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C2C8CD0-799B-4116-8BB6-4AF4C8F8769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EA207" i="46"/>
  <c r="BL207" i="46" s="1"/>
  <c r="DZ207" i="46"/>
  <c r="BK207" i="46" s="1"/>
  <c r="DY207" i="46"/>
  <c r="BJ207" i="46" s="1"/>
  <c r="DX207" i="46"/>
  <c r="BI207" i="46" s="1"/>
  <c r="DW207" i="46"/>
  <c r="BH207" i="46" s="1"/>
  <c r="DV207" i="46"/>
  <c r="BG207" i="46" s="1"/>
  <c r="DU207" i="46"/>
  <c r="DT207" i="46"/>
  <c r="BE207" i="46" s="1"/>
  <c r="DS207" i="46"/>
  <c r="BD207" i="46" s="1"/>
  <c r="DR207" i="46"/>
  <c r="DQ207" i="46"/>
  <c r="BB207" i="46" s="1"/>
  <c r="DP207" i="46"/>
  <c r="BA207" i="46" s="1"/>
  <c r="DO207" i="46"/>
  <c r="AZ207" i="46" s="1"/>
  <c r="DN207" i="46"/>
  <c r="AY207" i="46" s="1"/>
  <c r="DM207" i="46"/>
  <c r="DL207" i="46"/>
  <c r="DK207" i="46"/>
  <c r="AV207" i="46" s="1"/>
  <c r="DJ207" i="46"/>
  <c r="AU207" i="46" s="1"/>
  <c r="DI207" i="46"/>
  <c r="AT207" i="46" s="1"/>
  <c r="DH207" i="46"/>
  <c r="AS207" i="46" s="1"/>
  <c r="DG207" i="46"/>
  <c r="AR207" i="46" s="1"/>
  <c r="DF207" i="46"/>
  <c r="AQ207" i="46" s="1"/>
  <c r="DE207" i="46"/>
  <c r="AP207" i="46" s="1"/>
  <c r="DD207" i="46"/>
  <c r="DC207" i="46"/>
  <c r="AN207" i="46" s="1"/>
  <c r="DB207" i="46"/>
  <c r="DA207" i="46"/>
  <c r="AL207" i="46" s="1"/>
  <c r="CZ207" i="46"/>
  <c r="AK207" i="46" s="1"/>
  <c r="CY207" i="46"/>
  <c r="AJ207" i="46" s="1"/>
  <c r="CX207" i="46"/>
  <c r="AI207" i="46" s="1"/>
  <c r="CW207" i="46"/>
  <c r="AH207" i="46" s="1"/>
  <c r="CV207" i="46"/>
  <c r="CU207" i="46"/>
  <c r="AF207" i="46" s="1"/>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K207" i="46" s="1"/>
  <c r="BY207" i="46"/>
  <c r="BX207" i="46"/>
  <c r="BW207" i="46"/>
  <c r="H207" i="46" s="1"/>
  <c r="BV207" i="46"/>
  <c r="BU207" i="46"/>
  <c r="F207" i="46" s="1"/>
  <c r="BT207" i="46"/>
  <c r="E207" i="46" s="1"/>
  <c r="BS207" i="46"/>
  <c r="D207" i="46" s="1"/>
  <c r="BO207" i="46"/>
  <c r="B207" i="46"/>
  <c r="B207" i="44" s="1"/>
  <c r="A207" i="46"/>
  <c r="A207" i="44" s="1"/>
  <c r="EF206" i="46"/>
  <c r="BQ206" i="46" s="1"/>
  <c r="EE206" i="46"/>
  <c r="ED206" i="46"/>
  <c r="BO206" i="46" s="1"/>
  <c r="EC206" i="46"/>
  <c r="BN206" i="46" s="1"/>
  <c r="EB206" i="46"/>
  <c r="BM206" i="46" s="1"/>
  <c r="EA206" i="46"/>
  <c r="BL206" i="46" s="1"/>
  <c r="DZ206" i="46"/>
  <c r="BK206" i="46" s="1"/>
  <c r="DY206" i="46"/>
  <c r="BJ206" i="46" s="1"/>
  <c r="DX206" i="46"/>
  <c r="BI206" i="46" s="1"/>
  <c r="DW206" i="46"/>
  <c r="DV206" i="46"/>
  <c r="BG206" i="46" s="1"/>
  <c r="DU206" i="46"/>
  <c r="BF206" i="46" s="1"/>
  <c r="DT206" i="46"/>
  <c r="BE206" i="46" s="1"/>
  <c r="DS206" i="46"/>
  <c r="BD206" i="46" s="1"/>
  <c r="DR206" i="46"/>
  <c r="DQ206" i="46"/>
  <c r="DP206" i="46"/>
  <c r="BA206" i="46" s="1"/>
  <c r="DO206" i="46"/>
  <c r="DN206" i="46"/>
  <c r="AY206" i="46" s="1"/>
  <c r="DM206" i="46"/>
  <c r="AX206" i="46" s="1"/>
  <c r="DL206" i="46"/>
  <c r="AW206" i="46" s="1"/>
  <c r="DK206" i="46"/>
  <c r="AV206" i="46" s="1"/>
  <c r="DJ206" i="46"/>
  <c r="AU206" i="46" s="1"/>
  <c r="DI206" i="46"/>
  <c r="AT206" i="46" s="1"/>
  <c r="DH206" i="46"/>
  <c r="AS206" i="46" s="1"/>
  <c r="DG206" i="46"/>
  <c r="DF206" i="46"/>
  <c r="AQ206" i="46" s="1"/>
  <c r="DE206" i="46"/>
  <c r="AP206" i="46" s="1"/>
  <c r="DD206" i="46"/>
  <c r="AO206" i="46" s="1"/>
  <c r="DC206" i="46"/>
  <c r="AN206" i="46" s="1"/>
  <c r="DB206" i="46"/>
  <c r="DA206" i="46"/>
  <c r="CZ206" i="46"/>
  <c r="AK206" i="46" s="1"/>
  <c r="CY206" i="46"/>
  <c r="CX206" i="46"/>
  <c r="AI206" i="46" s="1"/>
  <c r="CW206" i="46"/>
  <c r="AH206" i="46" s="1"/>
  <c r="CV206" i="46"/>
  <c r="AG206" i="46" s="1"/>
  <c r="CU206" i="46"/>
  <c r="AF206" i="46" s="1"/>
  <c r="CT206" i="46"/>
  <c r="AE206" i="46" s="1"/>
  <c r="CS206" i="46"/>
  <c r="CR206" i="46"/>
  <c r="AC206" i="46" s="1"/>
  <c r="CQ206" i="46"/>
  <c r="CP206" i="46"/>
  <c r="AA206" i="46" s="1"/>
  <c r="CO206" i="46"/>
  <c r="Z206" i="46" s="1"/>
  <c r="CN206" i="46"/>
  <c r="Y206" i="46" s="1"/>
  <c r="CM206" i="46"/>
  <c r="X206" i="46" s="1"/>
  <c r="CL206" i="46"/>
  <c r="W206" i="46" s="1"/>
  <c r="CK206" i="46"/>
  <c r="CJ206" i="46"/>
  <c r="U206" i="46" s="1"/>
  <c r="CI206" i="46"/>
  <c r="CH206" i="46"/>
  <c r="S206" i="46" s="1"/>
  <c r="CG206" i="46"/>
  <c r="R206" i="46" s="1"/>
  <c r="CF206" i="46"/>
  <c r="Q206" i="46" s="1"/>
  <c r="CE206" i="46"/>
  <c r="P206" i="46" s="1"/>
  <c r="CD206" i="46"/>
  <c r="CC206" i="46"/>
  <c r="CB206" i="46"/>
  <c r="M206" i="46" s="1"/>
  <c r="CA206" i="46"/>
  <c r="BZ206" i="46"/>
  <c r="K206" i="46" s="1"/>
  <c r="BY206" i="46"/>
  <c r="J206" i="46" s="1"/>
  <c r="BX206" i="46"/>
  <c r="I206" i="46" s="1"/>
  <c r="BW206" i="46"/>
  <c r="H206" i="46" s="1"/>
  <c r="BV206" i="46"/>
  <c r="G206" i="46" s="1"/>
  <c r="BU206" i="46"/>
  <c r="BT206" i="46"/>
  <c r="E206" i="46" s="1"/>
  <c r="BS206" i="46"/>
  <c r="B206" i="46"/>
  <c r="A206" i="46"/>
  <c r="A206" i="44" s="1"/>
  <c r="EF205" i="46"/>
  <c r="BQ205" i="46" s="1"/>
  <c r="EE205" i="46"/>
  <c r="BP205" i="46" s="1"/>
  <c r="ED205" i="46"/>
  <c r="EC205" i="46"/>
  <c r="EB205" i="46"/>
  <c r="BM205" i="46" s="1"/>
  <c r="EA205" i="46"/>
  <c r="BL205" i="46" s="1"/>
  <c r="DZ205" i="46"/>
  <c r="BK205" i="46" s="1"/>
  <c r="DY205" i="46"/>
  <c r="BJ205" i="46" s="1"/>
  <c r="DX205" i="46"/>
  <c r="BI205" i="46" s="1"/>
  <c r="DW205" i="46"/>
  <c r="BH205" i="46" s="1"/>
  <c r="DV205" i="46"/>
  <c r="DU205" i="46"/>
  <c r="BF205" i="46" s="1"/>
  <c r="DT205" i="46"/>
  <c r="BE205" i="46" s="1"/>
  <c r="DS205" i="46"/>
  <c r="BD205" i="46" s="1"/>
  <c r="DR205" i="46"/>
  <c r="BC205" i="46" s="1"/>
  <c r="DQ205" i="46"/>
  <c r="BB205" i="46" s="1"/>
  <c r="DP205" i="46"/>
  <c r="BA205" i="46" s="1"/>
  <c r="DO205" i="46"/>
  <c r="AZ205" i="46" s="1"/>
  <c r="DN205" i="46"/>
  <c r="DM205" i="46"/>
  <c r="DL205" i="46"/>
  <c r="AW205" i="46" s="1"/>
  <c r="DK205" i="46"/>
  <c r="AV205" i="46" s="1"/>
  <c r="DJ205" i="46"/>
  <c r="AU205" i="46" s="1"/>
  <c r="DI205" i="46"/>
  <c r="AT205" i="46" s="1"/>
  <c r="DH205" i="46"/>
  <c r="AS205" i="46" s="1"/>
  <c r="DG205" i="46"/>
  <c r="AR205" i="46" s="1"/>
  <c r="DF205" i="46"/>
  <c r="DE205" i="46"/>
  <c r="DD205" i="46"/>
  <c r="AO205" i="46" s="1"/>
  <c r="DC205" i="46"/>
  <c r="AN205" i="46" s="1"/>
  <c r="DB205" i="46"/>
  <c r="AM205" i="46" s="1"/>
  <c r="DA205" i="46"/>
  <c r="AL205" i="46" s="1"/>
  <c r="CZ205" i="46"/>
  <c r="AK205" i="46" s="1"/>
  <c r="CY205" i="46"/>
  <c r="AJ205" i="46" s="1"/>
  <c r="CX205" i="46"/>
  <c r="CW205" i="46"/>
  <c r="CV205" i="46"/>
  <c r="AG205" i="46" s="1"/>
  <c r="CU205" i="46"/>
  <c r="AF205" i="46" s="1"/>
  <c r="CT205" i="46"/>
  <c r="AE205" i="46" s="1"/>
  <c r="CS205" i="46"/>
  <c r="AD205" i="46" s="1"/>
  <c r="CR205" i="46"/>
  <c r="AC205" i="46" s="1"/>
  <c r="CQ205" i="46"/>
  <c r="AB205" i="46" s="1"/>
  <c r="CP205" i="46"/>
  <c r="CO205" i="46"/>
  <c r="Z205" i="46" s="1"/>
  <c r="CN205" i="46"/>
  <c r="Y205" i="46" s="1"/>
  <c r="CM205" i="46"/>
  <c r="X205" i="46" s="1"/>
  <c r="CL205" i="46"/>
  <c r="W205" i="46" s="1"/>
  <c r="CK205" i="46"/>
  <c r="V205" i="46" s="1"/>
  <c r="CJ205" i="46"/>
  <c r="U205" i="46" s="1"/>
  <c r="CI205" i="46"/>
  <c r="T205" i="46" s="1"/>
  <c r="CH205" i="46"/>
  <c r="CG205" i="46"/>
  <c r="CF205" i="46"/>
  <c r="Q205" i="46" s="1"/>
  <c r="CE205" i="46"/>
  <c r="P205" i="46" s="1"/>
  <c r="CD205" i="46"/>
  <c r="O205" i="46" s="1"/>
  <c r="CC205" i="46"/>
  <c r="N205" i="46" s="1"/>
  <c r="CB205" i="46"/>
  <c r="M205" i="46" s="1"/>
  <c r="CA205" i="46"/>
  <c r="L205" i="46" s="1"/>
  <c r="BZ205" i="46"/>
  <c r="K205" i="44" s="1"/>
  <c r="BY205" i="46"/>
  <c r="BX205" i="46"/>
  <c r="I205" i="46" s="1"/>
  <c r="BW205" i="46"/>
  <c r="H205" i="46" s="1"/>
  <c r="BV205" i="46"/>
  <c r="G205" i="46" s="1"/>
  <c r="BU205" i="46"/>
  <c r="F205" i="46" s="1"/>
  <c r="BT205" i="46"/>
  <c r="E205" i="46" s="1"/>
  <c r="BS205" i="46"/>
  <c r="D205" i="46" s="1"/>
  <c r="B205" i="46"/>
  <c r="A205" i="46"/>
  <c r="A205" i="44" s="1"/>
  <c r="EF204" i="46"/>
  <c r="BQ204" i="46" s="1"/>
  <c r="EE204" i="46"/>
  <c r="BP204" i="46" s="1"/>
  <c r="ED204" i="46"/>
  <c r="BO204" i="46" s="1"/>
  <c r="EC204" i="46"/>
  <c r="BN204" i="46" s="1"/>
  <c r="EB204" i="46"/>
  <c r="BM204" i="46" s="1"/>
  <c r="EA204" i="46"/>
  <c r="BL204" i="46" s="1"/>
  <c r="DZ204" i="46"/>
  <c r="BK204" i="46" s="1"/>
  <c r="DY204" i="46"/>
  <c r="DX204" i="46"/>
  <c r="DW204" i="46"/>
  <c r="BH204" i="46" s="1"/>
  <c r="DV204" i="46"/>
  <c r="BG204" i="46" s="1"/>
  <c r="DU204" i="46"/>
  <c r="BF204" i="46" s="1"/>
  <c r="DT204" i="46"/>
  <c r="BE204" i="46" s="1"/>
  <c r="DS204" i="46"/>
  <c r="BD204" i="46" s="1"/>
  <c r="DR204" i="46"/>
  <c r="BC204" i="46" s="1"/>
  <c r="DQ204" i="46"/>
  <c r="DP204" i="46"/>
  <c r="BA204" i="46" s="1"/>
  <c r="DO204" i="46"/>
  <c r="AZ204" i="46" s="1"/>
  <c r="DN204" i="46"/>
  <c r="AY204" i="46" s="1"/>
  <c r="DM204" i="46"/>
  <c r="AX204" i="46" s="1"/>
  <c r="DL204" i="46"/>
  <c r="AW204" i="46" s="1"/>
  <c r="DK204" i="46"/>
  <c r="AV204" i="46" s="1"/>
  <c r="DJ204" i="46"/>
  <c r="AU204" i="46" s="1"/>
  <c r="DI204" i="46"/>
  <c r="DH204" i="46"/>
  <c r="AS204" i="46" s="1"/>
  <c r="DG204" i="46"/>
  <c r="AR204" i="46" s="1"/>
  <c r="DF204" i="46"/>
  <c r="AQ204" i="46" s="1"/>
  <c r="DE204" i="46"/>
  <c r="AP204" i="46" s="1"/>
  <c r="DD204" i="46"/>
  <c r="AO204" i="46" s="1"/>
  <c r="DC204" i="46"/>
  <c r="AN204" i="46" s="1"/>
  <c r="DB204" i="46"/>
  <c r="AM204" i="46" s="1"/>
  <c r="DA204" i="46"/>
  <c r="CZ204" i="46"/>
  <c r="AK204" i="46" s="1"/>
  <c r="CY204" i="46"/>
  <c r="AJ204" i="46" s="1"/>
  <c r="CX204" i="46"/>
  <c r="AI204" i="46" s="1"/>
  <c r="CW204" i="46"/>
  <c r="AH204" i="46" s="1"/>
  <c r="CV204" i="46"/>
  <c r="AG204" i="46" s="1"/>
  <c r="CU204" i="46"/>
  <c r="AF204" i="46" s="1"/>
  <c r="CT204" i="46"/>
  <c r="AE204" i="46" s="1"/>
  <c r="CS204" i="46"/>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P204" i="46" s="1"/>
  <c r="CD204" i="46"/>
  <c r="O204" i="46" s="1"/>
  <c r="CC204" i="46"/>
  <c r="CB204" i="46"/>
  <c r="CA204" i="46"/>
  <c r="L204" i="46" s="1"/>
  <c r="BZ204" i="46"/>
  <c r="K204" i="46" s="1"/>
  <c r="BY204" i="46"/>
  <c r="J204" i="46" s="1"/>
  <c r="BX204" i="46"/>
  <c r="I204" i="46" s="1"/>
  <c r="BW204" i="46"/>
  <c r="H204" i="46" s="1"/>
  <c r="BV204" i="46"/>
  <c r="G204" i="46" s="1"/>
  <c r="BU204" i="46"/>
  <c r="BT204" i="46"/>
  <c r="E204" i="46" s="1"/>
  <c r="BS204" i="46"/>
  <c r="D204" i="46" s="1"/>
  <c r="B204" i="46"/>
  <c r="A204" i="46"/>
  <c r="A204" i="44" s="1"/>
  <c r="EF203" i="46"/>
  <c r="BQ203" i="46" s="1"/>
  <c r="EE203" i="46"/>
  <c r="BP203" i="46" s="1"/>
  <c r="ED203" i="46"/>
  <c r="EC203" i="46"/>
  <c r="BN203" i="46" s="1"/>
  <c r="EB203" i="46"/>
  <c r="BM203" i="46" s="1"/>
  <c r="EA203" i="46"/>
  <c r="BL203" i="46" s="1"/>
  <c r="DZ203" i="46"/>
  <c r="BK203" i="46" s="1"/>
  <c r="DY203" i="46"/>
  <c r="BJ203" i="46" s="1"/>
  <c r="DX203" i="46"/>
  <c r="DW203" i="46"/>
  <c r="BH203" i="46" s="1"/>
  <c r="DV203" i="46"/>
  <c r="BG203" i="46" s="1"/>
  <c r="DU203" i="46"/>
  <c r="DT203" i="46"/>
  <c r="BE203" i="46" s="1"/>
  <c r="DS203" i="46"/>
  <c r="BD203" i="46" s="1"/>
  <c r="DR203" i="46"/>
  <c r="BC203" i="46" s="1"/>
  <c r="DQ203" i="46"/>
  <c r="BB203" i="46" s="1"/>
  <c r="DP203" i="46"/>
  <c r="DO203" i="46"/>
  <c r="DN203" i="46"/>
  <c r="AY203" i="46" s="1"/>
  <c r="DM203" i="46"/>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CX203" i="46"/>
  <c r="AI203" i="46" s="1"/>
  <c r="CW203" i="46"/>
  <c r="CV203" i="46"/>
  <c r="AG203" i="46" s="1"/>
  <c r="CU203" i="46"/>
  <c r="AF203" i="46" s="1"/>
  <c r="CT203" i="46"/>
  <c r="AE203" i="46" s="1"/>
  <c r="CS203" i="46"/>
  <c r="AD203" i="46" s="1"/>
  <c r="CR203" i="46"/>
  <c r="CQ203" i="46"/>
  <c r="AB203" i="46" s="1"/>
  <c r="CP203" i="46"/>
  <c r="AA203" i="46" s="1"/>
  <c r="CO203" i="46"/>
  <c r="Z203" i="46" s="1"/>
  <c r="CN203" i="46"/>
  <c r="Y203" i="46" s="1"/>
  <c r="CM203" i="46"/>
  <c r="X203" i="46" s="1"/>
  <c r="CL203" i="46"/>
  <c r="W203" i="46" s="1"/>
  <c r="CK203" i="46"/>
  <c r="V203" i="46" s="1"/>
  <c r="CJ203" i="46"/>
  <c r="CI203" i="46"/>
  <c r="CH203" i="46"/>
  <c r="S203" i="46" s="1"/>
  <c r="CG203" i="46"/>
  <c r="R203" i="46" s="1"/>
  <c r="CF203" i="46"/>
  <c r="Q203" i="46" s="1"/>
  <c r="CE203" i="46"/>
  <c r="P203" i="46" s="1"/>
  <c r="CD203" i="46"/>
  <c r="O203" i="46" s="1"/>
  <c r="CC203" i="46"/>
  <c r="N203" i="46" s="1"/>
  <c r="CB203" i="46"/>
  <c r="M203" i="46" s="1"/>
  <c r="CA203" i="46"/>
  <c r="BZ203" i="46"/>
  <c r="K203" i="46" s="1"/>
  <c r="BY203" i="46"/>
  <c r="BX203" i="46"/>
  <c r="I203" i="46" s="1"/>
  <c r="BW203" i="46"/>
  <c r="H203" i="46" s="1"/>
  <c r="BV203" i="46"/>
  <c r="G203" i="46" s="1"/>
  <c r="BU203" i="46"/>
  <c r="F203" i="46" s="1"/>
  <c r="BT203" i="46"/>
  <c r="E203" i="46" s="1"/>
  <c r="BS203" i="46"/>
  <c r="D203" i="46" s="1"/>
  <c r="BO203" i="46"/>
  <c r="B203" i="46"/>
  <c r="B203" i="44" s="1"/>
  <c r="A203" i="46"/>
  <c r="EF202" i="46"/>
  <c r="BQ202" i="46" s="1"/>
  <c r="EE202" i="46"/>
  <c r="BP202" i="46" s="1"/>
  <c r="ED202" i="46"/>
  <c r="BO202" i="46" s="1"/>
  <c r="EC202" i="46"/>
  <c r="EB202" i="46"/>
  <c r="BM202" i="46" s="1"/>
  <c r="EA202" i="46"/>
  <c r="BL202" i="46" s="1"/>
  <c r="DZ202" i="46"/>
  <c r="DY202" i="46"/>
  <c r="BJ202" i="46" s="1"/>
  <c r="DX202" i="46"/>
  <c r="BI202" i="46" s="1"/>
  <c r="DW202" i="46"/>
  <c r="BH202" i="46" s="1"/>
  <c r="DV202" i="46"/>
  <c r="BG202" i="46" s="1"/>
  <c r="DU202" i="46"/>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AF202" i="46" s="1"/>
  <c r="CT202" i="46"/>
  <c r="CS202" i="46"/>
  <c r="AD202" i="46" s="1"/>
  <c r="CR202" i="46"/>
  <c r="AC202" i="46" s="1"/>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CF202" i="46"/>
  <c r="Q202" i="46" s="1"/>
  <c r="CE202" i="46"/>
  <c r="P202" i="46" s="1"/>
  <c r="CD202" i="46"/>
  <c r="O202" i="46" s="1"/>
  <c r="CC202" i="46"/>
  <c r="N202" i="46" s="1"/>
  <c r="CB202" i="46"/>
  <c r="M202" i="46" s="1"/>
  <c r="CA202" i="46"/>
  <c r="L202" i="46" s="1"/>
  <c r="BZ202" i="46"/>
  <c r="K202" i="46" s="1"/>
  <c r="BY202" i="46"/>
  <c r="J202" i="46" s="1"/>
  <c r="BX202" i="46"/>
  <c r="I202" i="46" s="1"/>
  <c r="BW202" i="46"/>
  <c r="H202" i="46" s="1"/>
  <c r="BV202" i="46"/>
  <c r="BU202" i="46"/>
  <c r="F202" i="46" s="1"/>
  <c r="BT202" i="46"/>
  <c r="E202" i="46" s="1"/>
  <c r="BS202" i="46"/>
  <c r="D202" i="46" s="1"/>
  <c r="B202" i="46"/>
  <c r="A202" i="46"/>
  <c r="EF201" i="46"/>
  <c r="BQ201" i="46" s="1"/>
  <c r="EE201" i="46"/>
  <c r="BP201" i="46" s="1"/>
  <c r="ED201" i="46"/>
  <c r="BO201" i="46" s="1"/>
  <c r="EC201" i="46"/>
  <c r="EB201" i="46"/>
  <c r="BM201" i="46" s="1"/>
  <c r="EA201" i="46"/>
  <c r="BL201" i="46" s="1"/>
  <c r="DZ201" i="46"/>
  <c r="BK201" i="46" s="1"/>
  <c r="DY201" i="46"/>
  <c r="BJ201" i="46" s="1"/>
  <c r="DX201" i="46"/>
  <c r="DW201" i="46"/>
  <c r="BH201" i="46" s="1"/>
  <c r="DV201" i="46"/>
  <c r="BG201" i="46" s="1"/>
  <c r="DU201" i="46"/>
  <c r="DT201" i="46"/>
  <c r="BE201" i="46" s="1"/>
  <c r="DS201" i="46"/>
  <c r="BD201" i="46" s="1"/>
  <c r="DR201" i="46"/>
  <c r="BC201" i="46" s="1"/>
  <c r="DQ201" i="46"/>
  <c r="BB201" i="46" s="1"/>
  <c r="DP201" i="46"/>
  <c r="BA201" i="46" s="1"/>
  <c r="DO201" i="46"/>
  <c r="AZ201" i="46" s="1"/>
  <c r="DN201" i="46"/>
  <c r="DM201" i="46"/>
  <c r="DL201" i="46"/>
  <c r="AW201" i="46" s="1"/>
  <c r="DK201" i="46"/>
  <c r="AV201" i="46" s="1"/>
  <c r="DJ201" i="46"/>
  <c r="AU201" i="46" s="1"/>
  <c r="DI201" i="46"/>
  <c r="AT201" i="46" s="1"/>
  <c r="DH201" i="46"/>
  <c r="DG201" i="46"/>
  <c r="AR201" i="46" s="1"/>
  <c r="DF201" i="46"/>
  <c r="DE201" i="46"/>
  <c r="DD201" i="46"/>
  <c r="AO201" i="46" s="1"/>
  <c r="DC201" i="46"/>
  <c r="AN201" i="46" s="1"/>
  <c r="DB201" i="46"/>
  <c r="AM201" i="46" s="1"/>
  <c r="DA201" i="46"/>
  <c r="AL201" i="46" s="1"/>
  <c r="CZ201" i="46"/>
  <c r="AK201" i="46" s="1"/>
  <c r="CY201" i="46"/>
  <c r="AJ201" i="46" s="1"/>
  <c r="CX201" i="46"/>
  <c r="AI201" i="46" s="1"/>
  <c r="CW201" i="46"/>
  <c r="CV201" i="46"/>
  <c r="AG201" i="46" s="1"/>
  <c r="CU201" i="46"/>
  <c r="AF201" i="46" s="1"/>
  <c r="CT201" i="46"/>
  <c r="AE201" i="46" s="1"/>
  <c r="CS201" i="46"/>
  <c r="AD201" i="46" s="1"/>
  <c r="CR201" i="46"/>
  <c r="AC201" i="46" s="1"/>
  <c r="CQ201" i="46"/>
  <c r="AB201" i="46" s="1"/>
  <c r="CP201" i="46"/>
  <c r="CO201" i="46"/>
  <c r="CN201" i="46"/>
  <c r="Y201" i="46" s="1"/>
  <c r="CM201" i="46"/>
  <c r="X201" i="46" s="1"/>
  <c r="CL201" i="46"/>
  <c r="W201" i="46" s="1"/>
  <c r="CK201" i="46"/>
  <c r="CJ201" i="46"/>
  <c r="CI201" i="46"/>
  <c r="T201" i="46" s="1"/>
  <c r="CH201" i="46"/>
  <c r="S201" i="46" s="1"/>
  <c r="CG201" i="46"/>
  <c r="CF201" i="46"/>
  <c r="Q201" i="46" s="1"/>
  <c r="CE201" i="46"/>
  <c r="P201" i="46" s="1"/>
  <c r="CD201" i="46"/>
  <c r="O201" i="46" s="1"/>
  <c r="CC201" i="46"/>
  <c r="N201" i="46" s="1"/>
  <c r="CB201" i="46"/>
  <c r="M201" i="46" s="1"/>
  <c r="CA201" i="46"/>
  <c r="L201" i="46" s="1"/>
  <c r="BZ201" i="46"/>
  <c r="BY201" i="46"/>
  <c r="BX201" i="46"/>
  <c r="I201" i="46" s="1"/>
  <c r="BW201" i="46"/>
  <c r="H201" i="46" s="1"/>
  <c r="BV201" i="46"/>
  <c r="G201" i="46" s="1"/>
  <c r="BU201" i="46"/>
  <c r="F201" i="46" s="1"/>
  <c r="BT201" i="46"/>
  <c r="BS201" i="46"/>
  <c r="D201" i="46" s="1"/>
  <c r="B201" i="46"/>
  <c r="B201" i="44" s="1"/>
  <c r="A201" i="46"/>
  <c r="EF200" i="46"/>
  <c r="BQ200" i="46" s="1"/>
  <c r="EE200" i="46"/>
  <c r="BP200" i="46" s="1"/>
  <c r="ED200" i="46"/>
  <c r="BO200" i="46" s="1"/>
  <c r="EC200" i="46"/>
  <c r="BN200" i="46" s="1"/>
  <c r="EB200" i="46"/>
  <c r="EA200" i="46"/>
  <c r="BL200" i="46" s="1"/>
  <c r="DZ200" i="46"/>
  <c r="DY200" i="46"/>
  <c r="DX200" i="46"/>
  <c r="BI200" i="46" s="1"/>
  <c r="DW200" i="46"/>
  <c r="BH200" i="46" s="1"/>
  <c r="DV200" i="46"/>
  <c r="BG200" i="46" s="1"/>
  <c r="DU200" i="46"/>
  <c r="BF200" i="46" s="1"/>
  <c r="DT200" i="46"/>
  <c r="DS200" i="46"/>
  <c r="BD200" i="46" s="1"/>
  <c r="DR200" i="46"/>
  <c r="DQ200" i="46"/>
  <c r="DP200" i="46"/>
  <c r="BA200" i="46" s="1"/>
  <c r="DO200" i="46"/>
  <c r="AZ200" i="46" s="1"/>
  <c r="DN200" i="46"/>
  <c r="AY200" i="46" s="1"/>
  <c r="DM200" i="46"/>
  <c r="AX200" i="46" s="1"/>
  <c r="DL200" i="46"/>
  <c r="DK200" i="46"/>
  <c r="AV200" i="46" s="1"/>
  <c r="DJ200" i="46"/>
  <c r="DI200" i="46"/>
  <c r="DH200" i="46"/>
  <c r="AS200" i="46" s="1"/>
  <c r="DG200" i="46"/>
  <c r="AR200" i="46" s="1"/>
  <c r="DF200" i="46"/>
  <c r="AQ200" i="46" s="1"/>
  <c r="DE200" i="46"/>
  <c r="AP200" i="46" s="1"/>
  <c r="DD200" i="46"/>
  <c r="AO200" i="46" s="1"/>
  <c r="DC200" i="46"/>
  <c r="AN200" i="46" s="1"/>
  <c r="DB200" i="46"/>
  <c r="AM200" i="46" s="1"/>
  <c r="DA200" i="46"/>
  <c r="CZ200" i="46"/>
  <c r="AK200" i="46" s="1"/>
  <c r="CY200" i="46"/>
  <c r="AJ200" i="46" s="1"/>
  <c r="CX200" i="46"/>
  <c r="AI200" i="46" s="1"/>
  <c r="CW200" i="46"/>
  <c r="AH200" i="46" s="1"/>
  <c r="CV200" i="46"/>
  <c r="CU200" i="46"/>
  <c r="AF200" i="46" s="1"/>
  <c r="CT200" i="46"/>
  <c r="AE200" i="46" s="1"/>
  <c r="CS200" i="46"/>
  <c r="CR200" i="46"/>
  <c r="AC200" i="46" s="1"/>
  <c r="CQ200" i="46"/>
  <c r="AB200" i="46" s="1"/>
  <c r="CP200" i="46"/>
  <c r="AA200" i="46" s="1"/>
  <c r="CO200" i="46"/>
  <c r="Z200" i="46" s="1"/>
  <c r="CN200" i="46"/>
  <c r="CM200" i="46"/>
  <c r="X200" i="46" s="1"/>
  <c r="CL200" i="46"/>
  <c r="CK200" i="46"/>
  <c r="CJ200" i="46"/>
  <c r="U200" i="46" s="1"/>
  <c r="CI200" i="46"/>
  <c r="T200" i="46" s="1"/>
  <c r="CH200" i="46"/>
  <c r="S200" i="46" s="1"/>
  <c r="CG200" i="46"/>
  <c r="R200" i="46" s="1"/>
  <c r="CF200" i="46"/>
  <c r="CE200" i="46"/>
  <c r="P200" i="46" s="1"/>
  <c r="CD200" i="46"/>
  <c r="CC200" i="46"/>
  <c r="CB200" i="46"/>
  <c r="M200" i="46" s="1"/>
  <c r="CA200" i="46"/>
  <c r="L200" i="46" s="1"/>
  <c r="BZ200" i="46"/>
  <c r="K200" i="46" s="1"/>
  <c r="BY200" i="46"/>
  <c r="J200" i="46" s="1"/>
  <c r="BX200" i="46"/>
  <c r="I200" i="46" s="1"/>
  <c r="BW200" i="46"/>
  <c r="H200" i="46" s="1"/>
  <c r="BV200" i="46"/>
  <c r="BU200" i="46"/>
  <c r="BT200" i="46"/>
  <c r="E200" i="46" s="1"/>
  <c r="BS200" i="46"/>
  <c r="D200" i="46" s="1"/>
  <c r="B200" i="46"/>
  <c r="A200" i="46"/>
  <c r="C200" i="46" s="1"/>
  <c r="C200" i="44" s="1"/>
  <c r="EF199" i="46"/>
  <c r="BQ199" i="46" s="1"/>
  <c r="EE199" i="46"/>
  <c r="BP199" i="46" s="1"/>
  <c r="ED199" i="46"/>
  <c r="BO199" i="44" s="1"/>
  <c r="EC199" i="46"/>
  <c r="BN199" i="46" s="1"/>
  <c r="EB199" i="46"/>
  <c r="BM199" i="46" s="1"/>
  <c r="EA199" i="46"/>
  <c r="BL199" i="46" s="1"/>
  <c r="DZ199" i="46"/>
  <c r="BK199" i="46" s="1"/>
  <c r="DY199" i="46"/>
  <c r="BJ199" i="46" s="1"/>
  <c r="DX199" i="46"/>
  <c r="BI199" i="46" s="1"/>
  <c r="DW199" i="46"/>
  <c r="BH199" i="46" s="1"/>
  <c r="DV199" i="46"/>
  <c r="DU199" i="46"/>
  <c r="BF199" i="46" s="1"/>
  <c r="DT199" i="46"/>
  <c r="BE199" i="46" s="1"/>
  <c r="DS199" i="46"/>
  <c r="BD199" i="46" s="1"/>
  <c r="DR199" i="46"/>
  <c r="BC199" i="46" s="1"/>
  <c r="DQ199" i="46"/>
  <c r="BB199" i="46" s="1"/>
  <c r="DP199" i="46"/>
  <c r="BA199" i="46" s="1"/>
  <c r="DO199" i="46"/>
  <c r="AZ199" i="46" s="1"/>
  <c r="DN199" i="46"/>
  <c r="AY199" i="46" s="1"/>
  <c r="DM199" i="46"/>
  <c r="AX199" i="46" s="1"/>
  <c r="DL199" i="46"/>
  <c r="AW199" i="46" s="1"/>
  <c r="DK199" i="46"/>
  <c r="AV199" i="46" s="1"/>
  <c r="DJ199" i="46"/>
  <c r="AU199" i="46" s="1"/>
  <c r="DI199" i="46"/>
  <c r="AT199" i="46" s="1"/>
  <c r="DH199" i="46"/>
  <c r="AS199" i="46" s="1"/>
  <c r="DG199" i="46"/>
  <c r="AR199" i="46" s="1"/>
  <c r="DF199" i="46"/>
  <c r="DE199" i="46"/>
  <c r="AP199" i="46" s="1"/>
  <c r="DD199" i="46"/>
  <c r="AO199" i="46" s="1"/>
  <c r="DC199" i="46"/>
  <c r="AN199" i="46" s="1"/>
  <c r="DB199" i="46"/>
  <c r="AM199" i="46" s="1"/>
  <c r="DA199" i="46"/>
  <c r="AL199" i="46" s="1"/>
  <c r="CZ199" i="46"/>
  <c r="AK199" i="46" s="1"/>
  <c r="CY199" i="46"/>
  <c r="AJ199" i="46" s="1"/>
  <c r="CX199" i="46"/>
  <c r="AI199" i="46"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W199" i="46" s="1"/>
  <c r="CK199" i="46"/>
  <c r="V199" i="46" s="1"/>
  <c r="CJ199" i="46"/>
  <c r="U199" i="46" s="1"/>
  <c r="CI199" i="46"/>
  <c r="T199" i="46" s="1"/>
  <c r="CH199" i="46"/>
  <c r="CG199" i="46"/>
  <c r="R199" i="46" s="1"/>
  <c r="CF199" i="46"/>
  <c r="Q199" i="46" s="1"/>
  <c r="CE199" i="46"/>
  <c r="P199" i="46" s="1"/>
  <c r="CD199" i="46"/>
  <c r="O199" i="46" s="1"/>
  <c r="CC199" i="46"/>
  <c r="CB199" i="46"/>
  <c r="M199" i="46" s="1"/>
  <c r="CA199" i="46"/>
  <c r="L199" i="46" s="1"/>
  <c r="BZ199" i="46"/>
  <c r="K199" i="46" s="1"/>
  <c r="BY199" i="46"/>
  <c r="J199" i="46" s="1"/>
  <c r="BX199" i="46"/>
  <c r="I199" i="46" s="1"/>
  <c r="BW199" i="46"/>
  <c r="H199" i="46" s="1"/>
  <c r="BV199" i="46"/>
  <c r="G199" i="46" s="1"/>
  <c r="BU199" i="46"/>
  <c r="BT199" i="46"/>
  <c r="E199" i="46" s="1"/>
  <c r="BS199" i="46"/>
  <c r="D199" i="46" s="1"/>
  <c r="BO199" i="46"/>
  <c r="B199" i="46"/>
  <c r="A199" i="46"/>
  <c r="EF198" i="46"/>
  <c r="BQ198" i="46" s="1"/>
  <c r="EE198" i="46"/>
  <c r="BP198" i="46" s="1"/>
  <c r="ED198" i="46"/>
  <c r="EC198" i="46"/>
  <c r="EB198" i="46"/>
  <c r="BM198" i="46" s="1"/>
  <c r="EA198" i="46"/>
  <c r="DZ198" i="46"/>
  <c r="BK198" i="46" s="1"/>
  <c r="DY198" i="46"/>
  <c r="BJ198" i="46" s="1"/>
  <c r="DX198" i="46"/>
  <c r="BI198" i="46" s="1"/>
  <c r="DW198" i="46"/>
  <c r="BH198" i="46" s="1"/>
  <c r="DV198" i="46"/>
  <c r="DU198" i="46"/>
  <c r="BF198" i="46" s="1"/>
  <c r="DT198" i="46"/>
  <c r="BE198" i="46" s="1"/>
  <c r="DS198" i="46"/>
  <c r="BD198" i="46" s="1"/>
  <c r="DR198" i="46"/>
  <c r="BC198" i="46" s="1"/>
  <c r="DQ198" i="46"/>
  <c r="BB198" i="46" s="1"/>
  <c r="DP198" i="46"/>
  <c r="BA198" i="46" s="1"/>
  <c r="DO198" i="46"/>
  <c r="AZ198" i="46" s="1"/>
  <c r="DN198" i="46"/>
  <c r="AY198" i="46" s="1"/>
  <c r="DM198" i="46"/>
  <c r="AX198" i="46" s="1"/>
  <c r="DL198" i="46"/>
  <c r="AW198" i="46" s="1"/>
  <c r="DK198" i="46"/>
  <c r="DJ198" i="46"/>
  <c r="AU198" i="46" s="1"/>
  <c r="DI198" i="46"/>
  <c r="AT198" i="46" s="1"/>
  <c r="DH198" i="46"/>
  <c r="AS198" i="46" s="1"/>
  <c r="DG198" i="46"/>
  <c r="AR198" i="46" s="1"/>
  <c r="DF198" i="46"/>
  <c r="AQ198" i="46" s="1"/>
  <c r="DE198" i="46"/>
  <c r="DD198" i="46"/>
  <c r="AO198" i="46" s="1"/>
  <c r="DC198" i="46"/>
  <c r="DB198" i="46"/>
  <c r="AM198" i="46" s="1"/>
  <c r="DA198" i="46"/>
  <c r="AL198" i="46" s="1"/>
  <c r="CZ198" i="46"/>
  <c r="AK198" i="46" s="1"/>
  <c r="CY198" i="46"/>
  <c r="AJ198" i="46" s="1"/>
  <c r="CX198" i="46"/>
  <c r="CW198" i="46"/>
  <c r="AH198" i="46" s="1"/>
  <c r="CV198" i="46"/>
  <c r="AG198" i="46" s="1"/>
  <c r="CU198" i="46"/>
  <c r="CT198" i="46"/>
  <c r="AE198" i="46" s="1"/>
  <c r="CS198" i="46"/>
  <c r="AD198" i="46" s="1"/>
  <c r="CR198" i="46"/>
  <c r="AC198" i="46" s="1"/>
  <c r="CQ198" i="46"/>
  <c r="AB198" i="46" s="1"/>
  <c r="CP198" i="46"/>
  <c r="CO198" i="46"/>
  <c r="CN198" i="46"/>
  <c r="Y198" i="46" s="1"/>
  <c r="CM198" i="46"/>
  <c r="X198" i="46" s="1"/>
  <c r="CL198" i="46"/>
  <c r="W198" i="46" s="1"/>
  <c r="CK198" i="46"/>
  <c r="V198" i="46" s="1"/>
  <c r="CJ198" i="46"/>
  <c r="U198" i="46" s="1"/>
  <c r="CI198" i="46"/>
  <c r="T198" i="46" s="1"/>
  <c r="CH198" i="46"/>
  <c r="S198" i="46" s="1"/>
  <c r="CG198" i="46"/>
  <c r="R198" i="46" s="1"/>
  <c r="CF198" i="46"/>
  <c r="Q198" i="46" s="1"/>
  <c r="CE198" i="46"/>
  <c r="P198" i="46" s="1"/>
  <c r="CD198" i="46"/>
  <c r="O198" i="46" s="1"/>
  <c r="CC198" i="46"/>
  <c r="N198" i="46" s="1"/>
  <c r="CB198" i="46"/>
  <c r="M198" i="46" s="1"/>
  <c r="CA198" i="46"/>
  <c r="L198" i="46" s="1"/>
  <c r="BZ198" i="46"/>
  <c r="K198" i="46" s="1"/>
  <c r="BY198" i="46"/>
  <c r="BX198" i="46"/>
  <c r="I198" i="46" s="1"/>
  <c r="BW198" i="46"/>
  <c r="BV198" i="46"/>
  <c r="G198" i="46" s="1"/>
  <c r="BU198" i="46"/>
  <c r="F198" i="46" s="1"/>
  <c r="BT198" i="46"/>
  <c r="E198" i="46" s="1"/>
  <c r="BS198" i="46"/>
  <c r="D198" i="46" s="1"/>
  <c r="B198" i="46"/>
  <c r="A198" i="46"/>
  <c r="A198" i="44" s="1"/>
  <c r="EF197" i="46"/>
  <c r="BQ197" i="46" s="1"/>
  <c r="EE197" i="46"/>
  <c r="BP197" i="46" s="1"/>
  <c r="ED197" i="46"/>
  <c r="BO197" i="46" s="1"/>
  <c r="EC197" i="46"/>
  <c r="BN197" i="46" s="1"/>
  <c r="EB197" i="46"/>
  <c r="BM197" i="46" s="1"/>
  <c r="EA197" i="46"/>
  <c r="BL197" i="46" s="1"/>
  <c r="DZ197" i="46"/>
  <c r="DY197" i="46"/>
  <c r="DX197" i="46"/>
  <c r="BI197" i="46" s="1"/>
  <c r="DW197" i="46"/>
  <c r="BH197" i="46" s="1"/>
  <c r="DV197" i="46"/>
  <c r="BG197" i="46" s="1"/>
  <c r="DU197" i="46"/>
  <c r="BF197" i="46" s="1"/>
  <c r="DT197" i="46"/>
  <c r="BE197" i="46" s="1"/>
  <c r="DS197" i="46"/>
  <c r="BD197" i="46" s="1"/>
  <c r="DR197" i="46"/>
  <c r="BC197" i="46" s="1"/>
  <c r="DQ197" i="46"/>
  <c r="BB197" i="46" s="1"/>
  <c r="DP197" i="46"/>
  <c r="BA197" i="46" s="1"/>
  <c r="DO197" i="46"/>
  <c r="DN197" i="46"/>
  <c r="AY197" i="46" s="1"/>
  <c r="DM197" i="46"/>
  <c r="AX197" i="46" s="1"/>
  <c r="DL197" i="46"/>
  <c r="AW197" i="46" s="1"/>
  <c r="DK197" i="46"/>
  <c r="AV197" i="46" s="1"/>
  <c r="DJ197" i="46"/>
  <c r="AU197" i="46" s="1"/>
  <c r="DI197" i="46"/>
  <c r="DH197" i="46"/>
  <c r="AS197" i="46" s="1"/>
  <c r="DG197" i="46"/>
  <c r="DF197" i="46"/>
  <c r="AQ197" i="46" s="1"/>
  <c r="DE197" i="46"/>
  <c r="AP197" i="46" s="1"/>
  <c r="DD197" i="46"/>
  <c r="AO197" i="46" s="1"/>
  <c r="DC197" i="46"/>
  <c r="AN197" i="46" s="1"/>
  <c r="DB197" i="46"/>
  <c r="AM197" i="46" s="1"/>
  <c r="DA197" i="46"/>
  <c r="AL197" i="46" s="1"/>
  <c r="CZ197" i="46"/>
  <c r="AK197" i="46" s="1"/>
  <c r="CY197" i="46"/>
  <c r="CX197" i="46"/>
  <c r="AI197" i="46" s="1"/>
  <c r="CW197" i="46"/>
  <c r="AH197" i="46" s="1"/>
  <c r="CV197" i="46"/>
  <c r="AG197" i="46" s="1"/>
  <c r="CU197" i="46"/>
  <c r="AF197" i="46" s="1"/>
  <c r="CT197" i="46"/>
  <c r="CS197" i="46"/>
  <c r="CR197" i="46"/>
  <c r="AC197" i="46" s="1"/>
  <c r="CQ197" i="46"/>
  <c r="CP197" i="46"/>
  <c r="AA197" i="46" s="1"/>
  <c r="CO197" i="46"/>
  <c r="Z197" i="46" s="1"/>
  <c r="CN197" i="46"/>
  <c r="Y197" i="46" s="1"/>
  <c r="CM197" i="46"/>
  <c r="X197" i="46" s="1"/>
  <c r="CL197" i="46"/>
  <c r="W197" i="46" s="1"/>
  <c r="CK197" i="46"/>
  <c r="CJ197" i="46"/>
  <c r="U197" i="46" s="1"/>
  <c r="CI197" i="46"/>
  <c r="CH197" i="46"/>
  <c r="S197" i="46" s="1"/>
  <c r="CG197" i="46"/>
  <c r="R197" i="46" s="1"/>
  <c r="CF197" i="46"/>
  <c r="Q197" i="46" s="1"/>
  <c r="CE197" i="46"/>
  <c r="P197" i="46" s="1"/>
  <c r="CD197" i="46"/>
  <c r="O197" i="46" s="1"/>
  <c r="CC197" i="46"/>
  <c r="N197" i="46" s="1"/>
  <c r="CB197" i="46"/>
  <c r="M197" i="46" s="1"/>
  <c r="CA197" i="46"/>
  <c r="BZ197" i="46"/>
  <c r="K197" i="46" s="1"/>
  <c r="BY197" i="46"/>
  <c r="J197" i="46" s="1"/>
  <c r="BX197" i="46"/>
  <c r="I197" i="46" s="1"/>
  <c r="BW197" i="46"/>
  <c r="H197" i="46" s="1"/>
  <c r="BV197" i="46"/>
  <c r="G197" i="46" s="1"/>
  <c r="BU197" i="46"/>
  <c r="F197" i="46" s="1"/>
  <c r="BT197" i="46"/>
  <c r="E197" i="46" s="1"/>
  <c r="BS197" i="46"/>
  <c r="B197" i="46"/>
  <c r="A197" i="46"/>
  <c r="EF196" i="46"/>
  <c r="BQ196" i="46" s="1"/>
  <c r="EE196" i="46"/>
  <c r="BP196" i="46" s="1"/>
  <c r="ED196" i="46"/>
  <c r="BO196" i="46" s="1"/>
  <c r="EC196" i="46"/>
  <c r="EB196" i="46"/>
  <c r="BM196" i="46" s="1"/>
  <c r="EA196" i="46"/>
  <c r="DZ196" i="46"/>
  <c r="BK196" i="46" s="1"/>
  <c r="DY196" i="46"/>
  <c r="BJ196" i="46" s="1"/>
  <c r="DX196" i="46"/>
  <c r="BI196" i="46" s="1"/>
  <c r="DW196" i="46"/>
  <c r="BH196" i="46" s="1"/>
  <c r="DV196" i="46"/>
  <c r="BG196" i="44" s="1"/>
  <c r="DU196" i="46"/>
  <c r="DT196" i="46"/>
  <c r="BE196" i="46" s="1"/>
  <c r="DS196" i="46"/>
  <c r="DR196" i="46"/>
  <c r="BC196" i="46" s="1"/>
  <c r="DQ196" i="46"/>
  <c r="BB196" i="46" s="1"/>
  <c r="DP196" i="46"/>
  <c r="BA196" i="46" s="1"/>
  <c r="DO196" i="46"/>
  <c r="AZ196" i="46" s="1"/>
  <c r="DN196" i="46"/>
  <c r="DM196" i="46"/>
  <c r="DL196" i="46"/>
  <c r="AW196" i="46" s="1"/>
  <c r="DK196" i="46"/>
  <c r="AV196" i="46" s="1"/>
  <c r="DJ196" i="46"/>
  <c r="AU196" i="46" s="1"/>
  <c r="DI196" i="46"/>
  <c r="AT196" i="46" s="1"/>
  <c r="DH196" i="46"/>
  <c r="AS196" i="46" s="1"/>
  <c r="DG196" i="46"/>
  <c r="AR196" i="46" s="1"/>
  <c r="DF196" i="46"/>
  <c r="AQ196" i="46" s="1"/>
  <c r="DE196" i="46"/>
  <c r="AP196" i="46" s="1"/>
  <c r="DD196" i="46"/>
  <c r="AO196" i="46" s="1"/>
  <c r="DC196" i="46"/>
  <c r="DB196" i="46"/>
  <c r="AM196" i="46" s="1"/>
  <c r="DA196" i="46"/>
  <c r="AL196" i="46" s="1"/>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CN196" i="46"/>
  <c r="Y196" i="46" s="1"/>
  <c r="CM196" i="46"/>
  <c r="CL196" i="46"/>
  <c r="W196" i="46" s="1"/>
  <c r="CK196" i="46"/>
  <c r="V196" i="46" s="1"/>
  <c r="CJ196" i="46"/>
  <c r="U196" i="46" s="1"/>
  <c r="CI196" i="46"/>
  <c r="T196" i="46" s="1"/>
  <c r="CH196" i="46"/>
  <c r="S196" i="46" s="1"/>
  <c r="CG196" i="46"/>
  <c r="R196" i="46" s="1"/>
  <c r="CF196" i="46"/>
  <c r="Q196" i="46" s="1"/>
  <c r="CE196" i="46"/>
  <c r="CD196" i="46"/>
  <c r="O196" i="46" s="1"/>
  <c r="CC196" i="46"/>
  <c r="N196" i="46" s="1"/>
  <c r="CB196" i="46"/>
  <c r="M196" i="46" s="1"/>
  <c r="CA196" i="46"/>
  <c r="L196" i="46" s="1"/>
  <c r="BZ196" i="46"/>
  <c r="BY196" i="46"/>
  <c r="BX196" i="46"/>
  <c r="I196" i="46" s="1"/>
  <c r="BW196" i="46"/>
  <c r="H196" i="46" s="1"/>
  <c r="BV196" i="46"/>
  <c r="G196" i="46" s="1"/>
  <c r="BU196" i="46"/>
  <c r="F196" i="46" s="1"/>
  <c r="BT196" i="46"/>
  <c r="E196" i="46" s="1"/>
  <c r="BS196" i="46"/>
  <c r="D196" i="46" s="1"/>
  <c r="BG196" i="46"/>
  <c r="B196" i="46"/>
  <c r="B196" i="44" s="1"/>
  <c r="A196" i="46"/>
  <c r="EF195" i="46"/>
  <c r="BQ195" i="46" s="1"/>
  <c r="EE195" i="46"/>
  <c r="BP195" i="46" s="1"/>
  <c r="ED195" i="46"/>
  <c r="BO195" i="44" s="1"/>
  <c r="EC195" i="46"/>
  <c r="BN195" i="46" s="1"/>
  <c r="EB195" i="46"/>
  <c r="BM195" i="46" s="1"/>
  <c r="EA195" i="46"/>
  <c r="DZ195" i="46"/>
  <c r="DY195" i="46"/>
  <c r="BJ195" i="46" s="1"/>
  <c r="DX195" i="46"/>
  <c r="BI195" i="46" s="1"/>
  <c r="DW195" i="46"/>
  <c r="BH195" i="46" s="1"/>
  <c r="DV195" i="46"/>
  <c r="BG195" i="46" s="1"/>
  <c r="DU195" i="46"/>
  <c r="BF195" i="46" s="1"/>
  <c r="DT195" i="46"/>
  <c r="BE195" i="46" s="1"/>
  <c r="DS195" i="46"/>
  <c r="BD195" i="46" s="1"/>
  <c r="DR195" i="46"/>
  <c r="DQ195" i="46"/>
  <c r="BB195" i="46" s="1"/>
  <c r="DP195" i="46"/>
  <c r="BA195" i="46" s="1"/>
  <c r="DO195" i="46"/>
  <c r="AZ195" i="46" s="1"/>
  <c r="DN195" i="46"/>
  <c r="AY195" i="46" s="1"/>
  <c r="DM195" i="46"/>
  <c r="AX195" i="46" s="1"/>
  <c r="DL195" i="46"/>
  <c r="AW195" i="46" s="1"/>
  <c r="DK195" i="46"/>
  <c r="AV195" i="46" s="1"/>
  <c r="DJ195" i="46"/>
  <c r="AU195" i="46" s="1"/>
  <c r="DI195" i="46"/>
  <c r="AT195" i="46" s="1"/>
  <c r="DH195" i="46"/>
  <c r="AS195" i="46" s="1"/>
  <c r="DG195" i="46"/>
  <c r="AR195" i="46" s="1"/>
  <c r="DF195" i="46"/>
  <c r="AQ195" i="46" s="1"/>
  <c r="DE195" i="46"/>
  <c r="DD195" i="46"/>
  <c r="AO195" i="46" s="1"/>
  <c r="DC195" i="46"/>
  <c r="DB195" i="46"/>
  <c r="DA195" i="46"/>
  <c r="AL195" i="46" s="1"/>
  <c r="CZ195" i="46"/>
  <c r="CY195" i="46"/>
  <c r="AJ195" i="46" s="1"/>
  <c r="CX195" i="46"/>
  <c r="AI195" i="46" s="1"/>
  <c r="CW195" i="46"/>
  <c r="AH195" i="46" s="1"/>
  <c r="CV195" i="46"/>
  <c r="AG195" i="46" s="1"/>
  <c r="CU195" i="46"/>
  <c r="AF195" i="46" s="1"/>
  <c r="CT195" i="46"/>
  <c r="AE195" i="46" s="1"/>
  <c r="CS195" i="46"/>
  <c r="AD195" i="46" s="1"/>
  <c r="CR195" i="46"/>
  <c r="AC195" i="46" s="1"/>
  <c r="CQ195" i="46"/>
  <c r="AB195" i="46" s="1"/>
  <c r="CP195" i="46"/>
  <c r="AA195" i="46" s="1"/>
  <c r="CO195" i="46"/>
  <c r="Z195" i="46" s="1"/>
  <c r="CN195" i="46"/>
  <c r="Y195" i="46" s="1"/>
  <c r="CM195" i="46"/>
  <c r="CL195" i="46"/>
  <c r="W195" i="46" s="1"/>
  <c r="CK195" i="46"/>
  <c r="V195" i="46" s="1"/>
  <c r="CJ195" i="46"/>
  <c r="CI195" i="46"/>
  <c r="T195" i="46" s="1"/>
  <c r="CH195" i="46"/>
  <c r="S195" i="46" s="1"/>
  <c r="CG195" i="46"/>
  <c r="R195" i="46" s="1"/>
  <c r="CF195" i="46"/>
  <c r="Q195" i="46" s="1"/>
  <c r="CE195" i="46"/>
  <c r="CD195" i="46"/>
  <c r="CC195" i="46"/>
  <c r="N195" i="46" s="1"/>
  <c r="CB195" i="46"/>
  <c r="CA195" i="46"/>
  <c r="L195" i="46" s="1"/>
  <c r="BZ195" i="46"/>
  <c r="K195" i="46" s="1"/>
  <c r="BY195" i="46"/>
  <c r="J195" i="46" s="1"/>
  <c r="BX195" i="46"/>
  <c r="I195" i="46" s="1"/>
  <c r="BW195" i="46"/>
  <c r="H195" i="46" s="1"/>
  <c r="BV195" i="46"/>
  <c r="BU195" i="46"/>
  <c r="F195" i="46" s="1"/>
  <c r="BT195" i="46"/>
  <c r="BS195" i="46"/>
  <c r="D195" i="46" s="1"/>
  <c r="BO195" i="46"/>
  <c r="AP195" i="46"/>
  <c r="B195" i="46"/>
  <c r="A195" i="46"/>
  <c r="EF194" i="46"/>
  <c r="BQ194" i="46" s="1"/>
  <c r="EE194" i="46"/>
  <c r="BP194" i="46" s="1"/>
  <c r="ED194" i="46"/>
  <c r="BO194" i="44" s="1"/>
  <c r="EC194" i="46"/>
  <c r="EB194" i="46"/>
  <c r="BM194" i="46" s="1"/>
  <c r="EA194" i="46"/>
  <c r="BL194" i="46" s="1"/>
  <c r="DZ194" i="46"/>
  <c r="BK194" i="46" s="1"/>
  <c r="DY194" i="46"/>
  <c r="BJ194" i="46" s="1"/>
  <c r="DX194" i="46"/>
  <c r="BI194" i="46" s="1"/>
  <c r="DW194" i="46"/>
  <c r="BH194" i="46" s="1"/>
  <c r="DV194" i="46"/>
  <c r="DU194" i="46"/>
  <c r="DT194" i="46"/>
  <c r="BE194" i="46" s="1"/>
  <c r="DS194" i="46"/>
  <c r="BD194" i="46" s="1"/>
  <c r="DR194" i="46"/>
  <c r="BC194" i="46" s="1"/>
  <c r="DQ194" i="46"/>
  <c r="DP194" i="46"/>
  <c r="DO194" i="46"/>
  <c r="AZ194" i="46" s="1"/>
  <c r="DN194" i="46"/>
  <c r="DM194" i="46"/>
  <c r="DL194" i="46"/>
  <c r="AW194" i="46" s="1"/>
  <c r="DK194" i="46"/>
  <c r="AV194" i="46" s="1"/>
  <c r="DJ194" i="46"/>
  <c r="AU194" i="46" s="1"/>
  <c r="DI194" i="46"/>
  <c r="DH194" i="46"/>
  <c r="AS194" i="46" s="1"/>
  <c r="DG194" i="46"/>
  <c r="AR194" i="46" s="1"/>
  <c r="DF194" i="46"/>
  <c r="DE194" i="46"/>
  <c r="DD194" i="46"/>
  <c r="AO194" i="46" s="1"/>
  <c r="DC194" i="46"/>
  <c r="AN194" i="46" s="1"/>
  <c r="DB194" i="46"/>
  <c r="AM194" i="46" s="1"/>
  <c r="DA194" i="46"/>
  <c r="AL194" i="46" s="1"/>
  <c r="CZ194" i="46"/>
  <c r="CY194" i="46"/>
  <c r="AJ194" i="46" s="1"/>
  <c r="CX194" i="46"/>
  <c r="CW194" i="46"/>
  <c r="CV194" i="46"/>
  <c r="AG194" i="46" s="1"/>
  <c r="CU194" i="46"/>
  <c r="AF194" i="46" s="1"/>
  <c r="CT194" i="46"/>
  <c r="AE194" i="46" s="1"/>
  <c r="CS194" i="46"/>
  <c r="AD194" i="46" s="1"/>
  <c r="CR194" i="46"/>
  <c r="CQ194" i="46"/>
  <c r="AB194" i="46" s="1"/>
  <c r="CP194" i="46"/>
  <c r="CO194" i="46"/>
  <c r="CN194" i="46"/>
  <c r="Y194" i="46" s="1"/>
  <c r="CM194" i="46"/>
  <c r="X194" i="46" s="1"/>
  <c r="CL194" i="46"/>
  <c r="W194" i="46" s="1"/>
  <c r="CK194" i="46"/>
  <c r="CJ194" i="46"/>
  <c r="U194" i="46" s="1"/>
  <c r="CI194" i="46"/>
  <c r="T194" i="46" s="1"/>
  <c r="CH194" i="46"/>
  <c r="CG194" i="46"/>
  <c r="CF194" i="46"/>
  <c r="Q194" i="46" s="1"/>
  <c r="CE194" i="46"/>
  <c r="P194" i="46" s="1"/>
  <c r="CD194" i="46"/>
  <c r="O194" i="46" s="1"/>
  <c r="CC194" i="46"/>
  <c r="N194" i="46" s="1"/>
  <c r="CB194" i="46"/>
  <c r="CA194" i="46"/>
  <c r="L194" i="46" s="1"/>
  <c r="BZ194" i="46"/>
  <c r="BY194" i="46"/>
  <c r="BX194" i="46"/>
  <c r="I194" i="46" s="1"/>
  <c r="BW194" i="46"/>
  <c r="H194" i="46" s="1"/>
  <c r="BV194" i="46"/>
  <c r="G194" i="46" s="1"/>
  <c r="BU194" i="46"/>
  <c r="F194" i="46" s="1"/>
  <c r="BT194" i="46"/>
  <c r="E194" i="46" s="1"/>
  <c r="BS194" i="46"/>
  <c r="D194" i="46" s="1"/>
  <c r="BO194" i="46"/>
  <c r="B194" i="46"/>
  <c r="A194" i="46"/>
  <c r="EF193" i="46"/>
  <c r="BQ193" i="46" s="1"/>
  <c r="EE193" i="46"/>
  <c r="BP193" i="46" s="1"/>
  <c r="ED193" i="46"/>
  <c r="BO193" i="46" s="1"/>
  <c r="EC193" i="46"/>
  <c r="BN193" i="46" s="1"/>
  <c r="EB193" i="46"/>
  <c r="BM193" i="46" s="1"/>
  <c r="EA193" i="46"/>
  <c r="DZ193" i="46"/>
  <c r="BK193" i="46" s="1"/>
  <c r="DY193" i="46"/>
  <c r="BJ193" i="46" s="1"/>
  <c r="DX193" i="46"/>
  <c r="BI193" i="46" s="1"/>
  <c r="DW193" i="46"/>
  <c r="BH193" i="46" s="1"/>
  <c r="DV193" i="46"/>
  <c r="DU193" i="46"/>
  <c r="DT193" i="46"/>
  <c r="BE193" i="46" s="1"/>
  <c r="DS193" i="46"/>
  <c r="DR193" i="46"/>
  <c r="BC193" i="46" s="1"/>
  <c r="DQ193" i="46"/>
  <c r="BB193" i="46" s="1"/>
  <c r="DP193" i="46"/>
  <c r="BA193" i="46" s="1"/>
  <c r="DO193" i="46"/>
  <c r="AZ193" i="46" s="1"/>
  <c r="DN193" i="46"/>
  <c r="DM193" i="46"/>
  <c r="DL193" i="46"/>
  <c r="AW193" i="46" s="1"/>
  <c r="DK193" i="46"/>
  <c r="DJ193" i="46"/>
  <c r="AU193" i="46" s="1"/>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AJ193" i="46" s="1"/>
  <c r="CX193" i="46"/>
  <c r="AI193" i="46" s="1"/>
  <c r="CW193" i="46"/>
  <c r="AH193" i="46" s="1"/>
  <c r="CV193" i="46"/>
  <c r="AG193" i="46" s="1"/>
  <c r="CU193" i="46"/>
  <c r="AF193" i="46" s="1"/>
  <c r="CT193" i="46"/>
  <c r="AE193" i="46" s="1"/>
  <c r="CS193" i="46"/>
  <c r="AD193" i="46" s="1"/>
  <c r="CR193" i="46"/>
  <c r="AC193" i="46" s="1"/>
  <c r="CQ193" i="46"/>
  <c r="AB193" i="46" s="1"/>
  <c r="CP193" i="46"/>
  <c r="CO193" i="46"/>
  <c r="CN193" i="46"/>
  <c r="Y193" i="46" s="1"/>
  <c r="CM193" i="46"/>
  <c r="CL193" i="46"/>
  <c r="W193" i="46" s="1"/>
  <c r="CK193" i="46"/>
  <c r="V193" i="46" s="1"/>
  <c r="CJ193" i="46"/>
  <c r="U193" i="46" s="1"/>
  <c r="CI193" i="46"/>
  <c r="T193" i="46" s="1"/>
  <c r="CH193" i="46"/>
  <c r="CG193" i="46"/>
  <c r="R193" i="46" s="1"/>
  <c r="CF193" i="46"/>
  <c r="Q193" i="46" s="1"/>
  <c r="CE193" i="46"/>
  <c r="CD193" i="46"/>
  <c r="O193" i="46" s="1"/>
  <c r="CC193" i="46"/>
  <c r="N193" i="46" s="1"/>
  <c r="CB193" i="46"/>
  <c r="M193" i="46" s="1"/>
  <c r="CA193" i="46"/>
  <c r="L193" i="46" s="1"/>
  <c r="BZ193" i="46"/>
  <c r="K193" i="46" s="1"/>
  <c r="BY193" i="46"/>
  <c r="J193" i="46" s="1"/>
  <c r="BX193" i="46"/>
  <c r="I193" i="46" s="1"/>
  <c r="BW193" i="46"/>
  <c r="H193" i="46" s="1"/>
  <c r="BV193" i="46"/>
  <c r="G193" i="46" s="1"/>
  <c r="BU193" i="46"/>
  <c r="F193" i="46" s="1"/>
  <c r="BT193" i="46"/>
  <c r="E193" i="46" s="1"/>
  <c r="BS193" i="46"/>
  <c r="D193" i="46" s="1"/>
  <c r="B193" i="46"/>
  <c r="B193" i="44" s="1"/>
  <c r="A193" i="46"/>
  <c r="C193" i="46" s="1"/>
  <c r="C193" i="44" s="1"/>
  <c r="EF192" i="46"/>
  <c r="BQ192" i="46" s="1"/>
  <c r="EE192" i="46"/>
  <c r="ED192" i="46"/>
  <c r="BO192" i="46" s="1"/>
  <c r="EC192" i="46"/>
  <c r="BN192" i="46" s="1"/>
  <c r="EB192" i="46"/>
  <c r="BM192" i="46" s="1"/>
  <c r="EA192" i="46"/>
  <c r="BL192" i="46" s="1"/>
  <c r="DZ192" i="46"/>
  <c r="DY192" i="46"/>
  <c r="BJ192" i="46" s="1"/>
  <c r="DX192" i="46"/>
  <c r="BI192" i="46" s="1"/>
  <c r="DW192" i="46"/>
  <c r="DV192" i="46"/>
  <c r="DU192" i="46"/>
  <c r="BF192" i="46" s="1"/>
  <c r="DT192" i="46"/>
  <c r="BE192" i="46" s="1"/>
  <c r="DS192" i="46"/>
  <c r="BD192" i="46" s="1"/>
  <c r="DR192" i="46"/>
  <c r="DQ192" i="46"/>
  <c r="DP192" i="46"/>
  <c r="BA192" i="46" s="1"/>
  <c r="DO192" i="46"/>
  <c r="DN192" i="46"/>
  <c r="DM192" i="46"/>
  <c r="AX192" i="46" s="1"/>
  <c r="DL192" i="46"/>
  <c r="AW192" i="46" s="1"/>
  <c r="DK192" i="46"/>
  <c r="AV192" i="46" s="1"/>
  <c r="DJ192" i="46"/>
  <c r="AU192" i="46" s="1"/>
  <c r="DI192" i="46"/>
  <c r="AT192" i="46" s="1"/>
  <c r="DH192" i="46"/>
  <c r="AS192" i="46" s="1"/>
  <c r="DG192" i="46"/>
  <c r="DF192" i="46"/>
  <c r="DE192" i="46"/>
  <c r="AP192" i="46" s="1"/>
  <c r="DD192" i="46"/>
  <c r="AO192" i="46" s="1"/>
  <c r="DC192" i="46"/>
  <c r="AN192" i="46" s="1"/>
  <c r="DB192" i="46"/>
  <c r="AM192" i="46" s="1"/>
  <c r="DA192" i="46"/>
  <c r="CZ192" i="46"/>
  <c r="AK192" i="46" s="1"/>
  <c r="CY192" i="46"/>
  <c r="CX192" i="46"/>
  <c r="CW192" i="46"/>
  <c r="AH192" i="46" s="1"/>
  <c r="CV192" i="46"/>
  <c r="AG192" i="46" s="1"/>
  <c r="CU192" i="46"/>
  <c r="AF192" i="46" s="1"/>
  <c r="CT192" i="46"/>
  <c r="CS192" i="46"/>
  <c r="CR192" i="46"/>
  <c r="AC192" i="46" s="1"/>
  <c r="CQ192" i="46"/>
  <c r="CP192" i="46"/>
  <c r="CO192" i="46"/>
  <c r="Z192" i="46" s="1"/>
  <c r="CN192" i="46"/>
  <c r="Y192" i="46" s="1"/>
  <c r="CM192" i="46"/>
  <c r="X192" i="46" s="1"/>
  <c r="CL192" i="46"/>
  <c r="W192" i="46" s="1"/>
  <c r="CK192" i="46"/>
  <c r="V192" i="46" s="1"/>
  <c r="CJ192" i="46"/>
  <c r="U192" i="46" s="1"/>
  <c r="CI192" i="46"/>
  <c r="CH192" i="46"/>
  <c r="CG192" i="46"/>
  <c r="R192" i="46" s="1"/>
  <c r="CF192" i="46"/>
  <c r="Q192" i="46" s="1"/>
  <c r="CE192" i="46"/>
  <c r="P192" i="46" s="1"/>
  <c r="CD192" i="46"/>
  <c r="O192" i="46" s="1"/>
  <c r="CC192" i="46"/>
  <c r="N192" i="46" s="1"/>
  <c r="CB192" i="46"/>
  <c r="M192" i="46" s="1"/>
  <c r="CA192" i="46"/>
  <c r="BZ192" i="46"/>
  <c r="BY192" i="46"/>
  <c r="J192" i="46" s="1"/>
  <c r="BX192" i="46"/>
  <c r="I192" i="46" s="1"/>
  <c r="BW192" i="46"/>
  <c r="H192" i="46" s="1"/>
  <c r="BV192" i="46"/>
  <c r="G192" i="46" s="1"/>
  <c r="BU192" i="46"/>
  <c r="F192" i="46" s="1"/>
  <c r="BT192" i="46"/>
  <c r="E192" i="46" s="1"/>
  <c r="BS192" i="46"/>
  <c r="D192" i="46" s="1"/>
  <c r="B192" i="46"/>
  <c r="A192" i="46"/>
  <c r="EF191" i="46"/>
  <c r="BQ191" i="46" s="1"/>
  <c r="EE191" i="46"/>
  <c r="BP191" i="46" s="1"/>
  <c r="ED191" i="46"/>
  <c r="EC191" i="46"/>
  <c r="BN191" i="46" s="1"/>
  <c r="EB191" i="46"/>
  <c r="BM191" i="46" s="1"/>
  <c r="EA191" i="46"/>
  <c r="DZ191" i="46"/>
  <c r="BK191" i="46" s="1"/>
  <c r="DY191" i="46"/>
  <c r="BJ191" i="46" s="1"/>
  <c r="DX191" i="46"/>
  <c r="BI191" i="46" s="1"/>
  <c r="DW191" i="46"/>
  <c r="BH191" i="46" s="1"/>
  <c r="DV191" i="46"/>
  <c r="DU191" i="46"/>
  <c r="BF191" i="46" s="1"/>
  <c r="DT191" i="46"/>
  <c r="BE191" i="46" s="1"/>
  <c r="DS191" i="46"/>
  <c r="BD191" i="46" s="1"/>
  <c r="DR191" i="46"/>
  <c r="BC191" i="46" s="1"/>
  <c r="DQ191" i="46"/>
  <c r="BB191" i="46" s="1"/>
  <c r="DP191" i="46"/>
  <c r="BA191" i="46" s="1"/>
  <c r="DO191" i="46"/>
  <c r="AZ191" i="46" s="1"/>
  <c r="DN191" i="46"/>
  <c r="AY191" i="46" s="1"/>
  <c r="DM191" i="46"/>
  <c r="DL191" i="46"/>
  <c r="AW191" i="46" s="1"/>
  <c r="DK191" i="46"/>
  <c r="DJ191" i="46"/>
  <c r="AU191" i="46" s="1"/>
  <c r="DI191" i="46"/>
  <c r="AT191" i="46" s="1"/>
  <c r="DH191" i="46"/>
  <c r="AS191" i="46" s="1"/>
  <c r="DG191" i="46"/>
  <c r="AR191" i="46" s="1"/>
  <c r="DF191" i="46"/>
  <c r="AQ191" i="46" s="1"/>
  <c r="DE191" i="46"/>
  <c r="AP191" i="46" s="1"/>
  <c r="DD191" i="46"/>
  <c r="AO191" i="46" s="1"/>
  <c r="DC191" i="46"/>
  <c r="DB191" i="46"/>
  <c r="AM191" i="46" s="1"/>
  <c r="DA191" i="46"/>
  <c r="AL191" i="46" s="1"/>
  <c r="CZ191" i="46"/>
  <c r="AK191" i="46" s="1"/>
  <c r="CY191" i="46"/>
  <c r="AJ191" i="46" s="1"/>
  <c r="CX191" i="46"/>
  <c r="CW191" i="46"/>
  <c r="AH191" i="46" s="1"/>
  <c r="CV191" i="46"/>
  <c r="AG191" i="46" s="1"/>
  <c r="CU191" i="46"/>
  <c r="CT191" i="46"/>
  <c r="AE191" i="46" s="1"/>
  <c r="CS191" i="46"/>
  <c r="AD191" i="46" s="1"/>
  <c r="CR191" i="46"/>
  <c r="AC191" i="46" s="1"/>
  <c r="CQ191" i="46"/>
  <c r="AB191" i="46" s="1"/>
  <c r="CP191" i="46"/>
  <c r="CO191" i="46"/>
  <c r="Z191" i="46" s="1"/>
  <c r="CN191" i="46"/>
  <c r="Y191" i="46" s="1"/>
  <c r="CM191" i="46"/>
  <c r="X191" i="46" s="1"/>
  <c r="CL191" i="46"/>
  <c r="W191" i="46" s="1"/>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L191" i="46" s="1"/>
  <c r="BZ191" i="46"/>
  <c r="K191" i="46" s="1"/>
  <c r="BY191" i="46"/>
  <c r="BX191" i="46"/>
  <c r="I191" i="46" s="1"/>
  <c r="BW191" i="46"/>
  <c r="BV191" i="46"/>
  <c r="G191" i="46" s="1"/>
  <c r="BU191" i="46"/>
  <c r="F191" i="46" s="1"/>
  <c r="BT191" i="46"/>
  <c r="E191" i="46" s="1"/>
  <c r="BS191" i="46"/>
  <c r="D191" i="46" s="1"/>
  <c r="B191" i="46"/>
  <c r="B191" i="44" s="1"/>
  <c r="A191" i="46"/>
  <c r="C191" i="46" s="1"/>
  <c r="C191" i="44" s="1"/>
  <c r="EF190" i="46"/>
  <c r="BQ190" i="46" s="1"/>
  <c r="EE190" i="46"/>
  <c r="ED190" i="46"/>
  <c r="EC190" i="46"/>
  <c r="BN190" i="46" s="1"/>
  <c r="EB190" i="46"/>
  <c r="BM190" i="46" s="1"/>
  <c r="EA190" i="46"/>
  <c r="BL190" i="46" s="1"/>
  <c r="DZ190" i="46"/>
  <c r="DY190" i="46"/>
  <c r="BJ190" i="46" s="1"/>
  <c r="DX190" i="46"/>
  <c r="BI190" i="46" s="1"/>
  <c r="DW190" i="46"/>
  <c r="DV190" i="46"/>
  <c r="BG190" i="46" s="1"/>
  <c r="DU190" i="46"/>
  <c r="BF190" i="46" s="1"/>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DI190" i="46"/>
  <c r="AT190" i="46" s="1"/>
  <c r="DH190" i="46"/>
  <c r="AS190" i="46" s="1"/>
  <c r="DG190" i="46"/>
  <c r="DF190" i="46"/>
  <c r="DE190" i="46"/>
  <c r="AP190" i="46" s="1"/>
  <c r="DD190" i="46"/>
  <c r="AO190" i="46" s="1"/>
  <c r="DC190" i="46"/>
  <c r="AN190" i="46" s="1"/>
  <c r="DB190" i="46"/>
  <c r="AM190" i="46" s="1"/>
  <c r="DA190" i="46"/>
  <c r="AL190" i="46" s="1"/>
  <c r="CZ190" i="46"/>
  <c r="AK190" i="46" s="1"/>
  <c r="CY190" i="46"/>
  <c r="CX190" i="46"/>
  <c r="AI190" i="46" s="1"/>
  <c r="CW190" i="46"/>
  <c r="AH190" i="46" s="1"/>
  <c r="CV190" i="46"/>
  <c r="AG190" i="46" s="1"/>
  <c r="CU190" i="46"/>
  <c r="AF190" i="46" s="1"/>
  <c r="CT190" i="46"/>
  <c r="AE190" i="46" s="1"/>
  <c r="CS190" i="46"/>
  <c r="AD190" i="46" s="1"/>
  <c r="CR190" i="46"/>
  <c r="AC190" i="46" s="1"/>
  <c r="CQ190" i="46"/>
  <c r="CP190" i="46"/>
  <c r="CO190" i="46"/>
  <c r="Z190" i="46" s="1"/>
  <c r="CN190" i="46"/>
  <c r="Y190" i="46" s="1"/>
  <c r="CM190" i="46"/>
  <c r="X190" i="46" s="1"/>
  <c r="CL190" i="46"/>
  <c r="W190" i="46" s="1"/>
  <c r="CK190" i="46"/>
  <c r="CJ190" i="46"/>
  <c r="U190" i="46" s="1"/>
  <c r="CI190" i="46"/>
  <c r="CH190" i="46"/>
  <c r="S190" i="46" s="1"/>
  <c r="CG190" i="46"/>
  <c r="R190" i="46" s="1"/>
  <c r="CF190" i="46"/>
  <c r="Q190" i="46" s="1"/>
  <c r="CE190" i="46"/>
  <c r="P190" i="46" s="1"/>
  <c r="CD190" i="46"/>
  <c r="O190" i="46" s="1"/>
  <c r="CC190" i="46"/>
  <c r="N190" i="46" s="1"/>
  <c r="CB190" i="46"/>
  <c r="M190" i="46" s="1"/>
  <c r="CA190" i="46"/>
  <c r="L190" i="46" s="1"/>
  <c r="BZ190" i="46"/>
  <c r="K190" i="46" s="1"/>
  <c r="BY190" i="46"/>
  <c r="J190" i="46" s="1"/>
  <c r="BX190" i="46"/>
  <c r="I190" i="46" s="1"/>
  <c r="BW190" i="46"/>
  <c r="H190" i="46" s="1"/>
  <c r="BV190" i="46"/>
  <c r="BU190" i="46"/>
  <c r="F190" i="46" s="1"/>
  <c r="BT190" i="46"/>
  <c r="E190" i="46" s="1"/>
  <c r="BS190" i="46"/>
  <c r="D190" i="46" s="1"/>
  <c r="BO190" i="46"/>
  <c r="B190" i="46"/>
  <c r="B190" i="44" s="1"/>
  <c r="A190" i="46"/>
  <c r="EF189" i="46"/>
  <c r="BQ189" i="46" s="1"/>
  <c r="EE189" i="46"/>
  <c r="ED189" i="46"/>
  <c r="BO189" i="46" s="1"/>
  <c r="EC189" i="46"/>
  <c r="BN189" i="46" s="1"/>
  <c r="EB189" i="46"/>
  <c r="EA189" i="46"/>
  <c r="BL189" i="46" s="1"/>
  <c r="DZ189" i="46"/>
  <c r="BK189" i="46" s="1"/>
  <c r="DY189" i="46"/>
  <c r="BJ189" i="46" s="1"/>
  <c r="DX189" i="46"/>
  <c r="BI189" i="46" s="1"/>
  <c r="DW189" i="46"/>
  <c r="DV189" i="46"/>
  <c r="BG189" i="46" s="1"/>
  <c r="DU189" i="46"/>
  <c r="BF189" i="46" s="1"/>
  <c r="DT189" i="46"/>
  <c r="DS189" i="46"/>
  <c r="DR189" i="46"/>
  <c r="BC189" i="46" s="1"/>
  <c r="DQ189" i="46"/>
  <c r="BB189" i="46" s="1"/>
  <c r="DP189" i="46"/>
  <c r="BA189" i="46" s="1"/>
  <c r="DO189" i="46"/>
  <c r="AZ189" i="46" s="1"/>
  <c r="DN189" i="46"/>
  <c r="AY189" i="46" s="1"/>
  <c r="DM189" i="46"/>
  <c r="AX189" i="46" s="1"/>
  <c r="DL189" i="46"/>
  <c r="DK189" i="46"/>
  <c r="AV189" i="46" s="1"/>
  <c r="DJ189" i="46"/>
  <c r="AU189" i="46" s="1"/>
  <c r="DI189" i="46"/>
  <c r="AT189" i="46" s="1"/>
  <c r="DH189" i="46"/>
  <c r="AS189" i="46" s="1"/>
  <c r="DG189" i="46"/>
  <c r="AR189" i="46" s="1"/>
  <c r="DF189" i="46"/>
  <c r="AQ189" i="46" s="1"/>
  <c r="DE189" i="46"/>
  <c r="AP189" i="46" s="1"/>
  <c r="DD189" i="46"/>
  <c r="AO189" i="46" s="1"/>
  <c r="DC189" i="46"/>
  <c r="AN189" i="46" s="1"/>
  <c r="DB189" i="46"/>
  <c r="AM189" i="46" s="1"/>
  <c r="DA189" i="46"/>
  <c r="AL189" i="46" s="1"/>
  <c r="CZ189" i="46"/>
  <c r="AK189" i="46" s="1"/>
  <c r="CY189" i="46"/>
  <c r="CX189" i="46"/>
  <c r="AI189" i="46" s="1"/>
  <c r="CW189" i="46"/>
  <c r="AH189" i="46" s="1"/>
  <c r="CV189" i="46"/>
  <c r="AG189" i="46" s="1"/>
  <c r="CU189" i="46"/>
  <c r="AF189" i="46" s="1"/>
  <c r="CT189" i="46"/>
  <c r="AE189" i="46" s="1"/>
  <c r="CS189" i="46"/>
  <c r="AD189" i="46" s="1"/>
  <c r="CR189" i="46"/>
  <c r="AC189" i="46" s="1"/>
  <c r="CQ189" i="46"/>
  <c r="AB189" i="46" s="1"/>
  <c r="CP189" i="46"/>
  <c r="CO189" i="46"/>
  <c r="Z189" i="46" s="1"/>
  <c r="CN189" i="46"/>
  <c r="CM189" i="46"/>
  <c r="X189" i="46" s="1"/>
  <c r="CL189" i="46"/>
  <c r="W189" i="46" s="1"/>
  <c r="CK189" i="46"/>
  <c r="V189" i="46" s="1"/>
  <c r="CJ189" i="46"/>
  <c r="U189" i="46" s="1"/>
  <c r="CI189" i="46"/>
  <c r="T189" i="46" s="1"/>
  <c r="CH189" i="46"/>
  <c r="S189" i="46" s="1"/>
  <c r="CG189" i="46"/>
  <c r="R189" i="46" s="1"/>
  <c r="CF189" i="46"/>
  <c r="CE189" i="46"/>
  <c r="P189" i="46" s="1"/>
  <c r="CD189" i="46"/>
  <c r="O189" i="46" s="1"/>
  <c r="CC189" i="46"/>
  <c r="N189" i="46" s="1"/>
  <c r="CB189" i="46"/>
  <c r="M189" i="46" s="1"/>
  <c r="CA189" i="46"/>
  <c r="L189" i="46" s="1"/>
  <c r="BZ189" i="46"/>
  <c r="BY189" i="46"/>
  <c r="J189" i="46" s="1"/>
  <c r="BX189" i="46"/>
  <c r="BW189" i="46"/>
  <c r="BV189" i="46"/>
  <c r="G189" i="46" s="1"/>
  <c r="BU189" i="46"/>
  <c r="F189" i="46" s="1"/>
  <c r="BT189" i="46"/>
  <c r="E189" i="46" s="1"/>
  <c r="BS189" i="46"/>
  <c r="D189" i="46" s="1"/>
  <c r="B189" i="46"/>
  <c r="B189" i="44" s="1"/>
  <c r="A189" i="46"/>
  <c r="EF188" i="46"/>
  <c r="EE188" i="46"/>
  <c r="BP188" i="46" s="1"/>
  <c r="ED188" i="46"/>
  <c r="BO188" i="44" s="1"/>
  <c r="EC188" i="46"/>
  <c r="BN188" i="46" s="1"/>
  <c r="EB188" i="46"/>
  <c r="BM188" i="46" s="1"/>
  <c r="EA188" i="46"/>
  <c r="BL188" i="46" s="1"/>
  <c r="DZ188" i="46"/>
  <c r="DY188" i="46"/>
  <c r="BJ188" i="46" s="1"/>
  <c r="DX188" i="46"/>
  <c r="DW188" i="46"/>
  <c r="BH188" i="46" s="1"/>
  <c r="DV188" i="46"/>
  <c r="BG188" i="46" s="1"/>
  <c r="DU188" i="46"/>
  <c r="BF188" i="46" s="1"/>
  <c r="DT188" i="46"/>
  <c r="BE188" i="46" s="1"/>
  <c r="DS188" i="46"/>
  <c r="BD188" i="46" s="1"/>
  <c r="DR188" i="46"/>
  <c r="BC188" i="46" s="1"/>
  <c r="DQ188" i="46"/>
  <c r="BB188" i="46" s="1"/>
  <c r="DP188" i="46"/>
  <c r="DO188" i="46"/>
  <c r="AZ188" i="46" s="1"/>
  <c r="DN188" i="46"/>
  <c r="AY188" i="46" s="1"/>
  <c r="DM188" i="46"/>
  <c r="AX188" i="46" s="1"/>
  <c r="DL188" i="46"/>
  <c r="AW188" i="46" s="1"/>
  <c r="DK188" i="46"/>
  <c r="DJ188" i="46"/>
  <c r="AU188" i="46" s="1"/>
  <c r="DI188" i="46"/>
  <c r="AT188" i="46" s="1"/>
  <c r="DH188" i="46"/>
  <c r="DG188" i="46"/>
  <c r="AR188" i="46" s="1"/>
  <c r="DF188" i="46"/>
  <c r="AQ188" i="46" s="1"/>
  <c r="DE188" i="46"/>
  <c r="AP188" i="46" s="1"/>
  <c r="DD188" i="46"/>
  <c r="AO188" i="46" s="1"/>
  <c r="DC188" i="46"/>
  <c r="AN188" i="46" s="1"/>
  <c r="DB188" i="46"/>
  <c r="DA188" i="46"/>
  <c r="AL188" i="46" s="1"/>
  <c r="CZ188" i="46"/>
  <c r="CY188" i="46"/>
  <c r="AJ188" i="46" s="1"/>
  <c r="CX188" i="46"/>
  <c r="AI188" i="46" s="1"/>
  <c r="CW188" i="46"/>
  <c r="AH188" i="46" s="1"/>
  <c r="CV188" i="46"/>
  <c r="AG188" i="46" s="1"/>
  <c r="CU188" i="46"/>
  <c r="AF188" i="46" s="1"/>
  <c r="CT188" i="46"/>
  <c r="AE188" i="46" s="1"/>
  <c r="CS188" i="46"/>
  <c r="AD188" i="46" s="1"/>
  <c r="CR188" i="46"/>
  <c r="CQ188" i="46"/>
  <c r="AB188" i="46" s="1"/>
  <c r="CP188" i="46"/>
  <c r="AA188" i="46" s="1"/>
  <c r="CO188" i="46"/>
  <c r="Z188" i="46" s="1"/>
  <c r="CN188" i="46"/>
  <c r="Y188" i="46" s="1"/>
  <c r="CM188" i="46"/>
  <c r="X188" i="46" s="1"/>
  <c r="CL188" i="46"/>
  <c r="W188" i="46" s="1"/>
  <c r="CK188" i="46"/>
  <c r="V188" i="46" s="1"/>
  <c r="CJ188" i="46"/>
  <c r="CI188" i="46"/>
  <c r="T188" i="46" s="1"/>
  <c r="CH188" i="46"/>
  <c r="S188" i="46" s="1"/>
  <c r="CG188" i="46"/>
  <c r="R188" i="46" s="1"/>
  <c r="CF188" i="46"/>
  <c r="Q188" i="46" s="1"/>
  <c r="CE188" i="46"/>
  <c r="CD188" i="46"/>
  <c r="O188" i="46" s="1"/>
  <c r="CC188" i="46"/>
  <c r="N188" i="46" s="1"/>
  <c r="CB188" i="46"/>
  <c r="M188" i="46" s="1"/>
  <c r="CA188" i="46"/>
  <c r="L188" i="46" s="1"/>
  <c r="BZ188" i="46"/>
  <c r="K188" i="46" s="1"/>
  <c r="BY188" i="46"/>
  <c r="J188" i="46" s="1"/>
  <c r="BX188" i="46"/>
  <c r="I188" i="46" s="1"/>
  <c r="BW188" i="46"/>
  <c r="H188" i="46" s="1"/>
  <c r="BV188" i="46"/>
  <c r="G188" i="46" s="1"/>
  <c r="BU188" i="46"/>
  <c r="F188" i="46" s="1"/>
  <c r="BT188" i="46"/>
  <c r="BS188" i="46"/>
  <c r="D188" i="46" s="1"/>
  <c r="BO188" i="46"/>
  <c r="B188" i="46"/>
  <c r="A188" i="46"/>
  <c r="C188" i="46" s="1"/>
  <c r="C188" i="44" s="1"/>
  <c r="EF187" i="46"/>
  <c r="EE187" i="46"/>
  <c r="BP187" i="46" s="1"/>
  <c r="ED187" i="46"/>
  <c r="EC187" i="46"/>
  <c r="EB187" i="46"/>
  <c r="BM187" i="46" s="1"/>
  <c r="EA187" i="46"/>
  <c r="BL187" i="46" s="1"/>
  <c r="DZ187" i="46"/>
  <c r="BK187" i="46" s="1"/>
  <c r="DY187" i="46"/>
  <c r="BJ187" i="46" s="1"/>
  <c r="DX187" i="46"/>
  <c r="BI187" i="46" s="1"/>
  <c r="DW187" i="46"/>
  <c r="BH187" i="46" s="1"/>
  <c r="DV187" i="46"/>
  <c r="DU187" i="46"/>
  <c r="DT187" i="46"/>
  <c r="DS187" i="46"/>
  <c r="BD187" i="46" s="1"/>
  <c r="DR187" i="46"/>
  <c r="BC187" i="46" s="1"/>
  <c r="DQ187" i="46"/>
  <c r="BB187" i="46" s="1"/>
  <c r="DP187" i="46"/>
  <c r="DO187" i="46"/>
  <c r="DN187" i="46"/>
  <c r="DM187" i="46"/>
  <c r="DL187" i="46"/>
  <c r="AW187" i="46" s="1"/>
  <c r="DK187" i="46"/>
  <c r="AV187" i="46" s="1"/>
  <c r="DJ187" i="46"/>
  <c r="AU187" i="46" s="1"/>
  <c r="DI187" i="46"/>
  <c r="AT187" i="46" s="1"/>
  <c r="DH187" i="46"/>
  <c r="AS187" i="46" s="1"/>
  <c r="DG187" i="46"/>
  <c r="DF187" i="46"/>
  <c r="DE187" i="46"/>
  <c r="AP187" i="46" s="1"/>
  <c r="DD187" i="46"/>
  <c r="AO187" i="46" s="1"/>
  <c r="DC187" i="46"/>
  <c r="AN187" i="46" s="1"/>
  <c r="DB187" i="46"/>
  <c r="AM187" i="46" s="1"/>
  <c r="DA187" i="46"/>
  <c r="AL187" i="46" s="1"/>
  <c r="CZ187" i="46"/>
  <c r="CY187" i="46"/>
  <c r="AJ187" i="46" s="1"/>
  <c r="CX187" i="46"/>
  <c r="CW187" i="46"/>
  <c r="AH187" i="46" s="1"/>
  <c r="CV187" i="46"/>
  <c r="AG187" i="46" s="1"/>
  <c r="CU187" i="46"/>
  <c r="AF187" i="46" s="1"/>
  <c r="CT187" i="46"/>
  <c r="AE187" i="46" s="1"/>
  <c r="CS187" i="46"/>
  <c r="AD187" i="46" s="1"/>
  <c r="CR187" i="46"/>
  <c r="AC187" i="46" s="1"/>
  <c r="CQ187" i="46"/>
  <c r="AB187" i="46" s="1"/>
  <c r="CP187" i="46"/>
  <c r="CO187" i="46"/>
  <c r="Z187" i="46" s="1"/>
  <c r="CN187" i="46"/>
  <c r="Y187" i="46" s="1"/>
  <c r="CM187" i="46"/>
  <c r="X187" i="46" s="1"/>
  <c r="CL187" i="46"/>
  <c r="W187" i="46" s="1"/>
  <c r="CK187" i="46"/>
  <c r="V187" i="46" s="1"/>
  <c r="CJ187" i="46"/>
  <c r="U187" i="46" s="1"/>
  <c r="CI187" i="46"/>
  <c r="CH187" i="46"/>
  <c r="CG187" i="46"/>
  <c r="CF187" i="46"/>
  <c r="Q187" i="46" s="1"/>
  <c r="CE187" i="46"/>
  <c r="P187" i="46" s="1"/>
  <c r="CD187" i="46"/>
  <c r="O187" i="46" s="1"/>
  <c r="CC187" i="46"/>
  <c r="N187" i="46" s="1"/>
  <c r="CB187" i="46"/>
  <c r="CA187" i="46"/>
  <c r="BZ187" i="46"/>
  <c r="BY187" i="46"/>
  <c r="J187" i="46" s="1"/>
  <c r="BX187" i="46"/>
  <c r="BW187" i="46"/>
  <c r="H187" i="46" s="1"/>
  <c r="BV187" i="46"/>
  <c r="G187" i="46" s="1"/>
  <c r="BU187" i="46"/>
  <c r="F187" i="46" s="1"/>
  <c r="BT187" i="46"/>
  <c r="E187" i="46" s="1"/>
  <c r="BS187" i="46"/>
  <c r="D187" i="46" s="1"/>
  <c r="B187" i="46"/>
  <c r="A187" i="46"/>
  <c r="A187" i="44" s="1"/>
  <c r="EF186" i="46"/>
  <c r="EE186" i="46"/>
  <c r="BP186" i="46" s="1"/>
  <c r="ED186" i="46"/>
  <c r="BO186" i="46" s="1"/>
  <c r="EC186" i="46"/>
  <c r="BN186" i="46" s="1"/>
  <c r="EB186" i="46"/>
  <c r="EA186" i="46"/>
  <c r="BL186" i="46" s="1"/>
  <c r="DZ186" i="46"/>
  <c r="BK186" i="46" s="1"/>
  <c r="DY186" i="46"/>
  <c r="DX186" i="46"/>
  <c r="DW186" i="46"/>
  <c r="BH186" i="46" s="1"/>
  <c r="DV186" i="46"/>
  <c r="BG186" i="46" s="1"/>
  <c r="DU186" i="46"/>
  <c r="BF186" i="46" s="1"/>
  <c r="DT186" i="46"/>
  <c r="BE186" i="46" s="1"/>
  <c r="DS186" i="46"/>
  <c r="DR186" i="46"/>
  <c r="BC186" i="46" s="1"/>
  <c r="DQ186" i="46"/>
  <c r="DP186" i="46"/>
  <c r="DO186" i="46"/>
  <c r="AZ186" i="46" s="1"/>
  <c r="DN186" i="46"/>
  <c r="AY186" i="46" s="1"/>
  <c r="DM186" i="46"/>
  <c r="AX186" i="46" s="1"/>
  <c r="DL186" i="46"/>
  <c r="AW186" i="46" s="1"/>
  <c r="DK186" i="46"/>
  <c r="AV186" i="46" s="1"/>
  <c r="DJ186" i="46"/>
  <c r="AU186" i="46" s="1"/>
  <c r="DI186" i="46"/>
  <c r="DH186" i="46"/>
  <c r="DG186" i="46"/>
  <c r="AR186" i="46" s="1"/>
  <c r="DF186" i="46"/>
  <c r="AQ186" i="46" s="1"/>
  <c r="DE186" i="46"/>
  <c r="AP186" i="46" s="1"/>
  <c r="DD186" i="46"/>
  <c r="AO186" i="46" s="1"/>
  <c r="DC186" i="46"/>
  <c r="AN186" i="46" s="1"/>
  <c r="DB186" i="46"/>
  <c r="AM186" i="46" s="1"/>
  <c r="DA186" i="46"/>
  <c r="AL186" i="46" s="1"/>
  <c r="CZ186" i="46"/>
  <c r="CY186" i="46"/>
  <c r="AJ186" i="46" s="1"/>
  <c r="CX186" i="46"/>
  <c r="AI186" i="46" s="1"/>
  <c r="CW186" i="46"/>
  <c r="AH186" i="46" s="1"/>
  <c r="CV186" i="46"/>
  <c r="AG186" i="46" s="1"/>
  <c r="CU186" i="46"/>
  <c r="AF186" i="46" s="1"/>
  <c r="CT186" i="46"/>
  <c r="AE186" i="46" s="1"/>
  <c r="CS186" i="46"/>
  <c r="AD186" i="46" s="1"/>
  <c r="CR186" i="46"/>
  <c r="CQ186" i="46"/>
  <c r="AB186" i="46" s="1"/>
  <c r="CP186" i="46"/>
  <c r="AA186" i="46" s="1"/>
  <c r="CO186" i="46"/>
  <c r="Z186" i="46" s="1"/>
  <c r="CN186" i="46"/>
  <c r="CM186" i="46"/>
  <c r="CL186" i="46"/>
  <c r="W186" i="46" s="1"/>
  <c r="CK186" i="46"/>
  <c r="V186" i="46" s="1"/>
  <c r="CJ186" i="46"/>
  <c r="CI186" i="46"/>
  <c r="T186" i="46" s="1"/>
  <c r="CH186" i="46"/>
  <c r="S186" i="46" s="1"/>
  <c r="CG186" i="46"/>
  <c r="R186" i="46" s="1"/>
  <c r="CF186" i="46"/>
  <c r="Q186" i="46" s="1"/>
  <c r="CE186" i="46"/>
  <c r="P186" i="46" s="1"/>
  <c r="CD186" i="46"/>
  <c r="O186" i="46" s="1"/>
  <c r="CC186" i="46"/>
  <c r="N186" i="46" s="1"/>
  <c r="CB186" i="46"/>
  <c r="CA186" i="46"/>
  <c r="L186" i="46" s="1"/>
  <c r="BZ186" i="46"/>
  <c r="K186" i="46" s="1"/>
  <c r="BY186" i="46"/>
  <c r="J186" i="46" s="1"/>
  <c r="BX186" i="46"/>
  <c r="BW186" i="46"/>
  <c r="H186" i="46" s="1"/>
  <c r="BV186" i="46"/>
  <c r="G186" i="46" s="1"/>
  <c r="BU186" i="46"/>
  <c r="F186" i="46" s="1"/>
  <c r="BT186" i="46"/>
  <c r="BS186" i="46"/>
  <c r="D186" i="46" s="1"/>
  <c r="B186" i="46"/>
  <c r="A186" i="46"/>
  <c r="C186" i="46" s="1"/>
  <c r="C186" i="44" s="1"/>
  <c r="EF185" i="46"/>
  <c r="BQ185" i="46" s="1"/>
  <c r="EE185" i="46"/>
  <c r="BP185" i="46" s="1"/>
  <c r="ED185" i="46"/>
  <c r="BO185" i="46" s="1"/>
  <c r="EC185" i="46"/>
  <c r="EB185" i="46"/>
  <c r="BM185" i="46" s="1"/>
  <c r="EA185" i="46"/>
  <c r="BL185" i="46" s="1"/>
  <c r="DZ185" i="46"/>
  <c r="BK185" i="46" s="1"/>
  <c r="DY185" i="46"/>
  <c r="BJ185" i="46" s="1"/>
  <c r="DX185" i="46"/>
  <c r="BI185" i="46" s="1"/>
  <c r="DW185" i="46"/>
  <c r="DV185" i="46"/>
  <c r="BG185" i="46" s="1"/>
  <c r="DU185" i="46"/>
  <c r="BF185" i="46" s="1"/>
  <c r="DT185" i="46"/>
  <c r="BE185" i="46" s="1"/>
  <c r="DS185" i="46"/>
  <c r="BD185" i="46" s="1"/>
  <c r="DR185" i="46"/>
  <c r="BC185" i="46" s="1"/>
  <c r="DQ185" i="46"/>
  <c r="BB185" i="46" s="1"/>
  <c r="DP185" i="46"/>
  <c r="DO185" i="46"/>
  <c r="AZ185" i="46" s="1"/>
  <c r="DN185" i="46"/>
  <c r="AY185" i="46" s="1"/>
  <c r="DM185" i="46"/>
  <c r="AX185" i="46" s="1"/>
  <c r="DL185" i="46"/>
  <c r="AW185" i="46" s="1"/>
  <c r="DK185" i="46"/>
  <c r="AV185" i="46" s="1"/>
  <c r="DJ185" i="46"/>
  <c r="AU185" i="46" s="1"/>
  <c r="DI185" i="46"/>
  <c r="AT185" i="46" s="1"/>
  <c r="DH185" i="46"/>
  <c r="DG185" i="46"/>
  <c r="AR185" i="46" s="1"/>
  <c r="DF185" i="46"/>
  <c r="AQ185" i="46" s="1"/>
  <c r="DE185" i="46"/>
  <c r="DD185" i="46"/>
  <c r="AO185" i="46" s="1"/>
  <c r="DC185" i="46"/>
  <c r="AN185" i="46" s="1"/>
  <c r="DB185" i="46"/>
  <c r="AM185" i="46" s="1"/>
  <c r="DA185" i="46"/>
  <c r="AL185" i="46" s="1"/>
  <c r="CZ185" i="46"/>
  <c r="AK185" i="46" s="1"/>
  <c r="CY185" i="46"/>
  <c r="AJ185" i="46" s="1"/>
  <c r="CX185" i="46"/>
  <c r="AI185" i="46" s="1"/>
  <c r="CW185" i="46"/>
  <c r="CV185" i="46"/>
  <c r="AG185" i="46" s="1"/>
  <c r="CU185" i="46"/>
  <c r="AF185" i="46" s="1"/>
  <c r="CT185" i="46"/>
  <c r="AE185" i="46" s="1"/>
  <c r="CS185" i="46"/>
  <c r="AD185" i="46" s="1"/>
  <c r="CR185" i="46"/>
  <c r="AC185" i="46" s="1"/>
  <c r="CQ185" i="46"/>
  <c r="AB185" i="46" s="1"/>
  <c r="CP185" i="46"/>
  <c r="AA185" i="46" s="1"/>
  <c r="CO185" i="46"/>
  <c r="Z185" i="46" s="1"/>
  <c r="CN185" i="46"/>
  <c r="Y185" i="46" s="1"/>
  <c r="CM185" i="46"/>
  <c r="X185" i="46" s="1"/>
  <c r="CL185" i="46"/>
  <c r="W185" i="46" s="1"/>
  <c r="CK185" i="46"/>
  <c r="V185" i="46" s="1"/>
  <c r="CJ185" i="46"/>
  <c r="CI185" i="46"/>
  <c r="CH185" i="46"/>
  <c r="S185" i="46" s="1"/>
  <c r="CG185" i="46"/>
  <c r="CF185" i="46"/>
  <c r="Q185" i="46" s="1"/>
  <c r="CE185" i="46"/>
  <c r="P185" i="46" s="1"/>
  <c r="CD185" i="46"/>
  <c r="O185" i="46" s="1"/>
  <c r="CC185" i="46"/>
  <c r="N185" i="46" s="1"/>
  <c r="CB185" i="46"/>
  <c r="CA185" i="46"/>
  <c r="L185" i="46" s="1"/>
  <c r="BZ185" i="46"/>
  <c r="K185" i="46" s="1"/>
  <c r="BY185" i="46"/>
  <c r="BX185" i="46"/>
  <c r="I185" i="46" s="1"/>
  <c r="BW185" i="46"/>
  <c r="H185" i="46" s="1"/>
  <c r="BV185" i="46"/>
  <c r="G185" i="46" s="1"/>
  <c r="BU185" i="46"/>
  <c r="F185" i="46" s="1"/>
  <c r="BT185" i="46"/>
  <c r="E185" i="46" s="1"/>
  <c r="BS185" i="46"/>
  <c r="D185" i="46" s="1"/>
  <c r="B185" i="46"/>
  <c r="A185" i="46"/>
  <c r="A185" i="44" s="1"/>
  <c r="EF184" i="46"/>
  <c r="BQ184" i="46" s="1"/>
  <c r="EE184" i="46"/>
  <c r="BP184" i="46" s="1"/>
  <c r="ED184" i="46"/>
  <c r="EC184" i="46"/>
  <c r="BN184" i="44" s="1"/>
  <c r="EB184" i="46"/>
  <c r="BM184" i="46" s="1"/>
  <c r="EA184" i="46"/>
  <c r="BL184" i="46" s="1"/>
  <c r="DZ184" i="46"/>
  <c r="BK184" i="46" s="1"/>
  <c r="DY184" i="46"/>
  <c r="DX184" i="46"/>
  <c r="BI184" i="46" s="1"/>
  <c r="DW184" i="46"/>
  <c r="BH184" i="46" s="1"/>
  <c r="DV184" i="46"/>
  <c r="BG184" i="46" s="1"/>
  <c r="DU184" i="46"/>
  <c r="BF184" i="46" s="1"/>
  <c r="DT184" i="46"/>
  <c r="BE184" i="46" s="1"/>
  <c r="DS184" i="46"/>
  <c r="DR184" i="46"/>
  <c r="BC184" i="46" s="1"/>
  <c r="DQ184" i="46"/>
  <c r="BB184" i="46" s="1"/>
  <c r="DP184" i="46"/>
  <c r="BA184" i="46" s="1"/>
  <c r="DO184" i="46"/>
  <c r="AZ184" i="46" s="1"/>
  <c r="DN184" i="46"/>
  <c r="AY184" i="46" s="1"/>
  <c r="DM184" i="46"/>
  <c r="AX184" i="46" s="1"/>
  <c r="DL184" i="46"/>
  <c r="AW184" i="46" s="1"/>
  <c r="DK184" i="46"/>
  <c r="AV184" i="46" s="1"/>
  <c r="DJ184" i="46"/>
  <c r="AU184" i="46" s="1"/>
  <c r="DI184" i="46"/>
  <c r="DH184" i="46"/>
  <c r="AS184" i="46" s="1"/>
  <c r="DG184" i="46"/>
  <c r="AR184" i="46" s="1"/>
  <c r="DF184" i="46"/>
  <c r="AQ184" i="46" s="1"/>
  <c r="DE184" i="46"/>
  <c r="AP184" i="46" s="1"/>
  <c r="DD184" i="46"/>
  <c r="DC184" i="46"/>
  <c r="DB184" i="46"/>
  <c r="AM184" i="46" s="1"/>
  <c r="DA184" i="46"/>
  <c r="CZ184" i="46"/>
  <c r="AK184" i="46" s="1"/>
  <c r="CY184" i="46"/>
  <c r="AJ184" i="46" s="1"/>
  <c r="CX184" i="46"/>
  <c r="AI184" i="46" s="1"/>
  <c r="CW184" i="46"/>
  <c r="AH184" i="46" s="1"/>
  <c r="CV184" i="46"/>
  <c r="CU184" i="46"/>
  <c r="AF184" i="46" s="1"/>
  <c r="CT184" i="46"/>
  <c r="AE184" i="46" s="1"/>
  <c r="CS184" i="46"/>
  <c r="CR184" i="46"/>
  <c r="AC184" i="46" s="1"/>
  <c r="CQ184" i="46"/>
  <c r="AB184" i="46" s="1"/>
  <c r="CP184" i="46"/>
  <c r="AA184" i="46" s="1"/>
  <c r="CO184" i="46"/>
  <c r="Z184" i="46" s="1"/>
  <c r="CN184" i="46"/>
  <c r="Y184" i="46" s="1"/>
  <c r="CM184" i="46"/>
  <c r="X184" i="46" s="1"/>
  <c r="CL184" i="46"/>
  <c r="W184" i="46" s="1"/>
  <c r="CK184" i="46"/>
  <c r="CJ184" i="46"/>
  <c r="U184" i="46" s="1"/>
  <c r="CI184" i="46"/>
  <c r="T184" i="46" s="1"/>
  <c r="CH184" i="46"/>
  <c r="S184" i="46" s="1"/>
  <c r="CG184" i="46"/>
  <c r="R184" i="46" s="1"/>
  <c r="CF184" i="46"/>
  <c r="Q184" i="46" s="1"/>
  <c r="CE184" i="46"/>
  <c r="P184" i="46" s="1"/>
  <c r="CD184" i="46"/>
  <c r="O184" i="46" s="1"/>
  <c r="CC184" i="46"/>
  <c r="CB184" i="46"/>
  <c r="M184" i="46" s="1"/>
  <c r="CA184" i="46"/>
  <c r="L184" i="46" s="1"/>
  <c r="BZ184" i="46"/>
  <c r="K184" i="46" s="1"/>
  <c r="BY184" i="46"/>
  <c r="J184" i="46" s="1"/>
  <c r="BX184" i="46"/>
  <c r="I184" i="46" s="1"/>
  <c r="BW184" i="46"/>
  <c r="BV184" i="46"/>
  <c r="G184" i="46" s="1"/>
  <c r="BU184" i="46"/>
  <c r="BT184" i="46"/>
  <c r="E184" i="46" s="1"/>
  <c r="BS184" i="46"/>
  <c r="D184" i="46" s="1"/>
  <c r="BO184" i="46"/>
  <c r="BN184" i="46"/>
  <c r="B184" i="46"/>
  <c r="B184" i="44" s="1"/>
  <c r="A184" i="46"/>
  <c r="A184" i="44" s="1"/>
  <c r="EF183" i="46"/>
  <c r="BQ183" i="46" s="1"/>
  <c r="EE183" i="46"/>
  <c r="ED183" i="46"/>
  <c r="EC183" i="46"/>
  <c r="BN183" i="46" s="1"/>
  <c r="EB183" i="46"/>
  <c r="BM183" i="46" s="1"/>
  <c r="EA183" i="46"/>
  <c r="BL183" i="46" s="1"/>
  <c r="DZ183" i="46"/>
  <c r="BK183" i="46" s="1"/>
  <c r="DY183" i="46"/>
  <c r="BJ183" i="46" s="1"/>
  <c r="DX183" i="46"/>
  <c r="BI183" i="46" s="1"/>
  <c r="DW183" i="46"/>
  <c r="DV183" i="46"/>
  <c r="DU183" i="46"/>
  <c r="BF183" i="46" s="1"/>
  <c r="DT183" i="46"/>
  <c r="BE183" i="46" s="1"/>
  <c r="DS183" i="46"/>
  <c r="BD183" i="46" s="1"/>
  <c r="DR183" i="46"/>
  <c r="BC183" i="46" s="1"/>
  <c r="DQ183" i="46"/>
  <c r="BB183" i="46" s="1"/>
  <c r="DP183" i="46"/>
  <c r="BA183" i="46" s="1"/>
  <c r="DO183" i="46"/>
  <c r="DN183" i="46"/>
  <c r="DM183" i="46"/>
  <c r="AX183" i="46" s="1"/>
  <c r="DL183" i="46"/>
  <c r="AW183" i="46" s="1"/>
  <c r="DK183" i="46"/>
  <c r="AV183" i="46" s="1"/>
  <c r="DJ183" i="46"/>
  <c r="DI183" i="46"/>
  <c r="AT183" i="46" s="1"/>
  <c r="DH183" i="46"/>
  <c r="AS183" i="46" s="1"/>
  <c r="DG183" i="46"/>
  <c r="AR183" i="46" s="1"/>
  <c r="DF183" i="46"/>
  <c r="DE183" i="46"/>
  <c r="AP183" i="46" s="1"/>
  <c r="DD183" i="46"/>
  <c r="AO183" i="46" s="1"/>
  <c r="DC183" i="46"/>
  <c r="AN183" i="46" s="1"/>
  <c r="DB183" i="46"/>
  <c r="AM183" i="46" s="1"/>
  <c r="DA183" i="46"/>
  <c r="CZ183" i="46"/>
  <c r="AK183" i="46" s="1"/>
  <c r="CY183" i="46"/>
  <c r="AJ183" i="46" s="1"/>
  <c r="CX183" i="46"/>
  <c r="CW183" i="46"/>
  <c r="CV183" i="46"/>
  <c r="AG183" i="46" s="1"/>
  <c r="CU183" i="46"/>
  <c r="AF183" i="46" s="1"/>
  <c r="CT183" i="46"/>
  <c r="AE183" i="46" s="1"/>
  <c r="CS183" i="46"/>
  <c r="AD183" i="46" s="1"/>
  <c r="CR183" i="46"/>
  <c r="AC183" i="46" s="1"/>
  <c r="CQ183" i="46"/>
  <c r="AB183" i="46" s="1"/>
  <c r="CP183" i="46"/>
  <c r="CO183" i="46"/>
  <c r="CN183" i="46"/>
  <c r="Y183" i="46" s="1"/>
  <c r="CM183" i="46"/>
  <c r="X183" i="46" s="1"/>
  <c r="CL183" i="46"/>
  <c r="CK183" i="46"/>
  <c r="V183" i="46" s="1"/>
  <c r="CJ183" i="46"/>
  <c r="U183" i="46" s="1"/>
  <c r="CI183" i="46"/>
  <c r="T183" i="46" s="1"/>
  <c r="CH183" i="46"/>
  <c r="CG183" i="46"/>
  <c r="CF183" i="46"/>
  <c r="Q183" i="46" s="1"/>
  <c r="CE183" i="46"/>
  <c r="P183" i="46" s="1"/>
  <c r="CD183" i="46"/>
  <c r="O183" i="46" s="1"/>
  <c r="CC183" i="46"/>
  <c r="N183" i="46" s="1"/>
  <c r="CB183" i="46"/>
  <c r="M183" i="46" s="1"/>
  <c r="CA183" i="46"/>
  <c r="L183" i="46" s="1"/>
  <c r="BZ183" i="46"/>
  <c r="BY183" i="46"/>
  <c r="J183" i="46" s="1"/>
  <c r="BX183" i="46"/>
  <c r="I183" i="46" s="1"/>
  <c r="BW183" i="46"/>
  <c r="H183" i="46" s="1"/>
  <c r="BV183" i="46"/>
  <c r="G183" i="46" s="1"/>
  <c r="BU183" i="46"/>
  <c r="F183" i="46" s="1"/>
  <c r="BT183" i="46"/>
  <c r="E183" i="46" s="1"/>
  <c r="BS183" i="46"/>
  <c r="D183" i="46" s="1"/>
  <c r="B183" i="46"/>
  <c r="A183" i="46"/>
  <c r="A183" i="44" s="1"/>
  <c r="EF182" i="46"/>
  <c r="BQ182" i="46" s="1"/>
  <c r="EE182" i="46"/>
  <c r="BP182" i="46" s="1"/>
  <c r="ED182" i="46"/>
  <c r="EC182" i="46"/>
  <c r="BN182" i="46" s="1"/>
  <c r="EB182" i="46"/>
  <c r="BM182" i="46" s="1"/>
  <c r="EA182" i="46"/>
  <c r="DZ182" i="46"/>
  <c r="DY182" i="46"/>
  <c r="DX182" i="46"/>
  <c r="BI182" i="46" s="1"/>
  <c r="DW182" i="46"/>
  <c r="BH182" i="46" s="1"/>
  <c r="DV182" i="46"/>
  <c r="BG182" i="46" s="1"/>
  <c r="DU182" i="46"/>
  <c r="BF182" i="46" s="1"/>
  <c r="DT182" i="46"/>
  <c r="BE182" i="46" s="1"/>
  <c r="DS182" i="46"/>
  <c r="DR182" i="46"/>
  <c r="DQ182" i="46"/>
  <c r="BB182" i="46" s="1"/>
  <c r="DP182" i="46"/>
  <c r="BA182" i="46" s="1"/>
  <c r="DO182" i="46"/>
  <c r="AZ182" i="46" s="1"/>
  <c r="DN182" i="46"/>
  <c r="AY182" i="46" s="1"/>
  <c r="DM182" i="46"/>
  <c r="AX182" i="46" s="1"/>
  <c r="DL182" i="46"/>
  <c r="AW182" i="46" s="1"/>
  <c r="DK182" i="46"/>
  <c r="AV182" i="46" s="1"/>
  <c r="DJ182" i="46"/>
  <c r="DI182" i="46"/>
  <c r="AT182" i="46" s="1"/>
  <c r="DH182" i="46"/>
  <c r="AS182" i="46" s="1"/>
  <c r="DG182" i="46"/>
  <c r="AR182" i="46" s="1"/>
  <c r="DF182" i="46"/>
  <c r="AQ182" i="46" s="1"/>
  <c r="DE182" i="46"/>
  <c r="DD182" i="46"/>
  <c r="AO182" i="46" s="1"/>
  <c r="DC182" i="46"/>
  <c r="AN182" i="46" s="1"/>
  <c r="DB182" i="46"/>
  <c r="DA182" i="46"/>
  <c r="CZ182" i="46"/>
  <c r="AK182" i="46" s="1"/>
  <c r="CY182" i="46"/>
  <c r="AJ182" i="46" s="1"/>
  <c r="CX182" i="46"/>
  <c r="AI182" i="46" s="1"/>
  <c r="CW182" i="46"/>
  <c r="AH182" i="46" s="1"/>
  <c r="CV182" i="46"/>
  <c r="AG182" i="46" s="1"/>
  <c r="CU182" i="46"/>
  <c r="CT182" i="46"/>
  <c r="CS182" i="46"/>
  <c r="AD182" i="46" s="1"/>
  <c r="CR182" i="46"/>
  <c r="AC182" i="46" s="1"/>
  <c r="CQ182" i="46"/>
  <c r="AB182" i="46" s="1"/>
  <c r="CP182" i="46"/>
  <c r="AA182" i="46" s="1"/>
  <c r="CO182" i="46"/>
  <c r="CN182" i="46"/>
  <c r="Y182" i="46" s="1"/>
  <c r="CM182" i="46"/>
  <c r="CL182" i="46"/>
  <c r="CK182" i="46"/>
  <c r="CJ182" i="46"/>
  <c r="U182" i="46" s="1"/>
  <c r="CI182" i="46"/>
  <c r="T182" i="46" s="1"/>
  <c r="CH182" i="46"/>
  <c r="S182" i="46" s="1"/>
  <c r="CG182" i="46"/>
  <c r="R182" i="46" s="1"/>
  <c r="CF182" i="46"/>
  <c r="Q182" i="46" s="1"/>
  <c r="CE182" i="46"/>
  <c r="CD182" i="46"/>
  <c r="CC182" i="46"/>
  <c r="N182" i="46" s="1"/>
  <c r="CB182" i="46"/>
  <c r="M182" i="46" s="1"/>
  <c r="CA182" i="46"/>
  <c r="L182" i="46" s="1"/>
  <c r="BZ182" i="46"/>
  <c r="K182" i="46" s="1"/>
  <c r="BY182" i="46"/>
  <c r="J182" i="46" s="1"/>
  <c r="BX182" i="46"/>
  <c r="I182" i="46" s="1"/>
  <c r="BW182" i="46"/>
  <c r="BV182" i="46"/>
  <c r="BU182" i="46"/>
  <c r="BT182" i="46"/>
  <c r="E182" i="46" s="1"/>
  <c r="BS182" i="46"/>
  <c r="D182" i="46" s="1"/>
  <c r="B182" i="46"/>
  <c r="B182" i="44" s="1"/>
  <c r="A182" i="46"/>
  <c r="A182" i="44" s="1"/>
  <c r="EF181" i="46"/>
  <c r="BQ181" i="46" s="1"/>
  <c r="EE181" i="46"/>
  <c r="ED181" i="46"/>
  <c r="BO181" i="46" s="1"/>
  <c r="EC181" i="46"/>
  <c r="EB181" i="46"/>
  <c r="BM181" i="46" s="1"/>
  <c r="EA181" i="46"/>
  <c r="BL181" i="46" s="1"/>
  <c r="DZ181" i="46"/>
  <c r="BK181" i="46" s="1"/>
  <c r="DY181" i="46"/>
  <c r="BJ181" i="46" s="1"/>
  <c r="DX181" i="46"/>
  <c r="BI181" i="46" s="1"/>
  <c r="DW181" i="46"/>
  <c r="BH181" i="46" s="1"/>
  <c r="DV181" i="46"/>
  <c r="BG181" i="46" s="1"/>
  <c r="DU181" i="46"/>
  <c r="DT181" i="46"/>
  <c r="BE181" i="46" s="1"/>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DH181" i="46"/>
  <c r="AS181" i="46" s="1"/>
  <c r="DG181" i="46"/>
  <c r="DF181" i="46"/>
  <c r="AQ181" i="46" s="1"/>
  <c r="DE181" i="46"/>
  <c r="DD181" i="46"/>
  <c r="AO181" i="46" s="1"/>
  <c r="DC181" i="46"/>
  <c r="AN181" i="46" s="1"/>
  <c r="DB181" i="46"/>
  <c r="AM181" i="46" s="1"/>
  <c r="DA181" i="46"/>
  <c r="AL181" i="46" s="1"/>
  <c r="CZ181" i="46"/>
  <c r="AK181" i="46" s="1"/>
  <c r="CY181" i="46"/>
  <c r="CX181" i="46"/>
  <c r="AI181" i="46" s="1"/>
  <c r="CW181" i="46"/>
  <c r="AH181" i="46" s="1"/>
  <c r="CV181" i="46"/>
  <c r="AG181" i="46"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V181" i="46" s="1"/>
  <c r="CJ181" i="46"/>
  <c r="U181" i="46" s="1"/>
  <c r="CI181" i="46"/>
  <c r="CH181" i="46"/>
  <c r="S181" i="46" s="1"/>
  <c r="CG181" i="46"/>
  <c r="CF181" i="46"/>
  <c r="Q181" i="46" s="1"/>
  <c r="CE181" i="46"/>
  <c r="P181" i="46" s="1"/>
  <c r="CD181" i="46"/>
  <c r="O181" i="46" s="1"/>
  <c r="CC181" i="46"/>
  <c r="CB181" i="46"/>
  <c r="M181" i="46" s="1"/>
  <c r="CA181" i="46"/>
  <c r="L181" i="46" s="1"/>
  <c r="BZ181" i="46"/>
  <c r="K181" i="46" s="1"/>
  <c r="BY181" i="46"/>
  <c r="BX181" i="46"/>
  <c r="I181" i="46" s="1"/>
  <c r="BW181" i="46"/>
  <c r="H181" i="46" s="1"/>
  <c r="BV181" i="46"/>
  <c r="G181" i="46" s="1"/>
  <c r="BU181" i="46"/>
  <c r="F181" i="46" s="1"/>
  <c r="BT181" i="46"/>
  <c r="E181" i="46" s="1"/>
  <c r="BS181" i="46"/>
  <c r="B181" i="46"/>
  <c r="A181" i="46"/>
  <c r="C181" i="46" s="1"/>
  <c r="C181" i="44" s="1"/>
  <c r="EF180" i="46"/>
  <c r="BQ180" i="46" s="1"/>
  <c r="EE180" i="46"/>
  <c r="BP180" i="46" s="1"/>
  <c r="ED180" i="46"/>
  <c r="BO180" i="44" s="1"/>
  <c r="EC180" i="46"/>
  <c r="BN180" i="44" s="1"/>
  <c r="EB180" i="46"/>
  <c r="BM180" i="46" s="1"/>
  <c r="EA180" i="46"/>
  <c r="BL180" i="46" s="1"/>
  <c r="DZ180" i="46"/>
  <c r="BK180" i="46" s="1"/>
  <c r="DY180" i="46"/>
  <c r="DX180" i="46"/>
  <c r="BI180" i="46" s="1"/>
  <c r="DW180" i="46"/>
  <c r="BH180" i="46" s="1"/>
  <c r="DV180" i="46"/>
  <c r="BG180" i="46" s="1"/>
  <c r="DU180" i="46"/>
  <c r="BF180" i="46" s="1"/>
  <c r="DT180" i="46"/>
  <c r="BE180" i="46" s="1"/>
  <c r="DS180" i="46"/>
  <c r="BD180" i="46" s="1"/>
  <c r="DR180" i="46"/>
  <c r="DQ180" i="46"/>
  <c r="BB180" i="46" s="1"/>
  <c r="DP180" i="46"/>
  <c r="BA180" i="46" s="1"/>
  <c r="DO180" i="46"/>
  <c r="AZ180" i="46" s="1"/>
  <c r="DN180" i="46"/>
  <c r="AY180" i="46" s="1"/>
  <c r="DM180" i="46"/>
  <c r="AX180" i="46" s="1"/>
  <c r="DL180" i="46"/>
  <c r="AW180" i="46" s="1"/>
  <c r="DK180" i="46"/>
  <c r="AV180" i="44" s="1"/>
  <c r="DJ180" i="46"/>
  <c r="DI180" i="46"/>
  <c r="AT180" i="46" s="1"/>
  <c r="DH180" i="46"/>
  <c r="AS180" i="46" s="1"/>
  <c r="DG180" i="46"/>
  <c r="AR180" i="46" s="1"/>
  <c r="DF180" i="46"/>
  <c r="AQ180" i="46" s="1"/>
  <c r="DE180" i="46"/>
  <c r="AP180" i="46" s="1"/>
  <c r="DD180" i="46"/>
  <c r="AO180" i="46" s="1"/>
  <c r="DC180" i="46"/>
  <c r="AN180" i="46" s="1"/>
  <c r="DB180" i="46"/>
  <c r="AM180" i="46" s="1"/>
  <c r="DA180" i="46"/>
  <c r="AL180" i="46" s="1"/>
  <c r="CZ180" i="46"/>
  <c r="AK180" i="46" s="1"/>
  <c r="CY180" i="46"/>
  <c r="AJ180" i="46" s="1"/>
  <c r="CX180" i="46"/>
  <c r="AI180" i="46" s="1"/>
  <c r="CW180" i="46"/>
  <c r="AH180" i="46" s="1"/>
  <c r="CV180" i="46"/>
  <c r="AG180" i="46" s="1"/>
  <c r="CU180" i="46"/>
  <c r="AF180" i="46" s="1"/>
  <c r="CT180" i="46"/>
  <c r="AE180" i="46" s="1"/>
  <c r="CS180" i="46"/>
  <c r="AD180" i="46" s="1"/>
  <c r="CR180" i="46"/>
  <c r="AC180" i="46" s="1"/>
  <c r="CQ180" i="46"/>
  <c r="AB180" i="46" s="1"/>
  <c r="CP180" i="46"/>
  <c r="CO180" i="46"/>
  <c r="Z180" i="46" s="1"/>
  <c r="CN180" i="46"/>
  <c r="Y180" i="46" s="1"/>
  <c r="CM180" i="46"/>
  <c r="X180" i="46" s="1"/>
  <c r="CL180" i="46"/>
  <c r="W180" i="46" s="1"/>
  <c r="CK180" i="46"/>
  <c r="CJ180" i="46"/>
  <c r="U180" i="46" s="1"/>
  <c r="CI180" i="46"/>
  <c r="T180" i="46" s="1"/>
  <c r="CH180" i="46"/>
  <c r="S180" i="46" s="1"/>
  <c r="CG180" i="46"/>
  <c r="R180" i="46" s="1"/>
  <c r="CF180" i="46"/>
  <c r="Q180" i="46" s="1"/>
  <c r="CE180" i="46"/>
  <c r="P180" i="46" s="1"/>
  <c r="CD180" i="46"/>
  <c r="O180" i="46" s="1"/>
  <c r="CC180" i="46"/>
  <c r="N180" i="46" s="1"/>
  <c r="CB180" i="46"/>
  <c r="M180" i="46" s="1"/>
  <c r="CA180" i="46"/>
  <c r="L180" i="46" s="1"/>
  <c r="BZ180" i="46"/>
  <c r="BY180" i="46"/>
  <c r="J180" i="46" s="1"/>
  <c r="BX180" i="46"/>
  <c r="I180" i="46" s="1"/>
  <c r="BW180" i="46"/>
  <c r="H180" i="46" s="1"/>
  <c r="BV180" i="46"/>
  <c r="G180" i="46" s="1"/>
  <c r="BU180" i="46"/>
  <c r="BT180" i="46"/>
  <c r="E180" i="46" s="1"/>
  <c r="BS180" i="46"/>
  <c r="D180" i="46" s="1"/>
  <c r="BO180" i="46"/>
  <c r="BN180" i="46"/>
  <c r="B180" i="46"/>
  <c r="A180" i="46"/>
  <c r="C180" i="46" s="1"/>
  <c r="C180" i="44" s="1"/>
  <c r="EF179" i="46"/>
  <c r="EE179" i="46"/>
  <c r="ED179" i="46"/>
  <c r="BO179" i="46" s="1"/>
  <c r="EC179" i="46"/>
  <c r="BN179" i="46" s="1"/>
  <c r="EB179" i="46"/>
  <c r="EA179" i="46"/>
  <c r="BL179" i="46" s="1"/>
  <c r="DZ179" i="46"/>
  <c r="BK179" i="46" s="1"/>
  <c r="DY179" i="46"/>
  <c r="BJ179" i="46" s="1"/>
  <c r="DX179" i="46"/>
  <c r="DW179" i="46"/>
  <c r="BH179" i="46" s="1"/>
  <c r="DV179" i="46"/>
  <c r="BG179" i="46" s="1"/>
  <c r="DU179" i="46"/>
  <c r="BF179" i="46" s="1"/>
  <c r="DT179" i="46"/>
  <c r="BE179" i="46" s="1"/>
  <c r="DS179" i="46"/>
  <c r="BD179" i="46" s="1"/>
  <c r="DR179" i="46"/>
  <c r="BC179" i="46" s="1"/>
  <c r="DQ179" i="46"/>
  <c r="DP179" i="46"/>
  <c r="DO179" i="46"/>
  <c r="DN179" i="46"/>
  <c r="AY179" i="46" s="1"/>
  <c r="DM179" i="46"/>
  <c r="AX179" i="46" s="1"/>
  <c r="DL179" i="46"/>
  <c r="AW179" i="46" s="1"/>
  <c r="DK179" i="46"/>
  <c r="AV179" i="46" s="1"/>
  <c r="DJ179" i="46"/>
  <c r="AU179" i="46" s="1"/>
  <c r="DI179" i="46"/>
  <c r="AT179" i="46" s="1"/>
  <c r="DH179" i="46"/>
  <c r="DG179" i="46"/>
  <c r="DF179" i="46"/>
  <c r="AQ179" i="46" s="1"/>
  <c r="DE179" i="46"/>
  <c r="AP179" i="46" s="1"/>
  <c r="DD179" i="46"/>
  <c r="DC179" i="46"/>
  <c r="AN179" i="46" s="1"/>
  <c r="DB179" i="46"/>
  <c r="AM179" i="46" s="1"/>
  <c r="DA179" i="46"/>
  <c r="CZ179" i="46"/>
  <c r="CY179" i="46"/>
  <c r="CX179" i="46"/>
  <c r="AI179" i="46" s="1"/>
  <c r="CW179" i="46"/>
  <c r="AH179" i="46" s="1"/>
  <c r="CV179" i="46"/>
  <c r="AG179" i="46" s="1"/>
  <c r="CU179" i="46"/>
  <c r="AF179" i="46" s="1"/>
  <c r="CT179" i="46"/>
  <c r="AE179" i="46" s="1"/>
  <c r="CS179" i="46"/>
  <c r="AD179" i="46" s="1"/>
  <c r="CR179" i="46"/>
  <c r="CQ179" i="46"/>
  <c r="AB179" i="46" s="1"/>
  <c r="CP179" i="46"/>
  <c r="AA179" i="46" s="1"/>
  <c r="CO179" i="46"/>
  <c r="Z179" i="46" s="1"/>
  <c r="CN179" i="46"/>
  <c r="CM179" i="46"/>
  <c r="X179" i="46" s="1"/>
  <c r="CL179" i="46"/>
  <c r="W179" i="46" s="1"/>
  <c r="CK179" i="46"/>
  <c r="CJ179" i="46"/>
  <c r="CI179" i="46"/>
  <c r="T179" i="46" s="1"/>
  <c r="CH179" i="46"/>
  <c r="S179" i="46" s="1"/>
  <c r="CG179" i="46"/>
  <c r="R179" i="46" s="1"/>
  <c r="CF179" i="46"/>
  <c r="CE179" i="46"/>
  <c r="CD179" i="46"/>
  <c r="O179" i="46" s="1"/>
  <c r="CC179" i="46"/>
  <c r="N179" i="46" s="1"/>
  <c r="CB179" i="46"/>
  <c r="CA179" i="46"/>
  <c r="BZ179" i="46"/>
  <c r="K179" i="46" s="1"/>
  <c r="BY179" i="46"/>
  <c r="J179" i="46" s="1"/>
  <c r="BX179" i="46"/>
  <c r="I179" i="46" s="1"/>
  <c r="BW179" i="46"/>
  <c r="H179" i="46" s="1"/>
  <c r="BV179" i="46"/>
  <c r="G179" i="46" s="1"/>
  <c r="BU179" i="46"/>
  <c r="BT179" i="46"/>
  <c r="BS179" i="46"/>
  <c r="B179" i="46"/>
  <c r="A179" i="46"/>
  <c r="A179" i="44" s="1"/>
  <c r="EF178" i="46"/>
  <c r="EE178" i="46"/>
  <c r="BP178" i="46" s="1"/>
  <c r="ED178" i="46"/>
  <c r="EC178" i="46"/>
  <c r="BN178" i="44" s="1"/>
  <c r="EB178" i="46"/>
  <c r="EA178" i="46"/>
  <c r="BL178" i="46" s="1"/>
  <c r="DZ178" i="46"/>
  <c r="BK178" i="46" s="1"/>
  <c r="DY178" i="46"/>
  <c r="BJ178" i="46" s="1"/>
  <c r="DX178" i="46"/>
  <c r="BI178" i="46" s="1"/>
  <c r="DW178" i="46"/>
  <c r="BH178" i="46" s="1"/>
  <c r="DV178" i="46"/>
  <c r="BG178" i="46" s="1"/>
  <c r="DU178" i="46"/>
  <c r="DT178" i="46"/>
  <c r="BE178" i="46" s="1"/>
  <c r="DS178" i="46"/>
  <c r="DR178" i="46"/>
  <c r="BC178" i="46" s="1"/>
  <c r="DQ178" i="46"/>
  <c r="BB178" i="46" s="1"/>
  <c r="DP178" i="46"/>
  <c r="BA178" i="46" s="1"/>
  <c r="DO178" i="46"/>
  <c r="AZ178" i="46" s="1"/>
  <c r="DN178" i="46"/>
  <c r="AY178" i="46" s="1"/>
  <c r="DM178" i="46"/>
  <c r="DL178" i="46"/>
  <c r="AW178" i="46" s="1"/>
  <c r="DK178" i="46"/>
  <c r="AV178" i="46" s="1"/>
  <c r="DJ178" i="46"/>
  <c r="AU178" i="46" s="1"/>
  <c r="DI178" i="46"/>
  <c r="AT178" i="46" s="1"/>
  <c r="DH178" i="46"/>
  <c r="AS178" i="46" s="1"/>
  <c r="DG178" i="46"/>
  <c r="DF178" i="46"/>
  <c r="AQ178" i="46" s="1"/>
  <c r="DE178" i="46"/>
  <c r="AP178" i="46" s="1"/>
  <c r="DD178" i="46"/>
  <c r="AO178" i="46" s="1"/>
  <c r="DC178" i="46"/>
  <c r="DB178" i="46"/>
  <c r="AM178" i="46" s="1"/>
  <c r="DA178" i="46"/>
  <c r="AL178" i="46" s="1"/>
  <c r="CZ178" i="46"/>
  <c r="CY178" i="46"/>
  <c r="AJ178" i="46" s="1"/>
  <c r="CX178" i="46"/>
  <c r="AI178" i="46" s="1"/>
  <c r="CW178" i="46"/>
  <c r="CV178" i="46"/>
  <c r="AG178" i="46" s="1"/>
  <c r="CU178" i="46"/>
  <c r="CT178" i="46"/>
  <c r="AE178" i="46" s="1"/>
  <c r="CS178" i="46"/>
  <c r="AD178" i="46" s="1"/>
  <c r="CR178" i="46"/>
  <c r="AC178" i="46" s="1"/>
  <c r="CQ178" i="46"/>
  <c r="AB178" i="46" s="1"/>
  <c r="CP178" i="46"/>
  <c r="AA178" i="46" s="1"/>
  <c r="CO178" i="46"/>
  <c r="CN178" i="46"/>
  <c r="Y178" i="46" s="1"/>
  <c r="CM178" i="46"/>
  <c r="CL178" i="46"/>
  <c r="W178" i="46" s="1"/>
  <c r="CK178" i="46"/>
  <c r="V178" i="46" s="1"/>
  <c r="CJ178" i="46"/>
  <c r="U178" i="46" s="1"/>
  <c r="CI178" i="46"/>
  <c r="CH178" i="46"/>
  <c r="S178" i="46" s="1"/>
  <c r="CG178" i="46"/>
  <c r="CF178" i="46"/>
  <c r="Q178" i="46" s="1"/>
  <c r="CE178" i="46"/>
  <c r="CD178" i="46"/>
  <c r="O178" i="46" s="1"/>
  <c r="CC178" i="46"/>
  <c r="N178" i="46" s="1"/>
  <c r="CB178" i="46"/>
  <c r="M178" i="46" s="1"/>
  <c r="CA178" i="46"/>
  <c r="L178" i="46" s="1"/>
  <c r="BZ178" i="46"/>
  <c r="K178" i="46" s="1"/>
  <c r="BY178" i="46"/>
  <c r="J178" i="46" s="1"/>
  <c r="BX178" i="46"/>
  <c r="I178" i="46" s="1"/>
  <c r="BW178" i="46"/>
  <c r="BV178" i="46"/>
  <c r="G178" i="46" s="1"/>
  <c r="BU178" i="46"/>
  <c r="F178" i="46" s="1"/>
  <c r="BT178" i="46"/>
  <c r="BS178" i="46"/>
  <c r="D178" i="46" s="1"/>
  <c r="BO178" i="46"/>
  <c r="BN178" i="46"/>
  <c r="BM178" i="46"/>
  <c r="B178" i="46"/>
  <c r="A178" i="46"/>
  <c r="EF177" i="46"/>
  <c r="BQ177" i="46" s="1"/>
  <c r="EE177" i="46"/>
  <c r="ED177" i="46"/>
  <c r="EC177" i="46"/>
  <c r="BN177" i="46" s="1"/>
  <c r="EB177" i="46"/>
  <c r="BM177" i="46" s="1"/>
  <c r="EA177" i="46"/>
  <c r="BL177" i="46" s="1"/>
  <c r="DZ177" i="46"/>
  <c r="DY177" i="46"/>
  <c r="BJ177" i="46" s="1"/>
  <c r="DX177" i="46"/>
  <c r="BI177" i="46" s="1"/>
  <c r="DW177" i="46"/>
  <c r="BH177" i="46" s="1"/>
  <c r="DV177" i="46"/>
  <c r="BG177" i="46" s="1"/>
  <c r="DU177" i="46"/>
  <c r="BF177" i="46" s="1"/>
  <c r="DT177" i="46"/>
  <c r="DS177" i="46"/>
  <c r="BD177" i="46" s="1"/>
  <c r="DR177" i="46"/>
  <c r="DQ177" i="46"/>
  <c r="BB177" i="46" s="1"/>
  <c r="DP177" i="46"/>
  <c r="BA177" i="46" s="1"/>
  <c r="DO177" i="46"/>
  <c r="AZ177" i="46" s="1"/>
  <c r="DN177" i="46"/>
  <c r="AY177" i="46" s="1"/>
  <c r="DM177" i="46"/>
  <c r="AX177" i="46" s="1"/>
  <c r="DL177" i="46"/>
  <c r="DK177" i="46"/>
  <c r="AV177" i="46" s="1"/>
  <c r="DJ177" i="46"/>
  <c r="AU177" i="46" s="1"/>
  <c r="DI177" i="46"/>
  <c r="AT177" i="46" s="1"/>
  <c r="DH177" i="46"/>
  <c r="AS177" i="46" s="1"/>
  <c r="DG177" i="46"/>
  <c r="DF177" i="46"/>
  <c r="DE177" i="46"/>
  <c r="AP177" i="46" s="1"/>
  <c r="DD177" i="46"/>
  <c r="DC177" i="46"/>
  <c r="AN177" i="46" s="1"/>
  <c r="DB177" i="46"/>
  <c r="DA177" i="46"/>
  <c r="AL177" i="46" s="1"/>
  <c r="CZ177" i="46"/>
  <c r="AK177" i="46" s="1"/>
  <c r="CY177" i="46"/>
  <c r="AJ177" i="46" s="1"/>
  <c r="CX177" i="46"/>
  <c r="AI177" i="44" s="1"/>
  <c r="CW177" i="46"/>
  <c r="AH177" i="46" s="1"/>
  <c r="CV177" i="46"/>
  <c r="AG177" i="46" s="1"/>
  <c r="CU177" i="46"/>
  <c r="AF177" i="46" s="1"/>
  <c r="CT177" i="46"/>
  <c r="AE177" i="46" s="1"/>
  <c r="CS177" i="46"/>
  <c r="AD177" i="46" s="1"/>
  <c r="CR177" i="46"/>
  <c r="AC177" i="46" s="1"/>
  <c r="CQ177" i="46"/>
  <c r="CP177" i="46"/>
  <c r="AA177" i="46" s="1"/>
  <c r="CO177" i="46"/>
  <c r="Z177" i="46" s="1"/>
  <c r="CN177" i="46"/>
  <c r="CM177" i="46"/>
  <c r="X177" i="46" s="1"/>
  <c r="CL177" i="46"/>
  <c r="CK177" i="46"/>
  <c r="V177" i="46" s="1"/>
  <c r="CJ177" i="46"/>
  <c r="U177" i="46" s="1"/>
  <c r="CI177" i="46"/>
  <c r="CH177" i="46"/>
  <c r="S177" i="46" s="1"/>
  <c r="CG177" i="46"/>
  <c r="R177" i="46" s="1"/>
  <c r="CF177" i="46"/>
  <c r="Q177" i="46" s="1"/>
  <c r="CE177" i="46"/>
  <c r="P177" i="46" s="1"/>
  <c r="CD177" i="46"/>
  <c r="CC177" i="46"/>
  <c r="N177" i="46" s="1"/>
  <c r="CB177" i="46"/>
  <c r="M177" i="46" s="1"/>
  <c r="CA177" i="46"/>
  <c r="L177" i="46" s="1"/>
  <c r="BZ177" i="46"/>
  <c r="K177" i="46" s="1"/>
  <c r="BY177" i="46"/>
  <c r="J177" i="46" s="1"/>
  <c r="BX177" i="46"/>
  <c r="BW177" i="46"/>
  <c r="H177" i="46" s="1"/>
  <c r="BV177" i="46"/>
  <c r="G177" i="46" s="1"/>
  <c r="BU177" i="46"/>
  <c r="F177" i="46" s="1"/>
  <c r="BT177" i="46"/>
  <c r="E177" i="46" s="1"/>
  <c r="BS177" i="46"/>
  <c r="AI177" i="46"/>
  <c r="B177" i="46"/>
  <c r="A177" i="46"/>
  <c r="C177" i="46" s="1"/>
  <c r="C177" i="44" s="1"/>
  <c r="EF176" i="46"/>
  <c r="BQ176" i="46" s="1"/>
  <c r="EE176" i="46"/>
  <c r="ED176" i="46"/>
  <c r="BO176" i="46" s="1"/>
  <c r="EC176" i="46"/>
  <c r="BN176" i="46" s="1"/>
  <c r="EB176" i="46"/>
  <c r="BM176" i="46" s="1"/>
  <c r="EA176" i="46"/>
  <c r="BL176" i="46" s="1"/>
  <c r="DZ176" i="46"/>
  <c r="BK176" i="46" s="1"/>
  <c r="DY176" i="46"/>
  <c r="DX176" i="46"/>
  <c r="BI176" i="46" s="1"/>
  <c r="DW176" i="46"/>
  <c r="BH176" i="46" s="1"/>
  <c r="DV176" i="46"/>
  <c r="BG176" i="46" s="1"/>
  <c r="DU176" i="46"/>
  <c r="BF176" i="46" s="1"/>
  <c r="DT176" i="46"/>
  <c r="BE176" i="46" s="1"/>
  <c r="DS176" i="46"/>
  <c r="BD176" i="46" s="1"/>
  <c r="DR176" i="46"/>
  <c r="BC176" i="46" s="1"/>
  <c r="DQ176" i="46"/>
  <c r="BB176" i="46" s="1"/>
  <c r="DP176" i="46"/>
  <c r="BA176" i="46" s="1"/>
  <c r="DO176" i="46"/>
  <c r="DN176" i="46"/>
  <c r="AY176" i="46" s="1"/>
  <c r="DM176" i="46"/>
  <c r="AX176" i="46" s="1"/>
  <c r="DL176" i="46"/>
  <c r="DK176" i="46"/>
  <c r="DJ176" i="46"/>
  <c r="AU176" i="46" s="1"/>
  <c r="DI176" i="46"/>
  <c r="AT176" i="46" s="1"/>
  <c r="DH176" i="46"/>
  <c r="AS176" i="46" s="1"/>
  <c r="DG176" i="46"/>
  <c r="AR176" i="46" s="1"/>
  <c r="DF176" i="46"/>
  <c r="AQ176" i="46" s="1"/>
  <c r="DE176" i="46"/>
  <c r="AP176" i="46" s="1"/>
  <c r="DD176" i="46"/>
  <c r="DC176" i="46"/>
  <c r="AN176" i="46" s="1"/>
  <c r="DB176" i="46"/>
  <c r="AM176" i="46" s="1"/>
  <c r="DA176" i="46"/>
  <c r="CZ176" i="46"/>
  <c r="AK176" i="46" s="1"/>
  <c r="CY176" i="46"/>
  <c r="CX176" i="46"/>
  <c r="AI176" i="46" s="1"/>
  <c r="CW176" i="46"/>
  <c r="AH176" i="46" s="1"/>
  <c r="CV176" i="46"/>
  <c r="AG176" i="46" s="1"/>
  <c r="CU176" i="46"/>
  <c r="CT176" i="46"/>
  <c r="AE176" i="46" s="1"/>
  <c r="CS176" i="46"/>
  <c r="CR176" i="46"/>
  <c r="AC176" i="46" s="1"/>
  <c r="CQ176" i="46"/>
  <c r="CP176" i="46"/>
  <c r="AA176" i="46" s="1"/>
  <c r="CO176" i="46"/>
  <c r="Z176" i="46" s="1"/>
  <c r="CN176" i="46"/>
  <c r="Y176" i="46" s="1"/>
  <c r="CM176" i="46"/>
  <c r="X176" i="46" s="1"/>
  <c r="CL176" i="46"/>
  <c r="W176" i="46" s="1"/>
  <c r="CK176" i="46"/>
  <c r="CJ176" i="46"/>
  <c r="U176" i="46" s="1"/>
  <c r="CI176" i="46"/>
  <c r="CH176" i="46"/>
  <c r="S176" i="46" s="1"/>
  <c r="CG176" i="46"/>
  <c r="R176" i="46" s="1"/>
  <c r="CF176" i="46"/>
  <c r="CE176" i="46"/>
  <c r="P176" i="46" s="1"/>
  <c r="CD176" i="46"/>
  <c r="O176" i="46" s="1"/>
  <c r="CC176" i="46"/>
  <c r="CB176" i="46"/>
  <c r="CA176" i="46"/>
  <c r="L176" i="46" s="1"/>
  <c r="BZ176" i="46"/>
  <c r="K176" i="46" s="1"/>
  <c r="BY176" i="46"/>
  <c r="J176" i="46" s="1"/>
  <c r="BX176" i="46"/>
  <c r="I176" i="46" s="1"/>
  <c r="BW176" i="46"/>
  <c r="H176" i="46" s="1"/>
  <c r="BV176" i="46"/>
  <c r="G176" i="46" s="1"/>
  <c r="BU176" i="46"/>
  <c r="BT176" i="46"/>
  <c r="BS176" i="46"/>
  <c r="D176" i="46" s="1"/>
  <c r="B176" i="46"/>
  <c r="A176" i="46"/>
  <c r="C176" i="46" s="1"/>
  <c r="C176" i="44" s="1"/>
  <c r="EF175" i="46"/>
  <c r="BQ175" i="46" s="1"/>
  <c r="EE175" i="46"/>
  <c r="BP175" i="46" s="1"/>
  <c r="ED175" i="46"/>
  <c r="BO175" i="44" s="1"/>
  <c r="EC175" i="46"/>
  <c r="BN175" i="46" s="1"/>
  <c r="EB175" i="46"/>
  <c r="BM175" i="46" s="1"/>
  <c r="EA175" i="46"/>
  <c r="BL175" i="46" s="1"/>
  <c r="DZ175" i="46"/>
  <c r="BK175" i="46" s="1"/>
  <c r="DY175" i="46"/>
  <c r="DX175" i="46"/>
  <c r="BI175" i="46" s="1"/>
  <c r="DW175" i="46"/>
  <c r="BH175" i="46" s="1"/>
  <c r="DV175" i="46"/>
  <c r="DU175" i="46"/>
  <c r="BF175" i="46" s="1"/>
  <c r="DT175" i="46"/>
  <c r="BE175" i="46" s="1"/>
  <c r="DS175" i="46"/>
  <c r="BD175" i="46" s="1"/>
  <c r="DR175" i="46"/>
  <c r="BC175" i="46" s="1"/>
  <c r="DQ175" i="46"/>
  <c r="BB175" i="46" s="1"/>
  <c r="DP175" i="46"/>
  <c r="BA175" i="46" s="1"/>
  <c r="DO175" i="46"/>
  <c r="AZ175" i="46" s="1"/>
  <c r="DN175" i="46"/>
  <c r="DM175" i="46"/>
  <c r="DL175" i="46"/>
  <c r="AW175" i="46" s="1"/>
  <c r="DK175" i="46"/>
  <c r="AV175" i="46" s="1"/>
  <c r="DJ175" i="46"/>
  <c r="AU175" i="46" s="1"/>
  <c r="DI175" i="46"/>
  <c r="AT175" i="46" s="1"/>
  <c r="DH175" i="46"/>
  <c r="DG175" i="46"/>
  <c r="DF175" i="46"/>
  <c r="DE175" i="46"/>
  <c r="AP175" i="46" s="1"/>
  <c r="DD175" i="46"/>
  <c r="AO175" i="46" s="1"/>
  <c r="DC175" i="46"/>
  <c r="AN175" i="46" s="1"/>
  <c r="DB175" i="46"/>
  <c r="AM175" i="46" s="1"/>
  <c r="DA175" i="46"/>
  <c r="CZ175" i="46"/>
  <c r="AK175" i="46" s="1"/>
  <c r="CY175" i="46"/>
  <c r="AJ175" i="46" s="1"/>
  <c r="CX175" i="46"/>
  <c r="CW175" i="46"/>
  <c r="CV175" i="46"/>
  <c r="CU175" i="46"/>
  <c r="CT175" i="46"/>
  <c r="AE175" i="46" s="1"/>
  <c r="CS175" i="46"/>
  <c r="AD175" i="46" s="1"/>
  <c r="CR175" i="46"/>
  <c r="CQ175" i="46"/>
  <c r="CP175" i="46"/>
  <c r="CO175" i="46"/>
  <c r="CN175" i="46"/>
  <c r="Y175" i="46" s="1"/>
  <c r="CM175" i="46"/>
  <c r="X175" i="46" s="1"/>
  <c r="CL175" i="46"/>
  <c r="W175" i="46" s="1"/>
  <c r="CK175" i="46"/>
  <c r="V175" i="46" s="1"/>
  <c r="CJ175" i="46"/>
  <c r="U175" i="46" s="1"/>
  <c r="CI175" i="46"/>
  <c r="T175" i="46" s="1"/>
  <c r="CH175" i="46"/>
  <c r="CG175" i="46"/>
  <c r="CF175" i="46"/>
  <c r="Q175" i="46" s="1"/>
  <c r="CE175" i="46"/>
  <c r="P175" i="46" s="1"/>
  <c r="CD175" i="46"/>
  <c r="O175" i="46" s="1"/>
  <c r="CC175" i="46"/>
  <c r="N175" i="46" s="1"/>
  <c r="CB175" i="46"/>
  <c r="CA175" i="46"/>
  <c r="BZ175" i="46"/>
  <c r="BY175" i="46"/>
  <c r="BX175" i="46"/>
  <c r="I175" i="46" s="1"/>
  <c r="BW175" i="46"/>
  <c r="H175" i="46" s="1"/>
  <c r="BV175" i="46"/>
  <c r="G175" i="46" s="1"/>
  <c r="BU175" i="46"/>
  <c r="BT175" i="46"/>
  <c r="E175" i="46" s="1"/>
  <c r="BS175" i="46"/>
  <c r="BO175" i="46"/>
  <c r="B175" i="46"/>
  <c r="B175" i="44" s="1"/>
  <c r="A175" i="46"/>
  <c r="EF174" i="46"/>
  <c r="EE174" i="46"/>
  <c r="BP174" i="46" s="1"/>
  <c r="ED174" i="46"/>
  <c r="EC174" i="46"/>
  <c r="BN174" i="46" s="1"/>
  <c r="EB174" i="46"/>
  <c r="BM174" i="46" s="1"/>
  <c r="EA174" i="46"/>
  <c r="BL174" i="46" s="1"/>
  <c r="DZ174" i="46"/>
  <c r="BK174" i="46" s="1"/>
  <c r="DY174" i="46"/>
  <c r="BJ174" i="46" s="1"/>
  <c r="DX174" i="46"/>
  <c r="DW174" i="46"/>
  <c r="BH174" i="46" s="1"/>
  <c r="DV174" i="46"/>
  <c r="DU174" i="46"/>
  <c r="BF174" i="46" s="1"/>
  <c r="DT174" i="46"/>
  <c r="BE174" i="46" s="1"/>
  <c r="DS174" i="46"/>
  <c r="BD174" i="46" s="1"/>
  <c r="DR174" i="46"/>
  <c r="DQ174" i="46"/>
  <c r="DP174" i="46"/>
  <c r="BA174" i="46" s="1"/>
  <c r="DO174" i="46"/>
  <c r="AZ174" i="46" s="1"/>
  <c r="DN174" i="46"/>
  <c r="DM174" i="46"/>
  <c r="AX174" i="46" s="1"/>
  <c r="DL174" i="46"/>
  <c r="AW174" i="46" s="1"/>
  <c r="DK174" i="46"/>
  <c r="AV174" i="46" s="1"/>
  <c r="DJ174" i="46"/>
  <c r="AU174" i="46" s="1"/>
  <c r="DI174" i="46"/>
  <c r="DH174" i="46"/>
  <c r="AS174" i="46" s="1"/>
  <c r="DG174" i="46"/>
  <c r="AR174" i="46" s="1"/>
  <c r="DF174" i="46"/>
  <c r="DE174" i="46"/>
  <c r="AP174" i="46" s="1"/>
  <c r="DD174" i="46"/>
  <c r="AO174" i="46" s="1"/>
  <c r="DC174" i="46"/>
  <c r="AN174" i="46" s="1"/>
  <c r="DB174" i="46"/>
  <c r="DA174" i="46"/>
  <c r="AL174" i="46" s="1"/>
  <c r="CZ174" i="46"/>
  <c r="CY174" i="46"/>
  <c r="AJ174" i="46" s="1"/>
  <c r="CX174" i="46"/>
  <c r="CW174" i="46"/>
  <c r="AH174" i="46" s="1"/>
  <c r="CV174" i="46"/>
  <c r="CU174" i="46"/>
  <c r="AF174" i="46" s="1"/>
  <c r="CT174" i="46"/>
  <c r="CS174" i="46"/>
  <c r="CR174" i="46"/>
  <c r="CQ174" i="46"/>
  <c r="AB174" i="46" s="1"/>
  <c r="CP174" i="46"/>
  <c r="CO174" i="46"/>
  <c r="Z174" i="46" s="1"/>
  <c r="CN174" i="46"/>
  <c r="Y174" i="46" s="1"/>
  <c r="CM174" i="46"/>
  <c r="X174" i="46" s="1"/>
  <c r="CL174" i="46"/>
  <c r="CK174" i="46"/>
  <c r="V174" i="46" s="1"/>
  <c r="CJ174" i="46"/>
  <c r="CI174" i="46"/>
  <c r="T174" i="46" s="1"/>
  <c r="CH174" i="46"/>
  <c r="CG174" i="46"/>
  <c r="R174" i="46" s="1"/>
  <c r="CF174" i="46"/>
  <c r="Q174" i="46" s="1"/>
  <c r="CE174" i="46"/>
  <c r="P174" i="46" s="1"/>
  <c r="CD174" i="46"/>
  <c r="O174" i="46" s="1"/>
  <c r="CC174" i="46"/>
  <c r="CB174" i="46"/>
  <c r="CA174" i="46"/>
  <c r="L174" i="46" s="1"/>
  <c r="BZ174" i="46"/>
  <c r="BY174" i="46"/>
  <c r="BX174" i="46"/>
  <c r="I174" i="46" s="1"/>
  <c r="BW174" i="46"/>
  <c r="H174" i="46" s="1"/>
  <c r="BV174" i="46"/>
  <c r="BU174" i="46"/>
  <c r="F174" i="46" s="1"/>
  <c r="BT174" i="46"/>
  <c r="E174" i="46" s="1"/>
  <c r="BS174" i="46"/>
  <c r="D174" i="46" s="1"/>
  <c r="B174" i="46"/>
  <c r="B174" i="44" s="1"/>
  <c r="A174" i="46"/>
  <c r="A174" i="44" s="1"/>
  <c r="EF173" i="46"/>
  <c r="BQ173" i="46" s="1"/>
  <c r="EE173" i="46"/>
  <c r="BP173" i="46" s="1"/>
  <c r="ED173" i="46"/>
  <c r="BO173" i="46" s="1"/>
  <c r="EC173" i="46"/>
  <c r="BN173" i="46" s="1"/>
  <c r="EB173" i="46"/>
  <c r="BM173" i="46" s="1"/>
  <c r="EA173" i="46"/>
  <c r="BL173" i="46" s="1"/>
  <c r="DZ173" i="46"/>
  <c r="BK173" i="46" s="1"/>
  <c r="DY173" i="46"/>
  <c r="DX173" i="46"/>
  <c r="BI173" i="46" s="1"/>
  <c r="DW173" i="46"/>
  <c r="BH173" i="46" s="1"/>
  <c r="DV173" i="46"/>
  <c r="BG173" i="46" s="1"/>
  <c r="DU173" i="46"/>
  <c r="BF173" i="46" s="1"/>
  <c r="DT173" i="46"/>
  <c r="BE173" i="46" s="1"/>
  <c r="DS173" i="46"/>
  <c r="BD173" i="46" s="1"/>
  <c r="DR173" i="46"/>
  <c r="BC173" i="46" s="1"/>
  <c r="DQ173" i="46"/>
  <c r="DP173" i="46"/>
  <c r="BA173" i="46" s="1"/>
  <c r="DO173" i="46"/>
  <c r="AZ173" i="46" s="1"/>
  <c r="DN173" i="46"/>
  <c r="AY173" i="46" s="1"/>
  <c r="DM173" i="46"/>
  <c r="AX173" i="46" s="1"/>
  <c r="DL173" i="46"/>
  <c r="DK173" i="46"/>
  <c r="AV173" i="46" s="1"/>
  <c r="DJ173" i="46"/>
  <c r="AU173" i="46" s="1"/>
  <c r="DI173" i="46"/>
  <c r="AT173" i="46" s="1"/>
  <c r="DH173" i="46"/>
  <c r="AS173" i="46" s="1"/>
  <c r="DG173" i="46"/>
  <c r="AR173" i="46" s="1"/>
  <c r="DF173" i="46"/>
  <c r="AQ173" i="46" s="1"/>
  <c r="DE173" i="46"/>
  <c r="DD173" i="46"/>
  <c r="AO173" i="46" s="1"/>
  <c r="DC173" i="46"/>
  <c r="AN173" i="46" s="1"/>
  <c r="DB173" i="46"/>
  <c r="AM173" i="46" s="1"/>
  <c r="DA173" i="46"/>
  <c r="AL173" i="46" s="1"/>
  <c r="CZ173" i="46"/>
  <c r="CY173" i="46"/>
  <c r="AJ173" i="46" s="1"/>
  <c r="CX173" i="46"/>
  <c r="CW173" i="46"/>
  <c r="CV173" i="46"/>
  <c r="CU173" i="46"/>
  <c r="AF173" i="46" s="1"/>
  <c r="CT173" i="46"/>
  <c r="AE173" i="46" s="1"/>
  <c r="CS173" i="46"/>
  <c r="AD173" i="46" s="1"/>
  <c r="CR173" i="46"/>
  <c r="AC173" i="46" s="1"/>
  <c r="CQ173" i="46"/>
  <c r="AB173" i="46" s="1"/>
  <c r="CP173" i="46"/>
  <c r="CO173" i="46"/>
  <c r="Z173" i="46" s="1"/>
  <c r="CN173" i="46"/>
  <c r="CM173" i="46"/>
  <c r="X173" i="46" s="1"/>
  <c r="CL173" i="46"/>
  <c r="W173" i="46" s="1"/>
  <c r="CK173" i="46"/>
  <c r="V173" i="46" s="1"/>
  <c r="CJ173" i="46"/>
  <c r="U173" i="46" s="1"/>
  <c r="CI173" i="46"/>
  <c r="T173" i="46" s="1"/>
  <c r="CH173" i="46"/>
  <c r="CG173" i="46"/>
  <c r="R173" i="46" s="1"/>
  <c r="CF173" i="46"/>
  <c r="CE173" i="46"/>
  <c r="P173" i="46" s="1"/>
  <c r="CD173" i="46"/>
  <c r="O173" i="46" s="1"/>
  <c r="CC173" i="46"/>
  <c r="CB173" i="46"/>
  <c r="CA173" i="46"/>
  <c r="L173" i="46" s="1"/>
  <c r="BZ173" i="46"/>
  <c r="BY173" i="46"/>
  <c r="J173" i="46" s="1"/>
  <c r="BX173" i="46"/>
  <c r="I173" i="46" s="1"/>
  <c r="BW173" i="46"/>
  <c r="H173" i="46" s="1"/>
  <c r="BV173" i="46"/>
  <c r="G173" i="46" s="1"/>
  <c r="BU173" i="46"/>
  <c r="F173" i="46" s="1"/>
  <c r="BT173" i="46"/>
  <c r="E173" i="46" s="1"/>
  <c r="BS173" i="46"/>
  <c r="D173" i="46" s="1"/>
  <c r="B173" i="46"/>
  <c r="B173" i="44" s="1"/>
  <c r="A173" i="46"/>
  <c r="C173" i="46" s="1"/>
  <c r="C173" i="44" s="1"/>
  <c r="EF172" i="46"/>
  <c r="BQ172" i="46" s="1"/>
  <c r="EE172" i="46"/>
  <c r="BP172" i="46" s="1"/>
  <c r="ED172" i="46"/>
  <c r="BO172" i="46" s="1"/>
  <c r="EC172" i="46"/>
  <c r="EB172" i="46"/>
  <c r="BM172" i="46" s="1"/>
  <c r="EA172" i="46"/>
  <c r="BL172" i="46" s="1"/>
  <c r="DZ172" i="46"/>
  <c r="BK172" i="46" s="1"/>
  <c r="DY172" i="46"/>
  <c r="DX172" i="46"/>
  <c r="DW172" i="46"/>
  <c r="BH172" i="46" s="1"/>
  <c r="DV172" i="46"/>
  <c r="BG172" i="46" s="1"/>
  <c r="DU172" i="46"/>
  <c r="BF172" i="46" s="1"/>
  <c r="DT172" i="46"/>
  <c r="DS172" i="46"/>
  <c r="BD172" i="46" s="1"/>
  <c r="DR172" i="46"/>
  <c r="DQ172" i="46"/>
  <c r="DP172" i="46"/>
  <c r="DO172" i="46"/>
  <c r="AZ172" i="46" s="1"/>
  <c r="DN172" i="46"/>
  <c r="AY172" i="46" s="1"/>
  <c r="DM172" i="46"/>
  <c r="AX172" i="46" s="1"/>
  <c r="DL172" i="46"/>
  <c r="DK172" i="46"/>
  <c r="AV172" i="46" s="1"/>
  <c r="DJ172" i="46"/>
  <c r="AU172" i="46" s="1"/>
  <c r="DI172" i="46"/>
  <c r="AT172" i="46" s="1"/>
  <c r="DH172" i="46"/>
  <c r="DG172" i="46"/>
  <c r="AR172" i="46" s="1"/>
  <c r="DF172" i="46"/>
  <c r="AQ172" i="46" s="1"/>
  <c r="DE172" i="46"/>
  <c r="AP172" i="46" s="1"/>
  <c r="DD172" i="46"/>
  <c r="AO172" i="46" s="1"/>
  <c r="DC172" i="46"/>
  <c r="AN172" i="46" s="1"/>
  <c r="DB172" i="46"/>
  <c r="DA172" i="46"/>
  <c r="AL172" i="46" s="1"/>
  <c r="CZ172" i="46"/>
  <c r="CY172" i="46"/>
  <c r="AJ172" i="46" s="1"/>
  <c r="CX172" i="46"/>
  <c r="AI172" i="46" s="1"/>
  <c r="CW172" i="46"/>
  <c r="AH172" i="46" s="1"/>
  <c r="CV172" i="46"/>
  <c r="AG172" i="46" s="1"/>
  <c r="CU172" i="46"/>
  <c r="AF172" i="46" s="1"/>
  <c r="CT172" i="46"/>
  <c r="AE172" i="46" s="1"/>
  <c r="CS172" i="46"/>
  <c r="AD172" i="46" s="1"/>
  <c r="CR172" i="46"/>
  <c r="AC172" i="46" s="1"/>
  <c r="CQ172" i="46"/>
  <c r="AB172" i="46" s="1"/>
  <c r="CP172" i="46"/>
  <c r="AA172" i="46" s="1"/>
  <c r="CO172" i="46"/>
  <c r="Z172" i="46" s="1"/>
  <c r="CN172" i="46"/>
  <c r="Y172" i="46" s="1"/>
  <c r="CM172" i="46"/>
  <c r="X172" i="46" s="1"/>
  <c r="CL172" i="46"/>
  <c r="W172" i="46" s="1"/>
  <c r="CK172" i="46"/>
  <c r="V172" i="46" s="1"/>
  <c r="CJ172" i="46"/>
  <c r="U172" i="46" s="1"/>
  <c r="CI172" i="46"/>
  <c r="T172" i="46" s="1"/>
  <c r="CH172" i="46"/>
  <c r="S172" i="46" s="1"/>
  <c r="CG172" i="46"/>
  <c r="R172" i="46" s="1"/>
  <c r="CF172" i="46"/>
  <c r="Q172" i="46" s="1"/>
  <c r="CE172" i="46"/>
  <c r="P172" i="46" s="1"/>
  <c r="CD172" i="46"/>
  <c r="CC172" i="46"/>
  <c r="CB172" i="46"/>
  <c r="M172" i="46" s="1"/>
  <c r="CA172" i="46"/>
  <c r="L172" i="46" s="1"/>
  <c r="BZ172" i="46"/>
  <c r="K172" i="46" s="1"/>
  <c r="BY172" i="46"/>
  <c r="J172" i="46" s="1"/>
  <c r="BX172" i="46"/>
  <c r="BW172" i="46"/>
  <c r="H172" i="46" s="1"/>
  <c r="BV172" i="46"/>
  <c r="BU172" i="46"/>
  <c r="F172" i="46" s="1"/>
  <c r="BT172" i="46"/>
  <c r="E172" i="46" s="1"/>
  <c r="BS172" i="46"/>
  <c r="D172" i="46" s="1"/>
  <c r="B172" i="46"/>
  <c r="B172" i="44" s="1"/>
  <c r="A172" i="46"/>
  <c r="C172" i="46" s="1"/>
  <c r="C172" i="44" s="1"/>
  <c r="EF171" i="46"/>
  <c r="BQ171" i="46" s="1"/>
  <c r="EE171" i="46"/>
  <c r="BP171" i="46" s="1"/>
  <c r="ED171" i="46"/>
  <c r="BO171" i="44" s="1"/>
  <c r="EC171" i="46"/>
  <c r="BN171" i="46" s="1"/>
  <c r="EB171" i="46"/>
  <c r="BM171" i="46" s="1"/>
  <c r="EA171" i="46"/>
  <c r="BL171" i="46" s="1"/>
  <c r="DZ171" i="46"/>
  <c r="DY171" i="46"/>
  <c r="BJ171" i="46" s="1"/>
  <c r="DX171" i="46"/>
  <c r="DW171" i="46"/>
  <c r="BH171" i="46" s="1"/>
  <c r="DV171" i="46"/>
  <c r="DU171" i="46"/>
  <c r="BF171" i="46" s="1"/>
  <c r="DT171" i="46"/>
  <c r="DS171" i="46"/>
  <c r="BD171" i="46" s="1"/>
  <c r="DR171" i="46"/>
  <c r="DQ171" i="46"/>
  <c r="DP171" i="46"/>
  <c r="BA171" i="46" s="1"/>
  <c r="DO171" i="46"/>
  <c r="AZ171" i="46" s="1"/>
  <c r="DN171" i="46"/>
  <c r="DM171" i="46"/>
  <c r="AX171" i="46" s="1"/>
  <c r="DL171" i="46"/>
  <c r="DK171" i="46"/>
  <c r="AV171" i="46" s="1"/>
  <c r="DJ171" i="46"/>
  <c r="DI171" i="46"/>
  <c r="DH171" i="46"/>
  <c r="AS171" i="46" s="1"/>
  <c r="DG171" i="46"/>
  <c r="AR171" i="46" s="1"/>
  <c r="DF171" i="46"/>
  <c r="AQ171" i="46" s="1"/>
  <c r="DE171" i="46"/>
  <c r="AP171" i="46" s="1"/>
  <c r="DD171" i="46"/>
  <c r="DC171" i="46"/>
  <c r="AN171" i="46" s="1"/>
  <c r="DB171" i="46"/>
  <c r="DA171" i="46"/>
  <c r="AL171" i="46" s="1"/>
  <c r="CZ171" i="46"/>
  <c r="AK171" i="46" s="1"/>
  <c r="CY171" i="46"/>
  <c r="AJ171" i="46" s="1"/>
  <c r="CX171" i="46"/>
  <c r="CW171" i="46"/>
  <c r="CV171" i="46"/>
  <c r="AG171" i="46" s="1"/>
  <c r="CU171" i="46"/>
  <c r="AF171" i="46" s="1"/>
  <c r="CT171" i="46"/>
  <c r="CS171" i="46"/>
  <c r="CR171" i="46"/>
  <c r="AC171" i="46" s="1"/>
  <c r="CQ171" i="46"/>
  <c r="AB171" i="46" s="1"/>
  <c r="CP171" i="46"/>
  <c r="CO171" i="46"/>
  <c r="Z171" i="46" s="1"/>
  <c r="CN171" i="46"/>
  <c r="Y171" i="46" s="1"/>
  <c r="CM171" i="46"/>
  <c r="X171" i="46" s="1"/>
  <c r="CL171" i="46"/>
  <c r="CK171" i="46"/>
  <c r="V171" i="46" s="1"/>
  <c r="CJ171" i="46"/>
  <c r="CI171" i="46"/>
  <c r="T171" i="46" s="1"/>
  <c r="CH171" i="46"/>
  <c r="CG171" i="46"/>
  <c r="CF171" i="46"/>
  <c r="CE171" i="46"/>
  <c r="P171" i="46" s="1"/>
  <c r="CD171" i="46"/>
  <c r="CC171" i="46"/>
  <c r="N171" i="46" s="1"/>
  <c r="CB171" i="46"/>
  <c r="M171" i="46" s="1"/>
  <c r="CA171" i="46"/>
  <c r="L171" i="46" s="1"/>
  <c r="BZ171" i="46"/>
  <c r="BY171" i="46"/>
  <c r="BX171" i="46"/>
  <c r="I171" i="46" s="1"/>
  <c r="BW171" i="46"/>
  <c r="H171" i="46" s="1"/>
  <c r="BV171" i="46"/>
  <c r="BU171" i="46"/>
  <c r="F171" i="46" s="1"/>
  <c r="BT171" i="46"/>
  <c r="E171" i="46" s="1"/>
  <c r="BS171" i="46"/>
  <c r="D171" i="46" s="1"/>
  <c r="BO171" i="46"/>
  <c r="B171" i="46"/>
  <c r="A171" i="46"/>
  <c r="A171" i="44" s="1"/>
  <c r="EF170" i="46"/>
  <c r="BQ170" i="46" s="1"/>
  <c r="EE170" i="46"/>
  <c r="BP170" i="46" s="1"/>
  <c r="ED170" i="46"/>
  <c r="EC170" i="46"/>
  <c r="BN170" i="46" s="1"/>
  <c r="EB170" i="46"/>
  <c r="BM170" i="46" s="1"/>
  <c r="EA170" i="46"/>
  <c r="DZ170" i="46"/>
  <c r="BK170" i="46" s="1"/>
  <c r="DY170" i="46"/>
  <c r="DX170" i="46"/>
  <c r="BI170" i="46" s="1"/>
  <c r="DW170" i="46"/>
  <c r="BH170" i="46" s="1"/>
  <c r="DV170" i="46"/>
  <c r="BG170" i="46" s="1"/>
  <c r="DU170" i="46"/>
  <c r="BF170" i="46" s="1"/>
  <c r="DT170" i="46"/>
  <c r="BE170" i="46" s="1"/>
  <c r="DS170" i="46"/>
  <c r="BD170" i="46" s="1"/>
  <c r="DR170" i="46"/>
  <c r="DQ170" i="46"/>
  <c r="BB170" i="46" s="1"/>
  <c r="DP170" i="46"/>
  <c r="BA170" i="46" s="1"/>
  <c r="DO170" i="46"/>
  <c r="AZ170" i="46" s="1"/>
  <c r="DN170" i="46"/>
  <c r="DM170" i="46"/>
  <c r="AX170" i="46" s="1"/>
  <c r="DL170" i="46"/>
  <c r="AW170" i="46" s="1"/>
  <c r="DK170" i="46"/>
  <c r="DJ170" i="46"/>
  <c r="AU170" i="46" s="1"/>
  <c r="DI170" i="46"/>
  <c r="AT170" i="46" s="1"/>
  <c r="DH170" i="46"/>
  <c r="AS170" i="46" s="1"/>
  <c r="DG170" i="46"/>
  <c r="AR170" i="46" s="1"/>
  <c r="DF170" i="46"/>
  <c r="AQ170" i="46" s="1"/>
  <c r="DE170" i="46"/>
  <c r="AP170" i="46" s="1"/>
  <c r="DD170" i="46"/>
  <c r="AO170" i="46" s="1"/>
  <c r="DC170" i="46"/>
  <c r="AN170" i="46" s="1"/>
  <c r="DB170" i="46"/>
  <c r="DA170" i="46"/>
  <c r="CZ170" i="46"/>
  <c r="AK170" i="46" s="1"/>
  <c r="CY170" i="46"/>
  <c r="AJ170" i="46" s="1"/>
  <c r="CX170" i="46"/>
  <c r="AI170" i="46" s="1"/>
  <c r="CW170" i="46"/>
  <c r="AH170" i="46" s="1"/>
  <c r="CV170" i="46"/>
  <c r="AG170" i="46" s="1"/>
  <c r="CU170" i="46"/>
  <c r="CT170" i="46"/>
  <c r="AE170" i="46" s="1"/>
  <c r="CS170" i="46"/>
  <c r="CR170" i="46"/>
  <c r="AC170" i="46" s="1"/>
  <c r="CQ170" i="46"/>
  <c r="AB170" i="46" s="1"/>
  <c r="CP170" i="46"/>
  <c r="CO170" i="46"/>
  <c r="Z170" i="46" s="1"/>
  <c r="CN170" i="46"/>
  <c r="Y170" i="46" s="1"/>
  <c r="CM170" i="46"/>
  <c r="X170" i="46" s="1"/>
  <c r="CL170" i="46"/>
  <c r="CK170" i="46"/>
  <c r="CJ170" i="46"/>
  <c r="U170" i="46" s="1"/>
  <c r="CI170" i="46"/>
  <c r="T170" i="46" s="1"/>
  <c r="CH170" i="46"/>
  <c r="S170" i="46" s="1"/>
  <c r="CG170" i="46"/>
  <c r="R170" i="46" s="1"/>
  <c r="CF170" i="46"/>
  <c r="Q170" i="46" s="1"/>
  <c r="CE170" i="46"/>
  <c r="CD170" i="46"/>
  <c r="O170" i="46" s="1"/>
  <c r="CC170" i="46"/>
  <c r="CB170" i="46"/>
  <c r="M170" i="46" s="1"/>
  <c r="CA170" i="46"/>
  <c r="L170" i="46" s="1"/>
  <c r="BZ170" i="46"/>
  <c r="BY170" i="46"/>
  <c r="J170" i="46" s="1"/>
  <c r="BX170" i="46"/>
  <c r="I170" i="46" s="1"/>
  <c r="BW170" i="46"/>
  <c r="H170" i="46" s="1"/>
  <c r="BV170" i="46"/>
  <c r="G170" i="46" s="1"/>
  <c r="BU170" i="46"/>
  <c r="BT170" i="46"/>
  <c r="E170" i="46" s="1"/>
  <c r="BS170" i="46"/>
  <c r="D170" i="46" s="1"/>
  <c r="AY170" i="46"/>
  <c r="B170" i="46"/>
  <c r="B170" i="44" s="1"/>
  <c r="A170" i="46"/>
  <c r="EF169" i="46"/>
  <c r="BQ169" i="46" s="1"/>
  <c r="EE169" i="46"/>
  <c r="ED169" i="46"/>
  <c r="EC169" i="46"/>
  <c r="BN169" i="46" s="1"/>
  <c r="EB169" i="46"/>
  <c r="BM169" i="46" s="1"/>
  <c r="EA169" i="46"/>
  <c r="BL169" i="46" s="1"/>
  <c r="DZ169" i="46"/>
  <c r="BK169" i="46" s="1"/>
  <c r="DY169" i="46"/>
  <c r="BJ169" i="46" s="1"/>
  <c r="DX169" i="46"/>
  <c r="DW169" i="46"/>
  <c r="DV169" i="46"/>
  <c r="BG169" i="46" s="1"/>
  <c r="DU169" i="46"/>
  <c r="BF169" i="46" s="1"/>
  <c r="DT169" i="46"/>
  <c r="BE169" i="46" s="1"/>
  <c r="DS169" i="46"/>
  <c r="BD169" i="46" s="1"/>
  <c r="DR169" i="46"/>
  <c r="BC169" i="46" s="1"/>
  <c r="DQ169" i="46"/>
  <c r="BB169" i="46" s="1"/>
  <c r="DP169" i="46"/>
  <c r="DO169" i="46"/>
  <c r="AZ169" i="46" s="1"/>
  <c r="DN169" i="46"/>
  <c r="DM169" i="46"/>
  <c r="AX169" i="46" s="1"/>
  <c r="DL169" i="46"/>
  <c r="AW169" i="46" s="1"/>
  <c r="DK169" i="46"/>
  <c r="AV169" i="46" s="1"/>
  <c r="DJ169" i="46"/>
  <c r="DI169" i="46"/>
  <c r="AT169" i="46" s="1"/>
  <c r="DH169" i="46"/>
  <c r="AS169" i="46" s="1"/>
  <c r="DG169" i="46"/>
  <c r="AR169" i="46" s="1"/>
  <c r="DF169" i="46"/>
  <c r="DE169" i="46"/>
  <c r="AP169" i="46" s="1"/>
  <c r="DD169" i="46"/>
  <c r="AO169" i="46" s="1"/>
  <c r="DC169" i="46"/>
  <c r="AN169" i="46" s="1"/>
  <c r="DB169" i="46"/>
  <c r="AM169" i="46" s="1"/>
  <c r="DA169" i="46"/>
  <c r="AL169" i="46" s="1"/>
  <c r="CZ169" i="46"/>
  <c r="CY169" i="46"/>
  <c r="CX169" i="46"/>
  <c r="CW169" i="46"/>
  <c r="AH169" i="46" s="1"/>
  <c r="CV169" i="46"/>
  <c r="AG169" i="46" s="1"/>
  <c r="CU169" i="46"/>
  <c r="AF169" i="46" s="1"/>
  <c r="CT169" i="46"/>
  <c r="CS169" i="46"/>
  <c r="AD169" i="46" s="1"/>
  <c r="CR169" i="46"/>
  <c r="AC169" i="46" s="1"/>
  <c r="CQ169" i="46"/>
  <c r="CP169" i="46"/>
  <c r="AA169" i="46" s="1"/>
  <c r="CO169" i="46"/>
  <c r="Z169" i="46" s="1"/>
  <c r="CN169" i="46"/>
  <c r="Y169" i="46" s="1"/>
  <c r="CM169" i="46"/>
  <c r="CL169" i="46"/>
  <c r="CK169" i="46"/>
  <c r="V169" i="46" s="1"/>
  <c r="CJ169" i="46"/>
  <c r="CI169" i="46"/>
  <c r="T169" i="46" s="1"/>
  <c r="CH169" i="46"/>
  <c r="S169" i="46" s="1"/>
  <c r="CG169" i="46"/>
  <c r="R169" i="46" s="1"/>
  <c r="CF169" i="46"/>
  <c r="Q169" i="46" s="1"/>
  <c r="CE169" i="46"/>
  <c r="P169" i="46" s="1"/>
  <c r="CD169" i="46"/>
  <c r="O169" i="46" s="1"/>
  <c r="CC169" i="46"/>
  <c r="N169" i="46" s="1"/>
  <c r="CB169" i="46"/>
  <c r="M169" i="46" s="1"/>
  <c r="CA169" i="46"/>
  <c r="BZ169" i="46"/>
  <c r="BY169" i="46"/>
  <c r="J169" i="46" s="1"/>
  <c r="BX169" i="46"/>
  <c r="I169" i="46" s="1"/>
  <c r="BW169" i="46"/>
  <c r="BV169" i="46"/>
  <c r="G169" i="46" s="1"/>
  <c r="BU169" i="46"/>
  <c r="F169" i="46" s="1"/>
  <c r="BT169" i="46"/>
  <c r="E169" i="46" s="1"/>
  <c r="BS169" i="46"/>
  <c r="B169" i="46"/>
  <c r="B169" i="44" s="1"/>
  <c r="A169" i="46"/>
  <c r="EF168" i="46"/>
  <c r="EE168" i="46"/>
  <c r="BP168" i="46" s="1"/>
  <c r="ED168" i="46"/>
  <c r="BO168" i="44" s="1"/>
  <c r="EC168" i="46"/>
  <c r="EB168" i="46"/>
  <c r="BM168" i="46" s="1"/>
  <c r="EA168" i="46"/>
  <c r="DZ168" i="46"/>
  <c r="BK168" i="46" s="1"/>
  <c r="DY168" i="46"/>
  <c r="BJ168" i="46" s="1"/>
  <c r="DX168" i="46"/>
  <c r="DW168" i="46"/>
  <c r="BH168" i="46" s="1"/>
  <c r="DV168" i="46"/>
  <c r="BG168" i="46" s="1"/>
  <c r="DU168" i="46"/>
  <c r="BF168" i="46" s="1"/>
  <c r="DT168" i="46"/>
  <c r="DS168" i="46"/>
  <c r="BD168" i="46" s="1"/>
  <c r="DR168" i="46"/>
  <c r="DQ168" i="46"/>
  <c r="BB168" i="46" s="1"/>
  <c r="DP168" i="46"/>
  <c r="DO168" i="46"/>
  <c r="AZ168" i="46" s="1"/>
  <c r="DN168" i="46"/>
  <c r="AY168" i="46" s="1"/>
  <c r="DM168" i="46"/>
  <c r="AX168" i="46" s="1"/>
  <c r="DL168" i="46"/>
  <c r="AW168" i="46" s="1"/>
  <c r="DK168" i="46"/>
  <c r="DJ168" i="46"/>
  <c r="DI168" i="46"/>
  <c r="AT168" i="46" s="1"/>
  <c r="DH168" i="46"/>
  <c r="DG168" i="46"/>
  <c r="DF168" i="46"/>
  <c r="AQ168" i="46" s="1"/>
  <c r="DE168" i="46"/>
  <c r="AP168" i="46" s="1"/>
  <c r="DD168" i="46"/>
  <c r="DC168" i="46"/>
  <c r="AN168" i="46" s="1"/>
  <c r="DB168" i="46"/>
  <c r="DA168" i="46"/>
  <c r="AL168" i="46" s="1"/>
  <c r="CZ168" i="46"/>
  <c r="CY168" i="46"/>
  <c r="CX168" i="46"/>
  <c r="AI168" i="46" s="1"/>
  <c r="CW168" i="46"/>
  <c r="AH168" i="46" s="1"/>
  <c r="CV168" i="46"/>
  <c r="AG168" i="46" s="1"/>
  <c r="CU168" i="46"/>
  <c r="AF168" i="46" s="1"/>
  <c r="CT168" i="46"/>
  <c r="CS168" i="46"/>
  <c r="AD168" i="46" s="1"/>
  <c r="CR168" i="46"/>
  <c r="CQ168" i="46"/>
  <c r="AB168" i="46" s="1"/>
  <c r="CP168" i="46"/>
  <c r="AA168" i="46" s="1"/>
  <c r="CO168" i="46"/>
  <c r="Z168" i="46" s="1"/>
  <c r="CN168" i="46"/>
  <c r="CM168" i="46"/>
  <c r="CL168" i="46"/>
  <c r="W168" i="46" s="1"/>
  <c r="CK168" i="46"/>
  <c r="V168" i="46" s="1"/>
  <c r="CJ168" i="46"/>
  <c r="CI168" i="46"/>
  <c r="T168" i="46" s="1"/>
  <c r="CH168" i="46"/>
  <c r="S168" i="46" s="1"/>
  <c r="CG168" i="46"/>
  <c r="R168" i="46" s="1"/>
  <c r="CF168" i="46"/>
  <c r="Q168" i="46" s="1"/>
  <c r="CE168" i="46"/>
  <c r="P168" i="46" s="1"/>
  <c r="CD168" i="46"/>
  <c r="O168" i="46" s="1"/>
  <c r="CC168" i="46"/>
  <c r="N168" i="46" s="1"/>
  <c r="CB168" i="46"/>
  <c r="CA168" i="46"/>
  <c r="L168" i="46" s="1"/>
  <c r="BZ168" i="46"/>
  <c r="K168" i="46" s="1"/>
  <c r="BY168" i="46"/>
  <c r="J168" i="46" s="1"/>
  <c r="BX168" i="46"/>
  <c r="BW168" i="46"/>
  <c r="BV168" i="46"/>
  <c r="G168" i="46" s="1"/>
  <c r="BU168" i="46"/>
  <c r="F168" i="46" s="1"/>
  <c r="BT168" i="46"/>
  <c r="BS168" i="46"/>
  <c r="BO168" i="46"/>
  <c r="BN168" i="46"/>
  <c r="B168" i="46"/>
  <c r="B168" i="44" s="1"/>
  <c r="A168" i="46"/>
  <c r="EF167" i="46"/>
  <c r="EE167" i="46"/>
  <c r="BP167" i="46" s="1"/>
  <c r="ED167" i="46"/>
  <c r="BO167" i="46" s="1"/>
  <c r="EC167" i="46"/>
  <c r="BN167" i="46" s="1"/>
  <c r="EB167" i="46"/>
  <c r="EA167" i="46"/>
  <c r="BL167" i="46" s="1"/>
  <c r="DZ167" i="46"/>
  <c r="BK167" i="46" s="1"/>
  <c r="DY167" i="46"/>
  <c r="DX167" i="46"/>
  <c r="BI167" i="46" s="1"/>
  <c r="DW167" i="46"/>
  <c r="BH167" i="46" s="1"/>
  <c r="DV167" i="46"/>
  <c r="BG167" i="46" s="1"/>
  <c r="DU167" i="46"/>
  <c r="BF167" i="46" s="1"/>
  <c r="DT167" i="46"/>
  <c r="BE167" i="46" s="1"/>
  <c r="DS167" i="46"/>
  <c r="BD167" i="46" s="1"/>
  <c r="DR167" i="46"/>
  <c r="DQ167" i="46"/>
  <c r="DP167" i="46"/>
  <c r="BA167" i="46" s="1"/>
  <c r="DO167" i="46"/>
  <c r="AZ167" i="46" s="1"/>
  <c r="DN167" i="46"/>
  <c r="AY167" i="46" s="1"/>
  <c r="DM167" i="46"/>
  <c r="AX167" i="46" s="1"/>
  <c r="DL167" i="46"/>
  <c r="DK167" i="46"/>
  <c r="AV167" i="46" s="1"/>
  <c r="DJ167" i="46"/>
  <c r="AU167" i="46" s="1"/>
  <c r="DI167" i="46"/>
  <c r="AT167" i="46" s="1"/>
  <c r="DH167" i="46"/>
  <c r="DG167" i="46"/>
  <c r="AR167" i="46" s="1"/>
  <c r="DF167" i="46"/>
  <c r="AQ167" i="46" s="1"/>
  <c r="DE167" i="46"/>
  <c r="AP167" i="46" s="1"/>
  <c r="DD167" i="46"/>
  <c r="AO167" i="46" s="1"/>
  <c r="DC167" i="46"/>
  <c r="AN167" i="46" s="1"/>
  <c r="DB167" i="46"/>
  <c r="AM167" i="46" s="1"/>
  <c r="DA167" i="46"/>
  <c r="AL167" i="46" s="1"/>
  <c r="CZ167" i="46"/>
  <c r="AK167" i="46" s="1"/>
  <c r="CY167" i="46"/>
  <c r="AJ167" i="46" s="1"/>
  <c r="CX167" i="46"/>
  <c r="AI167" i="46" s="1"/>
  <c r="CW167" i="46"/>
  <c r="CV167" i="46"/>
  <c r="AG167" i="46" s="1"/>
  <c r="CU167" i="46"/>
  <c r="AF167" i="46" s="1"/>
  <c r="CT167" i="46"/>
  <c r="AE167" i="46" s="1"/>
  <c r="CS167" i="46"/>
  <c r="AD167" i="46" s="1"/>
  <c r="CR167" i="46"/>
  <c r="AC167" i="46" s="1"/>
  <c r="CQ167" i="46"/>
  <c r="AB167" i="46" s="1"/>
  <c r="CP167" i="46"/>
  <c r="AA167" i="46" s="1"/>
  <c r="CO167" i="46"/>
  <c r="Z167" i="46" s="1"/>
  <c r="CN167" i="46"/>
  <c r="CM167" i="46"/>
  <c r="X167" i="46" s="1"/>
  <c r="CL167" i="46"/>
  <c r="W167" i="46" s="1"/>
  <c r="CK167" i="46"/>
  <c r="V167" i="46" s="1"/>
  <c r="CJ167" i="46"/>
  <c r="U167" i="46" s="1"/>
  <c r="CI167" i="46"/>
  <c r="T167" i="46" s="1"/>
  <c r="CH167" i="46"/>
  <c r="S167" i="46" s="1"/>
  <c r="CG167" i="46"/>
  <c r="CF167" i="46"/>
  <c r="Q167" i="46" s="1"/>
  <c r="CE167" i="46"/>
  <c r="P167" i="46" s="1"/>
  <c r="CD167" i="46"/>
  <c r="CC167" i="46"/>
  <c r="CB167" i="46"/>
  <c r="CA167" i="46"/>
  <c r="L167" i="46" s="1"/>
  <c r="BZ167" i="46"/>
  <c r="K167" i="46" s="1"/>
  <c r="BY167" i="46"/>
  <c r="BX167" i="46"/>
  <c r="I167" i="46" s="1"/>
  <c r="BW167" i="46"/>
  <c r="H167" i="46" s="1"/>
  <c r="BV167" i="46"/>
  <c r="G167" i="46" s="1"/>
  <c r="BU167" i="46"/>
  <c r="F167" i="46" s="1"/>
  <c r="BT167" i="46"/>
  <c r="E167" i="46" s="1"/>
  <c r="BS167" i="46"/>
  <c r="D167" i="46" s="1"/>
  <c r="B167" i="46"/>
  <c r="B167" i="44" s="1"/>
  <c r="A167" i="46"/>
  <c r="A167" i="44" s="1"/>
  <c r="EF166" i="46"/>
  <c r="BQ166" i="46" s="1"/>
  <c r="EE166" i="46"/>
  <c r="BP166" i="46" s="1"/>
  <c r="ED166" i="46"/>
  <c r="BO166" i="44" s="1"/>
  <c r="EC166" i="46"/>
  <c r="BN166" i="44" s="1"/>
  <c r="EB166" i="46"/>
  <c r="EA166" i="46"/>
  <c r="BL166" i="46" s="1"/>
  <c r="DZ166" i="46"/>
  <c r="BK166" i="46" s="1"/>
  <c r="DY166" i="46"/>
  <c r="BJ166" i="46" s="1"/>
  <c r="DX166" i="46"/>
  <c r="DW166" i="46"/>
  <c r="BH166" i="46" s="1"/>
  <c r="DV166" i="46"/>
  <c r="BG166" i="46" s="1"/>
  <c r="DU166" i="46"/>
  <c r="BF166" i="46" s="1"/>
  <c r="DT166" i="46"/>
  <c r="BE166" i="46" s="1"/>
  <c r="DS166" i="46"/>
  <c r="BD166" i="46" s="1"/>
  <c r="DR166" i="46"/>
  <c r="BC166" i="46" s="1"/>
  <c r="DQ166" i="46"/>
  <c r="DP166" i="46"/>
  <c r="BA166" i="46" s="1"/>
  <c r="DO166" i="46"/>
  <c r="AZ166" i="46" s="1"/>
  <c r="DN166" i="46"/>
  <c r="AY166" i="46" s="1"/>
  <c r="DM166" i="46"/>
  <c r="AX166" i="46" s="1"/>
  <c r="DL166" i="46"/>
  <c r="DK166" i="46"/>
  <c r="AV166" i="46" s="1"/>
  <c r="DJ166" i="46"/>
  <c r="AU166" i="46" s="1"/>
  <c r="DI166" i="46"/>
  <c r="AT166" i="46" s="1"/>
  <c r="DH166" i="46"/>
  <c r="DG166" i="46"/>
  <c r="AR166" i="46" s="1"/>
  <c r="DF166" i="46"/>
  <c r="DE166" i="46"/>
  <c r="DD166" i="46"/>
  <c r="DC166" i="46"/>
  <c r="AN166" i="46" s="1"/>
  <c r="DB166" i="46"/>
  <c r="AM166" i="46" s="1"/>
  <c r="DA166" i="46"/>
  <c r="AL166" i="46" s="1"/>
  <c r="CZ166" i="46"/>
  <c r="AK166" i="46" s="1"/>
  <c r="CY166" i="46"/>
  <c r="AJ166" i="46" s="1"/>
  <c r="CX166" i="46"/>
  <c r="AI166" i="46" s="1"/>
  <c r="CW166" i="46"/>
  <c r="AH166" i="46" s="1"/>
  <c r="CV166" i="46"/>
  <c r="CU166" i="46"/>
  <c r="AF166" i="46" s="1"/>
  <c r="CT166" i="46"/>
  <c r="AE166" i="46" s="1"/>
  <c r="CS166" i="46"/>
  <c r="AD166" i="46" s="1"/>
  <c r="CR166" i="46"/>
  <c r="AC166" i="46" s="1"/>
  <c r="CQ166" i="46"/>
  <c r="AB166" i="46" s="1"/>
  <c r="CP166" i="46"/>
  <c r="AA166" i="46" s="1"/>
  <c r="CO166" i="46"/>
  <c r="CN166" i="46"/>
  <c r="Y166" i="46" s="1"/>
  <c r="CM166" i="46"/>
  <c r="X166" i="46" s="1"/>
  <c r="CL166" i="46"/>
  <c r="W166" i="46" s="1"/>
  <c r="CK166" i="46"/>
  <c r="CJ166" i="46"/>
  <c r="U166" i="46" s="1"/>
  <c r="CI166" i="46"/>
  <c r="T166" i="46" s="1"/>
  <c r="CH166" i="46"/>
  <c r="S166" i="46" s="1"/>
  <c r="CG166" i="46"/>
  <c r="R166" i="46" s="1"/>
  <c r="CF166" i="46"/>
  <c r="Q166" i="46" s="1"/>
  <c r="CE166" i="46"/>
  <c r="P166" i="46" s="1"/>
  <c r="CD166" i="46"/>
  <c r="O166" i="46" s="1"/>
  <c r="CC166" i="46"/>
  <c r="CB166" i="46"/>
  <c r="CA166" i="46"/>
  <c r="L166" i="46" s="1"/>
  <c r="BZ166" i="46"/>
  <c r="BY166" i="46"/>
  <c r="BX166" i="46"/>
  <c r="BW166" i="46"/>
  <c r="H166" i="46" s="1"/>
  <c r="BV166" i="46"/>
  <c r="G166" i="46" s="1"/>
  <c r="BU166" i="46"/>
  <c r="F166" i="46" s="1"/>
  <c r="BT166" i="46"/>
  <c r="E166" i="46" s="1"/>
  <c r="BS166" i="46"/>
  <c r="D166" i="46" s="1"/>
  <c r="BO166" i="46"/>
  <c r="BN166" i="46"/>
  <c r="B166" i="46"/>
  <c r="B166" i="44" s="1"/>
  <c r="A166" i="46"/>
  <c r="C166" i="46" s="1"/>
  <c r="C166" i="44" s="1"/>
  <c r="EF165" i="46"/>
  <c r="EE165" i="46"/>
  <c r="ED165" i="46"/>
  <c r="BO165" i="46" s="1"/>
  <c r="EC165" i="46"/>
  <c r="BN165" i="46" s="1"/>
  <c r="EB165" i="46"/>
  <c r="EA165" i="46"/>
  <c r="BL165" i="46" s="1"/>
  <c r="DZ165" i="46"/>
  <c r="BK165" i="46" s="1"/>
  <c r="DY165" i="46"/>
  <c r="BJ165" i="46" s="1"/>
  <c r="DX165" i="46"/>
  <c r="BI165" i="46" s="1"/>
  <c r="DW165" i="46"/>
  <c r="BH165" i="46" s="1"/>
  <c r="DV165" i="46"/>
  <c r="BG165" i="46" s="1"/>
  <c r="DU165" i="46"/>
  <c r="BF165" i="46" s="1"/>
  <c r="DT165" i="46"/>
  <c r="DS165" i="46"/>
  <c r="DR165" i="46"/>
  <c r="DQ165" i="46"/>
  <c r="BB165" i="46" s="1"/>
  <c r="DP165" i="46"/>
  <c r="BA165" i="46" s="1"/>
  <c r="DO165" i="46"/>
  <c r="AZ165" i="46" s="1"/>
  <c r="DN165" i="46"/>
  <c r="AY165" i="46" s="1"/>
  <c r="DM165" i="46"/>
  <c r="AX165" i="46" s="1"/>
  <c r="DL165" i="46"/>
  <c r="AW165" i="46" s="1"/>
  <c r="DK165" i="46"/>
  <c r="AV165" i="46" s="1"/>
  <c r="DJ165" i="46"/>
  <c r="AU165" i="46" s="1"/>
  <c r="DI165" i="46"/>
  <c r="AT165" i="46" s="1"/>
  <c r="DH165" i="46"/>
  <c r="AS165" i="46" s="1"/>
  <c r="DG165" i="46"/>
  <c r="AR165" i="46" s="1"/>
  <c r="DF165" i="46"/>
  <c r="AQ165" i="46" s="1"/>
  <c r="DE165" i="46"/>
  <c r="AP165" i="46" s="1"/>
  <c r="DD165" i="46"/>
  <c r="DC165" i="46"/>
  <c r="AN165" i="46" s="1"/>
  <c r="DB165" i="46"/>
  <c r="DA165" i="46"/>
  <c r="AL165" i="46" s="1"/>
  <c r="CZ165" i="46"/>
  <c r="AK165" i="46" s="1"/>
  <c r="CY165" i="46"/>
  <c r="AJ165" i="46" s="1"/>
  <c r="CX165" i="46"/>
  <c r="AI165" i="46" s="1"/>
  <c r="CW165" i="46"/>
  <c r="AH165" i="46" s="1"/>
  <c r="CV165" i="46"/>
  <c r="CU165" i="46"/>
  <c r="AF165" i="46" s="1"/>
  <c r="CT165" i="46"/>
  <c r="AE165" i="46" s="1"/>
  <c r="CS165" i="46"/>
  <c r="AD165" i="46" s="1"/>
  <c r="CR165" i="46"/>
  <c r="CQ165" i="46"/>
  <c r="CP165" i="46"/>
  <c r="AA165" i="46" s="1"/>
  <c r="CO165" i="46"/>
  <c r="Z165" i="46" s="1"/>
  <c r="CN165" i="46"/>
  <c r="Y165" i="46" s="1"/>
  <c r="CM165" i="46"/>
  <c r="CL165" i="46"/>
  <c r="CK165" i="46"/>
  <c r="V165" i="46" s="1"/>
  <c r="CJ165" i="46"/>
  <c r="CI165" i="46"/>
  <c r="T165" i="46" s="1"/>
  <c r="CH165" i="46"/>
  <c r="CG165" i="46"/>
  <c r="R165" i="46" s="1"/>
  <c r="CF165" i="46"/>
  <c r="CE165" i="46"/>
  <c r="CD165" i="46"/>
  <c r="CC165" i="46"/>
  <c r="N165" i="46" s="1"/>
  <c r="CB165" i="46"/>
  <c r="M165" i="46" s="1"/>
  <c r="CA165" i="46"/>
  <c r="BZ165" i="46"/>
  <c r="BY165" i="46"/>
  <c r="J165" i="46" s="1"/>
  <c r="BX165" i="46"/>
  <c r="I165" i="46" s="1"/>
  <c r="BW165" i="46"/>
  <c r="H165" i="46" s="1"/>
  <c r="BV165" i="46"/>
  <c r="G165" i="46" s="1"/>
  <c r="BU165" i="46"/>
  <c r="F165" i="46" s="1"/>
  <c r="BT165" i="46"/>
  <c r="BS165" i="46"/>
  <c r="D165" i="46" s="1"/>
  <c r="B165" i="46"/>
  <c r="B165" i="44" s="1"/>
  <c r="A165" i="46"/>
  <c r="EF164" i="46"/>
  <c r="BQ164" i="46" s="1"/>
  <c r="EE164" i="46"/>
  <c r="ED164" i="46"/>
  <c r="BO164" i="46" s="1"/>
  <c r="EC164" i="46"/>
  <c r="BN164" i="46" s="1"/>
  <c r="EB164" i="46"/>
  <c r="BM164" i="46" s="1"/>
  <c r="EA164" i="46"/>
  <c r="BL164" i="46" s="1"/>
  <c r="DZ164" i="46"/>
  <c r="DY164" i="46"/>
  <c r="BJ164" i="46" s="1"/>
  <c r="DX164" i="46"/>
  <c r="DW164" i="46"/>
  <c r="DV164" i="46"/>
  <c r="BG164" i="46" s="1"/>
  <c r="DU164" i="46"/>
  <c r="BF164" i="46" s="1"/>
  <c r="DT164" i="46"/>
  <c r="BE164" i="46" s="1"/>
  <c r="DS164" i="46"/>
  <c r="BD164" i="46" s="1"/>
  <c r="DR164" i="46"/>
  <c r="BC164" i="46" s="1"/>
  <c r="DQ164" i="46"/>
  <c r="BB164" i="46" s="1"/>
  <c r="DP164" i="46"/>
  <c r="BA164" i="46" s="1"/>
  <c r="DO164" i="46"/>
  <c r="AZ164" i="46" s="1"/>
  <c r="DN164" i="46"/>
  <c r="AY164" i="46" s="1"/>
  <c r="DM164" i="46"/>
  <c r="AX164" i="46" s="1"/>
  <c r="DL164" i="46"/>
  <c r="AW164" i="46" s="1"/>
  <c r="DK164" i="46"/>
  <c r="DJ164" i="46"/>
  <c r="AU164" i="46" s="1"/>
  <c r="DI164" i="46"/>
  <c r="AT164" i="46" s="1"/>
  <c r="DH164" i="46"/>
  <c r="DG164" i="46"/>
  <c r="AR164" i="46" s="1"/>
  <c r="DF164" i="46"/>
  <c r="DE164" i="46"/>
  <c r="AP164" i="46" s="1"/>
  <c r="DD164" i="46"/>
  <c r="AO164" i="46" s="1"/>
  <c r="DC164" i="46"/>
  <c r="DB164" i="46"/>
  <c r="DA164" i="46"/>
  <c r="AL164" i="46" s="1"/>
  <c r="CZ164" i="46"/>
  <c r="AK164" i="46" s="1"/>
  <c r="CY164" i="46"/>
  <c r="AJ164" i="46" s="1"/>
  <c r="CX164" i="46"/>
  <c r="CW164" i="46"/>
  <c r="AH164" i="46" s="1"/>
  <c r="CV164" i="46"/>
  <c r="AG164" i="46" s="1"/>
  <c r="CU164" i="46"/>
  <c r="AF164" i="46" s="1"/>
  <c r="CT164" i="46"/>
  <c r="AE164" i="46" s="1"/>
  <c r="CS164" i="46"/>
  <c r="AD164" i="46" s="1"/>
  <c r="CR164" i="46"/>
  <c r="CQ164" i="46"/>
  <c r="CP164" i="46"/>
  <c r="AA164" i="46" s="1"/>
  <c r="CO164" i="46"/>
  <c r="Z164" i="46" s="1"/>
  <c r="CN164" i="46"/>
  <c r="Y164" i="46" s="1"/>
  <c r="CM164" i="46"/>
  <c r="CL164" i="46"/>
  <c r="W164" i="46" s="1"/>
  <c r="CK164" i="46"/>
  <c r="V164" i="46" s="1"/>
  <c r="CJ164" i="46"/>
  <c r="U164" i="46" s="1"/>
  <c r="CI164" i="46"/>
  <c r="CH164" i="46"/>
  <c r="CG164" i="46"/>
  <c r="R164" i="46" s="1"/>
  <c r="CF164" i="46"/>
  <c r="Q164" i="46" s="1"/>
  <c r="CE164" i="46"/>
  <c r="P164" i="46" s="1"/>
  <c r="CD164" i="46"/>
  <c r="O164" i="46" s="1"/>
  <c r="CC164" i="46"/>
  <c r="N164" i="46" s="1"/>
  <c r="CB164" i="46"/>
  <c r="CA164" i="46"/>
  <c r="BZ164" i="46"/>
  <c r="BY164" i="46"/>
  <c r="J164" i="46" s="1"/>
  <c r="BX164" i="46"/>
  <c r="I164" i="46" s="1"/>
  <c r="BW164" i="46"/>
  <c r="H164" i="46" s="1"/>
  <c r="BV164" i="46"/>
  <c r="G164" i="46" s="1"/>
  <c r="BU164" i="46"/>
  <c r="F164" i="46" s="1"/>
  <c r="BT164" i="46"/>
  <c r="E164" i="46" s="1"/>
  <c r="BS164" i="46"/>
  <c r="B164" i="46"/>
  <c r="B164" i="44" s="1"/>
  <c r="A164" i="46"/>
  <c r="EF163" i="46"/>
  <c r="BQ163" i="46" s="1"/>
  <c r="EE163" i="46"/>
  <c r="BP163" i="46" s="1"/>
  <c r="ED163" i="46"/>
  <c r="BO163" i="46" s="1"/>
  <c r="EC163" i="46"/>
  <c r="BN163" i="46" s="1"/>
  <c r="EB163" i="46"/>
  <c r="BM163" i="46" s="1"/>
  <c r="EA163" i="46"/>
  <c r="BL163" i="46" s="1"/>
  <c r="DZ163" i="46"/>
  <c r="DY163" i="46"/>
  <c r="BJ163" i="46" s="1"/>
  <c r="DX163" i="46"/>
  <c r="BI163" i="46" s="1"/>
  <c r="DW163" i="46"/>
  <c r="BH163" i="46" s="1"/>
  <c r="DV163" i="46"/>
  <c r="BG163" i="46" s="1"/>
  <c r="DU163" i="46"/>
  <c r="BF163" i="46" s="1"/>
  <c r="DT163" i="46"/>
  <c r="BE163" i="46" s="1"/>
  <c r="DS163" i="46"/>
  <c r="DR163" i="46"/>
  <c r="BC163" i="46" s="1"/>
  <c r="DQ163" i="46"/>
  <c r="BB163" i="46" s="1"/>
  <c r="DP163" i="46"/>
  <c r="BA163" i="46" s="1"/>
  <c r="DO163" i="46"/>
  <c r="AZ163" i="46" s="1"/>
  <c r="DN163" i="46"/>
  <c r="AY163" i="46" s="1"/>
  <c r="DM163" i="46"/>
  <c r="AX163" i="46" s="1"/>
  <c r="DL163" i="46"/>
  <c r="DK163" i="46"/>
  <c r="AV163" i="46" s="1"/>
  <c r="DJ163" i="46"/>
  <c r="DI163" i="46"/>
  <c r="AT163" i="46" s="1"/>
  <c r="DH163" i="46"/>
  <c r="AS163" i="46" s="1"/>
  <c r="DG163" i="46"/>
  <c r="AR163" i="46" s="1"/>
  <c r="DF163" i="46"/>
  <c r="AQ163" i="46" s="1"/>
  <c r="DE163" i="46"/>
  <c r="AP163" i="46" s="1"/>
  <c r="DD163" i="46"/>
  <c r="DC163" i="46"/>
  <c r="AN163" i="46" s="1"/>
  <c r="DB163" i="46"/>
  <c r="DA163" i="46"/>
  <c r="AL163" i="46" s="1"/>
  <c r="CZ163" i="46"/>
  <c r="AK163" i="46" s="1"/>
  <c r="CY163" i="46"/>
  <c r="AJ163" i="46" s="1"/>
  <c r="CX163" i="46"/>
  <c r="AI163" i="46" s="1"/>
  <c r="CW163" i="46"/>
  <c r="AH163" i="46" s="1"/>
  <c r="CV163" i="46"/>
  <c r="AG163" i="46" s="1"/>
  <c r="CU163" i="46"/>
  <c r="AF163" i="46" s="1"/>
  <c r="CT163" i="46"/>
  <c r="CS163" i="46"/>
  <c r="AD163" i="46" s="1"/>
  <c r="CR163" i="46"/>
  <c r="AC163" i="46" s="1"/>
  <c r="CQ163" i="46"/>
  <c r="CP163" i="46"/>
  <c r="AA163" i="46" s="1"/>
  <c r="CO163" i="46"/>
  <c r="Z163" i="46" s="1"/>
  <c r="CN163" i="46"/>
  <c r="Y163" i="46" s="1"/>
  <c r="CM163" i="46"/>
  <c r="CL163" i="46"/>
  <c r="W163" i="46" s="1"/>
  <c r="CK163" i="46"/>
  <c r="V163" i="46" s="1"/>
  <c r="CJ163" i="46"/>
  <c r="U163" i="46" s="1"/>
  <c r="CI163" i="46"/>
  <c r="T163" i="46" s="1"/>
  <c r="CH163" i="46"/>
  <c r="S163" i="46" s="1"/>
  <c r="CG163" i="46"/>
  <c r="R163" i="46" s="1"/>
  <c r="CF163" i="46"/>
  <c r="CE163" i="46"/>
  <c r="CD163" i="46"/>
  <c r="O163" i="46" s="1"/>
  <c r="CC163" i="46"/>
  <c r="N163" i="46" s="1"/>
  <c r="CB163" i="46"/>
  <c r="M163" i="46" s="1"/>
  <c r="CA163" i="46"/>
  <c r="L163" i="46" s="1"/>
  <c r="BZ163" i="46"/>
  <c r="K163" i="46" s="1"/>
  <c r="BY163" i="46"/>
  <c r="J163" i="46" s="1"/>
  <c r="BX163" i="46"/>
  <c r="BW163" i="46"/>
  <c r="H163" i="46" s="1"/>
  <c r="BV163" i="46"/>
  <c r="G163" i="46" s="1"/>
  <c r="BU163" i="46"/>
  <c r="F163" i="46" s="1"/>
  <c r="BT163" i="46"/>
  <c r="E163" i="46" s="1"/>
  <c r="BS163" i="46"/>
  <c r="B163" i="46"/>
  <c r="B163" i="44" s="1"/>
  <c r="A163" i="46"/>
  <c r="EF162" i="46"/>
  <c r="BQ162" i="46" s="1"/>
  <c r="EE162" i="46"/>
  <c r="BP162" i="46" s="1"/>
  <c r="ED162" i="46"/>
  <c r="EC162" i="46"/>
  <c r="BN162" i="46" s="1"/>
  <c r="EB162" i="46"/>
  <c r="EA162" i="46"/>
  <c r="BL162" i="46" s="1"/>
  <c r="DZ162" i="46"/>
  <c r="DY162" i="46"/>
  <c r="BJ162" i="46" s="1"/>
  <c r="DX162" i="46"/>
  <c r="DW162" i="46"/>
  <c r="BH162" i="46" s="1"/>
  <c r="DV162" i="46"/>
  <c r="DU162" i="46"/>
  <c r="BF162" i="46" s="1"/>
  <c r="DT162" i="46"/>
  <c r="DS162" i="46"/>
  <c r="BD162" i="46" s="1"/>
  <c r="DR162" i="46"/>
  <c r="BC162" i="46" s="1"/>
  <c r="DQ162" i="46"/>
  <c r="BB162" i="46" s="1"/>
  <c r="DP162" i="46"/>
  <c r="DO162" i="46"/>
  <c r="AZ162" i="46" s="1"/>
  <c r="DN162" i="46"/>
  <c r="DM162" i="46"/>
  <c r="AX162" i="46" s="1"/>
  <c r="DL162" i="46"/>
  <c r="DK162" i="46"/>
  <c r="AV162" i="46" s="1"/>
  <c r="DJ162" i="46"/>
  <c r="AU162" i="46" s="1"/>
  <c r="DI162" i="46"/>
  <c r="AT162" i="46" s="1"/>
  <c r="DH162" i="46"/>
  <c r="DG162" i="46"/>
  <c r="DF162" i="46"/>
  <c r="AQ162" i="46" s="1"/>
  <c r="DE162" i="46"/>
  <c r="AP162" i="46" s="1"/>
  <c r="DD162" i="46"/>
  <c r="DC162" i="46"/>
  <c r="DB162" i="46"/>
  <c r="AM162" i="46" s="1"/>
  <c r="DA162" i="46"/>
  <c r="AL162" i="46" s="1"/>
  <c r="CZ162" i="46"/>
  <c r="AK162" i="46" s="1"/>
  <c r="CY162" i="46"/>
  <c r="AJ162" i="46" s="1"/>
  <c r="CX162" i="46"/>
  <c r="CW162" i="46"/>
  <c r="AH162" i="46" s="1"/>
  <c r="CV162" i="46"/>
  <c r="CU162" i="46"/>
  <c r="AF162" i="46" s="1"/>
  <c r="CT162" i="46"/>
  <c r="AE162" i="46" s="1"/>
  <c r="CS162" i="46"/>
  <c r="AD162" i="46" s="1"/>
  <c r="CR162" i="46"/>
  <c r="AC162" i="46" s="1"/>
  <c r="CQ162" i="46"/>
  <c r="CP162" i="46"/>
  <c r="CO162" i="46"/>
  <c r="Z162" i="46" s="1"/>
  <c r="CN162" i="46"/>
  <c r="CM162" i="46"/>
  <c r="CL162" i="46"/>
  <c r="W162" i="46" s="1"/>
  <c r="CK162" i="46"/>
  <c r="V162" i="46" s="1"/>
  <c r="CJ162" i="46"/>
  <c r="U162" i="46" s="1"/>
  <c r="CI162" i="46"/>
  <c r="T162" i="46" s="1"/>
  <c r="CH162" i="46"/>
  <c r="CG162" i="46"/>
  <c r="R162" i="46" s="1"/>
  <c r="CF162" i="46"/>
  <c r="CE162" i="46"/>
  <c r="CD162" i="46"/>
  <c r="O162" i="46" s="1"/>
  <c r="CC162" i="46"/>
  <c r="N162" i="46" s="1"/>
  <c r="CB162" i="46"/>
  <c r="M162" i="46" s="1"/>
  <c r="CA162" i="46"/>
  <c r="L162" i="46" s="1"/>
  <c r="BZ162" i="46"/>
  <c r="BY162" i="46"/>
  <c r="J162" i="46" s="1"/>
  <c r="BX162" i="46"/>
  <c r="BW162" i="46"/>
  <c r="H162" i="46" s="1"/>
  <c r="BV162" i="46"/>
  <c r="BU162" i="46"/>
  <c r="F162" i="46" s="1"/>
  <c r="BT162" i="46"/>
  <c r="E162" i="46" s="1"/>
  <c r="BS162" i="46"/>
  <c r="D162" i="46" s="1"/>
  <c r="B162" i="46"/>
  <c r="A162" i="46"/>
  <c r="EF161" i="46"/>
  <c r="EE161" i="46"/>
  <c r="ED161" i="46"/>
  <c r="BO161" i="46" s="1"/>
  <c r="EC161" i="46"/>
  <c r="BN161" i="46" s="1"/>
  <c r="EB161" i="46"/>
  <c r="BM161" i="46" s="1"/>
  <c r="EA161" i="46"/>
  <c r="DZ161" i="46"/>
  <c r="BK161" i="46" s="1"/>
  <c r="DY161" i="46"/>
  <c r="BJ161" i="46" s="1"/>
  <c r="DX161" i="46"/>
  <c r="DW161" i="46"/>
  <c r="BH161" i="46" s="1"/>
  <c r="DV161" i="46"/>
  <c r="BG161" i="46" s="1"/>
  <c r="DU161" i="46"/>
  <c r="BF161" i="46" s="1"/>
  <c r="DT161" i="46"/>
  <c r="BE161" i="46" s="1"/>
  <c r="DS161" i="46"/>
  <c r="DR161" i="46"/>
  <c r="BC161" i="46" s="1"/>
  <c r="DQ161" i="46"/>
  <c r="BB161" i="46" s="1"/>
  <c r="DP161" i="46"/>
  <c r="DO161" i="46"/>
  <c r="AZ161" i="46" s="1"/>
  <c r="DN161" i="46"/>
  <c r="AY161" i="46" s="1"/>
  <c r="DM161" i="46"/>
  <c r="AX161" i="46" s="1"/>
  <c r="DL161" i="46"/>
  <c r="AW161" i="46" s="1"/>
  <c r="DK161" i="46"/>
  <c r="AV161" i="46" s="1"/>
  <c r="DJ161" i="46"/>
  <c r="DI161" i="46"/>
  <c r="AT161" i="46" s="1"/>
  <c r="DH161" i="46"/>
  <c r="DG161" i="46"/>
  <c r="AR161" i="46" s="1"/>
  <c r="DF161" i="46"/>
  <c r="AQ161" i="46" s="1"/>
  <c r="DE161" i="46"/>
  <c r="AP161" i="46" s="1"/>
  <c r="DD161" i="46"/>
  <c r="AO161" i="46" s="1"/>
  <c r="DC161" i="46"/>
  <c r="AN161" i="46" s="1"/>
  <c r="DB161" i="46"/>
  <c r="DA161" i="46"/>
  <c r="AL161" i="46" s="1"/>
  <c r="CZ161" i="46"/>
  <c r="CY161" i="46"/>
  <c r="AJ161" i="46" s="1"/>
  <c r="CX161" i="46"/>
  <c r="AI161" i="46" s="1"/>
  <c r="CW161" i="46"/>
  <c r="AH161" i="46" s="1"/>
  <c r="CV161" i="46"/>
  <c r="AG161" i="46" s="1"/>
  <c r="CU161" i="46"/>
  <c r="CT161" i="46"/>
  <c r="AE161" i="46" s="1"/>
  <c r="CS161" i="46"/>
  <c r="AD161" i="46" s="1"/>
  <c r="CR161" i="46"/>
  <c r="CQ161" i="46"/>
  <c r="AB161" i="46" s="1"/>
  <c r="CP161" i="46"/>
  <c r="AA161" i="46" s="1"/>
  <c r="CO161" i="46"/>
  <c r="Z161" i="46" s="1"/>
  <c r="CN161" i="46"/>
  <c r="Y161" i="46" s="1"/>
  <c r="CM161" i="46"/>
  <c r="X161" i="46" s="1"/>
  <c r="CL161" i="46"/>
  <c r="CK161" i="46"/>
  <c r="V161" i="46" s="1"/>
  <c r="CJ161" i="46"/>
  <c r="CI161" i="46"/>
  <c r="CH161" i="46"/>
  <c r="S161" i="46" s="1"/>
  <c r="CG161" i="46"/>
  <c r="R161" i="46" s="1"/>
  <c r="CF161" i="46"/>
  <c r="Q161" i="46" s="1"/>
  <c r="CE161" i="46"/>
  <c r="CD161" i="46"/>
  <c r="O161" i="46" s="1"/>
  <c r="CC161" i="46"/>
  <c r="N161" i="46" s="1"/>
  <c r="CB161" i="46"/>
  <c r="CA161" i="46"/>
  <c r="BZ161" i="46"/>
  <c r="BY161" i="46"/>
  <c r="J161" i="46" s="1"/>
  <c r="BX161" i="46"/>
  <c r="BW161" i="46"/>
  <c r="H161" i="46" s="1"/>
  <c r="BV161" i="46"/>
  <c r="BU161" i="46"/>
  <c r="F161" i="46" s="1"/>
  <c r="BT161" i="46"/>
  <c r="BS161" i="46"/>
  <c r="D161" i="46" s="1"/>
  <c r="B161" i="46"/>
  <c r="B161" i="44" s="1"/>
  <c r="A161" i="46"/>
  <c r="EF160" i="46"/>
  <c r="BQ160" i="46" s="1"/>
  <c r="EE160" i="46"/>
  <c r="BP160" i="46" s="1"/>
  <c r="ED160" i="46"/>
  <c r="BO160" i="44" s="1"/>
  <c r="EC160" i="46"/>
  <c r="BN160" i="46" s="1"/>
  <c r="EB160" i="46"/>
  <c r="BM160" i="46" s="1"/>
  <c r="EA160" i="46"/>
  <c r="BL160" i="46" s="1"/>
  <c r="DZ160" i="46"/>
  <c r="BK160" i="46" s="1"/>
  <c r="DY160" i="46"/>
  <c r="BJ160" i="46" s="1"/>
  <c r="DX160" i="46"/>
  <c r="BI160" i="46" s="1"/>
  <c r="DW160" i="46"/>
  <c r="BH160" i="46" s="1"/>
  <c r="DV160" i="46"/>
  <c r="BG160" i="46" s="1"/>
  <c r="DU160" i="46"/>
  <c r="DT160" i="46"/>
  <c r="BE160" i="46" s="1"/>
  <c r="DS160" i="46"/>
  <c r="BD160" i="46" s="1"/>
  <c r="DR160" i="46"/>
  <c r="DQ160" i="46"/>
  <c r="BB160" i="46" s="1"/>
  <c r="DP160" i="46"/>
  <c r="BA160" i="46" s="1"/>
  <c r="DO160" i="46"/>
  <c r="AZ160" i="46" s="1"/>
  <c r="DN160" i="46"/>
  <c r="DM160" i="46"/>
  <c r="AX160" i="46" s="1"/>
  <c r="DL160" i="46"/>
  <c r="AW160" i="46" s="1"/>
  <c r="DK160" i="46"/>
  <c r="AV160" i="46" s="1"/>
  <c r="DJ160" i="46"/>
  <c r="AU160" i="46" s="1"/>
  <c r="DI160" i="46"/>
  <c r="AT160" i="46" s="1"/>
  <c r="DH160" i="46"/>
  <c r="AS160" i="46" s="1"/>
  <c r="DG160" i="46"/>
  <c r="AR160" i="46" s="1"/>
  <c r="DF160" i="46"/>
  <c r="AQ160" i="46" s="1"/>
  <c r="DE160" i="46"/>
  <c r="AP160" i="46" s="1"/>
  <c r="DD160" i="46"/>
  <c r="AO160" i="46" s="1"/>
  <c r="DC160" i="46"/>
  <c r="DB160" i="46"/>
  <c r="AM160" i="46" s="1"/>
  <c r="DA160" i="46"/>
  <c r="AL160" i="46" s="1"/>
  <c r="CZ160" i="46"/>
  <c r="CY160" i="46"/>
  <c r="AJ160" i="46" s="1"/>
  <c r="CX160" i="46"/>
  <c r="AI160" i="46" s="1"/>
  <c r="CW160" i="46"/>
  <c r="AH160" i="46" s="1"/>
  <c r="CV160" i="46"/>
  <c r="AG160" i="46" s="1"/>
  <c r="CU160" i="46"/>
  <c r="AF160" i="46" s="1"/>
  <c r="CT160" i="46"/>
  <c r="AE160" i="46" s="1"/>
  <c r="CS160" i="46"/>
  <c r="AD160" i="46" s="1"/>
  <c r="CR160" i="46"/>
  <c r="AC160" i="46" s="1"/>
  <c r="CQ160" i="46"/>
  <c r="AB160" i="46" s="1"/>
  <c r="CP160" i="46"/>
  <c r="CO160" i="46"/>
  <c r="Z160" i="46" s="1"/>
  <c r="CN160" i="46"/>
  <c r="Y160" i="46" s="1"/>
  <c r="CM160" i="46"/>
  <c r="X160" i="46" s="1"/>
  <c r="CL160" i="46"/>
  <c r="W160" i="46" s="1"/>
  <c r="CK160" i="46"/>
  <c r="V160" i="46" s="1"/>
  <c r="CJ160" i="46"/>
  <c r="U160" i="46" s="1"/>
  <c r="CI160" i="46"/>
  <c r="T160" i="46" s="1"/>
  <c r="CH160" i="46"/>
  <c r="S160" i="46" s="1"/>
  <c r="CG160" i="46"/>
  <c r="R160" i="46" s="1"/>
  <c r="CF160" i="46"/>
  <c r="Q160" i="46" s="1"/>
  <c r="CE160" i="46"/>
  <c r="P160" i="46" s="1"/>
  <c r="CD160" i="46"/>
  <c r="O160" i="46" s="1"/>
  <c r="CC160" i="46"/>
  <c r="N160" i="46" s="1"/>
  <c r="CB160" i="46"/>
  <c r="M160" i="46" s="1"/>
  <c r="CA160" i="46"/>
  <c r="L160" i="46" s="1"/>
  <c r="BZ160" i="46"/>
  <c r="K160" i="46" s="1"/>
  <c r="BY160" i="46"/>
  <c r="J160" i="46" s="1"/>
  <c r="BX160" i="46"/>
  <c r="I160" i="46" s="1"/>
  <c r="BW160" i="46"/>
  <c r="BV160" i="46"/>
  <c r="BU160" i="46"/>
  <c r="F160" i="46" s="1"/>
  <c r="BT160" i="46"/>
  <c r="E160" i="46" s="1"/>
  <c r="BS160" i="46"/>
  <c r="D160" i="46" s="1"/>
  <c r="BO160" i="46"/>
  <c r="BF160" i="46"/>
  <c r="B160" i="46"/>
  <c r="B160" i="44" s="1"/>
  <c r="A160" i="46"/>
  <c r="C160" i="46" s="1"/>
  <c r="C160" i="44" s="1"/>
  <c r="EF159" i="46"/>
  <c r="BQ159" i="46" s="1"/>
  <c r="EE159" i="46"/>
  <c r="BP159" i="46" s="1"/>
  <c r="ED159" i="46"/>
  <c r="BO159" i="44" s="1"/>
  <c r="EC159" i="46"/>
  <c r="EB159" i="46"/>
  <c r="EA159" i="46"/>
  <c r="BL159" i="46" s="1"/>
  <c r="DZ159" i="46"/>
  <c r="DY159" i="46"/>
  <c r="BJ159" i="46" s="1"/>
  <c r="DX159" i="46"/>
  <c r="BI159" i="46" s="1"/>
  <c r="DW159" i="46"/>
  <c r="BH159" i="46" s="1"/>
  <c r="DV159" i="46"/>
  <c r="BG159" i="46" s="1"/>
  <c r="DU159" i="46"/>
  <c r="BF159" i="46" s="1"/>
  <c r="DT159" i="46"/>
  <c r="DS159" i="46"/>
  <c r="BD159" i="46" s="1"/>
  <c r="DR159" i="46"/>
  <c r="DQ159" i="46"/>
  <c r="BB159" i="46" s="1"/>
  <c r="DP159" i="46"/>
  <c r="BA159" i="46" s="1"/>
  <c r="DO159" i="46"/>
  <c r="AZ159" i="46" s="1"/>
  <c r="DN159" i="46"/>
  <c r="AY159" i="46" s="1"/>
  <c r="DM159" i="46"/>
  <c r="DL159" i="46"/>
  <c r="AW159" i="46" s="1"/>
  <c r="DK159" i="46"/>
  <c r="AV159" i="46" s="1"/>
  <c r="DJ159" i="46"/>
  <c r="DI159" i="46"/>
  <c r="AT159" i="46" s="1"/>
  <c r="DH159" i="46"/>
  <c r="AS159" i="46" s="1"/>
  <c r="DG159" i="46"/>
  <c r="AR159" i="46" s="1"/>
  <c r="DF159" i="46"/>
  <c r="DE159" i="46"/>
  <c r="DD159" i="46"/>
  <c r="AO159" i="46" s="1"/>
  <c r="DC159" i="46"/>
  <c r="AN159" i="46" s="1"/>
  <c r="DB159" i="46"/>
  <c r="DA159" i="46"/>
  <c r="AL159" i="46" s="1"/>
  <c r="CZ159" i="46"/>
  <c r="AK159" i="46" s="1"/>
  <c r="CY159" i="46"/>
  <c r="AJ159" i="46" s="1"/>
  <c r="CX159" i="46"/>
  <c r="AI159" i="46" s="1"/>
  <c r="CW159" i="46"/>
  <c r="AH159" i="46" s="1"/>
  <c r="CV159" i="46"/>
  <c r="CU159" i="46"/>
  <c r="AF159" i="46" s="1"/>
  <c r="CT159" i="46"/>
  <c r="CS159" i="46"/>
  <c r="AD159" i="46" s="1"/>
  <c r="CR159" i="46"/>
  <c r="AC159" i="46" s="1"/>
  <c r="CQ159" i="46"/>
  <c r="AB159" i="46" s="1"/>
  <c r="CP159" i="46"/>
  <c r="AA159" i="46" s="1"/>
  <c r="CO159" i="46"/>
  <c r="CN159" i="46"/>
  <c r="CM159" i="46"/>
  <c r="X159" i="46" s="1"/>
  <c r="CL159" i="46"/>
  <c r="CK159" i="46"/>
  <c r="V159" i="46" s="1"/>
  <c r="CJ159" i="46"/>
  <c r="U159" i="46" s="1"/>
  <c r="CI159" i="46"/>
  <c r="T159" i="46" s="1"/>
  <c r="CH159" i="46"/>
  <c r="S159" i="46" s="1"/>
  <c r="CG159" i="46"/>
  <c r="R159" i="46" s="1"/>
  <c r="CF159" i="46"/>
  <c r="CE159" i="46"/>
  <c r="P159" i="46" s="1"/>
  <c r="CD159" i="46"/>
  <c r="CC159" i="46"/>
  <c r="CB159" i="46"/>
  <c r="M159" i="46" s="1"/>
  <c r="CA159" i="46"/>
  <c r="L159" i="46" s="1"/>
  <c r="BZ159" i="46"/>
  <c r="K159" i="46" s="1"/>
  <c r="BY159" i="46"/>
  <c r="J159" i="46" s="1"/>
  <c r="BX159" i="46"/>
  <c r="BW159" i="46"/>
  <c r="H159" i="46" s="1"/>
  <c r="BV159" i="46"/>
  <c r="BU159" i="46"/>
  <c r="F159" i="46" s="1"/>
  <c r="BT159" i="46"/>
  <c r="BS159" i="46"/>
  <c r="D159" i="46" s="1"/>
  <c r="BO159" i="46"/>
  <c r="BN159" i="46"/>
  <c r="B159" i="46"/>
  <c r="B159" i="44" s="1"/>
  <c r="A159" i="46"/>
  <c r="EF158" i="46"/>
  <c r="BQ158" i="46" s="1"/>
  <c r="EE158" i="46"/>
  <c r="BP158" i="46" s="1"/>
  <c r="ED158" i="46"/>
  <c r="BO158" i="44" s="1"/>
  <c r="EC158" i="46"/>
  <c r="BN158" i="46" s="1"/>
  <c r="EB158" i="46"/>
  <c r="BM158" i="46" s="1"/>
  <c r="EA158" i="46"/>
  <c r="BL158" i="46" s="1"/>
  <c r="DZ158" i="46"/>
  <c r="DY158" i="46"/>
  <c r="BJ158" i="46" s="1"/>
  <c r="DX158" i="46"/>
  <c r="BI158" i="46" s="1"/>
  <c r="DW158" i="46"/>
  <c r="BH158" i="46" s="1"/>
  <c r="DV158" i="46"/>
  <c r="BG158" i="46" s="1"/>
  <c r="DU158" i="46"/>
  <c r="BF158" i="46" s="1"/>
  <c r="DT158" i="46"/>
  <c r="BE158" i="46" s="1"/>
  <c r="DS158" i="46"/>
  <c r="BD158" i="46" s="1"/>
  <c r="DR158" i="46"/>
  <c r="DQ158" i="46"/>
  <c r="BB158" i="46" s="1"/>
  <c r="DP158" i="46"/>
  <c r="BA158" i="46" s="1"/>
  <c r="DO158" i="46"/>
  <c r="AZ158" i="46" s="1"/>
  <c r="DN158" i="46"/>
  <c r="AY158" i="46" s="1"/>
  <c r="DM158" i="46"/>
  <c r="DL158" i="46"/>
  <c r="AW158" i="44" s="1"/>
  <c r="DK158" i="46"/>
  <c r="AV158" i="46" s="1"/>
  <c r="DJ158" i="46"/>
  <c r="DI158" i="46"/>
  <c r="AT158" i="46" s="1"/>
  <c r="DH158" i="46"/>
  <c r="AS158" i="46" s="1"/>
  <c r="DG158" i="46"/>
  <c r="DF158" i="46"/>
  <c r="DE158" i="46"/>
  <c r="AP158" i="46" s="1"/>
  <c r="DD158" i="46"/>
  <c r="DC158" i="46"/>
  <c r="AN158" i="46" s="1"/>
  <c r="DB158" i="46"/>
  <c r="DA158" i="46"/>
  <c r="AL158" i="46" s="1"/>
  <c r="CZ158" i="46"/>
  <c r="AK158" i="46" s="1"/>
  <c r="CY158" i="46"/>
  <c r="AJ158" i="46" s="1"/>
  <c r="CX158" i="46"/>
  <c r="AI158" i="46" s="1"/>
  <c r="CW158" i="46"/>
  <c r="AH158" i="46" s="1"/>
  <c r="CV158" i="46"/>
  <c r="CU158" i="46"/>
  <c r="AF158" i="46" s="1"/>
  <c r="CT158" i="46"/>
  <c r="CS158" i="46"/>
  <c r="AD158" i="46" s="1"/>
  <c r="CR158" i="46"/>
  <c r="AC158" i="46" s="1"/>
  <c r="CQ158" i="46"/>
  <c r="CP158" i="46"/>
  <c r="AA158" i="46" s="1"/>
  <c r="CO158" i="46"/>
  <c r="Z158" i="46" s="1"/>
  <c r="CN158" i="46"/>
  <c r="CM158" i="46"/>
  <c r="X158" i="46" s="1"/>
  <c r="CL158" i="46"/>
  <c r="W158" i="46" s="1"/>
  <c r="CK158" i="46"/>
  <c r="V158" i="46" s="1"/>
  <c r="CJ158" i="46"/>
  <c r="U158" i="46" s="1"/>
  <c r="CI158" i="46"/>
  <c r="T158" i="46" s="1"/>
  <c r="CH158" i="46"/>
  <c r="CG158" i="46"/>
  <c r="R158" i="46" s="1"/>
  <c r="CF158" i="46"/>
  <c r="CE158" i="46"/>
  <c r="P158" i="46" s="1"/>
  <c r="CD158" i="46"/>
  <c r="O158" i="46" s="1"/>
  <c r="CC158" i="46"/>
  <c r="N158" i="46" s="1"/>
  <c r="CB158" i="46"/>
  <c r="M158" i="46" s="1"/>
  <c r="CA158" i="46"/>
  <c r="L158" i="46" s="1"/>
  <c r="BZ158" i="46"/>
  <c r="K158" i="46" s="1"/>
  <c r="BY158" i="46"/>
  <c r="J158" i="46" s="1"/>
  <c r="BX158" i="46"/>
  <c r="BW158" i="46"/>
  <c r="H158" i="46" s="1"/>
  <c r="BV158" i="46"/>
  <c r="G158" i="46" s="1"/>
  <c r="BU158" i="46"/>
  <c r="F158" i="46" s="1"/>
  <c r="BT158" i="46"/>
  <c r="E158" i="46" s="1"/>
  <c r="BS158" i="46"/>
  <c r="D158" i="46" s="1"/>
  <c r="BO158" i="46"/>
  <c r="AX158" i="46"/>
  <c r="AW158" i="46"/>
  <c r="B158" i="46"/>
  <c r="B158" i="44" s="1"/>
  <c r="A158" i="46"/>
  <c r="C158" i="46" s="1"/>
  <c r="C158" i="44" s="1"/>
  <c r="EF157" i="46"/>
  <c r="BQ157" i="46" s="1"/>
  <c r="EE157" i="46"/>
  <c r="ED157" i="46"/>
  <c r="EC157" i="46"/>
  <c r="BN157" i="46" s="1"/>
  <c r="EB157" i="46"/>
  <c r="BM157" i="46" s="1"/>
  <c r="EA157" i="46"/>
  <c r="BL157" i="46" s="1"/>
  <c r="DZ157" i="46"/>
  <c r="DY157" i="46"/>
  <c r="BJ157" i="46" s="1"/>
  <c r="DX157" i="46"/>
  <c r="BI157" i="46" s="1"/>
  <c r="DW157" i="46"/>
  <c r="DV157" i="46"/>
  <c r="BG157" i="46" s="1"/>
  <c r="DU157" i="46"/>
  <c r="BF157" i="46" s="1"/>
  <c r="DT157" i="46"/>
  <c r="BE157" i="46" s="1"/>
  <c r="DS157" i="46"/>
  <c r="BD157" i="46" s="1"/>
  <c r="DR157" i="46"/>
  <c r="BC157" i="46" s="1"/>
  <c r="DQ157" i="46"/>
  <c r="DP157" i="46"/>
  <c r="BA157" i="46" s="1"/>
  <c r="DO157" i="46"/>
  <c r="DN157" i="46"/>
  <c r="AY157" i="46" s="1"/>
  <c r="DM157" i="46"/>
  <c r="AX157" i="46" s="1"/>
  <c r="DL157" i="46"/>
  <c r="AW157" i="46" s="1"/>
  <c r="DK157" i="46"/>
  <c r="DJ157" i="46"/>
  <c r="AU157" i="46" s="1"/>
  <c r="DI157" i="46"/>
  <c r="AT157" i="46" s="1"/>
  <c r="DH157" i="46"/>
  <c r="AS157" i="46" s="1"/>
  <c r="DG157" i="46"/>
  <c r="DF157" i="46"/>
  <c r="DE157" i="46"/>
  <c r="AP157" i="46" s="1"/>
  <c r="DD157" i="46"/>
  <c r="AO157" i="46" s="1"/>
  <c r="DC157" i="46"/>
  <c r="AN157" i="46" s="1"/>
  <c r="DB157" i="46"/>
  <c r="AM157" i="46" s="1"/>
  <c r="DA157" i="46"/>
  <c r="CZ157" i="46"/>
  <c r="AK157" i="46" s="1"/>
  <c r="CY157" i="46"/>
  <c r="CX157" i="46"/>
  <c r="AI157" i="46" s="1"/>
  <c r="CW157" i="46"/>
  <c r="AH157" i="46" s="1"/>
  <c r="CV157" i="46"/>
  <c r="AG157" i="46" s="1"/>
  <c r="CU157" i="46"/>
  <c r="AF157" i="46" s="1"/>
  <c r="CT157" i="46"/>
  <c r="AE157" i="46" s="1"/>
  <c r="CS157" i="46"/>
  <c r="CR157" i="46"/>
  <c r="AC157" i="46" s="1"/>
  <c r="CQ157" i="46"/>
  <c r="CP157" i="46"/>
  <c r="AA157" i="46" s="1"/>
  <c r="CO157" i="46"/>
  <c r="Z157" i="46" s="1"/>
  <c r="CN157" i="46"/>
  <c r="Y157" i="46" s="1"/>
  <c r="CM157" i="46"/>
  <c r="X157" i="46" s="1"/>
  <c r="CL157" i="46"/>
  <c r="CK157" i="46"/>
  <c r="V157" i="46" s="1"/>
  <c r="CJ157" i="46"/>
  <c r="U157" i="46" s="1"/>
  <c r="CI157" i="46"/>
  <c r="T157" i="46" s="1"/>
  <c r="CH157" i="46"/>
  <c r="S157" i="46" s="1"/>
  <c r="CG157" i="46"/>
  <c r="R157" i="46" s="1"/>
  <c r="CF157" i="46"/>
  <c r="Q157" i="46" s="1"/>
  <c r="CE157" i="46"/>
  <c r="P157" i="46" s="1"/>
  <c r="CD157" i="46"/>
  <c r="CC157" i="46"/>
  <c r="CB157" i="46"/>
  <c r="M157" i="46" s="1"/>
  <c r="CA157" i="46"/>
  <c r="BZ157" i="46"/>
  <c r="K157" i="46" s="1"/>
  <c r="BY157" i="46"/>
  <c r="J157" i="46" s="1"/>
  <c r="BX157" i="46"/>
  <c r="I157" i="46" s="1"/>
  <c r="BW157" i="46"/>
  <c r="H157" i="46" s="1"/>
  <c r="BV157" i="46"/>
  <c r="G157" i="46" s="1"/>
  <c r="BU157" i="46"/>
  <c r="BT157" i="46"/>
  <c r="E157" i="46" s="1"/>
  <c r="BS157" i="46"/>
  <c r="B157" i="46"/>
  <c r="B157" i="44" s="1"/>
  <c r="A157" i="46"/>
  <c r="C157" i="46" s="1"/>
  <c r="C157" i="44" s="1"/>
  <c r="EF156" i="46"/>
  <c r="BQ156" i="46" s="1"/>
  <c r="EE156" i="46"/>
  <c r="BP156" i="46" s="1"/>
  <c r="ED156" i="46"/>
  <c r="EC156" i="46"/>
  <c r="BN156" i="46" s="1"/>
  <c r="EB156" i="46"/>
  <c r="BM156" i="46" s="1"/>
  <c r="EA156" i="46"/>
  <c r="DZ156" i="46"/>
  <c r="BK156" i="46" s="1"/>
  <c r="DY156" i="46"/>
  <c r="BJ156" i="46" s="1"/>
  <c r="DX156" i="46"/>
  <c r="BI156" i="46" s="1"/>
  <c r="DW156" i="46"/>
  <c r="DV156" i="46"/>
  <c r="DU156" i="46"/>
  <c r="DT156" i="46"/>
  <c r="BE156" i="46" s="1"/>
  <c r="DS156" i="46"/>
  <c r="DR156" i="46"/>
  <c r="DQ156" i="46"/>
  <c r="BB156" i="46" s="1"/>
  <c r="DP156" i="46"/>
  <c r="BA156" i="46" s="1"/>
  <c r="DO156" i="46"/>
  <c r="AZ156" i="46" s="1"/>
  <c r="DN156" i="46"/>
  <c r="AY156" i="46" s="1"/>
  <c r="DM156" i="46"/>
  <c r="DL156" i="46"/>
  <c r="AW156" i="46" s="1"/>
  <c r="DK156" i="46"/>
  <c r="DJ156" i="46"/>
  <c r="DI156" i="46"/>
  <c r="AT156" i="46" s="1"/>
  <c r="DH156" i="46"/>
  <c r="AS156" i="46" s="1"/>
  <c r="DG156" i="46"/>
  <c r="AR156" i="46" s="1"/>
  <c r="DF156" i="46"/>
  <c r="DE156" i="46"/>
  <c r="DD156" i="46"/>
  <c r="AO156" i="46" s="1"/>
  <c r="DC156" i="46"/>
  <c r="DB156" i="46"/>
  <c r="DA156" i="46"/>
  <c r="AL156" i="46" s="1"/>
  <c r="CZ156" i="46"/>
  <c r="AK156" i="46" s="1"/>
  <c r="CY156" i="46"/>
  <c r="AJ156" i="46" s="1"/>
  <c r="CX156" i="46"/>
  <c r="AI156" i="46" s="1"/>
  <c r="CW156" i="46"/>
  <c r="CV156" i="46"/>
  <c r="AG156" i="46" s="1"/>
  <c r="CU156" i="46"/>
  <c r="CT156" i="46"/>
  <c r="CS156" i="46"/>
  <c r="AD156" i="46" s="1"/>
  <c r="CR156" i="46"/>
  <c r="AC156" i="46" s="1"/>
  <c r="CQ156" i="46"/>
  <c r="AB156" i="46" s="1"/>
  <c r="CP156" i="46"/>
  <c r="AA156" i="46" s="1"/>
  <c r="CO156" i="46"/>
  <c r="Z156" i="46" s="1"/>
  <c r="CN156" i="46"/>
  <c r="Y156" i="46" s="1"/>
  <c r="CM156" i="46"/>
  <c r="CL156" i="46"/>
  <c r="W156" i="46" s="1"/>
  <c r="CK156" i="46"/>
  <c r="CJ156" i="46"/>
  <c r="U156" i="46" s="1"/>
  <c r="CI156" i="46"/>
  <c r="T156" i="46" s="1"/>
  <c r="CH156" i="46"/>
  <c r="S156" i="46" s="1"/>
  <c r="CG156" i="46"/>
  <c r="CF156" i="46"/>
  <c r="Q156" i="46" s="1"/>
  <c r="CE156" i="46"/>
  <c r="CD156" i="46"/>
  <c r="CC156" i="46"/>
  <c r="CB156" i="46"/>
  <c r="M156" i="46" s="1"/>
  <c r="CA156" i="46"/>
  <c r="L156" i="46" s="1"/>
  <c r="BZ156" i="46"/>
  <c r="K156" i="46" s="1"/>
  <c r="BY156" i="46"/>
  <c r="BX156" i="46"/>
  <c r="I156" i="46" s="1"/>
  <c r="BW156" i="46"/>
  <c r="BV156" i="46"/>
  <c r="G156" i="46" s="1"/>
  <c r="BU156" i="46"/>
  <c r="F156" i="46" s="1"/>
  <c r="BT156" i="46"/>
  <c r="E156" i="46" s="1"/>
  <c r="BS156" i="46"/>
  <c r="D156" i="46" s="1"/>
  <c r="B156" i="46"/>
  <c r="B156" i="44" s="1"/>
  <c r="A156" i="46"/>
  <c r="C156" i="46" s="1"/>
  <c r="C156" i="44" s="1"/>
  <c r="EF155" i="46"/>
  <c r="BQ155" i="46" s="1"/>
  <c r="EE155" i="46"/>
  <c r="ED155" i="46"/>
  <c r="EC155" i="46"/>
  <c r="BN155" i="46" s="1"/>
  <c r="EB155" i="46"/>
  <c r="BM155" i="46" s="1"/>
  <c r="EA155" i="46"/>
  <c r="BL155" i="46" s="1"/>
  <c r="DZ155" i="46"/>
  <c r="DY155" i="46"/>
  <c r="DX155" i="46"/>
  <c r="BI155" i="46" s="1"/>
  <c r="DW155" i="46"/>
  <c r="DV155" i="46"/>
  <c r="BG155" i="46" s="1"/>
  <c r="DU155" i="46"/>
  <c r="DT155" i="46"/>
  <c r="BE155" i="46" s="1"/>
  <c r="DS155" i="46"/>
  <c r="BD155" i="46" s="1"/>
  <c r="DR155" i="46"/>
  <c r="BC155" i="46" s="1"/>
  <c r="DQ155" i="46"/>
  <c r="DP155" i="46"/>
  <c r="BA155" i="46" s="1"/>
  <c r="DO155" i="46"/>
  <c r="DN155" i="46"/>
  <c r="AY155" i="46" s="1"/>
  <c r="DM155" i="46"/>
  <c r="AX155" i="46" s="1"/>
  <c r="DL155" i="46"/>
  <c r="AW155" i="46" s="1"/>
  <c r="DK155" i="46"/>
  <c r="AV155" i="46" s="1"/>
  <c r="DJ155" i="46"/>
  <c r="AU155" i="46" s="1"/>
  <c r="DI155" i="46"/>
  <c r="DH155" i="46"/>
  <c r="AS155" i="46" s="1"/>
  <c r="DG155" i="46"/>
  <c r="DF155" i="46"/>
  <c r="AQ155" i="46" s="1"/>
  <c r="DE155" i="46"/>
  <c r="AP155" i="46" s="1"/>
  <c r="DD155" i="46"/>
  <c r="AO155" i="46" s="1"/>
  <c r="DC155" i="46"/>
  <c r="AN155" i="46" s="1"/>
  <c r="DB155" i="46"/>
  <c r="DA155" i="46"/>
  <c r="AL155" i="46" s="1"/>
  <c r="CZ155" i="46"/>
  <c r="AK155" i="46" s="1"/>
  <c r="CY155" i="46"/>
  <c r="CX155" i="46"/>
  <c r="CW155" i="46"/>
  <c r="CV155" i="46"/>
  <c r="AG155" i="46" s="1"/>
  <c r="CU155" i="46"/>
  <c r="AF155" i="46" s="1"/>
  <c r="CT155" i="46"/>
  <c r="CS155" i="46"/>
  <c r="AD155" i="46" s="1"/>
  <c r="CR155" i="46"/>
  <c r="AC155" i="46" s="1"/>
  <c r="CQ155" i="46"/>
  <c r="CP155" i="46"/>
  <c r="AA155" i="46" s="1"/>
  <c r="CO155" i="46"/>
  <c r="Z155" i="46" s="1"/>
  <c r="CN155" i="46"/>
  <c r="Y155" i="46" s="1"/>
  <c r="CM155" i="46"/>
  <c r="CL155" i="46"/>
  <c r="W155" i="46" s="1"/>
  <c r="CK155" i="46"/>
  <c r="CJ155" i="46"/>
  <c r="U155" i="46" s="1"/>
  <c r="CI155" i="46"/>
  <c r="CH155" i="46"/>
  <c r="S155" i="46" s="1"/>
  <c r="CG155" i="46"/>
  <c r="R155" i="46" s="1"/>
  <c r="CF155" i="46"/>
  <c r="Q155" i="46" s="1"/>
  <c r="CE155" i="46"/>
  <c r="P155" i="46" s="1"/>
  <c r="CD155" i="46"/>
  <c r="O155" i="46" s="1"/>
  <c r="CC155" i="46"/>
  <c r="N155" i="46" s="1"/>
  <c r="CB155" i="46"/>
  <c r="M155" i="46" s="1"/>
  <c r="CA155" i="46"/>
  <c r="BZ155" i="46"/>
  <c r="K155" i="46" s="1"/>
  <c r="BY155" i="46"/>
  <c r="J155" i="46" s="1"/>
  <c r="BX155" i="46"/>
  <c r="I155" i="46" s="1"/>
  <c r="BW155" i="46"/>
  <c r="H155" i="46" s="1"/>
  <c r="BV155" i="46"/>
  <c r="G155" i="46" s="1"/>
  <c r="BU155" i="46"/>
  <c r="BT155" i="46"/>
  <c r="E155" i="46" s="1"/>
  <c r="BS155" i="46"/>
  <c r="B155" i="46"/>
  <c r="B155" i="44" s="1"/>
  <c r="A155" i="46"/>
  <c r="A155" i="44" s="1"/>
  <c r="EF154" i="46"/>
  <c r="BQ154" i="46" s="1"/>
  <c r="EE154" i="46"/>
  <c r="BP154" i="46" s="1"/>
  <c r="ED154" i="46"/>
  <c r="EC154" i="46"/>
  <c r="BN154" i="46" s="1"/>
  <c r="EB154" i="46"/>
  <c r="BM154" i="46" s="1"/>
  <c r="EA154" i="46"/>
  <c r="DZ154" i="46"/>
  <c r="BK154" i="46" s="1"/>
  <c r="DY154" i="46"/>
  <c r="DX154" i="46"/>
  <c r="BI154" i="46" s="1"/>
  <c r="DW154" i="46"/>
  <c r="BH154" i="46" s="1"/>
  <c r="DV154" i="46"/>
  <c r="DU154" i="46"/>
  <c r="BF154" i="46" s="1"/>
  <c r="DT154" i="46"/>
  <c r="BE154" i="46" s="1"/>
  <c r="DS154" i="46"/>
  <c r="DR154" i="46"/>
  <c r="BC154" i="46" s="1"/>
  <c r="DQ154" i="46"/>
  <c r="BB154" i="46" s="1"/>
  <c r="DP154" i="46"/>
  <c r="BA154" i="46" s="1"/>
  <c r="DO154" i="46"/>
  <c r="AZ154" i="46" s="1"/>
  <c r="DN154" i="46"/>
  <c r="AY154" i="46" s="1"/>
  <c r="DM154" i="46"/>
  <c r="AX154" i="46" s="1"/>
  <c r="DL154" i="46"/>
  <c r="AW154" i="46" s="1"/>
  <c r="DK154" i="46"/>
  <c r="DJ154" i="46"/>
  <c r="AU154" i="46" s="1"/>
  <c r="DI154" i="46"/>
  <c r="DH154" i="46"/>
  <c r="AS154" i="46" s="1"/>
  <c r="DG154" i="46"/>
  <c r="AR154" i="46" s="1"/>
  <c r="DF154" i="46"/>
  <c r="DE154" i="46"/>
  <c r="AP154" i="46" s="1"/>
  <c r="DD154" i="46"/>
  <c r="AO154" i="46" s="1"/>
  <c r="DC154" i="46"/>
  <c r="DB154" i="46"/>
  <c r="DA154" i="46"/>
  <c r="AL154" i="46" s="1"/>
  <c r="CZ154" i="46"/>
  <c r="AK154" i="46" s="1"/>
  <c r="CY154" i="46"/>
  <c r="AJ154" i="46" s="1"/>
  <c r="CX154" i="46"/>
  <c r="AI154" i="46" s="1"/>
  <c r="CW154" i="46"/>
  <c r="AH154" i="46" s="1"/>
  <c r="CV154" i="46"/>
  <c r="AG154" i="46" s="1"/>
  <c r="CU154" i="46"/>
  <c r="CT154" i="46"/>
  <c r="AE154" i="46" s="1"/>
  <c r="CS154" i="46"/>
  <c r="AD154" i="46" s="1"/>
  <c r="CR154" i="46"/>
  <c r="AC154" i="46" s="1"/>
  <c r="CQ154" i="46"/>
  <c r="AB154" i="46" s="1"/>
  <c r="CP154" i="46"/>
  <c r="AA154" i="46" s="1"/>
  <c r="CO154" i="46"/>
  <c r="Z154" i="46" s="1"/>
  <c r="CN154" i="46"/>
  <c r="Y154" i="46" s="1"/>
  <c r="CM154" i="46"/>
  <c r="X154" i="46" s="1"/>
  <c r="CL154" i="46"/>
  <c r="W154" i="46" s="1"/>
  <c r="CK154" i="46"/>
  <c r="V154" i="46" s="1"/>
  <c r="CJ154" i="46"/>
  <c r="U154" i="46" s="1"/>
  <c r="CI154" i="46"/>
  <c r="T154" i="46" s="1"/>
  <c r="CH154" i="46"/>
  <c r="S154" i="46" s="1"/>
  <c r="CG154" i="46"/>
  <c r="R154" i="46" s="1"/>
  <c r="CF154" i="46"/>
  <c r="Q154" i="46" s="1"/>
  <c r="CE154" i="46"/>
  <c r="CD154" i="46"/>
  <c r="O154" i="46" s="1"/>
  <c r="CC154" i="46"/>
  <c r="N154" i="46" s="1"/>
  <c r="CB154" i="46"/>
  <c r="M154" i="46" s="1"/>
  <c r="CA154" i="46"/>
  <c r="L154" i="46" s="1"/>
  <c r="BZ154" i="46"/>
  <c r="BY154" i="46"/>
  <c r="J154" i="46" s="1"/>
  <c r="BX154" i="46"/>
  <c r="I154" i="46" s="1"/>
  <c r="BW154" i="46"/>
  <c r="BV154" i="46"/>
  <c r="G154" i="46" s="1"/>
  <c r="BU154" i="46"/>
  <c r="F154" i="46" s="1"/>
  <c r="BT154" i="46"/>
  <c r="E154" i="46" s="1"/>
  <c r="BS154" i="46"/>
  <c r="D154" i="46" s="1"/>
  <c r="BO154" i="46"/>
  <c r="B154" i="46"/>
  <c r="B154" i="44" s="1"/>
  <c r="A154" i="46"/>
  <c r="EF153" i="46"/>
  <c r="EE153" i="46"/>
  <c r="ED153" i="46"/>
  <c r="BO153" i="46" s="1"/>
  <c r="EC153" i="46"/>
  <c r="BN153" i="46" s="1"/>
  <c r="EB153" i="46"/>
  <c r="BM153" i="46" s="1"/>
  <c r="EA153" i="46"/>
  <c r="DZ153" i="46"/>
  <c r="BK153" i="46" s="1"/>
  <c r="DY153" i="46"/>
  <c r="BJ153" i="46" s="1"/>
  <c r="DX153" i="46"/>
  <c r="DW153" i="46"/>
  <c r="BH153" i="46" s="1"/>
  <c r="DV153" i="46"/>
  <c r="BG153" i="46" s="1"/>
  <c r="DU153" i="46"/>
  <c r="BF153" i="46" s="1"/>
  <c r="DT153" i="46"/>
  <c r="BE153" i="46" s="1"/>
  <c r="DS153" i="46"/>
  <c r="DR153" i="46"/>
  <c r="BC153" i="46" s="1"/>
  <c r="DQ153" i="46"/>
  <c r="BB153" i="46" s="1"/>
  <c r="DP153" i="46"/>
  <c r="DO153" i="46"/>
  <c r="AZ153" i="46" s="1"/>
  <c r="DN153" i="46"/>
  <c r="AY153" i="46" s="1"/>
  <c r="DM153" i="46"/>
  <c r="AX153" i="46" s="1"/>
  <c r="DL153" i="46"/>
  <c r="AW153" i="46" s="1"/>
  <c r="DK153" i="46"/>
  <c r="AV153" i="46" s="1"/>
  <c r="DJ153" i="46"/>
  <c r="AU153" i="46" s="1"/>
  <c r="DI153" i="46"/>
  <c r="AT153" i="46" s="1"/>
  <c r="DH153" i="46"/>
  <c r="DG153" i="46"/>
  <c r="AR153" i="46" s="1"/>
  <c r="DF153" i="46"/>
  <c r="AQ153" i="46" s="1"/>
  <c r="DE153" i="46"/>
  <c r="AP153" i="46" s="1"/>
  <c r="DD153" i="46"/>
  <c r="AO153" i="46" s="1"/>
  <c r="DC153" i="46"/>
  <c r="AN153" i="46" s="1"/>
  <c r="DB153" i="46"/>
  <c r="AM153" i="46" s="1"/>
  <c r="DA153" i="46"/>
  <c r="AL153" i="46" s="1"/>
  <c r="CZ153" i="46"/>
  <c r="CY153" i="46"/>
  <c r="AJ153" i="46" s="1"/>
  <c r="CX153" i="46"/>
  <c r="CW153" i="46"/>
  <c r="AH153" i="46" s="1"/>
  <c r="CV153" i="46"/>
  <c r="AG153" i="46" s="1"/>
  <c r="CU153" i="46"/>
  <c r="AF153" i="46" s="1"/>
  <c r="CT153" i="46"/>
  <c r="AE153" i="46" s="1"/>
  <c r="CS153" i="46"/>
  <c r="AD153" i="46" s="1"/>
  <c r="CR153" i="46"/>
  <c r="CQ153" i="46"/>
  <c r="AB153" i="46" s="1"/>
  <c r="CP153" i="46"/>
  <c r="AA153" i="46" s="1"/>
  <c r="CO153" i="46"/>
  <c r="Z153" i="46" s="1"/>
  <c r="CN153" i="46"/>
  <c r="CM153" i="46"/>
  <c r="CL153" i="46"/>
  <c r="W153" i="46" s="1"/>
  <c r="CK153" i="46"/>
  <c r="V153" i="46" s="1"/>
  <c r="CJ153" i="46"/>
  <c r="CI153" i="46"/>
  <c r="T153" i="46" s="1"/>
  <c r="CH153" i="46"/>
  <c r="CG153" i="46"/>
  <c r="R153" i="46" s="1"/>
  <c r="CF153" i="46"/>
  <c r="Q153" i="46" s="1"/>
  <c r="CE153" i="46"/>
  <c r="P153" i="46" s="1"/>
  <c r="CD153" i="46"/>
  <c r="O153" i="46" s="1"/>
  <c r="CC153" i="46"/>
  <c r="N153" i="46" s="1"/>
  <c r="CB153" i="46"/>
  <c r="M153" i="46" s="1"/>
  <c r="CA153" i="46"/>
  <c r="BZ153" i="46"/>
  <c r="K153" i="46" s="1"/>
  <c r="BY153" i="46"/>
  <c r="J153" i="46" s="1"/>
  <c r="BX153" i="46"/>
  <c r="BW153" i="46"/>
  <c r="H153" i="46" s="1"/>
  <c r="BV153" i="46"/>
  <c r="G153" i="46" s="1"/>
  <c r="BU153" i="46"/>
  <c r="F153" i="46" s="1"/>
  <c r="BT153" i="46"/>
  <c r="BS153" i="46"/>
  <c r="B153" i="46"/>
  <c r="B153" i="44" s="1"/>
  <c r="A153" i="46"/>
  <c r="EF152" i="46"/>
  <c r="BQ152" i="46" s="1"/>
  <c r="EE152" i="46"/>
  <c r="ED152" i="46"/>
  <c r="EC152" i="46"/>
  <c r="BN152" i="46" s="1"/>
  <c r="EB152" i="46"/>
  <c r="EA152" i="46"/>
  <c r="BL152" i="46" s="1"/>
  <c r="DZ152" i="46"/>
  <c r="BK152" i="46" s="1"/>
  <c r="DY152" i="46"/>
  <c r="BJ152" i="46" s="1"/>
  <c r="DX152" i="46"/>
  <c r="BI152" i="46" s="1"/>
  <c r="DW152" i="46"/>
  <c r="BH152" i="46" s="1"/>
  <c r="DV152" i="46"/>
  <c r="DU152" i="46"/>
  <c r="BF152" i="46" s="1"/>
  <c r="DT152" i="46"/>
  <c r="DS152" i="46"/>
  <c r="DR152" i="46"/>
  <c r="BC152" i="46" s="1"/>
  <c r="DQ152" i="46"/>
  <c r="BB152" i="46" s="1"/>
  <c r="DP152" i="46"/>
  <c r="DO152" i="46"/>
  <c r="AZ152" i="46" s="1"/>
  <c r="DN152" i="46"/>
  <c r="AY152" i="46" s="1"/>
  <c r="DM152" i="46"/>
  <c r="AX152" i="46" s="1"/>
  <c r="DL152" i="46"/>
  <c r="DK152" i="46"/>
  <c r="AV152" i="46" s="1"/>
  <c r="DJ152" i="46"/>
  <c r="AU152" i="46" s="1"/>
  <c r="DI152" i="46"/>
  <c r="AT152" i="46" s="1"/>
  <c r="DH152" i="46"/>
  <c r="AS152" i="46" s="1"/>
  <c r="DG152" i="46"/>
  <c r="DF152" i="46"/>
  <c r="AQ152" i="46" s="1"/>
  <c r="DE152" i="46"/>
  <c r="AP152" i="46" s="1"/>
  <c r="DD152" i="46"/>
  <c r="DC152" i="46"/>
  <c r="DB152" i="46"/>
  <c r="AM152" i="46" s="1"/>
  <c r="DA152" i="46"/>
  <c r="AL152" i="46" s="1"/>
  <c r="CZ152" i="46"/>
  <c r="AK152" i="46" s="1"/>
  <c r="CY152" i="46"/>
  <c r="CX152" i="46"/>
  <c r="CW152" i="46"/>
  <c r="AH152" i="46" s="1"/>
  <c r="CV152" i="46"/>
  <c r="CU152" i="46"/>
  <c r="AF152" i="46" s="1"/>
  <c r="CT152" i="46"/>
  <c r="AE152" i="46" s="1"/>
  <c r="CS152" i="46"/>
  <c r="AD152" i="46" s="1"/>
  <c r="CR152" i="46"/>
  <c r="AC152" i="46" s="1"/>
  <c r="CQ152" i="46"/>
  <c r="AB152" i="46" s="1"/>
  <c r="CP152" i="46"/>
  <c r="AA152" i="46" s="1"/>
  <c r="CO152" i="46"/>
  <c r="Z152" i="46" s="1"/>
  <c r="CN152" i="46"/>
  <c r="CM152" i="46"/>
  <c r="X152" i="46" s="1"/>
  <c r="CL152" i="46"/>
  <c r="W152" i="46" s="1"/>
  <c r="CK152" i="46"/>
  <c r="V152" i="46" s="1"/>
  <c r="CJ152" i="46"/>
  <c r="U152" i="46" s="1"/>
  <c r="CI152" i="46"/>
  <c r="T152" i="46" s="1"/>
  <c r="CH152" i="46"/>
  <c r="S152" i="46" s="1"/>
  <c r="CG152" i="46"/>
  <c r="R152" i="46" s="1"/>
  <c r="CF152" i="46"/>
  <c r="CE152" i="46"/>
  <c r="P152" i="46" s="1"/>
  <c r="CD152" i="46"/>
  <c r="O152" i="46" s="1"/>
  <c r="CC152" i="46"/>
  <c r="N152" i="46" s="1"/>
  <c r="CB152" i="46"/>
  <c r="M152" i="46" s="1"/>
  <c r="CA152" i="46"/>
  <c r="BZ152" i="46"/>
  <c r="BY152" i="46"/>
  <c r="J152" i="46" s="1"/>
  <c r="BX152" i="46"/>
  <c r="BW152" i="46"/>
  <c r="BV152" i="46"/>
  <c r="G152" i="46" s="1"/>
  <c r="BU152" i="46"/>
  <c r="F152" i="46" s="1"/>
  <c r="BT152" i="46"/>
  <c r="E152" i="46" s="1"/>
  <c r="BS152" i="46"/>
  <c r="B152" i="46"/>
  <c r="B152" i="44" s="1"/>
  <c r="A152" i="46"/>
  <c r="EF151" i="46"/>
  <c r="EE151" i="46"/>
  <c r="BP151" i="46" s="1"/>
  <c r="ED151" i="46"/>
  <c r="BO151" i="46" s="1"/>
  <c r="EC151" i="46"/>
  <c r="BN151" i="46" s="1"/>
  <c r="EB151" i="46"/>
  <c r="BM151" i="46" s="1"/>
  <c r="EA151" i="46"/>
  <c r="BL151" i="46" s="1"/>
  <c r="DZ151" i="46"/>
  <c r="BK151" i="46" s="1"/>
  <c r="DY151" i="46"/>
  <c r="BJ151" i="46" s="1"/>
  <c r="DX151" i="46"/>
  <c r="DW151" i="46"/>
  <c r="BH151" i="46" s="1"/>
  <c r="DV151" i="46"/>
  <c r="BG151" i="46" s="1"/>
  <c r="DU151" i="46"/>
  <c r="BF151" i="46" s="1"/>
  <c r="DT151" i="46"/>
  <c r="BE151" i="46" s="1"/>
  <c r="DS151" i="46"/>
  <c r="BD151" i="46" s="1"/>
  <c r="DR151" i="46"/>
  <c r="BC151" i="46" s="1"/>
  <c r="DQ151" i="46"/>
  <c r="BB151" i="46" s="1"/>
  <c r="DP151" i="46"/>
  <c r="DO151" i="46"/>
  <c r="AZ151" i="46" s="1"/>
  <c r="DN151" i="46"/>
  <c r="AY151" i="46" s="1"/>
  <c r="DM151" i="46"/>
  <c r="AX151" i="46" s="1"/>
  <c r="DL151" i="46"/>
  <c r="AW151" i="46" s="1"/>
  <c r="DK151" i="46"/>
  <c r="AV151" i="46" s="1"/>
  <c r="DJ151" i="46"/>
  <c r="DI151" i="46"/>
  <c r="AT151" i="46" s="1"/>
  <c r="DH151" i="46"/>
  <c r="DG151" i="46"/>
  <c r="AR151" i="46" s="1"/>
  <c r="DF151" i="46"/>
  <c r="AQ151" i="46" s="1"/>
  <c r="DE151" i="46"/>
  <c r="AP151" i="46" s="1"/>
  <c r="DD151" i="46"/>
  <c r="DC151" i="46"/>
  <c r="DB151" i="46"/>
  <c r="DA151" i="46"/>
  <c r="AL151" i="46" s="1"/>
  <c r="CZ151" i="46"/>
  <c r="CY151" i="46"/>
  <c r="AJ151" i="46" s="1"/>
  <c r="CX151" i="46"/>
  <c r="CW151" i="46"/>
  <c r="AH151" i="46" s="1"/>
  <c r="CV151" i="46"/>
  <c r="AG151" i="46" s="1"/>
  <c r="CU151" i="46"/>
  <c r="AF151" i="46" s="1"/>
  <c r="CT151" i="46"/>
  <c r="CS151" i="46"/>
  <c r="AD151" i="46" s="1"/>
  <c r="CR151" i="46"/>
  <c r="CQ151" i="46"/>
  <c r="AB151" i="46" s="1"/>
  <c r="CP151" i="46"/>
  <c r="AA151" i="46" s="1"/>
  <c r="CO151" i="46"/>
  <c r="Z151" i="46" s="1"/>
  <c r="CN151" i="46"/>
  <c r="Y151" i="46" s="1"/>
  <c r="CM151" i="46"/>
  <c r="CL151" i="46"/>
  <c r="W151" i="46" s="1"/>
  <c r="CK151" i="46"/>
  <c r="V151" i="46" s="1"/>
  <c r="CJ151" i="46"/>
  <c r="CI151" i="46"/>
  <c r="T151" i="46" s="1"/>
  <c r="CH151" i="46"/>
  <c r="S151" i="46" s="1"/>
  <c r="CG151" i="46"/>
  <c r="R151" i="46" s="1"/>
  <c r="CF151" i="46"/>
  <c r="Q151" i="46" s="1"/>
  <c r="CE151" i="46"/>
  <c r="CD151" i="46"/>
  <c r="O151" i="46" s="1"/>
  <c r="CC151" i="46"/>
  <c r="N151" i="46" s="1"/>
  <c r="CB151" i="46"/>
  <c r="CA151" i="46"/>
  <c r="L151" i="46" s="1"/>
  <c r="BZ151" i="46"/>
  <c r="K151" i="46" s="1"/>
  <c r="BY151" i="46"/>
  <c r="J151" i="46" s="1"/>
  <c r="BX151" i="46"/>
  <c r="I151" i="46" s="1"/>
  <c r="BW151" i="46"/>
  <c r="H151" i="46" s="1"/>
  <c r="BV151" i="46"/>
  <c r="G151" i="46" s="1"/>
  <c r="BU151" i="46"/>
  <c r="F151" i="46" s="1"/>
  <c r="BT151" i="46"/>
  <c r="BS151" i="46"/>
  <c r="D151" i="46" s="1"/>
  <c r="B151" i="46"/>
  <c r="B151" i="44" s="1"/>
  <c r="A151" i="46"/>
  <c r="EF150" i="46"/>
  <c r="EE150" i="46"/>
  <c r="ED150" i="46"/>
  <c r="BO150" i="44" s="1"/>
  <c r="EC150" i="46"/>
  <c r="BN150" i="46" s="1"/>
  <c r="EB150" i="46"/>
  <c r="BM150" i="46" s="1"/>
  <c r="EA150" i="46"/>
  <c r="BL150" i="46" s="1"/>
  <c r="DZ150" i="46"/>
  <c r="BK150" i="46" s="1"/>
  <c r="DY150" i="46"/>
  <c r="BJ150" i="46" s="1"/>
  <c r="DX150" i="46"/>
  <c r="BI150" i="46" s="1"/>
  <c r="DW150" i="46"/>
  <c r="DV150" i="46"/>
  <c r="DU150" i="46"/>
  <c r="BF150" i="46" s="1"/>
  <c r="DT150" i="46"/>
  <c r="BE150" i="46" s="1"/>
  <c r="DS150" i="46"/>
  <c r="BD150" i="46" s="1"/>
  <c r="DR150" i="46"/>
  <c r="BC150" i="46" s="1"/>
  <c r="DQ150" i="46"/>
  <c r="BB150" i="46" s="1"/>
  <c r="DP150" i="46"/>
  <c r="BA150" i="46" s="1"/>
  <c r="DO150" i="46"/>
  <c r="AZ150" i="46" s="1"/>
  <c r="DN150" i="46"/>
  <c r="DM150" i="46"/>
  <c r="AX150" i="46" s="1"/>
  <c r="DL150" i="46"/>
  <c r="AW150" i="46" s="1"/>
  <c r="DK150" i="46"/>
  <c r="AV150" i="46" s="1"/>
  <c r="DJ150" i="46"/>
  <c r="AU150" i="46" s="1"/>
  <c r="DI150" i="46"/>
  <c r="AT150" i="46" s="1"/>
  <c r="DH150" i="46"/>
  <c r="AS150" i="46" s="1"/>
  <c r="DG150" i="46"/>
  <c r="DF150" i="46"/>
  <c r="DE150" i="46"/>
  <c r="AP150" i="46" s="1"/>
  <c r="DD150" i="46"/>
  <c r="AO150" i="46" s="1"/>
  <c r="DC150" i="46"/>
  <c r="AN150" i="46" s="1"/>
  <c r="DB150" i="46"/>
  <c r="AM150" i="46" s="1"/>
  <c r="DA150" i="46"/>
  <c r="AL150" i="46" s="1"/>
  <c r="CZ150" i="46"/>
  <c r="AK150" i="46" s="1"/>
  <c r="CY150" i="46"/>
  <c r="AJ150" i="46" s="1"/>
  <c r="CX150" i="46"/>
  <c r="CW150" i="46"/>
  <c r="AH150" i="46" s="1"/>
  <c r="CV150" i="46"/>
  <c r="AG150" i="46" s="1"/>
  <c r="CU150" i="46"/>
  <c r="AF150" i="46" s="1"/>
  <c r="CT150" i="46"/>
  <c r="AE150" i="46" s="1"/>
  <c r="CS150" i="46"/>
  <c r="AD150" i="46" s="1"/>
  <c r="CR150" i="46"/>
  <c r="AC150" i="46" s="1"/>
  <c r="CQ150" i="46"/>
  <c r="AB150" i="46" s="1"/>
  <c r="CP150" i="46"/>
  <c r="AA150" i="46" s="1"/>
  <c r="CO150" i="46"/>
  <c r="Z150" i="46" s="1"/>
  <c r="CN150" i="46"/>
  <c r="Y150" i="46" s="1"/>
  <c r="CM150" i="46"/>
  <c r="CL150" i="46"/>
  <c r="W150" i="46" s="1"/>
  <c r="CK150" i="46"/>
  <c r="V150" i="46" s="1"/>
  <c r="CJ150" i="46"/>
  <c r="CI150" i="46"/>
  <c r="T150" i="46" s="1"/>
  <c r="CH150" i="46"/>
  <c r="CG150" i="46"/>
  <c r="R150" i="46" s="1"/>
  <c r="CF150" i="46"/>
  <c r="Q150" i="46" s="1"/>
  <c r="CE150" i="46"/>
  <c r="P150" i="46" s="1"/>
  <c r="CD150" i="46"/>
  <c r="O150" i="46" s="1"/>
  <c r="CC150" i="46"/>
  <c r="N150" i="46" s="1"/>
  <c r="CB150" i="46"/>
  <c r="M150" i="46" s="1"/>
  <c r="CA150" i="46"/>
  <c r="BZ150" i="46"/>
  <c r="BY150" i="46"/>
  <c r="J150" i="46" s="1"/>
  <c r="BX150" i="46"/>
  <c r="I150" i="46" s="1"/>
  <c r="BW150" i="46"/>
  <c r="H150" i="46" s="1"/>
  <c r="BV150" i="46"/>
  <c r="G150" i="46" s="1"/>
  <c r="BU150" i="46"/>
  <c r="F150" i="46" s="1"/>
  <c r="BT150" i="46"/>
  <c r="E150" i="46" s="1"/>
  <c r="BS150" i="46"/>
  <c r="BO150" i="46"/>
  <c r="B150" i="46"/>
  <c r="A150" i="46"/>
  <c r="C150" i="46" s="1"/>
  <c r="C150" i="44" s="1"/>
  <c r="EF149" i="46"/>
  <c r="BQ149" i="46" s="1"/>
  <c r="EE149" i="46"/>
  <c r="BP149" i="46" s="1"/>
  <c r="ED149" i="46"/>
  <c r="BO149" i="46" s="1"/>
  <c r="EC149" i="46"/>
  <c r="BN149" i="46" s="1"/>
  <c r="EB149" i="46"/>
  <c r="EA149" i="46"/>
  <c r="DZ149" i="46"/>
  <c r="BK149" i="46" s="1"/>
  <c r="DY149" i="46"/>
  <c r="DX149" i="46"/>
  <c r="BI149" i="46" s="1"/>
  <c r="DW149" i="46"/>
  <c r="BH149" i="46" s="1"/>
  <c r="DV149" i="46"/>
  <c r="BG149" i="46" s="1"/>
  <c r="DU149" i="46"/>
  <c r="BF149" i="46" s="1"/>
  <c r="DT149" i="46"/>
  <c r="DS149" i="46"/>
  <c r="BD149" i="46" s="1"/>
  <c r="DR149" i="46"/>
  <c r="BC149" i="46" s="1"/>
  <c r="DQ149" i="46"/>
  <c r="DP149" i="46"/>
  <c r="BA149" i="46" s="1"/>
  <c r="DO149" i="46"/>
  <c r="AZ149" i="46" s="1"/>
  <c r="DN149" i="46"/>
  <c r="AY149" i="46" s="1"/>
  <c r="DM149" i="46"/>
  <c r="AX149" i="46" s="1"/>
  <c r="DL149" i="46"/>
  <c r="AW149" i="46" s="1"/>
  <c r="DK149" i="46"/>
  <c r="AV149" i="46" s="1"/>
  <c r="DJ149" i="46"/>
  <c r="AU149" i="46" s="1"/>
  <c r="DI149" i="46"/>
  <c r="DH149" i="46"/>
  <c r="AS149" i="46" s="1"/>
  <c r="DG149" i="46"/>
  <c r="AR149" i="46" s="1"/>
  <c r="DF149" i="46"/>
  <c r="AQ149" i="46" s="1"/>
  <c r="DE149" i="46"/>
  <c r="AP149" i="46" s="1"/>
  <c r="DD149" i="46"/>
  <c r="DC149" i="46"/>
  <c r="AN149" i="46" s="1"/>
  <c r="DB149" i="46"/>
  <c r="AM149" i="46" s="1"/>
  <c r="DA149" i="46"/>
  <c r="CZ149" i="46"/>
  <c r="AK149" i="46" s="1"/>
  <c r="CY149" i="46"/>
  <c r="AJ149" i="46" s="1"/>
  <c r="CX149" i="46"/>
  <c r="AI149" i="46" s="1"/>
  <c r="CW149" i="46"/>
  <c r="CV149" i="46"/>
  <c r="AG149" i="46" s="1"/>
  <c r="CU149" i="46"/>
  <c r="AF149" i="46" s="1"/>
  <c r="CT149" i="46"/>
  <c r="AE149" i="46" s="1"/>
  <c r="CS149" i="46"/>
  <c r="CR149" i="46"/>
  <c r="AC149" i="46" s="1"/>
  <c r="CQ149" i="46"/>
  <c r="CP149" i="46"/>
  <c r="AA149" i="46" s="1"/>
  <c r="CO149" i="46"/>
  <c r="Z149" i="46" s="1"/>
  <c r="CN149" i="46"/>
  <c r="Y149" i="46" s="1"/>
  <c r="CM149" i="46"/>
  <c r="CL149" i="46"/>
  <c r="W149" i="46" s="1"/>
  <c r="CK149" i="46"/>
  <c r="CJ149" i="46"/>
  <c r="U149" i="46" s="1"/>
  <c r="CI149" i="46"/>
  <c r="T149" i="46" s="1"/>
  <c r="CH149" i="46"/>
  <c r="S149" i="46" s="1"/>
  <c r="CG149" i="46"/>
  <c r="R149" i="46" s="1"/>
  <c r="CF149" i="46"/>
  <c r="CE149" i="46"/>
  <c r="P149" i="46" s="1"/>
  <c r="CD149" i="46"/>
  <c r="O149" i="46" s="1"/>
  <c r="CC149" i="46"/>
  <c r="CB149" i="46"/>
  <c r="M149" i="46" s="1"/>
  <c r="CA149" i="46"/>
  <c r="L149" i="46" s="1"/>
  <c r="BZ149" i="46"/>
  <c r="K149" i="46" s="1"/>
  <c r="BY149" i="46"/>
  <c r="J149" i="46" s="1"/>
  <c r="BX149" i="46"/>
  <c r="I149" i="46" s="1"/>
  <c r="BW149" i="46"/>
  <c r="BV149" i="46"/>
  <c r="G149" i="46" s="1"/>
  <c r="BU149" i="46"/>
  <c r="BT149" i="46"/>
  <c r="E149" i="46" s="1"/>
  <c r="BS149" i="46"/>
  <c r="B149" i="46"/>
  <c r="A149" i="46"/>
  <c r="A147" i="27" s="1"/>
  <c r="EF148" i="46"/>
  <c r="BQ148" i="46" s="1"/>
  <c r="EE148" i="46"/>
  <c r="BP148" i="46" s="1"/>
  <c r="ED148" i="46"/>
  <c r="EC148" i="46"/>
  <c r="EB148" i="46"/>
  <c r="BM148" i="46" s="1"/>
  <c r="EA148" i="46"/>
  <c r="BL148" i="46" s="1"/>
  <c r="DZ148" i="46"/>
  <c r="BK148" i="46" s="1"/>
  <c r="DY148" i="46"/>
  <c r="BJ148" i="46" s="1"/>
  <c r="DX148" i="46"/>
  <c r="DW148" i="46"/>
  <c r="DV148" i="46"/>
  <c r="BG148" i="46" s="1"/>
  <c r="DU148" i="46"/>
  <c r="DT148" i="46"/>
  <c r="BE148" i="46" s="1"/>
  <c r="DS148" i="46"/>
  <c r="BD148" i="46" s="1"/>
  <c r="DR148" i="46"/>
  <c r="BC148" i="46" s="1"/>
  <c r="DQ148" i="46"/>
  <c r="BB148" i="46" s="1"/>
  <c r="DP148" i="46"/>
  <c r="DO148" i="46"/>
  <c r="DN148" i="46"/>
  <c r="AY148" i="46" s="1"/>
  <c r="DM148" i="46"/>
  <c r="DL148" i="46"/>
  <c r="DK148" i="46"/>
  <c r="AV148" i="46" s="1"/>
  <c r="DJ148" i="46"/>
  <c r="AU148" i="46" s="1"/>
  <c r="DI148" i="46"/>
  <c r="AT148" i="46" s="1"/>
  <c r="DH148" i="46"/>
  <c r="AS148" i="46" s="1"/>
  <c r="DG148" i="46"/>
  <c r="AR148" i="46" s="1"/>
  <c r="DF148" i="46"/>
  <c r="AQ148" i="46" s="1"/>
  <c r="DE148" i="46"/>
  <c r="DD148" i="46"/>
  <c r="AO148" i="46" s="1"/>
  <c r="DC148" i="46"/>
  <c r="DB148" i="46"/>
  <c r="AM148" i="46" s="1"/>
  <c r="DA148" i="46"/>
  <c r="AL148" i="46" s="1"/>
  <c r="CZ148" i="46"/>
  <c r="CY148" i="46"/>
  <c r="CX148" i="46"/>
  <c r="AI148" i="46" s="1"/>
  <c r="CW148" i="46"/>
  <c r="CV148" i="46"/>
  <c r="AG148" i="46" s="1"/>
  <c r="CU148" i="46"/>
  <c r="AF148" i="46" s="1"/>
  <c r="CT148" i="46"/>
  <c r="AE148" i="46" s="1"/>
  <c r="CS148" i="46"/>
  <c r="AD148" i="46" s="1"/>
  <c r="CR148" i="46"/>
  <c r="AC148" i="46" s="1"/>
  <c r="CQ148" i="46"/>
  <c r="CP148" i="46"/>
  <c r="CO148" i="46"/>
  <c r="CN148" i="46"/>
  <c r="CM148" i="46"/>
  <c r="X148" i="46" s="1"/>
  <c r="CL148" i="46"/>
  <c r="W148" i="46" s="1"/>
  <c r="CK148" i="46"/>
  <c r="V148" i="46" s="1"/>
  <c r="CJ148" i="46"/>
  <c r="CI148" i="46"/>
  <c r="T148" i="46" s="1"/>
  <c r="CH148" i="46"/>
  <c r="S148" i="46" s="1"/>
  <c r="CG148" i="46"/>
  <c r="CF148" i="46"/>
  <c r="Q148" i="46" s="1"/>
  <c r="CE148" i="46"/>
  <c r="P148" i="46" s="1"/>
  <c r="CD148" i="46"/>
  <c r="O148" i="46" s="1"/>
  <c r="CC148" i="46"/>
  <c r="N148" i="46" s="1"/>
  <c r="CB148" i="46"/>
  <c r="M148" i="46" s="1"/>
  <c r="CA148" i="46"/>
  <c r="L148" i="46" s="1"/>
  <c r="BZ148" i="46"/>
  <c r="K148" i="46" s="1"/>
  <c r="BY148" i="46"/>
  <c r="BX148" i="46"/>
  <c r="I148" i="46" s="1"/>
  <c r="BW148" i="46"/>
  <c r="H148" i="46" s="1"/>
  <c r="BV148" i="46"/>
  <c r="G148" i="46" s="1"/>
  <c r="BU148" i="46"/>
  <c r="F148" i="46" s="1"/>
  <c r="BT148" i="46"/>
  <c r="BS148" i="46"/>
  <c r="BO148" i="46"/>
  <c r="B148" i="46"/>
  <c r="B148" i="44" s="1"/>
  <c r="A148" i="46"/>
  <c r="EF147" i="46"/>
  <c r="BQ147" i="46" s="1"/>
  <c r="EE147" i="46"/>
  <c r="BP147" i="46" s="1"/>
  <c r="ED147" i="46"/>
  <c r="BO147" i="44" s="1"/>
  <c r="EC147" i="46"/>
  <c r="BN147" i="46" s="1"/>
  <c r="EB147" i="46"/>
  <c r="BM147" i="46" s="1"/>
  <c r="EA147" i="46"/>
  <c r="BL147" i="46" s="1"/>
  <c r="DZ147" i="46"/>
  <c r="DY147" i="46"/>
  <c r="DX147" i="46"/>
  <c r="BI147" i="46" s="1"/>
  <c r="DW147" i="46"/>
  <c r="BH147" i="46" s="1"/>
  <c r="DV147" i="46"/>
  <c r="BG147" i="46" s="1"/>
  <c r="DU147" i="46"/>
  <c r="DT147" i="46"/>
  <c r="BE147" i="46" s="1"/>
  <c r="DS147" i="46"/>
  <c r="BD147" i="46" s="1"/>
  <c r="DR147" i="46"/>
  <c r="DQ147" i="46"/>
  <c r="DP147" i="46"/>
  <c r="BA147" i="46" s="1"/>
  <c r="DO147" i="46"/>
  <c r="AZ147" i="46" s="1"/>
  <c r="DN147" i="46"/>
  <c r="AY147" i="46" s="1"/>
  <c r="DM147" i="46"/>
  <c r="AX147" i="46" s="1"/>
  <c r="DL147" i="46"/>
  <c r="AW147" i="46" s="1"/>
  <c r="DK147" i="46"/>
  <c r="AV147" i="46" s="1"/>
  <c r="DJ147" i="46"/>
  <c r="DI147" i="46"/>
  <c r="AT147" i="46" s="1"/>
  <c r="DH147" i="46"/>
  <c r="AS147" i="46" s="1"/>
  <c r="DG147" i="46"/>
  <c r="AR147" i="46" s="1"/>
  <c r="DF147" i="46"/>
  <c r="AQ147" i="46" s="1"/>
  <c r="DE147" i="46"/>
  <c r="AP147" i="46" s="1"/>
  <c r="DD147" i="46"/>
  <c r="AO147" i="46" s="1"/>
  <c r="DC147" i="46"/>
  <c r="AN147" i="46" s="1"/>
  <c r="DB147" i="46"/>
  <c r="DA147" i="46"/>
  <c r="CZ147" i="46"/>
  <c r="AK147" i="46" s="1"/>
  <c r="CY147" i="46"/>
  <c r="AJ147" i="46" s="1"/>
  <c r="CX147" i="46"/>
  <c r="AI147" i="46" s="1"/>
  <c r="CW147" i="46"/>
  <c r="CV147" i="46"/>
  <c r="AG147" i="46" s="1"/>
  <c r="CU147" i="46"/>
  <c r="AF147" i="46" s="1"/>
  <c r="CT147" i="46"/>
  <c r="CS147" i="46"/>
  <c r="AD147" i="46" s="1"/>
  <c r="CR147" i="46"/>
  <c r="AC147" i="46" s="1"/>
  <c r="CQ147" i="46"/>
  <c r="AB147" i="46" s="1"/>
  <c r="CP147" i="46"/>
  <c r="AA147" i="46" s="1"/>
  <c r="CO147" i="46"/>
  <c r="CN147" i="46"/>
  <c r="Y147" i="46" s="1"/>
  <c r="CM147" i="46"/>
  <c r="X147" i="46" s="1"/>
  <c r="CL147" i="46"/>
  <c r="CK147" i="46"/>
  <c r="V147" i="46" s="1"/>
  <c r="CJ147" i="46"/>
  <c r="U147" i="46" s="1"/>
  <c r="CI147" i="46"/>
  <c r="T147" i="46" s="1"/>
  <c r="CH147" i="46"/>
  <c r="CG147" i="46"/>
  <c r="R147" i="46" s="1"/>
  <c r="CF147" i="46"/>
  <c r="CE147" i="46"/>
  <c r="P147" i="46" s="1"/>
  <c r="CD147" i="46"/>
  <c r="CC147" i="46"/>
  <c r="CB147" i="46"/>
  <c r="M147" i="46" s="1"/>
  <c r="CA147" i="46"/>
  <c r="L147" i="46" s="1"/>
  <c r="BZ147" i="46"/>
  <c r="BY147" i="46"/>
  <c r="J147" i="46" s="1"/>
  <c r="BX147" i="46"/>
  <c r="I147" i="46" s="1"/>
  <c r="BW147" i="46"/>
  <c r="H147" i="46" s="1"/>
  <c r="BV147" i="46"/>
  <c r="BU147" i="46"/>
  <c r="F147" i="46" s="1"/>
  <c r="BT147" i="46"/>
  <c r="E147" i="46" s="1"/>
  <c r="BS147" i="46"/>
  <c r="D147" i="46" s="1"/>
  <c r="BO147" i="46"/>
  <c r="B147" i="46"/>
  <c r="B147" i="44" s="1"/>
  <c r="A147" i="46"/>
  <c r="EF146" i="46"/>
  <c r="BQ146" i="46" s="1"/>
  <c r="EE146" i="46"/>
  <c r="ED146" i="46"/>
  <c r="EC146" i="46"/>
  <c r="BN146" i="44" s="1"/>
  <c r="EB146" i="46"/>
  <c r="BM146" i="46" s="1"/>
  <c r="EA146" i="46"/>
  <c r="BL146" i="46" s="1"/>
  <c r="DZ146" i="46"/>
  <c r="DY146" i="46"/>
  <c r="DX146" i="46"/>
  <c r="BI146" i="46" s="1"/>
  <c r="DW146" i="46"/>
  <c r="DV146" i="46"/>
  <c r="BG146" i="46" s="1"/>
  <c r="DU146" i="46"/>
  <c r="BF146" i="46" s="1"/>
  <c r="DT146" i="46"/>
  <c r="BE146" i="46" s="1"/>
  <c r="DS146" i="46"/>
  <c r="BD146" i="46" s="1"/>
  <c r="DR146" i="46"/>
  <c r="BC146" i="46" s="1"/>
  <c r="DQ146" i="46"/>
  <c r="BB146" i="46" s="1"/>
  <c r="DP146" i="46"/>
  <c r="BA146" i="46" s="1"/>
  <c r="DO146" i="46"/>
  <c r="DN146" i="46"/>
  <c r="AY146" i="46" s="1"/>
  <c r="DM146" i="46"/>
  <c r="AX146" i="46" s="1"/>
  <c r="DL146" i="46"/>
  <c r="AW146" i="46" s="1"/>
  <c r="DK146" i="46"/>
  <c r="DJ146" i="46"/>
  <c r="AU146" i="46" s="1"/>
  <c r="DI146" i="46"/>
  <c r="DH146" i="46"/>
  <c r="AS146" i="46" s="1"/>
  <c r="DG146" i="46"/>
  <c r="DF146" i="46"/>
  <c r="AQ146" i="46" s="1"/>
  <c r="DE146" i="46"/>
  <c r="AP146" i="46" s="1"/>
  <c r="DD146" i="46"/>
  <c r="AO146" i="46" s="1"/>
  <c r="DC146" i="46"/>
  <c r="AN146" i="46" s="1"/>
  <c r="DB146" i="46"/>
  <c r="AM146" i="46" s="1"/>
  <c r="DA146" i="46"/>
  <c r="AL146" i="46" s="1"/>
  <c r="CZ146" i="46"/>
  <c r="CY146" i="46"/>
  <c r="CX146" i="46"/>
  <c r="AI146" i="46" s="1"/>
  <c r="CW146" i="46"/>
  <c r="AH146" i="46" s="1"/>
  <c r="CV146" i="46"/>
  <c r="AG146" i="46" s="1"/>
  <c r="CU146" i="46"/>
  <c r="AF146" i="46" s="1"/>
  <c r="CT146" i="46"/>
  <c r="AE146" i="46" s="1"/>
  <c r="CS146" i="46"/>
  <c r="CR146" i="46"/>
  <c r="AC146" i="46" s="1"/>
  <c r="CQ146" i="46"/>
  <c r="CP146" i="46"/>
  <c r="AA146" i="46" s="1"/>
  <c r="CO146" i="46"/>
  <c r="CN146" i="46"/>
  <c r="Y146" i="46" s="1"/>
  <c r="CM146" i="46"/>
  <c r="X146" i="46" s="1"/>
  <c r="CL146" i="46"/>
  <c r="W146" i="46" s="1"/>
  <c r="CK146" i="46"/>
  <c r="CJ146" i="46"/>
  <c r="U146" i="46" s="1"/>
  <c r="CI146" i="46"/>
  <c r="CH146" i="46"/>
  <c r="S146" i="46" s="1"/>
  <c r="CG146" i="46"/>
  <c r="R146" i="46" s="1"/>
  <c r="CF146" i="46"/>
  <c r="Q146" i="46" s="1"/>
  <c r="CE146" i="46"/>
  <c r="CD146" i="46"/>
  <c r="CC146" i="46"/>
  <c r="N146" i="46" s="1"/>
  <c r="CB146" i="46"/>
  <c r="M146" i="46" s="1"/>
  <c r="CA146" i="46"/>
  <c r="BZ146" i="46"/>
  <c r="K146" i="46" s="1"/>
  <c r="BY146" i="46"/>
  <c r="BX146" i="46"/>
  <c r="I146" i="46" s="1"/>
  <c r="BW146" i="46"/>
  <c r="H146" i="46" s="1"/>
  <c r="BV146" i="46"/>
  <c r="G146" i="46" s="1"/>
  <c r="BU146" i="46"/>
  <c r="BT146" i="46"/>
  <c r="E146" i="46" s="1"/>
  <c r="BS146" i="46"/>
  <c r="BO146" i="46"/>
  <c r="BN146" i="46"/>
  <c r="B146" i="46"/>
  <c r="A146" i="46"/>
  <c r="A144" i="27" s="1"/>
  <c r="EF145" i="46"/>
  <c r="BQ145" i="46" s="1"/>
  <c r="EE145" i="46"/>
  <c r="BP145" i="46" s="1"/>
  <c r="ED145" i="46"/>
  <c r="BO145" i="46" s="1"/>
  <c r="EC145" i="46"/>
  <c r="EB145" i="46"/>
  <c r="BM145" i="46" s="1"/>
  <c r="EA145" i="46"/>
  <c r="BL145" i="46" s="1"/>
  <c r="DZ145" i="46"/>
  <c r="BK145" i="46" s="1"/>
  <c r="DY145" i="46"/>
  <c r="DX145" i="46"/>
  <c r="DW145" i="46"/>
  <c r="BH145" i="46" s="1"/>
  <c r="DV145" i="46"/>
  <c r="BG145" i="46" s="1"/>
  <c r="DU145" i="46"/>
  <c r="DT145" i="46"/>
  <c r="BE145" i="46" s="1"/>
  <c r="DS145" i="46"/>
  <c r="BD145" i="46" s="1"/>
  <c r="DR145" i="46"/>
  <c r="BC145" i="46" s="1"/>
  <c r="DQ145" i="46"/>
  <c r="DP145" i="46"/>
  <c r="DO145" i="46"/>
  <c r="AZ145" i="46" s="1"/>
  <c r="DN145" i="46"/>
  <c r="DM145" i="46"/>
  <c r="DL145" i="46"/>
  <c r="AW145" i="46" s="1"/>
  <c r="DK145" i="46"/>
  <c r="DJ145" i="46"/>
  <c r="AU145" i="46" s="1"/>
  <c r="DI145" i="46"/>
  <c r="AT145" i="46" s="1"/>
  <c r="DH145" i="46"/>
  <c r="AS145" i="46" s="1"/>
  <c r="DG145" i="46"/>
  <c r="AR145" i="46" s="1"/>
  <c r="DF145" i="46"/>
  <c r="AQ145" i="46" s="1"/>
  <c r="DE145" i="46"/>
  <c r="DD145" i="46"/>
  <c r="AO145" i="46" s="1"/>
  <c r="DC145" i="46"/>
  <c r="AN145" i="46" s="1"/>
  <c r="DB145" i="46"/>
  <c r="AM145" i="46" s="1"/>
  <c r="DA145" i="46"/>
  <c r="AL145" i="46" s="1"/>
  <c r="CZ145" i="46"/>
  <c r="CY145" i="46"/>
  <c r="AJ145" i="46" s="1"/>
  <c r="CX145" i="46"/>
  <c r="AI145" i="46" s="1"/>
  <c r="CW145" i="46"/>
  <c r="CV145" i="46"/>
  <c r="AG145" i="46" s="1"/>
  <c r="CU145" i="46"/>
  <c r="AF145" i="46" s="1"/>
  <c r="CT145" i="46"/>
  <c r="AE145" i="46" s="1"/>
  <c r="CS145" i="46"/>
  <c r="AD145" i="46" s="1"/>
  <c r="CR145" i="46"/>
  <c r="AC145" i="46" s="1"/>
  <c r="CQ145" i="46"/>
  <c r="AB145" i="46" s="1"/>
  <c r="CP145" i="46"/>
  <c r="AA145" i="46" s="1"/>
  <c r="CO145" i="46"/>
  <c r="CN145" i="46"/>
  <c r="Y145" i="46" s="1"/>
  <c r="CM145" i="46"/>
  <c r="X145" i="46" s="1"/>
  <c r="CL145" i="46"/>
  <c r="W145" i="46" s="1"/>
  <c r="CK145" i="46"/>
  <c r="CJ145" i="46"/>
  <c r="U145" i="46" s="1"/>
  <c r="CI145" i="46"/>
  <c r="CH145" i="46"/>
  <c r="S145" i="46" s="1"/>
  <c r="CG145" i="46"/>
  <c r="CF145" i="46"/>
  <c r="Q145" i="46" s="1"/>
  <c r="CE145" i="46"/>
  <c r="P145" i="46" s="1"/>
  <c r="CD145" i="46"/>
  <c r="O145" i="46" s="1"/>
  <c r="CC145" i="46"/>
  <c r="N145" i="46" s="1"/>
  <c r="CB145" i="46"/>
  <c r="M145" i="46" s="1"/>
  <c r="CA145" i="46"/>
  <c r="L145" i="46" s="1"/>
  <c r="BZ145" i="46"/>
  <c r="K145" i="46" s="1"/>
  <c r="BY145" i="46"/>
  <c r="BX145" i="46"/>
  <c r="I145" i="46" s="1"/>
  <c r="BW145" i="46"/>
  <c r="BV145" i="46"/>
  <c r="G145" i="46" s="1"/>
  <c r="BU145" i="46"/>
  <c r="F145" i="46" s="1"/>
  <c r="BT145" i="46"/>
  <c r="BS145" i="46"/>
  <c r="D145" i="46" s="1"/>
  <c r="B145" i="46"/>
  <c r="A145" i="46"/>
  <c r="A143" i="27" s="1"/>
  <c r="EF144" i="46"/>
  <c r="BQ144" i="46" s="1"/>
  <c r="EE144" i="46"/>
  <c r="BP144" i="46" s="1"/>
  <c r="ED144" i="46"/>
  <c r="BO144" i="46" s="1"/>
  <c r="EC144" i="46"/>
  <c r="BN144" i="46" s="1"/>
  <c r="EB144" i="46"/>
  <c r="EA144" i="46"/>
  <c r="DZ144" i="46"/>
  <c r="BK144" i="46" s="1"/>
  <c r="DY144" i="46"/>
  <c r="DX144" i="46"/>
  <c r="BI144" i="46" s="1"/>
  <c r="DW144" i="46"/>
  <c r="BH144" i="46" s="1"/>
  <c r="DV144" i="46"/>
  <c r="BG144" i="46" s="1"/>
  <c r="DU144" i="46"/>
  <c r="BF144" i="46" s="1"/>
  <c r="DT144" i="46"/>
  <c r="DS144" i="46"/>
  <c r="DR144" i="46"/>
  <c r="BC144" i="46" s="1"/>
  <c r="DQ144" i="46"/>
  <c r="DP144" i="46"/>
  <c r="BA144" i="46" s="1"/>
  <c r="DO144" i="46"/>
  <c r="AZ144" i="46" s="1"/>
  <c r="DN144" i="46"/>
  <c r="AY144" i="46" s="1"/>
  <c r="DM144" i="46"/>
  <c r="DL144" i="46"/>
  <c r="AW144" i="46" s="1"/>
  <c r="DK144" i="46"/>
  <c r="AV144" i="46" s="1"/>
  <c r="DJ144" i="46"/>
  <c r="AU144" i="46" s="1"/>
  <c r="DI144" i="46"/>
  <c r="DH144" i="46"/>
  <c r="AS144" i="46" s="1"/>
  <c r="DG144" i="46"/>
  <c r="AR144" i="46" s="1"/>
  <c r="DF144" i="46"/>
  <c r="AQ144" i="46" s="1"/>
  <c r="DE144" i="46"/>
  <c r="AP144" i="46" s="1"/>
  <c r="DD144" i="46"/>
  <c r="AO144" i="46" s="1"/>
  <c r="DC144" i="46"/>
  <c r="AN144" i="46" s="1"/>
  <c r="DB144" i="46"/>
  <c r="DA144" i="46"/>
  <c r="CZ144" i="46"/>
  <c r="AK144" i="46" s="1"/>
  <c r="CY144" i="46"/>
  <c r="AJ144" i="46" s="1"/>
  <c r="CX144" i="46"/>
  <c r="AI144" i="46" s="1"/>
  <c r="CW144" i="46"/>
  <c r="AH144" i="46" s="1"/>
  <c r="CV144" i="46"/>
  <c r="AG144" i="46" s="1"/>
  <c r="CU144" i="46"/>
  <c r="CT144" i="46"/>
  <c r="AE144" i="46" s="1"/>
  <c r="CS144" i="46"/>
  <c r="CR144" i="46"/>
  <c r="AC144" i="46" s="1"/>
  <c r="CQ144" i="46"/>
  <c r="AB144" i="46" s="1"/>
  <c r="CP144" i="46"/>
  <c r="AA144" i="46" s="1"/>
  <c r="CO144" i="46"/>
  <c r="CN144" i="46"/>
  <c r="CM144" i="46"/>
  <c r="X144" i="46" s="1"/>
  <c r="CL144" i="46"/>
  <c r="W144" i="46" s="1"/>
  <c r="CK144" i="46"/>
  <c r="CJ144" i="46"/>
  <c r="U144" i="46" s="1"/>
  <c r="CI144" i="46"/>
  <c r="T144" i="46" s="1"/>
  <c r="CH144" i="46"/>
  <c r="S144" i="46" s="1"/>
  <c r="CG144" i="46"/>
  <c r="R144" i="46" s="1"/>
  <c r="CF144" i="46"/>
  <c r="Q144" i="46" s="1"/>
  <c r="CE144" i="46"/>
  <c r="P144" i="46" s="1"/>
  <c r="CD144" i="46"/>
  <c r="O144" i="46" s="1"/>
  <c r="CC144" i="46"/>
  <c r="CB144" i="46"/>
  <c r="M144" i="46" s="1"/>
  <c r="CA144" i="46"/>
  <c r="L144" i="46" s="1"/>
  <c r="BZ144" i="46"/>
  <c r="K144" i="46" s="1"/>
  <c r="BY144" i="46"/>
  <c r="J144" i="46" s="1"/>
  <c r="BX144" i="46"/>
  <c r="BW144" i="46"/>
  <c r="H144" i="46" s="1"/>
  <c r="BV144" i="46"/>
  <c r="G144" i="46" s="1"/>
  <c r="BU144" i="46"/>
  <c r="BT144" i="46"/>
  <c r="BS144" i="46"/>
  <c r="D144" i="46" s="1"/>
  <c r="B144" i="46"/>
  <c r="A144" i="46"/>
  <c r="EF143" i="46"/>
  <c r="BQ143" i="46" s="1"/>
  <c r="EE143" i="46"/>
  <c r="BP143" i="46" s="1"/>
  <c r="ED143" i="46"/>
  <c r="BO143" i="46" s="1"/>
  <c r="EC143" i="46"/>
  <c r="EB143" i="46"/>
  <c r="BM143" i="46" s="1"/>
  <c r="EA143" i="46"/>
  <c r="BL143" i="46" s="1"/>
  <c r="DZ143" i="46"/>
  <c r="BK143" i="46" s="1"/>
  <c r="DY143" i="46"/>
  <c r="DX143" i="46"/>
  <c r="BI143" i="46" s="1"/>
  <c r="DW143" i="46"/>
  <c r="BH143" i="46" s="1"/>
  <c r="DV143" i="46"/>
  <c r="BG143" i="46" s="1"/>
  <c r="DU143" i="46"/>
  <c r="DT143" i="46"/>
  <c r="BE143" i="46" s="1"/>
  <c r="DS143" i="46"/>
  <c r="BD143" i="46" s="1"/>
  <c r="DR143" i="46"/>
  <c r="BC143" i="46" s="1"/>
  <c r="DQ143" i="46"/>
  <c r="BB143" i="46" s="1"/>
  <c r="DP143" i="46"/>
  <c r="BA143" i="46" s="1"/>
  <c r="DO143" i="46"/>
  <c r="AZ143" i="46" s="1"/>
  <c r="DN143" i="46"/>
  <c r="DM143" i="46"/>
  <c r="DL143" i="46"/>
  <c r="AW143" i="46" s="1"/>
  <c r="DK143" i="46"/>
  <c r="AV143" i="46" s="1"/>
  <c r="DJ143" i="46"/>
  <c r="AU143" i="46" s="1"/>
  <c r="DI143" i="46"/>
  <c r="AT143" i="46" s="1"/>
  <c r="DH143" i="46"/>
  <c r="DG143" i="46"/>
  <c r="DF143" i="46"/>
  <c r="AQ143" i="46" s="1"/>
  <c r="DE143" i="46"/>
  <c r="DD143" i="46"/>
  <c r="AO143" i="46" s="1"/>
  <c r="DC143" i="46"/>
  <c r="AN143" i="46" s="1"/>
  <c r="DB143" i="46"/>
  <c r="AM143" i="46" s="1"/>
  <c r="DA143" i="46"/>
  <c r="AL143" i="46" s="1"/>
  <c r="CZ143" i="46"/>
  <c r="CY143" i="46"/>
  <c r="CX143" i="46"/>
  <c r="CW143" i="46"/>
  <c r="CV143" i="46"/>
  <c r="AG143" i="46" s="1"/>
  <c r="CU143" i="46"/>
  <c r="AF143" i="46" s="1"/>
  <c r="CT143" i="46"/>
  <c r="AE143" i="46" s="1"/>
  <c r="CS143" i="46"/>
  <c r="CR143" i="46"/>
  <c r="AC143" i="46" s="1"/>
  <c r="CQ143" i="46"/>
  <c r="AB143" i="46" s="1"/>
  <c r="CP143" i="46"/>
  <c r="AA143" i="46" s="1"/>
  <c r="CO143" i="46"/>
  <c r="CN143" i="46"/>
  <c r="Y143" i="46" s="1"/>
  <c r="CM143" i="46"/>
  <c r="X143" i="46" s="1"/>
  <c r="CL143" i="46"/>
  <c r="W143" i="46" s="1"/>
  <c r="CK143" i="46"/>
  <c r="V143" i="46" s="1"/>
  <c r="CJ143" i="46"/>
  <c r="CI143" i="46"/>
  <c r="T143" i="46" s="1"/>
  <c r="CH143" i="46"/>
  <c r="S143" i="46" s="1"/>
  <c r="CG143" i="46"/>
  <c r="CF143" i="46"/>
  <c r="Q143" i="46" s="1"/>
  <c r="CE143" i="46"/>
  <c r="CD143" i="46"/>
  <c r="O143" i="46" s="1"/>
  <c r="CC143" i="46"/>
  <c r="CB143" i="46"/>
  <c r="M143" i="46" s="1"/>
  <c r="CA143" i="46"/>
  <c r="L143" i="46" s="1"/>
  <c r="BZ143" i="46"/>
  <c r="BY143" i="46"/>
  <c r="BX143" i="46"/>
  <c r="I143" i="46" s="1"/>
  <c r="BW143" i="46"/>
  <c r="H143" i="46" s="1"/>
  <c r="BV143" i="46"/>
  <c r="G143" i="46" s="1"/>
  <c r="BU143" i="46"/>
  <c r="F143" i="46" s="1"/>
  <c r="BT143" i="46"/>
  <c r="E143" i="46" s="1"/>
  <c r="BS143" i="46"/>
  <c r="D143" i="46" s="1"/>
  <c r="AY143" i="46"/>
  <c r="B143" i="46"/>
  <c r="B143" i="44" s="1"/>
  <c r="A143" i="46"/>
  <c r="A141" i="27" s="1"/>
  <c r="EF142" i="46"/>
  <c r="BQ142" i="46" s="1"/>
  <c r="EE142" i="46"/>
  <c r="BP142" i="46" s="1"/>
  <c r="ED142" i="46"/>
  <c r="BO142" i="46" s="1"/>
  <c r="EC142" i="46"/>
  <c r="BN142" i="46" s="1"/>
  <c r="EB142" i="46"/>
  <c r="EA142" i="46"/>
  <c r="BL142" i="46" s="1"/>
  <c r="DZ142" i="46"/>
  <c r="BK142" i="46" s="1"/>
  <c r="DY142" i="46"/>
  <c r="BJ142" i="46" s="1"/>
  <c r="DX142" i="46"/>
  <c r="BI142" i="46" s="1"/>
  <c r="DW142" i="46"/>
  <c r="BH142" i="46" s="1"/>
  <c r="DV142" i="46"/>
  <c r="DU142" i="46"/>
  <c r="BF142" i="46" s="1"/>
  <c r="DT142" i="46"/>
  <c r="BE142" i="46" s="1"/>
  <c r="DS142" i="46"/>
  <c r="DR142" i="46"/>
  <c r="BC142" i="46" s="1"/>
  <c r="DQ142" i="46"/>
  <c r="BB142" i="46" s="1"/>
  <c r="DP142" i="46"/>
  <c r="BA142" i="46" s="1"/>
  <c r="DO142" i="46"/>
  <c r="AZ142" i="46" s="1"/>
  <c r="DN142" i="46"/>
  <c r="AY142" i="46" s="1"/>
  <c r="DM142" i="46"/>
  <c r="AX142" i="46" s="1"/>
  <c r="DL142" i="46"/>
  <c r="DK142" i="46"/>
  <c r="AV142" i="46" s="1"/>
  <c r="DJ142" i="46"/>
  <c r="AU142" i="46" s="1"/>
  <c r="DI142" i="46"/>
  <c r="AT142" i="46" s="1"/>
  <c r="DH142" i="46"/>
  <c r="AS142" i="46" s="1"/>
  <c r="DG142" i="46"/>
  <c r="AR142" i="46" s="1"/>
  <c r="DF142" i="46"/>
  <c r="AQ142" i="46" s="1"/>
  <c r="DE142" i="46"/>
  <c r="DD142" i="46"/>
  <c r="DC142" i="46"/>
  <c r="AN142" i="46" s="1"/>
  <c r="DB142" i="46"/>
  <c r="AM142" i="46" s="1"/>
  <c r="DA142" i="46"/>
  <c r="AL142" i="46" s="1"/>
  <c r="CZ142" i="46"/>
  <c r="AK142" i="46" s="1"/>
  <c r="CY142" i="46"/>
  <c r="AJ142" i="46" s="1"/>
  <c r="CX142" i="46"/>
  <c r="AI142" i="46" s="1"/>
  <c r="CW142" i="46"/>
  <c r="AH142" i="46" s="1"/>
  <c r="CV142" i="46"/>
  <c r="AG142" i="46" s="1"/>
  <c r="CU142" i="46"/>
  <c r="AF142" i="46" s="1"/>
  <c r="CT142" i="46"/>
  <c r="AE142" i="46" s="1"/>
  <c r="CS142" i="46"/>
  <c r="AD142" i="46" s="1"/>
  <c r="CR142" i="46"/>
  <c r="CQ142" i="46"/>
  <c r="AB142" i="46" s="1"/>
  <c r="CP142" i="46"/>
  <c r="AA142" i="46" s="1"/>
  <c r="CO142" i="46"/>
  <c r="Z142" i="46" s="1"/>
  <c r="CN142" i="46"/>
  <c r="CM142" i="46"/>
  <c r="X142" i="46" s="1"/>
  <c r="CL142" i="46"/>
  <c r="W142" i="46" s="1"/>
  <c r="CK142" i="46"/>
  <c r="V142" i="46" s="1"/>
  <c r="CJ142" i="46"/>
  <c r="U142" i="46" s="1"/>
  <c r="CI142" i="46"/>
  <c r="T142" i="46" s="1"/>
  <c r="CH142" i="46"/>
  <c r="S142" i="46" s="1"/>
  <c r="CG142" i="46"/>
  <c r="CF142" i="46"/>
  <c r="Q142" i="46" s="1"/>
  <c r="CE142" i="46"/>
  <c r="P142" i="46" s="1"/>
  <c r="CD142" i="46"/>
  <c r="O142" i="46" s="1"/>
  <c r="CC142" i="46"/>
  <c r="CB142" i="46"/>
  <c r="M142" i="46" s="1"/>
  <c r="CA142" i="46"/>
  <c r="L142" i="46" s="1"/>
  <c r="BZ142" i="46"/>
  <c r="BY142" i="46"/>
  <c r="J142" i="46" s="1"/>
  <c r="BX142" i="46"/>
  <c r="BW142" i="46"/>
  <c r="H142" i="46" s="1"/>
  <c r="BV142" i="46"/>
  <c r="G142" i="46" s="1"/>
  <c r="BU142" i="46"/>
  <c r="BT142" i="46"/>
  <c r="E142" i="46" s="1"/>
  <c r="BS142" i="46"/>
  <c r="D142" i="46" s="1"/>
  <c r="B142" i="46"/>
  <c r="B142" i="44" s="1"/>
  <c r="A142" i="46"/>
  <c r="A140" i="27" s="1"/>
  <c r="EF141" i="46"/>
  <c r="EE141" i="46"/>
  <c r="BP141" i="46" s="1"/>
  <c r="ED141" i="46"/>
  <c r="EC141" i="46"/>
  <c r="BN141" i="46" s="1"/>
  <c r="EB141" i="46"/>
  <c r="BM141" i="46" s="1"/>
  <c r="EA141" i="46"/>
  <c r="BL141" i="46" s="1"/>
  <c r="DZ141" i="46"/>
  <c r="BK141" i="46" s="1"/>
  <c r="DY141" i="46"/>
  <c r="DX141" i="46"/>
  <c r="BI141" i="46" s="1"/>
  <c r="DW141" i="46"/>
  <c r="BH141" i="46" s="1"/>
  <c r="DV141" i="46"/>
  <c r="DU141" i="46"/>
  <c r="BF141" i="46" s="1"/>
  <c r="DT141" i="46"/>
  <c r="BE141" i="46" s="1"/>
  <c r="DS141" i="46"/>
  <c r="BD141" i="46" s="1"/>
  <c r="DR141" i="46"/>
  <c r="BC141" i="46" s="1"/>
  <c r="DQ141" i="46"/>
  <c r="BB141" i="46" s="1"/>
  <c r="DP141" i="46"/>
  <c r="DO141" i="46"/>
  <c r="AZ141" i="46" s="1"/>
  <c r="DN141" i="46"/>
  <c r="DM141" i="46"/>
  <c r="DL141" i="46"/>
  <c r="AW141" i="46" s="1"/>
  <c r="DK141" i="46"/>
  <c r="AV141" i="46" s="1"/>
  <c r="DJ141" i="46"/>
  <c r="DI141" i="46"/>
  <c r="DH141" i="46"/>
  <c r="DG141" i="46"/>
  <c r="DF141" i="46"/>
  <c r="DE141" i="46"/>
  <c r="AP141" i="46" s="1"/>
  <c r="DD141" i="46"/>
  <c r="AO141" i="46" s="1"/>
  <c r="DC141" i="46"/>
  <c r="AN141" i="46" s="1"/>
  <c r="DB141" i="46"/>
  <c r="AM141" i="46" s="1"/>
  <c r="DA141" i="46"/>
  <c r="CZ141" i="46"/>
  <c r="AK141" i="46" s="1"/>
  <c r="CY141" i="46"/>
  <c r="AJ141" i="46" s="1"/>
  <c r="CX141" i="46"/>
  <c r="CW141" i="46"/>
  <c r="CV141" i="46"/>
  <c r="CU141" i="46"/>
  <c r="AF141" i="46" s="1"/>
  <c r="CT141" i="46"/>
  <c r="CS141" i="46"/>
  <c r="AD141" i="46" s="1"/>
  <c r="CR141" i="46"/>
  <c r="CQ141" i="46"/>
  <c r="AB141" i="46" s="1"/>
  <c r="CP141" i="46"/>
  <c r="CO141" i="46"/>
  <c r="Z141" i="46" s="1"/>
  <c r="CN141" i="46"/>
  <c r="Y141" i="46" s="1"/>
  <c r="CM141" i="46"/>
  <c r="X141" i="46" s="1"/>
  <c r="CL141" i="46"/>
  <c r="W141" i="46" s="1"/>
  <c r="CK141" i="46"/>
  <c r="V141" i="46" s="1"/>
  <c r="CJ141" i="46"/>
  <c r="U141" i="46" s="1"/>
  <c r="CI141" i="46"/>
  <c r="T141" i="46" s="1"/>
  <c r="CH141" i="46"/>
  <c r="CG141" i="46"/>
  <c r="CF141" i="46"/>
  <c r="CE141" i="46"/>
  <c r="P141" i="46" s="1"/>
  <c r="CD141" i="46"/>
  <c r="O141" i="46" s="1"/>
  <c r="CC141" i="46"/>
  <c r="N141" i="46" s="1"/>
  <c r="CB141" i="46"/>
  <c r="CA141" i="46"/>
  <c r="L141" i="46" s="1"/>
  <c r="BZ141" i="46"/>
  <c r="BY141" i="46"/>
  <c r="J141" i="46" s="1"/>
  <c r="BX141" i="46"/>
  <c r="I141" i="46" s="1"/>
  <c r="BW141" i="46"/>
  <c r="H141" i="46" s="1"/>
  <c r="BV141" i="46"/>
  <c r="G141" i="46" s="1"/>
  <c r="BU141" i="46"/>
  <c r="F141" i="46" s="1"/>
  <c r="BT141" i="46"/>
  <c r="BS141" i="46"/>
  <c r="D141" i="46" s="1"/>
  <c r="B141" i="46"/>
  <c r="B141" i="44" s="1"/>
  <c r="A141" i="46"/>
  <c r="A139" i="27" s="1"/>
  <c r="EF140" i="46"/>
  <c r="BQ140" i="46" s="1"/>
  <c r="EE140" i="46"/>
  <c r="BP140" i="46" s="1"/>
  <c r="ED140" i="46"/>
  <c r="BO140" i="44" s="1"/>
  <c r="EC140" i="46"/>
  <c r="BN140" i="46" s="1"/>
  <c r="EB140" i="46"/>
  <c r="EA140" i="46"/>
  <c r="BL140" i="46" s="1"/>
  <c r="DZ140" i="46"/>
  <c r="DY140" i="46"/>
  <c r="BJ140" i="46" s="1"/>
  <c r="DX140" i="46"/>
  <c r="BI140" i="46" s="1"/>
  <c r="DW140" i="46"/>
  <c r="BH140" i="46" s="1"/>
  <c r="DV140" i="46"/>
  <c r="BG140" i="46" s="1"/>
  <c r="DU140" i="46"/>
  <c r="DT140" i="46"/>
  <c r="DS140" i="46"/>
  <c r="BD140" i="46" s="1"/>
  <c r="DR140" i="46"/>
  <c r="DQ140" i="46"/>
  <c r="BB140" i="46" s="1"/>
  <c r="DP140" i="46"/>
  <c r="BA140" i="46" s="1"/>
  <c r="DO140" i="46"/>
  <c r="AZ140" i="46" s="1"/>
  <c r="DN140" i="46"/>
  <c r="DM140" i="46"/>
  <c r="AX140" i="46" s="1"/>
  <c r="DL140" i="46"/>
  <c r="AW140" i="46" s="1"/>
  <c r="DK140" i="46"/>
  <c r="DJ140" i="46"/>
  <c r="DI140" i="46"/>
  <c r="AT140" i="46" s="1"/>
  <c r="DH140" i="46"/>
  <c r="AS140" i="46" s="1"/>
  <c r="DG140" i="46"/>
  <c r="AR140" i="46" s="1"/>
  <c r="DF140" i="46"/>
  <c r="AQ140" i="46" s="1"/>
  <c r="DE140" i="46"/>
  <c r="AP140" i="46" s="1"/>
  <c r="DD140" i="46"/>
  <c r="AO140" i="46" s="1"/>
  <c r="DC140" i="46"/>
  <c r="AN140" i="46" s="1"/>
  <c r="DB140" i="46"/>
  <c r="DA140" i="46"/>
  <c r="CZ140" i="46"/>
  <c r="AK140" i="46" s="1"/>
  <c r="CY140" i="46"/>
  <c r="AJ140" i="46" s="1"/>
  <c r="CX140" i="46"/>
  <c r="AI140" i="46" s="1"/>
  <c r="CW140" i="46"/>
  <c r="AH140" i="46" s="1"/>
  <c r="CV140" i="46"/>
  <c r="AG140" i="46" s="1"/>
  <c r="CU140" i="46"/>
  <c r="AF140" i="46" s="1"/>
  <c r="CT140" i="46"/>
  <c r="CS140" i="46"/>
  <c r="AD140" i="46" s="1"/>
  <c r="CR140" i="46"/>
  <c r="AC140" i="46" s="1"/>
  <c r="CQ140" i="46"/>
  <c r="AB140" i="46" s="1"/>
  <c r="CP140" i="46"/>
  <c r="AA140" i="46" s="1"/>
  <c r="CO140" i="46"/>
  <c r="CN140" i="46"/>
  <c r="Y140" i="46" s="1"/>
  <c r="CM140" i="46"/>
  <c r="X140" i="46" s="1"/>
  <c r="CL140" i="46"/>
  <c r="CK140" i="46"/>
  <c r="V140" i="46" s="1"/>
  <c r="CJ140" i="46"/>
  <c r="U140" i="46" s="1"/>
  <c r="CI140" i="46"/>
  <c r="T140" i="46" s="1"/>
  <c r="CH140" i="46"/>
  <c r="CG140" i="46"/>
  <c r="R140" i="46" s="1"/>
  <c r="CF140" i="46"/>
  <c r="Q140" i="46" s="1"/>
  <c r="CE140" i="46"/>
  <c r="CD140" i="46"/>
  <c r="CC140" i="46"/>
  <c r="N140" i="46" s="1"/>
  <c r="CB140" i="46"/>
  <c r="M140" i="46" s="1"/>
  <c r="CA140" i="46"/>
  <c r="L140" i="46" s="1"/>
  <c r="BZ140" i="46"/>
  <c r="K140" i="46" s="1"/>
  <c r="BY140" i="46"/>
  <c r="BX140" i="46"/>
  <c r="BW140" i="46"/>
  <c r="H140" i="46" s="1"/>
  <c r="BV140" i="46"/>
  <c r="BU140" i="46"/>
  <c r="F140" i="46" s="1"/>
  <c r="BT140" i="46"/>
  <c r="E140" i="46" s="1"/>
  <c r="BS140" i="46"/>
  <c r="D140" i="46" s="1"/>
  <c r="BO140" i="46"/>
  <c r="B140" i="46"/>
  <c r="B140" i="44" s="1"/>
  <c r="A140" i="46"/>
  <c r="C140" i="46" s="1"/>
  <c r="C140" i="44" s="1"/>
  <c r="EF139" i="46"/>
  <c r="BQ139" i="46" s="1"/>
  <c r="EE139" i="46"/>
  <c r="ED139" i="46"/>
  <c r="BO139" i="44" s="1"/>
  <c r="EC139" i="46"/>
  <c r="BN139" i="46" s="1"/>
  <c r="EB139" i="46"/>
  <c r="BM139" i="46" s="1"/>
  <c r="EA139" i="46"/>
  <c r="BL139" i="46" s="1"/>
  <c r="DZ139" i="46"/>
  <c r="BK139" i="46" s="1"/>
  <c r="DY139" i="46"/>
  <c r="BJ139" i="46" s="1"/>
  <c r="DX139" i="46"/>
  <c r="BI139" i="46" s="1"/>
  <c r="DW139" i="46"/>
  <c r="DV139" i="46"/>
  <c r="DU139" i="46"/>
  <c r="BF139" i="44" s="1"/>
  <c r="DT139" i="46"/>
  <c r="BE139" i="46" s="1"/>
  <c r="DS139" i="46"/>
  <c r="DR139" i="46"/>
  <c r="BC139" i="46" s="1"/>
  <c r="DQ139" i="46"/>
  <c r="BB139" i="46" s="1"/>
  <c r="DP139" i="46"/>
  <c r="BA139" i="46" s="1"/>
  <c r="DO139" i="46"/>
  <c r="DN139" i="46"/>
  <c r="AY139" i="46" s="1"/>
  <c r="DM139" i="46"/>
  <c r="AX139" i="46" s="1"/>
  <c r="DL139" i="46"/>
  <c r="AW139" i="46" s="1"/>
  <c r="DK139" i="46"/>
  <c r="AV139" i="46" s="1"/>
  <c r="DJ139" i="46"/>
  <c r="AU139" i="46" s="1"/>
  <c r="DI139" i="46"/>
  <c r="AT139" i="46" s="1"/>
  <c r="DH139" i="46"/>
  <c r="AS139" i="46" s="1"/>
  <c r="DG139" i="46"/>
  <c r="DF139" i="46"/>
  <c r="AQ139" i="46" s="1"/>
  <c r="DE139" i="46"/>
  <c r="AP139" i="46" s="1"/>
  <c r="DD139" i="46"/>
  <c r="DC139" i="46"/>
  <c r="DB139" i="46"/>
  <c r="DA139" i="46"/>
  <c r="AL139" i="46" s="1"/>
  <c r="CZ139" i="46"/>
  <c r="AK139" i="46" s="1"/>
  <c r="CY139" i="46"/>
  <c r="CX139" i="46"/>
  <c r="CW139" i="46"/>
  <c r="CV139" i="46"/>
  <c r="AG139" i="46" s="1"/>
  <c r="CU139" i="46"/>
  <c r="AF139" i="46" s="1"/>
  <c r="CT139" i="46"/>
  <c r="AE139" i="46" s="1"/>
  <c r="CS139" i="46"/>
  <c r="AD139" i="46" s="1"/>
  <c r="CR139" i="46"/>
  <c r="AC139" i="46" s="1"/>
  <c r="CQ139" i="46"/>
  <c r="CP139" i="46"/>
  <c r="AA139" i="46" s="1"/>
  <c r="CO139" i="46"/>
  <c r="Z139" i="46" s="1"/>
  <c r="CN139" i="46"/>
  <c r="Y139" i="46" s="1"/>
  <c r="CM139" i="46"/>
  <c r="X139" i="46" s="1"/>
  <c r="CL139" i="46"/>
  <c r="W139" i="46" s="1"/>
  <c r="CK139" i="46"/>
  <c r="CJ139" i="46"/>
  <c r="U139" i="46" s="1"/>
  <c r="CI139" i="46"/>
  <c r="CH139" i="46"/>
  <c r="CG139" i="46"/>
  <c r="CF139" i="46"/>
  <c r="Q139" i="46" s="1"/>
  <c r="CE139" i="46"/>
  <c r="P139" i="46" s="1"/>
  <c r="CD139" i="46"/>
  <c r="O139" i="46" s="1"/>
  <c r="CC139" i="46"/>
  <c r="N139" i="46" s="1"/>
  <c r="CB139" i="46"/>
  <c r="M139" i="46" s="1"/>
  <c r="CA139" i="46"/>
  <c r="BZ139" i="46"/>
  <c r="BY139" i="46"/>
  <c r="J139" i="46" s="1"/>
  <c r="BX139" i="46"/>
  <c r="I139" i="46" s="1"/>
  <c r="BW139" i="46"/>
  <c r="BV139" i="46"/>
  <c r="BU139" i="46"/>
  <c r="F139" i="46" s="1"/>
  <c r="BT139" i="46"/>
  <c r="E139" i="46" s="1"/>
  <c r="BS139" i="46"/>
  <c r="BO139" i="46"/>
  <c r="BF139" i="46"/>
  <c r="AO139" i="46"/>
  <c r="B139" i="46"/>
  <c r="B139" i="44" s="1"/>
  <c r="A139" i="46"/>
  <c r="A137" i="27" s="1"/>
  <c r="EF138" i="46"/>
  <c r="BQ138" i="46" s="1"/>
  <c r="EE138" i="46"/>
  <c r="ED138" i="46"/>
  <c r="EC138" i="46"/>
  <c r="BN138" i="46" s="1"/>
  <c r="EB138" i="46"/>
  <c r="BM138" i="46" s="1"/>
  <c r="EA138" i="46"/>
  <c r="BL138" i="46" s="1"/>
  <c r="DZ138" i="46"/>
  <c r="BK138" i="46" s="1"/>
  <c r="DY138" i="46"/>
  <c r="DX138" i="46"/>
  <c r="DW138" i="46"/>
  <c r="BH138" i="46" s="1"/>
  <c r="DV138" i="46"/>
  <c r="DU138" i="46"/>
  <c r="DT138" i="46"/>
  <c r="BE138" i="46" s="1"/>
  <c r="DS138" i="46"/>
  <c r="BD138" i="46" s="1"/>
  <c r="DR138" i="46"/>
  <c r="DQ138" i="46"/>
  <c r="BB138" i="46" s="1"/>
  <c r="DP138" i="46"/>
  <c r="BA138" i="46" s="1"/>
  <c r="DO138" i="46"/>
  <c r="AZ138" i="46" s="1"/>
  <c r="DN138" i="46"/>
  <c r="DM138" i="46"/>
  <c r="AX138" i="46" s="1"/>
  <c r="DL138" i="46"/>
  <c r="AW138" i="46" s="1"/>
  <c r="DK138" i="46"/>
  <c r="AV138" i="46" s="1"/>
  <c r="DJ138" i="46"/>
  <c r="AU138" i="46" s="1"/>
  <c r="DI138" i="46"/>
  <c r="AT138" i="46" s="1"/>
  <c r="DH138" i="46"/>
  <c r="AS138" i="46" s="1"/>
  <c r="DG138" i="46"/>
  <c r="AR138" i="46" s="1"/>
  <c r="DF138" i="46"/>
  <c r="DE138" i="46"/>
  <c r="AP138" i="46" s="1"/>
  <c r="DD138" i="46"/>
  <c r="AO138" i="46" s="1"/>
  <c r="DC138" i="46"/>
  <c r="AN138" i="46" s="1"/>
  <c r="DB138" i="46"/>
  <c r="DA138" i="46"/>
  <c r="CZ138" i="46"/>
  <c r="AK138" i="46" s="1"/>
  <c r="CY138" i="46"/>
  <c r="AJ138" i="46" s="1"/>
  <c r="CX138" i="46"/>
  <c r="CW138" i="46"/>
  <c r="AH138" i="46" s="1"/>
  <c r="CV138" i="46"/>
  <c r="AG138" i="46" s="1"/>
  <c r="CU138" i="46"/>
  <c r="AF138" i="46" s="1"/>
  <c r="CT138" i="46"/>
  <c r="AE138" i="46" s="1"/>
  <c r="CS138" i="46"/>
  <c r="AD138" i="46" s="1"/>
  <c r="CR138" i="46"/>
  <c r="AC138" i="46" s="1"/>
  <c r="CQ138" i="46"/>
  <c r="AB138" i="46" s="1"/>
  <c r="CP138" i="46"/>
  <c r="CO138" i="46"/>
  <c r="CN138" i="46"/>
  <c r="Y138" i="46" s="1"/>
  <c r="CM138" i="46"/>
  <c r="X138" i="46" s="1"/>
  <c r="CL138" i="46"/>
  <c r="W138" i="46" s="1"/>
  <c r="CK138" i="46"/>
  <c r="CJ138" i="46"/>
  <c r="CI138" i="46"/>
  <c r="T138" i="46" s="1"/>
  <c r="CH138" i="46"/>
  <c r="CG138" i="46"/>
  <c r="R138" i="46" s="1"/>
  <c r="CF138" i="46"/>
  <c r="CE138" i="46"/>
  <c r="P138" i="46" s="1"/>
  <c r="CD138" i="46"/>
  <c r="O138" i="46" s="1"/>
  <c r="CC138" i="46"/>
  <c r="N138" i="46" s="1"/>
  <c r="CB138" i="46"/>
  <c r="M138" i="46" s="1"/>
  <c r="CA138" i="46"/>
  <c r="L138" i="46" s="1"/>
  <c r="BZ138" i="46"/>
  <c r="BY138" i="46"/>
  <c r="BX138" i="46"/>
  <c r="I138" i="46" s="1"/>
  <c r="BW138" i="46"/>
  <c r="H138" i="46" s="1"/>
  <c r="BV138" i="46"/>
  <c r="BU138" i="46"/>
  <c r="F138" i="46" s="1"/>
  <c r="BT138" i="46"/>
  <c r="E138" i="46" s="1"/>
  <c r="BS138" i="46"/>
  <c r="D138" i="46" s="1"/>
  <c r="B138" i="46"/>
  <c r="B138" i="44" s="1"/>
  <c r="A138" i="46"/>
  <c r="A136" i="27" s="1"/>
  <c r="EF137" i="46"/>
  <c r="EE137" i="46"/>
  <c r="BP137" i="46" s="1"/>
  <c r="ED137" i="46"/>
  <c r="BO137" i="44" s="1"/>
  <c r="EC137" i="46"/>
  <c r="BN137" i="46" s="1"/>
  <c r="EB137" i="46"/>
  <c r="EA137" i="46"/>
  <c r="BL137" i="46" s="1"/>
  <c r="DZ137" i="46"/>
  <c r="DY137" i="46"/>
  <c r="BJ137" i="46" s="1"/>
  <c r="DX137" i="46"/>
  <c r="BI137" i="46" s="1"/>
  <c r="DW137" i="46"/>
  <c r="BH137" i="46" s="1"/>
  <c r="DV137" i="46"/>
  <c r="BG137" i="46" s="1"/>
  <c r="DU137" i="46"/>
  <c r="DT137" i="46"/>
  <c r="BE137" i="46" s="1"/>
  <c r="DS137" i="46"/>
  <c r="DR137" i="46"/>
  <c r="DQ137" i="46"/>
  <c r="BB137" i="46" s="1"/>
  <c r="DP137" i="46"/>
  <c r="BA137" i="46" s="1"/>
  <c r="DO137" i="46"/>
  <c r="AZ137" i="46" s="1"/>
  <c r="DN137" i="46"/>
  <c r="AY137" i="46" s="1"/>
  <c r="DM137" i="46"/>
  <c r="AX137" i="46" s="1"/>
  <c r="DL137" i="46"/>
  <c r="AW137" i="46" s="1"/>
  <c r="DK137" i="46"/>
  <c r="AV137" i="46" s="1"/>
  <c r="DJ137" i="46"/>
  <c r="DI137" i="46"/>
  <c r="DH137" i="46"/>
  <c r="AS137" i="46" s="1"/>
  <c r="DG137" i="46"/>
  <c r="AR137" i="46" s="1"/>
  <c r="DF137" i="46"/>
  <c r="AQ137" i="46" s="1"/>
  <c r="DE137" i="46"/>
  <c r="AP137" i="46" s="1"/>
  <c r="DD137" i="46"/>
  <c r="DC137" i="46"/>
  <c r="AN137" i="46" s="1"/>
  <c r="DB137" i="46"/>
  <c r="DA137" i="46"/>
  <c r="AL137" i="46" s="1"/>
  <c r="CZ137" i="46"/>
  <c r="AK137" i="46" s="1"/>
  <c r="CY137" i="46"/>
  <c r="AJ137" i="46" s="1"/>
  <c r="CX137" i="46"/>
  <c r="AI137" i="46" s="1"/>
  <c r="CW137" i="46"/>
  <c r="AH137" i="46" s="1"/>
  <c r="CV137" i="46"/>
  <c r="CU137" i="46"/>
  <c r="AF137" i="46" s="1"/>
  <c r="CT137" i="46"/>
  <c r="CS137" i="46"/>
  <c r="AD137" i="46" s="1"/>
  <c r="CR137" i="46"/>
  <c r="AC137" i="46" s="1"/>
  <c r="CQ137" i="46"/>
  <c r="AB137" i="46" s="1"/>
  <c r="CP137" i="46"/>
  <c r="AA137" i="46" s="1"/>
  <c r="CO137" i="46"/>
  <c r="CN137" i="46"/>
  <c r="Y137" i="46" s="1"/>
  <c r="CM137" i="46"/>
  <c r="X137" i="46" s="1"/>
  <c r="CL137" i="46"/>
  <c r="CK137" i="46"/>
  <c r="V137" i="46" s="1"/>
  <c r="CJ137" i="46"/>
  <c r="U137" i="46" s="1"/>
  <c r="CI137" i="46"/>
  <c r="T137" i="46" s="1"/>
  <c r="CH137" i="46"/>
  <c r="S137" i="46" s="1"/>
  <c r="CG137" i="46"/>
  <c r="R137" i="46" s="1"/>
  <c r="CF137" i="46"/>
  <c r="Q137" i="46" s="1"/>
  <c r="CE137" i="46"/>
  <c r="P137" i="46" s="1"/>
  <c r="CD137" i="46"/>
  <c r="CC137" i="46"/>
  <c r="N137" i="46" s="1"/>
  <c r="CB137" i="46"/>
  <c r="M137" i="46" s="1"/>
  <c r="CA137" i="46"/>
  <c r="L137" i="46" s="1"/>
  <c r="BZ137" i="46"/>
  <c r="K137" i="46" s="1"/>
  <c r="BY137" i="46"/>
  <c r="J137" i="46" s="1"/>
  <c r="BX137" i="46"/>
  <c r="I137" i="46" s="1"/>
  <c r="BW137" i="46"/>
  <c r="H137" i="46" s="1"/>
  <c r="BV137" i="46"/>
  <c r="BU137" i="46"/>
  <c r="BT137" i="46"/>
  <c r="E137" i="46" s="1"/>
  <c r="BS137" i="46"/>
  <c r="D137" i="46" s="1"/>
  <c r="BO137" i="46"/>
  <c r="B137" i="46"/>
  <c r="B137" i="44" s="1"/>
  <c r="A137" i="46"/>
  <c r="A135" i="27" s="1"/>
  <c r="EF136" i="46"/>
  <c r="BQ136" i="46" s="1"/>
  <c r="EE136" i="46"/>
  <c r="ED136" i="46"/>
  <c r="BO136" i="46" s="1"/>
  <c r="EC136" i="46"/>
  <c r="BN136" i="46" s="1"/>
  <c r="EB136" i="46"/>
  <c r="BM136" i="46" s="1"/>
  <c r="EA136" i="46"/>
  <c r="DZ136" i="46"/>
  <c r="DY136" i="46"/>
  <c r="BJ136" i="46" s="1"/>
  <c r="DX136" i="46"/>
  <c r="BI136" i="46" s="1"/>
  <c r="DW136" i="46"/>
  <c r="DV136" i="46"/>
  <c r="DU136" i="46"/>
  <c r="BF136" i="46" s="1"/>
  <c r="DT136" i="46"/>
  <c r="BE136" i="46" s="1"/>
  <c r="DS136" i="46"/>
  <c r="DR136" i="46"/>
  <c r="BC136" i="46" s="1"/>
  <c r="DQ136" i="46"/>
  <c r="BB136" i="46" s="1"/>
  <c r="DP136" i="46"/>
  <c r="BA136" i="46" s="1"/>
  <c r="DO136" i="46"/>
  <c r="DN136" i="46"/>
  <c r="DM136" i="46"/>
  <c r="AX136" i="46" s="1"/>
  <c r="DL136" i="46"/>
  <c r="AW136" i="46" s="1"/>
  <c r="DK136" i="46"/>
  <c r="AV136" i="46" s="1"/>
  <c r="DJ136" i="46"/>
  <c r="AU136" i="46" s="1"/>
  <c r="DI136" i="46"/>
  <c r="AT136" i="46" s="1"/>
  <c r="DH136" i="46"/>
  <c r="AS136" i="46" s="1"/>
  <c r="DG136" i="46"/>
  <c r="DF136" i="46"/>
  <c r="DE136" i="46"/>
  <c r="AP136" i="46" s="1"/>
  <c r="DD136" i="46"/>
  <c r="AO136" i="46" s="1"/>
  <c r="DC136" i="46"/>
  <c r="AN136" i="46" s="1"/>
  <c r="DB136" i="46"/>
  <c r="AM136" i="46" s="1"/>
  <c r="DA136" i="46"/>
  <c r="CZ136" i="46"/>
  <c r="AK136" i="46" s="1"/>
  <c r="CY136" i="46"/>
  <c r="CX136" i="46"/>
  <c r="CW136" i="46"/>
  <c r="AH136" i="46" s="1"/>
  <c r="CV136" i="46"/>
  <c r="AG136" i="46" s="1"/>
  <c r="CU136" i="46"/>
  <c r="CT136" i="46"/>
  <c r="AE136" i="46" s="1"/>
  <c r="CS136" i="46"/>
  <c r="CR136" i="46"/>
  <c r="CQ136" i="46"/>
  <c r="CP136" i="46"/>
  <c r="AA136" i="46" s="1"/>
  <c r="CO136" i="46"/>
  <c r="Z136" i="46" s="1"/>
  <c r="CN136" i="46"/>
  <c r="Y136" i="46" s="1"/>
  <c r="CM136" i="46"/>
  <c r="X136" i="46" s="1"/>
  <c r="CL136" i="46"/>
  <c r="W136" i="46" s="1"/>
  <c r="CK136" i="46"/>
  <c r="V136" i="46" s="1"/>
  <c r="CJ136" i="46"/>
  <c r="U136" i="46" s="1"/>
  <c r="CI136" i="46"/>
  <c r="CH136" i="46"/>
  <c r="S136" i="46" s="1"/>
  <c r="CG136" i="46"/>
  <c r="R136" i="46" s="1"/>
  <c r="CF136" i="46"/>
  <c r="Q136" i="46" s="1"/>
  <c r="CE136" i="46"/>
  <c r="P136" i="46" s="1"/>
  <c r="CD136" i="46"/>
  <c r="CC136" i="46"/>
  <c r="CB136" i="46"/>
  <c r="M136" i="46" s="1"/>
  <c r="CA136" i="46"/>
  <c r="BZ136" i="46"/>
  <c r="K136" i="46" s="1"/>
  <c r="BY136" i="46"/>
  <c r="J136" i="46" s="1"/>
  <c r="BX136" i="46"/>
  <c r="I136" i="46" s="1"/>
  <c r="BW136" i="46"/>
  <c r="H136" i="46" s="1"/>
  <c r="BV136" i="46"/>
  <c r="G136" i="46" s="1"/>
  <c r="BU136" i="46"/>
  <c r="F136" i="46" s="1"/>
  <c r="BT136" i="46"/>
  <c r="E136" i="46" s="1"/>
  <c r="BS136" i="46"/>
  <c r="B136" i="46"/>
  <c r="B136" i="44" s="1"/>
  <c r="A136" i="46"/>
  <c r="A134" i="27" s="1"/>
  <c r="EF135" i="46"/>
  <c r="BQ135" i="46" s="1"/>
  <c r="EE135" i="46"/>
  <c r="BP135" i="46" s="1"/>
  <c r="ED135" i="46"/>
  <c r="BO135" i="46" s="1"/>
  <c r="EC135" i="46"/>
  <c r="BN135" i="46" s="1"/>
  <c r="EB135" i="46"/>
  <c r="BM135" i="46" s="1"/>
  <c r="EA135" i="46"/>
  <c r="DZ135" i="46"/>
  <c r="BK135" i="46" s="1"/>
  <c r="DY135" i="46"/>
  <c r="BJ135" i="46" s="1"/>
  <c r="DX135" i="46"/>
  <c r="BI135" i="46" s="1"/>
  <c r="DW135" i="46"/>
  <c r="BH135" i="46" s="1"/>
  <c r="DV135" i="46"/>
  <c r="BG135" i="46" s="1"/>
  <c r="DU135" i="46"/>
  <c r="DT135" i="46"/>
  <c r="BE135" i="46" s="1"/>
  <c r="DS135" i="46"/>
  <c r="DR135" i="46"/>
  <c r="BC135" i="46" s="1"/>
  <c r="DQ135" i="46"/>
  <c r="BB135" i="46" s="1"/>
  <c r="DP135" i="46"/>
  <c r="BA135" i="46" s="1"/>
  <c r="DO135" i="46"/>
  <c r="AZ135" i="46" s="1"/>
  <c r="DN135" i="46"/>
  <c r="AY135" i="46" s="1"/>
  <c r="DM135" i="46"/>
  <c r="DL135" i="46"/>
  <c r="AW135" i="46" s="1"/>
  <c r="DK135" i="46"/>
  <c r="DJ135" i="46"/>
  <c r="AU135" i="46" s="1"/>
  <c r="DI135" i="46"/>
  <c r="DH135" i="46"/>
  <c r="AS135" i="46" s="1"/>
  <c r="DG135" i="46"/>
  <c r="DF135" i="46"/>
  <c r="AQ135" i="46" s="1"/>
  <c r="DE135" i="46"/>
  <c r="AP135" i="46" s="1"/>
  <c r="DD135" i="46"/>
  <c r="AO135" i="46" s="1"/>
  <c r="DC135" i="46"/>
  <c r="DB135" i="46"/>
  <c r="DA135" i="46"/>
  <c r="AL135" i="46" s="1"/>
  <c r="CZ135" i="46"/>
  <c r="AK135" i="46" s="1"/>
  <c r="CY135" i="46"/>
  <c r="AJ135" i="46" s="1"/>
  <c r="CX135" i="46"/>
  <c r="CW135" i="46"/>
  <c r="AH135" i="46" s="1"/>
  <c r="CV135" i="46"/>
  <c r="AG135" i="46" s="1"/>
  <c r="CU135" i="46"/>
  <c r="CT135" i="46"/>
  <c r="CS135" i="46"/>
  <c r="AD135" i="46" s="1"/>
  <c r="CR135" i="46"/>
  <c r="AC135" i="46" s="1"/>
  <c r="CQ135" i="46"/>
  <c r="AB135" i="46" s="1"/>
  <c r="CP135" i="46"/>
  <c r="AA135" i="46" s="1"/>
  <c r="CO135" i="46"/>
  <c r="Z135" i="46" s="1"/>
  <c r="CN135" i="46"/>
  <c r="CM135" i="46"/>
  <c r="CL135" i="46"/>
  <c r="CK135" i="46"/>
  <c r="V135" i="46" s="1"/>
  <c r="CJ135" i="46"/>
  <c r="U135" i="46" s="1"/>
  <c r="CI135" i="46"/>
  <c r="CH135" i="46"/>
  <c r="CG135" i="46"/>
  <c r="R135" i="46" s="1"/>
  <c r="CF135" i="46"/>
  <c r="Q135" i="46" s="1"/>
  <c r="CE135" i="46"/>
  <c r="CD135" i="46"/>
  <c r="O135" i="46" s="1"/>
  <c r="CC135" i="46"/>
  <c r="N135" i="46" s="1"/>
  <c r="CB135" i="46"/>
  <c r="M135" i="46" s="1"/>
  <c r="CA135" i="46"/>
  <c r="L135" i="46" s="1"/>
  <c r="BZ135" i="46"/>
  <c r="BY135" i="46"/>
  <c r="J135" i="46" s="1"/>
  <c r="BX135" i="46"/>
  <c r="I135" i="46" s="1"/>
  <c r="BW135" i="46"/>
  <c r="BV135" i="46"/>
  <c r="G135" i="46" s="1"/>
  <c r="BU135" i="46"/>
  <c r="BT135" i="46"/>
  <c r="E135" i="46" s="1"/>
  <c r="BS135" i="46"/>
  <c r="B135" i="46"/>
  <c r="A135" i="46"/>
  <c r="A133" i="27" s="1"/>
  <c r="EF134" i="46"/>
  <c r="BQ134" i="46" s="1"/>
  <c r="EE134" i="46"/>
  <c r="ED134" i="46"/>
  <c r="BO134" i="46" s="1"/>
  <c r="EC134" i="46"/>
  <c r="BN134" i="46" s="1"/>
  <c r="EB134" i="46"/>
  <c r="BM134" i="46" s="1"/>
  <c r="EA134" i="46"/>
  <c r="BL134" i="46" s="1"/>
  <c r="DZ134" i="46"/>
  <c r="DY134" i="46"/>
  <c r="DX134" i="46"/>
  <c r="BI134" i="46" s="1"/>
  <c r="DW134" i="46"/>
  <c r="DV134" i="46"/>
  <c r="DU134" i="46"/>
  <c r="BF134" i="46" s="1"/>
  <c r="DT134" i="46"/>
  <c r="BE134" i="46" s="1"/>
  <c r="DS134" i="46"/>
  <c r="DR134" i="46"/>
  <c r="BC134" i="46" s="1"/>
  <c r="DQ134" i="46"/>
  <c r="DP134" i="46"/>
  <c r="DO134" i="46"/>
  <c r="DN134" i="46"/>
  <c r="AY134" i="46" s="1"/>
  <c r="DM134" i="46"/>
  <c r="AX134" i="46" s="1"/>
  <c r="DL134" i="46"/>
  <c r="AW134" i="46" s="1"/>
  <c r="DK134" i="46"/>
  <c r="AV134" i="46" s="1"/>
  <c r="DJ134" i="46"/>
  <c r="AU134" i="46" s="1"/>
  <c r="DI134" i="46"/>
  <c r="AT134" i="46" s="1"/>
  <c r="DH134" i="46"/>
  <c r="AS134" i="46" s="1"/>
  <c r="DG134" i="46"/>
  <c r="DF134" i="46"/>
  <c r="AQ134" i="46" s="1"/>
  <c r="DE134" i="46"/>
  <c r="AP134" i="46" s="1"/>
  <c r="DD134" i="46"/>
  <c r="AO134" i="46" s="1"/>
  <c r="DC134" i="46"/>
  <c r="DB134" i="46"/>
  <c r="DA134" i="46"/>
  <c r="AL134" i="46" s="1"/>
  <c r="CZ134" i="46"/>
  <c r="CY134" i="46"/>
  <c r="CX134" i="46"/>
  <c r="CW134" i="46"/>
  <c r="AH134" i="46" s="1"/>
  <c r="CV134" i="46"/>
  <c r="AG134" i="46" s="1"/>
  <c r="CU134" i="46"/>
  <c r="AF134" i="46" s="1"/>
  <c r="CT134" i="46"/>
  <c r="CS134" i="46"/>
  <c r="AD134" i="46" s="1"/>
  <c r="CR134" i="46"/>
  <c r="AC134" i="46" s="1"/>
  <c r="CQ134" i="46"/>
  <c r="CP134" i="46"/>
  <c r="AA134" i="46" s="1"/>
  <c r="CO134" i="46"/>
  <c r="CN134" i="46"/>
  <c r="Y134" i="46" s="1"/>
  <c r="CM134" i="46"/>
  <c r="X134" i="46" s="1"/>
  <c r="CL134" i="46"/>
  <c r="W134" i="46" s="1"/>
  <c r="CK134" i="46"/>
  <c r="V134" i="46" s="1"/>
  <c r="CJ134" i="46"/>
  <c r="U134" i="46" s="1"/>
  <c r="CI134" i="46"/>
  <c r="CH134" i="46"/>
  <c r="S134" i="46" s="1"/>
  <c r="CG134" i="46"/>
  <c r="R134" i="46" s="1"/>
  <c r="CF134" i="46"/>
  <c r="Q134" i="46" s="1"/>
  <c r="CE134" i="46"/>
  <c r="P134" i="46" s="1"/>
  <c r="CD134" i="46"/>
  <c r="O134" i="46" s="1"/>
  <c r="CC134" i="46"/>
  <c r="N134" i="46" s="1"/>
  <c r="CB134" i="46"/>
  <c r="M134" i="46" s="1"/>
  <c r="CA134" i="46"/>
  <c r="BZ134" i="46"/>
  <c r="BY134" i="46"/>
  <c r="J134" i="46" s="1"/>
  <c r="BX134" i="46"/>
  <c r="I134" i="46" s="1"/>
  <c r="BW134" i="46"/>
  <c r="BV134" i="46"/>
  <c r="BU134" i="46"/>
  <c r="F134" i="46" s="1"/>
  <c r="BT134" i="46"/>
  <c r="E134" i="46" s="1"/>
  <c r="BS134" i="46"/>
  <c r="B134" i="46"/>
  <c r="B134" i="44" s="1"/>
  <c r="A134" i="46"/>
  <c r="A132" i="27" s="1"/>
  <c r="EF133" i="46"/>
  <c r="BQ133" i="46" s="1"/>
  <c r="EE133" i="46"/>
  <c r="BP133" i="46" s="1"/>
  <c r="ED133" i="46"/>
  <c r="BO133" i="46" s="1"/>
  <c r="EC133" i="46"/>
  <c r="BN133" i="46" s="1"/>
  <c r="EB133" i="46"/>
  <c r="BM133" i="46" s="1"/>
  <c r="EA133" i="46"/>
  <c r="DZ133" i="46"/>
  <c r="DY133" i="46"/>
  <c r="BJ133" i="46" s="1"/>
  <c r="DX133" i="46"/>
  <c r="BI133" i="46" s="1"/>
  <c r="DW133" i="46"/>
  <c r="BH133" i="46" s="1"/>
  <c r="DV133" i="46"/>
  <c r="DU133" i="46"/>
  <c r="BF133" i="46" s="1"/>
  <c r="DT133" i="46"/>
  <c r="DS133" i="46"/>
  <c r="DR133" i="46"/>
  <c r="BC133" i="46" s="1"/>
  <c r="DQ133" i="46"/>
  <c r="BB133" i="46" s="1"/>
  <c r="DP133" i="46"/>
  <c r="BA133" i="46" s="1"/>
  <c r="DO133" i="46"/>
  <c r="AZ133" i="46" s="1"/>
  <c r="DN133" i="46"/>
  <c r="AY133" i="46" s="1"/>
  <c r="DM133" i="46"/>
  <c r="AX133" i="46" s="1"/>
  <c r="DL133" i="46"/>
  <c r="AW133" i="46" s="1"/>
  <c r="DK133" i="46"/>
  <c r="DJ133" i="46"/>
  <c r="DI133" i="46"/>
  <c r="DH133" i="46"/>
  <c r="AS133" i="46" s="1"/>
  <c r="DG133" i="46"/>
  <c r="DF133" i="46"/>
  <c r="AQ133" i="46" s="1"/>
  <c r="DE133" i="46"/>
  <c r="AP133" i="46" s="1"/>
  <c r="DD133" i="46"/>
  <c r="AO133" i="46" s="1"/>
  <c r="DC133" i="46"/>
  <c r="DB133" i="46"/>
  <c r="AM133" i="46" s="1"/>
  <c r="DA133" i="46"/>
  <c r="AL133" i="46" s="1"/>
  <c r="CZ133" i="46"/>
  <c r="AK133" i="46" s="1"/>
  <c r="CY133" i="46"/>
  <c r="AJ133" i="46" s="1"/>
  <c r="CX133" i="46"/>
  <c r="CW133" i="46"/>
  <c r="AH133" i="46" s="1"/>
  <c r="CV133" i="46"/>
  <c r="AG133" i="46" s="1"/>
  <c r="CU133" i="46"/>
  <c r="CT133" i="46"/>
  <c r="AE133" i="46" s="1"/>
  <c r="CS133" i="46"/>
  <c r="CR133" i="46"/>
  <c r="AC133" i="46" s="1"/>
  <c r="CQ133" i="46"/>
  <c r="AB133" i="46" s="1"/>
  <c r="CP133" i="46"/>
  <c r="CO133" i="46"/>
  <c r="Z133" i="46" s="1"/>
  <c r="CN133" i="46"/>
  <c r="Y133" i="46" s="1"/>
  <c r="CM133" i="46"/>
  <c r="CL133" i="46"/>
  <c r="CK133" i="46"/>
  <c r="V133" i="46" s="1"/>
  <c r="CJ133" i="46"/>
  <c r="U133" i="46" s="1"/>
  <c r="CI133" i="46"/>
  <c r="T133" i="46" s="1"/>
  <c r="CH133" i="46"/>
  <c r="CG133" i="46"/>
  <c r="R133" i="46" s="1"/>
  <c r="CF133" i="46"/>
  <c r="Q133" i="46" s="1"/>
  <c r="CE133" i="46"/>
  <c r="CD133" i="46"/>
  <c r="O133" i="46" s="1"/>
  <c r="CC133" i="46"/>
  <c r="N133" i="46" s="1"/>
  <c r="CB133" i="46"/>
  <c r="M133" i="46" s="1"/>
  <c r="CA133" i="46"/>
  <c r="L133" i="46" s="1"/>
  <c r="BZ133" i="46"/>
  <c r="K133" i="46" s="1"/>
  <c r="BY133" i="46"/>
  <c r="J133" i="46" s="1"/>
  <c r="BX133" i="46"/>
  <c r="I133" i="46" s="1"/>
  <c r="BW133" i="46"/>
  <c r="BV133" i="46"/>
  <c r="G133" i="46" s="1"/>
  <c r="BU133" i="46"/>
  <c r="BT133" i="46"/>
  <c r="E133" i="46" s="1"/>
  <c r="BS133" i="46"/>
  <c r="D133" i="46" s="1"/>
  <c r="B133" i="46"/>
  <c r="B133" i="44" s="1"/>
  <c r="A133" i="46"/>
  <c r="EF132" i="46"/>
  <c r="BQ132" i="46" s="1"/>
  <c r="EE132" i="46"/>
  <c r="ED132" i="46"/>
  <c r="BO132" i="46" s="1"/>
  <c r="EC132" i="46"/>
  <c r="BN132" i="46" s="1"/>
  <c r="EB132" i="46"/>
  <c r="BM132" i="46" s="1"/>
  <c r="EA132" i="46"/>
  <c r="BL132" i="46" s="1"/>
  <c r="DZ132" i="46"/>
  <c r="DY132" i="46"/>
  <c r="BJ132" i="46" s="1"/>
  <c r="DX132" i="46"/>
  <c r="BI132" i="46" s="1"/>
  <c r="DW132" i="46"/>
  <c r="DV132" i="46"/>
  <c r="DU132" i="46"/>
  <c r="DT132" i="46"/>
  <c r="BE132" i="46" s="1"/>
  <c r="DS132" i="46"/>
  <c r="DR132" i="46"/>
  <c r="DQ132" i="46"/>
  <c r="BB132" i="46" s="1"/>
  <c r="DP132" i="46"/>
  <c r="BA132" i="46" s="1"/>
  <c r="DO132" i="46"/>
  <c r="DN132" i="46"/>
  <c r="DM132" i="46"/>
  <c r="AX132" i="46" s="1"/>
  <c r="DL132" i="46"/>
  <c r="AW132" i="46" s="1"/>
  <c r="DK132" i="46"/>
  <c r="AV132" i="46" s="1"/>
  <c r="DJ132" i="46"/>
  <c r="DI132" i="46"/>
  <c r="AT132" i="46" s="1"/>
  <c r="DH132" i="46"/>
  <c r="AS132" i="46" s="1"/>
  <c r="DG132" i="46"/>
  <c r="DF132" i="46"/>
  <c r="AQ132" i="46" s="1"/>
  <c r="DE132" i="46"/>
  <c r="DD132" i="46"/>
  <c r="AO132" i="46" s="1"/>
  <c r="DC132" i="46"/>
  <c r="AN132" i="46" s="1"/>
  <c r="DB132" i="46"/>
  <c r="DA132" i="46"/>
  <c r="AL132" i="46" s="1"/>
  <c r="CZ132" i="46"/>
  <c r="AK132" i="46" s="1"/>
  <c r="CY132" i="46"/>
  <c r="CX132" i="46"/>
  <c r="AI132" i="46" s="1"/>
  <c r="CW132" i="46"/>
  <c r="AH132" i="46" s="1"/>
  <c r="CV132" i="46"/>
  <c r="AG132" i="46" s="1"/>
  <c r="CU132" i="46"/>
  <c r="AF132" i="46" s="1"/>
  <c r="CT132" i="46"/>
  <c r="AE132" i="46" s="1"/>
  <c r="CS132" i="46"/>
  <c r="AD132" i="46" s="1"/>
  <c r="CR132" i="46"/>
  <c r="CQ132" i="46"/>
  <c r="CP132" i="46"/>
  <c r="CO132" i="46"/>
  <c r="CN132" i="46"/>
  <c r="Y132" i="46" s="1"/>
  <c r="CM132" i="46"/>
  <c r="CL132" i="46"/>
  <c r="CK132" i="46"/>
  <c r="V132" i="46" s="1"/>
  <c r="CJ132" i="46"/>
  <c r="U132" i="46" s="1"/>
  <c r="CI132" i="46"/>
  <c r="CH132" i="46"/>
  <c r="S132" i="46" s="1"/>
  <c r="CG132" i="46"/>
  <c r="R132" i="46" s="1"/>
  <c r="CF132" i="46"/>
  <c r="Q132" i="46" s="1"/>
  <c r="CE132" i="46"/>
  <c r="P132" i="46" s="1"/>
  <c r="CD132" i="46"/>
  <c r="CC132" i="46"/>
  <c r="N132" i="46" s="1"/>
  <c r="CB132" i="46"/>
  <c r="M132" i="46" s="1"/>
  <c r="CA132" i="46"/>
  <c r="BZ132" i="46"/>
  <c r="K132" i="46" s="1"/>
  <c r="BY132" i="46"/>
  <c r="J132" i="46" s="1"/>
  <c r="BX132" i="46"/>
  <c r="I132" i="46" s="1"/>
  <c r="BW132" i="46"/>
  <c r="BV132" i="46"/>
  <c r="G132" i="46" s="1"/>
  <c r="BU132" i="46"/>
  <c r="F132" i="46" s="1"/>
  <c r="BT132" i="46"/>
  <c r="E132" i="46" s="1"/>
  <c r="BS132" i="46"/>
  <c r="B132" i="46"/>
  <c r="B132" i="44" s="1"/>
  <c r="A132" i="46"/>
  <c r="A130" i="27" s="1"/>
  <c r="EF131" i="46"/>
  <c r="BQ131" i="46" s="1"/>
  <c r="EE131" i="46"/>
  <c r="BP131" i="46" s="1"/>
  <c r="ED131" i="46"/>
  <c r="BO131" i="46" s="1"/>
  <c r="EC131" i="46"/>
  <c r="BN131" i="46" s="1"/>
  <c r="EB131" i="46"/>
  <c r="BM131" i="46" s="1"/>
  <c r="EA131" i="46"/>
  <c r="BL131" i="46" s="1"/>
  <c r="DZ131" i="46"/>
  <c r="DY131" i="46"/>
  <c r="BJ131" i="46" s="1"/>
  <c r="DX131" i="46"/>
  <c r="BI131" i="46" s="1"/>
  <c r="DW131" i="46"/>
  <c r="DV131" i="46"/>
  <c r="DU131" i="46"/>
  <c r="BF131" i="46" s="1"/>
  <c r="DT131" i="46"/>
  <c r="DS131" i="46"/>
  <c r="BD131" i="46" s="1"/>
  <c r="DR131" i="46"/>
  <c r="BC131" i="46" s="1"/>
  <c r="DQ131" i="46"/>
  <c r="BB131" i="46" s="1"/>
  <c r="DP131" i="46"/>
  <c r="BA131" i="46" s="1"/>
  <c r="DO131" i="46"/>
  <c r="AZ131" i="46" s="1"/>
  <c r="DN131" i="46"/>
  <c r="AY131" i="46" s="1"/>
  <c r="DM131" i="46"/>
  <c r="AX131" i="46" s="1"/>
  <c r="DL131" i="46"/>
  <c r="AW131" i="46" s="1"/>
  <c r="DK131" i="46"/>
  <c r="AV131" i="46" s="1"/>
  <c r="DJ131" i="46"/>
  <c r="AU131" i="46" s="1"/>
  <c r="DI131" i="46"/>
  <c r="AT131" i="46" s="1"/>
  <c r="DH131" i="46"/>
  <c r="AS131" i="46" s="1"/>
  <c r="DG131" i="46"/>
  <c r="AR131" i="46" s="1"/>
  <c r="DF131" i="46"/>
  <c r="AQ131" i="46" s="1"/>
  <c r="DE131" i="46"/>
  <c r="AP131" i="46" s="1"/>
  <c r="DD131" i="46"/>
  <c r="AO131" i="46" s="1"/>
  <c r="DC131" i="46"/>
  <c r="AN131" i="46" s="1"/>
  <c r="DB131" i="46"/>
  <c r="AM131" i="46" s="1"/>
  <c r="DA131" i="46"/>
  <c r="AL131" i="46" s="1"/>
  <c r="CZ131" i="46"/>
  <c r="AK131" i="46" s="1"/>
  <c r="CY131" i="46"/>
  <c r="AJ131" i="46" s="1"/>
  <c r="CX131" i="46"/>
  <c r="CW131" i="46"/>
  <c r="AH131" i="46" s="1"/>
  <c r="CV131" i="46"/>
  <c r="CU131" i="46"/>
  <c r="AF131" i="46" s="1"/>
  <c r="CT131" i="46"/>
  <c r="AE131" i="46" s="1"/>
  <c r="CS131" i="46"/>
  <c r="AD131" i="46" s="1"/>
  <c r="CR131" i="46"/>
  <c r="AC131" i="46" s="1"/>
  <c r="CQ131" i="46"/>
  <c r="AB131" i="46" s="1"/>
  <c r="CP131" i="46"/>
  <c r="CO131" i="46"/>
  <c r="Z131" i="46" s="1"/>
  <c r="CN131" i="46"/>
  <c r="Y131" i="46" s="1"/>
  <c r="CM131" i="46"/>
  <c r="X131" i="46" s="1"/>
  <c r="CL131" i="46"/>
  <c r="CK131" i="46"/>
  <c r="V131" i="46" s="1"/>
  <c r="CJ131" i="46"/>
  <c r="U131" i="46" s="1"/>
  <c r="CI131" i="46"/>
  <c r="CH131" i="46"/>
  <c r="CG131" i="46"/>
  <c r="R131" i="46" s="1"/>
  <c r="CF131" i="46"/>
  <c r="Q131" i="46" s="1"/>
  <c r="CE131" i="46"/>
  <c r="P131" i="46" s="1"/>
  <c r="CD131" i="46"/>
  <c r="O131" i="46" s="1"/>
  <c r="CC131" i="46"/>
  <c r="N131" i="46" s="1"/>
  <c r="CB131" i="46"/>
  <c r="M131" i="46" s="1"/>
  <c r="CA131" i="46"/>
  <c r="L131" i="46" s="1"/>
  <c r="BZ131" i="46"/>
  <c r="K131" i="46" s="1"/>
  <c r="BY131" i="46"/>
  <c r="J131" i="46" s="1"/>
  <c r="BX131" i="46"/>
  <c r="I131" i="46" s="1"/>
  <c r="BW131" i="46"/>
  <c r="H131" i="46" s="1"/>
  <c r="BV131" i="46"/>
  <c r="G131" i="46" s="1"/>
  <c r="BU131" i="46"/>
  <c r="F131" i="46" s="1"/>
  <c r="BT131" i="46"/>
  <c r="E131" i="46" s="1"/>
  <c r="BS131" i="46"/>
  <c r="D131" i="46" s="1"/>
  <c r="B131" i="46"/>
  <c r="A131" i="46"/>
  <c r="EF130" i="46"/>
  <c r="BQ130" i="46" s="1"/>
  <c r="EE130" i="46"/>
  <c r="ED130" i="46"/>
  <c r="BO130" i="46" s="1"/>
  <c r="EC130" i="46"/>
  <c r="BN130" i="46" s="1"/>
  <c r="EB130" i="46"/>
  <c r="BM130" i="46" s="1"/>
  <c r="EA130" i="46"/>
  <c r="BL130" i="46" s="1"/>
  <c r="DZ130" i="46"/>
  <c r="DY130" i="46"/>
  <c r="BJ130" i="46" s="1"/>
  <c r="DX130" i="46"/>
  <c r="BI130" i="46" s="1"/>
  <c r="DW130" i="46"/>
  <c r="DV130" i="46"/>
  <c r="BG130" i="46" s="1"/>
  <c r="DU130" i="46"/>
  <c r="BF130" i="46" s="1"/>
  <c r="DT130" i="46"/>
  <c r="BE130" i="46" s="1"/>
  <c r="DS130" i="46"/>
  <c r="BD130" i="46" s="1"/>
  <c r="DR130" i="46"/>
  <c r="BC130" i="46" s="1"/>
  <c r="DQ130" i="46"/>
  <c r="BB130" i="46" s="1"/>
  <c r="DP130" i="46"/>
  <c r="BA130" i="46" s="1"/>
  <c r="DO130" i="46"/>
  <c r="DN130" i="46"/>
  <c r="AY130" i="46" s="1"/>
  <c r="DM130" i="46"/>
  <c r="DL130" i="46"/>
  <c r="AW130" i="46" s="1"/>
  <c r="DK130" i="46"/>
  <c r="DJ130" i="46"/>
  <c r="AU130" i="46" s="1"/>
  <c r="DI130" i="46"/>
  <c r="AT130" i="46" s="1"/>
  <c r="DH130" i="46"/>
  <c r="AS130" i="46" s="1"/>
  <c r="DG130" i="46"/>
  <c r="DF130" i="46"/>
  <c r="AQ130" i="46" s="1"/>
  <c r="DE130" i="46"/>
  <c r="AP130" i="46" s="1"/>
  <c r="DD130" i="46"/>
  <c r="AO130" i="46" s="1"/>
  <c r="DC130" i="46"/>
  <c r="AN130" i="46" s="1"/>
  <c r="DB130" i="46"/>
  <c r="AM130" i="46" s="1"/>
  <c r="DA130" i="46"/>
  <c r="CZ130" i="46"/>
  <c r="AK130" i="46" s="1"/>
  <c r="CY130" i="46"/>
  <c r="CX130" i="46"/>
  <c r="AI130" i="46" s="1"/>
  <c r="CW130" i="46"/>
  <c r="CV130" i="46"/>
  <c r="AG130" i="46" s="1"/>
  <c r="CU130" i="46"/>
  <c r="AF130" i="46" s="1"/>
  <c r="CT130" i="46"/>
  <c r="CS130" i="46"/>
  <c r="AD130" i="46" s="1"/>
  <c r="CR130" i="46"/>
  <c r="AC130" i="46" s="1"/>
  <c r="CQ130" i="46"/>
  <c r="AB130" i="46" s="1"/>
  <c r="CP130" i="46"/>
  <c r="AA130" i="46" s="1"/>
  <c r="CO130" i="46"/>
  <c r="Z130" i="46" s="1"/>
  <c r="CN130" i="46"/>
  <c r="Y130" i="46" s="1"/>
  <c r="CM130" i="46"/>
  <c r="X130" i="46" s="1"/>
  <c r="CL130" i="46"/>
  <c r="W130" i="46" s="1"/>
  <c r="CK130" i="46"/>
  <c r="V130" i="46" s="1"/>
  <c r="CJ130" i="46"/>
  <c r="U130" i="46" s="1"/>
  <c r="CI130" i="46"/>
  <c r="CH130" i="46"/>
  <c r="S130" i="46" s="1"/>
  <c r="CG130" i="46"/>
  <c r="CF130" i="46"/>
  <c r="Q130" i="46" s="1"/>
  <c r="CE130" i="46"/>
  <c r="P130" i="46" s="1"/>
  <c r="CD130" i="46"/>
  <c r="CC130" i="46"/>
  <c r="N130" i="46" s="1"/>
  <c r="CB130" i="46"/>
  <c r="M130" i="46" s="1"/>
  <c r="CA130" i="46"/>
  <c r="BZ130" i="46"/>
  <c r="BY130" i="46"/>
  <c r="J130" i="46" s="1"/>
  <c r="BX130" i="46"/>
  <c r="I130" i="46" s="1"/>
  <c r="BW130" i="46"/>
  <c r="H130" i="46" s="1"/>
  <c r="BV130" i="46"/>
  <c r="G130" i="46" s="1"/>
  <c r="BU130" i="46"/>
  <c r="F130" i="46" s="1"/>
  <c r="BT130" i="46"/>
  <c r="E130" i="46" s="1"/>
  <c r="BS130" i="46"/>
  <c r="B130" i="46"/>
  <c r="B130" i="44" s="1"/>
  <c r="A130" i="46"/>
  <c r="A128" i="27" s="1"/>
  <c r="EF129" i="46"/>
  <c r="BQ129" i="46" s="1"/>
  <c r="EE129" i="46"/>
  <c r="BP129" i="46" s="1"/>
  <c r="ED129" i="46"/>
  <c r="BO129" i="44" s="1"/>
  <c r="EC129" i="46"/>
  <c r="BN129" i="44" s="1"/>
  <c r="EB129" i="46"/>
  <c r="EA129" i="46"/>
  <c r="BL129" i="44" s="1"/>
  <c r="DZ129" i="46"/>
  <c r="BK129" i="44" s="1"/>
  <c r="DY129" i="46"/>
  <c r="BJ129" i="44" s="1"/>
  <c r="DX129" i="46"/>
  <c r="DW129" i="46"/>
  <c r="BH129" i="46" s="1"/>
  <c r="DV129" i="46"/>
  <c r="BG129" i="46" s="1"/>
  <c r="DU129" i="46"/>
  <c r="BF129" i="46" s="1"/>
  <c r="DT129" i="46"/>
  <c r="BE129" i="46" s="1"/>
  <c r="DS129" i="46"/>
  <c r="DR129" i="46"/>
  <c r="BC129" i="46" s="1"/>
  <c r="DQ129" i="46"/>
  <c r="DP129" i="46"/>
  <c r="BA129" i="46" s="1"/>
  <c r="DO129" i="46"/>
  <c r="AZ129" i="46" s="1"/>
  <c r="DN129" i="46"/>
  <c r="AY129" i="46" s="1"/>
  <c r="DM129" i="46"/>
  <c r="AX129" i="46" s="1"/>
  <c r="DL129" i="46"/>
  <c r="AW129" i="46" s="1"/>
  <c r="DK129" i="46"/>
  <c r="DJ129" i="46"/>
  <c r="DI129" i="46"/>
  <c r="AT129" i="46" s="1"/>
  <c r="DH129" i="46"/>
  <c r="AS129" i="46" s="1"/>
  <c r="DG129" i="46"/>
  <c r="DF129" i="46"/>
  <c r="AQ129" i="46" s="1"/>
  <c r="DE129" i="46"/>
  <c r="AP129" i="46" s="1"/>
  <c r="DD129" i="46"/>
  <c r="DC129" i="46"/>
  <c r="DB129" i="46"/>
  <c r="AM129" i="46" s="1"/>
  <c r="DA129" i="46"/>
  <c r="AL129" i="46" s="1"/>
  <c r="CZ129" i="46"/>
  <c r="AK129" i="46" s="1"/>
  <c r="CY129" i="46"/>
  <c r="AJ129" i="46" s="1"/>
  <c r="CX129" i="46"/>
  <c r="AI129" i="46" s="1"/>
  <c r="CW129" i="46"/>
  <c r="AH129" i="46" s="1"/>
  <c r="CV129" i="46"/>
  <c r="AG129" i="46" s="1"/>
  <c r="CU129" i="46"/>
  <c r="CT129" i="46"/>
  <c r="AE129" i="46" s="1"/>
  <c r="CS129" i="46"/>
  <c r="AD129" i="46" s="1"/>
  <c r="CR129" i="46"/>
  <c r="AC129" i="46" s="1"/>
  <c r="CQ129" i="46"/>
  <c r="CP129" i="46"/>
  <c r="CO129" i="46"/>
  <c r="CN129" i="46"/>
  <c r="Y129" i="46" s="1"/>
  <c r="CM129" i="46"/>
  <c r="CL129" i="46"/>
  <c r="W129" i="46" s="1"/>
  <c r="CK129" i="46"/>
  <c r="CJ129" i="46"/>
  <c r="U129" i="46" s="1"/>
  <c r="CI129" i="46"/>
  <c r="T129" i="46" s="1"/>
  <c r="CH129" i="46"/>
  <c r="CG129" i="46"/>
  <c r="CF129" i="46"/>
  <c r="CE129" i="46"/>
  <c r="CD129" i="46"/>
  <c r="O129" i="46" s="1"/>
  <c r="CC129" i="46"/>
  <c r="N129" i="46" s="1"/>
  <c r="CB129" i="46"/>
  <c r="M129" i="46" s="1"/>
  <c r="CA129" i="46"/>
  <c r="BZ129" i="46"/>
  <c r="K129" i="46" s="1"/>
  <c r="BY129" i="46"/>
  <c r="J129" i="46" s="1"/>
  <c r="BX129" i="46"/>
  <c r="I129" i="46" s="1"/>
  <c r="BW129" i="46"/>
  <c r="BV129" i="46"/>
  <c r="G129" i="46" s="1"/>
  <c r="BU129" i="46"/>
  <c r="BT129" i="46"/>
  <c r="E129" i="46" s="1"/>
  <c r="BS129" i="46"/>
  <c r="D129" i="46" s="1"/>
  <c r="BO129" i="46"/>
  <c r="BN129" i="46"/>
  <c r="BM129" i="46"/>
  <c r="BL129" i="46"/>
  <c r="BK129" i="46"/>
  <c r="BJ129" i="46"/>
  <c r="BI129" i="46"/>
  <c r="B129" i="46"/>
  <c r="B129" i="44" s="1"/>
  <c r="A129" i="46"/>
  <c r="A127" i="27" s="1"/>
  <c r="EF128" i="46"/>
  <c r="EE128" i="46"/>
  <c r="BP128" i="46" s="1"/>
  <c r="ED128" i="46"/>
  <c r="EC128" i="46"/>
  <c r="BN128" i="46" s="1"/>
  <c r="EB128" i="46"/>
  <c r="BM128" i="46" s="1"/>
  <c r="EA128" i="46"/>
  <c r="BL128" i="46" s="1"/>
  <c r="DZ128" i="46"/>
  <c r="DY128" i="46"/>
  <c r="BJ128" i="46" s="1"/>
  <c r="DX128" i="46"/>
  <c r="BI128" i="46" s="1"/>
  <c r="DW128" i="46"/>
  <c r="BH128" i="46" s="1"/>
  <c r="DV128" i="46"/>
  <c r="DU128" i="46"/>
  <c r="BF128" i="46" s="1"/>
  <c r="DT128" i="46"/>
  <c r="DS128" i="46"/>
  <c r="BD128" i="46" s="1"/>
  <c r="DR128" i="46"/>
  <c r="BC128" i="46" s="1"/>
  <c r="DQ128" i="46"/>
  <c r="BB128" i="46" s="1"/>
  <c r="DP128" i="46"/>
  <c r="BA128" i="46" s="1"/>
  <c r="DO128" i="46"/>
  <c r="AZ128" i="46" s="1"/>
  <c r="DN128" i="46"/>
  <c r="DM128" i="46"/>
  <c r="AX128" i="46" s="1"/>
  <c r="DL128" i="46"/>
  <c r="AW128" i="46" s="1"/>
  <c r="DK128" i="46"/>
  <c r="AV128" i="46" s="1"/>
  <c r="DJ128" i="46"/>
  <c r="AU128" i="46" s="1"/>
  <c r="DI128" i="46"/>
  <c r="DH128" i="46"/>
  <c r="AS128" i="46" s="1"/>
  <c r="DG128" i="46"/>
  <c r="AR128" i="46" s="1"/>
  <c r="DF128" i="46"/>
  <c r="DE128" i="46"/>
  <c r="AP128" i="46" s="1"/>
  <c r="DD128" i="46"/>
  <c r="AO128" i="46" s="1"/>
  <c r="DC128" i="46"/>
  <c r="AN128" i="46" s="1"/>
  <c r="DB128" i="46"/>
  <c r="AM128" i="46" s="1"/>
  <c r="DA128" i="46"/>
  <c r="AL128" i="46" s="1"/>
  <c r="CZ128" i="46"/>
  <c r="AK128" i="46" s="1"/>
  <c r="CY128" i="46"/>
  <c r="AJ128" i="46" s="1"/>
  <c r="CX128" i="46"/>
  <c r="CW128" i="46"/>
  <c r="CV128" i="46"/>
  <c r="AG128" i="46" s="1"/>
  <c r="CU128" i="46"/>
  <c r="AF128" i="46" s="1"/>
  <c r="CT128" i="46"/>
  <c r="AE128" i="46" s="1"/>
  <c r="CS128" i="46"/>
  <c r="CR128" i="46"/>
  <c r="AC128" i="46" s="1"/>
  <c r="CQ128" i="46"/>
  <c r="AB128" i="46" s="1"/>
  <c r="CP128" i="46"/>
  <c r="CO128" i="46"/>
  <c r="Z128" i="46" s="1"/>
  <c r="CN128" i="46"/>
  <c r="CM128" i="46"/>
  <c r="X128" i="46" s="1"/>
  <c r="CL128" i="46"/>
  <c r="CK128" i="46"/>
  <c r="V128" i="46" s="1"/>
  <c r="CJ128" i="46"/>
  <c r="U128" i="46" s="1"/>
  <c r="CI128" i="46"/>
  <c r="T128" i="46" s="1"/>
  <c r="CH128" i="46"/>
  <c r="CG128" i="46"/>
  <c r="R128" i="46" s="1"/>
  <c r="CF128" i="46"/>
  <c r="Q128" i="46" s="1"/>
  <c r="CE128" i="46"/>
  <c r="P128" i="46" s="1"/>
  <c r="CD128" i="46"/>
  <c r="O128" i="46" s="1"/>
  <c r="CC128" i="46"/>
  <c r="CB128" i="46"/>
  <c r="M128" i="46" s="1"/>
  <c r="CA128" i="46"/>
  <c r="BZ128" i="46"/>
  <c r="BY128" i="46"/>
  <c r="J128" i="46" s="1"/>
  <c r="BX128" i="46"/>
  <c r="I128" i="46" s="1"/>
  <c r="BW128" i="46"/>
  <c r="H128" i="46" s="1"/>
  <c r="BV128" i="46"/>
  <c r="BU128" i="46"/>
  <c r="F128" i="46" s="1"/>
  <c r="BT128" i="46"/>
  <c r="BS128" i="46"/>
  <c r="D128" i="46" s="1"/>
  <c r="B128" i="46"/>
  <c r="B128" i="44" s="1"/>
  <c r="A128" i="46"/>
  <c r="A126" i="27" s="1"/>
  <c r="EF127" i="46"/>
  <c r="BQ127" i="46" s="1"/>
  <c r="EE127" i="46"/>
  <c r="BP127" i="46" s="1"/>
  <c r="ED127" i="46"/>
  <c r="EC127" i="46"/>
  <c r="EB127" i="46"/>
  <c r="BM127" i="46" s="1"/>
  <c r="EA127" i="46"/>
  <c r="BL127" i="46" s="1"/>
  <c r="DZ127" i="46"/>
  <c r="DY127" i="46"/>
  <c r="BJ127" i="46" s="1"/>
  <c r="DX127" i="46"/>
  <c r="BI127" i="46" s="1"/>
  <c r="DW127" i="46"/>
  <c r="BH127" i="46" s="1"/>
  <c r="DV127" i="46"/>
  <c r="BG127" i="46" s="1"/>
  <c r="DU127" i="46"/>
  <c r="BF127" i="46" s="1"/>
  <c r="DT127" i="46"/>
  <c r="BE127" i="46" s="1"/>
  <c r="DS127" i="46"/>
  <c r="BD127" i="46" s="1"/>
  <c r="DR127" i="46"/>
  <c r="DQ127" i="46"/>
  <c r="BB127" i="46" s="1"/>
  <c r="DP127" i="46"/>
  <c r="BA127" i="46" s="1"/>
  <c r="DO127" i="46"/>
  <c r="AZ127" i="46" s="1"/>
  <c r="DN127" i="46"/>
  <c r="DM127" i="46"/>
  <c r="AX127" i="46" s="1"/>
  <c r="DL127" i="46"/>
  <c r="DK127" i="46"/>
  <c r="AV127" i="46" s="1"/>
  <c r="DJ127" i="46"/>
  <c r="DI127" i="46"/>
  <c r="AT127" i="46" s="1"/>
  <c r="DH127" i="46"/>
  <c r="DG127" i="46"/>
  <c r="AR127" i="46" s="1"/>
  <c r="DF127" i="46"/>
  <c r="DE127" i="46"/>
  <c r="DD127" i="46"/>
  <c r="DC127" i="46"/>
  <c r="AN127" i="46" s="1"/>
  <c r="DB127" i="46"/>
  <c r="DA127" i="46"/>
  <c r="AL127" i="46" s="1"/>
  <c r="CZ127" i="46"/>
  <c r="AK127" i="46" s="1"/>
  <c r="CY127" i="46"/>
  <c r="AJ127" i="46" s="1"/>
  <c r="CX127" i="46"/>
  <c r="AI127" i="46" s="1"/>
  <c r="CW127" i="46"/>
  <c r="AH127" i="46" s="1"/>
  <c r="CV127" i="46"/>
  <c r="AG127" i="46" s="1"/>
  <c r="CU127" i="46"/>
  <c r="AF127" i="46" s="1"/>
  <c r="CT127" i="46"/>
  <c r="CS127" i="46"/>
  <c r="AD127" i="46" s="1"/>
  <c r="CR127" i="46"/>
  <c r="AC127" i="46" s="1"/>
  <c r="CQ127" i="46"/>
  <c r="AB127" i="46" s="1"/>
  <c r="CP127" i="46"/>
  <c r="AA127" i="46" s="1"/>
  <c r="CO127" i="46"/>
  <c r="Z127" i="46" s="1"/>
  <c r="CN127" i="46"/>
  <c r="CM127" i="46"/>
  <c r="X127" i="46" s="1"/>
  <c r="CL127" i="46"/>
  <c r="CK127" i="46"/>
  <c r="V127" i="46" s="1"/>
  <c r="CJ127" i="46"/>
  <c r="U127" i="46" s="1"/>
  <c r="CI127" i="46"/>
  <c r="T127" i="46" s="1"/>
  <c r="CH127" i="46"/>
  <c r="CG127" i="46"/>
  <c r="CF127" i="46"/>
  <c r="CE127" i="46"/>
  <c r="P127" i="46" s="1"/>
  <c r="CD127" i="46"/>
  <c r="CC127" i="46"/>
  <c r="N127" i="46" s="1"/>
  <c r="CB127" i="46"/>
  <c r="M127" i="46" s="1"/>
  <c r="CA127" i="46"/>
  <c r="L127" i="46" s="1"/>
  <c r="BZ127" i="46"/>
  <c r="K127" i="46" s="1"/>
  <c r="BY127" i="46"/>
  <c r="BX127" i="46"/>
  <c r="I127" i="46" s="1"/>
  <c r="BW127" i="46"/>
  <c r="BV127" i="46"/>
  <c r="BU127" i="46"/>
  <c r="F127" i="46" s="1"/>
  <c r="BT127" i="46"/>
  <c r="BS127" i="46"/>
  <c r="D127" i="46" s="1"/>
  <c r="B127" i="46"/>
  <c r="B127" i="44" s="1"/>
  <c r="A127" i="46"/>
  <c r="A125" i="27" s="1"/>
  <c r="EF126" i="46"/>
  <c r="BQ126" i="46" s="1"/>
  <c r="EE126" i="46"/>
  <c r="BP126" i="46" s="1"/>
  <c r="ED126" i="46"/>
  <c r="EC126" i="46"/>
  <c r="BN126" i="46" s="1"/>
  <c r="EB126" i="46"/>
  <c r="BM126" i="46" s="1"/>
  <c r="EA126" i="46"/>
  <c r="BL126" i="46" s="1"/>
  <c r="DZ126" i="46"/>
  <c r="BK126" i="46" s="1"/>
  <c r="DY126" i="46"/>
  <c r="DX126" i="46"/>
  <c r="DW126" i="46"/>
  <c r="BH126" i="46" s="1"/>
  <c r="DV126" i="46"/>
  <c r="DU126" i="46"/>
  <c r="DT126" i="46"/>
  <c r="BE126" i="46" s="1"/>
  <c r="DS126" i="46"/>
  <c r="BD126" i="46" s="1"/>
  <c r="DR126" i="46"/>
  <c r="DQ126" i="46"/>
  <c r="BB126" i="46" s="1"/>
  <c r="DP126" i="46"/>
  <c r="BA126" i="46" s="1"/>
  <c r="DO126" i="46"/>
  <c r="AZ126" i="46" s="1"/>
  <c r="DN126" i="46"/>
  <c r="DM126" i="46"/>
  <c r="AX126" i="46" s="1"/>
  <c r="DL126" i="46"/>
  <c r="AW126" i="46" s="1"/>
  <c r="DK126" i="46"/>
  <c r="AV126" i="46" s="1"/>
  <c r="DJ126" i="46"/>
  <c r="DI126" i="46"/>
  <c r="AT126" i="46" s="1"/>
  <c r="DH126" i="46"/>
  <c r="DG126" i="46"/>
  <c r="AR126" i="46" s="1"/>
  <c r="DF126" i="46"/>
  <c r="DE126" i="46"/>
  <c r="AP126" i="46" s="1"/>
  <c r="DD126" i="46"/>
  <c r="AO126" i="46" s="1"/>
  <c r="DC126" i="46"/>
  <c r="AN126" i="46" s="1"/>
  <c r="DB126" i="46"/>
  <c r="DA126" i="46"/>
  <c r="AL126" i="46" s="1"/>
  <c r="CZ126" i="46"/>
  <c r="AK126" i="46" s="1"/>
  <c r="CY126" i="46"/>
  <c r="AJ126" i="46" s="1"/>
  <c r="CX126" i="46"/>
  <c r="CW126" i="46"/>
  <c r="AH126" i="46" s="1"/>
  <c r="CV126" i="46"/>
  <c r="AG126" i="46" s="1"/>
  <c r="CU126" i="46"/>
  <c r="AF126" i="46" s="1"/>
  <c r="CT126" i="46"/>
  <c r="AE126" i="46" s="1"/>
  <c r="CS126" i="46"/>
  <c r="CR126" i="46"/>
  <c r="AC126" i="46" s="1"/>
  <c r="CQ126" i="46"/>
  <c r="AB126" i="46" s="1"/>
  <c r="CP126" i="46"/>
  <c r="CO126" i="46"/>
  <c r="Z126" i="46" s="1"/>
  <c r="CN126" i="46"/>
  <c r="Y126" i="46" s="1"/>
  <c r="CM126" i="46"/>
  <c r="X126" i="46" s="1"/>
  <c r="CL126" i="46"/>
  <c r="CK126" i="46"/>
  <c r="V126" i="46" s="1"/>
  <c r="CJ126" i="46"/>
  <c r="U126" i="46" s="1"/>
  <c r="CI126" i="46"/>
  <c r="T126" i="46" s="1"/>
  <c r="CH126" i="46"/>
  <c r="CG126" i="46"/>
  <c r="CF126" i="46"/>
  <c r="CE126" i="46"/>
  <c r="P126" i="46" s="1"/>
  <c r="CD126" i="46"/>
  <c r="O126" i="46" s="1"/>
  <c r="CC126" i="46"/>
  <c r="CB126" i="46"/>
  <c r="M126" i="46" s="1"/>
  <c r="CA126" i="46"/>
  <c r="L126" i="46" s="1"/>
  <c r="BZ126" i="46"/>
  <c r="BY126" i="46"/>
  <c r="J126" i="46" s="1"/>
  <c r="BX126" i="46"/>
  <c r="I126" i="46" s="1"/>
  <c r="BW126" i="46"/>
  <c r="H126" i="46" s="1"/>
  <c r="BV126" i="46"/>
  <c r="BU126" i="46"/>
  <c r="F126" i="46" s="1"/>
  <c r="BT126" i="46"/>
  <c r="BS126" i="46"/>
  <c r="B126" i="46"/>
  <c r="B126" i="44" s="1"/>
  <c r="A126" i="46"/>
  <c r="A124" i="27" s="1"/>
  <c r="EF125" i="46"/>
  <c r="EE125" i="46"/>
  <c r="ED125" i="46"/>
  <c r="BO125" i="44" s="1"/>
  <c r="EC125" i="46"/>
  <c r="EB125" i="46"/>
  <c r="BM125" i="46" s="1"/>
  <c r="EA125" i="46"/>
  <c r="BL125" i="46" s="1"/>
  <c r="DZ125" i="46"/>
  <c r="BK125" i="46" s="1"/>
  <c r="DY125" i="46"/>
  <c r="BJ125" i="46" s="1"/>
  <c r="DX125" i="46"/>
  <c r="BI125" i="46" s="1"/>
  <c r="DW125" i="46"/>
  <c r="DV125" i="46"/>
  <c r="DU125" i="46"/>
  <c r="DT125" i="46"/>
  <c r="BE125" i="46" s="1"/>
  <c r="DS125" i="46"/>
  <c r="BD125" i="46" s="1"/>
  <c r="DR125" i="46"/>
  <c r="DQ125" i="46"/>
  <c r="DP125" i="46"/>
  <c r="BA125" i="46" s="1"/>
  <c r="DO125" i="46"/>
  <c r="DN125" i="46"/>
  <c r="DM125" i="46"/>
  <c r="AX125" i="46" s="1"/>
  <c r="DL125" i="46"/>
  <c r="AW125" i="46" s="1"/>
  <c r="DK125" i="46"/>
  <c r="AV125" i="46" s="1"/>
  <c r="DJ125" i="46"/>
  <c r="AU125" i="46" s="1"/>
  <c r="DI125" i="46"/>
  <c r="DH125" i="46"/>
  <c r="AS125" i="46" s="1"/>
  <c r="DG125" i="46"/>
  <c r="DF125" i="46"/>
  <c r="DE125" i="46"/>
  <c r="AP125" i="46" s="1"/>
  <c r="DD125" i="46"/>
  <c r="AO125" i="46" s="1"/>
  <c r="DC125" i="46"/>
  <c r="AN125" i="46" s="1"/>
  <c r="DB125" i="46"/>
  <c r="AM125" i="46" s="1"/>
  <c r="DA125" i="46"/>
  <c r="CZ125" i="46"/>
  <c r="AK125" i="46" s="1"/>
  <c r="CY125" i="46"/>
  <c r="CX125" i="46"/>
  <c r="AI125" i="46" s="1"/>
  <c r="CW125" i="46"/>
  <c r="AH125" i="46" s="1"/>
  <c r="CV125" i="46"/>
  <c r="CU125" i="46"/>
  <c r="AF125" i="46" s="1"/>
  <c r="CT125" i="46"/>
  <c r="AE125" i="46" s="1"/>
  <c r="CS125" i="46"/>
  <c r="AD125" i="46" s="1"/>
  <c r="CR125" i="46"/>
  <c r="AC125" i="46" s="1"/>
  <c r="CQ125" i="46"/>
  <c r="CP125" i="46"/>
  <c r="CO125" i="46"/>
  <c r="Z125" i="46" s="1"/>
  <c r="CN125" i="46"/>
  <c r="Y125" i="46" s="1"/>
  <c r="CM125" i="46"/>
  <c r="CL125" i="46"/>
  <c r="W125" i="46" s="1"/>
  <c r="CK125" i="46"/>
  <c r="V125" i="46" s="1"/>
  <c r="CJ125" i="46"/>
  <c r="CI125" i="46"/>
  <c r="CH125" i="46"/>
  <c r="S125" i="46" s="1"/>
  <c r="CG125" i="46"/>
  <c r="R125" i="46" s="1"/>
  <c r="CF125" i="46"/>
  <c r="CE125" i="46"/>
  <c r="P125" i="46" s="1"/>
  <c r="CD125" i="46"/>
  <c r="O125" i="46" s="1"/>
  <c r="CC125" i="46"/>
  <c r="N125" i="46" s="1"/>
  <c r="CB125" i="46"/>
  <c r="M125" i="46" s="1"/>
  <c r="CA125" i="46"/>
  <c r="BZ125" i="46"/>
  <c r="BY125" i="46"/>
  <c r="J125" i="46" s="1"/>
  <c r="BX125" i="46"/>
  <c r="I125" i="46" s="1"/>
  <c r="BW125" i="46"/>
  <c r="H125" i="46" s="1"/>
  <c r="BV125" i="46"/>
  <c r="G125" i="46" s="1"/>
  <c r="BU125" i="46"/>
  <c r="BT125" i="46"/>
  <c r="E125" i="46" s="1"/>
  <c r="BS125" i="46"/>
  <c r="BO125" i="46"/>
  <c r="BN125" i="46"/>
  <c r="B125" i="46"/>
  <c r="B125" i="44" s="1"/>
  <c r="A125" i="46"/>
  <c r="A123" i="27" s="1"/>
  <c r="EF124" i="46"/>
  <c r="EE124" i="46"/>
  <c r="ED124" i="46"/>
  <c r="BO124" i="46" s="1"/>
  <c r="EC124" i="46"/>
  <c r="BN124" i="46" s="1"/>
  <c r="EB124" i="46"/>
  <c r="BM124" i="46" s="1"/>
  <c r="EA124" i="46"/>
  <c r="BL124" i="46" s="1"/>
  <c r="DZ124" i="46"/>
  <c r="BK124" i="46" s="1"/>
  <c r="DY124" i="46"/>
  <c r="BJ124" i="46" s="1"/>
  <c r="DX124" i="46"/>
  <c r="DW124" i="46"/>
  <c r="BH124" i="46" s="1"/>
  <c r="DV124" i="46"/>
  <c r="BG124" i="46" s="1"/>
  <c r="DU124" i="46"/>
  <c r="BF124" i="46" s="1"/>
  <c r="DT124" i="46"/>
  <c r="DS124" i="46"/>
  <c r="BD124" i="46" s="1"/>
  <c r="DR124" i="46"/>
  <c r="DQ124" i="46"/>
  <c r="BB124" i="46" s="1"/>
  <c r="DP124" i="46"/>
  <c r="DO124" i="46"/>
  <c r="DN124" i="46"/>
  <c r="AY124" i="46" s="1"/>
  <c r="DM124" i="46"/>
  <c r="AX124" i="46" s="1"/>
  <c r="DL124" i="46"/>
  <c r="AW124" i="46" s="1"/>
  <c r="DK124" i="46"/>
  <c r="AV124" i="46" s="1"/>
  <c r="DJ124" i="46"/>
  <c r="AU124" i="46" s="1"/>
  <c r="DI124" i="46"/>
  <c r="AT124" i="46" s="1"/>
  <c r="DH124" i="46"/>
  <c r="DG124" i="46"/>
  <c r="DF124" i="46"/>
  <c r="AQ124" i="46" s="1"/>
  <c r="DE124" i="46"/>
  <c r="AP124" i="46" s="1"/>
  <c r="DD124" i="46"/>
  <c r="AO124" i="46" s="1"/>
  <c r="DC124" i="46"/>
  <c r="DB124" i="46"/>
  <c r="AM124" i="46" s="1"/>
  <c r="DA124" i="46"/>
  <c r="AL124" i="46" s="1"/>
  <c r="CZ124" i="46"/>
  <c r="CY124" i="46"/>
  <c r="CX124" i="46"/>
  <c r="AI124" i="46" s="1"/>
  <c r="CW124" i="46"/>
  <c r="AH124" i="46" s="1"/>
  <c r="CV124" i="46"/>
  <c r="CU124" i="46"/>
  <c r="AF124" i="46" s="1"/>
  <c r="CT124" i="46"/>
  <c r="AE124" i="46" s="1"/>
  <c r="CS124" i="46"/>
  <c r="AD124" i="46" s="1"/>
  <c r="CR124" i="46"/>
  <c r="CQ124" i="46"/>
  <c r="AB124" i="46" s="1"/>
  <c r="CP124" i="46"/>
  <c r="AA124" i="46" s="1"/>
  <c r="CO124" i="46"/>
  <c r="Z124" i="46" s="1"/>
  <c r="CN124" i="46"/>
  <c r="Y124" i="46" s="1"/>
  <c r="CM124" i="46"/>
  <c r="X124" i="46" s="1"/>
  <c r="CL124" i="46"/>
  <c r="W124" i="46" s="1"/>
  <c r="CK124" i="46"/>
  <c r="V124" i="46" s="1"/>
  <c r="CJ124" i="46"/>
  <c r="CI124" i="46"/>
  <c r="T124" i="46" s="1"/>
  <c r="CH124" i="46"/>
  <c r="S124" i="46" s="1"/>
  <c r="CG124" i="46"/>
  <c r="R124" i="46" s="1"/>
  <c r="CF124" i="46"/>
  <c r="CE124" i="46"/>
  <c r="P124" i="46" s="1"/>
  <c r="CD124" i="46"/>
  <c r="O124" i="46" s="1"/>
  <c r="CC124" i="46"/>
  <c r="N124" i="46" s="1"/>
  <c r="CB124" i="46"/>
  <c r="CA124" i="46"/>
  <c r="BZ124" i="46"/>
  <c r="K124" i="46" s="1"/>
  <c r="BY124" i="46"/>
  <c r="J124" i="46" s="1"/>
  <c r="BX124" i="46"/>
  <c r="I124" i="46" s="1"/>
  <c r="BW124" i="46"/>
  <c r="H124" i="46" s="1"/>
  <c r="BV124" i="46"/>
  <c r="G124" i="46" s="1"/>
  <c r="BU124" i="46"/>
  <c r="F124" i="46" s="1"/>
  <c r="BT124" i="46"/>
  <c r="BS124" i="46"/>
  <c r="D124" i="46" s="1"/>
  <c r="B124" i="46"/>
  <c r="B124" i="44" s="1"/>
  <c r="A124" i="46"/>
  <c r="A122" i="27" s="1"/>
  <c r="EF123" i="46"/>
  <c r="EE123" i="46"/>
  <c r="ED123" i="46"/>
  <c r="BO123" i="46" s="1"/>
  <c r="EC123" i="46"/>
  <c r="EB123" i="46"/>
  <c r="EA123" i="46"/>
  <c r="BL123" i="46" s="1"/>
  <c r="DZ123" i="46"/>
  <c r="DY123" i="46"/>
  <c r="BJ123" i="46" s="1"/>
  <c r="DX123" i="46"/>
  <c r="DW123" i="46"/>
  <c r="DV123" i="46"/>
  <c r="DU123" i="46"/>
  <c r="BF123" i="46" s="1"/>
  <c r="DT123" i="46"/>
  <c r="DS123" i="46"/>
  <c r="DR123" i="46"/>
  <c r="BC123" i="46" s="1"/>
  <c r="DQ123" i="46"/>
  <c r="BB123" i="46" s="1"/>
  <c r="DP123" i="46"/>
  <c r="BA123" i="46" s="1"/>
  <c r="DO123" i="46"/>
  <c r="DN123" i="46"/>
  <c r="AY123" i="46" s="1"/>
  <c r="DM123" i="46"/>
  <c r="AX123" i="46" s="1"/>
  <c r="DL123" i="46"/>
  <c r="DK123" i="46"/>
  <c r="AV123" i="46" s="1"/>
  <c r="DJ123" i="46"/>
  <c r="DI123" i="46"/>
  <c r="AT123" i="46" s="1"/>
  <c r="DH123" i="46"/>
  <c r="AS123" i="46" s="1"/>
  <c r="DG123" i="46"/>
  <c r="DF123" i="46"/>
  <c r="AQ123" i="46" s="1"/>
  <c r="DE123" i="46"/>
  <c r="DD123" i="46"/>
  <c r="DC123" i="46"/>
  <c r="AN123" i="46" s="1"/>
  <c r="DB123" i="46"/>
  <c r="AM123" i="46" s="1"/>
  <c r="DA123" i="46"/>
  <c r="AL123" i="46" s="1"/>
  <c r="CZ123" i="46"/>
  <c r="CY123" i="46"/>
  <c r="CX123" i="46"/>
  <c r="AI123" i="46" s="1"/>
  <c r="CW123" i="46"/>
  <c r="AH123" i="46" s="1"/>
  <c r="CV123" i="46"/>
  <c r="CU123" i="46"/>
  <c r="AF123" i="46" s="1"/>
  <c r="CT123" i="46"/>
  <c r="CS123" i="46"/>
  <c r="AD123" i="46" s="1"/>
  <c r="CR123" i="46"/>
  <c r="AC123" i="46" s="1"/>
  <c r="CQ123" i="46"/>
  <c r="CP123" i="46"/>
  <c r="CO123" i="46"/>
  <c r="Z123" i="46" s="1"/>
  <c r="CN123" i="46"/>
  <c r="CM123" i="46"/>
  <c r="X123" i="46" s="1"/>
  <c r="CL123" i="46"/>
  <c r="W123" i="46" s="1"/>
  <c r="CK123" i="46"/>
  <c r="V123" i="46" s="1"/>
  <c r="CJ123" i="46"/>
  <c r="U123" i="46" s="1"/>
  <c r="CI123" i="46"/>
  <c r="CH123" i="46"/>
  <c r="S123" i="46" s="1"/>
  <c r="CG123" i="46"/>
  <c r="R123" i="46" s="1"/>
  <c r="CF123" i="46"/>
  <c r="CE123" i="46"/>
  <c r="CD123" i="46"/>
  <c r="O123" i="46" s="1"/>
  <c r="CC123" i="46"/>
  <c r="N123" i="46" s="1"/>
  <c r="CB123" i="46"/>
  <c r="CA123" i="46"/>
  <c r="BZ123" i="46"/>
  <c r="BY123" i="46"/>
  <c r="BX123" i="46"/>
  <c r="BW123" i="46"/>
  <c r="BV123" i="46"/>
  <c r="BU123" i="46"/>
  <c r="F123" i="46" s="1"/>
  <c r="BT123" i="46"/>
  <c r="BS123" i="46"/>
  <c r="B123" i="46"/>
  <c r="B123" i="44" s="1"/>
  <c r="A123" i="46"/>
  <c r="A121" i="27" s="1"/>
  <c r="EF122" i="46"/>
  <c r="BQ122" i="46" s="1"/>
  <c r="EE122" i="46"/>
  <c r="BP122" i="46" s="1"/>
  <c r="ED122" i="46"/>
  <c r="BO122" i="46" s="1"/>
  <c r="EC122" i="46"/>
  <c r="BN122" i="46" s="1"/>
  <c r="EB122" i="46"/>
  <c r="BM122" i="46" s="1"/>
  <c r="EA122" i="46"/>
  <c r="BL122" i="46" s="1"/>
  <c r="DZ122" i="46"/>
  <c r="BK122" i="46" s="1"/>
  <c r="DY122" i="46"/>
  <c r="BJ122" i="46" s="1"/>
  <c r="DX122" i="46"/>
  <c r="BI122" i="46" s="1"/>
  <c r="DW122" i="46"/>
  <c r="BH122" i="46" s="1"/>
  <c r="DV122" i="46"/>
  <c r="DU122" i="46"/>
  <c r="BF122" i="46" s="1"/>
  <c r="DT122" i="46"/>
  <c r="BE122" i="46" s="1"/>
  <c r="DS122" i="46"/>
  <c r="BD122" i="46" s="1"/>
  <c r="DR122" i="46"/>
  <c r="DQ122" i="46"/>
  <c r="BB122" i="46" s="1"/>
  <c r="DP122" i="46"/>
  <c r="DO122" i="46"/>
  <c r="AZ122" i="46" s="1"/>
  <c r="DN122" i="46"/>
  <c r="AY122" i="46" s="1"/>
  <c r="DM122" i="46"/>
  <c r="AX122" i="46" s="1"/>
  <c r="DL122" i="46"/>
  <c r="AW122" i="46" s="1"/>
  <c r="DK122" i="46"/>
  <c r="DJ122" i="46"/>
  <c r="AU122" i="46" s="1"/>
  <c r="DI122" i="46"/>
  <c r="AT122" i="46" s="1"/>
  <c r="DH122" i="46"/>
  <c r="DG122" i="46"/>
  <c r="AR122" i="46" s="1"/>
  <c r="DF122" i="46"/>
  <c r="AQ122" i="46" s="1"/>
  <c r="DE122" i="46"/>
  <c r="AP122" i="46" s="1"/>
  <c r="DD122" i="46"/>
  <c r="AO122" i="46" s="1"/>
  <c r="DC122" i="46"/>
  <c r="AN122" i="46" s="1"/>
  <c r="DB122" i="46"/>
  <c r="AM122" i="46" s="1"/>
  <c r="DA122" i="46"/>
  <c r="AL122" i="46" s="1"/>
  <c r="CZ122" i="46"/>
  <c r="AK122" i="46" s="1"/>
  <c r="CY122" i="46"/>
  <c r="CX122" i="46"/>
  <c r="AI122" i="46" s="1"/>
  <c r="CW122" i="46"/>
  <c r="AH122" i="46" s="1"/>
  <c r="CV122" i="46"/>
  <c r="AG122" i="46" s="1"/>
  <c r="CU122" i="46"/>
  <c r="AF122" i="46" s="1"/>
  <c r="CT122" i="46"/>
  <c r="AE122" i="46" s="1"/>
  <c r="CS122" i="46"/>
  <c r="AD122" i="46" s="1"/>
  <c r="CR122" i="46"/>
  <c r="CQ122" i="46"/>
  <c r="AB122" i="46" s="1"/>
  <c r="CP122" i="46"/>
  <c r="AA122" i="46" s="1"/>
  <c r="CO122" i="46"/>
  <c r="Z122" i="46" s="1"/>
  <c r="CN122" i="46"/>
  <c r="Y122" i="46" s="1"/>
  <c r="CM122" i="46"/>
  <c r="X122" i="46" s="1"/>
  <c r="CL122" i="46"/>
  <c r="W122" i="46" s="1"/>
  <c r="CK122" i="46"/>
  <c r="V122" i="46" s="1"/>
  <c r="CJ122" i="46"/>
  <c r="CI122" i="46"/>
  <c r="T122" i="46" s="1"/>
  <c r="CH122" i="46"/>
  <c r="S122" i="46" s="1"/>
  <c r="CG122" i="46"/>
  <c r="R122" i="46" s="1"/>
  <c r="CF122" i="46"/>
  <c r="Q122" i="46" s="1"/>
  <c r="CE122" i="46"/>
  <c r="CD122" i="46"/>
  <c r="CC122" i="46"/>
  <c r="N122" i="46" s="1"/>
  <c r="CB122" i="46"/>
  <c r="M122" i="46" s="1"/>
  <c r="CA122" i="46"/>
  <c r="L122" i="46" s="1"/>
  <c r="BZ122" i="46"/>
  <c r="BY122" i="46"/>
  <c r="J122" i="46" s="1"/>
  <c r="BX122" i="46"/>
  <c r="I122" i="46" s="1"/>
  <c r="BW122" i="46"/>
  <c r="H122" i="46" s="1"/>
  <c r="BV122" i="46"/>
  <c r="G122" i="46" s="1"/>
  <c r="BU122" i="46"/>
  <c r="F122" i="46" s="1"/>
  <c r="BT122" i="46"/>
  <c r="E122" i="46" s="1"/>
  <c r="BS122" i="46"/>
  <c r="D122" i="46" s="1"/>
  <c r="B122" i="46"/>
  <c r="B122" i="44" s="1"/>
  <c r="A122" i="46"/>
  <c r="A120" i="27" s="1"/>
  <c r="EF121" i="46"/>
  <c r="BQ121" i="46" s="1"/>
  <c r="EE121" i="46"/>
  <c r="BP121" i="46" s="1"/>
  <c r="ED121" i="46"/>
  <c r="BO121" i="44" s="1"/>
  <c r="EC121" i="46"/>
  <c r="BN121" i="44" s="1"/>
  <c r="EB121" i="46"/>
  <c r="EA121" i="46"/>
  <c r="DZ121" i="46"/>
  <c r="BK121" i="46" s="1"/>
  <c r="DY121" i="46"/>
  <c r="BJ121" i="46" s="1"/>
  <c r="DX121" i="46"/>
  <c r="DW121" i="46"/>
  <c r="BH121" i="46" s="1"/>
  <c r="DV121" i="46"/>
  <c r="DU121" i="46"/>
  <c r="BF121" i="46" s="1"/>
  <c r="DT121" i="46"/>
  <c r="DS121" i="46"/>
  <c r="DR121" i="46"/>
  <c r="BC121" i="46" s="1"/>
  <c r="DQ121" i="46"/>
  <c r="BB121" i="46" s="1"/>
  <c r="DP121" i="46"/>
  <c r="BA121" i="46" s="1"/>
  <c r="DO121" i="46"/>
  <c r="AZ121" i="46" s="1"/>
  <c r="DN121" i="46"/>
  <c r="AY121" i="46" s="1"/>
  <c r="DM121" i="46"/>
  <c r="AX121" i="46" s="1"/>
  <c r="DL121" i="46"/>
  <c r="DK121" i="46"/>
  <c r="AV121" i="46" s="1"/>
  <c r="DJ121" i="46"/>
  <c r="AU121" i="46" s="1"/>
  <c r="DI121" i="46"/>
  <c r="AT121" i="46" s="1"/>
  <c r="DH121" i="46"/>
  <c r="DG121" i="46"/>
  <c r="DF121" i="46"/>
  <c r="AQ121" i="46" s="1"/>
  <c r="DE121" i="46"/>
  <c r="AP121" i="46" s="1"/>
  <c r="DD121" i="46"/>
  <c r="DC121" i="46"/>
  <c r="DB121" i="46"/>
  <c r="AM121" i="46" s="1"/>
  <c r="DA121" i="46"/>
  <c r="AL121" i="46" s="1"/>
  <c r="CZ121" i="46"/>
  <c r="CY121" i="46"/>
  <c r="AJ121" i="46" s="1"/>
  <c r="CX121" i="46"/>
  <c r="AI121" i="46" s="1"/>
  <c r="CW121" i="46"/>
  <c r="AH121" i="46" s="1"/>
  <c r="CV121" i="46"/>
  <c r="CU121" i="46"/>
  <c r="AF121" i="46" s="1"/>
  <c r="CT121" i="46"/>
  <c r="AE121" i="46" s="1"/>
  <c r="CS121" i="46"/>
  <c r="AD121" i="46" s="1"/>
  <c r="CR121" i="46"/>
  <c r="AC121" i="46" s="1"/>
  <c r="CQ121" i="46"/>
  <c r="AB121" i="46" s="1"/>
  <c r="CP121" i="46"/>
  <c r="AA121" i="46" s="1"/>
  <c r="CO121" i="46"/>
  <c r="CN121" i="46"/>
  <c r="CM121" i="46"/>
  <c r="X121" i="46" s="1"/>
  <c r="CL121" i="46"/>
  <c r="W121" i="46" s="1"/>
  <c r="CK121" i="46"/>
  <c r="V121" i="46" s="1"/>
  <c r="CJ121" i="46"/>
  <c r="U121" i="46" s="1"/>
  <c r="CI121" i="46"/>
  <c r="CH121" i="46"/>
  <c r="S121" i="46" s="1"/>
  <c r="CG121" i="46"/>
  <c r="R121" i="46" s="1"/>
  <c r="CF121" i="46"/>
  <c r="CE121" i="46"/>
  <c r="P121" i="46" s="1"/>
  <c r="CD121" i="46"/>
  <c r="O121" i="46" s="1"/>
  <c r="CC121" i="46"/>
  <c r="N121" i="46" s="1"/>
  <c r="CB121" i="46"/>
  <c r="M121" i="46" s="1"/>
  <c r="CA121" i="46"/>
  <c r="L121" i="46" s="1"/>
  <c r="BZ121" i="46"/>
  <c r="K121" i="46" s="1"/>
  <c r="BY121" i="46"/>
  <c r="J121" i="46" s="1"/>
  <c r="BX121" i="46"/>
  <c r="BW121" i="46"/>
  <c r="H121" i="46" s="1"/>
  <c r="BV121" i="46"/>
  <c r="G121" i="46" s="1"/>
  <c r="BU121" i="46"/>
  <c r="F121" i="46" s="1"/>
  <c r="BT121" i="46"/>
  <c r="E121" i="46" s="1"/>
  <c r="BS121" i="46"/>
  <c r="D121" i="46" s="1"/>
  <c r="BO121" i="46"/>
  <c r="BN121" i="46"/>
  <c r="B121" i="46"/>
  <c r="B121" i="44" s="1"/>
  <c r="A121" i="46"/>
  <c r="EF120" i="46"/>
  <c r="BQ120" i="46" s="1"/>
  <c r="EE120" i="46"/>
  <c r="BP120" i="46" s="1"/>
  <c r="ED120" i="46"/>
  <c r="EC120" i="46"/>
  <c r="BN120" i="46" s="1"/>
  <c r="EB120" i="46"/>
  <c r="BM120" i="46" s="1"/>
  <c r="EA120" i="46"/>
  <c r="BL120" i="46" s="1"/>
  <c r="DZ120" i="46"/>
  <c r="DY120" i="46"/>
  <c r="BJ120" i="46" s="1"/>
  <c r="DX120" i="46"/>
  <c r="BI120" i="46" s="1"/>
  <c r="DW120" i="46"/>
  <c r="BH120" i="46" s="1"/>
  <c r="DV120" i="46"/>
  <c r="BG120" i="44" s="1"/>
  <c r="DU120" i="46"/>
  <c r="BF120" i="46" s="1"/>
  <c r="DT120" i="46"/>
  <c r="BE120" i="46" s="1"/>
  <c r="DS120" i="46"/>
  <c r="BD120" i="46" s="1"/>
  <c r="DR120" i="46"/>
  <c r="DQ120" i="46"/>
  <c r="DP120" i="46"/>
  <c r="DO120" i="46"/>
  <c r="AZ120" i="46" s="1"/>
  <c r="DN120" i="46"/>
  <c r="AY120" i="46" s="1"/>
  <c r="DM120" i="46"/>
  <c r="AX120" i="46" s="1"/>
  <c r="DL120" i="46"/>
  <c r="AW120" i="46" s="1"/>
  <c r="DK120" i="46"/>
  <c r="DJ120" i="46"/>
  <c r="DI120" i="46"/>
  <c r="DH120" i="46"/>
  <c r="AS120" i="46" s="1"/>
  <c r="DG120" i="46"/>
  <c r="AR120" i="46" s="1"/>
  <c r="DF120" i="46"/>
  <c r="AQ120" i="46" s="1"/>
  <c r="DE120" i="46"/>
  <c r="AP120" i="46" s="1"/>
  <c r="DD120" i="46"/>
  <c r="AO120" i="46" s="1"/>
  <c r="DC120" i="46"/>
  <c r="AN120" i="46" s="1"/>
  <c r="DB120" i="46"/>
  <c r="DA120" i="46"/>
  <c r="AL120" i="46" s="1"/>
  <c r="CZ120" i="46"/>
  <c r="AK120" i="46" s="1"/>
  <c r="CY120" i="46"/>
  <c r="AJ120" i="46" s="1"/>
  <c r="CX120" i="46"/>
  <c r="CW120" i="46"/>
  <c r="AH120" i="46" s="1"/>
  <c r="CV120" i="46"/>
  <c r="AG120" i="46" s="1"/>
  <c r="CU120" i="46"/>
  <c r="AF120" i="46" s="1"/>
  <c r="CT120" i="46"/>
  <c r="CS120" i="46"/>
  <c r="AD120" i="46" s="1"/>
  <c r="CR120" i="46"/>
  <c r="AC120" i="46" s="1"/>
  <c r="CQ120" i="46"/>
  <c r="AB120" i="46" s="1"/>
  <c r="CP120" i="46"/>
  <c r="AA120" i="46" s="1"/>
  <c r="CO120" i="46"/>
  <c r="Z120" i="46" s="1"/>
  <c r="CN120" i="46"/>
  <c r="CM120" i="46"/>
  <c r="X120" i="46" s="1"/>
  <c r="CL120" i="46"/>
  <c r="CK120" i="46"/>
  <c r="V120" i="46" s="1"/>
  <c r="CJ120" i="46"/>
  <c r="U120" i="46" s="1"/>
  <c r="CI120" i="46"/>
  <c r="T120" i="46" s="1"/>
  <c r="CH120" i="46"/>
  <c r="S120" i="46" s="1"/>
  <c r="CG120" i="46"/>
  <c r="R120" i="46" s="1"/>
  <c r="CF120" i="46"/>
  <c r="Q120" i="46" s="1"/>
  <c r="CE120" i="46"/>
  <c r="P120" i="46" s="1"/>
  <c r="CD120" i="46"/>
  <c r="CC120" i="46"/>
  <c r="N120" i="46" s="1"/>
  <c r="CB120" i="46"/>
  <c r="M120" i="46" s="1"/>
  <c r="CA120" i="46"/>
  <c r="L120" i="46" s="1"/>
  <c r="BZ120" i="46"/>
  <c r="K120" i="46" s="1"/>
  <c r="BY120" i="46"/>
  <c r="BX120" i="46"/>
  <c r="I120" i="46" s="1"/>
  <c r="BW120" i="46"/>
  <c r="H120" i="46" s="1"/>
  <c r="BV120" i="46"/>
  <c r="BU120" i="46"/>
  <c r="F120" i="46" s="1"/>
  <c r="BT120" i="46"/>
  <c r="BS120" i="46"/>
  <c r="D120" i="46" s="1"/>
  <c r="BG120" i="46"/>
  <c r="B120" i="46"/>
  <c r="B120" i="44" s="1"/>
  <c r="A120" i="46"/>
  <c r="A118" i="27" s="1"/>
  <c r="EF119" i="46"/>
  <c r="BQ119" i="46" s="1"/>
  <c r="EE119" i="46"/>
  <c r="ED119" i="46"/>
  <c r="EC119" i="46"/>
  <c r="BN119" i="46" s="1"/>
  <c r="EB119" i="46"/>
  <c r="BM119" i="46" s="1"/>
  <c r="EA119" i="46"/>
  <c r="DZ119" i="46"/>
  <c r="BK119" i="46" s="1"/>
  <c r="DY119" i="46"/>
  <c r="BJ119" i="46" s="1"/>
  <c r="DX119" i="46"/>
  <c r="BI119" i="46" s="1"/>
  <c r="DW119" i="46"/>
  <c r="DV119" i="46"/>
  <c r="DU119" i="46"/>
  <c r="BF119" i="46" s="1"/>
  <c r="DT119" i="46"/>
  <c r="BE119" i="46" s="1"/>
  <c r="DS119" i="46"/>
  <c r="BD119" i="46" s="1"/>
  <c r="DR119" i="46"/>
  <c r="DQ119" i="46"/>
  <c r="BB119" i="46" s="1"/>
  <c r="DP119" i="46"/>
  <c r="BA119" i="46" s="1"/>
  <c r="DO119" i="46"/>
  <c r="DN119" i="46"/>
  <c r="DM119" i="46"/>
  <c r="AX119" i="46" s="1"/>
  <c r="DL119" i="46"/>
  <c r="AW119" i="46" s="1"/>
  <c r="DK119" i="46"/>
  <c r="AV119" i="46" s="1"/>
  <c r="DJ119" i="46"/>
  <c r="AU119" i="46" s="1"/>
  <c r="DI119" i="46"/>
  <c r="AT119" i="46" s="1"/>
  <c r="DH119" i="46"/>
  <c r="AS119" i="46" s="1"/>
  <c r="DG119" i="46"/>
  <c r="DF119" i="46"/>
  <c r="DE119" i="46"/>
  <c r="AP119" i="46" s="1"/>
  <c r="DD119" i="46"/>
  <c r="AO119" i="46" s="1"/>
  <c r="DC119" i="46"/>
  <c r="AN119" i="46" s="1"/>
  <c r="DB119" i="46"/>
  <c r="AM119" i="46" s="1"/>
  <c r="DA119" i="46"/>
  <c r="AL119" i="46" s="1"/>
  <c r="CZ119" i="46"/>
  <c r="CY119" i="46"/>
  <c r="CX119" i="46"/>
  <c r="CW119" i="46"/>
  <c r="AH119" i="46" s="1"/>
  <c r="CV119" i="46"/>
  <c r="AG119" i="46" s="1"/>
  <c r="CU119" i="46"/>
  <c r="AF119" i="46" s="1"/>
  <c r="CT119" i="46"/>
  <c r="AE119" i="46" s="1"/>
  <c r="CS119" i="46"/>
  <c r="AD119" i="46" s="1"/>
  <c r="CR119" i="46"/>
  <c r="AC119" i="46" s="1"/>
  <c r="CQ119" i="46"/>
  <c r="CP119" i="46"/>
  <c r="CO119" i="46"/>
  <c r="Z119" i="46" s="1"/>
  <c r="CN119" i="46"/>
  <c r="Y119" i="46" s="1"/>
  <c r="CM119" i="46"/>
  <c r="X119" i="46" s="1"/>
  <c r="CL119" i="46"/>
  <c r="CK119" i="46"/>
  <c r="V119" i="46" s="1"/>
  <c r="CJ119" i="46"/>
  <c r="U119" i="46" s="1"/>
  <c r="CI119" i="46"/>
  <c r="CH119" i="46"/>
  <c r="CG119" i="46"/>
  <c r="R119" i="46" s="1"/>
  <c r="CF119" i="46"/>
  <c r="Q119" i="46" s="1"/>
  <c r="CE119" i="46"/>
  <c r="P119" i="46" s="1"/>
  <c r="CD119" i="46"/>
  <c r="O119" i="46" s="1"/>
  <c r="CC119" i="46"/>
  <c r="N119" i="46" s="1"/>
  <c r="CB119" i="46"/>
  <c r="M119" i="46" s="1"/>
  <c r="CA119" i="46"/>
  <c r="BZ119" i="46"/>
  <c r="BY119" i="46"/>
  <c r="J119" i="46" s="1"/>
  <c r="BX119" i="46"/>
  <c r="I119" i="46" s="1"/>
  <c r="BW119" i="46"/>
  <c r="H119" i="46" s="1"/>
  <c r="BV119" i="46"/>
  <c r="G119" i="46" s="1"/>
  <c r="BU119" i="46"/>
  <c r="F119" i="46" s="1"/>
  <c r="BT119" i="46"/>
  <c r="E119" i="46" s="1"/>
  <c r="BS119" i="46"/>
  <c r="B119" i="46"/>
  <c r="B119" i="44" s="1"/>
  <c r="A119" i="46"/>
  <c r="A117" i="27" s="1"/>
  <c r="EF118" i="46"/>
  <c r="BQ118" i="46" s="1"/>
  <c r="EE118" i="46"/>
  <c r="ED118" i="46"/>
  <c r="BO118" i="46" s="1"/>
  <c r="EC118" i="46"/>
  <c r="BN118" i="46" s="1"/>
  <c r="EB118" i="46"/>
  <c r="BM118" i="46" s="1"/>
  <c r="EA118" i="46"/>
  <c r="DZ118" i="46"/>
  <c r="DY118" i="46"/>
  <c r="BJ118" i="46" s="1"/>
  <c r="DX118" i="46"/>
  <c r="BI118" i="46" s="1"/>
  <c r="DW118" i="46"/>
  <c r="DV118" i="46"/>
  <c r="BG118" i="46" s="1"/>
  <c r="DU118" i="46"/>
  <c r="DT118" i="46"/>
  <c r="BE118" i="46" s="1"/>
  <c r="DS118" i="46"/>
  <c r="DR118" i="46"/>
  <c r="DQ118" i="46"/>
  <c r="BB118" i="46" s="1"/>
  <c r="DP118" i="46"/>
  <c r="BA118" i="46" s="1"/>
  <c r="DO118" i="46"/>
  <c r="DN118" i="46"/>
  <c r="AY118" i="46" s="1"/>
  <c r="DM118" i="46"/>
  <c r="AX118" i="46" s="1"/>
  <c r="DL118" i="46"/>
  <c r="AW118" i="46" s="1"/>
  <c r="DK118" i="46"/>
  <c r="DJ118" i="46"/>
  <c r="DI118" i="46"/>
  <c r="AT118" i="46" s="1"/>
  <c r="DH118" i="46"/>
  <c r="AS118" i="46" s="1"/>
  <c r="DG118" i="46"/>
  <c r="AR118" i="46" s="1"/>
  <c r="DF118" i="46"/>
  <c r="AQ118" i="46" s="1"/>
  <c r="DE118" i="46"/>
  <c r="AP118" i="46" s="1"/>
  <c r="DD118" i="46"/>
  <c r="AO118" i="46" s="1"/>
  <c r="DC118" i="46"/>
  <c r="DB118" i="46"/>
  <c r="DA118" i="46"/>
  <c r="AL118" i="46" s="1"/>
  <c r="CZ118" i="46"/>
  <c r="AK118" i="46" s="1"/>
  <c r="CY118" i="46"/>
  <c r="CX118" i="46"/>
  <c r="AI118" i="46" s="1"/>
  <c r="CW118" i="46"/>
  <c r="CV118" i="46"/>
  <c r="AG118" i="46" s="1"/>
  <c r="CU118" i="46"/>
  <c r="CT118" i="46"/>
  <c r="CS118" i="46"/>
  <c r="AD118" i="46" s="1"/>
  <c r="CR118" i="46"/>
  <c r="AC118" i="46" s="1"/>
  <c r="CQ118" i="46"/>
  <c r="CP118" i="46"/>
  <c r="AA118" i="46" s="1"/>
  <c r="CO118" i="46"/>
  <c r="Z118" i="46" s="1"/>
  <c r="CN118" i="46"/>
  <c r="CM118" i="46"/>
  <c r="CL118" i="46"/>
  <c r="CK118" i="46"/>
  <c r="V118" i="46" s="1"/>
  <c r="CJ118" i="46"/>
  <c r="U118" i="46" s="1"/>
  <c r="CI118" i="46"/>
  <c r="CH118" i="46"/>
  <c r="S118" i="46" s="1"/>
  <c r="CG118" i="46"/>
  <c r="CF118" i="46"/>
  <c r="Q118" i="46" s="1"/>
  <c r="CE118" i="46"/>
  <c r="CD118" i="46"/>
  <c r="CC118" i="46"/>
  <c r="N118" i="46" s="1"/>
  <c r="CB118" i="46"/>
  <c r="M118" i="46" s="1"/>
  <c r="CA118" i="46"/>
  <c r="BZ118" i="46"/>
  <c r="K118" i="46" s="1"/>
  <c r="BY118" i="46"/>
  <c r="J118" i="46" s="1"/>
  <c r="BX118" i="46"/>
  <c r="I118" i="46" s="1"/>
  <c r="BW118" i="46"/>
  <c r="BV118" i="46"/>
  <c r="BU118" i="46"/>
  <c r="F118" i="46" s="1"/>
  <c r="BT118" i="46"/>
  <c r="E118" i="46" s="1"/>
  <c r="BS118" i="46"/>
  <c r="B118" i="46"/>
  <c r="B118" i="44" s="1"/>
  <c r="A118" i="46"/>
  <c r="A116" i="27" s="1"/>
  <c r="EF117" i="46"/>
  <c r="BQ117" i="46" s="1"/>
  <c r="EE117" i="46"/>
  <c r="ED117" i="46"/>
  <c r="BO117" i="46" s="1"/>
  <c r="EC117" i="46"/>
  <c r="BN117" i="46" s="1"/>
  <c r="EB117" i="46"/>
  <c r="BM117" i="46" s="1"/>
  <c r="EA117" i="46"/>
  <c r="DZ117" i="46"/>
  <c r="BK117" i="46" s="1"/>
  <c r="DY117" i="46"/>
  <c r="BJ117" i="46" s="1"/>
  <c r="DX117" i="46"/>
  <c r="BI117" i="46" s="1"/>
  <c r="DW117" i="46"/>
  <c r="DV117" i="46"/>
  <c r="BG117" i="46" s="1"/>
  <c r="DU117" i="46"/>
  <c r="BF117" i="46" s="1"/>
  <c r="DT117" i="46"/>
  <c r="BE117" i="46" s="1"/>
  <c r="DS117" i="46"/>
  <c r="DR117" i="46"/>
  <c r="BC117" i="46" s="1"/>
  <c r="DQ117" i="46"/>
  <c r="BB117" i="46" s="1"/>
  <c r="DP117" i="46"/>
  <c r="BA117" i="46" s="1"/>
  <c r="DO117" i="46"/>
  <c r="DN117" i="46"/>
  <c r="AY117" i="46" s="1"/>
  <c r="DM117" i="46"/>
  <c r="AX117" i="46" s="1"/>
  <c r="DL117" i="46"/>
  <c r="AW117" i="46" s="1"/>
  <c r="DK117" i="46"/>
  <c r="DJ117" i="46"/>
  <c r="AU117" i="46" s="1"/>
  <c r="DI117" i="46"/>
  <c r="AT117" i="46" s="1"/>
  <c r="DH117" i="46"/>
  <c r="DG117" i="46"/>
  <c r="AR117" i="46" s="1"/>
  <c r="DF117" i="46"/>
  <c r="DE117" i="46"/>
  <c r="AP117" i="46" s="1"/>
  <c r="DD117" i="46"/>
  <c r="AO117" i="46" s="1"/>
  <c r="DC117" i="46"/>
  <c r="DB117" i="46"/>
  <c r="DA117" i="46"/>
  <c r="AL117" i="46" s="1"/>
  <c r="CZ117" i="46"/>
  <c r="AK117" i="46" s="1"/>
  <c r="CY117" i="46"/>
  <c r="CX117" i="46"/>
  <c r="CW117" i="46"/>
  <c r="AH117" i="46" s="1"/>
  <c r="CV117" i="46"/>
  <c r="AG117" i="46" s="1"/>
  <c r="CU117" i="46"/>
  <c r="CT117" i="46"/>
  <c r="AE117" i="46" s="1"/>
  <c r="CS117" i="46"/>
  <c r="CR117" i="46"/>
  <c r="AC117" i="46" s="1"/>
  <c r="CQ117" i="46"/>
  <c r="CP117" i="46"/>
  <c r="AA117" i="46" s="1"/>
  <c r="CO117" i="46"/>
  <c r="Z117" i="46" s="1"/>
  <c r="CN117" i="46"/>
  <c r="Y117" i="46" s="1"/>
  <c r="CM117" i="46"/>
  <c r="CL117" i="46"/>
  <c r="W117" i="46" s="1"/>
  <c r="CK117" i="46"/>
  <c r="V117" i="46" s="1"/>
  <c r="CJ117" i="46"/>
  <c r="U117" i="46" s="1"/>
  <c r="CI117" i="46"/>
  <c r="CH117" i="46"/>
  <c r="S117" i="46" s="1"/>
  <c r="CG117" i="46"/>
  <c r="CF117" i="46"/>
  <c r="Q117" i="46" s="1"/>
  <c r="CE117" i="46"/>
  <c r="CD117" i="46"/>
  <c r="O117" i="46" s="1"/>
  <c r="CC117" i="46"/>
  <c r="N117" i="46" s="1"/>
  <c r="CB117" i="46"/>
  <c r="CA117" i="46"/>
  <c r="BZ117" i="46"/>
  <c r="BY117" i="46"/>
  <c r="J117" i="46" s="1"/>
  <c r="BX117" i="46"/>
  <c r="I117" i="46" s="1"/>
  <c r="BW117" i="46"/>
  <c r="BV117" i="46"/>
  <c r="BU117" i="46"/>
  <c r="F117" i="46" s="1"/>
  <c r="BT117" i="46"/>
  <c r="E117" i="46" s="1"/>
  <c r="BS117" i="46"/>
  <c r="B117" i="46"/>
  <c r="B117" i="44" s="1"/>
  <c r="A117" i="46"/>
  <c r="A115" i="27" s="1"/>
  <c r="EF116" i="46"/>
  <c r="BQ116" i="46" s="1"/>
  <c r="EE116" i="46"/>
  <c r="BP116" i="46" s="1"/>
  <c r="ED116" i="46"/>
  <c r="BO116" i="46" s="1"/>
  <c r="EC116" i="46"/>
  <c r="BN116" i="46" s="1"/>
  <c r="EB116" i="46"/>
  <c r="EA116" i="46"/>
  <c r="DZ116" i="46"/>
  <c r="BK116" i="46" s="1"/>
  <c r="DY116" i="46"/>
  <c r="BJ116" i="46" s="1"/>
  <c r="DX116" i="46"/>
  <c r="BI116" i="46" s="1"/>
  <c r="DW116" i="46"/>
  <c r="BH116" i="46" s="1"/>
  <c r="DV116" i="46"/>
  <c r="BG116" i="46" s="1"/>
  <c r="DU116" i="46"/>
  <c r="DT116" i="46"/>
  <c r="BE116" i="46" s="1"/>
  <c r="DS116" i="46"/>
  <c r="DR116" i="46"/>
  <c r="BC116" i="46" s="1"/>
  <c r="DQ116" i="46"/>
  <c r="BB116" i="46" s="1"/>
  <c r="DP116" i="46"/>
  <c r="BA116" i="46" s="1"/>
  <c r="DO116" i="46"/>
  <c r="AZ116" i="46" s="1"/>
  <c r="DN116" i="46"/>
  <c r="DM116" i="46"/>
  <c r="AX116" i="46" s="1"/>
  <c r="DL116" i="46"/>
  <c r="AW116" i="46" s="1"/>
  <c r="DK116" i="46"/>
  <c r="DJ116" i="46"/>
  <c r="AU116" i="46" s="1"/>
  <c r="DI116" i="46"/>
  <c r="AT116" i="46" s="1"/>
  <c r="DH116" i="46"/>
  <c r="AS116" i="46" s="1"/>
  <c r="DG116" i="46"/>
  <c r="AR116" i="46" s="1"/>
  <c r="DF116" i="46"/>
  <c r="AQ116" i="46" s="1"/>
  <c r="DE116" i="46"/>
  <c r="AP116" i="46" s="1"/>
  <c r="DD116" i="46"/>
  <c r="AO116" i="46" s="1"/>
  <c r="DC116" i="46"/>
  <c r="DB116" i="46"/>
  <c r="DA116" i="46"/>
  <c r="AL116" i="46" s="1"/>
  <c r="CZ116" i="46"/>
  <c r="AK116" i="46" s="1"/>
  <c r="CY116" i="46"/>
  <c r="AJ116" i="46" s="1"/>
  <c r="CX116" i="46"/>
  <c r="AI116" i="46" s="1"/>
  <c r="CW116" i="46"/>
  <c r="CV116" i="46"/>
  <c r="CU116" i="46"/>
  <c r="CT116" i="46"/>
  <c r="AE116" i="46" s="1"/>
  <c r="CS116" i="46"/>
  <c r="CR116" i="46"/>
  <c r="AC116" i="46" s="1"/>
  <c r="CQ116" i="46"/>
  <c r="AB116" i="46" s="1"/>
  <c r="CP116" i="46"/>
  <c r="AA116" i="46" s="1"/>
  <c r="CO116" i="46"/>
  <c r="Z116" i="46" s="1"/>
  <c r="CN116" i="46"/>
  <c r="Y116" i="46" s="1"/>
  <c r="CM116" i="46"/>
  <c r="CL116" i="46"/>
  <c r="W116" i="46" s="1"/>
  <c r="CK116" i="46"/>
  <c r="V116" i="46" s="1"/>
  <c r="CJ116" i="46"/>
  <c r="U116" i="46" s="1"/>
  <c r="CI116" i="46"/>
  <c r="T116" i="46" s="1"/>
  <c r="CH116" i="46"/>
  <c r="CG116" i="46"/>
  <c r="R116" i="46" s="1"/>
  <c r="CF116" i="46"/>
  <c r="Q116" i="46" s="1"/>
  <c r="CE116" i="46"/>
  <c r="P116" i="46" s="1"/>
  <c r="CD116" i="46"/>
  <c r="O116" i="46" s="1"/>
  <c r="CC116" i="46"/>
  <c r="N116" i="46" s="1"/>
  <c r="CB116" i="46"/>
  <c r="M116" i="46" s="1"/>
  <c r="CA116" i="46"/>
  <c r="L116" i="46" s="1"/>
  <c r="BZ116" i="46"/>
  <c r="K116" i="46" s="1"/>
  <c r="BY116" i="46"/>
  <c r="BX116" i="46"/>
  <c r="BW116" i="46"/>
  <c r="BV116" i="46"/>
  <c r="G116" i="46" s="1"/>
  <c r="BU116" i="46"/>
  <c r="F116" i="46" s="1"/>
  <c r="BT116" i="46"/>
  <c r="E116" i="46" s="1"/>
  <c r="BS116" i="46"/>
  <c r="D116" i="46" s="1"/>
  <c r="B116" i="46"/>
  <c r="B116" i="44" s="1"/>
  <c r="A116" i="46"/>
  <c r="A116" i="44" s="1"/>
  <c r="EF115" i="46"/>
  <c r="BQ115" i="46" s="1"/>
  <c r="EE115" i="46"/>
  <c r="ED115" i="46"/>
  <c r="BO115" i="46" s="1"/>
  <c r="EC115" i="46"/>
  <c r="BN115" i="46" s="1"/>
  <c r="EB115" i="46"/>
  <c r="BM115" i="46" s="1"/>
  <c r="EA115" i="46"/>
  <c r="DZ115" i="46"/>
  <c r="BK115" i="46" s="1"/>
  <c r="DY115" i="46"/>
  <c r="BJ115" i="46" s="1"/>
  <c r="DX115" i="46"/>
  <c r="BI115" i="46" s="1"/>
  <c r="DW115" i="46"/>
  <c r="DV115" i="46"/>
  <c r="DU115" i="46"/>
  <c r="BF115" i="46" s="1"/>
  <c r="DT115" i="46"/>
  <c r="BE115" i="46" s="1"/>
  <c r="DS115" i="46"/>
  <c r="DR115" i="46"/>
  <c r="BC115" i="46" s="1"/>
  <c r="DQ115" i="46"/>
  <c r="BB115" i="46" s="1"/>
  <c r="DP115" i="46"/>
  <c r="BA115" i="46" s="1"/>
  <c r="DO115" i="46"/>
  <c r="DN115" i="46"/>
  <c r="DM115" i="46"/>
  <c r="DL115" i="46"/>
  <c r="AW115" i="46" s="1"/>
  <c r="DK115" i="46"/>
  <c r="DJ115" i="46"/>
  <c r="AU115" i="46" s="1"/>
  <c r="DI115" i="46"/>
  <c r="AT115" i="46" s="1"/>
  <c r="DH115" i="46"/>
  <c r="AS115" i="46" s="1"/>
  <c r="DG115" i="46"/>
  <c r="DF115" i="46"/>
  <c r="AQ115" i="46" s="1"/>
  <c r="DE115" i="46"/>
  <c r="AP115" i="46" s="1"/>
  <c r="DD115" i="46"/>
  <c r="AO115" i="46" s="1"/>
  <c r="DC115" i="46"/>
  <c r="AN115" i="46" s="1"/>
  <c r="DB115" i="46"/>
  <c r="AM115" i="46" s="1"/>
  <c r="DA115" i="46"/>
  <c r="AL115" i="46" s="1"/>
  <c r="CZ115" i="46"/>
  <c r="AK115" i="46" s="1"/>
  <c r="CY115" i="46"/>
  <c r="CX115" i="46"/>
  <c r="CW115" i="46"/>
  <c r="AH115" i="46" s="1"/>
  <c r="CV115" i="46"/>
  <c r="AG115" i="46" s="1"/>
  <c r="CU115" i="46"/>
  <c r="CT115" i="46"/>
  <c r="CS115" i="46"/>
  <c r="AD115" i="46" s="1"/>
  <c r="CR115" i="46"/>
  <c r="CQ115" i="46"/>
  <c r="CP115" i="46"/>
  <c r="CO115" i="46"/>
  <c r="CN115" i="46"/>
  <c r="Y115" i="46" s="1"/>
  <c r="CM115" i="46"/>
  <c r="CL115" i="46"/>
  <c r="W115" i="46" s="1"/>
  <c r="CK115" i="46"/>
  <c r="V115" i="46" s="1"/>
  <c r="CJ115" i="46"/>
  <c r="U115" i="46" s="1"/>
  <c r="CI115" i="46"/>
  <c r="CH115" i="46"/>
  <c r="S115" i="46" s="1"/>
  <c r="CG115" i="46"/>
  <c r="R115" i="46" s="1"/>
  <c r="CF115" i="46"/>
  <c r="Q115" i="46" s="1"/>
  <c r="CE115" i="46"/>
  <c r="CD115" i="46"/>
  <c r="O115" i="46" s="1"/>
  <c r="CC115" i="46"/>
  <c r="N115" i="46" s="1"/>
  <c r="CB115" i="46"/>
  <c r="M115" i="46" s="1"/>
  <c r="CA115" i="46"/>
  <c r="BZ115" i="46"/>
  <c r="K115" i="46" s="1"/>
  <c r="BY115" i="46"/>
  <c r="J115" i="46" s="1"/>
  <c r="BX115" i="46"/>
  <c r="I115" i="46" s="1"/>
  <c r="BW115" i="46"/>
  <c r="BV115" i="46"/>
  <c r="G115" i="46" s="1"/>
  <c r="BU115" i="46"/>
  <c r="F115" i="46" s="1"/>
  <c r="BT115" i="46"/>
  <c r="BS115" i="46"/>
  <c r="B115" i="46"/>
  <c r="B115" i="44" s="1"/>
  <c r="A115" i="46"/>
  <c r="A113" i="27" s="1"/>
  <c r="EF114" i="46"/>
  <c r="BQ114" i="46" s="1"/>
  <c r="EE114" i="46"/>
  <c r="ED114" i="46"/>
  <c r="BO114" i="44" s="1"/>
  <c r="EC114" i="46"/>
  <c r="BN114" i="46" s="1"/>
  <c r="EB114" i="46"/>
  <c r="BM114" i="46" s="1"/>
  <c r="EA114" i="46"/>
  <c r="DZ114" i="46"/>
  <c r="DY114" i="46"/>
  <c r="DX114" i="46"/>
  <c r="BI114" i="46" s="1"/>
  <c r="DW114" i="46"/>
  <c r="DV114" i="46"/>
  <c r="BG114" i="46" s="1"/>
  <c r="DU114" i="46"/>
  <c r="BF114" i="46" s="1"/>
  <c r="DT114" i="46"/>
  <c r="BE114" i="46" s="1"/>
  <c r="DS114" i="46"/>
  <c r="DR114" i="46"/>
  <c r="BC114" i="46" s="1"/>
  <c r="DQ114" i="46"/>
  <c r="BB114" i="46" s="1"/>
  <c r="DP114" i="46"/>
  <c r="BA114" i="46" s="1"/>
  <c r="DO114" i="46"/>
  <c r="AZ114" i="46" s="1"/>
  <c r="DN114" i="46"/>
  <c r="AY114" i="46" s="1"/>
  <c r="DM114" i="46"/>
  <c r="AX114" i="46" s="1"/>
  <c r="DL114" i="46"/>
  <c r="AW114" i="46" s="1"/>
  <c r="DK114" i="46"/>
  <c r="DJ114" i="46"/>
  <c r="AU114" i="46" s="1"/>
  <c r="DI114" i="46"/>
  <c r="AT114" i="46" s="1"/>
  <c r="DH114" i="46"/>
  <c r="AS114" i="46" s="1"/>
  <c r="DG114" i="46"/>
  <c r="DF114" i="46"/>
  <c r="AQ114" i="46" s="1"/>
  <c r="DE114" i="46"/>
  <c r="DD114" i="46"/>
  <c r="AO114" i="46" s="1"/>
  <c r="DC114" i="46"/>
  <c r="DB114" i="46"/>
  <c r="AM114" i="46" s="1"/>
  <c r="DA114" i="46"/>
  <c r="AL114" i="46" s="1"/>
  <c r="CZ114" i="46"/>
  <c r="AK114" i="46" s="1"/>
  <c r="CY114" i="46"/>
  <c r="AJ114" i="46" s="1"/>
  <c r="CX114" i="46"/>
  <c r="AI114" i="46" s="1"/>
  <c r="CW114" i="46"/>
  <c r="AH114" i="46" s="1"/>
  <c r="CV114" i="46"/>
  <c r="AG114" i="46" s="1"/>
  <c r="CU114" i="46"/>
  <c r="CT114" i="46"/>
  <c r="AE114" i="46" s="1"/>
  <c r="CS114" i="46"/>
  <c r="AD114" i="46" s="1"/>
  <c r="CR114" i="46"/>
  <c r="AC114" i="46" s="1"/>
  <c r="CQ114" i="46"/>
  <c r="CP114" i="46"/>
  <c r="AA114" i="46" s="1"/>
  <c r="CO114" i="46"/>
  <c r="Z114" i="46" s="1"/>
  <c r="CN114" i="46"/>
  <c r="CM114" i="46"/>
  <c r="CL114" i="46"/>
  <c r="CK114" i="46"/>
  <c r="V114" i="46" s="1"/>
  <c r="CJ114" i="46"/>
  <c r="U114" i="46" s="1"/>
  <c r="CI114" i="46"/>
  <c r="CH114" i="46"/>
  <c r="CG114" i="46"/>
  <c r="CF114" i="46"/>
  <c r="Q114" i="46" s="1"/>
  <c r="CE114" i="46"/>
  <c r="CD114" i="46"/>
  <c r="O114" i="46" s="1"/>
  <c r="CC114" i="46"/>
  <c r="N114" i="46" s="1"/>
  <c r="CB114" i="46"/>
  <c r="M114" i="46" s="1"/>
  <c r="CA114" i="46"/>
  <c r="BZ114" i="46"/>
  <c r="K114" i="46" s="1"/>
  <c r="BY114" i="46"/>
  <c r="J114" i="46" s="1"/>
  <c r="BX114" i="46"/>
  <c r="I114" i="46" s="1"/>
  <c r="BW114" i="46"/>
  <c r="BV114" i="46"/>
  <c r="BU114" i="46"/>
  <c r="F114" i="46" s="1"/>
  <c r="BT114" i="46"/>
  <c r="E114" i="46" s="1"/>
  <c r="BS114" i="46"/>
  <c r="D114" i="46" s="1"/>
  <c r="B114" i="46"/>
  <c r="B114" i="44" s="1"/>
  <c r="A114" i="46"/>
  <c r="EF113" i="46"/>
  <c r="EE113" i="46"/>
  <c r="BP113" i="46" s="1"/>
  <c r="ED113" i="46"/>
  <c r="BO113" i="46" s="1"/>
  <c r="EC113" i="46"/>
  <c r="BN113" i="46" s="1"/>
  <c r="EB113" i="46"/>
  <c r="EA113" i="46"/>
  <c r="BL113" i="46" s="1"/>
  <c r="DZ113" i="46"/>
  <c r="BK113" i="46" s="1"/>
  <c r="DY113" i="46"/>
  <c r="BJ113" i="46" s="1"/>
  <c r="DX113" i="46"/>
  <c r="DW113" i="46"/>
  <c r="BH113" i="46" s="1"/>
  <c r="DV113" i="46"/>
  <c r="BG113" i="46" s="1"/>
  <c r="DU113" i="46"/>
  <c r="BF113" i="46" s="1"/>
  <c r="DT113" i="46"/>
  <c r="DS113" i="46"/>
  <c r="BD113" i="46" s="1"/>
  <c r="DR113" i="46"/>
  <c r="BC113" i="46" s="1"/>
  <c r="DQ113" i="46"/>
  <c r="BB113" i="46" s="1"/>
  <c r="DP113" i="46"/>
  <c r="DO113" i="46"/>
  <c r="DN113" i="46"/>
  <c r="AY113" i="46" s="1"/>
  <c r="DM113" i="46"/>
  <c r="AX113" i="46" s="1"/>
  <c r="DL113" i="46"/>
  <c r="AW113" i="46" s="1"/>
  <c r="DK113" i="46"/>
  <c r="DJ113" i="46"/>
  <c r="DI113" i="46"/>
  <c r="DH113" i="46"/>
  <c r="DG113" i="46"/>
  <c r="DF113" i="46"/>
  <c r="AQ113" i="46" s="1"/>
  <c r="DE113" i="46"/>
  <c r="AP113" i="46" s="1"/>
  <c r="DD113" i="46"/>
  <c r="DC113" i="46"/>
  <c r="AN113" i="46" s="1"/>
  <c r="DB113" i="46"/>
  <c r="AM113" i="46" s="1"/>
  <c r="DA113" i="46"/>
  <c r="AL113" i="46" s="1"/>
  <c r="CZ113" i="46"/>
  <c r="CY113" i="46"/>
  <c r="CX113" i="46"/>
  <c r="AI113" i="46" s="1"/>
  <c r="CW113" i="46"/>
  <c r="AH113" i="46" s="1"/>
  <c r="CV113" i="46"/>
  <c r="CU113" i="46"/>
  <c r="CT113" i="46"/>
  <c r="CS113" i="46"/>
  <c r="CR113" i="46"/>
  <c r="CQ113" i="46"/>
  <c r="CP113" i="46"/>
  <c r="CO113" i="46"/>
  <c r="Z113" i="46" s="1"/>
  <c r="CN113" i="46"/>
  <c r="Y113" i="46" s="1"/>
  <c r="CM113" i="46"/>
  <c r="CL113" i="46"/>
  <c r="W113" i="46" s="1"/>
  <c r="CK113" i="46"/>
  <c r="V113" i="46" s="1"/>
  <c r="CJ113" i="46"/>
  <c r="CI113" i="46"/>
  <c r="T113" i="46" s="1"/>
  <c r="CH113" i="46"/>
  <c r="S113" i="46" s="1"/>
  <c r="CG113" i="46"/>
  <c r="R113" i="46" s="1"/>
  <c r="CF113" i="46"/>
  <c r="CE113" i="46"/>
  <c r="CD113" i="46"/>
  <c r="O113" i="46" s="1"/>
  <c r="CC113" i="46"/>
  <c r="CB113" i="46"/>
  <c r="CA113" i="46"/>
  <c r="L113" i="46" s="1"/>
  <c r="BZ113" i="46"/>
  <c r="K113" i="46" s="1"/>
  <c r="BY113" i="46"/>
  <c r="J113" i="46" s="1"/>
  <c r="BX113" i="46"/>
  <c r="BW113" i="46"/>
  <c r="BV113" i="46"/>
  <c r="BU113" i="46"/>
  <c r="F113" i="46" s="1"/>
  <c r="BT113" i="46"/>
  <c r="BS113" i="46"/>
  <c r="D113" i="46" s="1"/>
  <c r="B113" i="46"/>
  <c r="B113" i="44" s="1"/>
  <c r="A113" i="46"/>
  <c r="A111" i="27" s="1"/>
  <c r="EF112" i="46"/>
  <c r="BQ112" i="46" s="1"/>
  <c r="EE112" i="46"/>
  <c r="ED112" i="46"/>
  <c r="BO112" i="44" s="1"/>
  <c r="EC112" i="46"/>
  <c r="BN112" i="44" s="1"/>
  <c r="EB112" i="46"/>
  <c r="EA112" i="46"/>
  <c r="BL112" i="46" s="1"/>
  <c r="DZ112" i="46"/>
  <c r="BK112" i="46" s="1"/>
  <c r="DY112" i="46"/>
  <c r="BJ112" i="46" s="1"/>
  <c r="DX112" i="46"/>
  <c r="DW112" i="46"/>
  <c r="DV112" i="46"/>
  <c r="DU112" i="46"/>
  <c r="BF112" i="46" s="1"/>
  <c r="DT112" i="46"/>
  <c r="DS112" i="46"/>
  <c r="BD112" i="46" s="1"/>
  <c r="DR112" i="46"/>
  <c r="DQ112" i="46"/>
  <c r="BB112" i="46" s="1"/>
  <c r="DP112" i="46"/>
  <c r="BA112" i="46" s="1"/>
  <c r="DO112" i="46"/>
  <c r="AZ112" i="46" s="1"/>
  <c r="DN112" i="46"/>
  <c r="DM112" i="46"/>
  <c r="DL112" i="46"/>
  <c r="DK112" i="46"/>
  <c r="AV112" i="46" s="1"/>
  <c r="DJ112" i="46"/>
  <c r="AU112" i="46" s="1"/>
  <c r="DI112" i="46"/>
  <c r="AT112" i="46" s="1"/>
  <c r="DH112" i="46"/>
  <c r="AS112" i="46" s="1"/>
  <c r="DG112" i="46"/>
  <c r="DF112" i="46"/>
  <c r="AQ112" i="46" s="1"/>
  <c r="DE112" i="46"/>
  <c r="AP112" i="46" s="1"/>
  <c r="DD112" i="46"/>
  <c r="DC112" i="46"/>
  <c r="DB112" i="46"/>
  <c r="AM112" i="46" s="1"/>
  <c r="DA112" i="46"/>
  <c r="AL112" i="46" s="1"/>
  <c r="CZ112" i="46"/>
  <c r="AK112" i="46" s="1"/>
  <c r="CY112" i="46"/>
  <c r="CX112" i="46"/>
  <c r="CW112" i="46"/>
  <c r="AH112" i="46" s="1"/>
  <c r="CV112" i="46"/>
  <c r="CU112" i="46"/>
  <c r="AF112" i="46" s="1"/>
  <c r="CT112" i="46"/>
  <c r="AE112" i="46" s="1"/>
  <c r="CS112" i="46"/>
  <c r="AD112" i="46" s="1"/>
  <c r="CR112" i="46"/>
  <c r="AC112" i="46" s="1"/>
  <c r="CQ112" i="46"/>
  <c r="AB112" i="46" s="1"/>
  <c r="CP112" i="46"/>
  <c r="CO112" i="46"/>
  <c r="Z112" i="46" s="1"/>
  <c r="CN112" i="46"/>
  <c r="CM112" i="46"/>
  <c r="X112" i="46" s="1"/>
  <c r="CL112" i="46"/>
  <c r="W112" i="46" s="1"/>
  <c r="CK112" i="46"/>
  <c r="V112" i="46" s="1"/>
  <c r="CJ112" i="46"/>
  <c r="CI112" i="46"/>
  <c r="T112" i="46" s="1"/>
  <c r="CH112" i="46"/>
  <c r="S112" i="46" s="1"/>
  <c r="CG112" i="46"/>
  <c r="R112" i="46" s="1"/>
  <c r="CF112" i="46"/>
  <c r="CE112" i="46"/>
  <c r="P112" i="46" s="1"/>
  <c r="CD112" i="46"/>
  <c r="O112" i="46" s="1"/>
  <c r="CC112" i="46"/>
  <c r="N112" i="46" s="1"/>
  <c r="CB112" i="46"/>
  <c r="M112" i="46" s="1"/>
  <c r="CA112" i="46"/>
  <c r="BZ112" i="46"/>
  <c r="BY112" i="46"/>
  <c r="J112" i="46" s="1"/>
  <c r="BX112" i="46"/>
  <c r="BW112" i="46"/>
  <c r="H112" i="46" s="1"/>
  <c r="BV112" i="46"/>
  <c r="G112" i="46" s="1"/>
  <c r="BU112" i="46"/>
  <c r="F112" i="46" s="1"/>
  <c r="BT112" i="46"/>
  <c r="E112" i="46" s="1"/>
  <c r="BS112" i="46"/>
  <c r="BO112" i="46"/>
  <c r="BN112" i="46"/>
  <c r="B112" i="46"/>
  <c r="B112" i="44" s="1"/>
  <c r="A112" i="46"/>
  <c r="A110" i="27" s="1"/>
  <c r="EF111" i="46"/>
  <c r="BQ111" i="46" s="1"/>
  <c r="EE111" i="46"/>
  <c r="ED111" i="46"/>
  <c r="BO111" i="46" s="1"/>
  <c r="EC111" i="46"/>
  <c r="BN111" i="46" s="1"/>
  <c r="EB111" i="46"/>
  <c r="BM111" i="46" s="1"/>
  <c r="EA111" i="46"/>
  <c r="BL111" i="46" s="1"/>
  <c r="DZ111" i="46"/>
  <c r="DY111" i="46"/>
  <c r="BJ111" i="46" s="1"/>
  <c r="DX111" i="46"/>
  <c r="BI111" i="46" s="1"/>
  <c r="DW111" i="46"/>
  <c r="DV111" i="46"/>
  <c r="BG111" i="46" s="1"/>
  <c r="DU111" i="46"/>
  <c r="DT111" i="46"/>
  <c r="BE111" i="46" s="1"/>
  <c r="DS111" i="46"/>
  <c r="BD111" i="46" s="1"/>
  <c r="DR111" i="46"/>
  <c r="DQ111" i="46"/>
  <c r="DP111" i="46"/>
  <c r="BA111" i="46" s="1"/>
  <c r="DO111" i="46"/>
  <c r="DN111" i="46"/>
  <c r="DM111" i="46"/>
  <c r="AX111" i="46" s="1"/>
  <c r="DL111" i="46"/>
  <c r="AW111" i="46" s="1"/>
  <c r="DK111" i="46"/>
  <c r="DJ111" i="46"/>
  <c r="DI111" i="46"/>
  <c r="AT111" i="46" s="1"/>
  <c r="DH111" i="46"/>
  <c r="AS111" i="46" s="1"/>
  <c r="DG111" i="46"/>
  <c r="DF111" i="46"/>
  <c r="DE111" i="46"/>
  <c r="DD111" i="46"/>
  <c r="AO111" i="46" s="1"/>
  <c r="DC111" i="46"/>
  <c r="AN111" i="46" s="1"/>
  <c r="DB111" i="46"/>
  <c r="DA111" i="46"/>
  <c r="CZ111" i="46"/>
  <c r="AK111" i="46" s="1"/>
  <c r="CY111" i="46"/>
  <c r="CX111" i="46"/>
  <c r="CW111" i="46"/>
  <c r="AH111" i="46" s="1"/>
  <c r="CV111" i="46"/>
  <c r="AG111" i="46" s="1"/>
  <c r="CU111" i="46"/>
  <c r="CT111" i="46"/>
  <c r="CS111" i="46"/>
  <c r="AD111" i="46" s="1"/>
  <c r="CR111" i="46"/>
  <c r="AC111" i="46" s="1"/>
  <c r="CQ111" i="46"/>
  <c r="CP111" i="46"/>
  <c r="CO111" i="46"/>
  <c r="CN111" i="46"/>
  <c r="Y111" i="46" s="1"/>
  <c r="CM111" i="46"/>
  <c r="X111" i="46" s="1"/>
  <c r="CL111" i="46"/>
  <c r="CK111" i="46"/>
  <c r="CJ111" i="46"/>
  <c r="U111" i="46" s="1"/>
  <c r="CI111" i="46"/>
  <c r="CH111" i="46"/>
  <c r="CG111" i="46"/>
  <c r="R111" i="46" s="1"/>
  <c r="CF111" i="46"/>
  <c r="Q111" i="46" s="1"/>
  <c r="CE111" i="46"/>
  <c r="P111" i="46" s="1"/>
  <c r="CD111" i="46"/>
  <c r="CC111" i="46"/>
  <c r="CB111" i="46"/>
  <c r="M111" i="46" s="1"/>
  <c r="CA111" i="46"/>
  <c r="BZ111" i="46"/>
  <c r="BY111" i="46"/>
  <c r="BX111" i="46"/>
  <c r="I111" i="46" s="1"/>
  <c r="BW111" i="46"/>
  <c r="BV111" i="46"/>
  <c r="BU111" i="46"/>
  <c r="F111" i="46" s="1"/>
  <c r="BT111" i="46"/>
  <c r="E111" i="46" s="1"/>
  <c r="BS111" i="46"/>
  <c r="B111" i="46"/>
  <c r="B111" i="44" s="1"/>
  <c r="A111" i="46"/>
  <c r="A109" i="27" s="1"/>
  <c r="EF110" i="46"/>
  <c r="EE110" i="46"/>
  <c r="ED110" i="46"/>
  <c r="EC110" i="46"/>
  <c r="BN110" i="46" s="1"/>
  <c r="EB110" i="46"/>
  <c r="EA110" i="46"/>
  <c r="BL110" i="46" s="1"/>
  <c r="DZ110" i="46"/>
  <c r="DY110" i="46"/>
  <c r="BJ110" i="46" s="1"/>
  <c r="DX110" i="46"/>
  <c r="BI110" i="46" s="1"/>
  <c r="DW110" i="46"/>
  <c r="BH110" i="46" s="1"/>
  <c r="DV110" i="46"/>
  <c r="DU110" i="46"/>
  <c r="BF110" i="46" s="1"/>
  <c r="DT110" i="46"/>
  <c r="DS110" i="46"/>
  <c r="BD110" i="46" s="1"/>
  <c r="DR110" i="46"/>
  <c r="DQ110" i="46"/>
  <c r="DP110" i="46"/>
  <c r="BA110" i="46" s="1"/>
  <c r="DO110" i="46"/>
  <c r="DN110" i="46"/>
  <c r="DM110" i="46"/>
  <c r="DL110" i="46"/>
  <c r="DK110" i="46"/>
  <c r="AV110" i="46" s="1"/>
  <c r="DJ110" i="46"/>
  <c r="AU110" i="46" s="1"/>
  <c r="DI110" i="46"/>
  <c r="AT110" i="46" s="1"/>
  <c r="DH110" i="46"/>
  <c r="AS110" i="46" s="1"/>
  <c r="DG110" i="46"/>
  <c r="AR110" i="46" s="1"/>
  <c r="DF110" i="46"/>
  <c r="DE110" i="46"/>
  <c r="AP110" i="46" s="1"/>
  <c r="DD110" i="46"/>
  <c r="DC110" i="46"/>
  <c r="AN110" i="46" s="1"/>
  <c r="DB110" i="46"/>
  <c r="DA110" i="46"/>
  <c r="CZ110" i="46"/>
  <c r="AK110" i="46" s="1"/>
  <c r="CY110" i="46"/>
  <c r="CX110" i="46"/>
  <c r="CW110" i="46"/>
  <c r="AH110" i="46" s="1"/>
  <c r="CV110" i="46"/>
  <c r="CU110" i="46"/>
  <c r="AF110" i="46" s="1"/>
  <c r="CT110" i="46"/>
  <c r="AE110" i="46" s="1"/>
  <c r="CS110" i="46"/>
  <c r="AD110" i="46" s="1"/>
  <c r="CR110" i="46"/>
  <c r="CQ110" i="46"/>
  <c r="CP110" i="46"/>
  <c r="AA110" i="46" s="1"/>
  <c r="CO110" i="46"/>
  <c r="CN110" i="46"/>
  <c r="CM110" i="46"/>
  <c r="X110" i="46" s="1"/>
  <c r="CL110" i="46"/>
  <c r="W110" i="46" s="1"/>
  <c r="CK110" i="46"/>
  <c r="CJ110" i="46"/>
  <c r="U110" i="46" s="1"/>
  <c r="CI110" i="46"/>
  <c r="T110" i="46" s="1"/>
  <c r="CH110" i="46"/>
  <c r="CG110" i="46"/>
  <c r="CF110" i="46"/>
  <c r="CE110" i="46"/>
  <c r="P110" i="46" s="1"/>
  <c r="CD110" i="46"/>
  <c r="CC110" i="46"/>
  <c r="N110" i="46" s="1"/>
  <c r="CB110" i="46"/>
  <c r="M110" i="46" s="1"/>
  <c r="CA110" i="46"/>
  <c r="L110" i="46" s="1"/>
  <c r="BZ110" i="46"/>
  <c r="BY110" i="46"/>
  <c r="J110" i="46" s="1"/>
  <c r="BX110" i="46"/>
  <c r="BW110" i="46"/>
  <c r="H110" i="46" s="1"/>
  <c r="BV110" i="46"/>
  <c r="G110" i="46" s="1"/>
  <c r="BU110" i="46"/>
  <c r="BT110" i="46"/>
  <c r="E110" i="46" s="1"/>
  <c r="BS110" i="46"/>
  <c r="D110" i="46" s="1"/>
  <c r="B110" i="46"/>
  <c r="A110" i="46"/>
  <c r="A108" i="27" s="1"/>
  <c r="EF109" i="46"/>
  <c r="BQ109" i="46" s="1"/>
  <c r="EE109" i="46"/>
  <c r="BP109" i="46" s="1"/>
  <c r="ED109" i="46"/>
  <c r="EC109" i="46"/>
  <c r="EB109" i="46"/>
  <c r="EA109" i="46"/>
  <c r="BL109" i="46" s="1"/>
  <c r="DZ109" i="46"/>
  <c r="DY109" i="46"/>
  <c r="BJ109" i="46" s="1"/>
  <c r="DX109" i="46"/>
  <c r="BI109" i="46" s="1"/>
  <c r="DW109" i="46"/>
  <c r="BH109" i="46" s="1"/>
  <c r="DV109" i="46"/>
  <c r="DU109" i="46"/>
  <c r="BF109" i="46" s="1"/>
  <c r="DT109" i="46"/>
  <c r="BE109" i="46" s="1"/>
  <c r="DS109" i="46"/>
  <c r="DR109" i="46"/>
  <c r="DQ109" i="46"/>
  <c r="BB109" i="46" s="1"/>
  <c r="DP109" i="46"/>
  <c r="BA109" i="46" s="1"/>
  <c r="DO109" i="46"/>
  <c r="AZ109" i="46" s="1"/>
  <c r="DN109" i="46"/>
  <c r="AY109" i="46" s="1"/>
  <c r="DM109" i="46"/>
  <c r="AX109" i="46" s="1"/>
  <c r="DL109" i="46"/>
  <c r="AW109" i="46" s="1"/>
  <c r="DK109" i="46"/>
  <c r="AV109" i="46" s="1"/>
  <c r="DJ109" i="46"/>
  <c r="DI109" i="46"/>
  <c r="DH109" i="46"/>
  <c r="AS109" i="46" s="1"/>
  <c r="DG109" i="46"/>
  <c r="AR109" i="46" s="1"/>
  <c r="DF109" i="46"/>
  <c r="AQ109" i="46" s="1"/>
  <c r="DE109" i="46"/>
  <c r="DD109" i="46"/>
  <c r="AO109" i="46" s="1"/>
  <c r="DC109" i="46"/>
  <c r="AN109" i="46" s="1"/>
  <c r="DB109" i="46"/>
  <c r="DA109" i="46"/>
  <c r="CZ109" i="46"/>
  <c r="CY109" i="46"/>
  <c r="AJ109" i="46" s="1"/>
  <c r="CX109" i="46"/>
  <c r="AI109" i="46" s="1"/>
  <c r="CW109" i="46"/>
  <c r="CV109" i="46"/>
  <c r="AG109" i="46" s="1"/>
  <c r="CU109" i="46"/>
  <c r="AF109" i="46" s="1"/>
  <c r="CT109" i="46"/>
  <c r="CS109" i="46"/>
  <c r="CR109" i="46"/>
  <c r="AC109" i="46" s="1"/>
  <c r="CQ109" i="46"/>
  <c r="AB109" i="46" s="1"/>
  <c r="CP109" i="46"/>
  <c r="AA109" i="46" s="1"/>
  <c r="CO109" i="46"/>
  <c r="CN109" i="46"/>
  <c r="Y109" i="46" s="1"/>
  <c r="CM109" i="46"/>
  <c r="CL109" i="46"/>
  <c r="CK109" i="46"/>
  <c r="V109" i="46" s="1"/>
  <c r="CJ109" i="46"/>
  <c r="CI109" i="46"/>
  <c r="T109" i="46" s="1"/>
  <c r="CH109" i="46"/>
  <c r="CG109" i="46"/>
  <c r="CF109" i="46"/>
  <c r="CE109" i="46"/>
  <c r="P109" i="46" s="1"/>
  <c r="CD109" i="46"/>
  <c r="CC109" i="46"/>
  <c r="CB109" i="46"/>
  <c r="M109" i="46" s="1"/>
  <c r="CA109" i="46"/>
  <c r="L109" i="46" s="1"/>
  <c r="BZ109" i="46"/>
  <c r="K109" i="46" s="1"/>
  <c r="BY109" i="46"/>
  <c r="J109" i="46" s="1"/>
  <c r="BX109" i="46"/>
  <c r="BW109" i="46"/>
  <c r="BV109" i="46"/>
  <c r="BU109" i="46"/>
  <c r="BT109" i="46"/>
  <c r="E109" i="46" s="1"/>
  <c r="BS109" i="46"/>
  <c r="B109" i="46"/>
  <c r="B109" i="44" s="1"/>
  <c r="A109" i="46"/>
  <c r="C109" i="46" s="1"/>
  <c r="C109" i="44" s="1"/>
  <c r="EF108" i="46"/>
  <c r="BQ108" i="46" s="1"/>
  <c r="EE108" i="46"/>
  <c r="BP108" i="46" s="1"/>
  <c r="ED108" i="46"/>
  <c r="BO108" i="46" s="1"/>
  <c r="EC108" i="46"/>
  <c r="EB108" i="46"/>
  <c r="EA108" i="46"/>
  <c r="BL108" i="46" s="1"/>
  <c r="DZ108" i="46"/>
  <c r="DY108" i="46"/>
  <c r="DX108" i="46"/>
  <c r="DW108" i="46"/>
  <c r="BH108" i="46" s="1"/>
  <c r="DV108" i="46"/>
  <c r="BG108" i="46" s="1"/>
  <c r="DU108" i="46"/>
  <c r="DT108" i="46"/>
  <c r="BE108" i="46" s="1"/>
  <c r="DS108" i="46"/>
  <c r="BD108" i="46" s="1"/>
  <c r="DR108" i="46"/>
  <c r="BC108" i="46" s="1"/>
  <c r="DQ108" i="46"/>
  <c r="BB108" i="46" s="1"/>
  <c r="DP108" i="46"/>
  <c r="BA108" i="46" s="1"/>
  <c r="DO108" i="46"/>
  <c r="AZ108" i="46" s="1"/>
  <c r="DN108" i="46"/>
  <c r="AY108" i="46" s="1"/>
  <c r="DM108" i="46"/>
  <c r="DL108" i="46"/>
  <c r="AW108" i="46" s="1"/>
  <c r="DK108" i="46"/>
  <c r="AV108" i="46" s="1"/>
  <c r="DJ108" i="46"/>
  <c r="AU108" i="46" s="1"/>
  <c r="DI108" i="46"/>
  <c r="DH108" i="46"/>
  <c r="AS108" i="46" s="1"/>
  <c r="DG108" i="46"/>
  <c r="AR108" i="46" s="1"/>
  <c r="DF108" i="46"/>
  <c r="AQ108" i="46" s="1"/>
  <c r="DE108" i="46"/>
  <c r="DD108" i="46"/>
  <c r="DC108" i="46"/>
  <c r="AN108" i="46" s="1"/>
  <c r="DB108" i="46"/>
  <c r="AM108" i="46" s="1"/>
  <c r="DA108" i="46"/>
  <c r="AL108" i="46" s="1"/>
  <c r="CZ108" i="46"/>
  <c r="CY108" i="46"/>
  <c r="AJ108" i="46" s="1"/>
  <c r="CX108" i="46"/>
  <c r="AI108" i="46" s="1"/>
  <c r="CW108" i="46"/>
  <c r="AH108" i="46" s="1"/>
  <c r="CV108" i="46"/>
  <c r="AG108" i="46" s="1"/>
  <c r="CU108" i="46"/>
  <c r="AF108" i="46" s="1"/>
  <c r="CT108" i="46"/>
  <c r="CS108" i="46"/>
  <c r="AD108" i="46" s="1"/>
  <c r="CR108" i="46"/>
  <c r="AC108" i="46" s="1"/>
  <c r="CQ108" i="46"/>
  <c r="AB108" i="46" s="1"/>
  <c r="CP108" i="46"/>
  <c r="AA108" i="46" s="1"/>
  <c r="CO108" i="46"/>
  <c r="CN108" i="46"/>
  <c r="Y108" i="46" s="1"/>
  <c r="CM108" i="46"/>
  <c r="X108" i="46" s="1"/>
  <c r="CL108" i="46"/>
  <c r="W108" i="46" s="1"/>
  <c r="CK108" i="46"/>
  <c r="CJ108" i="46"/>
  <c r="U108" i="46" s="1"/>
  <c r="CI108" i="46"/>
  <c r="CH108" i="46"/>
  <c r="S108" i="46" s="1"/>
  <c r="CG108" i="46"/>
  <c r="CF108" i="46"/>
  <c r="Q108" i="46" s="1"/>
  <c r="CE108" i="46"/>
  <c r="CD108" i="46"/>
  <c r="CC108" i="46"/>
  <c r="CB108" i="46"/>
  <c r="CA108" i="46"/>
  <c r="L108" i="46" s="1"/>
  <c r="BZ108" i="46"/>
  <c r="K108" i="46" s="1"/>
  <c r="BY108" i="46"/>
  <c r="BX108" i="46"/>
  <c r="I108" i="46" s="1"/>
  <c r="BW108" i="46"/>
  <c r="H108" i="46" s="1"/>
  <c r="BV108" i="46"/>
  <c r="G108" i="46" s="1"/>
  <c r="BU108" i="46"/>
  <c r="BT108" i="46"/>
  <c r="E108" i="46" s="1"/>
  <c r="BS108" i="46"/>
  <c r="D108" i="46" s="1"/>
  <c r="B108" i="46"/>
  <c r="B108" i="44" s="1"/>
  <c r="A108" i="46"/>
  <c r="A106" i="27" s="1"/>
  <c r="EF107" i="46"/>
  <c r="BQ107" i="46" s="1"/>
  <c r="EE107" i="46"/>
  <c r="ED107" i="46"/>
  <c r="EC107" i="46"/>
  <c r="EB107" i="46"/>
  <c r="EA107" i="46"/>
  <c r="BL107" i="46" s="1"/>
  <c r="DZ107" i="46"/>
  <c r="DY107" i="46"/>
  <c r="BJ107" i="46" s="1"/>
  <c r="DX107" i="46"/>
  <c r="BI107" i="46" s="1"/>
  <c r="DW107" i="46"/>
  <c r="DV107" i="46"/>
  <c r="DU107" i="46"/>
  <c r="BF107" i="46" s="1"/>
  <c r="DT107" i="46"/>
  <c r="DS107" i="46"/>
  <c r="BD107" i="46" s="1"/>
  <c r="DR107" i="46"/>
  <c r="DQ107" i="46"/>
  <c r="BB107" i="46" s="1"/>
  <c r="DP107" i="46"/>
  <c r="BA107" i="46" s="1"/>
  <c r="DO107" i="46"/>
  <c r="DN107" i="46"/>
  <c r="DM107" i="46"/>
  <c r="DL107" i="46"/>
  <c r="DK107" i="46"/>
  <c r="AV107" i="46" s="1"/>
  <c r="DJ107" i="46"/>
  <c r="DI107" i="46"/>
  <c r="AT107" i="46" s="1"/>
  <c r="DH107" i="46"/>
  <c r="AS107" i="46" s="1"/>
  <c r="DG107" i="46"/>
  <c r="DF107" i="46"/>
  <c r="DE107" i="46"/>
  <c r="DD107" i="46"/>
  <c r="AO107" i="46" s="1"/>
  <c r="DC107" i="46"/>
  <c r="AN107" i="46" s="1"/>
  <c r="DB107" i="46"/>
  <c r="DA107" i="46"/>
  <c r="AL107" i="46" s="1"/>
  <c r="CZ107" i="46"/>
  <c r="AK107" i="46" s="1"/>
  <c r="CY107" i="46"/>
  <c r="CX107" i="46"/>
  <c r="AI107" i="46" s="1"/>
  <c r="CW107" i="46"/>
  <c r="CV107" i="46"/>
  <c r="AG107" i="46" s="1"/>
  <c r="CU107" i="46"/>
  <c r="AF107" i="46" s="1"/>
  <c r="CT107" i="46"/>
  <c r="CS107" i="46"/>
  <c r="AD107" i="46" s="1"/>
  <c r="CR107" i="46"/>
  <c r="AC107" i="46" s="1"/>
  <c r="CQ107" i="46"/>
  <c r="CP107" i="46"/>
  <c r="AA107" i="46" s="1"/>
  <c r="CO107" i="46"/>
  <c r="CN107" i="46"/>
  <c r="Y107" i="46" s="1"/>
  <c r="CM107" i="46"/>
  <c r="X107" i="46" s="1"/>
  <c r="CL107" i="46"/>
  <c r="CK107" i="46"/>
  <c r="CJ107" i="46"/>
  <c r="U107" i="46" s="1"/>
  <c r="CI107" i="46"/>
  <c r="CH107" i="46"/>
  <c r="CG107" i="46"/>
  <c r="CF107" i="46"/>
  <c r="Q107" i="46" s="1"/>
  <c r="CE107" i="46"/>
  <c r="P107" i="46" s="1"/>
  <c r="CD107" i="46"/>
  <c r="CC107" i="46"/>
  <c r="CB107" i="46"/>
  <c r="M107" i="46" s="1"/>
  <c r="CA107" i="46"/>
  <c r="BZ107" i="46"/>
  <c r="K107" i="46" s="1"/>
  <c r="BY107" i="46"/>
  <c r="BX107" i="46"/>
  <c r="BW107" i="46"/>
  <c r="H107" i="46" s="1"/>
  <c r="BV107" i="46"/>
  <c r="BU107" i="46"/>
  <c r="F107" i="46" s="1"/>
  <c r="BT107" i="46"/>
  <c r="E107" i="46" s="1"/>
  <c r="BS107" i="46"/>
  <c r="B107" i="46"/>
  <c r="B107" i="44" s="1"/>
  <c r="A107" i="46"/>
  <c r="A105" i="27" s="1"/>
  <c r="EF106" i="46"/>
  <c r="BQ106" i="46" s="1"/>
  <c r="EE106" i="46"/>
  <c r="ED106" i="46"/>
  <c r="BO106" i="44" s="1"/>
  <c r="EC106" i="46"/>
  <c r="BN106" i="44" s="1"/>
  <c r="EB106" i="46"/>
  <c r="BM106" i="46" s="1"/>
  <c r="EA106" i="46"/>
  <c r="BL106" i="46" s="1"/>
  <c r="DZ106" i="46"/>
  <c r="BK106" i="46" s="1"/>
  <c r="DY106" i="46"/>
  <c r="BJ106" i="46" s="1"/>
  <c r="DX106" i="46"/>
  <c r="BI106" i="46" s="1"/>
  <c r="DW106" i="46"/>
  <c r="BH106" i="46" s="1"/>
  <c r="DV106" i="46"/>
  <c r="DU106" i="46"/>
  <c r="DT106" i="46"/>
  <c r="BE106" i="46" s="1"/>
  <c r="DS106" i="46"/>
  <c r="DR106" i="46"/>
  <c r="DQ106" i="46"/>
  <c r="DP106" i="46"/>
  <c r="BA106" i="46" s="1"/>
  <c r="DO106" i="46"/>
  <c r="AZ106" i="46" s="1"/>
  <c r="DN106" i="46"/>
  <c r="DM106" i="46"/>
  <c r="AX106" i="46" s="1"/>
  <c r="DL106" i="46"/>
  <c r="AW106" i="46" s="1"/>
  <c r="DK106" i="46"/>
  <c r="AV106" i="46" s="1"/>
  <c r="DJ106" i="46"/>
  <c r="DI106" i="46"/>
  <c r="DH106" i="46"/>
  <c r="AS106" i="46" s="1"/>
  <c r="DG106" i="46"/>
  <c r="DF106" i="46"/>
  <c r="DE106" i="46"/>
  <c r="DD106" i="46"/>
  <c r="DC106" i="46"/>
  <c r="AN106" i="46" s="1"/>
  <c r="DB106" i="46"/>
  <c r="AM106" i="46" s="1"/>
  <c r="DA106" i="46"/>
  <c r="AL106" i="46" s="1"/>
  <c r="CZ106" i="46"/>
  <c r="CY106" i="46"/>
  <c r="CX106" i="46"/>
  <c r="CW106" i="46"/>
  <c r="CV106" i="46"/>
  <c r="AG106" i="46" s="1"/>
  <c r="CU106" i="46"/>
  <c r="AF106" i="46" s="1"/>
  <c r="CT106" i="46"/>
  <c r="AE106" i="46" s="1"/>
  <c r="CS106" i="46"/>
  <c r="CR106" i="46"/>
  <c r="AC106" i="46" s="1"/>
  <c r="CQ106" i="46"/>
  <c r="AB106" i="46" s="1"/>
  <c r="CP106" i="46"/>
  <c r="CO106" i="46"/>
  <c r="CN106" i="46"/>
  <c r="CM106" i="46"/>
  <c r="X106" i="46" s="1"/>
  <c r="CL106" i="46"/>
  <c r="CK106" i="46"/>
  <c r="CJ106" i="46"/>
  <c r="U106" i="46" s="1"/>
  <c r="CI106" i="46"/>
  <c r="T106" i="46" s="1"/>
  <c r="CH106" i="46"/>
  <c r="CG106" i="46"/>
  <c r="R106" i="46" s="1"/>
  <c r="CF106" i="46"/>
  <c r="Q106" i="46" s="1"/>
  <c r="CE106" i="46"/>
  <c r="P106" i="46" s="1"/>
  <c r="CD106" i="46"/>
  <c r="O106" i="46" s="1"/>
  <c r="CC106" i="46"/>
  <c r="CB106" i="46"/>
  <c r="M106" i="46" s="1"/>
  <c r="CA106" i="46"/>
  <c r="L106" i="46" s="1"/>
  <c r="BZ106" i="46"/>
  <c r="BY106" i="46"/>
  <c r="J106" i="46" s="1"/>
  <c r="BX106" i="46"/>
  <c r="I106" i="46" s="1"/>
  <c r="BW106" i="46"/>
  <c r="H106" i="46" s="1"/>
  <c r="BV106" i="46"/>
  <c r="G106" i="46" s="1"/>
  <c r="BU106" i="46"/>
  <c r="BT106" i="46"/>
  <c r="E106" i="46" s="1"/>
  <c r="BS106" i="46"/>
  <c r="BO106" i="46"/>
  <c r="BN106" i="46"/>
  <c r="B106" i="46"/>
  <c r="B106" i="44" s="1"/>
  <c r="A106" i="46"/>
  <c r="A104" i="27" s="1"/>
  <c r="EF105" i="46"/>
  <c r="BQ105" i="46" s="1"/>
  <c r="EE105" i="46"/>
  <c r="ED105" i="46"/>
  <c r="BO105" i="46" s="1"/>
  <c r="EC105" i="46"/>
  <c r="BN105" i="46" s="1"/>
  <c r="EB105" i="46"/>
  <c r="EA105" i="46"/>
  <c r="BL105" i="46" s="1"/>
  <c r="DZ105" i="46"/>
  <c r="BK105" i="46" s="1"/>
  <c r="DY105" i="46"/>
  <c r="BJ105" i="46" s="1"/>
  <c r="DX105" i="46"/>
  <c r="BI105" i="46" s="1"/>
  <c r="DW105" i="46"/>
  <c r="BH105" i="46" s="1"/>
  <c r="DV105" i="46"/>
  <c r="BG105" i="46" s="1"/>
  <c r="DU105" i="46"/>
  <c r="BF105" i="46" s="1"/>
  <c r="DT105" i="46"/>
  <c r="DS105" i="46"/>
  <c r="DR105" i="46"/>
  <c r="BC105" i="46" s="1"/>
  <c r="DQ105" i="46"/>
  <c r="BB105" i="46" s="1"/>
  <c r="DP105" i="46"/>
  <c r="BA105" i="46" s="1"/>
  <c r="DO105" i="46"/>
  <c r="DN105" i="46"/>
  <c r="AY105" i="46" s="1"/>
  <c r="DM105" i="46"/>
  <c r="AX105" i="46" s="1"/>
  <c r="DL105" i="46"/>
  <c r="DK105" i="46"/>
  <c r="DJ105" i="46"/>
  <c r="AU105" i="46" s="1"/>
  <c r="DI105" i="46"/>
  <c r="AT105" i="46" s="1"/>
  <c r="DH105" i="46"/>
  <c r="AS105" i="46" s="1"/>
  <c r="DG105" i="46"/>
  <c r="DF105" i="46"/>
  <c r="AQ105" i="46" s="1"/>
  <c r="DE105" i="46"/>
  <c r="DD105" i="46"/>
  <c r="DC105" i="46"/>
  <c r="AN105" i="46" s="1"/>
  <c r="DB105" i="46"/>
  <c r="AM105" i="46" s="1"/>
  <c r="DA105" i="46"/>
  <c r="AL105" i="46" s="1"/>
  <c r="CZ105" i="46"/>
  <c r="AK105" i="46" s="1"/>
  <c r="CY105" i="46"/>
  <c r="CX105" i="46"/>
  <c r="AI105" i="46" s="1"/>
  <c r="CW105" i="46"/>
  <c r="AH105" i="46" s="1"/>
  <c r="CV105" i="46"/>
  <c r="CU105" i="46"/>
  <c r="AF105" i="46" s="1"/>
  <c r="CT105" i="46"/>
  <c r="CS105" i="46"/>
  <c r="AD105" i="46" s="1"/>
  <c r="CR105" i="46"/>
  <c r="AC105" i="46" s="1"/>
  <c r="CQ105" i="46"/>
  <c r="AB105" i="46" s="1"/>
  <c r="CP105" i="46"/>
  <c r="AA105" i="46" s="1"/>
  <c r="CO105" i="46"/>
  <c r="Z105" i="46" s="1"/>
  <c r="CN105" i="46"/>
  <c r="Y105" i="46" s="1"/>
  <c r="CM105" i="46"/>
  <c r="CL105" i="46"/>
  <c r="W105" i="46" s="1"/>
  <c r="CK105" i="46"/>
  <c r="V105" i="46" s="1"/>
  <c r="CJ105" i="46"/>
  <c r="U105" i="46" s="1"/>
  <c r="CI105" i="46"/>
  <c r="CH105" i="46"/>
  <c r="CG105" i="46"/>
  <c r="CF105" i="46"/>
  <c r="CE105" i="46"/>
  <c r="P105" i="46" s="1"/>
  <c r="CD105" i="46"/>
  <c r="O105" i="46" s="1"/>
  <c r="CC105" i="46"/>
  <c r="N105" i="46" s="1"/>
  <c r="CB105" i="46"/>
  <c r="M105" i="46" s="1"/>
  <c r="CA105" i="46"/>
  <c r="BZ105" i="46"/>
  <c r="K105" i="46" s="1"/>
  <c r="BY105" i="46"/>
  <c r="J105" i="46" s="1"/>
  <c r="BX105" i="46"/>
  <c r="BW105" i="46"/>
  <c r="BV105" i="46"/>
  <c r="G105" i="46" s="1"/>
  <c r="BU105" i="46"/>
  <c r="F105" i="46" s="1"/>
  <c r="BT105" i="46"/>
  <c r="E105" i="46" s="1"/>
  <c r="BS105" i="46"/>
  <c r="B105" i="46"/>
  <c r="B105" i="44" s="1"/>
  <c r="A105" i="46"/>
  <c r="A103" i="27" s="1"/>
  <c r="EF104" i="46"/>
  <c r="EE104" i="46"/>
  <c r="BP104" i="46" s="1"/>
  <c r="ED104" i="46"/>
  <c r="BO104" i="46" s="1"/>
  <c r="EC104" i="46"/>
  <c r="EB104" i="46"/>
  <c r="BM104" i="46" s="1"/>
  <c r="EA104" i="46"/>
  <c r="DZ104" i="46"/>
  <c r="BK104" i="46" s="1"/>
  <c r="DY104" i="46"/>
  <c r="BJ104" i="46" s="1"/>
  <c r="DX104" i="46"/>
  <c r="DW104" i="46"/>
  <c r="DV104" i="46"/>
  <c r="BG104" i="46" s="1"/>
  <c r="DU104" i="46"/>
  <c r="DT104" i="46"/>
  <c r="BE104" i="46" s="1"/>
  <c r="DS104" i="46"/>
  <c r="DR104" i="46"/>
  <c r="BC104" i="46" s="1"/>
  <c r="DQ104" i="46"/>
  <c r="DP104" i="46"/>
  <c r="BA104" i="46" s="1"/>
  <c r="DO104" i="46"/>
  <c r="AZ104" i="46" s="1"/>
  <c r="DN104" i="46"/>
  <c r="DM104" i="46"/>
  <c r="AX104" i="46" s="1"/>
  <c r="DL104" i="46"/>
  <c r="DK104" i="46"/>
  <c r="DJ104" i="46"/>
  <c r="AU104" i="46" s="1"/>
  <c r="DI104" i="46"/>
  <c r="AT104" i="46" s="1"/>
  <c r="DH104" i="46"/>
  <c r="DG104" i="46"/>
  <c r="DF104" i="46"/>
  <c r="AQ104" i="46" s="1"/>
  <c r="DE104" i="46"/>
  <c r="AP104" i="46" s="1"/>
  <c r="DD104" i="46"/>
  <c r="DC104" i="46"/>
  <c r="AN104" i="46" s="1"/>
  <c r="DB104" i="46"/>
  <c r="AM104" i="46" s="1"/>
  <c r="DA104" i="46"/>
  <c r="AL104" i="46" s="1"/>
  <c r="CZ104" i="46"/>
  <c r="CY104" i="46"/>
  <c r="AJ104" i="46" s="1"/>
  <c r="CX104" i="46"/>
  <c r="AI104" i="46" s="1"/>
  <c r="CW104" i="46"/>
  <c r="AH104" i="46" s="1"/>
  <c r="CV104" i="46"/>
  <c r="AG104" i="46" s="1"/>
  <c r="CU104" i="46"/>
  <c r="CT104" i="46"/>
  <c r="CS104" i="46"/>
  <c r="CR104" i="46"/>
  <c r="CQ104" i="46"/>
  <c r="CP104" i="46"/>
  <c r="AA104" i="46" s="1"/>
  <c r="CO104" i="46"/>
  <c r="Z104" i="46" s="1"/>
  <c r="CN104" i="46"/>
  <c r="CM104" i="46"/>
  <c r="CL104" i="46"/>
  <c r="W104" i="46" s="1"/>
  <c r="CK104" i="46"/>
  <c r="V104" i="46" s="1"/>
  <c r="CJ104" i="46"/>
  <c r="CI104" i="46"/>
  <c r="T104" i="46" s="1"/>
  <c r="CH104" i="46"/>
  <c r="S104" i="46" s="1"/>
  <c r="CG104" i="46"/>
  <c r="R104" i="46" s="1"/>
  <c r="CF104" i="46"/>
  <c r="CE104" i="46"/>
  <c r="CD104" i="46"/>
  <c r="CC104" i="46"/>
  <c r="N104" i="46" s="1"/>
  <c r="CB104" i="46"/>
  <c r="CA104" i="46"/>
  <c r="BZ104" i="46"/>
  <c r="K104" i="46" s="1"/>
  <c r="BY104" i="46"/>
  <c r="J104" i="46" s="1"/>
  <c r="BX104" i="46"/>
  <c r="BW104" i="46"/>
  <c r="H104" i="46" s="1"/>
  <c r="BV104" i="46"/>
  <c r="G104" i="46" s="1"/>
  <c r="BU104" i="46"/>
  <c r="F104" i="46" s="1"/>
  <c r="BT104" i="46"/>
  <c r="BS104" i="46"/>
  <c r="B104" i="46"/>
  <c r="B104" i="44" s="1"/>
  <c r="A104" i="46"/>
  <c r="A102" i="27" s="1"/>
  <c r="EF103" i="46"/>
  <c r="EE103" i="46"/>
  <c r="ED103" i="46"/>
  <c r="BO103" i="46" s="1"/>
  <c r="EC103" i="46"/>
  <c r="BN103" i="46" s="1"/>
  <c r="EB103" i="46"/>
  <c r="EA103" i="46"/>
  <c r="BL103" i="46" s="1"/>
  <c r="DZ103" i="46"/>
  <c r="BK103" i="46" s="1"/>
  <c r="DY103" i="46"/>
  <c r="BJ103" i="46" s="1"/>
  <c r="DX103" i="46"/>
  <c r="BI103" i="46" s="1"/>
  <c r="DW103" i="46"/>
  <c r="BH103" i="46" s="1"/>
  <c r="DV103" i="46"/>
  <c r="BG103" i="46" s="1"/>
  <c r="DU103" i="46"/>
  <c r="BF103" i="46" s="1"/>
  <c r="DT103" i="46"/>
  <c r="DS103" i="46"/>
  <c r="DR103" i="46"/>
  <c r="BC103" i="46" s="1"/>
  <c r="DQ103" i="46"/>
  <c r="BB103" i="46" s="1"/>
  <c r="DP103" i="46"/>
  <c r="BA103" i="46" s="1"/>
  <c r="DO103" i="46"/>
  <c r="DN103" i="46"/>
  <c r="AY103" i="46" s="1"/>
  <c r="DM103" i="46"/>
  <c r="DL103" i="46"/>
  <c r="DK103" i="46"/>
  <c r="AV103" i="46" s="1"/>
  <c r="DJ103" i="46"/>
  <c r="AU103" i="46" s="1"/>
  <c r="DI103" i="46"/>
  <c r="AT103" i="46" s="1"/>
  <c r="DH103" i="46"/>
  <c r="AS103" i="46" s="1"/>
  <c r="DG103" i="46"/>
  <c r="DF103" i="46"/>
  <c r="AQ103" i="46" s="1"/>
  <c r="DE103" i="46"/>
  <c r="AP103" i="46" s="1"/>
  <c r="DD103" i="46"/>
  <c r="DC103" i="46"/>
  <c r="AN103" i="46" s="1"/>
  <c r="DB103" i="46"/>
  <c r="AM103" i="46" s="1"/>
  <c r="DA103" i="46"/>
  <c r="AL103" i="46" s="1"/>
  <c r="CZ103" i="46"/>
  <c r="CY103" i="46"/>
  <c r="AJ103" i="46" s="1"/>
  <c r="CX103" i="46"/>
  <c r="AI103" i="46" s="1"/>
  <c r="CW103" i="46"/>
  <c r="AH103" i="46" s="1"/>
  <c r="CV103" i="46"/>
  <c r="CU103" i="46"/>
  <c r="CT103" i="46"/>
  <c r="CS103" i="46"/>
  <c r="AD103" i="46" s="1"/>
  <c r="CR103" i="46"/>
  <c r="AC103" i="46" s="1"/>
  <c r="CQ103" i="46"/>
  <c r="CP103" i="46"/>
  <c r="AA103" i="46" s="1"/>
  <c r="CO103" i="46"/>
  <c r="Z103" i="46" s="1"/>
  <c r="CN103" i="46"/>
  <c r="CM103" i="46"/>
  <c r="CL103" i="46"/>
  <c r="W103" i="46" s="1"/>
  <c r="CK103" i="46"/>
  <c r="V103" i="46" s="1"/>
  <c r="CJ103" i="46"/>
  <c r="CI103" i="46"/>
  <c r="CH103" i="46"/>
  <c r="S103" i="46" s="1"/>
  <c r="CG103" i="46"/>
  <c r="CF103" i="46"/>
  <c r="CE103" i="46"/>
  <c r="CD103" i="46"/>
  <c r="O103" i="46" s="1"/>
  <c r="CC103" i="46"/>
  <c r="N103" i="46" s="1"/>
  <c r="CB103" i="46"/>
  <c r="CA103" i="46"/>
  <c r="BZ103" i="46"/>
  <c r="K103" i="46" s="1"/>
  <c r="BY103" i="46"/>
  <c r="J103" i="46" s="1"/>
  <c r="BX103" i="46"/>
  <c r="BW103" i="46"/>
  <c r="H103" i="46" s="1"/>
  <c r="BV103" i="46"/>
  <c r="G103" i="46" s="1"/>
  <c r="BU103" i="46"/>
  <c r="F103" i="46" s="1"/>
  <c r="BT103" i="46"/>
  <c r="E103" i="46" s="1"/>
  <c r="BS103" i="46"/>
  <c r="D103" i="46" s="1"/>
  <c r="B103" i="46"/>
  <c r="B103" i="44" s="1"/>
  <c r="A103" i="46"/>
  <c r="A101" i="27" s="1"/>
  <c r="EF102" i="46"/>
  <c r="EE102" i="46"/>
  <c r="ED102" i="46"/>
  <c r="BO102" i="46" s="1"/>
  <c r="EC102" i="46"/>
  <c r="BN102" i="44" s="1"/>
  <c r="EB102" i="46"/>
  <c r="BM102" i="46" s="1"/>
  <c r="EA102" i="46"/>
  <c r="BL102" i="46" s="1"/>
  <c r="DZ102" i="46"/>
  <c r="BK102" i="46" s="1"/>
  <c r="DY102" i="46"/>
  <c r="BJ102" i="46" s="1"/>
  <c r="DX102" i="46"/>
  <c r="DW102" i="46"/>
  <c r="BH102" i="46" s="1"/>
  <c r="DV102" i="46"/>
  <c r="BG102" i="46" s="1"/>
  <c r="DU102" i="46"/>
  <c r="BF102" i="46" s="1"/>
  <c r="DT102" i="46"/>
  <c r="DS102" i="46"/>
  <c r="BD102" i="46" s="1"/>
  <c r="DR102" i="46"/>
  <c r="DQ102" i="46"/>
  <c r="DP102" i="46"/>
  <c r="DO102" i="46"/>
  <c r="DN102" i="46"/>
  <c r="AY102" i="46" s="1"/>
  <c r="DM102" i="46"/>
  <c r="AX102" i="46" s="1"/>
  <c r="DL102" i="46"/>
  <c r="DK102" i="46"/>
  <c r="DJ102" i="46"/>
  <c r="AU102" i="46" s="1"/>
  <c r="DI102" i="46"/>
  <c r="AT102" i="46" s="1"/>
  <c r="DH102" i="46"/>
  <c r="DG102" i="46"/>
  <c r="DF102" i="46"/>
  <c r="AQ102" i="46" s="1"/>
  <c r="DE102" i="46"/>
  <c r="AP102" i="46" s="1"/>
  <c r="DD102" i="46"/>
  <c r="DC102" i="46"/>
  <c r="DB102" i="46"/>
  <c r="DA102" i="46"/>
  <c r="AL102" i="46" s="1"/>
  <c r="CZ102" i="46"/>
  <c r="CY102" i="46"/>
  <c r="CX102" i="46"/>
  <c r="AI102" i="46" s="1"/>
  <c r="CW102" i="46"/>
  <c r="AH102" i="46" s="1"/>
  <c r="CV102" i="46"/>
  <c r="AG102" i="46" s="1"/>
  <c r="CU102" i="46"/>
  <c r="AF102" i="46" s="1"/>
  <c r="CT102" i="46"/>
  <c r="CS102" i="46"/>
  <c r="CR102" i="46"/>
  <c r="CQ102" i="46"/>
  <c r="CP102" i="46"/>
  <c r="AA102" i="46" s="1"/>
  <c r="CO102" i="46"/>
  <c r="Z102" i="46" s="1"/>
  <c r="CN102" i="46"/>
  <c r="Y102" i="46" s="1"/>
  <c r="CM102" i="46"/>
  <c r="CL102" i="46"/>
  <c r="W102" i="46" s="1"/>
  <c r="CK102" i="46"/>
  <c r="V102" i="46" s="1"/>
  <c r="CJ102" i="46"/>
  <c r="CI102" i="46"/>
  <c r="CH102" i="46"/>
  <c r="S102" i="46" s="1"/>
  <c r="CG102" i="46"/>
  <c r="R102" i="46" s="1"/>
  <c r="CF102" i="46"/>
  <c r="CE102" i="46"/>
  <c r="P102" i="46" s="1"/>
  <c r="CD102" i="46"/>
  <c r="CC102" i="46"/>
  <c r="CB102" i="46"/>
  <c r="CA102" i="46"/>
  <c r="L102" i="46" s="1"/>
  <c r="BZ102" i="46"/>
  <c r="K102" i="46" s="1"/>
  <c r="BY102" i="46"/>
  <c r="J102" i="46" s="1"/>
  <c r="BX102" i="46"/>
  <c r="I102" i="46" s="1"/>
  <c r="BW102" i="46"/>
  <c r="H102" i="46" s="1"/>
  <c r="BV102" i="46"/>
  <c r="BU102" i="46"/>
  <c r="F102" i="46" s="1"/>
  <c r="BT102" i="46"/>
  <c r="BS102" i="46"/>
  <c r="D102" i="46" s="1"/>
  <c r="B102" i="46"/>
  <c r="B102" i="44" s="1"/>
  <c r="A102" i="46"/>
  <c r="A102" i="44" s="1"/>
  <c r="EF101" i="46"/>
  <c r="BQ101" i="46" s="1"/>
  <c r="EE101" i="46"/>
  <c r="BP101" i="46" s="1"/>
  <c r="ED101" i="46"/>
  <c r="EC101" i="46"/>
  <c r="EB101" i="46"/>
  <c r="BM101" i="46" s="1"/>
  <c r="EA101" i="46"/>
  <c r="BL101" i="46" s="1"/>
  <c r="DZ101" i="46"/>
  <c r="DY101" i="46"/>
  <c r="BJ101" i="46" s="1"/>
  <c r="DX101" i="46"/>
  <c r="BI101" i="46" s="1"/>
  <c r="DW101" i="46"/>
  <c r="BH101" i="46" s="1"/>
  <c r="DV101" i="46"/>
  <c r="DU101" i="46"/>
  <c r="DT101" i="46"/>
  <c r="BE101" i="46" s="1"/>
  <c r="DS101" i="46"/>
  <c r="BD101" i="46" s="1"/>
  <c r="DR101" i="46"/>
  <c r="BC101" i="46" s="1"/>
  <c r="DQ101" i="46"/>
  <c r="DP101" i="46"/>
  <c r="BA101" i="46" s="1"/>
  <c r="DO101" i="46"/>
  <c r="AZ101" i="46" s="1"/>
  <c r="DN101" i="46"/>
  <c r="DM101" i="46"/>
  <c r="DL101" i="46"/>
  <c r="AW101" i="46" s="1"/>
  <c r="DK101" i="46"/>
  <c r="AV101" i="46" s="1"/>
  <c r="DJ101" i="46"/>
  <c r="AU101" i="46" s="1"/>
  <c r="DI101" i="46"/>
  <c r="DH101" i="46"/>
  <c r="DG101" i="46"/>
  <c r="DF101" i="46"/>
  <c r="DE101" i="46"/>
  <c r="DD101" i="46"/>
  <c r="AO101" i="46" s="1"/>
  <c r="DC101" i="46"/>
  <c r="AN101" i="46" s="1"/>
  <c r="DB101" i="46"/>
  <c r="DA101" i="46"/>
  <c r="CZ101" i="46"/>
  <c r="AK101" i="46" s="1"/>
  <c r="CY101" i="46"/>
  <c r="AJ101" i="46" s="1"/>
  <c r="CX101" i="46"/>
  <c r="CW101" i="46"/>
  <c r="CV101" i="46"/>
  <c r="AG101" i="46" s="1"/>
  <c r="CU101" i="46"/>
  <c r="AF101" i="46" s="1"/>
  <c r="CT101" i="46"/>
  <c r="CS101" i="46"/>
  <c r="AD101" i="46" s="1"/>
  <c r="CR101" i="46"/>
  <c r="CQ101" i="46"/>
  <c r="AB101" i="46" s="1"/>
  <c r="CP101" i="46"/>
  <c r="CO101" i="46"/>
  <c r="CN101" i="46"/>
  <c r="Y101" i="46" s="1"/>
  <c r="CM101" i="46"/>
  <c r="X101" i="46" s="1"/>
  <c r="CL101" i="46"/>
  <c r="W101" i="46" s="1"/>
  <c r="CK101" i="46"/>
  <c r="CJ101" i="46"/>
  <c r="U101" i="46" s="1"/>
  <c r="CI101" i="46"/>
  <c r="T101" i="46" s="1"/>
  <c r="CH101" i="46"/>
  <c r="CG101" i="46"/>
  <c r="CF101" i="46"/>
  <c r="Q101" i="46" s="1"/>
  <c r="CE101" i="46"/>
  <c r="P101" i="46" s="1"/>
  <c r="CD101" i="46"/>
  <c r="CC101" i="46"/>
  <c r="CB101" i="46"/>
  <c r="CA101" i="46"/>
  <c r="BZ101" i="46"/>
  <c r="BY101" i="46"/>
  <c r="BX101" i="46"/>
  <c r="I101" i="46" s="1"/>
  <c r="BW101" i="46"/>
  <c r="H101" i="46" s="1"/>
  <c r="BV101" i="46"/>
  <c r="G101" i="46" s="1"/>
  <c r="BU101" i="46"/>
  <c r="BT101" i="46"/>
  <c r="BS101" i="46"/>
  <c r="D101" i="46" s="1"/>
  <c r="B101" i="46"/>
  <c r="B101" i="44" s="1"/>
  <c r="A101" i="46"/>
  <c r="A99" i="27" s="1"/>
  <c r="EF100" i="46"/>
  <c r="BQ100" i="46" s="1"/>
  <c r="EE100" i="46"/>
  <c r="BP100" i="46" s="1"/>
  <c r="ED100" i="46"/>
  <c r="BO100" i="44" s="1"/>
  <c r="EC100" i="46"/>
  <c r="EB100" i="46"/>
  <c r="BM100" i="46" s="1"/>
  <c r="EA100" i="46"/>
  <c r="DZ100" i="46"/>
  <c r="DY100" i="46"/>
  <c r="DX100" i="46"/>
  <c r="BI100" i="46" s="1"/>
  <c r="DW100" i="46"/>
  <c r="DV100" i="46"/>
  <c r="BG100" i="46" s="1"/>
  <c r="DU100" i="46"/>
  <c r="DT100" i="46"/>
  <c r="DS100" i="46"/>
  <c r="BD100" i="46" s="1"/>
  <c r="DR100" i="46"/>
  <c r="BC100" i="46" s="1"/>
  <c r="DQ100" i="46"/>
  <c r="BB100" i="46" s="1"/>
  <c r="DP100" i="46"/>
  <c r="BA100" i="46" s="1"/>
  <c r="DO100" i="46"/>
  <c r="AZ100" i="46" s="1"/>
  <c r="DN100" i="46"/>
  <c r="DM100" i="46"/>
  <c r="DL100" i="46"/>
  <c r="AW100" i="46" s="1"/>
  <c r="DK100" i="46"/>
  <c r="AV100" i="46" s="1"/>
  <c r="DJ100" i="46"/>
  <c r="DI100" i="46"/>
  <c r="DH100" i="46"/>
  <c r="AS100" i="46" s="1"/>
  <c r="DG100" i="46"/>
  <c r="DF100" i="46"/>
  <c r="AQ100" i="46" s="1"/>
  <c r="DE100" i="46"/>
  <c r="AP100" i="44" s="1"/>
  <c r="DD100" i="46"/>
  <c r="AO100" i="46" s="1"/>
  <c r="DC100" i="46"/>
  <c r="AN100" i="46" s="1"/>
  <c r="DB100" i="46"/>
  <c r="DA100" i="46"/>
  <c r="CZ100" i="46"/>
  <c r="AK100" i="46" s="1"/>
  <c r="CY100" i="46"/>
  <c r="AJ100" i="46" s="1"/>
  <c r="CX100" i="46"/>
  <c r="CW100" i="46"/>
  <c r="CV100" i="46"/>
  <c r="AG100" i="46" s="1"/>
  <c r="CU100" i="46"/>
  <c r="AF100" i="46" s="1"/>
  <c r="CT100" i="46"/>
  <c r="CS100" i="46"/>
  <c r="CR100" i="46"/>
  <c r="AC100" i="46" s="1"/>
  <c r="CQ100" i="46"/>
  <c r="AB100" i="46" s="1"/>
  <c r="CP100" i="46"/>
  <c r="AA100" i="46" s="1"/>
  <c r="CO100" i="46"/>
  <c r="CN100" i="46"/>
  <c r="CM100" i="46"/>
  <c r="X100" i="46" s="1"/>
  <c r="CL100" i="46"/>
  <c r="CK100" i="46"/>
  <c r="V100" i="46" s="1"/>
  <c r="CJ100" i="46"/>
  <c r="U100" i="46" s="1"/>
  <c r="CI100" i="46"/>
  <c r="T100" i="46" s="1"/>
  <c r="CH100" i="46"/>
  <c r="S100" i="46" s="1"/>
  <c r="CG100" i="46"/>
  <c r="CF100" i="46"/>
  <c r="CE100" i="46"/>
  <c r="P100" i="46" s="1"/>
  <c r="CD100" i="46"/>
  <c r="O100" i="46" s="1"/>
  <c r="CC100" i="46"/>
  <c r="N100" i="46" s="1"/>
  <c r="CB100" i="46"/>
  <c r="M100" i="46" s="1"/>
  <c r="CA100" i="46"/>
  <c r="L100" i="46" s="1"/>
  <c r="BZ100" i="46"/>
  <c r="K100" i="46" s="1"/>
  <c r="BY100" i="46"/>
  <c r="BX100" i="46"/>
  <c r="I100" i="46" s="1"/>
  <c r="BW100" i="46"/>
  <c r="H100" i="46" s="1"/>
  <c r="BV100" i="46"/>
  <c r="BU100" i="46"/>
  <c r="BT100" i="46"/>
  <c r="E100" i="46" s="1"/>
  <c r="BS100" i="46"/>
  <c r="BO100" i="46"/>
  <c r="AP100" i="46"/>
  <c r="B100" i="46"/>
  <c r="B100" i="44" s="1"/>
  <c r="A100" i="46"/>
  <c r="A98" i="27" s="1"/>
  <c r="EF99" i="46"/>
  <c r="EE99" i="46"/>
  <c r="ED99" i="46"/>
  <c r="BO99" i="46" s="1"/>
  <c r="EC99" i="46"/>
  <c r="BN99" i="46" s="1"/>
  <c r="EB99" i="46"/>
  <c r="BM99" i="46" s="1"/>
  <c r="EA99" i="46"/>
  <c r="DZ99" i="46"/>
  <c r="BK99" i="46" s="1"/>
  <c r="DY99" i="46"/>
  <c r="BJ99" i="46" s="1"/>
  <c r="DX99" i="46"/>
  <c r="DW99" i="46"/>
  <c r="DV99" i="46"/>
  <c r="BG99" i="46" s="1"/>
  <c r="DU99" i="46"/>
  <c r="BF99" i="46" s="1"/>
  <c r="DT99" i="46"/>
  <c r="DS99" i="46"/>
  <c r="DR99" i="46"/>
  <c r="BC99" i="46" s="1"/>
  <c r="DQ99" i="46"/>
  <c r="BB99" i="46" s="1"/>
  <c r="DP99" i="46"/>
  <c r="DO99" i="46"/>
  <c r="DN99" i="46"/>
  <c r="AY99" i="46" s="1"/>
  <c r="DM99" i="46"/>
  <c r="AX99" i="46" s="1"/>
  <c r="DL99" i="46"/>
  <c r="DK99" i="46"/>
  <c r="DJ99" i="46"/>
  <c r="AU99" i="46" s="1"/>
  <c r="DI99" i="46"/>
  <c r="AT99" i="46" s="1"/>
  <c r="DH99" i="46"/>
  <c r="DG99" i="46"/>
  <c r="AR99" i="46" s="1"/>
  <c r="DF99" i="46"/>
  <c r="AQ99" i="46" s="1"/>
  <c r="DE99" i="46"/>
  <c r="DD99" i="46"/>
  <c r="AO99" i="46" s="1"/>
  <c r="DC99" i="46"/>
  <c r="DB99" i="46"/>
  <c r="DA99" i="46"/>
  <c r="AL99" i="46" s="1"/>
  <c r="CZ99" i="46"/>
  <c r="CY99" i="46"/>
  <c r="CX99" i="46"/>
  <c r="AI99" i="46" s="1"/>
  <c r="CW99" i="46"/>
  <c r="AH99" i="46" s="1"/>
  <c r="CV99" i="46"/>
  <c r="AG99" i="46" s="1"/>
  <c r="CU99" i="46"/>
  <c r="CT99" i="46"/>
  <c r="CS99" i="46"/>
  <c r="AD99" i="46" s="1"/>
  <c r="CR99" i="46"/>
  <c r="CQ99" i="46"/>
  <c r="CP99" i="46"/>
  <c r="AA99" i="46" s="1"/>
  <c r="CO99" i="46"/>
  <c r="Z99" i="46" s="1"/>
  <c r="CN99" i="46"/>
  <c r="CM99" i="46"/>
  <c r="CL99" i="46"/>
  <c r="CK99" i="46"/>
  <c r="V99" i="46" s="1"/>
  <c r="CJ99" i="46"/>
  <c r="CI99" i="46"/>
  <c r="T99" i="46" s="1"/>
  <c r="CH99" i="46"/>
  <c r="S99" i="46" s="1"/>
  <c r="CG99" i="46"/>
  <c r="R99" i="46" s="1"/>
  <c r="CF99" i="46"/>
  <c r="CE99" i="46"/>
  <c r="CD99" i="46"/>
  <c r="O99" i="46" s="1"/>
  <c r="CC99" i="46"/>
  <c r="N99" i="46" s="1"/>
  <c r="CB99" i="46"/>
  <c r="CA99" i="46"/>
  <c r="BZ99" i="46"/>
  <c r="K99" i="46" s="1"/>
  <c r="BY99" i="46"/>
  <c r="J99" i="46" s="1"/>
  <c r="BX99" i="46"/>
  <c r="I99" i="46" s="1"/>
  <c r="BW99" i="46"/>
  <c r="BV99" i="46"/>
  <c r="BU99" i="46"/>
  <c r="F99" i="46" s="1"/>
  <c r="BT99" i="46"/>
  <c r="BS99" i="46"/>
  <c r="B99" i="46"/>
  <c r="B99" i="44" s="1"/>
  <c r="A99" i="46"/>
  <c r="A97" i="27" s="1"/>
  <c r="EF98" i="46"/>
  <c r="BQ98" i="46" s="1"/>
  <c r="EE98" i="46"/>
  <c r="ED98" i="46"/>
  <c r="BO98" i="44" s="1"/>
  <c r="EC98" i="46"/>
  <c r="BN98" i="44" s="1"/>
  <c r="EB98" i="46"/>
  <c r="EA98" i="46"/>
  <c r="DZ98" i="46"/>
  <c r="BK98" i="46" s="1"/>
  <c r="DY98" i="46"/>
  <c r="BJ98" i="46" s="1"/>
  <c r="DX98" i="46"/>
  <c r="BI98" i="46" s="1"/>
  <c r="DW98" i="46"/>
  <c r="DV98" i="46"/>
  <c r="DU98" i="46"/>
  <c r="DT98" i="46"/>
  <c r="DS98" i="46"/>
  <c r="DR98" i="46"/>
  <c r="BC98" i="46" s="1"/>
  <c r="DQ98" i="46"/>
  <c r="BB98" i="46" s="1"/>
  <c r="DP98" i="46"/>
  <c r="DO98" i="46"/>
  <c r="AZ98" i="46" s="1"/>
  <c r="DN98" i="46"/>
  <c r="DM98" i="46"/>
  <c r="AX98" i="46" s="1"/>
  <c r="DL98" i="46"/>
  <c r="DK98" i="46"/>
  <c r="DJ98" i="46"/>
  <c r="AU98" i="46" s="1"/>
  <c r="DI98" i="46"/>
  <c r="AT98" i="46" s="1"/>
  <c r="DH98" i="46"/>
  <c r="DG98" i="46"/>
  <c r="DF98" i="46"/>
  <c r="DE98" i="46"/>
  <c r="AP98" i="46" s="1"/>
  <c r="DD98" i="46"/>
  <c r="DC98" i="46"/>
  <c r="DB98" i="46"/>
  <c r="AM98" i="46" s="1"/>
  <c r="DA98" i="46"/>
  <c r="AL98" i="46" s="1"/>
  <c r="CZ98" i="46"/>
  <c r="AK98" i="46" s="1"/>
  <c r="CY98" i="46"/>
  <c r="CX98" i="46"/>
  <c r="CW98" i="46"/>
  <c r="AH98" i="46" s="1"/>
  <c r="CV98" i="46"/>
  <c r="CU98" i="46"/>
  <c r="CT98" i="46"/>
  <c r="AE98" i="46" s="1"/>
  <c r="CS98" i="46"/>
  <c r="CR98" i="46"/>
  <c r="CQ98" i="46"/>
  <c r="CP98" i="46"/>
  <c r="CO98" i="46"/>
  <c r="Z98" i="46" s="1"/>
  <c r="CN98" i="46"/>
  <c r="CM98" i="46"/>
  <c r="CL98" i="46"/>
  <c r="W98" i="46" s="1"/>
  <c r="CK98" i="46"/>
  <c r="V98" i="46" s="1"/>
  <c r="CJ98" i="46"/>
  <c r="CI98" i="46"/>
  <c r="T98" i="46" s="1"/>
  <c r="CH98" i="46"/>
  <c r="CG98" i="46"/>
  <c r="R98" i="46" s="1"/>
  <c r="CF98" i="46"/>
  <c r="CE98" i="46"/>
  <c r="CD98" i="46"/>
  <c r="O98" i="46" s="1"/>
  <c r="CC98" i="46"/>
  <c r="N98" i="46" s="1"/>
  <c r="CB98" i="46"/>
  <c r="CA98" i="46"/>
  <c r="BZ98" i="46"/>
  <c r="BY98" i="46"/>
  <c r="BX98" i="46"/>
  <c r="I98" i="46" s="1"/>
  <c r="BW98" i="46"/>
  <c r="H98" i="46" s="1"/>
  <c r="BV98" i="46"/>
  <c r="G98" i="46" s="1"/>
  <c r="BU98" i="46"/>
  <c r="BT98" i="46"/>
  <c r="BS98" i="46"/>
  <c r="BO98" i="46"/>
  <c r="BN98" i="46"/>
  <c r="B98" i="46"/>
  <c r="B98" i="44" s="1"/>
  <c r="A98" i="46"/>
  <c r="A98" i="44" s="1"/>
  <c r="EF97" i="46"/>
  <c r="BQ97" i="46" s="1"/>
  <c r="EE97" i="46"/>
  <c r="BP97" i="46" s="1"/>
  <c r="ED97" i="46"/>
  <c r="EC97" i="46"/>
  <c r="EB97" i="46"/>
  <c r="BM97" i="46" s="1"/>
  <c r="EA97" i="46"/>
  <c r="BL97" i="46" s="1"/>
  <c r="DZ97" i="46"/>
  <c r="DY97" i="46"/>
  <c r="DX97" i="46"/>
  <c r="BI97" i="46" s="1"/>
  <c r="DW97" i="46"/>
  <c r="BH97" i="46" s="1"/>
  <c r="DV97" i="46"/>
  <c r="DU97" i="46"/>
  <c r="DT97" i="46"/>
  <c r="DS97" i="46"/>
  <c r="BD97" i="46" s="1"/>
  <c r="DR97" i="46"/>
  <c r="DQ97" i="46"/>
  <c r="BB97" i="46" s="1"/>
  <c r="DP97" i="46"/>
  <c r="BA97" i="46" s="1"/>
  <c r="DO97" i="46"/>
  <c r="DN97" i="46"/>
  <c r="AY97" i="46" s="1"/>
  <c r="DM97" i="46"/>
  <c r="DL97" i="46"/>
  <c r="AW97" i="46" s="1"/>
  <c r="DK97" i="46"/>
  <c r="AV97" i="46" s="1"/>
  <c r="DJ97" i="46"/>
  <c r="DI97" i="46"/>
  <c r="DH97" i="46"/>
  <c r="AS97" i="46" s="1"/>
  <c r="DG97" i="46"/>
  <c r="AR97" i="46" s="1"/>
  <c r="DF97" i="46"/>
  <c r="DE97" i="46"/>
  <c r="DD97" i="46"/>
  <c r="DC97" i="46"/>
  <c r="AN97" i="46" s="1"/>
  <c r="DB97" i="46"/>
  <c r="DA97" i="46"/>
  <c r="AL97" i="46" s="1"/>
  <c r="CZ97" i="46"/>
  <c r="AK97" i="46" s="1"/>
  <c r="CY97" i="46"/>
  <c r="CX97" i="46"/>
  <c r="AI97" i="46" s="1"/>
  <c r="CW97" i="46"/>
  <c r="AH97" i="46" s="1"/>
  <c r="CV97" i="46"/>
  <c r="AG97" i="46" s="1"/>
  <c r="CU97" i="46"/>
  <c r="AF97" i="46" s="1"/>
  <c r="CT97" i="46"/>
  <c r="CS97" i="46"/>
  <c r="AD97" i="46" s="1"/>
  <c r="CR97" i="46"/>
  <c r="AC97" i="46" s="1"/>
  <c r="CQ97" i="46"/>
  <c r="AB97" i="46" s="1"/>
  <c r="CP97" i="46"/>
  <c r="AA97" i="46" s="1"/>
  <c r="CO97" i="46"/>
  <c r="Z97" i="46" s="1"/>
  <c r="CN97" i="46"/>
  <c r="CM97" i="46"/>
  <c r="CL97" i="46"/>
  <c r="CK97" i="46"/>
  <c r="V97" i="46" s="1"/>
  <c r="CJ97" i="46"/>
  <c r="U97" i="46" s="1"/>
  <c r="CI97" i="46"/>
  <c r="CH97" i="46"/>
  <c r="CG97" i="46"/>
  <c r="CF97" i="46"/>
  <c r="Q97" i="46" s="1"/>
  <c r="CE97" i="46"/>
  <c r="P97" i="46" s="1"/>
  <c r="CD97" i="46"/>
  <c r="CC97" i="46"/>
  <c r="CB97" i="46"/>
  <c r="M97" i="46" s="1"/>
  <c r="CA97" i="46"/>
  <c r="L97" i="46" s="1"/>
  <c r="BZ97" i="46"/>
  <c r="BY97" i="46"/>
  <c r="BX97" i="46"/>
  <c r="I97" i="46" s="1"/>
  <c r="BW97" i="46"/>
  <c r="H97" i="46" s="1"/>
  <c r="BV97" i="46"/>
  <c r="BU97" i="46"/>
  <c r="F97" i="46" s="1"/>
  <c r="BT97" i="46"/>
  <c r="E97" i="46" s="1"/>
  <c r="BS97" i="46"/>
  <c r="D97" i="46" s="1"/>
  <c r="B97" i="46"/>
  <c r="B97" i="44" s="1"/>
  <c r="A97" i="46"/>
  <c r="C97" i="46" s="1"/>
  <c r="C97" i="44" s="1"/>
  <c r="EF96" i="46"/>
  <c r="BQ96" i="46" s="1"/>
  <c r="EE96" i="46"/>
  <c r="BP96" i="46" s="1"/>
  <c r="ED96" i="46"/>
  <c r="EC96" i="46"/>
  <c r="BN96" i="46" s="1"/>
  <c r="EB96" i="46"/>
  <c r="BM96" i="46" s="1"/>
  <c r="EA96" i="46"/>
  <c r="BL96" i="46" s="1"/>
  <c r="DZ96" i="46"/>
  <c r="DY96" i="46"/>
  <c r="DX96" i="46"/>
  <c r="BI96" i="46" s="1"/>
  <c r="DW96" i="46"/>
  <c r="BH96" i="46" s="1"/>
  <c r="DV96" i="46"/>
  <c r="DU96" i="46"/>
  <c r="DT96" i="46"/>
  <c r="BE96" i="46" s="1"/>
  <c r="DS96" i="46"/>
  <c r="BD96" i="46" s="1"/>
  <c r="DR96" i="46"/>
  <c r="BC96" i="46" s="1"/>
  <c r="DQ96" i="46"/>
  <c r="DP96" i="46"/>
  <c r="BA96" i="46" s="1"/>
  <c r="DO96" i="46"/>
  <c r="AZ96" i="46" s="1"/>
  <c r="DN96" i="46"/>
  <c r="AY96" i="46" s="1"/>
  <c r="DM96" i="46"/>
  <c r="AX96" i="46" s="1"/>
  <c r="DL96" i="46"/>
  <c r="AW96" i="46" s="1"/>
  <c r="DK96" i="46"/>
  <c r="AV96" i="46" s="1"/>
  <c r="DJ96" i="46"/>
  <c r="AU96" i="46" s="1"/>
  <c r="DI96" i="46"/>
  <c r="DH96" i="46"/>
  <c r="AS96" i="46" s="1"/>
  <c r="DG96" i="46"/>
  <c r="AR96" i="46" s="1"/>
  <c r="DF96" i="46"/>
  <c r="DE96" i="46"/>
  <c r="DD96" i="46"/>
  <c r="AO96" i="46" s="1"/>
  <c r="DC96" i="46"/>
  <c r="AN96" i="46" s="1"/>
  <c r="DB96" i="46"/>
  <c r="DA96" i="46"/>
  <c r="CZ96" i="46"/>
  <c r="CY96" i="46"/>
  <c r="AJ96" i="46" s="1"/>
  <c r="CX96" i="46"/>
  <c r="CW96" i="46"/>
  <c r="AH96" i="46" s="1"/>
  <c r="CV96" i="46"/>
  <c r="AG96" i="46" s="1"/>
  <c r="CU96" i="46"/>
  <c r="AF96" i="46" s="1"/>
  <c r="CT96" i="46"/>
  <c r="AE96" i="46" s="1"/>
  <c r="CS96" i="46"/>
  <c r="CR96" i="46"/>
  <c r="CQ96" i="46"/>
  <c r="AB96" i="46" s="1"/>
  <c r="CP96" i="46"/>
  <c r="CO96" i="46"/>
  <c r="Z96" i="46" s="1"/>
  <c r="CN96" i="46"/>
  <c r="Y96" i="46" s="1"/>
  <c r="CM96" i="46"/>
  <c r="X96" i="46" s="1"/>
  <c r="CL96" i="46"/>
  <c r="W96" i="46" s="1"/>
  <c r="CK96" i="46"/>
  <c r="CJ96" i="46"/>
  <c r="U96" i="46" s="1"/>
  <c r="CI96" i="46"/>
  <c r="T96" i="46" s="1"/>
  <c r="CH96" i="46"/>
  <c r="CG96" i="46"/>
  <c r="CF96" i="46"/>
  <c r="Q96" i="46" s="1"/>
  <c r="CE96" i="46"/>
  <c r="CD96" i="46"/>
  <c r="CC96" i="46"/>
  <c r="CB96" i="46"/>
  <c r="M96" i="46" s="1"/>
  <c r="CA96" i="46"/>
  <c r="L96" i="46" s="1"/>
  <c r="BZ96" i="46"/>
  <c r="BY96" i="46"/>
  <c r="J96" i="46" s="1"/>
  <c r="BX96" i="46"/>
  <c r="I96" i="46" s="1"/>
  <c r="BW96" i="46"/>
  <c r="H96" i="46" s="1"/>
  <c r="BV96" i="46"/>
  <c r="G96" i="46" s="1"/>
  <c r="BU96" i="46"/>
  <c r="BT96" i="46"/>
  <c r="BS96" i="46"/>
  <c r="D96" i="46" s="1"/>
  <c r="B96" i="46"/>
  <c r="B96" i="44" s="1"/>
  <c r="A96" i="46"/>
  <c r="A96" i="44" s="1"/>
  <c r="EF95" i="46"/>
  <c r="BQ95" i="46" s="1"/>
  <c r="EE95" i="46"/>
  <c r="ED95" i="46"/>
  <c r="BO95" i="46" s="1"/>
  <c r="EC95" i="46"/>
  <c r="EB95" i="46"/>
  <c r="BM95" i="46" s="1"/>
  <c r="EA95" i="46"/>
  <c r="BL95" i="46" s="1"/>
  <c r="DZ95" i="46"/>
  <c r="DY95" i="46"/>
  <c r="BJ95" i="46" s="1"/>
  <c r="DX95" i="46"/>
  <c r="BI95" i="46" s="1"/>
  <c r="DW95" i="46"/>
  <c r="DV95" i="46"/>
  <c r="BG95" i="46" s="1"/>
  <c r="DU95" i="46"/>
  <c r="DT95" i="46"/>
  <c r="DS95" i="46"/>
  <c r="BD95" i="46" s="1"/>
  <c r="DR95" i="46"/>
  <c r="DQ95" i="46"/>
  <c r="BB95" i="46" s="1"/>
  <c r="DP95" i="46"/>
  <c r="BA95" i="46" s="1"/>
  <c r="DO95" i="46"/>
  <c r="AZ95" i="46" s="1"/>
  <c r="DN95" i="46"/>
  <c r="AY95" i="46" s="1"/>
  <c r="DM95" i="46"/>
  <c r="AX95" i="46" s="1"/>
  <c r="DL95" i="46"/>
  <c r="AW95" i="46" s="1"/>
  <c r="DK95" i="46"/>
  <c r="AV95" i="46" s="1"/>
  <c r="DJ95" i="46"/>
  <c r="DI95" i="46"/>
  <c r="AT95" i="46" s="1"/>
  <c r="DH95" i="46"/>
  <c r="DG95" i="46"/>
  <c r="DF95" i="46"/>
  <c r="AQ95" i="46" s="1"/>
  <c r="DE95" i="46"/>
  <c r="AP95" i="46" s="1"/>
  <c r="DD95" i="46"/>
  <c r="AO95" i="46" s="1"/>
  <c r="DC95" i="46"/>
  <c r="AN95" i="46" s="1"/>
  <c r="DB95" i="46"/>
  <c r="DA95" i="46"/>
  <c r="AL95" i="46" s="1"/>
  <c r="CZ95" i="46"/>
  <c r="AK95" i="46" s="1"/>
  <c r="CY95" i="46"/>
  <c r="CX95" i="46"/>
  <c r="AI95" i="46" s="1"/>
  <c r="CW95" i="46"/>
  <c r="CV95" i="46"/>
  <c r="CU95" i="46"/>
  <c r="AF95" i="46" s="1"/>
  <c r="CT95" i="46"/>
  <c r="CS95" i="46"/>
  <c r="AD95" i="46" s="1"/>
  <c r="CR95" i="46"/>
  <c r="AC95" i="46" s="1"/>
  <c r="CQ95" i="46"/>
  <c r="CP95" i="46"/>
  <c r="CO95" i="46"/>
  <c r="Z95" i="46" s="1"/>
  <c r="CN95" i="46"/>
  <c r="Y95" i="46" s="1"/>
  <c r="CM95" i="46"/>
  <c r="X95" i="46" s="1"/>
  <c r="CL95" i="46"/>
  <c r="CK95" i="46"/>
  <c r="V95" i="46" s="1"/>
  <c r="CJ95" i="46"/>
  <c r="U95" i="46" s="1"/>
  <c r="CI95" i="46"/>
  <c r="CH95" i="46"/>
  <c r="CG95" i="46"/>
  <c r="R95" i="46" s="1"/>
  <c r="CF95" i="46"/>
  <c r="Q95" i="46" s="1"/>
  <c r="CE95" i="46"/>
  <c r="CD95" i="46"/>
  <c r="CC95" i="46"/>
  <c r="N95" i="46" s="1"/>
  <c r="CB95" i="46"/>
  <c r="M95" i="46" s="1"/>
  <c r="CA95" i="46"/>
  <c r="L95" i="46" s="1"/>
  <c r="BZ95" i="46"/>
  <c r="K95" i="46" s="1"/>
  <c r="BY95" i="46"/>
  <c r="J95" i="46" s="1"/>
  <c r="BX95" i="46"/>
  <c r="I95" i="46" s="1"/>
  <c r="BW95" i="46"/>
  <c r="H95" i="46" s="1"/>
  <c r="BV95" i="46"/>
  <c r="BU95" i="46"/>
  <c r="F95" i="46" s="1"/>
  <c r="BT95" i="46"/>
  <c r="E95" i="46" s="1"/>
  <c r="BS95" i="46"/>
  <c r="B95" i="46"/>
  <c r="B95" i="44" s="1"/>
  <c r="A95" i="46"/>
  <c r="A93" i="27" s="1"/>
  <c r="EF94" i="46"/>
  <c r="BQ94" i="46" s="1"/>
  <c r="EE94" i="46"/>
  <c r="BP94" i="46" s="1"/>
  <c r="ED94" i="46"/>
  <c r="BO94" i="44" s="1"/>
  <c r="EC94" i="46"/>
  <c r="BN94" i="44" s="1"/>
  <c r="EB94" i="46"/>
  <c r="BM94" i="46" s="1"/>
  <c r="EA94" i="46"/>
  <c r="BL94" i="46" s="1"/>
  <c r="DZ94" i="46"/>
  <c r="DY94" i="46"/>
  <c r="BJ94" i="46" s="1"/>
  <c r="DX94" i="46"/>
  <c r="DW94" i="46"/>
  <c r="BH94" i="46" s="1"/>
  <c r="DV94" i="46"/>
  <c r="DU94" i="46"/>
  <c r="BF94" i="46" s="1"/>
  <c r="DT94" i="46"/>
  <c r="BE94" i="46" s="1"/>
  <c r="DS94" i="46"/>
  <c r="BD94" i="46" s="1"/>
  <c r="DR94" i="46"/>
  <c r="BC94" i="46" s="1"/>
  <c r="DQ94" i="46"/>
  <c r="DP94" i="46"/>
  <c r="BA94" i="46" s="1"/>
  <c r="DO94" i="46"/>
  <c r="AZ94" i="46" s="1"/>
  <c r="DN94" i="46"/>
  <c r="DM94" i="46"/>
  <c r="DL94" i="46"/>
  <c r="AW94" i="46" s="1"/>
  <c r="DK94" i="46"/>
  <c r="AV94" i="46" s="1"/>
  <c r="DJ94" i="46"/>
  <c r="DI94" i="46"/>
  <c r="AT94" i="46" s="1"/>
  <c r="DH94" i="46"/>
  <c r="DG94" i="46"/>
  <c r="AR94" i="46" s="1"/>
  <c r="DF94" i="46"/>
  <c r="DE94" i="46"/>
  <c r="AP94" i="46" s="1"/>
  <c r="DD94" i="46"/>
  <c r="AO94" i="46" s="1"/>
  <c r="DC94" i="46"/>
  <c r="AN94" i="46" s="1"/>
  <c r="DB94" i="46"/>
  <c r="AM94" i="46" s="1"/>
  <c r="DA94" i="46"/>
  <c r="CZ94" i="46"/>
  <c r="AK94" i="46" s="1"/>
  <c r="CY94" i="46"/>
  <c r="AJ94" i="46" s="1"/>
  <c r="CX94" i="46"/>
  <c r="CW94" i="46"/>
  <c r="AH94" i="46" s="1"/>
  <c r="CV94" i="46"/>
  <c r="AG94" i="46" s="1"/>
  <c r="CU94" i="46"/>
  <c r="AF94" i="46" s="1"/>
  <c r="CT94" i="46"/>
  <c r="AE94" i="46" s="1"/>
  <c r="CS94" i="46"/>
  <c r="CR94" i="46"/>
  <c r="CQ94" i="46"/>
  <c r="AB94" i="46" s="1"/>
  <c r="CP94" i="46"/>
  <c r="CO94" i="46"/>
  <c r="CN94" i="46"/>
  <c r="Y94" i="46" s="1"/>
  <c r="CM94" i="46"/>
  <c r="X94" i="46" s="1"/>
  <c r="CL94" i="46"/>
  <c r="W94" i="46" s="1"/>
  <c r="CK94" i="46"/>
  <c r="V94" i="46" s="1"/>
  <c r="CJ94" i="46"/>
  <c r="U94" i="46" s="1"/>
  <c r="CI94" i="46"/>
  <c r="T94" i="46" s="1"/>
  <c r="CH94" i="46"/>
  <c r="CG94" i="46"/>
  <c r="CF94" i="46"/>
  <c r="Q94" i="46" s="1"/>
  <c r="CE94" i="46"/>
  <c r="CD94" i="46"/>
  <c r="CC94" i="46"/>
  <c r="N94" i="46" s="1"/>
  <c r="CB94" i="46"/>
  <c r="CA94" i="46"/>
  <c r="L94" i="46" s="1"/>
  <c r="BZ94" i="46"/>
  <c r="BY94" i="46"/>
  <c r="BX94" i="46"/>
  <c r="I94" i="46" s="1"/>
  <c r="BW94" i="46"/>
  <c r="H94" i="46" s="1"/>
  <c r="BV94" i="46"/>
  <c r="BU94" i="46"/>
  <c r="F94" i="46" s="1"/>
  <c r="BT94" i="46"/>
  <c r="E94" i="46" s="1"/>
  <c r="BS94" i="46"/>
  <c r="D94" i="46" s="1"/>
  <c r="BO94" i="46"/>
  <c r="BN94" i="46"/>
  <c r="B94" i="46"/>
  <c r="B94" i="44" s="1"/>
  <c r="A94" i="46"/>
  <c r="A92" i="27" s="1"/>
  <c r="EF93" i="46"/>
  <c r="EE93" i="46"/>
  <c r="ED93" i="46"/>
  <c r="BO93" i="44" s="1"/>
  <c r="EC93" i="46"/>
  <c r="EB93" i="46"/>
  <c r="EA93" i="46"/>
  <c r="DZ93" i="46"/>
  <c r="DY93" i="46"/>
  <c r="BJ93" i="46" s="1"/>
  <c r="DX93" i="46"/>
  <c r="DW93" i="46"/>
  <c r="DV93" i="46"/>
  <c r="DU93" i="46"/>
  <c r="BF93" i="46" s="1"/>
  <c r="DT93" i="46"/>
  <c r="DS93" i="46"/>
  <c r="DR93" i="46"/>
  <c r="BC93" i="46" s="1"/>
  <c r="DQ93" i="46"/>
  <c r="DP93" i="46"/>
  <c r="DO93" i="46"/>
  <c r="AZ93" i="46" s="1"/>
  <c r="DN93" i="46"/>
  <c r="AY93" i="46" s="1"/>
  <c r="DM93" i="46"/>
  <c r="AX93" i="46" s="1"/>
  <c r="DL93" i="46"/>
  <c r="DK93" i="46"/>
  <c r="DJ93" i="46"/>
  <c r="AU93" i="46" s="1"/>
  <c r="DI93" i="46"/>
  <c r="AT93" i="46" s="1"/>
  <c r="DH93" i="46"/>
  <c r="AS93" i="46" s="1"/>
  <c r="DG93" i="46"/>
  <c r="DF93" i="46"/>
  <c r="AQ93" i="46" s="1"/>
  <c r="DE93" i="46"/>
  <c r="AP93" i="46" s="1"/>
  <c r="DD93" i="46"/>
  <c r="DC93" i="46"/>
  <c r="DB93" i="46"/>
  <c r="DA93" i="46"/>
  <c r="CZ93" i="46"/>
  <c r="AK93" i="46" s="1"/>
  <c r="CY93" i="46"/>
  <c r="CX93" i="46"/>
  <c r="AI93" i="46" s="1"/>
  <c r="CW93" i="46"/>
  <c r="AH93" i="46" s="1"/>
  <c r="CV93" i="46"/>
  <c r="CU93" i="46"/>
  <c r="CT93" i="46"/>
  <c r="CS93" i="46"/>
  <c r="AD93" i="46" s="1"/>
  <c r="CR93" i="46"/>
  <c r="AC93" i="46" s="1"/>
  <c r="CQ93" i="46"/>
  <c r="AB93" i="46" s="1"/>
  <c r="CP93" i="46"/>
  <c r="AA93" i="46" s="1"/>
  <c r="CO93" i="46"/>
  <c r="Z93" i="46" s="1"/>
  <c r="CN93" i="46"/>
  <c r="CM93" i="46"/>
  <c r="CL93" i="46"/>
  <c r="W93" i="46" s="1"/>
  <c r="CK93" i="46"/>
  <c r="V93" i="46" s="1"/>
  <c r="CJ93" i="46"/>
  <c r="U93" i="46" s="1"/>
  <c r="CI93" i="46"/>
  <c r="CH93" i="46"/>
  <c r="CG93" i="46"/>
  <c r="R93" i="46" s="1"/>
  <c r="CF93" i="46"/>
  <c r="CE93" i="46"/>
  <c r="CD93" i="46"/>
  <c r="CC93" i="46"/>
  <c r="N93" i="46" s="1"/>
  <c r="CB93" i="46"/>
  <c r="M93" i="46" s="1"/>
  <c r="CA93" i="46"/>
  <c r="BZ93" i="46"/>
  <c r="BY93" i="46"/>
  <c r="BX93" i="46"/>
  <c r="BW93" i="46"/>
  <c r="BV93" i="46"/>
  <c r="BU93" i="46"/>
  <c r="F93" i="46" s="1"/>
  <c r="BT93" i="46"/>
  <c r="E93" i="46" s="1"/>
  <c r="BS93" i="46"/>
  <c r="BO93" i="46"/>
  <c r="B93" i="46"/>
  <c r="B93" i="44" s="1"/>
  <c r="A93" i="46"/>
  <c r="A91" i="27" s="1"/>
  <c r="EF92" i="46"/>
  <c r="EE92" i="46"/>
  <c r="BP92" i="46" s="1"/>
  <c r="ED92" i="46"/>
  <c r="BO92" i="44" s="1"/>
  <c r="EC92" i="46"/>
  <c r="BN92" i="44" s="1"/>
  <c r="EB92" i="46"/>
  <c r="BM92" i="46" s="1"/>
  <c r="EA92" i="46"/>
  <c r="DZ92" i="46"/>
  <c r="DY92" i="46"/>
  <c r="DX92" i="46"/>
  <c r="BI92" i="46" s="1"/>
  <c r="DW92" i="46"/>
  <c r="DV92" i="46"/>
  <c r="DU92" i="46"/>
  <c r="BF92" i="46" s="1"/>
  <c r="DT92" i="46"/>
  <c r="BE92" i="46" s="1"/>
  <c r="DS92" i="46"/>
  <c r="DR92" i="46"/>
  <c r="BC92" i="46" s="1"/>
  <c r="DQ92" i="46"/>
  <c r="DP92" i="46"/>
  <c r="DO92" i="46"/>
  <c r="DN92" i="46"/>
  <c r="DM92" i="46"/>
  <c r="DL92" i="46"/>
  <c r="DK92" i="46"/>
  <c r="AV92" i="46" s="1"/>
  <c r="DJ92" i="46"/>
  <c r="AU92" i="46" s="1"/>
  <c r="DI92" i="46"/>
  <c r="DH92" i="46"/>
  <c r="DG92" i="46"/>
  <c r="AR92" i="46" s="1"/>
  <c r="DF92" i="46"/>
  <c r="DE92" i="46"/>
  <c r="DD92" i="46"/>
  <c r="AO92" i="46" s="1"/>
  <c r="DC92" i="46"/>
  <c r="AN92" i="46" s="1"/>
  <c r="DB92" i="46"/>
  <c r="AM92" i="46" s="1"/>
  <c r="DA92" i="46"/>
  <c r="CZ92" i="46"/>
  <c r="CY92" i="46"/>
  <c r="CX92" i="46"/>
  <c r="CW92" i="46"/>
  <c r="AH92" i="46" s="1"/>
  <c r="CV92" i="46"/>
  <c r="CU92" i="46"/>
  <c r="CT92" i="46"/>
  <c r="CS92" i="46"/>
  <c r="CR92" i="46"/>
  <c r="CQ92" i="46"/>
  <c r="AB92" i="46" s="1"/>
  <c r="CP92" i="46"/>
  <c r="CO92" i="46"/>
  <c r="CN92" i="46"/>
  <c r="CM92" i="46"/>
  <c r="X92" i="46" s="1"/>
  <c r="CL92" i="46"/>
  <c r="W92" i="46" s="1"/>
  <c r="CK92" i="46"/>
  <c r="CJ92" i="46"/>
  <c r="CI92" i="46"/>
  <c r="CH92" i="46"/>
  <c r="CG92" i="46"/>
  <c r="R92" i="46" s="1"/>
  <c r="CF92" i="46"/>
  <c r="CE92" i="46"/>
  <c r="P92" i="46" s="1"/>
  <c r="CD92" i="46"/>
  <c r="O92" i="46" s="1"/>
  <c r="CC92" i="46"/>
  <c r="CB92" i="46"/>
  <c r="CA92" i="46"/>
  <c r="L92" i="46" s="1"/>
  <c r="BZ92" i="46"/>
  <c r="BY92" i="46"/>
  <c r="BX92" i="46"/>
  <c r="BW92" i="46"/>
  <c r="BV92" i="46"/>
  <c r="G92" i="46" s="1"/>
  <c r="BU92" i="46"/>
  <c r="BT92" i="46"/>
  <c r="E92" i="46" s="1"/>
  <c r="BS92" i="46"/>
  <c r="B92" i="46"/>
  <c r="B92" i="44" s="1"/>
  <c r="A92" i="46"/>
  <c r="A90" i="27" s="1"/>
  <c r="EF91" i="46"/>
  <c r="BQ91" i="46" s="1"/>
  <c r="EE91" i="46"/>
  <c r="ED91" i="46"/>
  <c r="EC91" i="46"/>
  <c r="EB91" i="46"/>
  <c r="BM91" i="46" s="1"/>
  <c r="EA91" i="46"/>
  <c r="DZ91" i="46"/>
  <c r="DY91" i="46"/>
  <c r="DX91" i="46"/>
  <c r="BI91" i="46" s="1"/>
  <c r="DW91" i="46"/>
  <c r="DV91" i="46"/>
  <c r="DU91" i="46"/>
  <c r="BF91" i="46" s="1"/>
  <c r="DT91" i="46"/>
  <c r="BE91" i="46" s="1"/>
  <c r="DS91" i="46"/>
  <c r="BD91" i="46" s="1"/>
  <c r="DR91" i="46"/>
  <c r="DQ91" i="46"/>
  <c r="BB91" i="46" s="1"/>
  <c r="DP91" i="46"/>
  <c r="BA91" i="46" s="1"/>
  <c r="DO91" i="46"/>
  <c r="DN91" i="46"/>
  <c r="DM91" i="46"/>
  <c r="DL91" i="46"/>
  <c r="AW91" i="46" s="1"/>
  <c r="DK91" i="46"/>
  <c r="AV91" i="46" s="1"/>
  <c r="DJ91" i="46"/>
  <c r="AU91" i="46" s="1"/>
  <c r="DI91" i="46"/>
  <c r="DH91" i="46"/>
  <c r="AS91" i="46" s="1"/>
  <c r="DG91" i="46"/>
  <c r="DF91" i="46"/>
  <c r="DE91" i="46"/>
  <c r="AP91" i="46" s="1"/>
  <c r="DD91" i="46"/>
  <c r="AO91" i="46" s="1"/>
  <c r="DC91" i="46"/>
  <c r="AN91" i="46" s="1"/>
  <c r="DB91" i="46"/>
  <c r="AM91" i="46" s="1"/>
  <c r="DA91" i="46"/>
  <c r="CZ91" i="46"/>
  <c r="AK91" i="46" s="1"/>
  <c r="CY91" i="46"/>
  <c r="CX91" i="46"/>
  <c r="AI91" i="46" s="1"/>
  <c r="CW91" i="46"/>
  <c r="AH91" i="46" s="1"/>
  <c r="CV91" i="46"/>
  <c r="AG91" i="46" s="1"/>
  <c r="CU91" i="46"/>
  <c r="CT91" i="46"/>
  <c r="AE91" i="46" s="1"/>
  <c r="CS91" i="46"/>
  <c r="CR91" i="46"/>
  <c r="AC91" i="46" s="1"/>
  <c r="CQ91" i="46"/>
  <c r="CP91" i="46"/>
  <c r="AA91" i="46" s="1"/>
  <c r="CO91" i="46"/>
  <c r="CN91" i="46"/>
  <c r="Y91" i="46" s="1"/>
  <c r="CM91" i="46"/>
  <c r="CL91" i="46"/>
  <c r="W91" i="46" s="1"/>
  <c r="CK91" i="46"/>
  <c r="CJ91" i="46"/>
  <c r="U91" i="46" s="1"/>
  <c r="CI91" i="46"/>
  <c r="CH91" i="46"/>
  <c r="CG91" i="46"/>
  <c r="CF91" i="46"/>
  <c r="Q91" i="46" s="1"/>
  <c r="CE91" i="46"/>
  <c r="P91" i="46" s="1"/>
  <c r="CD91" i="46"/>
  <c r="CC91" i="46"/>
  <c r="CB91" i="46"/>
  <c r="M91" i="46" s="1"/>
  <c r="CA91" i="46"/>
  <c r="BZ91" i="46"/>
  <c r="K91" i="46" s="1"/>
  <c r="BY91" i="46"/>
  <c r="J91" i="46" s="1"/>
  <c r="BX91" i="46"/>
  <c r="I91" i="46" s="1"/>
  <c r="BW91" i="46"/>
  <c r="H91" i="46" s="1"/>
  <c r="BV91" i="46"/>
  <c r="BU91" i="46"/>
  <c r="BT91" i="46"/>
  <c r="E91" i="46" s="1"/>
  <c r="BS91" i="46"/>
  <c r="B91" i="46"/>
  <c r="B91" i="44" s="1"/>
  <c r="A91" i="46"/>
  <c r="A89" i="27" s="1"/>
  <c r="EF90" i="46"/>
  <c r="BQ90" i="46" s="1"/>
  <c r="EE90" i="46"/>
  <c r="BP90" i="46" s="1"/>
  <c r="ED90" i="46"/>
  <c r="EC90" i="46"/>
  <c r="EB90" i="46"/>
  <c r="BM90" i="46" s="1"/>
  <c r="EA90" i="46"/>
  <c r="BL90" i="46" s="1"/>
  <c r="DZ90" i="46"/>
  <c r="BK90" i="46" s="1"/>
  <c r="DY90" i="46"/>
  <c r="BJ90" i="46" s="1"/>
  <c r="DX90" i="46"/>
  <c r="BI90" i="46" s="1"/>
  <c r="DW90" i="46"/>
  <c r="BH90" i="46" s="1"/>
  <c r="DV90" i="46"/>
  <c r="BG90" i="46" s="1"/>
  <c r="DU90" i="46"/>
  <c r="DT90" i="46"/>
  <c r="BE90" i="46" s="1"/>
  <c r="DS90" i="46"/>
  <c r="BD90" i="46" s="1"/>
  <c r="DR90" i="46"/>
  <c r="BC90" i="46" s="1"/>
  <c r="DQ90" i="46"/>
  <c r="BB90" i="46" s="1"/>
  <c r="DP90" i="46"/>
  <c r="BA90" i="46" s="1"/>
  <c r="DO90" i="46"/>
  <c r="AZ90" i="46" s="1"/>
  <c r="DN90" i="46"/>
  <c r="DM90" i="46"/>
  <c r="DL90" i="46"/>
  <c r="AW90" i="46" s="1"/>
  <c r="DK90" i="46"/>
  <c r="AV90" i="46" s="1"/>
  <c r="DJ90" i="46"/>
  <c r="DI90" i="46"/>
  <c r="AT90" i="46" s="1"/>
  <c r="DH90" i="46"/>
  <c r="AS90" i="46" s="1"/>
  <c r="DG90" i="46"/>
  <c r="AR90" i="46" s="1"/>
  <c r="DF90" i="46"/>
  <c r="AQ90" i="46" s="1"/>
  <c r="DE90" i="46"/>
  <c r="AP90" i="46" s="1"/>
  <c r="DD90" i="46"/>
  <c r="AO90" i="46" s="1"/>
  <c r="DC90" i="46"/>
  <c r="AN90" i="46" s="1"/>
  <c r="DB90" i="46"/>
  <c r="DA90" i="46"/>
  <c r="AL90" i="46" s="1"/>
  <c r="CZ90" i="46"/>
  <c r="CY90" i="46"/>
  <c r="AJ90" i="46" s="1"/>
  <c r="CX90" i="46"/>
  <c r="CW90" i="46"/>
  <c r="AH90" i="46" s="1"/>
  <c r="CV90" i="46"/>
  <c r="AG90" i="46" s="1"/>
  <c r="CU90" i="46"/>
  <c r="AF90" i="46" s="1"/>
  <c r="CT90" i="46"/>
  <c r="CS90" i="46"/>
  <c r="AD90" i="46" s="1"/>
  <c r="CR90" i="46"/>
  <c r="AC90" i="46" s="1"/>
  <c r="CQ90" i="46"/>
  <c r="CP90" i="46"/>
  <c r="CO90" i="46"/>
  <c r="CN90" i="46"/>
  <c r="CM90" i="46"/>
  <c r="X90" i="46" s="1"/>
  <c r="CL90" i="46"/>
  <c r="W90" i="46" s="1"/>
  <c r="CK90" i="46"/>
  <c r="V90" i="46" s="1"/>
  <c r="CJ90" i="46"/>
  <c r="U90" i="46" s="1"/>
  <c r="CI90" i="46"/>
  <c r="CH90" i="46"/>
  <c r="S90" i="46" s="1"/>
  <c r="CG90" i="46"/>
  <c r="R90" i="46" s="1"/>
  <c r="CF90" i="46"/>
  <c r="Q90" i="46" s="1"/>
  <c r="CE90" i="46"/>
  <c r="P90" i="46" s="1"/>
  <c r="CD90" i="46"/>
  <c r="CC90" i="46"/>
  <c r="N90" i="46" s="1"/>
  <c r="CB90" i="46"/>
  <c r="CA90" i="46"/>
  <c r="L90" i="46" s="1"/>
  <c r="BZ90" i="46"/>
  <c r="BY90" i="46"/>
  <c r="BX90" i="46"/>
  <c r="I90" i="46" s="1"/>
  <c r="BW90" i="46"/>
  <c r="H90" i="46" s="1"/>
  <c r="BV90" i="46"/>
  <c r="BU90" i="46"/>
  <c r="F90" i="46" s="1"/>
  <c r="BT90" i="46"/>
  <c r="BS90" i="46"/>
  <c r="B90" i="46"/>
  <c r="B90" i="44" s="1"/>
  <c r="A90" i="46"/>
  <c r="A88" i="27" s="1"/>
  <c r="EF89" i="46"/>
  <c r="BQ89" i="46" s="1"/>
  <c r="EE89" i="46"/>
  <c r="ED89" i="46"/>
  <c r="BO89" i="46" s="1"/>
  <c r="EC89" i="46"/>
  <c r="EB89" i="46"/>
  <c r="EA89" i="46"/>
  <c r="BL89" i="46" s="1"/>
  <c r="DZ89" i="46"/>
  <c r="BK89" i="46" s="1"/>
  <c r="DY89" i="46"/>
  <c r="DX89" i="46"/>
  <c r="DW89" i="46"/>
  <c r="BH89" i="46" s="1"/>
  <c r="DV89" i="46"/>
  <c r="DU89" i="46"/>
  <c r="BF89" i="46" s="1"/>
  <c r="DT89" i="46"/>
  <c r="BE89" i="44" s="1"/>
  <c r="DS89" i="46"/>
  <c r="DR89" i="46"/>
  <c r="BC89" i="46" s="1"/>
  <c r="DQ89" i="46"/>
  <c r="DP89" i="46"/>
  <c r="BA89" i="46" s="1"/>
  <c r="DO89" i="46"/>
  <c r="AZ89" i="46" s="1"/>
  <c r="DN89" i="46"/>
  <c r="AY89" i="46" s="1"/>
  <c r="DM89" i="46"/>
  <c r="AX89" i="46" s="1"/>
  <c r="DL89" i="46"/>
  <c r="DK89" i="46"/>
  <c r="AV89" i="46" s="1"/>
  <c r="DJ89" i="46"/>
  <c r="DI89" i="46"/>
  <c r="AT89" i="46" s="1"/>
  <c r="DH89" i="46"/>
  <c r="AS89" i="46" s="1"/>
  <c r="DG89" i="46"/>
  <c r="DF89" i="46"/>
  <c r="DE89" i="46"/>
  <c r="AP89" i="46" s="1"/>
  <c r="DD89" i="46"/>
  <c r="DC89" i="46"/>
  <c r="DB89" i="46"/>
  <c r="AM89" i="46" s="1"/>
  <c r="DA89" i="46"/>
  <c r="CZ89" i="46"/>
  <c r="AK89" i="46" s="1"/>
  <c r="CY89" i="46"/>
  <c r="CX89" i="46"/>
  <c r="CW89" i="46"/>
  <c r="CV89" i="46"/>
  <c r="CU89" i="46"/>
  <c r="AF89" i="46" s="1"/>
  <c r="CT89" i="46"/>
  <c r="AE89" i="46" s="1"/>
  <c r="CS89" i="46"/>
  <c r="AD89" i="46" s="1"/>
  <c r="CR89" i="46"/>
  <c r="AC89" i="46" s="1"/>
  <c r="CQ89" i="46"/>
  <c r="CP89" i="46"/>
  <c r="AA89" i="46" s="1"/>
  <c r="CO89" i="46"/>
  <c r="Z89" i="46" s="1"/>
  <c r="CN89" i="46"/>
  <c r="CM89" i="46"/>
  <c r="X89" i="46" s="1"/>
  <c r="CL89" i="46"/>
  <c r="CK89" i="46"/>
  <c r="V89" i="46" s="1"/>
  <c r="CJ89" i="46"/>
  <c r="U89" i="46" s="1"/>
  <c r="CI89" i="46"/>
  <c r="T89" i="46" s="1"/>
  <c r="CH89" i="46"/>
  <c r="S89" i="46" s="1"/>
  <c r="CG89" i="46"/>
  <c r="R89" i="46" s="1"/>
  <c r="CF89" i="46"/>
  <c r="CE89" i="46"/>
  <c r="P89" i="46" s="1"/>
  <c r="CD89" i="46"/>
  <c r="O89" i="46" s="1"/>
  <c r="CC89" i="46"/>
  <c r="N89" i="46" s="1"/>
  <c r="CB89" i="46"/>
  <c r="M89" i="46" s="1"/>
  <c r="CA89" i="46"/>
  <c r="L89" i="46" s="1"/>
  <c r="BZ89" i="46"/>
  <c r="BY89" i="46"/>
  <c r="J89" i="46" s="1"/>
  <c r="BX89" i="46"/>
  <c r="BW89" i="46"/>
  <c r="BV89" i="46"/>
  <c r="G89" i="46" s="1"/>
  <c r="BU89" i="46"/>
  <c r="BT89" i="46"/>
  <c r="E89" i="46" s="1"/>
  <c r="BS89" i="46"/>
  <c r="B89" i="46"/>
  <c r="B89" i="44" s="1"/>
  <c r="A89" i="46"/>
  <c r="A87" i="27" s="1"/>
  <c r="EF88" i="46"/>
  <c r="BQ88" i="46" s="1"/>
  <c r="EE88" i="46"/>
  <c r="ED88" i="46"/>
  <c r="BO88" i="44" s="1"/>
  <c r="EC88" i="46"/>
  <c r="BN88" i="44" s="1"/>
  <c r="EB88" i="46"/>
  <c r="BM88" i="46" s="1"/>
  <c r="EA88" i="46"/>
  <c r="DZ88" i="46"/>
  <c r="DY88" i="46"/>
  <c r="BJ88" i="46" s="1"/>
  <c r="DX88" i="46"/>
  <c r="DW88" i="46"/>
  <c r="BH88" i="46" s="1"/>
  <c r="DV88" i="46"/>
  <c r="DU88" i="46"/>
  <c r="DT88" i="46"/>
  <c r="BE88" i="46" s="1"/>
  <c r="DS88" i="46"/>
  <c r="DR88" i="46"/>
  <c r="DQ88" i="46"/>
  <c r="BB88" i="46" s="1"/>
  <c r="DP88" i="46"/>
  <c r="BA88" i="46" s="1"/>
  <c r="DO88" i="46"/>
  <c r="DN88" i="46"/>
  <c r="AY88" i="46" s="1"/>
  <c r="DM88" i="46"/>
  <c r="AX88" i="46" s="1"/>
  <c r="DL88" i="46"/>
  <c r="AW88" i="46" s="1"/>
  <c r="DK88" i="46"/>
  <c r="DJ88" i="46"/>
  <c r="AU88" i="46" s="1"/>
  <c r="DI88" i="46"/>
  <c r="AT88" i="46" s="1"/>
  <c r="DH88" i="46"/>
  <c r="DG88" i="46"/>
  <c r="AR88" i="46" s="1"/>
  <c r="DF88" i="46"/>
  <c r="AQ88" i="46" s="1"/>
  <c r="DE88" i="46"/>
  <c r="DD88" i="46"/>
  <c r="AO88" i="46" s="1"/>
  <c r="DC88" i="46"/>
  <c r="DB88" i="46"/>
  <c r="AM88" i="46" s="1"/>
  <c r="DA88" i="46"/>
  <c r="AL88" i="46" s="1"/>
  <c r="CZ88" i="46"/>
  <c r="AK88" i="46" s="1"/>
  <c r="CY88" i="46"/>
  <c r="CX88" i="46"/>
  <c r="CW88" i="46"/>
  <c r="CV88" i="46"/>
  <c r="AG88" i="46" s="1"/>
  <c r="CU88" i="46"/>
  <c r="CT88" i="46"/>
  <c r="AE88" i="46" s="1"/>
  <c r="CS88" i="46"/>
  <c r="CR88" i="46"/>
  <c r="CQ88" i="46"/>
  <c r="AB88" i="46" s="1"/>
  <c r="CP88" i="46"/>
  <c r="CO88" i="46"/>
  <c r="Z88" i="46" s="1"/>
  <c r="CN88" i="46"/>
  <c r="CM88" i="46"/>
  <c r="CL88" i="46"/>
  <c r="CK88" i="46"/>
  <c r="V88" i="46" s="1"/>
  <c r="CJ88" i="46"/>
  <c r="U88" i="46" s="1"/>
  <c r="CI88" i="46"/>
  <c r="CH88" i="46"/>
  <c r="S88" i="46" s="1"/>
  <c r="CG88" i="46"/>
  <c r="R88" i="46" s="1"/>
  <c r="CF88" i="46"/>
  <c r="Q88" i="46" s="1"/>
  <c r="CE88" i="46"/>
  <c r="CD88" i="46"/>
  <c r="O88" i="46" s="1"/>
  <c r="CC88" i="46"/>
  <c r="N88" i="46" s="1"/>
  <c r="CB88" i="46"/>
  <c r="M88" i="46" s="1"/>
  <c r="CA88" i="46"/>
  <c r="BZ88" i="46"/>
  <c r="BY88" i="46"/>
  <c r="J88" i="46" s="1"/>
  <c r="BX88" i="46"/>
  <c r="I88" i="46" s="1"/>
  <c r="BW88" i="46"/>
  <c r="BV88" i="46"/>
  <c r="G88" i="46" s="1"/>
  <c r="BU88" i="46"/>
  <c r="BT88" i="46"/>
  <c r="BS88" i="46"/>
  <c r="BO88" i="46"/>
  <c r="BN88" i="46"/>
  <c r="B88" i="46"/>
  <c r="B88" i="44" s="1"/>
  <c r="A88" i="46"/>
  <c r="A86" i="27" s="1"/>
  <c r="EF87" i="46"/>
  <c r="EE87" i="46"/>
  <c r="BP87" i="46" s="1"/>
  <c r="ED87" i="46"/>
  <c r="BO87" i="44" s="1"/>
  <c r="EC87" i="46"/>
  <c r="EB87" i="46"/>
  <c r="BM87" i="46" s="1"/>
  <c r="EA87" i="46"/>
  <c r="BL87" i="46" s="1"/>
  <c r="DZ87" i="46"/>
  <c r="BK87" i="46" s="1"/>
  <c r="DY87" i="46"/>
  <c r="DX87" i="46"/>
  <c r="DW87" i="46"/>
  <c r="BH87" i="46" s="1"/>
  <c r="DV87" i="46"/>
  <c r="DU87" i="46"/>
  <c r="BF87" i="46" s="1"/>
  <c r="DT87" i="46"/>
  <c r="DS87" i="46"/>
  <c r="DR87" i="46"/>
  <c r="BC87" i="46" s="1"/>
  <c r="DQ87" i="46"/>
  <c r="BB87" i="46" s="1"/>
  <c r="DP87" i="46"/>
  <c r="BA87" i="46" s="1"/>
  <c r="DO87" i="46"/>
  <c r="AZ87" i="46" s="1"/>
  <c r="DN87" i="46"/>
  <c r="DM87" i="46"/>
  <c r="AX87" i="46" s="1"/>
  <c r="DL87" i="46"/>
  <c r="AW87" i="46" s="1"/>
  <c r="DK87" i="46"/>
  <c r="AV87" i="46" s="1"/>
  <c r="DJ87" i="46"/>
  <c r="AU87" i="46" s="1"/>
  <c r="DI87" i="46"/>
  <c r="DH87" i="46"/>
  <c r="DG87" i="46"/>
  <c r="AR87" i="46" s="1"/>
  <c r="DF87" i="46"/>
  <c r="DE87" i="46"/>
  <c r="DD87" i="46"/>
  <c r="DC87" i="46"/>
  <c r="AN87" i="46" s="1"/>
  <c r="DB87" i="46"/>
  <c r="AM87" i="46" s="1"/>
  <c r="DA87" i="46"/>
  <c r="CZ87" i="46"/>
  <c r="AK87" i="46" s="1"/>
  <c r="CY87" i="46"/>
  <c r="AJ87" i="46" s="1"/>
  <c r="CX87" i="46"/>
  <c r="CW87" i="46"/>
  <c r="CV87" i="46"/>
  <c r="AG87" i="46" s="1"/>
  <c r="CU87" i="46"/>
  <c r="AF87" i="46" s="1"/>
  <c r="CT87" i="46"/>
  <c r="AE87" i="46" s="1"/>
  <c r="CS87" i="46"/>
  <c r="CR87" i="46"/>
  <c r="CQ87" i="46"/>
  <c r="AB87" i="46" s="1"/>
  <c r="CP87" i="46"/>
  <c r="CO87" i="46"/>
  <c r="Z87" i="46" s="1"/>
  <c r="CN87" i="46"/>
  <c r="Y87" i="46" s="1"/>
  <c r="CM87" i="46"/>
  <c r="CL87" i="46"/>
  <c r="CK87" i="46"/>
  <c r="CJ87" i="46"/>
  <c r="CI87" i="46"/>
  <c r="CH87" i="46"/>
  <c r="CG87" i="46"/>
  <c r="CF87" i="46"/>
  <c r="CE87" i="46"/>
  <c r="CD87" i="46"/>
  <c r="O87" i="46" s="1"/>
  <c r="CC87" i="46"/>
  <c r="CB87" i="46"/>
  <c r="M87" i="46" s="1"/>
  <c r="CA87" i="46"/>
  <c r="L87" i="46" s="1"/>
  <c r="BZ87" i="46"/>
  <c r="BY87" i="46"/>
  <c r="BX87" i="46"/>
  <c r="I87" i="46" s="1"/>
  <c r="BW87" i="46"/>
  <c r="H87" i="46" s="1"/>
  <c r="BV87" i="46"/>
  <c r="G87" i="46" s="1"/>
  <c r="BU87" i="46"/>
  <c r="BT87" i="46"/>
  <c r="BS87" i="46"/>
  <c r="BO87" i="46"/>
  <c r="B87" i="46"/>
  <c r="B87" i="44" s="1"/>
  <c r="A87" i="46"/>
  <c r="A85" i="27" s="1"/>
  <c r="EF86" i="46"/>
  <c r="EE86" i="46"/>
  <c r="BP86" i="46" s="1"/>
  <c r="ED86" i="46"/>
  <c r="BO86" i="46" s="1"/>
  <c r="EC86" i="46"/>
  <c r="BN86" i="46" s="1"/>
  <c r="EB86" i="46"/>
  <c r="EA86" i="46"/>
  <c r="DZ86" i="46"/>
  <c r="DY86" i="46"/>
  <c r="BJ86" i="46" s="1"/>
  <c r="DX86" i="46"/>
  <c r="DW86" i="46"/>
  <c r="BH86" i="46" s="1"/>
  <c r="DV86" i="46"/>
  <c r="DU86" i="46"/>
  <c r="DT86" i="46"/>
  <c r="BE86" i="46" s="1"/>
  <c r="DS86" i="46"/>
  <c r="BD86" i="46" s="1"/>
  <c r="DR86" i="46"/>
  <c r="DQ86" i="46"/>
  <c r="DP86" i="46"/>
  <c r="DO86" i="46"/>
  <c r="AZ86" i="46" s="1"/>
  <c r="DN86" i="46"/>
  <c r="DM86" i="46"/>
  <c r="DL86" i="46"/>
  <c r="AW86" i="46" s="1"/>
  <c r="DK86" i="46"/>
  <c r="DJ86" i="46"/>
  <c r="DI86" i="46"/>
  <c r="AT86" i="46" s="1"/>
  <c r="DH86" i="46"/>
  <c r="DG86" i="46"/>
  <c r="AR86" i="46" s="1"/>
  <c r="DF86" i="46"/>
  <c r="DE86" i="46"/>
  <c r="AP86" i="46" s="1"/>
  <c r="DD86" i="46"/>
  <c r="DC86" i="46"/>
  <c r="DB86" i="46"/>
  <c r="AM86" i="46" s="1"/>
  <c r="DA86" i="46"/>
  <c r="CZ86" i="46"/>
  <c r="CY86" i="46"/>
  <c r="AJ86" i="46" s="1"/>
  <c r="CX86" i="46"/>
  <c r="CW86" i="46"/>
  <c r="AH86" i="46" s="1"/>
  <c r="CV86" i="46"/>
  <c r="CU86" i="46"/>
  <c r="CT86" i="46"/>
  <c r="CS86" i="46"/>
  <c r="AD86" i="46" s="1"/>
  <c r="CR86" i="46"/>
  <c r="CQ86" i="46"/>
  <c r="AB86" i="46" s="1"/>
  <c r="CP86" i="46"/>
  <c r="CO86" i="46"/>
  <c r="Z86" i="46" s="1"/>
  <c r="CN86" i="46"/>
  <c r="CM86" i="46"/>
  <c r="CL86" i="46"/>
  <c r="CK86" i="46"/>
  <c r="CJ86" i="46"/>
  <c r="CI86" i="46"/>
  <c r="T86" i="46" s="1"/>
  <c r="CH86" i="46"/>
  <c r="CG86" i="46"/>
  <c r="R86" i="46" s="1"/>
  <c r="CF86" i="46"/>
  <c r="Q86" i="46" s="1"/>
  <c r="CE86" i="46"/>
  <c r="CD86" i="46"/>
  <c r="CC86" i="46"/>
  <c r="N86" i="46" s="1"/>
  <c r="CB86" i="46"/>
  <c r="CA86" i="46"/>
  <c r="BZ86" i="46"/>
  <c r="BY86" i="46"/>
  <c r="BX86" i="46"/>
  <c r="I86" i="46" s="1"/>
  <c r="BW86" i="46"/>
  <c r="BV86" i="46"/>
  <c r="G86" i="46" s="1"/>
  <c r="BU86" i="46"/>
  <c r="F86" i="46" s="1"/>
  <c r="BT86" i="46"/>
  <c r="BS86" i="46"/>
  <c r="D86" i="46" s="1"/>
  <c r="B86" i="46"/>
  <c r="B86" i="44" s="1"/>
  <c r="A86" i="46"/>
  <c r="A84" i="27" s="1"/>
  <c r="EF85" i="46"/>
  <c r="BQ85" i="46" s="1"/>
  <c r="EE85" i="46"/>
  <c r="BP85" i="46" s="1"/>
  <c r="ED85" i="46"/>
  <c r="BO85" i="46" s="1"/>
  <c r="EC85" i="46"/>
  <c r="BN85" i="46" s="1"/>
  <c r="EB85" i="46"/>
  <c r="BM85" i="46" s="1"/>
  <c r="EA85" i="46"/>
  <c r="BL85" i="46" s="1"/>
  <c r="DZ85" i="46"/>
  <c r="DY85" i="46"/>
  <c r="BJ85" i="46" s="1"/>
  <c r="DX85" i="46"/>
  <c r="BI85" i="46" s="1"/>
  <c r="DW85" i="46"/>
  <c r="DV85" i="46"/>
  <c r="BG85" i="46" s="1"/>
  <c r="DU85" i="46"/>
  <c r="BF85" i="46" s="1"/>
  <c r="DT85" i="46"/>
  <c r="DS85" i="46"/>
  <c r="BD85" i="46" s="1"/>
  <c r="DR85" i="46"/>
  <c r="DQ85" i="46"/>
  <c r="BB85" i="46" s="1"/>
  <c r="DP85" i="46"/>
  <c r="BA85" i="46" s="1"/>
  <c r="DO85" i="46"/>
  <c r="DN85" i="46"/>
  <c r="AY85" i="46" s="1"/>
  <c r="DM85" i="46"/>
  <c r="AX85" i="46" s="1"/>
  <c r="DL85" i="46"/>
  <c r="DK85" i="46"/>
  <c r="DJ85" i="46"/>
  <c r="DI85" i="46"/>
  <c r="DH85" i="46"/>
  <c r="AS85" i="46" s="1"/>
  <c r="DG85" i="46"/>
  <c r="DF85" i="46"/>
  <c r="DE85" i="46"/>
  <c r="AP85" i="46" s="1"/>
  <c r="DD85" i="46"/>
  <c r="AO85" i="46" s="1"/>
  <c r="DC85" i="46"/>
  <c r="AN85" i="46" s="1"/>
  <c r="DB85" i="46"/>
  <c r="DA85" i="46"/>
  <c r="CZ85" i="46"/>
  <c r="AK85" i="46" s="1"/>
  <c r="CY85" i="46"/>
  <c r="CX85" i="46"/>
  <c r="AI85" i="46" s="1"/>
  <c r="CW85" i="46"/>
  <c r="AH85" i="46" s="1"/>
  <c r="CV85" i="46"/>
  <c r="CU85" i="46"/>
  <c r="AF85" i="46" s="1"/>
  <c r="CT85" i="46"/>
  <c r="CS85" i="46"/>
  <c r="AD85" i="46" s="1"/>
  <c r="CR85" i="46"/>
  <c r="AC85" i="46" s="1"/>
  <c r="CQ85" i="46"/>
  <c r="CP85" i="46"/>
  <c r="CO85" i="46"/>
  <c r="CN85" i="46"/>
  <c r="Y85" i="46" s="1"/>
  <c r="CM85" i="46"/>
  <c r="X85" i="46" s="1"/>
  <c r="CL85" i="46"/>
  <c r="CK85" i="46"/>
  <c r="CJ85" i="46"/>
  <c r="U85" i="46" s="1"/>
  <c r="CI85" i="46"/>
  <c r="CH85" i="46"/>
  <c r="CG85" i="46"/>
  <c r="R85" i="46" s="1"/>
  <c r="CF85" i="46"/>
  <c r="Q85" i="46" s="1"/>
  <c r="CE85" i="46"/>
  <c r="P85" i="46" s="1"/>
  <c r="CD85" i="46"/>
  <c r="CC85" i="46"/>
  <c r="CB85" i="46"/>
  <c r="M85" i="46" s="1"/>
  <c r="CA85" i="46"/>
  <c r="BZ85" i="46"/>
  <c r="K85" i="46" s="1"/>
  <c r="BY85" i="46"/>
  <c r="J85" i="46" s="1"/>
  <c r="BX85" i="46"/>
  <c r="BW85" i="46"/>
  <c r="BV85" i="46"/>
  <c r="BU85" i="46"/>
  <c r="F85" i="46" s="1"/>
  <c r="BT85" i="46"/>
  <c r="E85" i="46" s="1"/>
  <c r="BS85" i="46"/>
  <c r="B85" i="46"/>
  <c r="B85" i="44" s="1"/>
  <c r="A85" i="46"/>
  <c r="A83" i="27" s="1"/>
  <c r="EF84" i="46"/>
  <c r="EE84" i="46"/>
  <c r="BP84" i="46" s="1"/>
  <c r="ED84" i="46"/>
  <c r="EC84" i="46"/>
  <c r="EB84" i="46"/>
  <c r="BM84" i="46" s="1"/>
  <c r="EA84" i="46"/>
  <c r="DZ84" i="46"/>
  <c r="DY84" i="46"/>
  <c r="BJ84" i="46" s="1"/>
  <c r="DX84" i="46"/>
  <c r="BI84" i="46" s="1"/>
  <c r="DW84" i="46"/>
  <c r="BH84" i="46" s="1"/>
  <c r="DV84" i="46"/>
  <c r="DU84" i="46"/>
  <c r="BF84" i="46" s="1"/>
  <c r="DT84" i="46"/>
  <c r="BE84" i="46" s="1"/>
  <c r="DS84" i="46"/>
  <c r="DR84" i="46"/>
  <c r="DQ84" i="46"/>
  <c r="BB84" i="46" s="1"/>
  <c r="DP84" i="46"/>
  <c r="DO84" i="46"/>
  <c r="AZ84" i="46" s="1"/>
  <c r="DN84" i="46"/>
  <c r="DM84" i="46"/>
  <c r="DL84" i="46"/>
  <c r="AW84" i="46" s="1"/>
  <c r="DK84" i="46"/>
  <c r="AV84" i="46" s="1"/>
  <c r="DJ84" i="46"/>
  <c r="DI84" i="46"/>
  <c r="AT84" i="46" s="1"/>
  <c r="DH84" i="46"/>
  <c r="DG84" i="46"/>
  <c r="AR84" i="46" s="1"/>
  <c r="DF84" i="46"/>
  <c r="AQ84" i="44" s="1"/>
  <c r="DE84" i="46"/>
  <c r="AP84" i="46" s="1"/>
  <c r="DD84" i="46"/>
  <c r="AO84" i="46" s="1"/>
  <c r="DC84" i="46"/>
  <c r="DB84" i="46"/>
  <c r="DA84" i="46"/>
  <c r="AL84" i="46" s="1"/>
  <c r="CZ84" i="46"/>
  <c r="CY84" i="46"/>
  <c r="CX84" i="46"/>
  <c r="CW84" i="46"/>
  <c r="AH84" i="46" s="1"/>
  <c r="CV84" i="46"/>
  <c r="AG84" i="46" s="1"/>
  <c r="CU84" i="46"/>
  <c r="CT84" i="46"/>
  <c r="CS84" i="46"/>
  <c r="CR84" i="46"/>
  <c r="AC84" i="46" s="1"/>
  <c r="CQ84" i="46"/>
  <c r="AB84" i="46" s="1"/>
  <c r="CP84" i="46"/>
  <c r="CO84" i="46"/>
  <c r="CN84" i="46"/>
  <c r="Y84" i="46" s="1"/>
  <c r="CM84" i="46"/>
  <c r="CL84" i="46"/>
  <c r="CK84" i="46"/>
  <c r="CJ84" i="46"/>
  <c r="CI84" i="46"/>
  <c r="T84" i="46" s="1"/>
  <c r="CH84" i="46"/>
  <c r="CG84" i="46"/>
  <c r="R84" i="46" s="1"/>
  <c r="CF84" i="46"/>
  <c r="Q84" i="46" s="1"/>
  <c r="CE84" i="46"/>
  <c r="CD84" i="46"/>
  <c r="CC84" i="46"/>
  <c r="CB84" i="46"/>
  <c r="M84" i="46" s="1"/>
  <c r="CA84" i="46"/>
  <c r="L84" i="46" s="1"/>
  <c r="BZ84" i="46"/>
  <c r="K84" i="46" s="1"/>
  <c r="BY84" i="46"/>
  <c r="J84" i="46" s="1"/>
  <c r="BX84" i="46"/>
  <c r="I84" i="46" s="1"/>
  <c r="BW84" i="46"/>
  <c r="BV84" i="46"/>
  <c r="BU84" i="46"/>
  <c r="F84" i="46" s="1"/>
  <c r="BT84" i="46"/>
  <c r="E84" i="46" s="1"/>
  <c r="BS84" i="46"/>
  <c r="AQ84" i="46"/>
  <c r="B84" i="46"/>
  <c r="B84" i="44" s="1"/>
  <c r="A84" i="46"/>
  <c r="A82" i="27" s="1"/>
  <c r="EF83" i="46"/>
  <c r="BQ83" i="46" s="1"/>
  <c r="EE83" i="46"/>
  <c r="BP83" i="46" s="1"/>
  <c r="ED83" i="46"/>
  <c r="BO83" i="46" s="1"/>
  <c r="EC83" i="46"/>
  <c r="BN83" i="46" s="1"/>
  <c r="EB83" i="46"/>
  <c r="BM83" i="46" s="1"/>
  <c r="EA83" i="46"/>
  <c r="DZ83" i="46"/>
  <c r="DY83" i="46"/>
  <c r="DX83" i="46"/>
  <c r="DW83" i="46"/>
  <c r="BH83" i="46" s="1"/>
  <c r="DV83" i="46"/>
  <c r="DU83" i="46"/>
  <c r="DT83" i="46"/>
  <c r="BE83" i="46" s="1"/>
  <c r="DS83" i="46"/>
  <c r="DR83" i="46"/>
  <c r="DQ83" i="46"/>
  <c r="BB83" i="46" s="1"/>
  <c r="DP83" i="46"/>
  <c r="DO83" i="46"/>
  <c r="DN83" i="46"/>
  <c r="DM83" i="46"/>
  <c r="AX83" i="46" s="1"/>
  <c r="DL83" i="46"/>
  <c r="AW83" i="46" s="1"/>
  <c r="DK83" i="46"/>
  <c r="DJ83" i="46"/>
  <c r="DI83" i="46"/>
  <c r="AT83" i="46" s="1"/>
  <c r="DH83" i="46"/>
  <c r="AS83" i="46" s="1"/>
  <c r="DG83" i="46"/>
  <c r="AR83" i="46" s="1"/>
  <c r="DF83" i="46"/>
  <c r="AQ83" i="46" s="1"/>
  <c r="DE83" i="46"/>
  <c r="AP83" i="46" s="1"/>
  <c r="DD83" i="46"/>
  <c r="AO83" i="46" s="1"/>
  <c r="DC83" i="46"/>
  <c r="DB83" i="46"/>
  <c r="DA83" i="46"/>
  <c r="AL83" i="46" s="1"/>
  <c r="CZ83" i="46"/>
  <c r="CY83" i="46"/>
  <c r="AJ83" i="46" s="1"/>
  <c r="CX83" i="46"/>
  <c r="CW83" i="46"/>
  <c r="AH83" i="46" s="1"/>
  <c r="CV83" i="46"/>
  <c r="CU83" i="46"/>
  <c r="AF83" i="46" s="1"/>
  <c r="CT83" i="46"/>
  <c r="CS83" i="46"/>
  <c r="AD83" i="46" s="1"/>
  <c r="CR83" i="46"/>
  <c r="CQ83" i="46"/>
  <c r="AB83" i="46" s="1"/>
  <c r="CP83" i="46"/>
  <c r="AA83" i="46" s="1"/>
  <c r="CO83" i="46"/>
  <c r="Z83" i="46" s="1"/>
  <c r="CN83" i="46"/>
  <c r="Y83" i="46" s="1"/>
  <c r="CM83" i="46"/>
  <c r="CL83" i="46"/>
  <c r="CK83" i="46"/>
  <c r="V83" i="46" s="1"/>
  <c r="CJ83" i="46"/>
  <c r="CI83" i="46"/>
  <c r="T83" i="46" s="1"/>
  <c r="CH83" i="46"/>
  <c r="S83" i="46" s="1"/>
  <c r="CG83" i="46"/>
  <c r="R83" i="46" s="1"/>
  <c r="CF83" i="46"/>
  <c r="Q83" i="46" s="1"/>
  <c r="CE83" i="46"/>
  <c r="CD83" i="46"/>
  <c r="CC83" i="46"/>
  <c r="CB83" i="46"/>
  <c r="CA83" i="46"/>
  <c r="L83" i="46" s="1"/>
  <c r="BZ83" i="46"/>
  <c r="K83" i="46" s="1"/>
  <c r="BY83" i="46"/>
  <c r="J83" i="46" s="1"/>
  <c r="BX83" i="46"/>
  <c r="I83" i="46" s="1"/>
  <c r="BW83" i="46"/>
  <c r="H83" i="46" s="1"/>
  <c r="BV83" i="46"/>
  <c r="BU83" i="46"/>
  <c r="F83" i="46" s="1"/>
  <c r="BT83" i="46"/>
  <c r="E83" i="46" s="1"/>
  <c r="BS83" i="46"/>
  <c r="B83" i="46"/>
  <c r="B83" i="44" s="1"/>
  <c r="A83" i="46"/>
  <c r="A81" i="27" s="1"/>
  <c r="EF82" i="46"/>
  <c r="BQ82" i="46" s="1"/>
  <c r="EE82" i="46"/>
  <c r="ED82" i="46"/>
  <c r="BO82" i="46" s="1"/>
  <c r="EC82" i="46"/>
  <c r="BN82" i="46" s="1"/>
  <c r="EB82" i="46"/>
  <c r="EA82" i="46"/>
  <c r="BL82" i="46" s="1"/>
  <c r="DZ82" i="46"/>
  <c r="BK82" i="46" s="1"/>
  <c r="DY82" i="46"/>
  <c r="BJ82" i="46" s="1"/>
  <c r="DX82" i="46"/>
  <c r="DW82" i="46"/>
  <c r="DV82" i="46"/>
  <c r="DU82" i="46"/>
  <c r="BF82" i="46" s="1"/>
  <c r="DT82" i="46"/>
  <c r="DS82" i="46"/>
  <c r="DR82" i="46"/>
  <c r="BC82" i="46" s="1"/>
  <c r="DQ82" i="46"/>
  <c r="BB82" i="46" s="1"/>
  <c r="DP82" i="46"/>
  <c r="BA82" i="46" s="1"/>
  <c r="DO82" i="46"/>
  <c r="DN82" i="46"/>
  <c r="AY82" i="46" s="1"/>
  <c r="DM82" i="46"/>
  <c r="AX82" i="46" s="1"/>
  <c r="DL82" i="46"/>
  <c r="DK82" i="46"/>
  <c r="AV82" i="46" s="1"/>
  <c r="DJ82" i="46"/>
  <c r="AU82" i="46" s="1"/>
  <c r="DI82" i="46"/>
  <c r="AT82" i="46" s="1"/>
  <c r="DH82" i="46"/>
  <c r="AS82" i="46" s="1"/>
  <c r="DG82" i="46"/>
  <c r="DF82" i="46"/>
  <c r="AQ82" i="44" s="1"/>
  <c r="DE82" i="46"/>
  <c r="AP82" i="46" s="1"/>
  <c r="DD82" i="46"/>
  <c r="DC82" i="46"/>
  <c r="AN82" i="46" s="1"/>
  <c r="DB82" i="46"/>
  <c r="AM82" i="46" s="1"/>
  <c r="DA82" i="46"/>
  <c r="AL82" i="46" s="1"/>
  <c r="CZ82" i="46"/>
  <c r="AK82" i="46" s="1"/>
  <c r="CY82" i="46"/>
  <c r="CX82" i="46"/>
  <c r="CW82" i="46"/>
  <c r="AH82" i="46" s="1"/>
  <c r="CV82" i="46"/>
  <c r="CU82" i="46"/>
  <c r="AF82" i="46" s="1"/>
  <c r="CT82" i="46"/>
  <c r="CS82" i="46"/>
  <c r="AD82" i="46" s="1"/>
  <c r="CR82" i="46"/>
  <c r="AC82" i="46" s="1"/>
  <c r="CQ82" i="46"/>
  <c r="AB82" i="46" s="1"/>
  <c r="CP82" i="46"/>
  <c r="CO82" i="46"/>
  <c r="Z82" i="46" s="1"/>
  <c r="CN82" i="46"/>
  <c r="CM82" i="46"/>
  <c r="X82" i="46" s="1"/>
  <c r="CL82" i="46"/>
  <c r="W82" i="46" s="1"/>
  <c r="CK82" i="46"/>
  <c r="V82" i="46" s="1"/>
  <c r="CJ82" i="46"/>
  <c r="U82" i="46" s="1"/>
  <c r="CI82" i="46"/>
  <c r="CH82" i="46"/>
  <c r="S82" i="46" s="1"/>
  <c r="CG82" i="46"/>
  <c r="R82" i="46" s="1"/>
  <c r="CF82" i="46"/>
  <c r="CE82" i="46"/>
  <c r="P82" i="46" s="1"/>
  <c r="CD82" i="46"/>
  <c r="O82" i="46" s="1"/>
  <c r="CC82" i="46"/>
  <c r="N82" i="46" s="1"/>
  <c r="CB82" i="46"/>
  <c r="M82" i="46" s="1"/>
  <c r="CA82" i="46"/>
  <c r="BZ82" i="46"/>
  <c r="BY82" i="46"/>
  <c r="J82" i="46" s="1"/>
  <c r="BX82" i="46"/>
  <c r="BW82" i="46"/>
  <c r="BV82" i="46"/>
  <c r="G82" i="46" s="1"/>
  <c r="BU82" i="46"/>
  <c r="F82" i="46" s="1"/>
  <c r="BT82" i="46"/>
  <c r="E82" i="46" s="1"/>
  <c r="BS82" i="46"/>
  <c r="AQ82" i="46"/>
  <c r="B82" i="46"/>
  <c r="B82" i="44" s="1"/>
  <c r="A82" i="46"/>
  <c r="A80" i="27" s="1"/>
  <c r="EF81" i="46"/>
  <c r="BQ81" i="46" s="1"/>
  <c r="EE81" i="46"/>
  <c r="BP81" i="46" s="1"/>
  <c r="ED81" i="46"/>
  <c r="BO81" i="46" s="1"/>
  <c r="EC81" i="46"/>
  <c r="BN81" i="46" s="1"/>
  <c r="EB81" i="46"/>
  <c r="EA81" i="46"/>
  <c r="BL81" i="46" s="1"/>
  <c r="DZ81" i="46"/>
  <c r="BK81" i="46" s="1"/>
  <c r="DY81" i="46"/>
  <c r="DX81" i="46"/>
  <c r="BI81" i="46" s="1"/>
  <c r="DW81" i="46"/>
  <c r="DV81" i="46"/>
  <c r="BG81" i="46" s="1"/>
  <c r="DU81" i="46"/>
  <c r="BF81" i="46" s="1"/>
  <c r="DT81" i="46"/>
  <c r="DS81" i="46"/>
  <c r="BD81" i="46" s="1"/>
  <c r="DR81" i="46"/>
  <c r="BC81" i="46" s="1"/>
  <c r="DQ81" i="46"/>
  <c r="DP81" i="46"/>
  <c r="BA81" i="46" s="1"/>
  <c r="DO81" i="46"/>
  <c r="DN81" i="46"/>
  <c r="AY81" i="46" s="1"/>
  <c r="DM81" i="46"/>
  <c r="AX81" i="46" s="1"/>
  <c r="DL81" i="46"/>
  <c r="DK81" i="46"/>
  <c r="AV81" i="46" s="1"/>
  <c r="DJ81" i="46"/>
  <c r="AU81" i="46" s="1"/>
  <c r="DI81" i="46"/>
  <c r="DH81" i="46"/>
  <c r="AS81" i="46" s="1"/>
  <c r="DG81" i="46"/>
  <c r="DF81" i="46"/>
  <c r="AQ81" i="46" s="1"/>
  <c r="DE81" i="46"/>
  <c r="AP81" i="46" s="1"/>
  <c r="DD81" i="46"/>
  <c r="DC81" i="46"/>
  <c r="AN81" i="46" s="1"/>
  <c r="DB81" i="46"/>
  <c r="AM81" i="46" s="1"/>
  <c r="DA81" i="46"/>
  <c r="CZ81" i="46"/>
  <c r="AK81" i="46" s="1"/>
  <c r="CY81" i="46"/>
  <c r="AJ81" i="46" s="1"/>
  <c r="CX81" i="46"/>
  <c r="AI81" i="46" s="1"/>
  <c r="CW81" i="46"/>
  <c r="AH81" i="46" s="1"/>
  <c r="CV81" i="46"/>
  <c r="CU81" i="46"/>
  <c r="AF81" i="46" s="1"/>
  <c r="CT81" i="46"/>
  <c r="AE81" i="46" s="1"/>
  <c r="CS81" i="46"/>
  <c r="CR81" i="46"/>
  <c r="AC81" i="46" s="1"/>
  <c r="CQ81" i="46"/>
  <c r="CP81" i="46"/>
  <c r="AA81" i="46" s="1"/>
  <c r="CO81" i="46"/>
  <c r="Z81" i="46" s="1"/>
  <c r="CN81" i="46"/>
  <c r="CM81" i="46"/>
  <c r="X81" i="46" s="1"/>
  <c r="CL81" i="46"/>
  <c r="W81" i="46" s="1"/>
  <c r="CK81" i="46"/>
  <c r="V81" i="46" s="1"/>
  <c r="CJ81" i="46"/>
  <c r="U81" i="46" s="1"/>
  <c r="CI81" i="46"/>
  <c r="T81" i="46" s="1"/>
  <c r="CH81" i="46"/>
  <c r="CG81" i="46"/>
  <c r="R81" i="46" s="1"/>
  <c r="CF81" i="46"/>
  <c r="CE81" i="46"/>
  <c r="P81" i="46" s="1"/>
  <c r="CD81" i="46"/>
  <c r="O81" i="46" s="1"/>
  <c r="CC81" i="46"/>
  <c r="CB81" i="46"/>
  <c r="M81" i="46" s="1"/>
  <c r="CA81" i="46"/>
  <c r="BZ81" i="46"/>
  <c r="K81" i="46" s="1"/>
  <c r="BY81" i="46"/>
  <c r="J81" i="46" s="1"/>
  <c r="BX81" i="46"/>
  <c r="BW81" i="46"/>
  <c r="H81" i="46" s="1"/>
  <c r="BV81" i="46"/>
  <c r="G81" i="46" s="1"/>
  <c r="BU81" i="46"/>
  <c r="BT81" i="46"/>
  <c r="E81" i="46" s="1"/>
  <c r="BS81" i="46"/>
  <c r="D81" i="46" s="1"/>
  <c r="B81" i="46"/>
  <c r="B81" i="44" s="1"/>
  <c r="A81" i="46"/>
  <c r="A79" i="27" s="1"/>
  <c r="EF80" i="46"/>
  <c r="EE80" i="46"/>
  <c r="ED80" i="46"/>
  <c r="BO80" i="46" s="1"/>
  <c r="EC80" i="46"/>
  <c r="BN80" i="46" s="1"/>
  <c r="EB80" i="46"/>
  <c r="BM80" i="46" s="1"/>
  <c r="EA80" i="46"/>
  <c r="BL80" i="46" s="1"/>
  <c r="DZ80" i="46"/>
  <c r="BK80" i="46" s="1"/>
  <c r="DY80" i="46"/>
  <c r="DX80" i="46"/>
  <c r="DW80" i="46"/>
  <c r="DV80" i="46"/>
  <c r="BG80" i="46" s="1"/>
  <c r="DU80" i="46"/>
  <c r="DT80" i="46"/>
  <c r="DS80" i="46"/>
  <c r="BD80" i="46" s="1"/>
  <c r="DR80" i="46"/>
  <c r="BC80" i="46" s="1"/>
  <c r="DQ80" i="46"/>
  <c r="DP80" i="46"/>
  <c r="BA80" i="46" s="1"/>
  <c r="DO80" i="46"/>
  <c r="DN80" i="46"/>
  <c r="AY80" i="44" s="1"/>
  <c r="DM80" i="46"/>
  <c r="DL80" i="46"/>
  <c r="AW80" i="46" s="1"/>
  <c r="DK80" i="46"/>
  <c r="DJ80" i="46"/>
  <c r="AU80" i="46" s="1"/>
  <c r="DI80" i="46"/>
  <c r="DH80" i="46"/>
  <c r="DG80" i="46"/>
  <c r="DF80" i="46"/>
  <c r="AQ80" i="46" s="1"/>
  <c r="DE80" i="46"/>
  <c r="AP80" i="46" s="1"/>
  <c r="DD80" i="46"/>
  <c r="DC80" i="46"/>
  <c r="DB80" i="46"/>
  <c r="AM80" i="46" s="1"/>
  <c r="DA80" i="46"/>
  <c r="CZ80" i="46"/>
  <c r="CY80" i="46"/>
  <c r="AJ80" i="46" s="1"/>
  <c r="CX80" i="46"/>
  <c r="CW80" i="46"/>
  <c r="CV80" i="46"/>
  <c r="CU80" i="46"/>
  <c r="CT80" i="46"/>
  <c r="AE80" i="46" s="1"/>
  <c r="CS80" i="46"/>
  <c r="CR80" i="46"/>
  <c r="CQ80" i="46"/>
  <c r="AB80" i="46" s="1"/>
  <c r="CP80" i="46"/>
  <c r="AA80" i="46" s="1"/>
  <c r="CO80" i="46"/>
  <c r="CN80" i="46"/>
  <c r="Y80" i="46" s="1"/>
  <c r="CM80" i="46"/>
  <c r="X80" i="46" s="1"/>
  <c r="CL80" i="46"/>
  <c r="W80" i="46" s="1"/>
  <c r="CK80" i="46"/>
  <c r="CJ80" i="46"/>
  <c r="CI80" i="46"/>
  <c r="CH80" i="46"/>
  <c r="S80" i="46" s="1"/>
  <c r="CG80" i="46"/>
  <c r="R80" i="46" s="1"/>
  <c r="CF80" i="46"/>
  <c r="Q80" i="46" s="1"/>
  <c r="CE80" i="46"/>
  <c r="P80" i="46" s="1"/>
  <c r="CD80" i="46"/>
  <c r="O80" i="46" s="1"/>
  <c r="CC80" i="46"/>
  <c r="CB80" i="46"/>
  <c r="CA80" i="46"/>
  <c r="L80" i="46" s="1"/>
  <c r="BZ80" i="46"/>
  <c r="K80" i="46" s="1"/>
  <c r="BY80" i="46"/>
  <c r="BX80" i="46"/>
  <c r="I80" i="46" s="1"/>
  <c r="BW80" i="46"/>
  <c r="H80" i="46" s="1"/>
  <c r="BV80" i="46"/>
  <c r="G80" i="46" s="1"/>
  <c r="BU80" i="46"/>
  <c r="BT80" i="46"/>
  <c r="BS80" i="46"/>
  <c r="D80" i="46" s="1"/>
  <c r="AY80" i="46"/>
  <c r="B80" i="46"/>
  <c r="B80" i="44" s="1"/>
  <c r="A80" i="46"/>
  <c r="A78" i="27" s="1"/>
  <c r="EF79" i="46"/>
  <c r="BQ79" i="46" s="1"/>
  <c r="EE79" i="46"/>
  <c r="ED79" i="46"/>
  <c r="BO79" i="46" s="1"/>
  <c r="EC79" i="46"/>
  <c r="EB79" i="46"/>
  <c r="EA79" i="46"/>
  <c r="DZ79" i="46"/>
  <c r="BK79" i="46" s="1"/>
  <c r="DY79" i="46"/>
  <c r="BJ79" i="46" s="1"/>
  <c r="DX79" i="46"/>
  <c r="BI79" i="46" s="1"/>
  <c r="DW79" i="46"/>
  <c r="DV79" i="46"/>
  <c r="BG79" i="46" s="1"/>
  <c r="DU79" i="46"/>
  <c r="DT79" i="46"/>
  <c r="BE79" i="46" s="1"/>
  <c r="DS79" i="46"/>
  <c r="DR79" i="46"/>
  <c r="DQ79" i="46"/>
  <c r="BB79" i="46" s="1"/>
  <c r="DP79" i="46"/>
  <c r="BA79" i="46" s="1"/>
  <c r="DO79" i="46"/>
  <c r="DN79" i="46"/>
  <c r="AY79" i="46" s="1"/>
  <c r="DM79" i="46"/>
  <c r="DL79" i="46"/>
  <c r="DK79" i="46"/>
  <c r="AV79" i="46" s="1"/>
  <c r="DJ79" i="46"/>
  <c r="AU79" i="46" s="1"/>
  <c r="DI79" i="46"/>
  <c r="AT79" i="46" s="1"/>
  <c r="DH79" i="46"/>
  <c r="DG79" i="46"/>
  <c r="DF79" i="46"/>
  <c r="AQ79" i="46" s="1"/>
  <c r="DE79" i="46"/>
  <c r="DD79" i="46"/>
  <c r="DC79" i="46"/>
  <c r="AN79" i="46" s="1"/>
  <c r="DB79" i="46"/>
  <c r="DA79" i="46"/>
  <c r="CZ79" i="46"/>
  <c r="CY79" i="46"/>
  <c r="CX79" i="46"/>
  <c r="AI79" i="46" s="1"/>
  <c r="CW79" i="46"/>
  <c r="CV79" i="46"/>
  <c r="AG79" i="46" s="1"/>
  <c r="CU79" i="46"/>
  <c r="CT79" i="46"/>
  <c r="CS79" i="46"/>
  <c r="CR79" i="46"/>
  <c r="AC79" i="46" s="1"/>
  <c r="CQ79" i="46"/>
  <c r="CP79" i="46"/>
  <c r="AA79" i="44" s="1"/>
  <c r="CO79" i="46"/>
  <c r="CN79" i="46"/>
  <c r="Y79" i="46" s="1"/>
  <c r="CM79" i="46"/>
  <c r="X79" i="46" s="1"/>
  <c r="CL79" i="46"/>
  <c r="CK79" i="46"/>
  <c r="V79" i="46" s="1"/>
  <c r="CJ79" i="46"/>
  <c r="U79" i="46" s="1"/>
  <c r="CI79" i="46"/>
  <c r="CH79" i="46"/>
  <c r="S79" i="46" s="1"/>
  <c r="CG79" i="46"/>
  <c r="CF79" i="46"/>
  <c r="CE79" i="46"/>
  <c r="P79" i="46" s="1"/>
  <c r="CD79" i="46"/>
  <c r="CC79" i="46"/>
  <c r="N79" i="46" s="1"/>
  <c r="CB79" i="46"/>
  <c r="CA79" i="46"/>
  <c r="BZ79" i="46"/>
  <c r="K79" i="46" s="1"/>
  <c r="BY79" i="46"/>
  <c r="BX79" i="46"/>
  <c r="I79" i="46" s="1"/>
  <c r="BW79" i="46"/>
  <c r="BV79" i="46"/>
  <c r="BU79" i="46"/>
  <c r="F79" i="46" s="1"/>
  <c r="BT79" i="46"/>
  <c r="BS79" i="46"/>
  <c r="AA79" i="46"/>
  <c r="B79" i="46"/>
  <c r="B79" i="44" s="1"/>
  <c r="A79" i="46"/>
  <c r="A77" i="27" s="1"/>
  <c r="EF78" i="46"/>
  <c r="EE78" i="46"/>
  <c r="BP78" i="46" s="1"/>
  <c r="ED78" i="46"/>
  <c r="BO78" i="44" s="1"/>
  <c r="EC78" i="46"/>
  <c r="BN78" i="46" s="1"/>
  <c r="EB78" i="46"/>
  <c r="EA78" i="46"/>
  <c r="BL78" i="46" s="1"/>
  <c r="DZ78" i="46"/>
  <c r="BK78" i="46" s="1"/>
  <c r="DY78" i="46"/>
  <c r="DX78" i="46"/>
  <c r="BI78" i="46" s="1"/>
  <c r="DW78" i="46"/>
  <c r="DV78" i="46"/>
  <c r="DU78" i="46"/>
  <c r="BF78" i="46" s="1"/>
  <c r="DT78" i="46"/>
  <c r="DS78" i="46"/>
  <c r="BD78" i="46" s="1"/>
  <c r="DR78" i="46"/>
  <c r="DQ78" i="46"/>
  <c r="DP78" i="46"/>
  <c r="BA78" i="46" s="1"/>
  <c r="DO78" i="46"/>
  <c r="DN78" i="46"/>
  <c r="AY78" i="46" s="1"/>
  <c r="DM78" i="46"/>
  <c r="AX78" i="46" s="1"/>
  <c r="DL78" i="46"/>
  <c r="DK78" i="46"/>
  <c r="AV78" i="46" s="1"/>
  <c r="DJ78" i="46"/>
  <c r="DI78" i="46"/>
  <c r="DH78" i="46"/>
  <c r="AS78" i="46" s="1"/>
  <c r="DG78" i="46"/>
  <c r="DF78" i="46"/>
  <c r="DE78" i="46"/>
  <c r="AP78" i="46" s="1"/>
  <c r="DD78" i="46"/>
  <c r="DC78" i="46"/>
  <c r="AN78" i="46" s="1"/>
  <c r="DB78" i="46"/>
  <c r="DA78" i="46"/>
  <c r="AL78" i="46" s="1"/>
  <c r="CZ78" i="46"/>
  <c r="CY78" i="46"/>
  <c r="CX78" i="46"/>
  <c r="CW78" i="46"/>
  <c r="CV78" i="46"/>
  <c r="CU78" i="46"/>
  <c r="AF78" i="46" s="1"/>
  <c r="CT78" i="46"/>
  <c r="CS78" i="46"/>
  <c r="AD78" i="46" s="1"/>
  <c r="CR78" i="46"/>
  <c r="CQ78" i="46"/>
  <c r="AB78" i="46" s="1"/>
  <c r="CP78" i="46"/>
  <c r="AA78" i="46" s="1"/>
  <c r="CO78" i="46"/>
  <c r="Z78" i="46" s="1"/>
  <c r="CN78" i="46"/>
  <c r="CM78" i="46"/>
  <c r="X78" i="46" s="1"/>
  <c r="CL78" i="46"/>
  <c r="CK78" i="46"/>
  <c r="V78" i="46" s="1"/>
  <c r="CJ78" i="46"/>
  <c r="CI78" i="46"/>
  <c r="CH78" i="46"/>
  <c r="S78" i="46" s="1"/>
  <c r="CG78" i="46"/>
  <c r="CF78" i="46"/>
  <c r="CE78" i="46"/>
  <c r="P78" i="46" s="1"/>
  <c r="CD78" i="46"/>
  <c r="CC78" i="46"/>
  <c r="CB78" i="46"/>
  <c r="M78" i="46" s="1"/>
  <c r="CA78" i="46"/>
  <c r="L78" i="46" s="1"/>
  <c r="BZ78" i="46"/>
  <c r="K78" i="46" s="1"/>
  <c r="BY78" i="46"/>
  <c r="J78" i="46" s="1"/>
  <c r="BX78" i="46"/>
  <c r="BW78" i="46"/>
  <c r="H78" i="46" s="1"/>
  <c r="BV78" i="46"/>
  <c r="BU78" i="46"/>
  <c r="F78" i="46" s="1"/>
  <c r="BT78" i="46"/>
  <c r="BS78" i="46"/>
  <c r="BO78" i="46"/>
  <c r="B78" i="46"/>
  <c r="B78" i="44" s="1"/>
  <c r="A78" i="46"/>
  <c r="A76" i="27" s="1"/>
  <c r="EF77" i="46"/>
  <c r="EE77" i="46"/>
  <c r="BP77" i="46" s="1"/>
  <c r="ED77" i="46"/>
  <c r="BO77" i="46" s="1"/>
  <c r="EC77" i="46"/>
  <c r="BN77" i="46" s="1"/>
  <c r="EB77" i="46"/>
  <c r="BM77" i="46" s="1"/>
  <c r="EA77" i="46"/>
  <c r="BL77" i="46" s="1"/>
  <c r="DZ77" i="46"/>
  <c r="BK77" i="46" s="1"/>
  <c r="DY77" i="46"/>
  <c r="DX77" i="46"/>
  <c r="DW77" i="46"/>
  <c r="BH77" i="46" s="1"/>
  <c r="DV77" i="46"/>
  <c r="BG77" i="46" s="1"/>
  <c r="DU77" i="46"/>
  <c r="DT77" i="46"/>
  <c r="BE77" i="46" s="1"/>
  <c r="DS77" i="46"/>
  <c r="DR77" i="46"/>
  <c r="BC77" i="46" s="1"/>
  <c r="DQ77" i="46"/>
  <c r="BB77" i="46" s="1"/>
  <c r="DP77" i="46"/>
  <c r="DO77" i="46"/>
  <c r="AZ77" i="46" s="1"/>
  <c r="DN77" i="46"/>
  <c r="DM77" i="46"/>
  <c r="AX77" i="46" s="1"/>
  <c r="DL77" i="46"/>
  <c r="DK77" i="46"/>
  <c r="AV77" i="46" s="1"/>
  <c r="DJ77" i="46"/>
  <c r="AU77" i="46" s="1"/>
  <c r="DI77" i="46"/>
  <c r="AT77" i="46" s="1"/>
  <c r="DH77" i="46"/>
  <c r="DG77" i="46"/>
  <c r="AR77" i="46" s="1"/>
  <c r="DF77" i="46"/>
  <c r="DE77" i="46"/>
  <c r="AP77" i="46" s="1"/>
  <c r="DD77" i="46"/>
  <c r="DC77" i="46"/>
  <c r="AN77" i="46" s="1"/>
  <c r="DB77" i="46"/>
  <c r="DA77" i="46"/>
  <c r="AL77" i="46" s="1"/>
  <c r="CZ77" i="46"/>
  <c r="CY77" i="46"/>
  <c r="AJ77" i="46" s="1"/>
  <c r="CX77" i="46"/>
  <c r="CW77" i="46"/>
  <c r="CV77" i="46"/>
  <c r="CU77" i="46"/>
  <c r="AF77" i="46" s="1"/>
  <c r="CT77" i="46"/>
  <c r="AE77" i="46" s="1"/>
  <c r="CS77" i="46"/>
  <c r="CR77" i="46"/>
  <c r="CQ77" i="46"/>
  <c r="AB77" i="46" s="1"/>
  <c r="CP77" i="46"/>
  <c r="AA77" i="46" s="1"/>
  <c r="CO77" i="46"/>
  <c r="Z77" i="46" s="1"/>
  <c r="CN77" i="46"/>
  <c r="CM77" i="46"/>
  <c r="CL77" i="46"/>
  <c r="W77" i="46" s="1"/>
  <c r="CK77" i="46"/>
  <c r="V77" i="46" s="1"/>
  <c r="CJ77" i="46"/>
  <c r="CI77" i="46"/>
  <c r="T77" i="46" s="1"/>
  <c r="CH77" i="46"/>
  <c r="S77" i="46" s="1"/>
  <c r="CG77" i="46"/>
  <c r="CF77" i="46"/>
  <c r="CE77" i="46"/>
  <c r="CD77" i="46"/>
  <c r="O77" i="46" s="1"/>
  <c r="CC77" i="46"/>
  <c r="N77" i="46" s="1"/>
  <c r="CB77" i="46"/>
  <c r="CA77" i="46"/>
  <c r="L77" i="46" s="1"/>
  <c r="BZ77" i="46"/>
  <c r="K77" i="46" s="1"/>
  <c r="BY77" i="46"/>
  <c r="J77" i="46" s="1"/>
  <c r="BX77" i="46"/>
  <c r="BW77" i="46"/>
  <c r="H77" i="46" s="1"/>
  <c r="BV77" i="46"/>
  <c r="G77" i="46" s="1"/>
  <c r="BU77" i="46"/>
  <c r="F77" i="46" s="1"/>
  <c r="BT77" i="46"/>
  <c r="BS77" i="46"/>
  <c r="D77" i="46" s="1"/>
  <c r="B77" i="46"/>
  <c r="B77" i="44" s="1"/>
  <c r="A77" i="46"/>
  <c r="C77" i="46" s="1"/>
  <c r="C77" i="44" s="1"/>
  <c r="EF76" i="46"/>
  <c r="BQ76" i="46" s="1"/>
  <c r="EE76" i="46"/>
  <c r="ED76" i="46"/>
  <c r="BO76" i="46" s="1"/>
  <c r="EC76" i="46"/>
  <c r="BN76" i="46" s="1"/>
  <c r="EB76" i="46"/>
  <c r="EA76" i="46"/>
  <c r="BL76" i="46" s="1"/>
  <c r="DZ76" i="46"/>
  <c r="DY76" i="46"/>
  <c r="BJ76" i="46" s="1"/>
  <c r="DX76" i="46"/>
  <c r="DW76" i="46"/>
  <c r="BH76" i="46" s="1"/>
  <c r="DV76" i="46"/>
  <c r="BG76" i="46" s="1"/>
  <c r="DU76" i="46"/>
  <c r="DT76" i="46"/>
  <c r="DS76" i="46"/>
  <c r="BD76" i="46" s="1"/>
  <c r="DR76" i="46"/>
  <c r="DQ76" i="46"/>
  <c r="BB76" i="46" s="1"/>
  <c r="DP76" i="46"/>
  <c r="DO76" i="46"/>
  <c r="AZ76" i="46" s="1"/>
  <c r="DN76" i="46"/>
  <c r="AY76" i="44" s="1"/>
  <c r="DM76" i="46"/>
  <c r="DL76" i="46"/>
  <c r="DK76" i="46"/>
  <c r="AV76" i="46" s="1"/>
  <c r="DJ76" i="46"/>
  <c r="DI76" i="46"/>
  <c r="AT76" i="46" s="1"/>
  <c r="DH76" i="46"/>
  <c r="DG76" i="46"/>
  <c r="AR76" i="46" s="1"/>
  <c r="DF76" i="46"/>
  <c r="DE76" i="46"/>
  <c r="DD76" i="46"/>
  <c r="DC76" i="46"/>
  <c r="AN76" i="46" s="1"/>
  <c r="DB76" i="46"/>
  <c r="DA76" i="46"/>
  <c r="AL76" i="46" s="1"/>
  <c r="CZ76" i="46"/>
  <c r="CY76" i="46"/>
  <c r="AJ76" i="46" s="1"/>
  <c r="CX76" i="46"/>
  <c r="AI76" i="46" s="1"/>
  <c r="CW76" i="46"/>
  <c r="CV76" i="46"/>
  <c r="AG76" i="46" s="1"/>
  <c r="CU76" i="46"/>
  <c r="AF76" i="46" s="1"/>
  <c r="CT76" i="46"/>
  <c r="CS76" i="46"/>
  <c r="CR76" i="46"/>
  <c r="CQ76" i="46"/>
  <c r="AB76" i="46" s="1"/>
  <c r="CP76" i="46"/>
  <c r="AA76" i="46" s="1"/>
  <c r="CO76" i="46"/>
  <c r="Z76" i="46" s="1"/>
  <c r="CN76" i="46"/>
  <c r="CM76" i="46"/>
  <c r="X76" i="46" s="1"/>
  <c r="CL76" i="46"/>
  <c r="CK76" i="46"/>
  <c r="V76" i="46" s="1"/>
  <c r="CJ76" i="46"/>
  <c r="CI76" i="46"/>
  <c r="CH76" i="46"/>
  <c r="S76" i="46" s="1"/>
  <c r="CG76" i="46"/>
  <c r="R76" i="46" s="1"/>
  <c r="CF76" i="46"/>
  <c r="CE76" i="46"/>
  <c r="P76" i="46" s="1"/>
  <c r="CD76" i="46"/>
  <c r="CC76" i="46"/>
  <c r="CB76" i="46"/>
  <c r="M76" i="46" s="1"/>
  <c r="CA76" i="46"/>
  <c r="BZ76" i="46"/>
  <c r="K76" i="46" s="1"/>
  <c r="BY76" i="46"/>
  <c r="BX76" i="46"/>
  <c r="BW76" i="46"/>
  <c r="H76" i="46" s="1"/>
  <c r="BV76" i="46"/>
  <c r="G76" i="46" s="1"/>
  <c r="BU76" i="46"/>
  <c r="F76" i="46" s="1"/>
  <c r="BT76" i="46"/>
  <c r="BS76" i="46"/>
  <c r="D76" i="46" s="1"/>
  <c r="AY76" i="46"/>
  <c r="B76" i="46"/>
  <c r="B76" i="44" s="1"/>
  <c r="A76" i="46"/>
  <c r="A74" i="27" s="1"/>
  <c r="EF75" i="46"/>
  <c r="BQ75" i="46" s="1"/>
  <c r="EE75" i="46"/>
  <c r="BP75" i="46" s="1"/>
  <c r="ED75" i="46"/>
  <c r="BO75" i="44" s="1"/>
  <c r="EC75" i="46"/>
  <c r="BN75" i="46" s="1"/>
  <c r="EB75" i="46"/>
  <c r="EA75" i="46"/>
  <c r="DZ75" i="46"/>
  <c r="DY75" i="46"/>
  <c r="DX75" i="46"/>
  <c r="BI75" i="46" s="1"/>
  <c r="DW75" i="46"/>
  <c r="DV75" i="46"/>
  <c r="BG75" i="46" s="1"/>
  <c r="DU75" i="46"/>
  <c r="BF75" i="46" s="1"/>
  <c r="DT75" i="46"/>
  <c r="BE75" i="46" s="1"/>
  <c r="DS75" i="46"/>
  <c r="DR75" i="46"/>
  <c r="BC75" i="46" s="1"/>
  <c r="DQ75" i="46"/>
  <c r="DP75" i="46"/>
  <c r="BA75" i="46" s="1"/>
  <c r="DO75" i="46"/>
  <c r="AZ75" i="46" s="1"/>
  <c r="DN75" i="46"/>
  <c r="AY75" i="46" s="1"/>
  <c r="DM75" i="46"/>
  <c r="AX75" i="46" s="1"/>
  <c r="DL75" i="46"/>
  <c r="AW75" i="46" s="1"/>
  <c r="DK75" i="46"/>
  <c r="AV75" i="46" s="1"/>
  <c r="DJ75" i="46"/>
  <c r="DI75" i="46"/>
  <c r="DH75" i="46"/>
  <c r="AS75" i="46" s="1"/>
  <c r="DG75" i="46"/>
  <c r="AR75" i="46" s="1"/>
  <c r="DF75" i="46"/>
  <c r="DE75" i="46"/>
  <c r="AP75" i="46" s="1"/>
  <c r="DD75" i="46"/>
  <c r="AO75" i="46" s="1"/>
  <c r="DC75" i="46"/>
  <c r="AN75" i="46" s="1"/>
  <c r="DB75" i="46"/>
  <c r="AM75" i="46" s="1"/>
  <c r="DA75" i="46"/>
  <c r="CZ75" i="46"/>
  <c r="AK75" i="46" s="1"/>
  <c r="CY75" i="46"/>
  <c r="CX75" i="46"/>
  <c r="AI75" i="46" s="1"/>
  <c r="CW75" i="46"/>
  <c r="AH75" i="46" s="1"/>
  <c r="CV75" i="46"/>
  <c r="AG75" i="46" s="1"/>
  <c r="CU75" i="46"/>
  <c r="AF75" i="46" s="1"/>
  <c r="CT75" i="46"/>
  <c r="CS75" i="46"/>
  <c r="CR75" i="46"/>
  <c r="AC75" i="46" s="1"/>
  <c r="CQ75" i="46"/>
  <c r="AB75" i="46" s="1"/>
  <c r="CP75" i="46"/>
  <c r="AA75" i="46" s="1"/>
  <c r="CO75" i="46"/>
  <c r="Z75" i="46" s="1"/>
  <c r="CN75" i="46"/>
  <c r="Y75" i="46" s="1"/>
  <c r="CM75" i="46"/>
  <c r="CL75" i="46"/>
  <c r="CK75" i="46"/>
  <c r="CJ75" i="46"/>
  <c r="U75" i="46" s="1"/>
  <c r="CI75" i="46"/>
  <c r="T75" i="46" s="1"/>
  <c r="CH75" i="46"/>
  <c r="S75" i="46" s="1"/>
  <c r="CG75" i="46"/>
  <c r="R75" i="46" s="1"/>
  <c r="CF75" i="46"/>
  <c r="CE75" i="46"/>
  <c r="P75" i="46" s="1"/>
  <c r="CD75" i="46"/>
  <c r="O75" i="46" s="1"/>
  <c r="CC75" i="46"/>
  <c r="CB75" i="46"/>
  <c r="M75" i="46" s="1"/>
  <c r="CA75" i="46"/>
  <c r="L75" i="46" s="1"/>
  <c r="BZ75" i="46"/>
  <c r="BY75" i="46"/>
  <c r="J75" i="46" s="1"/>
  <c r="BX75" i="46"/>
  <c r="BW75" i="46"/>
  <c r="H75" i="46" s="1"/>
  <c r="BV75" i="46"/>
  <c r="BU75" i="46"/>
  <c r="BT75" i="46"/>
  <c r="E75" i="46" s="1"/>
  <c r="BS75" i="46"/>
  <c r="D75" i="46" s="1"/>
  <c r="BO75" i="46"/>
  <c r="B75" i="46"/>
  <c r="B75" i="44" s="1"/>
  <c r="A75" i="46"/>
  <c r="A73" i="27" s="1"/>
  <c r="EF74" i="46"/>
  <c r="BQ74" i="46" s="1"/>
  <c r="EE74" i="46"/>
  <c r="ED74" i="46"/>
  <c r="EC74" i="46"/>
  <c r="EB74" i="46"/>
  <c r="BM74" i="46" s="1"/>
  <c r="EA74" i="46"/>
  <c r="DZ74" i="46"/>
  <c r="DY74" i="46"/>
  <c r="DX74" i="46"/>
  <c r="BI74" i="46" s="1"/>
  <c r="DW74" i="46"/>
  <c r="BH74" i="46" s="1"/>
  <c r="DV74" i="46"/>
  <c r="BG74" i="44" s="1"/>
  <c r="DU74" i="46"/>
  <c r="DT74" i="46"/>
  <c r="DS74" i="46"/>
  <c r="BD74" i="46" s="1"/>
  <c r="DR74" i="46"/>
  <c r="DQ74" i="46"/>
  <c r="DP74" i="46"/>
  <c r="BA74" i="46" s="1"/>
  <c r="DO74" i="46"/>
  <c r="DN74" i="46"/>
  <c r="DM74" i="46"/>
  <c r="DL74" i="46"/>
  <c r="AW74" i="46" s="1"/>
  <c r="DK74" i="46"/>
  <c r="DJ74" i="46"/>
  <c r="AU74" i="46" s="1"/>
  <c r="DI74" i="46"/>
  <c r="AT74" i="46" s="1"/>
  <c r="DH74" i="46"/>
  <c r="AS74" i="46" s="1"/>
  <c r="DG74" i="46"/>
  <c r="AR74" i="46" s="1"/>
  <c r="DF74" i="46"/>
  <c r="DE74" i="46"/>
  <c r="DD74" i="46"/>
  <c r="AO74" i="46" s="1"/>
  <c r="DC74" i="46"/>
  <c r="DB74" i="46"/>
  <c r="DA74" i="46"/>
  <c r="CZ74" i="46"/>
  <c r="AK74" i="46" s="1"/>
  <c r="CY74" i="46"/>
  <c r="AJ74" i="46" s="1"/>
  <c r="CX74" i="46"/>
  <c r="CW74" i="46"/>
  <c r="CV74" i="46"/>
  <c r="CU74" i="46"/>
  <c r="AF74" i="46" s="1"/>
  <c r="CT74" i="46"/>
  <c r="CS74" i="46"/>
  <c r="CR74" i="46"/>
  <c r="AC74" i="46" s="1"/>
  <c r="CQ74" i="46"/>
  <c r="AB74" i="46" s="1"/>
  <c r="CP74" i="46"/>
  <c r="CO74" i="46"/>
  <c r="CN74" i="46"/>
  <c r="Y74" i="46" s="1"/>
  <c r="CM74" i="46"/>
  <c r="X74" i="46" s="1"/>
  <c r="CL74" i="46"/>
  <c r="CK74" i="46"/>
  <c r="CJ74" i="46"/>
  <c r="U74" i="46" s="1"/>
  <c r="CI74" i="46"/>
  <c r="T74" i="46" s="1"/>
  <c r="CH74" i="46"/>
  <c r="CG74" i="46"/>
  <c r="CF74" i="46"/>
  <c r="CE74" i="46"/>
  <c r="CD74" i="46"/>
  <c r="CC74" i="46"/>
  <c r="CB74" i="46"/>
  <c r="M74" i="46" s="1"/>
  <c r="CA74" i="46"/>
  <c r="L74" i="46" s="1"/>
  <c r="BZ74" i="46"/>
  <c r="BY74" i="46"/>
  <c r="BX74" i="46"/>
  <c r="I74" i="46" s="1"/>
  <c r="BW74" i="46"/>
  <c r="BV74" i="46"/>
  <c r="G74" i="46" s="1"/>
  <c r="BU74" i="46"/>
  <c r="F74" i="46" s="1"/>
  <c r="BT74" i="46"/>
  <c r="E74" i="46" s="1"/>
  <c r="BS74" i="46"/>
  <c r="BG74" i="46"/>
  <c r="B74" i="46"/>
  <c r="B74" i="44" s="1"/>
  <c r="A74" i="46"/>
  <c r="A72" i="27" s="1"/>
  <c r="EF73" i="46"/>
  <c r="BQ73" i="46" s="1"/>
  <c r="EE73" i="46"/>
  <c r="ED73" i="46"/>
  <c r="BO73" i="46" s="1"/>
  <c r="EC73" i="46"/>
  <c r="BN73" i="46" s="1"/>
  <c r="EB73" i="46"/>
  <c r="BM73" i="46" s="1"/>
  <c r="EA73" i="46"/>
  <c r="DZ73" i="46"/>
  <c r="BK73" i="46" s="1"/>
  <c r="DY73" i="46"/>
  <c r="BJ73" i="46" s="1"/>
  <c r="DX73" i="46"/>
  <c r="DW73" i="46"/>
  <c r="DV73" i="46"/>
  <c r="BG73" i="46" s="1"/>
  <c r="DU73" i="46"/>
  <c r="BF73" i="46" s="1"/>
  <c r="DT73" i="46"/>
  <c r="BE73" i="46" s="1"/>
  <c r="DS73" i="46"/>
  <c r="DR73" i="46"/>
  <c r="BC73" i="46" s="1"/>
  <c r="DQ73" i="46"/>
  <c r="BB73" i="46" s="1"/>
  <c r="DP73" i="46"/>
  <c r="BA73" i="46" s="1"/>
  <c r="DO73" i="46"/>
  <c r="AZ73" i="46" s="1"/>
  <c r="DN73" i="46"/>
  <c r="AY73" i="46" s="1"/>
  <c r="DM73" i="46"/>
  <c r="AX73" i="46" s="1"/>
  <c r="DL73" i="46"/>
  <c r="AW73" i="46" s="1"/>
  <c r="DK73" i="46"/>
  <c r="DJ73" i="46"/>
  <c r="DI73" i="46"/>
  <c r="AT73" i="46" s="1"/>
  <c r="DH73" i="46"/>
  <c r="DG73" i="46"/>
  <c r="DF73" i="46"/>
  <c r="DE73" i="46"/>
  <c r="AP73" i="46" s="1"/>
  <c r="DD73" i="46"/>
  <c r="AO73" i="46" s="1"/>
  <c r="DC73" i="46"/>
  <c r="AN73" i="46" s="1"/>
  <c r="DB73" i="46"/>
  <c r="AM73" i="46" s="1"/>
  <c r="DA73" i="46"/>
  <c r="AL73" i="46" s="1"/>
  <c r="CZ73" i="46"/>
  <c r="AK73" i="46" s="1"/>
  <c r="CY73" i="46"/>
  <c r="AJ73" i="46" s="1"/>
  <c r="CX73" i="46"/>
  <c r="AI73" i="46" s="1"/>
  <c r="CW73" i="46"/>
  <c r="AH73" i="46" s="1"/>
  <c r="CV73" i="46"/>
  <c r="AG73" i="46" s="1"/>
  <c r="CU73" i="46"/>
  <c r="CT73" i="46"/>
  <c r="AE73" i="46" s="1"/>
  <c r="CS73" i="46"/>
  <c r="CR73" i="46"/>
  <c r="CQ73" i="46"/>
  <c r="CP73" i="46"/>
  <c r="CO73" i="46"/>
  <c r="Z73" i="46" s="1"/>
  <c r="CN73" i="46"/>
  <c r="Y73" i="46" s="1"/>
  <c r="CM73" i="46"/>
  <c r="CL73" i="46"/>
  <c r="CK73" i="46"/>
  <c r="CJ73" i="46"/>
  <c r="CI73" i="46"/>
  <c r="CH73" i="46"/>
  <c r="S73" i="46" s="1"/>
  <c r="CG73" i="46"/>
  <c r="R73" i="46" s="1"/>
  <c r="CF73" i="46"/>
  <c r="Q73" i="46" s="1"/>
  <c r="CE73" i="46"/>
  <c r="CD73" i="46"/>
  <c r="CC73" i="46"/>
  <c r="N73" i="46" s="1"/>
  <c r="CB73" i="46"/>
  <c r="M73" i="46" s="1"/>
  <c r="CA73" i="46"/>
  <c r="BZ73" i="46"/>
  <c r="K73" i="46" s="1"/>
  <c r="BY73" i="46"/>
  <c r="J73" i="46" s="1"/>
  <c r="BX73" i="46"/>
  <c r="I73" i="46" s="1"/>
  <c r="BW73" i="46"/>
  <c r="BV73" i="46"/>
  <c r="G73" i="46" s="1"/>
  <c r="BU73" i="46"/>
  <c r="F73" i="46" s="1"/>
  <c r="BT73" i="46"/>
  <c r="BS73" i="46"/>
  <c r="B73" i="46"/>
  <c r="B73" i="44" s="1"/>
  <c r="A73" i="46"/>
  <c r="A71" i="27" s="1"/>
  <c r="EF72" i="46"/>
  <c r="BQ72" i="46" s="1"/>
  <c r="EE72" i="46"/>
  <c r="ED72" i="46"/>
  <c r="BO72" i="46" s="1"/>
  <c r="EC72" i="46"/>
  <c r="EB72" i="46"/>
  <c r="BM72" i="46" s="1"/>
  <c r="EA72" i="46"/>
  <c r="DZ72" i="46"/>
  <c r="BK72" i="46" s="1"/>
  <c r="DY72" i="46"/>
  <c r="BJ72" i="46" s="1"/>
  <c r="DX72" i="46"/>
  <c r="DW72" i="46"/>
  <c r="DV72" i="46"/>
  <c r="BG72" i="46" s="1"/>
  <c r="DU72" i="46"/>
  <c r="DT72" i="46"/>
  <c r="DS72" i="46"/>
  <c r="DR72" i="46"/>
  <c r="BC72" i="46" s="1"/>
  <c r="DQ72" i="46"/>
  <c r="BB72" i="46" s="1"/>
  <c r="DP72" i="46"/>
  <c r="BA72" i="46" s="1"/>
  <c r="DO72" i="46"/>
  <c r="DN72" i="46"/>
  <c r="AY72" i="46" s="1"/>
  <c r="DM72" i="46"/>
  <c r="AX72" i="46" s="1"/>
  <c r="DL72" i="46"/>
  <c r="AW72" i="46" s="1"/>
  <c r="DK72" i="46"/>
  <c r="DJ72" i="46"/>
  <c r="AU72" i="46" s="1"/>
  <c r="DI72" i="46"/>
  <c r="DH72" i="46"/>
  <c r="AS72" i="46" s="1"/>
  <c r="DG72" i="46"/>
  <c r="DF72" i="46"/>
  <c r="AQ72" i="46" s="1"/>
  <c r="DE72" i="46"/>
  <c r="AP72" i="46" s="1"/>
  <c r="DD72" i="46"/>
  <c r="DC72" i="46"/>
  <c r="DB72" i="46"/>
  <c r="AM72" i="46" s="1"/>
  <c r="DA72" i="46"/>
  <c r="AL72" i="46" s="1"/>
  <c r="CZ72" i="46"/>
  <c r="AK72" i="46" s="1"/>
  <c r="CY72" i="46"/>
  <c r="CX72" i="46"/>
  <c r="AI72" i="46" s="1"/>
  <c r="CW72" i="46"/>
  <c r="AH72" i="46" s="1"/>
  <c r="CV72" i="46"/>
  <c r="CU72" i="46"/>
  <c r="AF72" i="46" s="1"/>
  <c r="CT72" i="46"/>
  <c r="AE72" i="46" s="1"/>
  <c r="CS72" i="46"/>
  <c r="AD72" i="46" s="1"/>
  <c r="CR72" i="46"/>
  <c r="AC72" i="46" s="1"/>
  <c r="CQ72" i="46"/>
  <c r="CP72" i="46"/>
  <c r="AA72" i="46" s="1"/>
  <c r="CO72" i="46"/>
  <c r="CN72" i="46"/>
  <c r="Y72" i="46" s="1"/>
  <c r="CM72" i="46"/>
  <c r="CL72" i="46"/>
  <c r="W72" i="46" s="1"/>
  <c r="CK72" i="46"/>
  <c r="CJ72" i="46"/>
  <c r="U72" i="46" s="1"/>
  <c r="CI72" i="46"/>
  <c r="CH72" i="46"/>
  <c r="S72" i="46" s="1"/>
  <c r="CG72" i="46"/>
  <c r="R72" i="46" s="1"/>
  <c r="CF72" i="46"/>
  <c r="CE72" i="46"/>
  <c r="CD72" i="46"/>
  <c r="O72" i="46" s="1"/>
  <c r="CC72" i="46"/>
  <c r="CB72" i="46"/>
  <c r="M72" i="46" s="1"/>
  <c r="CA72" i="46"/>
  <c r="BZ72" i="46"/>
  <c r="K72" i="46" s="1"/>
  <c r="BY72" i="46"/>
  <c r="J72" i="46" s="1"/>
  <c r="BX72" i="46"/>
  <c r="BW72" i="46"/>
  <c r="H72" i="46" s="1"/>
  <c r="BV72" i="46"/>
  <c r="BU72" i="46"/>
  <c r="BT72" i="46"/>
  <c r="E72" i="46" s="1"/>
  <c r="BS72" i="46"/>
  <c r="B72" i="46"/>
  <c r="B72" i="44" s="1"/>
  <c r="A72" i="46"/>
  <c r="A70" i="27" s="1"/>
  <c r="EF71" i="46"/>
  <c r="BQ71" i="46" s="1"/>
  <c r="EE71" i="46"/>
  <c r="BP71" i="46" s="1"/>
  <c r="ED71" i="46"/>
  <c r="BO71" i="44" s="1"/>
  <c r="EC71" i="46"/>
  <c r="BN71" i="44" s="1"/>
  <c r="EB71" i="46"/>
  <c r="EA71" i="46"/>
  <c r="DZ71" i="46"/>
  <c r="BK71" i="46" s="1"/>
  <c r="DY71" i="46"/>
  <c r="BJ71" i="46" s="1"/>
  <c r="DX71" i="46"/>
  <c r="BI71" i="46" s="1"/>
  <c r="DW71" i="46"/>
  <c r="DV71" i="46"/>
  <c r="DU71" i="46"/>
  <c r="BF71" i="46" s="1"/>
  <c r="DT71" i="46"/>
  <c r="DS71" i="46"/>
  <c r="DR71" i="46"/>
  <c r="BC71" i="46" s="1"/>
  <c r="DQ71" i="46"/>
  <c r="BB71" i="46" s="1"/>
  <c r="DP71" i="46"/>
  <c r="BA71" i="46" s="1"/>
  <c r="DO71" i="46"/>
  <c r="AZ71" i="46" s="1"/>
  <c r="DN71" i="46"/>
  <c r="DM71" i="46"/>
  <c r="AX71" i="46" s="1"/>
  <c r="DL71" i="46"/>
  <c r="AW71" i="46" s="1"/>
  <c r="DK71" i="46"/>
  <c r="AV71" i="46" s="1"/>
  <c r="DJ71" i="46"/>
  <c r="AU71" i="46" s="1"/>
  <c r="DI71" i="46"/>
  <c r="AT71" i="46" s="1"/>
  <c r="DH71" i="46"/>
  <c r="AS71" i="46" s="1"/>
  <c r="DG71" i="46"/>
  <c r="DF71" i="46"/>
  <c r="AQ71" i="46" s="1"/>
  <c r="DE71" i="46"/>
  <c r="AP71" i="46" s="1"/>
  <c r="DD71" i="46"/>
  <c r="AO71" i="46" s="1"/>
  <c r="DC71" i="46"/>
  <c r="DB71" i="46"/>
  <c r="AM71" i="46" s="1"/>
  <c r="DA71" i="46"/>
  <c r="AL71" i="46" s="1"/>
  <c r="CZ71" i="46"/>
  <c r="CY71" i="46"/>
  <c r="AJ71" i="46" s="1"/>
  <c r="CX71" i="46"/>
  <c r="AI71" i="46" s="1"/>
  <c r="CW71" i="46"/>
  <c r="AH71" i="46" s="1"/>
  <c r="CV71" i="46"/>
  <c r="CU71" i="46"/>
  <c r="CT71" i="46"/>
  <c r="AE71" i="46" s="1"/>
  <c r="CS71" i="46"/>
  <c r="AD71" i="46" s="1"/>
  <c r="CR71" i="46"/>
  <c r="AC71" i="46" s="1"/>
  <c r="CQ71" i="46"/>
  <c r="CP71" i="46"/>
  <c r="CO71" i="46"/>
  <c r="Z71" i="46" s="1"/>
  <c r="CN71" i="46"/>
  <c r="CM71" i="46"/>
  <c r="CL71" i="46"/>
  <c r="W71" i="46" s="1"/>
  <c r="CK71" i="46"/>
  <c r="V71" i="46" s="1"/>
  <c r="CJ71" i="46"/>
  <c r="U71" i="46" s="1"/>
  <c r="CI71" i="46"/>
  <c r="CH71" i="46"/>
  <c r="S71" i="46" s="1"/>
  <c r="CG71" i="46"/>
  <c r="R71" i="46" s="1"/>
  <c r="CF71" i="46"/>
  <c r="Q71" i="46" s="1"/>
  <c r="CE71" i="46"/>
  <c r="CD71" i="46"/>
  <c r="O71" i="46" s="1"/>
  <c r="CC71" i="46"/>
  <c r="CB71" i="46"/>
  <c r="M71" i="46" s="1"/>
  <c r="CA71" i="46"/>
  <c r="L71" i="46" s="1"/>
  <c r="BZ71" i="46"/>
  <c r="K71" i="46" s="1"/>
  <c r="BY71" i="46"/>
  <c r="J71" i="46" s="1"/>
  <c r="BX71" i="46"/>
  <c r="I71" i="46" s="1"/>
  <c r="BW71" i="46"/>
  <c r="BV71" i="46"/>
  <c r="G71" i="46" s="1"/>
  <c r="BU71" i="46"/>
  <c r="F71" i="46" s="1"/>
  <c r="BT71" i="46"/>
  <c r="BS71" i="46"/>
  <c r="BO71" i="46"/>
  <c r="BN71" i="46"/>
  <c r="B71" i="46"/>
  <c r="B71" i="44" s="1"/>
  <c r="A71" i="46"/>
  <c r="A69" i="27" s="1"/>
  <c r="EF70" i="46"/>
  <c r="BQ70" i="46" s="1"/>
  <c r="EE70" i="46"/>
  <c r="ED70" i="46"/>
  <c r="BO70" i="44" s="1"/>
  <c r="EC70" i="46"/>
  <c r="BN70" i="46" s="1"/>
  <c r="EB70" i="46"/>
  <c r="BM70" i="46" s="1"/>
  <c r="EA70" i="46"/>
  <c r="BL70" i="46" s="1"/>
  <c r="DZ70" i="46"/>
  <c r="DY70" i="46"/>
  <c r="DX70" i="46"/>
  <c r="BI70" i="46" s="1"/>
  <c r="DW70" i="46"/>
  <c r="BH70" i="46" s="1"/>
  <c r="DV70" i="46"/>
  <c r="DU70" i="46"/>
  <c r="DT70" i="46"/>
  <c r="DS70" i="46"/>
  <c r="BD70" i="46" s="1"/>
  <c r="DR70" i="46"/>
  <c r="DQ70" i="46"/>
  <c r="DP70" i="46"/>
  <c r="BA70" i="46" s="1"/>
  <c r="DO70" i="46"/>
  <c r="AZ70" i="46" s="1"/>
  <c r="DN70" i="46"/>
  <c r="AY70" i="46" s="1"/>
  <c r="DM70" i="46"/>
  <c r="DL70" i="46"/>
  <c r="DK70" i="46"/>
  <c r="AV70" i="46" s="1"/>
  <c r="DJ70" i="46"/>
  <c r="DI70" i="46"/>
  <c r="DH70" i="46"/>
  <c r="AS70" i="46" s="1"/>
  <c r="DG70" i="46"/>
  <c r="AR70" i="46" s="1"/>
  <c r="DF70" i="46"/>
  <c r="DE70" i="46"/>
  <c r="DD70" i="46"/>
  <c r="DC70" i="46"/>
  <c r="AN70" i="46" s="1"/>
  <c r="DB70" i="46"/>
  <c r="DA70" i="46"/>
  <c r="CZ70" i="46"/>
  <c r="AK70" i="46" s="1"/>
  <c r="CY70" i="46"/>
  <c r="AJ70" i="46" s="1"/>
  <c r="CX70" i="46"/>
  <c r="AI70" i="46" s="1"/>
  <c r="CW70" i="46"/>
  <c r="CV70" i="46"/>
  <c r="AG70" i="46" s="1"/>
  <c r="CU70" i="46"/>
  <c r="AF70" i="46" s="1"/>
  <c r="CT70" i="46"/>
  <c r="CS70" i="46"/>
  <c r="CR70" i="46"/>
  <c r="AC70" i="46" s="1"/>
  <c r="CQ70" i="46"/>
  <c r="AB70" i="46" s="1"/>
  <c r="CP70" i="46"/>
  <c r="AA70" i="46" s="1"/>
  <c r="CO70" i="46"/>
  <c r="CN70" i="46"/>
  <c r="Y70" i="46" s="1"/>
  <c r="CM70" i="46"/>
  <c r="X70" i="46" s="1"/>
  <c r="CL70" i="46"/>
  <c r="CK70" i="46"/>
  <c r="CJ70" i="46"/>
  <c r="U70" i="46" s="1"/>
  <c r="CI70" i="46"/>
  <c r="CH70" i="46"/>
  <c r="CG70" i="46"/>
  <c r="R70" i="46" s="1"/>
  <c r="CF70" i="46"/>
  <c r="CE70" i="46"/>
  <c r="P70" i="46" s="1"/>
  <c r="CD70" i="46"/>
  <c r="CC70" i="46"/>
  <c r="N70" i="46" s="1"/>
  <c r="CB70" i="46"/>
  <c r="M70" i="46" s="1"/>
  <c r="CA70" i="46"/>
  <c r="L70" i="46" s="1"/>
  <c r="BZ70" i="46"/>
  <c r="K70" i="46" s="1"/>
  <c r="BY70" i="46"/>
  <c r="BX70" i="46"/>
  <c r="I70" i="46" s="1"/>
  <c r="BW70" i="46"/>
  <c r="H70" i="46" s="1"/>
  <c r="BV70" i="46"/>
  <c r="BU70" i="46"/>
  <c r="BT70" i="46"/>
  <c r="E70" i="46" s="1"/>
  <c r="BS70" i="46"/>
  <c r="BO70" i="46"/>
  <c r="B70" i="46"/>
  <c r="B70" i="44" s="1"/>
  <c r="A70" i="46"/>
  <c r="A68" i="27" s="1"/>
  <c r="EF69" i="46"/>
  <c r="BQ69" i="46" s="1"/>
  <c r="EE69" i="46"/>
  <c r="BP69" i="46" s="1"/>
  <c r="ED69" i="46"/>
  <c r="EC69" i="46"/>
  <c r="BN69" i="46" s="1"/>
  <c r="EB69" i="46"/>
  <c r="EA69" i="46"/>
  <c r="DZ69" i="46"/>
  <c r="DY69" i="46"/>
  <c r="DX69" i="46"/>
  <c r="BI69" i="46" s="1"/>
  <c r="DW69" i="46"/>
  <c r="DV69" i="46"/>
  <c r="BG69" i="46" s="1"/>
  <c r="DU69" i="46"/>
  <c r="BF69" i="46" s="1"/>
  <c r="DT69" i="46"/>
  <c r="DS69" i="46"/>
  <c r="DR69" i="46"/>
  <c r="BC69" i="46" s="1"/>
  <c r="DQ69" i="46"/>
  <c r="DP69" i="46"/>
  <c r="BA69" i="46" s="1"/>
  <c r="DO69" i="46"/>
  <c r="DN69" i="46"/>
  <c r="DM69" i="46"/>
  <c r="AX69" i="46" s="1"/>
  <c r="DL69" i="46"/>
  <c r="AW69" i="46" s="1"/>
  <c r="DK69" i="46"/>
  <c r="AV69" i="46" s="1"/>
  <c r="DJ69" i="46"/>
  <c r="DI69" i="46"/>
  <c r="DH69" i="46"/>
  <c r="AS69" i="46" s="1"/>
  <c r="DG69" i="46"/>
  <c r="AR69" i="46" s="1"/>
  <c r="DF69" i="46"/>
  <c r="DE69" i="46"/>
  <c r="AP69" i="46" s="1"/>
  <c r="DD69" i="46"/>
  <c r="AO69" i="46" s="1"/>
  <c r="DC69" i="46"/>
  <c r="DB69" i="46"/>
  <c r="DA69" i="46"/>
  <c r="CZ69" i="46"/>
  <c r="AK69" i="46" s="1"/>
  <c r="CY69" i="46"/>
  <c r="AJ69" i="46" s="1"/>
  <c r="CX69" i="46"/>
  <c r="CW69" i="46"/>
  <c r="AH69" i="46" s="1"/>
  <c r="CV69" i="46"/>
  <c r="AG69" i="46" s="1"/>
  <c r="CU69" i="46"/>
  <c r="AF69" i="46" s="1"/>
  <c r="CT69" i="46"/>
  <c r="AE69" i="46" s="1"/>
  <c r="CS69" i="46"/>
  <c r="CR69" i="46"/>
  <c r="AC69" i="46" s="1"/>
  <c r="CQ69" i="46"/>
  <c r="CP69" i="46"/>
  <c r="AA69" i="46" s="1"/>
  <c r="CO69" i="46"/>
  <c r="Z69" i="46" s="1"/>
  <c r="CN69" i="46"/>
  <c r="Y69" i="46" s="1"/>
  <c r="CM69" i="46"/>
  <c r="CL69" i="46"/>
  <c r="CK69" i="46"/>
  <c r="CJ69" i="46"/>
  <c r="U69" i="46" s="1"/>
  <c r="CI69" i="46"/>
  <c r="T69" i="46" s="1"/>
  <c r="CH69" i="46"/>
  <c r="S69" i="46" s="1"/>
  <c r="CG69" i="46"/>
  <c r="R69" i="46" s="1"/>
  <c r="CF69" i="46"/>
  <c r="Q69" i="46" s="1"/>
  <c r="CE69" i="46"/>
  <c r="P69" i="46" s="1"/>
  <c r="CD69" i="46"/>
  <c r="CC69" i="46"/>
  <c r="CB69" i="46"/>
  <c r="M69" i="46" s="1"/>
  <c r="CA69" i="46"/>
  <c r="L69" i="46" s="1"/>
  <c r="BZ69" i="46"/>
  <c r="BY69" i="46"/>
  <c r="J69" i="46" s="1"/>
  <c r="BX69" i="46"/>
  <c r="I69" i="46" s="1"/>
  <c r="BW69" i="46"/>
  <c r="BV69" i="46"/>
  <c r="G69" i="46" s="1"/>
  <c r="BU69" i="46"/>
  <c r="BT69" i="46"/>
  <c r="E69" i="46" s="1"/>
  <c r="BS69" i="46"/>
  <c r="D69" i="46" s="1"/>
  <c r="B69" i="46"/>
  <c r="B69" i="44" s="1"/>
  <c r="A69" i="46"/>
  <c r="A67" i="27" s="1"/>
  <c r="EF68" i="46"/>
  <c r="EE68" i="46"/>
  <c r="BP68" i="46" s="1"/>
  <c r="ED68" i="46"/>
  <c r="BO68" i="44" s="1"/>
  <c r="EC68" i="46"/>
  <c r="EB68" i="46"/>
  <c r="EA68" i="46"/>
  <c r="BL68" i="46" s="1"/>
  <c r="DZ68" i="46"/>
  <c r="DY68" i="46"/>
  <c r="BJ68" i="46" s="1"/>
  <c r="DX68" i="46"/>
  <c r="BI68" i="46" s="1"/>
  <c r="DW68" i="46"/>
  <c r="BH68" i="46" s="1"/>
  <c r="DV68" i="46"/>
  <c r="DU68" i="46"/>
  <c r="BF68" i="46" s="1"/>
  <c r="DT68" i="46"/>
  <c r="DS68" i="46"/>
  <c r="BD68" i="46" s="1"/>
  <c r="DR68" i="46"/>
  <c r="DQ68" i="46"/>
  <c r="BB68" i="46" s="1"/>
  <c r="DP68" i="46"/>
  <c r="DO68" i="46"/>
  <c r="DN68" i="46"/>
  <c r="AY68" i="46" s="1"/>
  <c r="DM68" i="46"/>
  <c r="AX68" i="46" s="1"/>
  <c r="DL68" i="46"/>
  <c r="DK68" i="46"/>
  <c r="AV68" i="46" s="1"/>
  <c r="DJ68" i="46"/>
  <c r="DI68" i="46"/>
  <c r="AT68" i="46" s="1"/>
  <c r="DH68" i="46"/>
  <c r="AS68" i="46" s="1"/>
  <c r="DG68" i="46"/>
  <c r="DF68" i="46"/>
  <c r="DE68" i="46"/>
  <c r="AP68" i="46" s="1"/>
  <c r="DD68" i="46"/>
  <c r="DC68" i="46"/>
  <c r="DB68" i="46"/>
  <c r="DA68" i="46"/>
  <c r="AL68" i="46" s="1"/>
  <c r="CZ68" i="46"/>
  <c r="AK68" i="46" s="1"/>
  <c r="CY68" i="46"/>
  <c r="CX68" i="46"/>
  <c r="CW68" i="46"/>
  <c r="AH68" i="46" s="1"/>
  <c r="CV68" i="46"/>
  <c r="CU68" i="46"/>
  <c r="CT68" i="46"/>
  <c r="CS68" i="46"/>
  <c r="AD68" i="46" s="1"/>
  <c r="CR68" i="46"/>
  <c r="CQ68" i="46"/>
  <c r="AB68" i="46" s="1"/>
  <c r="CP68" i="46"/>
  <c r="CO68" i="46"/>
  <c r="CN68" i="46"/>
  <c r="CM68" i="46"/>
  <c r="X68" i="46" s="1"/>
  <c r="CL68" i="46"/>
  <c r="W68" i="46" s="1"/>
  <c r="CK68" i="46"/>
  <c r="V68" i="46" s="1"/>
  <c r="CJ68" i="46"/>
  <c r="U68" i="46" s="1"/>
  <c r="CI68" i="46"/>
  <c r="T68" i="46" s="1"/>
  <c r="CH68" i="46"/>
  <c r="CG68" i="46"/>
  <c r="CF68" i="46"/>
  <c r="CE68" i="46"/>
  <c r="P68" i="46" s="1"/>
  <c r="CD68" i="46"/>
  <c r="CC68" i="46"/>
  <c r="N68" i="46" s="1"/>
  <c r="CB68" i="46"/>
  <c r="M68" i="46" s="1"/>
  <c r="CA68" i="46"/>
  <c r="L68" i="46" s="1"/>
  <c r="BZ68" i="46"/>
  <c r="BY68" i="46"/>
  <c r="BX68" i="46"/>
  <c r="BW68" i="46"/>
  <c r="H68" i="46" s="1"/>
  <c r="BV68" i="46"/>
  <c r="BU68" i="46"/>
  <c r="F68" i="46" s="1"/>
  <c r="BT68" i="46"/>
  <c r="BS68" i="46"/>
  <c r="D68" i="46" s="1"/>
  <c r="BO68" i="46"/>
  <c r="B68" i="46"/>
  <c r="B68" i="44" s="1"/>
  <c r="A68" i="46"/>
  <c r="A66" i="27" s="1"/>
  <c r="EF67" i="46"/>
  <c r="BQ67" i="46" s="1"/>
  <c r="EE67" i="46"/>
  <c r="ED67" i="46"/>
  <c r="BO67" i="46" s="1"/>
  <c r="EC67" i="46"/>
  <c r="EB67" i="46"/>
  <c r="EA67" i="46"/>
  <c r="BL67" i="46" s="1"/>
  <c r="DZ67" i="46"/>
  <c r="DY67" i="46"/>
  <c r="BJ67" i="46" s="1"/>
  <c r="DX67" i="46"/>
  <c r="BI67" i="46" s="1"/>
  <c r="DW67" i="46"/>
  <c r="DV67" i="46"/>
  <c r="BG67" i="46" s="1"/>
  <c r="DU67" i="46"/>
  <c r="DT67" i="46"/>
  <c r="BE67" i="46" s="1"/>
  <c r="DS67" i="46"/>
  <c r="DR67" i="46"/>
  <c r="DQ67" i="46"/>
  <c r="BB67" i="46" s="1"/>
  <c r="DP67" i="46"/>
  <c r="DO67" i="46"/>
  <c r="DN67" i="46"/>
  <c r="AY67" i="46" s="1"/>
  <c r="DM67" i="46"/>
  <c r="AX67" i="46" s="1"/>
  <c r="DL67" i="46"/>
  <c r="AW67" i="46" s="1"/>
  <c r="DK67" i="46"/>
  <c r="DJ67" i="46"/>
  <c r="DI67" i="46"/>
  <c r="AT67" i="46" s="1"/>
  <c r="DH67" i="46"/>
  <c r="DG67" i="46"/>
  <c r="DF67" i="46"/>
  <c r="AQ67" i="46" s="1"/>
  <c r="DE67" i="46"/>
  <c r="AP67" i="46" s="1"/>
  <c r="DD67" i="46"/>
  <c r="AO67" i="46" s="1"/>
  <c r="DC67" i="46"/>
  <c r="DB67" i="46"/>
  <c r="DA67" i="46"/>
  <c r="AL67" i="46" s="1"/>
  <c r="CZ67" i="46"/>
  <c r="AK67" i="46" s="1"/>
  <c r="CY67" i="46"/>
  <c r="AJ67" i="46" s="1"/>
  <c r="CX67" i="46"/>
  <c r="AI67" i="46" s="1"/>
  <c r="CW67" i="46"/>
  <c r="AH67" i="46" s="1"/>
  <c r="CV67" i="46"/>
  <c r="AG67" i="46" s="1"/>
  <c r="CU67" i="46"/>
  <c r="CT67" i="46"/>
  <c r="CS67" i="46"/>
  <c r="AD67" i="46" s="1"/>
  <c r="CR67" i="46"/>
  <c r="CQ67" i="46"/>
  <c r="CP67" i="46"/>
  <c r="AA67" i="46" s="1"/>
  <c r="CO67" i="46"/>
  <c r="Z67" i="46" s="1"/>
  <c r="CN67" i="46"/>
  <c r="Y67" i="46" s="1"/>
  <c r="CM67" i="46"/>
  <c r="CL67" i="46"/>
  <c r="CK67" i="46"/>
  <c r="V67" i="46" s="1"/>
  <c r="CJ67" i="46"/>
  <c r="U67" i="46" s="1"/>
  <c r="CI67" i="46"/>
  <c r="CH67" i="46"/>
  <c r="S67" i="46" s="1"/>
  <c r="CG67" i="46"/>
  <c r="R67" i="46" s="1"/>
  <c r="CF67" i="46"/>
  <c r="CE67" i="46"/>
  <c r="P67" i="46" s="1"/>
  <c r="CD67" i="46"/>
  <c r="CC67" i="46"/>
  <c r="N67" i="46" s="1"/>
  <c r="CB67" i="46"/>
  <c r="M67" i="46" s="1"/>
  <c r="CA67" i="46"/>
  <c r="L67" i="46" s="1"/>
  <c r="BZ67" i="46"/>
  <c r="K67" i="46" s="1"/>
  <c r="BY67" i="46"/>
  <c r="J67" i="46" s="1"/>
  <c r="BX67" i="46"/>
  <c r="BW67" i="46"/>
  <c r="BV67" i="46"/>
  <c r="BU67" i="46"/>
  <c r="F67" i="46" s="1"/>
  <c r="BT67" i="46"/>
  <c r="BS67" i="46"/>
  <c r="B67" i="46"/>
  <c r="B67" i="44" s="1"/>
  <c r="A67" i="46"/>
  <c r="EF66" i="46"/>
  <c r="EE66" i="46"/>
  <c r="ED66" i="46"/>
  <c r="BO66" i="46" s="1"/>
  <c r="EC66" i="46"/>
  <c r="BN66" i="46" s="1"/>
  <c r="EB66" i="46"/>
  <c r="BM66" i="46" s="1"/>
  <c r="EA66" i="46"/>
  <c r="DZ66" i="46"/>
  <c r="BK66" i="46" s="1"/>
  <c r="DY66" i="46"/>
  <c r="DX66" i="46"/>
  <c r="DW66" i="46"/>
  <c r="DV66" i="46"/>
  <c r="DU66" i="46"/>
  <c r="DT66" i="46"/>
  <c r="BE66" i="46" s="1"/>
  <c r="DS66" i="46"/>
  <c r="DR66" i="46"/>
  <c r="BC66" i="46" s="1"/>
  <c r="DQ66" i="46"/>
  <c r="BB66" i="46" s="1"/>
  <c r="DP66" i="46"/>
  <c r="DO66" i="46"/>
  <c r="AZ66" i="46" s="1"/>
  <c r="DN66" i="46"/>
  <c r="DM66" i="46"/>
  <c r="AX66" i="46" s="1"/>
  <c r="DL66" i="46"/>
  <c r="DK66" i="46"/>
  <c r="DJ66" i="46"/>
  <c r="AU66" i="46" s="1"/>
  <c r="DI66" i="46"/>
  <c r="DH66" i="46"/>
  <c r="DG66" i="46"/>
  <c r="DF66" i="46"/>
  <c r="AQ66" i="46" s="1"/>
  <c r="DE66" i="46"/>
  <c r="AP66" i="46" s="1"/>
  <c r="DD66" i="46"/>
  <c r="AO66" i="46" s="1"/>
  <c r="DC66" i="46"/>
  <c r="DB66" i="46"/>
  <c r="AM66" i="46" s="1"/>
  <c r="DA66" i="46"/>
  <c r="AL66" i="46" s="1"/>
  <c r="CZ66" i="46"/>
  <c r="CY66" i="46"/>
  <c r="CX66" i="46"/>
  <c r="CW66" i="46"/>
  <c r="CV66" i="46"/>
  <c r="CU66" i="46"/>
  <c r="AF66" i="46" s="1"/>
  <c r="CT66" i="46"/>
  <c r="CS66" i="46"/>
  <c r="AD66" i="46" s="1"/>
  <c r="CR66" i="46"/>
  <c r="CQ66" i="46"/>
  <c r="CP66" i="46"/>
  <c r="AA66" i="46" s="1"/>
  <c r="CO66" i="46"/>
  <c r="CN66" i="46"/>
  <c r="CM66" i="46"/>
  <c r="CL66" i="46"/>
  <c r="W66" i="46" s="1"/>
  <c r="CK66" i="46"/>
  <c r="V66" i="46" s="1"/>
  <c r="CJ66" i="46"/>
  <c r="CI66" i="46"/>
  <c r="CH66" i="46"/>
  <c r="S66" i="46" s="1"/>
  <c r="CG66" i="46"/>
  <c r="R66" i="46" s="1"/>
  <c r="CF66" i="46"/>
  <c r="CE66" i="46"/>
  <c r="P66" i="46" s="1"/>
  <c r="CD66" i="46"/>
  <c r="O66" i="46" s="1"/>
  <c r="CC66" i="46"/>
  <c r="N66" i="46" s="1"/>
  <c r="CB66" i="46"/>
  <c r="CA66" i="46"/>
  <c r="L66" i="46" s="1"/>
  <c r="BZ66" i="46"/>
  <c r="BY66" i="46"/>
  <c r="J66" i="46" s="1"/>
  <c r="BX66" i="46"/>
  <c r="I66" i="46" s="1"/>
  <c r="BW66" i="46"/>
  <c r="BV66" i="46"/>
  <c r="BU66" i="46"/>
  <c r="F66" i="46" s="1"/>
  <c r="BT66" i="46"/>
  <c r="BS66" i="46"/>
  <c r="B66" i="46"/>
  <c r="B66" i="44" s="1"/>
  <c r="A66" i="46"/>
  <c r="A64" i="27" s="1"/>
  <c r="EF65" i="46"/>
  <c r="EE65" i="46"/>
  <c r="ED65" i="46"/>
  <c r="BO65" i="46" s="1"/>
  <c r="EC65" i="46"/>
  <c r="BN65" i="46" s="1"/>
  <c r="EB65" i="46"/>
  <c r="BM65" i="46" s="1"/>
  <c r="EA65" i="46"/>
  <c r="DZ65" i="46"/>
  <c r="DY65" i="46"/>
  <c r="BJ65" i="46" s="1"/>
  <c r="DX65" i="46"/>
  <c r="DW65" i="46"/>
  <c r="BH65" i="46" s="1"/>
  <c r="DV65" i="46"/>
  <c r="BG65" i="46" s="1"/>
  <c r="DU65" i="46"/>
  <c r="DT65" i="46"/>
  <c r="BE65" i="46" s="1"/>
  <c r="DS65" i="46"/>
  <c r="DR65" i="46"/>
  <c r="BC65" i="46" s="1"/>
  <c r="DQ65" i="46"/>
  <c r="BB65" i="46" s="1"/>
  <c r="DP65" i="46"/>
  <c r="BA65" i="46" s="1"/>
  <c r="DO65" i="46"/>
  <c r="AZ65" i="46" s="1"/>
  <c r="DN65" i="46"/>
  <c r="AY65" i="46" s="1"/>
  <c r="DM65" i="46"/>
  <c r="AX65" i="46" s="1"/>
  <c r="DL65" i="46"/>
  <c r="AW65" i="46" s="1"/>
  <c r="DK65" i="46"/>
  <c r="DJ65" i="46"/>
  <c r="DI65" i="46"/>
  <c r="AT65" i="46" s="1"/>
  <c r="DH65" i="46"/>
  <c r="AS65" i="46" s="1"/>
  <c r="DG65" i="46"/>
  <c r="DF65" i="46"/>
  <c r="AQ65" i="46" s="1"/>
  <c r="DE65" i="46"/>
  <c r="AP65" i="46" s="1"/>
  <c r="DD65" i="46"/>
  <c r="DC65" i="46"/>
  <c r="DB65" i="46"/>
  <c r="AM65" i="46" s="1"/>
  <c r="DA65" i="46"/>
  <c r="AL65" i="46" s="1"/>
  <c r="CZ65" i="46"/>
  <c r="CY65" i="46"/>
  <c r="AJ65" i="46" s="1"/>
  <c r="CX65" i="46"/>
  <c r="AI65" i="46" s="1"/>
  <c r="CW65" i="46"/>
  <c r="CV65" i="46"/>
  <c r="AG65" i="46" s="1"/>
  <c r="CU65" i="46"/>
  <c r="CT65" i="46"/>
  <c r="AE65" i="46" s="1"/>
  <c r="CS65" i="46"/>
  <c r="AD65" i="46" s="1"/>
  <c r="CR65" i="46"/>
  <c r="AC65" i="46" s="1"/>
  <c r="CQ65" i="46"/>
  <c r="CP65" i="46"/>
  <c r="AA65" i="46" s="1"/>
  <c r="CO65" i="46"/>
  <c r="Z65" i="46" s="1"/>
  <c r="CN65" i="46"/>
  <c r="CM65" i="46"/>
  <c r="X65" i="46" s="1"/>
  <c r="CL65" i="46"/>
  <c r="W65" i="46" s="1"/>
  <c r="CK65" i="46"/>
  <c r="V65" i="46" s="1"/>
  <c r="CJ65" i="46"/>
  <c r="CI65" i="46"/>
  <c r="T65" i="46" s="1"/>
  <c r="CH65" i="46"/>
  <c r="S65" i="46" s="1"/>
  <c r="CG65" i="46"/>
  <c r="R65" i="46" s="1"/>
  <c r="CF65" i="46"/>
  <c r="Q65" i="46" s="1"/>
  <c r="CE65" i="46"/>
  <c r="P65" i="46" s="1"/>
  <c r="CD65" i="46"/>
  <c r="O65" i="46" s="1"/>
  <c r="CC65" i="46"/>
  <c r="N65" i="46" s="1"/>
  <c r="CB65" i="46"/>
  <c r="M65" i="46" s="1"/>
  <c r="CA65" i="46"/>
  <c r="BZ65" i="46"/>
  <c r="K65" i="46" s="1"/>
  <c r="BY65" i="46"/>
  <c r="BX65" i="46"/>
  <c r="BW65" i="46"/>
  <c r="BV65" i="46"/>
  <c r="BU65" i="46"/>
  <c r="F65" i="46" s="1"/>
  <c r="BT65" i="46"/>
  <c r="BS65" i="46"/>
  <c r="D65" i="46" s="1"/>
  <c r="B65" i="46"/>
  <c r="B65" i="44" s="1"/>
  <c r="A65" i="46"/>
  <c r="A63" i="27" s="1"/>
  <c r="EF64" i="46"/>
  <c r="BQ64" i="46" s="1"/>
  <c r="EE64" i="46"/>
  <c r="ED64" i="46"/>
  <c r="BO64" i="44" s="1"/>
  <c r="EC64" i="46"/>
  <c r="BN64" i="44" s="1"/>
  <c r="EB64" i="46"/>
  <c r="EA64" i="46"/>
  <c r="BL64" i="46" s="1"/>
  <c r="DZ64" i="46"/>
  <c r="BK64" i="46" s="1"/>
  <c r="DY64" i="46"/>
  <c r="BJ64" i="46" s="1"/>
  <c r="DX64" i="46"/>
  <c r="BI64" i="46" s="1"/>
  <c r="DW64" i="46"/>
  <c r="BH64" i="46" s="1"/>
  <c r="DV64" i="46"/>
  <c r="DU64" i="46"/>
  <c r="BF64" i="46" s="1"/>
  <c r="DT64" i="46"/>
  <c r="BE64" i="46" s="1"/>
  <c r="DS64" i="46"/>
  <c r="BD64" i="46" s="1"/>
  <c r="DR64" i="46"/>
  <c r="BC64" i="46" s="1"/>
  <c r="DQ64" i="46"/>
  <c r="DP64" i="46"/>
  <c r="BA64" i="46" s="1"/>
  <c r="DO64" i="46"/>
  <c r="DN64" i="46"/>
  <c r="AY64" i="46" s="1"/>
  <c r="DM64" i="46"/>
  <c r="DL64" i="46"/>
  <c r="AW64" i="46" s="1"/>
  <c r="DK64" i="46"/>
  <c r="AV64" i="46" s="1"/>
  <c r="DJ64" i="46"/>
  <c r="AU64" i="46" s="1"/>
  <c r="DI64" i="46"/>
  <c r="DH64" i="46"/>
  <c r="AS64" i="46" s="1"/>
  <c r="DG64" i="46"/>
  <c r="AR64" i="46" s="1"/>
  <c r="DF64" i="46"/>
  <c r="AQ64" i="46" s="1"/>
  <c r="DE64" i="46"/>
  <c r="AP64" i="46" s="1"/>
  <c r="DD64" i="46"/>
  <c r="AO64" i="46" s="1"/>
  <c r="DC64" i="46"/>
  <c r="AN64" i="46" s="1"/>
  <c r="DB64" i="46"/>
  <c r="AM64" i="46" s="1"/>
  <c r="DA64" i="46"/>
  <c r="CZ64" i="46"/>
  <c r="CY64" i="46"/>
  <c r="CX64" i="46"/>
  <c r="CW64" i="46"/>
  <c r="AH64" i="46" s="1"/>
  <c r="CV64" i="46"/>
  <c r="AG64" i="46" s="1"/>
  <c r="CU64" i="46"/>
  <c r="AF64" i="46" s="1"/>
  <c r="CT64" i="46"/>
  <c r="AE64" i="46" s="1"/>
  <c r="CS64" i="46"/>
  <c r="AD64" i="46" s="1"/>
  <c r="CR64" i="46"/>
  <c r="CQ64" i="46"/>
  <c r="AB64" i="46" s="1"/>
  <c r="CP64" i="46"/>
  <c r="AA64" i="46" s="1"/>
  <c r="CO64" i="46"/>
  <c r="Z64" i="46" s="1"/>
  <c r="CN64" i="46"/>
  <c r="Y64" i="46" s="1"/>
  <c r="CM64" i="46"/>
  <c r="X64" i="46" s="1"/>
  <c r="CL64" i="46"/>
  <c r="W64" i="46" s="1"/>
  <c r="CK64" i="46"/>
  <c r="V64" i="46" s="1"/>
  <c r="CJ64" i="46"/>
  <c r="U64" i="46" s="1"/>
  <c r="CI64" i="46"/>
  <c r="CH64" i="46"/>
  <c r="CG64" i="46"/>
  <c r="R64" i="46" s="1"/>
  <c r="CF64" i="46"/>
  <c r="CE64" i="46"/>
  <c r="P64" i="46" s="1"/>
  <c r="CD64" i="46"/>
  <c r="CC64" i="46"/>
  <c r="N64" i="46" s="1"/>
  <c r="CB64" i="46"/>
  <c r="M64" i="46" s="1"/>
  <c r="CA64" i="46"/>
  <c r="BZ64" i="46"/>
  <c r="K64" i="46" s="1"/>
  <c r="BY64" i="46"/>
  <c r="J64" i="46" s="1"/>
  <c r="BX64" i="46"/>
  <c r="I64" i="46" s="1"/>
  <c r="BW64" i="46"/>
  <c r="H64" i="46" s="1"/>
  <c r="BV64" i="46"/>
  <c r="G64" i="46" s="1"/>
  <c r="BU64" i="46"/>
  <c r="BT64" i="46"/>
  <c r="E64" i="46" s="1"/>
  <c r="BS64" i="46"/>
  <c r="D64" i="46" s="1"/>
  <c r="BO64" i="46"/>
  <c r="BN64" i="46"/>
  <c r="B64" i="46"/>
  <c r="B64" i="44" s="1"/>
  <c r="A64" i="46"/>
  <c r="A62" i="27" s="1"/>
  <c r="EF63" i="46"/>
  <c r="BQ63" i="46" s="1"/>
  <c r="EE63" i="46"/>
  <c r="ED63" i="46"/>
  <c r="BO63" i="46" s="1"/>
  <c r="EC63" i="46"/>
  <c r="EB63" i="46"/>
  <c r="EA63" i="46"/>
  <c r="BL63" i="46" s="1"/>
  <c r="DZ63" i="46"/>
  <c r="BK63" i="46" s="1"/>
  <c r="DY63" i="46"/>
  <c r="BJ63" i="46" s="1"/>
  <c r="DX63" i="46"/>
  <c r="BI63" i="46" s="1"/>
  <c r="DW63" i="46"/>
  <c r="DV63" i="46"/>
  <c r="DU63" i="46"/>
  <c r="DT63" i="46"/>
  <c r="BE63" i="46" s="1"/>
  <c r="DS63" i="46"/>
  <c r="BD63" i="46" s="1"/>
  <c r="DR63" i="46"/>
  <c r="DQ63" i="46"/>
  <c r="BB63" i="46" s="1"/>
  <c r="DP63" i="46"/>
  <c r="BA63" i="46" s="1"/>
  <c r="DO63" i="46"/>
  <c r="DN63" i="46"/>
  <c r="AY63" i="46" s="1"/>
  <c r="DM63" i="46"/>
  <c r="DL63" i="46"/>
  <c r="DK63" i="46"/>
  <c r="AV63" i="46" s="1"/>
  <c r="DJ63" i="46"/>
  <c r="AU63" i="46" s="1"/>
  <c r="DI63" i="46"/>
  <c r="AT63" i="46" s="1"/>
  <c r="DH63" i="46"/>
  <c r="AS63" i="46" s="1"/>
  <c r="DG63" i="46"/>
  <c r="DF63" i="46"/>
  <c r="AQ63" i="46" s="1"/>
  <c r="DE63" i="46"/>
  <c r="DD63" i="46"/>
  <c r="DC63" i="46"/>
  <c r="AN63" i="46" s="1"/>
  <c r="DB63" i="46"/>
  <c r="AM63" i="46" s="1"/>
  <c r="DA63" i="46"/>
  <c r="CZ63" i="46"/>
  <c r="AK63" i="46" s="1"/>
  <c r="CY63" i="46"/>
  <c r="CX63" i="46"/>
  <c r="AI63" i="46" s="1"/>
  <c r="CW63" i="46"/>
  <c r="AH63" i="46" s="1"/>
  <c r="CV63" i="46"/>
  <c r="AG63" i="46" s="1"/>
  <c r="CU63" i="46"/>
  <c r="AF63" i="46" s="1"/>
  <c r="CT63" i="46"/>
  <c r="CS63" i="46"/>
  <c r="CR63" i="46"/>
  <c r="AC63" i="46" s="1"/>
  <c r="CQ63" i="46"/>
  <c r="CP63" i="46"/>
  <c r="CO63" i="46"/>
  <c r="CN63" i="46"/>
  <c r="Y63" i="46" s="1"/>
  <c r="CM63" i="46"/>
  <c r="X63" i="46" s="1"/>
  <c r="CL63" i="46"/>
  <c r="W63" i="46" s="1"/>
  <c r="CK63" i="46"/>
  <c r="V63" i="46" s="1"/>
  <c r="CJ63" i="46"/>
  <c r="U63" i="46" s="1"/>
  <c r="CI63" i="46"/>
  <c r="CH63" i="46"/>
  <c r="CG63" i="46"/>
  <c r="CF63" i="46"/>
  <c r="Q63" i="46" s="1"/>
  <c r="CE63" i="46"/>
  <c r="P63" i="46" s="1"/>
  <c r="CD63" i="46"/>
  <c r="CC63" i="46"/>
  <c r="N63" i="46" s="1"/>
  <c r="CB63" i="46"/>
  <c r="M63" i="46" s="1"/>
  <c r="CA63" i="46"/>
  <c r="BZ63" i="46"/>
  <c r="BY63" i="46"/>
  <c r="J63" i="46" s="1"/>
  <c r="BX63" i="46"/>
  <c r="I63" i="46" s="1"/>
  <c r="BW63" i="46"/>
  <c r="H63" i="46" s="1"/>
  <c r="BV63" i="46"/>
  <c r="BU63" i="46"/>
  <c r="F63" i="46" s="1"/>
  <c r="BT63" i="46"/>
  <c r="E63" i="46" s="1"/>
  <c r="BS63" i="46"/>
  <c r="B63" i="46"/>
  <c r="B63" i="44" s="1"/>
  <c r="A63" i="46"/>
  <c r="A63" i="44" s="1"/>
  <c r="EF62" i="46"/>
  <c r="EE62" i="46"/>
  <c r="BP62" i="46" s="1"/>
  <c r="ED62" i="46"/>
  <c r="EC62" i="46"/>
  <c r="BN62" i="46" s="1"/>
  <c r="EB62" i="46"/>
  <c r="BM62" i="46" s="1"/>
  <c r="EA62" i="46"/>
  <c r="DZ62" i="46"/>
  <c r="DY62" i="46"/>
  <c r="BJ62" i="46" s="1"/>
  <c r="DX62" i="46"/>
  <c r="BI62" i="46" s="1"/>
  <c r="DW62" i="46"/>
  <c r="BH62" i="46" s="1"/>
  <c r="DV62" i="46"/>
  <c r="DU62" i="46"/>
  <c r="BF62" i="46" s="1"/>
  <c r="DT62" i="46"/>
  <c r="BE62" i="46" s="1"/>
  <c r="DS62" i="46"/>
  <c r="DR62" i="46"/>
  <c r="DQ62" i="46"/>
  <c r="DP62" i="46"/>
  <c r="BA62" i="46" s="1"/>
  <c r="DO62" i="46"/>
  <c r="AZ62" i="46" s="1"/>
  <c r="DN62" i="46"/>
  <c r="DM62" i="46"/>
  <c r="AX62" i="46" s="1"/>
  <c r="DL62" i="46"/>
  <c r="AW62" i="46" s="1"/>
  <c r="DK62" i="46"/>
  <c r="DJ62" i="46"/>
  <c r="AU62" i="46" s="1"/>
  <c r="DI62" i="46"/>
  <c r="AT62" i="46" s="1"/>
  <c r="DH62" i="46"/>
  <c r="DG62" i="46"/>
  <c r="AR62" i="46" s="1"/>
  <c r="DF62" i="46"/>
  <c r="DE62" i="46"/>
  <c r="AP62" i="46" s="1"/>
  <c r="DD62" i="46"/>
  <c r="AO62" i="46" s="1"/>
  <c r="DC62" i="46"/>
  <c r="DB62" i="46"/>
  <c r="DA62" i="46"/>
  <c r="CZ62" i="46"/>
  <c r="AK62" i="46" s="1"/>
  <c r="CY62" i="46"/>
  <c r="AJ62" i="46" s="1"/>
  <c r="CX62" i="46"/>
  <c r="CW62" i="46"/>
  <c r="CV62" i="46"/>
  <c r="AG62" i="46" s="1"/>
  <c r="CU62" i="46"/>
  <c r="AF62" i="46" s="1"/>
  <c r="CT62" i="46"/>
  <c r="CS62" i="46"/>
  <c r="CR62" i="46"/>
  <c r="AC62" i="46" s="1"/>
  <c r="CQ62" i="46"/>
  <c r="AB62" i="46" s="1"/>
  <c r="CP62" i="46"/>
  <c r="CO62" i="46"/>
  <c r="Z62" i="46" s="1"/>
  <c r="CN62" i="46"/>
  <c r="Y62" i="46" s="1"/>
  <c r="CM62" i="46"/>
  <c r="X62" i="46" s="1"/>
  <c r="CL62" i="46"/>
  <c r="W62" i="46" s="1"/>
  <c r="CK62" i="46"/>
  <c r="CJ62" i="46"/>
  <c r="U62" i="46" s="1"/>
  <c r="CI62" i="46"/>
  <c r="T62" i="46" s="1"/>
  <c r="CH62" i="46"/>
  <c r="CG62" i="46"/>
  <c r="R62" i="46" s="1"/>
  <c r="CF62" i="46"/>
  <c r="Q62" i="46" s="1"/>
  <c r="CE62" i="46"/>
  <c r="CD62" i="46"/>
  <c r="CC62" i="46"/>
  <c r="CB62" i="46"/>
  <c r="M62" i="46" s="1"/>
  <c r="CA62" i="46"/>
  <c r="L62" i="46" s="1"/>
  <c r="BZ62" i="46"/>
  <c r="BY62" i="46"/>
  <c r="J62" i="46" s="1"/>
  <c r="BX62" i="46"/>
  <c r="I62" i="46" s="1"/>
  <c r="BW62" i="46"/>
  <c r="H62" i="46" s="1"/>
  <c r="BV62" i="46"/>
  <c r="G62" i="46" s="1"/>
  <c r="BU62" i="46"/>
  <c r="BT62" i="46"/>
  <c r="BS62" i="46"/>
  <c r="B62" i="46"/>
  <c r="B62" i="44" s="1"/>
  <c r="A62" i="46"/>
  <c r="A60" i="27" s="1"/>
  <c r="EF61" i="46"/>
  <c r="EE61" i="46"/>
  <c r="BP61" i="46" s="1"/>
  <c r="ED61" i="46"/>
  <c r="BO61" i="46" s="1"/>
  <c r="EC61" i="46"/>
  <c r="EB61" i="46"/>
  <c r="BM61" i="46" s="1"/>
  <c r="EA61" i="46"/>
  <c r="DZ61" i="46"/>
  <c r="DY61" i="46"/>
  <c r="BJ61" i="46" s="1"/>
  <c r="DX61" i="46"/>
  <c r="DW61" i="46"/>
  <c r="BH61" i="46" s="1"/>
  <c r="DV61" i="46"/>
  <c r="BG61" i="46" s="1"/>
  <c r="DU61" i="46"/>
  <c r="BF61" i="46" s="1"/>
  <c r="DT61" i="46"/>
  <c r="BE61" i="46" s="1"/>
  <c r="DS61" i="46"/>
  <c r="DR61" i="46"/>
  <c r="BC61" i="46" s="1"/>
  <c r="DQ61" i="46"/>
  <c r="BB61" i="46" s="1"/>
  <c r="DP61" i="46"/>
  <c r="DO61" i="46"/>
  <c r="DN61" i="46"/>
  <c r="AY61" i="46" s="1"/>
  <c r="DM61" i="46"/>
  <c r="AX61" i="46" s="1"/>
  <c r="DL61" i="46"/>
  <c r="DK61" i="46"/>
  <c r="DJ61" i="46"/>
  <c r="AU61" i="46" s="1"/>
  <c r="DI61" i="46"/>
  <c r="AT61" i="46" s="1"/>
  <c r="DH61" i="46"/>
  <c r="DG61" i="46"/>
  <c r="DF61" i="46"/>
  <c r="AQ61" i="46" s="1"/>
  <c r="DE61" i="46"/>
  <c r="DD61" i="46"/>
  <c r="AO61" i="46" s="1"/>
  <c r="DC61" i="46"/>
  <c r="DB61" i="46"/>
  <c r="DA61" i="46"/>
  <c r="AL61" i="46" s="1"/>
  <c r="CZ61" i="46"/>
  <c r="CY61" i="46"/>
  <c r="AJ61" i="46" s="1"/>
  <c r="CX61" i="46"/>
  <c r="CW61" i="46"/>
  <c r="CV61" i="46"/>
  <c r="AG61" i="46" s="1"/>
  <c r="CU61" i="46"/>
  <c r="CT61" i="46"/>
  <c r="AE61" i="46" s="1"/>
  <c r="CS61" i="46"/>
  <c r="AD61" i="46" s="1"/>
  <c r="CR61" i="46"/>
  <c r="CQ61" i="46"/>
  <c r="CP61" i="46"/>
  <c r="CO61" i="46"/>
  <c r="Z61" i="46" s="1"/>
  <c r="CN61" i="46"/>
  <c r="Y61" i="46" s="1"/>
  <c r="CM61" i="46"/>
  <c r="CL61" i="46"/>
  <c r="CK61" i="46"/>
  <c r="V61" i="46" s="1"/>
  <c r="CJ61" i="46"/>
  <c r="CI61" i="46"/>
  <c r="CH61" i="46"/>
  <c r="S61" i="46" s="1"/>
  <c r="CG61" i="46"/>
  <c r="CF61" i="46"/>
  <c r="CE61" i="46"/>
  <c r="CD61" i="46"/>
  <c r="CC61" i="46"/>
  <c r="N61" i="46" s="1"/>
  <c r="CB61" i="46"/>
  <c r="CA61" i="46"/>
  <c r="L61" i="46" s="1"/>
  <c r="BZ61" i="46"/>
  <c r="BY61" i="46"/>
  <c r="J61" i="46" s="1"/>
  <c r="BX61" i="46"/>
  <c r="I61" i="46" s="1"/>
  <c r="BW61" i="46"/>
  <c r="BV61" i="46"/>
  <c r="G61" i="46" s="1"/>
  <c r="BU61" i="46"/>
  <c r="F61" i="46" s="1"/>
  <c r="BT61" i="46"/>
  <c r="BS61" i="46"/>
  <c r="B61" i="46"/>
  <c r="B61" i="44" s="1"/>
  <c r="A61" i="46"/>
  <c r="A59" i="27" s="1"/>
  <c r="EF60" i="46"/>
  <c r="EE60" i="46"/>
  <c r="ED60" i="46"/>
  <c r="BO60" i="46" s="1"/>
  <c r="EC60" i="46"/>
  <c r="EB60" i="46"/>
  <c r="BM60" i="46" s="1"/>
  <c r="EA60" i="46"/>
  <c r="DZ60" i="46"/>
  <c r="DY60" i="46"/>
  <c r="BJ60" i="46" s="1"/>
  <c r="DX60" i="46"/>
  <c r="DW60" i="46"/>
  <c r="BH60" i="46" s="1"/>
  <c r="DV60" i="46"/>
  <c r="DU60" i="46"/>
  <c r="BF60" i="46" s="1"/>
  <c r="DT60" i="46"/>
  <c r="BE60" i="46" s="1"/>
  <c r="DS60" i="46"/>
  <c r="BD60" i="46" s="1"/>
  <c r="DR60" i="46"/>
  <c r="BC60" i="46" s="1"/>
  <c r="DQ60" i="46"/>
  <c r="DP60" i="46"/>
  <c r="BA60" i="46" s="1"/>
  <c r="DO60" i="46"/>
  <c r="DN60" i="46"/>
  <c r="AY60" i="46" s="1"/>
  <c r="DM60" i="46"/>
  <c r="AX60" i="46" s="1"/>
  <c r="DL60" i="46"/>
  <c r="AW60" i="46" s="1"/>
  <c r="DK60" i="46"/>
  <c r="DJ60" i="46"/>
  <c r="DI60" i="46"/>
  <c r="AT60" i="46" s="1"/>
  <c r="DH60" i="46"/>
  <c r="DG60" i="46"/>
  <c r="DF60" i="46"/>
  <c r="AQ60" i="46" s="1"/>
  <c r="DE60" i="46"/>
  <c r="AP60" i="46" s="1"/>
  <c r="DD60" i="46"/>
  <c r="AO60" i="46" s="1"/>
  <c r="DC60" i="46"/>
  <c r="DB60" i="46"/>
  <c r="AM60" i="46" s="1"/>
  <c r="DA60" i="46"/>
  <c r="CZ60" i="46"/>
  <c r="AK60" i="46" s="1"/>
  <c r="CY60" i="46"/>
  <c r="CX60" i="46"/>
  <c r="CW60" i="46"/>
  <c r="AH60" i="46" s="1"/>
  <c r="CV60" i="46"/>
  <c r="AG60" i="46" s="1"/>
  <c r="CU60" i="46"/>
  <c r="AF60" i="46" s="1"/>
  <c r="CT60" i="46"/>
  <c r="CS60" i="46"/>
  <c r="CR60" i="46"/>
  <c r="AC60" i="46" s="1"/>
  <c r="CQ60" i="46"/>
  <c r="CP60" i="46"/>
  <c r="AA60" i="46" s="1"/>
  <c r="CO60" i="46"/>
  <c r="Z60" i="46" s="1"/>
  <c r="CN60" i="46"/>
  <c r="Y60" i="46" s="1"/>
  <c r="CM60" i="46"/>
  <c r="CL60" i="46"/>
  <c r="W60" i="46" s="1"/>
  <c r="CK60" i="46"/>
  <c r="CJ60" i="46"/>
  <c r="U60" i="46" s="1"/>
  <c r="CI60" i="46"/>
  <c r="CH60" i="46"/>
  <c r="CG60" i="46"/>
  <c r="R60" i="46" s="1"/>
  <c r="CF60" i="46"/>
  <c r="Q60" i="46" s="1"/>
  <c r="CE60" i="46"/>
  <c r="CD60" i="46"/>
  <c r="CC60" i="46"/>
  <c r="N60" i="46" s="1"/>
  <c r="CB60" i="46"/>
  <c r="M60" i="46" s="1"/>
  <c r="CA60" i="46"/>
  <c r="BZ60" i="46"/>
  <c r="BY60" i="46"/>
  <c r="J60" i="46" s="1"/>
  <c r="BX60" i="46"/>
  <c r="I60" i="46" s="1"/>
  <c r="BW60" i="46"/>
  <c r="H60" i="46" s="1"/>
  <c r="BV60" i="46"/>
  <c r="G60" i="46" s="1"/>
  <c r="BU60" i="46"/>
  <c r="BT60" i="46"/>
  <c r="E60" i="46" s="1"/>
  <c r="BS60" i="46"/>
  <c r="D60" i="46" s="1"/>
  <c r="B60" i="46"/>
  <c r="B60" i="44" s="1"/>
  <c r="A60" i="46"/>
  <c r="A58" i="27" s="1"/>
  <c r="EF59" i="46"/>
  <c r="BQ59" i="46" s="1"/>
  <c r="EE59" i="46"/>
  <c r="BP59" i="46" s="1"/>
  <c r="ED59" i="46"/>
  <c r="EC59" i="46"/>
  <c r="EB59" i="46"/>
  <c r="BM59" i="46" s="1"/>
  <c r="EA59" i="46"/>
  <c r="DZ59" i="46"/>
  <c r="BK59" i="46" s="1"/>
  <c r="DY59" i="46"/>
  <c r="BJ59" i="46" s="1"/>
  <c r="DX59" i="46"/>
  <c r="BI59" i="46" s="1"/>
  <c r="DW59" i="46"/>
  <c r="DV59" i="46"/>
  <c r="DU59" i="46"/>
  <c r="DT59" i="46"/>
  <c r="BE59" i="46" s="1"/>
  <c r="DS59" i="46"/>
  <c r="DR59" i="46"/>
  <c r="DQ59" i="46"/>
  <c r="BB59" i="46" s="1"/>
  <c r="DP59" i="46"/>
  <c r="BA59" i="46" s="1"/>
  <c r="DO59" i="46"/>
  <c r="DN59" i="46"/>
  <c r="AY59" i="46" s="1"/>
  <c r="DM59" i="46"/>
  <c r="DL59" i="46"/>
  <c r="DK59" i="46"/>
  <c r="DJ59" i="46"/>
  <c r="AU59" i="46" s="1"/>
  <c r="DI59" i="46"/>
  <c r="AT59" i="46" s="1"/>
  <c r="DH59" i="46"/>
  <c r="AS59" i="46" s="1"/>
  <c r="DG59" i="46"/>
  <c r="DF59" i="46"/>
  <c r="DE59" i="46"/>
  <c r="DD59" i="46"/>
  <c r="DC59" i="46"/>
  <c r="DB59" i="46"/>
  <c r="DA59" i="46"/>
  <c r="AL59" i="46" s="1"/>
  <c r="CZ59" i="46"/>
  <c r="AK59" i="46" s="1"/>
  <c r="CY59" i="46"/>
  <c r="CX59" i="46"/>
  <c r="AI59" i="46" s="1"/>
  <c r="CW59" i="46"/>
  <c r="CV59" i="46"/>
  <c r="CU59" i="46"/>
  <c r="CT59" i="46"/>
  <c r="AE59" i="46" s="1"/>
  <c r="CS59" i="46"/>
  <c r="AD59" i="46" s="1"/>
  <c r="CR59" i="46"/>
  <c r="AC59" i="46" s="1"/>
  <c r="CQ59" i="46"/>
  <c r="AB59" i="46" s="1"/>
  <c r="CP59" i="46"/>
  <c r="AA59" i="46" s="1"/>
  <c r="CO59" i="46"/>
  <c r="CN59" i="46"/>
  <c r="Y59" i="46" s="1"/>
  <c r="CM59" i="46"/>
  <c r="CL59" i="46"/>
  <c r="W59" i="46" s="1"/>
  <c r="CK59" i="46"/>
  <c r="V59" i="46" s="1"/>
  <c r="CJ59" i="46"/>
  <c r="U59" i="46" s="1"/>
  <c r="CI59" i="46"/>
  <c r="T59" i="46" s="1"/>
  <c r="CH59" i="46"/>
  <c r="S59" i="46" s="1"/>
  <c r="CG59" i="46"/>
  <c r="CF59" i="46"/>
  <c r="Q59" i="46" s="1"/>
  <c r="CE59" i="46"/>
  <c r="CD59" i="46"/>
  <c r="O59" i="46" s="1"/>
  <c r="CC59" i="46"/>
  <c r="N59" i="46" s="1"/>
  <c r="CB59" i="46"/>
  <c r="M59" i="46" s="1"/>
  <c r="CA59" i="46"/>
  <c r="L59" i="46" s="1"/>
  <c r="BZ59" i="46"/>
  <c r="K59" i="46" s="1"/>
  <c r="BY59" i="46"/>
  <c r="BX59" i="46"/>
  <c r="I59" i="46" s="1"/>
  <c r="BW59" i="46"/>
  <c r="BV59" i="46"/>
  <c r="G59" i="46" s="1"/>
  <c r="BU59" i="46"/>
  <c r="F59" i="46" s="1"/>
  <c r="BT59" i="46"/>
  <c r="E59" i="46" s="1"/>
  <c r="BS59" i="46"/>
  <c r="B59" i="46"/>
  <c r="B59" i="44" s="1"/>
  <c r="A59" i="46"/>
  <c r="EF58" i="46"/>
  <c r="BQ58" i="46" s="1"/>
  <c r="EE58" i="46"/>
  <c r="BP58" i="46" s="1"/>
  <c r="ED58" i="46"/>
  <c r="EC58" i="46"/>
  <c r="BN58" i="46" s="1"/>
  <c r="EB58" i="46"/>
  <c r="BM58" i="46" s="1"/>
  <c r="EA58" i="46"/>
  <c r="BL58" i="46" s="1"/>
  <c r="DZ58" i="46"/>
  <c r="DY58" i="46"/>
  <c r="DX58" i="46"/>
  <c r="BI58" i="46" s="1"/>
  <c r="DW58" i="46"/>
  <c r="DV58" i="46"/>
  <c r="BG58" i="46" s="1"/>
  <c r="DU58" i="46"/>
  <c r="BF58" i="46" s="1"/>
  <c r="DT58" i="46"/>
  <c r="BE58" i="46" s="1"/>
  <c r="DS58" i="46"/>
  <c r="DR58" i="46"/>
  <c r="BC58" i="46" s="1"/>
  <c r="DQ58" i="46"/>
  <c r="BB58" i="46" s="1"/>
  <c r="DP58" i="46"/>
  <c r="BA58" i="46" s="1"/>
  <c r="DO58" i="46"/>
  <c r="DN58" i="46"/>
  <c r="DM58" i="46"/>
  <c r="AX58" i="46" s="1"/>
  <c r="DL58" i="46"/>
  <c r="AW58" i="46" s="1"/>
  <c r="DK58" i="46"/>
  <c r="DJ58" i="46"/>
  <c r="DI58" i="46"/>
  <c r="DH58" i="46"/>
  <c r="AS58" i="46" s="1"/>
  <c r="DG58" i="46"/>
  <c r="DF58" i="46"/>
  <c r="AQ58" i="46" s="1"/>
  <c r="DE58" i="46"/>
  <c r="AP58" i="46" s="1"/>
  <c r="DD58" i="46"/>
  <c r="AO58" i="46" s="1"/>
  <c r="DC58" i="46"/>
  <c r="DB58" i="46"/>
  <c r="AM58" i="46" s="1"/>
  <c r="DA58" i="46"/>
  <c r="AL58" i="46" s="1"/>
  <c r="CZ58" i="46"/>
  <c r="CY58" i="46"/>
  <c r="CX58" i="46"/>
  <c r="CW58" i="46"/>
  <c r="AH58" i="46" s="1"/>
  <c r="CV58" i="46"/>
  <c r="AG58" i="46" s="1"/>
  <c r="CU58" i="46"/>
  <c r="AF58" i="46" s="1"/>
  <c r="CT58" i="46"/>
  <c r="AE58" i="46" s="1"/>
  <c r="CS58" i="46"/>
  <c r="CR58" i="46"/>
  <c r="CQ58" i="46"/>
  <c r="CP58" i="46"/>
  <c r="AA58" i="46" s="1"/>
  <c r="CO58" i="46"/>
  <c r="Z58" i="46" s="1"/>
  <c r="CN58" i="46"/>
  <c r="Y58" i="46" s="1"/>
  <c r="CM58" i="46"/>
  <c r="CL58" i="46"/>
  <c r="W58" i="46" s="1"/>
  <c r="CK58" i="46"/>
  <c r="V58" i="46" s="1"/>
  <c r="CJ58" i="46"/>
  <c r="U58" i="46" s="1"/>
  <c r="CI58" i="46"/>
  <c r="CH58" i="46"/>
  <c r="CG58" i="46"/>
  <c r="R58" i="46" s="1"/>
  <c r="CF58" i="46"/>
  <c r="Q58" i="46" s="1"/>
  <c r="CE58" i="46"/>
  <c r="P58" i="46" s="1"/>
  <c r="CD58" i="46"/>
  <c r="O58" i="46" s="1"/>
  <c r="CC58" i="46"/>
  <c r="N58" i="46" s="1"/>
  <c r="CB58" i="46"/>
  <c r="M58" i="46" s="1"/>
  <c r="CA58" i="46"/>
  <c r="L58" i="46" s="1"/>
  <c r="BZ58" i="46"/>
  <c r="BY58" i="46"/>
  <c r="J58" i="46" s="1"/>
  <c r="BX58" i="46"/>
  <c r="I58" i="46" s="1"/>
  <c r="BW58" i="46"/>
  <c r="BV58" i="46"/>
  <c r="BU58" i="46"/>
  <c r="BT58" i="46"/>
  <c r="E58" i="46" s="1"/>
  <c r="BS58" i="46"/>
  <c r="D58" i="46" s="1"/>
  <c r="B58" i="46"/>
  <c r="B58" i="44" s="1"/>
  <c r="A58" i="46"/>
  <c r="A56" i="27" s="1"/>
  <c r="EF57" i="46"/>
  <c r="BQ57" i="46" s="1"/>
  <c r="EE57" i="46"/>
  <c r="ED57" i="46"/>
  <c r="BO57" i="44" s="1"/>
  <c r="EC57" i="46"/>
  <c r="BN57" i="44" s="1"/>
  <c r="EB57" i="46"/>
  <c r="EA57" i="46"/>
  <c r="DZ57" i="46"/>
  <c r="BK57" i="46" s="1"/>
  <c r="DY57" i="46"/>
  <c r="BJ57" i="46" s="1"/>
  <c r="DX57" i="46"/>
  <c r="BI57" i="46" s="1"/>
  <c r="DW57" i="46"/>
  <c r="DV57" i="46"/>
  <c r="DU57" i="46"/>
  <c r="BF57" i="46" s="1"/>
  <c r="DT57" i="46"/>
  <c r="DS57" i="46"/>
  <c r="DR57" i="46"/>
  <c r="DQ57" i="46"/>
  <c r="BB57" i="46" s="1"/>
  <c r="DP57" i="46"/>
  <c r="BA57" i="46" s="1"/>
  <c r="DO57" i="46"/>
  <c r="AZ57" i="46" s="1"/>
  <c r="DN57" i="46"/>
  <c r="DM57" i="46"/>
  <c r="AX57" i="46" s="1"/>
  <c r="DL57" i="46"/>
  <c r="AW57" i="46" s="1"/>
  <c r="DK57" i="46"/>
  <c r="DJ57" i="46"/>
  <c r="DI57" i="46"/>
  <c r="AT57" i="46" s="1"/>
  <c r="DH57" i="46"/>
  <c r="AS57" i="46" s="1"/>
  <c r="DG57" i="46"/>
  <c r="AR57" i="46" s="1"/>
  <c r="DF57" i="46"/>
  <c r="AQ57" i="46" s="1"/>
  <c r="DE57" i="46"/>
  <c r="DD57" i="46"/>
  <c r="AO57" i="46" s="1"/>
  <c r="DC57" i="46"/>
  <c r="DB57" i="46"/>
  <c r="AM57" i="46" s="1"/>
  <c r="DA57" i="46"/>
  <c r="AL57" i="46" s="1"/>
  <c r="CZ57" i="46"/>
  <c r="AK57" i="46" s="1"/>
  <c r="CY57" i="46"/>
  <c r="CX57" i="46"/>
  <c r="AI57" i="46" s="1"/>
  <c r="CW57" i="46"/>
  <c r="CV57" i="46"/>
  <c r="AG57" i="46" s="1"/>
  <c r="CU57" i="46"/>
  <c r="AF57" i="46" s="1"/>
  <c r="CT57" i="46"/>
  <c r="AE57" i="46" s="1"/>
  <c r="CS57" i="46"/>
  <c r="AD57" i="46" s="1"/>
  <c r="CR57" i="46"/>
  <c r="AC57" i="46" s="1"/>
  <c r="CQ57" i="46"/>
  <c r="CP57" i="46"/>
  <c r="AA57" i="46" s="1"/>
  <c r="CO57" i="46"/>
  <c r="CN57" i="46"/>
  <c r="Y57" i="46" s="1"/>
  <c r="CM57" i="46"/>
  <c r="X57" i="46" s="1"/>
  <c r="CL57" i="46"/>
  <c r="W57" i="46" s="1"/>
  <c r="CK57" i="46"/>
  <c r="V57" i="46" s="1"/>
  <c r="CJ57" i="46"/>
  <c r="U57" i="46" s="1"/>
  <c r="CI57" i="46"/>
  <c r="T57" i="46" s="1"/>
  <c r="CH57" i="46"/>
  <c r="S57" i="46" s="1"/>
  <c r="CG57" i="46"/>
  <c r="R57" i="46" s="1"/>
  <c r="CF57" i="46"/>
  <c r="Q57" i="46" s="1"/>
  <c r="CE57" i="46"/>
  <c r="CD57" i="46"/>
  <c r="O57" i="46" s="1"/>
  <c r="CC57" i="46"/>
  <c r="N57" i="46" s="1"/>
  <c r="CB57" i="46"/>
  <c r="M57" i="46" s="1"/>
  <c r="CA57" i="46"/>
  <c r="L57" i="46" s="1"/>
  <c r="BZ57" i="46"/>
  <c r="K57" i="46" s="1"/>
  <c r="BY57" i="46"/>
  <c r="BX57" i="46"/>
  <c r="I57" i="46" s="1"/>
  <c r="BW57" i="46"/>
  <c r="BV57" i="46"/>
  <c r="G57" i="46" s="1"/>
  <c r="BU57" i="46"/>
  <c r="F57" i="46" s="1"/>
  <c r="BT57" i="46"/>
  <c r="E57" i="46" s="1"/>
  <c r="BS57" i="46"/>
  <c r="D57" i="46" s="1"/>
  <c r="BO57" i="46"/>
  <c r="BN57" i="46"/>
  <c r="B57" i="46"/>
  <c r="B57" i="44" s="1"/>
  <c r="A57" i="46"/>
  <c r="EF56" i="46"/>
  <c r="BQ56" i="46" s="1"/>
  <c r="EE56" i="46"/>
  <c r="BP56" i="46" s="1"/>
  <c r="ED56" i="46"/>
  <c r="BO56" i="46" s="1"/>
  <c r="EC56" i="46"/>
  <c r="BN56" i="46" s="1"/>
  <c r="EB56" i="46"/>
  <c r="EA56" i="46"/>
  <c r="DZ56" i="46"/>
  <c r="BK56" i="46" s="1"/>
  <c r="DY56" i="46"/>
  <c r="DX56" i="46"/>
  <c r="DW56" i="46"/>
  <c r="BH56" i="46" s="1"/>
  <c r="DV56" i="46"/>
  <c r="BG56" i="46" s="1"/>
  <c r="DU56" i="46"/>
  <c r="BF56" i="46" s="1"/>
  <c r="DT56" i="46"/>
  <c r="BE56" i="46" s="1"/>
  <c r="DS56" i="46"/>
  <c r="BD56" i="46" s="1"/>
  <c r="DR56" i="46"/>
  <c r="BC56" i="46" s="1"/>
  <c r="DQ56" i="46"/>
  <c r="DP56" i="46"/>
  <c r="BA56" i="46" s="1"/>
  <c r="DO56" i="46"/>
  <c r="AZ56" i="46" s="1"/>
  <c r="DN56" i="46"/>
  <c r="AY56" i="46" s="1"/>
  <c r="DM56" i="46"/>
  <c r="AX56" i="46" s="1"/>
  <c r="DL56" i="46"/>
  <c r="AW56" i="46" s="1"/>
  <c r="DK56" i="46"/>
  <c r="DJ56" i="46"/>
  <c r="AU56" i="46" s="1"/>
  <c r="DI56" i="46"/>
  <c r="AT56" i="46" s="1"/>
  <c r="DH56" i="46"/>
  <c r="DG56" i="46"/>
  <c r="AR56" i="46" s="1"/>
  <c r="DF56" i="46"/>
  <c r="AQ56" i="46" s="1"/>
  <c r="DE56" i="46"/>
  <c r="AP56" i="46" s="1"/>
  <c r="DD56" i="46"/>
  <c r="AO56" i="46" s="1"/>
  <c r="DC56" i="46"/>
  <c r="DB56" i="46"/>
  <c r="DA56" i="46"/>
  <c r="CZ56" i="46"/>
  <c r="CY56" i="46"/>
  <c r="AJ56" i="46" s="1"/>
  <c r="CX56" i="46"/>
  <c r="AI56" i="46" s="1"/>
  <c r="CW56" i="46"/>
  <c r="AH56" i="46" s="1"/>
  <c r="CV56" i="46"/>
  <c r="CU56" i="46"/>
  <c r="CT56" i="46"/>
  <c r="AE56" i="46" s="1"/>
  <c r="CS56" i="46"/>
  <c r="CR56" i="46"/>
  <c r="AC56" i="46" s="1"/>
  <c r="CQ56" i="46"/>
  <c r="AB56" i="46" s="1"/>
  <c r="CP56" i="46"/>
  <c r="AA56" i="46" s="1"/>
  <c r="CO56" i="46"/>
  <c r="Z56" i="46" s="1"/>
  <c r="CN56" i="46"/>
  <c r="Y56" i="46" s="1"/>
  <c r="CM56" i="46"/>
  <c r="X56" i="46" s="1"/>
  <c r="CL56" i="46"/>
  <c r="W56" i="46" s="1"/>
  <c r="CK56" i="46"/>
  <c r="V56" i="46" s="1"/>
  <c r="CJ56" i="46"/>
  <c r="U56" i="46" s="1"/>
  <c r="CI56" i="46"/>
  <c r="CH56" i="46"/>
  <c r="S56" i="46" s="1"/>
  <c r="CG56" i="46"/>
  <c r="R56" i="46" s="1"/>
  <c r="CF56" i="46"/>
  <c r="Q56" i="46" s="1"/>
  <c r="CE56" i="46"/>
  <c r="CD56" i="46"/>
  <c r="O56" i="46" s="1"/>
  <c r="CC56" i="46"/>
  <c r="CB56" i="46"/>
  <c r="CA56" i="46"/>
  <c r="L56" i="46" s="1"/>
  <c r="BZ56" i="46"/>
  <c r="K56" i="46" s="1"/>
  <c r="BY56" i="46"/>
  <c r="J56" i="46" s="1"/>
  <c r="BX56" i="46"/>
  <c r="I56" i="46" s="1"/>
  <c r="BW56" i="46"/>
  <c r="BV56" i="46"/>
  <c r="G56" i="46" s="1"/>
  <c r="BU56" i="46"/>
  <c r="BT56" i="46"/>
  <c r="E56" i="46" s="1"/>
  <c r="BS56" i="46"/>
  <c r="D56" i="46" s="1"/>
  <c r="B56" i="46"/>
  <c r="B56" i="44" s="1"/>
  <c r="A56" i="46"/>
  <c r="EF55" i="46"/>
  <c r="EE55" i="46"/>
  <c r="ED55" i="46"/>
  <c r="EC55" i="46"/>
  <c r="BN55" i="46" s="1"/>
  <c r="EB55" i="46"/>
  <c r="BM55" i="46" s="1"/>
  <c r="EA55" i="46"/>
  <c r="BL55" i="46" s="1"/>
  <c r="DZ55" i="46"/>
  <c r="BK55" i="46" s="1"/>
  <c r="DY55" i="46"/>
  <c r="DX55" i="46"/>
  <c r="BI55" i="46" s="1"/>
  <c r="DW55" i="46"/>
  <c r="BH55" i="46" s="1"/>
  <c r="DV55" i="46"/>
  <c r="DU55" i="46"/>
  <c r="DT55" i="46"/>
  <c r="DS55" i="46"/>
  <c r="BD55" i="46" s="1"/>
  <c r="DR55" i="46"/>
  <c r="BC55" i="46" s="1"/>
  <c r="DQ55" i="46"/>
  <c r="DP55" i="46"/>
  <c r="BA55" i="46" s="1"/>
  <c r="DO55" i="46"/>
  <c r="DN55" i="46"/>
  <c r="DM55" i="46"/>
  <c r="DL55" i="46"/>
  <c r="AW55" i="46" s="1"/>
  <c r="DK55" i="46"/>
  <c r="AV55" i="46" s="1"/>
  <c r="DJ55" i="46"/>
  <c r="AU55" i="46" s="1"/>
  <c r="DI55" i="46"/>
  <c r="DH55" i="46"/>
  <c r="DG55" i="46"/>
  <c r="DF55" i="46"/>
  <c r="AQ55" i="46" s="1"/>
  <c r="DE55" i="46"/>
  <c r="DD55" i="46"/>
  <c r="AO55" i="46" s="1"/>
  <c r="DC55" i="46"/>
  <c r="AN55" i="46" s="1"/>
  <c r="DB55" i="46"/>
  <c r="AM55" i="46" s="1"/>
  <c r="DA55" i="46"/>
  <c r="CZ55" i="46"/>
  <c r="AK55" i="46" s="1"/>
  <c r="CY55" i="46"/>
  <c r="CX55" i="46"/>
  <c r="AI55" i="46" s="1"/>
  <c r="CW55" i="46"/>
  <c r="AH55" i="46" s="1"/>
  <c r="CV55" i="46"/>
  <c r="CU55" i="46"/>
  <c r="CT55" i="46"/>
  <c r="AE55" i="46" s="1"/>
  <c r="CS55" i="46"/>
  <c r="CR55" i="46"/>
  <c r="AC55" i="46" s="1"/>
  <c r="CQ55" i="46"/>
  <c r="CP55" i="46"/>
  <c r="AA55" i="46" s="1"/>
  <c r="CO55" i="46"/>
  <c r="CN55" i="46"/>
  <c r="Y55" i="46" s="1"/>
  <c r="CM55" i="46"/>
  <c r="X55" i="46" s="1"/>
  <c r="CL55" i="46"/>
  <c r="W55" i="46" s="1"/>
  <c r="CK55" i="46"/>
  <c r="CJ55" i="46"/>
  <c r="U55" i="46" s="1"/>
  <c r="CI55" i="46"/>
  <c r="CH55" i="46"/>
  <c r="CG55" i="46"/>
  <c r="CF55" i="46"/>
  <c r="CE55" i="46"/>
  <c r="P55" i="46" s="1"/>
  <c r="CD55" i="46"/>
  <c r="O55" i="46" s="1"/>
  <c r="CC55" i="46"/>
  <c r="CB55" i="46"/>
  <c r="CA55" i="46"/>
  <c r="L55" i="46" s="1"/>
  <c r="BZ55" i="46"/>
  <c r="K55" i="46" s="1"/>
  <c r="BY55" i="46"/>
  <c r="BX55" i="46"/>
  <c r="I55" i="46" s="1"/>
  <c r="BW55" i="46"/>
  <c r="H55" i="46" s="1"/>
  <c r="BV55" i="46"/>
  <c r="G55" i="46" s="1"/>
  <c r="BU55" i="46"/>
  <c r="BT55" i="46"/>
  <c r="E55" i="46" s="1"/>
  <c r="BS55" i="46"/>
  <c r="B55" i="46"/>
  <c r="B55" i="44" s="1"/>
  <c r="A55" i="46"/>
  <c r="A55" i="44" s="1"/>
  <c r="EF54" i="46"/>
  <c r="EE54" i="46"/>
  <c r="BP54" i="46" s="1"/>
  <c r="ED54" i="46"/>
  <c r="BO54" i="46" s="1"/>
  <c r="EC54" i="46"/>
  <c r="BN54" i="46" s="1"/>
  <c r="EB54" i="46"/>
  <c r="EA54" i="46"/>
  <c r="DZ54" i="46"/>
  <c r="DY54" i="46"/>
  <c r="DX54" i="46"/>
  <c r="BI54" i="46" s="1"/>
  <c r="DW54" i="46"/>
  <c r="BH54" i="46" s="1"/>
  <c r="DV54" i="46"/>
  <c r="BG54" i="46" s="1"/>
  <c r="DU54" i="46"/>
  <c r="DT54" i="46"/>
  <c r="DS54" i="46"/>
  <c r="DR54" i="46"/>
  <c r="BC54" i="46" s="1"/>
  <c r="DQ54" i="46"/>
  <c r="DP54" i="46"/>
  <c r="DO54" i="46"/>
  <c r="AZ54" i="46" s="1"/>
  <c r="DN54" i="46"/>
  <c r="AY54" i="46" s="1"/>
  <c r="DM54" i="46"/>
  <c r="DL54" i="46"/>
  <c r="DK54" i="46"/>
  <c r="AV54" i="46" s="1"/>
  <c r="DJ54" i="46"/>
  <c r="AU54" i="46" s="1"/>
  <c r="DI54" i="46"/>
  <c r="DH54" i="46"/>
  <c r="AS54" i="46" s="1"/>
  <c r="DG54" i="46"/>
  <c r="AR54" i="46" s="1"/>
  <c r="DF54" i="46"/>
  <c r="AQ54" i="46" s="1"/>
  <c r="DE54" i="46"/>
  <c r="AP54" i="46" s="1"/>
  <c r="DD54" i="46"/>
  <c r="DC54" i="46"/>
  <c r="AN54" i="46" s="1"/>
  <c r="DB54" i="46"/>
  <c r="AM54" i="46" s="1"/>
  <c r="DA54" i="46"/>
  <c r="CZ54" i="46"/>
  <c r="CY54" i="46"/>
  <c r="AJ54" i="46" s="1"/>
  <c r="CX54" i="46"/>
  <c r="AI54" i="46" s="1"/>
  <c r="CW54" i="46"/>
  <c r="CV54" i="46"/>
  <c r="AG54" i="46" s="1"/>
  <c r="CU54" i="46"/>
  <c r="CT54" i="46"/>
  <c r="AE54" i="46" s="1"/>
  <c r="CS54" i="46"/>
  <c r="CR54" i="46"/>
  <c r="AC54" i="46" s="1"/>
  <c r="CQ54" i="46"/>
  <c r="AB54" i="46" s="1"/>
  <c r="CP54" i="46"/>
  <c r="AA54" i="46" s="1"/>
  <c r="CO54" i="46"/>
  <c r="CN54" i="46"/>
  <c r="CM54" i="46"/>
  <c r="CL54" i="46"/>
  <c r="W54" i="46" s="1"/>
  <c r="CK54" i="46"/>
  <c r="CJ54" i="46"/>
  <c r="U54" i="46" s="1"/>
  <c r="CI54" i="46"/>
  <c r="T54" i="46" s="1"/>
  <c r="CH54" i="46"/>
  <c r="S54" i="46" s="1"/>
  <c r="CG54" i="46"/>
  <c r="CF54" i="46"/>
  <c r="CE54" i="46"/>
  <c r="CD54" i="46"/>
  <c r="O54" i="46" s="1"/>
  <c r="CC54" i="46"/>
  <c r="CB54" i="46"/>
  <c r="CA54" i="46"/>
  <c r="L54" i="46" s="1"/>
  <c r="BZ54" i="46"/>
  <c r="K54" i="46" s="1"/>
  <c r="BY54" i="46"/>
  <c r="BX54" i="46"/>
  <c r="BW54" i="46"/>
  <c r="BV54" i="46"/>
  <c r="BU54" i="46"/>
  <c r="BT54" i="46"/>
  <c r="E54" i="46" s="1"/>
  <c r="BS54" i="46"/>
  <c r="D54" i="46" s="1"/>
  <c r="B54" i="46"/>
  <c r="B54" i="44" s="1"/>
  <c r="A54" i="46"/>
  <c r="A52" i="27" s="1"/>
  <c r="EF53" i="46"/>
  <c r="EE53" i="46"/>
  <c r="BP53" i="46" s="1"/>
  <c r="ED53" i="46"/>
  <c r="BO53" i="46" s="1"/>
  <c r="EC53" i="46"/>
  <c r="EB53" i="46"/>
  <c r="EA53" i="46"/>
  <c r="BL53" i="46" s="1"/>
  <c r="DZ53" i="46"/>
  <c r="DY53" i="46"/>
  <c r="BJ53" i="46" s="1"/>
  <c r="DX53" i="46"/>
  <c r="BI53" i="46" s="1"/>
  <c r="DW53" i="46"/>
  <c r="DV53" i="46"/>
  <c r="BG53" i="46" s="1"/>
  <c r="DU53" i="46"/>
  <c r="DT53" i="46"/>
  <c r="BE53" i="46" s="1"/>
  <c r="DS53" i="46"/>
  <c r="BD53" i="46" s="1"/>
  <c r="DR53" i="46"/>
  <c r="BC53" i="46" s="1"/>
  <c r="DQ53" i="46"/>
  <c r="BB53" i="46" s="1"/>
  <c r="DP53" i="46"/>
  <c r="DO53" i="46"/>
  <c r="DN53" i="46"/>
  <c r="AY53" i="46" s="1"/>
  <c r="DM53" i="46"/>
  <c r="DL53" i="46"/>
  <c r="AW53" i="46" s="1"/>
  <c r="DK53" i="46"/>
  <c r="AV53" i="46" s="1"/>
  <c r="DJ53" i="46"/>
  <c r="AU53" i="46" s="1"/>
  <c r="DI53" i="46"/>
  <c r="DH53" i="46"/>
  <c r="DG53" i="46"/>
  <c r="DF53" i="46"/>
  <c r="AQ53" i="46" s="1"/>
  <c r="DE53" i="46"/>
  <c r="DD53" i="46"/>
  <c r="DC53" i="46"/>
  <c r="AN53" i="46" s="1"/>
  <c r="DB53" i="46"/>
  <c r="AM53" i="46" s="1"/>
  <c r="DA53" i="46"/>
  <c r="AL53" i="46" s="1"/>
  <c r="CZ53" i="46"/>
  <c r="AK53" i="46" s="1"/>
  <c r="CY53" i="46"/>
  <c r="CX53" i="46"/>
  <c r="CW53" i="46"/>
  <c r="CV53" i="46"/>
  <c r="CU53" i="46"/>
  <c r="AF53" i="46" s="1"/>
  <c r="CT53" i="46"/>
  <c r="AE53" i="46" s="1"/>
  <c r="CS53" i="46"/>
  <c r="CR53" i="46"/>
  <c r="AC53" i="46" s="1"/>
  <c r="CQ53" i="46"/>
  <c r="CP53" i="46"/>
  <c r="AA53" i="46" s="1"/>
  <c r="CO53" i="46"/>
  <c r="CN53" i="46"/>
  <c r="Y53" i="46" s="1"/>
  <c r="CM53" i="46"/>
  <c r="X53" i="46" s="1"/>
  <c r="CL53" i="46"/>
  <c r="W53" i="46" s="1"/>
  <c r="CK53" i="46"/>
  <c r="CJ53" i="46"/>
  <c r="U53" i="46" s="1"/>
  <c r="CI53" i="46"/>
  <c r="CH53" i="46"/>
  <c r="S53" i="46" s="1"/>
  <c r="CG53" i="46"/>
  <c r="CF53" i="46"/>
  <c r="Q53" i="46" s="1"/>
  <c r="CE53" i="46"/>
  <c r="P53" i="46" s="1"/>
  <c r="CD53" i="46"/>
  <c r="O53" i="46" s="1"/>
  <c r="CC53" i="46"/>
  <c r="N53" i="46" s="1"/>
  <c r="CB53" i="46"/>
  <c r="CA53" i="46"/>
  <c r="BZ53" i="46"/>
  <c r="K53" i="46" s="1"/>
  <c r="BY53" i="46"/>
  <c r="BX53" i="46"/>
  <c r="BW53" i="46"/>
  <c r="H53" i="46" s="1"/>
  <c r="BV53" i="46"/>
  <c r="G53" i="46" s="1"/>
  <c r="BU53" i="46"/>
  <c r="BT53" i="46"/>
  <c r="E53" i="46" s="1"/>
  <c r="BS53" i="46"/>
  <c r="B53" i="46"/>
  <c r="B53" i="44" s="1"/>
  <c r="A53" i="46"/>
  <c r="EF52" i="46"/>
  <c r="BQ52" i="46" s="1"/>
  <c r="EE52" i="46"/>
  <c r="BP52" i="46" s="1"/>
  <c r="ED52" i="46"/>
  <c r="BO52" i="46" s="1"/>
  <c r="EC52" i="46"/>
  <c r="EB52" i="46"/>
  <c r="EA52" i="46"/>
  <c r="BL52" i="46" s="1"/>
  <c r="DZ52" i="46"/>
  <c r="BK52" i="46" s="1"/>
  <c r="DY52" i="46"/>
  <c r="DX52" i="46"/>
  <c r="DW52" i="46"/>
  <c r="BH52" i="46" s="1"/>
  <c r="DV52" i="46"/>
  <c r="BG52" i="46" s="1"/>
  <c r="DU52" i="46"/>
  <c r="DT52" i="46"/>
  <c r="DS52" i="46"/>
  <c r="BD52" i="46" s="1"/>
  <c r="DR52" i="46"/>
  <c r="BC52" i="46" s="1"/>
  <c r="DQ52" i="46"/>
  <c r="DP52" i="46"/>
  <c r="BA52" i="46" s="1"/>
  <c r="DO52" i="46"/>
  <c r="AZ52" i="46" s="1"/>
  <c r="DN52" i="46"/>
  <c r="AY52" i="46" s="1"/>
  <c r="DM52" i="46"/>
  <c r="DL52" i="46"/>
  <c r="DK52" i="46"/>
  <c r="DJ52" i="46"/>
  <c r="DI52" i="46"/>
  <c r="AT52" i="46" s="1"/>
  <c r="DH52" i="46"/>
  <c r="DG52" i="46"/>
  <c r="AR52" i="46" s="1"/>
  <c r="DF52" i="46"/>
  <c r="AQ52" i="46" s="1"/>
  <c r="DE52" i="46"/>
  <c r="DD52" i="46"/>
  <c r="AO52" i="46" s="1"/>
  <c r="DC52" i="46"/>
  <c r="DB52" i="46"/>
  <c r="DA52" i="46"/>
  <c r="CZ52" i="46"/>
  <c r="AK52" i="46" s="1"/>
  <c r="CY52" i="46"/>
  <c r="AJ52" i="46" s="1"/>
  <c r="CX52" i="46"/>
  <c r="AI52" i="46" s="1"/>
  <c r="CW52" i="46"/>
  <c r="AH52" i="46" s="1"/>
  <c r="CV52" i="46"/>
  <c r="AG52" i="46" s="1"/>
  <c r="CU52" i="46"/>
  <c r="CT52" i="46"/>
  <c r="CS52" i="46"/>
  <c r="CR52" i="46"/>
  <c r="AC52" i="46" s="1"/>
  <c r="CQ52" i="46"/>
  <c r="AB52" i="46" s="1"/>
  <c r="CP52" i="46"/>
  <c r="AA52" i="46" s="1"/>
  <c r="CO52" i="46"/>
  <c r="CN52" i="46"/>
  <c r="CM52" i="46"/>
  <c r="CL52" i="46"/>
  <c r="W52" i="46" s="1"/>
  <c r="CK52" i="46"/>
  <c r="CJ52" i="46"/>
  <c r="CI52" i="46"/>
  <c r="T52" i="46" s="1"/>
  <c r="CH52" i="46"/>
  <c r="S52" i="46" s="1"/>
  <c r="CG52" i="46"/>
  <c r="R52" i="46" s="1"/>
  <c r="CF52" i="46"/>
  <c r="CE52" i="46"/>
  <c r="CD52" i="46"/>
  <c r="O52" i="46" s="1"/>
  <c r="CC52" i="46"/>
  <c r="CB52" i="46"/>
  <c r="M52" i="46" s="1"/>
  <c r="CA52" i="46"/>
  <c r="L52" i="46" s="1"/>
  <c r="BZ52" i="46"/>
  <c r="K52" i="46" s="1"/>
  <c r="BY52" i="46"/>
  <c r="J52" i="46" s="1"/>
  <c r="BX52" i="46"/>
  <c r="I52" i="46" s="1"/>
  <c r="BW52" i="46"/>
  <c r="H52" i="46" s="1"/>
  <c r="BV52" i="46"/>
  <c r="G52" i="46" s="1"/>
  <c r="BU52" i="46"/>
  <c r="BT52" i="46"/>
  <c r="BS52" i="46"/>
  <c r="D52" i="46" s="1"/>
  <c r="B52" i="46"/>
  <c r="B52" i="44" s="1"/>
  <c r="A52" i="46"/>
  <c r="A50" i="27" s="1"/>
  <c r="EF51" i="46"/>
  <c r="BQ51" i="46" s="1"/>
  <c r="EE51" i="46"/>
  <c r="ED51" i="46"/>
  <c r="EC51" i="46"/>
  <c r="BN51" i="46" s="1"/>
  <c r="EB51" i="46"/>
  <c r="BM51" i="46" s="1"/>
  <c r="EA51" i="46"/>
  <c r="BL51" i="46" s="1"/>
  <c r="DZ51" i="46"/>
  <c r="BK51" i="46" s="1"/>
  <c r="DY51" i="46"/>
  <c r="DX51" i="46"/>
  <c r="DW51" i="46"/>
  <c r="DV51" i="46"/>
  <c r="BG51" i="46" s="1"/>
  <c r="DU51" i="46"/>
  <c r="BF51" i="46" s="1"/>
  <c r="DT51" i="46"/>
  <c r="BE51" i="46" s="1"/>
  <c r="DS51" i="46"/>
  <c r="BD51" i="46" s="1"/>
  <c r="DR51" i="46"/>
  <c r="BC51" i="46" s="1"/>
  <c r="DQ51" i="46"/>
  <c r="DP51" i="46"/>
  <c r="BA51" i="46" s="1"/>
  <c r="DO51" i="46"/>
  <c r="AZ51" i="46" s="1"/>
  <c r="DN51" i="46"/>
  <c r="DM51" i="46"/>
  <c r="DL51" i="46"/>
  <c r="AW51" i="46" s="1"/>
  <c r="DK51" i="46"/>
  <c r="AV51" i="46" s="1"/>
  <c r="DJ51" i="46"/>
  <c r="AU51" i="46" s="1"/>
  <c r="DI51" i="46"/>
  <c r="AT51" i="46" s="1"/>
  <c r="DH51" i="46"/>
  <c r="AS51" i="46" s="1"/>
  <c r="DG51" i="46"/>
  <c r="AR51" i="46" s="1"/>
  <c r="DF51" i="46"/>
  <c r="DE51" i="46"/>
  <c r="DD51" i="46"/>
  <c r="AO51" i="46" s="1"/>
  <c r="DC51" i="46"/>
  <c r="AN51" i="46" s="1"/>
  <c r="DB51" i="46"/>
  <c r="AM51" i="46" s="1"/>
  <c r="DA51" i="46"/>
  <c r="CZ51" i="46"/>
  <c r="CY51" i="46"/>
  <c r="CX51" i="46"/>
  <c r="CW51" i="46"/>
  <c r="CV51" i="46"/>
  <c r="AG51" i="46" s="1"/>
  <c r="CU51" i="46"/>
  <c r="AF51" i="46" s="1"/>
  <c r="CT51" i="46"/>
  <c r="AE51" i="46" s="1"/>
  <c r="CS51" i="46"/>
  <c r="CR51" i="46"/>
  <c r="CQ51" i="46"/>
  <c r="CP51" i="46"/>
  <c r="CO51" i="46"/>
  <c r="CN51" i="46"/>
  <c r="Y51" i="46" s="1"/>
  <c r="CM51" i="46"/>
  <c r="X51" i="46" s="1"/>
  <c r="CL51" i="46"/>
  <c r="W51" i="46" s="1"/>
  <c r="CK51" i="46"/>
  <c r="V51" i="46" s="1"/>
  <c r="CJ51" i="46"/>
  <c r="CI51" i="46"/>
  <c r="T51" i="46" s="1"/>
  <c r="CH51" i="46"/>
  <c r="CG51" i="46"/>
  <c r="CF51" i="46"/>
  <c r="Q51" i="46" s="1"/>
  <c r="CE51" i="46"/>
  <c r="P51" i="46" s="1"/>
  <c r="CD51" i="46"/>
  <c r="O51" i="46" s="1"/>
  <c r="CC51" i="46"/>
  <c r="N51" i="46" s="1"/>
  <c r="CB51" i="46"/>
  <c r="CA51" i="46"/>
  <c r="L51" i="46" s="1"/>
  <c r="BZ51" i="46"/>
  <c r="BY51" i="46"/>
  <c r="BX51" i="46"/>
  <c r="BW51" i="46"/>
  <c r="H51" i="46" s="1"/>
  <c r="BV51" i="46"/>
  <c r="G51" i="46" s="1"/>
  <c r="BU51" i="46"/>
  <c r="F51" i="46" s="1"/>
  <c r="BT51" i="46"/>
  <c r="BS51" i="46"/>
  <c r="D51" i="46" s="1"/>
  <c r="B51" i="46"/>
  <c r="B51" i="44" s="1"/>
  <c r="A51" i="46"/>
  <c r="A49" i="27" s="1"/>
  <c r="EF50" i="46"/>
  <c r="EE50" i="46"/>
  <c r="BP50" i="46" s="1"/>
  <c r="ED50" i="46"/>
  <c r="BO50" i="46" s="1"/>
  <c r="EC50" i="46"/>
  <c r="BN50" i="46" s="1"/>
  <c r="EB50" i="46"/>
  <c r="EA50" i="46"/>
  <c r="DZ50" i="46"/>
  <c r="DY50" i="46"/>
  <c r="DX50" i="46"/>
  <c r="BI50" i="46" s="1"/>
  <c r="DW50" i="46"/>
  <c r="BH50" i="46" s="1"/>
  <c r="DV50" i="46"/>
  <c r="BG50" i="46" s="1"/>
  <c r="DU50" i="46"/>
  <c r="DT50" i="46"/>
  <c r="DS50" i="46"/>
  <c r="DR50" i="46"/>
  <c r="BC50" i="46" s="1"/>
  <c r="DQ50" i="46"/>
  <c r="DP50" i="46"/>
  <c r="DO50" i="46"/>
  <c r="AZ50" i="46" s="1"/>
  <c r="DN50" i="46"/>
  <c r="AY50" i="46" s="1"/>
  <c r="DM50" i="46"/>
  <c r="DL50" i="46"/>
  <c r="DK50" i="46"/>
  <c r="AV50" i="46" s="1"/>
  <c r="DJ50" i="46"/>
  <c r="AU50" i="46" s="1"/>
  <c r="DI50" i="46"/>
  <c r="DH50" i="46"/>
  <c r="DG50" i="46"/>
  <c r="AR50" i="46" s="1"/>
  <c r="DF50" i="46"/>
  <c r="AQ50" i="46" s="1"/>
  <c r="DE50" i="46"/>
  <c r="AP50" i="46" s="1"/>
  <c r="DD50" i="46"/>
  <c r="DC50" i="46"/>
  <c r="DB50" i="46"/>
  <c r="DA50" i="46"/>
  <c r="CZ50" i="46"/>
  <c r="AK50" i="46" s="1"/>
  <c r="CY50" i="46"/>
  <c r="AJ50" i="46" s="1"/>
  <c r="CX50" i="46"/>
  <c r="AI50" i="46" s="1"/>
  <c r="CW50" i="46"/>
  <c r="CV50" i="46"/>
  <c r="AG50" i="46" s="1"/>
  <c r="CU50" i="46"/>
  <c r="CT50" i="46"/>
  <c r="AE50" i="46" s="1"/>
  <c r="CS50" i="46"/>
  <c r="CR50" i="46"/>
  <c r="CQ50" i="46"/>
  <c r="AB50" i="46" s="1"/>
  <c r="CP50" i="46"/>
  <c r="AA50" i="46" s="1"/>
  <c r="CO50" i="46"/>
  <c r="CN50" i="46"/>
  <c r="Y50" i="46" s="1"/>
  <c r="CM50" i="46"/>
  <c r="CL50" i="46"/>
  <c r="W50" i="46" s="1"/>
  <c r="CK50" i="46"/>
  <c r="V50" i="46" s="1"/>
  <c r="CJ50" i="46"/>
  <c r="CI50" i="46"/>
  <c r="T50" i="46" s="1"/>
  <c r="CH50" i="46"/>
  <c r="S50" i="46" s="1"/>
  <c r="CG50" i="46"/>
  <c r="R50" i="46" s="1"/>
  <c r="CF50" i="46"/>
  <c r="CE50" i="46"/>
  <c r="CD50" i="46"/>
  <c r="O50" i="46" s="1"/>
  <c r="CC50" i="46"/>
  <c r="N50" i="46" s="1"/>
  <c r="CB50" i="46"/>
  <c r="CA50" i="46"/>
  <c r="L50" i="46" s="1"/>
  <c r="BZ50" i="46"/>
  <c r="K50" i="46" s="1"/>
  <c r="BY50" i="46"/>
  <c r="BX50" i="46"/>
  <c r="BW50" i="46"/>
  <c r="H50" i="46" s="1"/>
  <c r="BV50" i="46"/>
  <c r="BU50" i="46"/>
  <c r="BT50" i="46"/>
  <c r="BS50" i="46"/>
  <c r="D50" i="46" s="1"/>
  <c r="B50" i="46"/>
  <c r="B50" i="44" s="1"/>
  <c r="A50" i="46"/>
  <c r="A48" i="27" s="1"/>
  <c r="EF49" i="46"/>
  <c r="EE49" i="46"/>
  <c r="ED49" i="46"/>
  <c r="BO49" i="44" s="1"/>
  <c r="EC49" i="46"/>
  <c r="BN49" i="44" s="1"/>
  <c r="EB49" i="46"/>
  <c r="EA49" i="46"/>
  <c r="BL49" i="46" s="1"/>
  <c r="DZ49" i="46"/>
  <c r="BK49" i="46" s="1"/>
  <c r="DY49" i="46"/>
  <c r="BJ49" i="46" s="1"/>
  <c r="DX49" i="46"/>
  <c r="BI49" i="46" s="1"/>
  <c r="DW49" i="46"/>
  <c r="BH49" i="46" s="1"/>
  <c r="DV49" i="46"/>
  <c r="BG49" i="46" s="1"/>
  <c r="DU49" i="46"/>
  <c r="DT49" i="46"/>
  <c r="DS49" i="46"/>
  <c r="BD49" i="46" s="1"/>
  <c r="DR49" i="46"/>
  <c r="BC49" i="46" s="1"/>
  <c r="DQ49" i="46"/>
  <c r="DP49" i="46"/>
  <c r="BA49" i="46" s="1"/>
  <c r="DO49" i="46"/>
  <c r="DN49" i="46"/>
  <c r="DM49" i="46"/>
  <c r="DL49" i="46"/>
  <c r="DK49" i="46"/>
  <c r="AV49" i="46" s="1"/>
  <c r="DJ49" i="46"/>
  <c r="AU49" i="46" s="1"/>
  <c r="DI49" i="46"/>
  <c r="AT49" i="46" s="1"/>
  <c r="DH49" i="46"/>
  <c r="DG49" i="46"/>
  <c r="DF49" i="46"/>
  <c r="DE49" i="46"/>
  <c r="DD49" i="46"/>
  <c r="DC49" i="46"/>
  <c r="AN49" i="46" s="1"/>
  <c r="DB49" i="46"/>
  <c r="AM49" i="46" s="1"/>
  <c r="DA49" i="46"/>
  <c r="AL49" i="46" s="1"/>
  <c r="CZ49" i="46"/>
  <c r="AK49" i="46" s="1"/>
  <c r="CY49" i="46"/>
  <c r="AJ49" i="46" s="1"/>
  <c r="CX49" i="46"/>
  <c r="CW49" i="46"/>
  <c r="AH49" i="46" s="1"/>
  <c r="CV49" i="46"/>
  <c r="AG49" i="46" s="1"/>
  <c r="CU49" i="46"/>
  <c r="AF49" i="46" s="1"/>
  <c r="CT49" i="46"/>
  <c r="AE49" i="46" s="1"/>
  <c r="CS49" i="46"/>
  <c r="AD49" i="46" s="1"/>
  <c r="CR49" i="46"/>
  <c r="AC49" i="46" s="1"/>
  <c r="CQ49" i="46"/>
  <c r="CP49" i="46"/>
  <c r="AA49" i="46" s="1"/>
  <c r="CO49" i="46"/>
  <c r="Z49" i="46" s="1"/>
  <c r="CN49" i="46"/>
  <c r="CM49" i="46"/>
  <c r="X49" i="46" s="1"/>
  <c r="CL49" i="46"/>
  <c r="W49" i="46" s="1"/>
  <c r="CK49" i="46"/>
  <c r="CJ49" i="46"/>
  <c r="CI49" i="46"/>
  <c r="CH49" i="46"/>
  <c r="CG49" i="46"/>
  <c r="CF49" i="46"/>
  <c r="Q49" i="46" s="1"/>
  <c r="CE49" i="46"/>
  <c r="P49" i="46" s="1"/>
  <c r="CD49" i="46"/>
  <c r="O49" i="46" s="1"/>
  <c r="CC49" i="46"/>
  <c r="N49" i="46" s="1"/>
  <c r="CB49" i="46"/>
  <c r="M49" i="46" s="1"/>
  <c r="CA49" i="46"/>
  <c r="L49" i="46" s="1"/>
  <c r="BZ49" i="46"/>
  <c r="BY49" i="46"/>
  <c r="BX49" i="46"/>
  <c r="I49" i="46" s="1"/>
  <c r="BW49" i="46"/>
  <c r="H49" i="46" s="1"/>
  <c r="BV49" i="46"/>
  <c r="G49" i="46" s="1"/>
  <c r="BU49" i="46"/>
  <c r="F49" i="46" s="1"/>
  <c r="BT49" i="46"/>
  <c r="E49" i="46" s="1"/>
  <c r="BS49" i="46"/>
  <c r="BO49" i="46"/>
  <c r="BN49" i="46"/>
  <c r="B49" i="46"/>
  <c r="B49" i="44" s="1"/>
  <c r="A49" i="46"/>
  <c r="A47" i="27" s="1"/>
  <c r="EF48" i="46"/>
  <c r="BQ48" i="46" s="1"/>
  <c r="EE48" i="46"/>
  <c r="ED48" i="46"/>
  <c r="BO48" i="44" s="1"/>
  <c r="EC48" i="46"/>
  <c r="BN48" i="44" s="1"/>
  <c r="EB48" i="46"/>
  <c r="EA48" i="46"/>
  <c r="BL48" i="46" s="1"/>
  <c r="DZ48" i="46"/>
  <c r="DY48" i="46"/>
  <c r="BJ48" i="46" s="1"/>
  <c r="DX48" i="46"/>
  <c r="BI48" i="46" s="1"/>
  <c r="DW48" i="46"/>
  <c r="DV48" i="46"/>
  <c r="DU48" i="46"/>
  <c r="DT48" i="46"/>
  <c r="DS48" i="46"/>
  <c r="DR48" i="46"/>
  <c r="BC48" i="46" s="1"/>
  <c r="DQ48" i="46"/>
  <c r="BB48" i="46" s="1"/>
  <c r="DP48" i="46"/>
  <c r="BA48" i="46" s="1"/>
  <c r="DO48" i="46"/>
  <c r="AZ48" i="46" s="1"/>
  <c r="DN48" i="46"/>
  <c r="AY48" i="46" s="1"/>
  <c r="DM48" i="46"/>
  <c r="AX48" i="46" s="1"/>
  <c r="DL48" i="46"/>
  <c r="AW48" i="46" s="1"/>
  <c r="DK48" i="46"/>
  <c r="DJ48" i="46"/>
  <c r="DI48" i="46"/>
  <c r="AT48" i="46" s="1"/>
  <c r="DH48" i="46"/>
  <c r="AS48" i="46" s="1"/>
  <c r="DG48" i="46"/>
  <c r="DF48" i="46"/>
  <c r="DE48" i="46"/>
  <c r="DD48" i="46"/>
  <c r="DC48" i="46"/>
  <c r="DB48" i="46"/>
  <c r="DA48" i="46"/>
  <c r="AL48" i="46" s="1"/>
  <c r="CZ48" i="46"/>
  <c r="AK48" i="46" s="1"/>
  <c r="CY48" i="46"/>
  <c r="CX48" i="46"/>
  <c r="CW48" i="46"/>
  <c r="AH48" i="46" s="1"/>
  <c r="CV48" i="46"/>
  <c r="AG48" i="46" s="1"/>
  <c r="CU48" i="46"/>
  <c r="CT48" i="46"/>
  <c r="AE48" i="46" s="1"/>
  <c r="CS48" i="46"/>
  <c r="AD48" i="46" s="1"/>
  <c r="CR48" i="46"/>
  <c r="AC48" i="46" s="1"/>
  <c r="CQ48" i="46"/>
  <c r="AB48" i="46" s="1"/>
  <c r="CP48" i="46"/>
  <c r="AA48" i="46" s="1"/>
  <c r="CO48" i="46"/>
  <c r="CN48" i="46"/>
  <c r="CM48" i="46"/>
  <c r="CL48" i="46"/>
  <c r="W48" i="46" s="1"/>
  <c r="CK48" i="46"/>
  <c r="V48" i="46" s="1"/>
  <c r="CJ48" i="46"/>
  <c r="U48" i="46" s="1"/>
  <c r="CI48" i="46"/>
  <c r="CH48" i="46"/>
  <c r="CG48" i="46"/>
  <c r="CF48" i="46"/>
  <c r="CE48" i="46"/>
  <c r="CD48" i="46"/>
  <c r="O48" i="46" s="1"/>
  <c r="CC48" i="46"/>
  <c r="N48" i="46" s="1"/>
  <c r="CB48" i="46"/>
  <c r="M48" i="46" s="1"/>
  <c r="CA48" i="46"/>
  <c r="L48" i="46" s="1"/>
  <c r="BZ48" i="46"/>
  <c r="BY48" i="46"/>
  <c r="BX48" i="46"/>
  <c r="BW48" i="46"/>
  <c r="H48" i="46" s="1"/>
  <c r="BV48" i="46"/>
  <c r="BU48" i="46"/>
  <c r="F48" i="46" s="1"/>
  <c r="BT48" i="46"/>
  <c r="E48" i="46" s="1"/>
  <c r="BS48" i="46"/>
  <c r="BO48" i="46"/>
  <c r="B48" i="46"/>
  <c r="B48" i="44" s="1"/>
  <c r="A48" i="46"/>
  <c r="EF47" i="46"/>
  <c r="EE47" i="46"/>
  <c r="BP47" i="46" s="1"/>
  <c r="ED47" i="46"/>
  <c r="BO47" i="46" s="1"/>
  <c r="EC47" i="46"/>
  <c r="BN47" i="46" s="1"/>
  <c r="EB47" i="46"/>
  <c r="EA47" i="46"/>
  <c r="BL47" i="46" s="1"/>
  <c r="DZ47" i="46"/>
  <c r="BK47" i="46" s="1"/>
  <c r="DY47" i="46"/>
  <c r="DX47" i="46"/>
  <c r="DW47" i="46"/>
  <c r="BH47" i="46" s="1"/>
  <c r="DV47" i="46"/>
  <c r="BG47" i="46" s="1"/>
  <c r="DU47" i="46"/>
  <c r="BF47" i="46" s="1"/>
  <c r="DT47" i="46"/>
  <c r="DS47" i="46"/>
  <c r="BD47" i="46" s="1"/>
  <c r="DR47" i="46"/>
  <c r="BC47" i="46" s="1"/>
  <c r="DQ47" i="46"/>
  <c r="DP47" i="46"/>
  <c r="BA47" i="46" s="1"/>
  <c r="DO47" i="46"/>
  <c r="AZ47" i="46" s="1"/>
  <c r="DN47" i="46"/>
  <c r="AY47" i="46" s="1"/>
  <c r="DM47" i="46"/>
  <c r="DL47" i="46"/>
  <c r="AW47" i="46" s="1"/>
  <c r="DK47" i="46"/>
  <c r="DJ47" i="46"/>
  <c r="DI47" i="46"/>
  <c r="AT47" i="46" s="1"/>
  <c r="DH47" i="46"/>
  <c r="DG47" i="46"/>
  <c r="AR47" i="46" s="1"/>
  <c r="DF47" i="46"/>
  <c r="AQ47" i="46" s="1"/>
  <c r="DE47" i="46"/>
  <c r="AP47" i="46" s="1"/>
  <c r="DD47" i="46"/>
  <c r="DC47" i="46"/>
  <c r="DB47" i="46"/>
  <c r="DA47" i="46"/>
  <c r="AL47" i="46" s="1"/>
  <c r="CZ47" i="46"/>
  <c r="CY47" i="46"/>
  <c r="AJ47" i="46" s="1"/>
  <c r="CX47" i="46"/>
  <c r="AI47" i="46" s="1"/>
  <c r="CW47" i="46"/>
  <c r="AH47" i="46" s="1"/>
  <c r="CV47" i="46"/>
  <c r="CU47" i="46"/>
  <c r="AF47" i="46" s="1"/>
  <c r="CT47" i="46"/>
  <c r="AE47" i="46" s="1"/>
  <c r="CS47" i="46"/>
  <c r="CR47" i="46"/>
  <c r="CQ47" i="46"/>
  <c r="AB47" i="46" s="1"/>
  <c r="CP47" i="46"/>
  <c r="AA47" i="46" s="1"/>
  <c r="CO47" i="46"/>
  <c r="Z47" i="46" s="1"/>
  <c r="CN47" i="46"/>
  <c r="Y47" i="46" s="1"/>
  <c r="CM47" i="46"/>
  <c r="X47" i="46" s="1"/>
  <c r="CL47" i="46"/>
  <c r="W47" i="46" s="1"/>
  <c r="CK47" i="46"/>
  <c r="CJ47" i="46"/>
  <c r="U47" i="46" s="1"/>
  <c r="CI47" i="46"/>
  <c r="T47" i="46" s="1"/>
  <c r="CH47" i="46"/>
  <c r="S47" i="46" s="1"/>
  <c r="CG47" i="46"/>
  <c r="R47" i="46" s="1"/>
  <c r="CF47" i="46"/>
  <c r="CE47" i="46"/>
  <c r="CD47" i="46"/>
  <c r="O47" i="46" s="1"/>
  <c r="CC47" i="46"/>
  <c r="CB47" i="46"/>
  <c r="CA47" i="46"/>
  <c r="L47" i="46" s="1"/>
  <c r="BZ47" i="46"/>
  <c r="K47" i="46" s="1"/>
  <c r="BY47" i="46"/>
  <c r="J47" i="46" s="1"/>
  <c r="BX47" i="46"/>
  <c r="I47" i="46" s="1"/>
  <c r="BW47" i="46"/>
  <c r="H47" i="46" s="1"/>
  <c r="BV47" i="46"/>
  <c r="BU47" i="46"/>
  <c r="BT47" i="46"/>
  <c r="BS47" i="46"/>
  <c r="D47" i="46" s="1"/>
  <c r="B47" i="46"/>
  <c r="B47" i="44" s="1"/>
  <c r="A47" i="46"/>
  <c r="A45" i="27" s="1"/>
  <c r="EF46" i="46"/>
  <c r="BQ46" i="46" s="1"/>
  <c r="EE46" i="46"/>
  <c r="BP46" i="46" s="1"/>
  <c r="ED46" i="46"/>
  <c r="EC46" i="46"/>
  <c r="BN46" i="46" s="1"/>
  <c r="EB46" i="46"/>
  <c r="BM46" i="46" s="1"/>
  <c r="EA46" i="46"/>
  <c r="BL46" i="46" s="1"/>
  <c r="DZ46" i="46"/>
  <c r="BK46" i="46" s="1"/>
  <c r="DY46" i="46"/>
  <c r="DX46" i="46"/>
  <c r="DW46" i="46"/>
  <c r="BH46" i="46" s="1"/>
  <c r="DV46" i="46"/>
  <c r="BG46" i="44" s="1"/>
  <c r="DU46" i="46"/>
  <c r="DT46" i="46"/>
  <c r="DS46" i="46"/>
  <c r="BD46" i="46" s="1"/>
  <c r="DR46" i="46"/>
  <c r="BC46" i="46" s="1"/>
  <c r="DQ46" i="46"/>
  <c r="DP46" i="46"/>
  <c r="DO46" i="46"/>
  <c r="AZ46" i="46" s="1"/>
  <c r="DN46" i="46"/>
  <c r="DM46" i="46"/>
  <c r="AX46" i="44" s="1"/>
  <c r="DL46" i="46"/>
  <c r="DK46" i="46"/>
  <c r="AV46" i="46" s="1"/>
  <c r="DJ46" i="46"/>
  <c r="AU46" i="46" s="1"/>
  <c r="DI46" i="46"/>
  <c r="AT46" i="46" s="1"/>
  <c r="DH46" i="46"/>
  <c r="DG46" i="46"/>
  <c r="AR46" i="46" s="1"/>
  <c r="DF46" i="46"/>
  <c r="AQ46" i="46" s="1"/>
  <c r="DE46" i="46"/>
  <c r="DD46" i="46"/>
  <c r="AO46" i="44" s="1"/>
  <c r="DC46" i="46"/>
  <c r="AN46" i="46" s="1"/>
  <c r="DB46" i="46"/>
  <c r="AM46" i="46" s="1"/>
  <c r="DA46" i="46"/>
  <c r="CZ46" i="46"/>
  <c r="CY46" i="46"/>
  <c r="AJ46" i="46" s="1"/>
  <c r="CX46" i="46"/>
  <c r="CW46" i="46"/>
  <c r="AH46" i="46" s="1"/>
  <c r="CV46" i="46"/>
  <c r="AG46" i="46" s="1"/>
  <c r="CU46" i="46"/>
  <c r="AF46" i="46" s="1"/>
  <c r="CT46" i="46"/>
  <c r="AE46" i="46" s="1"/>
  <c r="CS46" i="46"/>
  <c r="CR46" i="46"/>
  <c r="CQ46" i="46"/>
  <c r="AB46" i="46" s="1"/>
  <c r="CP46" i="46"/>
  <c r="AA46" i="46" s="1"/>
  <c r="CO46" i="46"/>
  <c r="Z46" i="46" s="1"/>
  <c r="CN46" i="46"/>
  <c r="CM46" i="46"/>
  <c r="X46" i="46" s="1"/>
  <c r="CL46" i="46"/>
  <c r="W46" i="46" s="1"/>
  <c r="CK46" i="46"/>
  <c r="V46" i="46" s="1"/>
  <c r="CJ46" i="46"/>
  <c r="CI46" i="46"/>
  <c r="T46" i="46" s="1"/>
  <c r="CH46" i="46"/>
  <c r="CG46" i="46"/>
  <c r="CF46" i="46"/>
  <c r="CE46" i="46"/>
  <c r="P46" i="46" s="1"/>
  <c r="CD46" i="46"/>
  <c r="O46" i="46" s="1"/>
  <c r="CC46" i="46"/>
  <c r="N46" i="46" s="1"/>
  <c r="CB46" i="46"/>
  <c r="CA46" i="46"/>
  <c r="L46" i="46" s="1"/>
  <c r="BZ46" i="46"/>
  <c r="K46" i="46" s="1"/>
  <c r="BY46" i="46"/>
  <c r="BX46" i="46"/>
  <c r="BW46" i="46"/>
  <c r="H46" i="46" s="1"/>
  <c r="BV46" i="46"/>
  <c r="G46" i="46" s="1"/>
  <c r="BU46" i="46"/>
  <c r="F46" i="46" s="1"/>
  <c r="BT46" i="46"/>
  <c r="BS46" i="46"/>
  <c r="D46" i="46" s="1"/>
  <c r="BG46" i="46"/>
  <c r="AX46" i="46"/>
  <c r="AO46" i="46"/>
  <c r="B46" i="46"/>
  <c r="B46" i="44" s="1"/>
  <c r="A46" i="46"/>
  <c r="A44" i="27" s="1"/>
  <c r="EF45" i="46"/>
  <c r="BQ45" i="46" s="1"/>
  <c r="EE45" i="46"/>
  <c r="ED45" i="46"/>
  <c r="BO45" i="46" s="1"/>
  <c r="EC45" i="46"/>
  <c r="EB45" i="46"/>
  <c r="EA45" i="46"/>
  <c r="DZ45" i="46"/>
  <c r="BK45" i="46" s="1"/>
  <c r="DY45" i="46"/>
  <c r="BJ45" i="46" s="1"/>
  <c r="DX45" i="46"/>
  <c r="DW45" i="46"/>
  <c r="DV45" i="46"/>
  <c r="BG45" i="46" s="1"/>
  <c r="DU45" i="46"/>
  <c r="DT45" i="46"/>
  <c r="DS45" i="46"/>
  <c r="BD45" i="46" s="1"/>
  <c r="DR45" i="46"/>
  <c r="BC45" i="46" s="1"/>
  <c r="DQ45" i="46"/>
  <c r="BB45" i="46" s="1"/>
  <c r="DP45" i="46"/>
  <c r="DO45" i="46"/>
  <c r="AZ45" i="46" s="1"/>
  <c r="DN45" i="46"/>
  <c r="DM45" i="46"/>
  <c r="DL45" i="46"/>
  <c r="DK45" i="46"/>
  <c r="AV45" i="46" s="1"/>
  <c r="DJ45" i="46"/>
  <c r="AU45" i="46" s="1"/>
  <c r="DI45" i="46"/>
  <c r="AT45" i="46" s="1"/>
  <c r="DH45" i="46"/>
  <c r="DG45" i="46"/>
  <c r="DF45" i="46"/>
  <c r="DE45" i="46"/>
  <c r="AP45" i="46" s="1"/>
  <c r="DD45" i="46"/>
  <c r="DC45" i="46"/>
  <c r="DB45" i="46"/>
  <c r="AM45" i="46" s="1"/>
  <c r="DA45" i="46"/>
  <c r="AL45" i="46" s="1"/>
  <c r="CZ45" i="46"/>
  <c r="CY45" i="46"/>
  <c r="CX45" i="46"/>
  <c r="CW45" i="46"/>
  <c r="CV45" i="46"/>
  <c r="AG45" i="46" s="1"/>
  <c r="CU45" i="46"/>
  <c r="CT45" i="46"/>
  <c r="AE45" i="46" s="1"/>
  <c r="CS45" i="46"/>
  <c r="AD45" i="46" s="1"/>
  <c r="CR45" i="46"/>
  <c r="CQ45" i="46"/>
  <c r="AB45" i="46" s="1"/>
  <c r="CP45" i="46"/>
  <c r="AA45" i="46" s="1"/>
  <c r="CO45" i="46"/>
  <c r="CN45" i="46"/>
  <c r="Y45" i="46" s="1"/>
  <c r="CM45" i="46"/>
  <c r="CL45" i="46"/>
  <c r="W45" i="46" s="1"/>
  <c r="CK45" i="46"/>
  <c r="V45" i="46" s="1"/>
  <c r="CJ45" i="46"/>
  <c r="U45" i="46" s="1"/>
  <c r="CI45" i="46"/>
  <c r="CH45" i="46"/>
  <c r="S45" i="46" s="1"/>
  <c r="CG45" i="46"/>
  <c r="CF45" i="46"/>
  <c r="CE45" i="46"/>
  <c r="P45" i="46" s="1"/>
  <c r="CD45" i="46"/>
  <c r="O45" i="46" s="1"/>
  <c r="CC45" i="46"/>
  <c r="N45" i="46" s="1"/>
  <c r="CB45" i="46"/>
  <c r="CA45" i="46"/>
  <c r="L45" i="46" s="1"/>
  <c r="BZ45" i="46"/>
  <c r="BY45" i="46"/>
  <c r="J45" i="46" s="1"/>
  <c r="BX45" i="46"/>
  <c r="BW45" i="46"/>
  <c r="H45" i="46" s="1"/>
  <c r="BV45" i="46"/>
  <c r="G45" i="46" s="1"/>
  <c r="BU45" i="46"/>
  <c r="F45" i="46" s="1"/>
  <c r="BT45" i="46"/>
  <c r="BS45" i="46"/>
  <c r="B45" i="46"/>
  <c r="B45" i="44" s="1"/>
  <c r="A45" i="46"/>
  <c r="A43" i="27" s="1"/>
  <c r="EF44" i="46"/>
  <c r="EE44" i="46"/>
  <c r="BP44" i="46" s="1"/>
  <c r="ED44" i="46"/>
  <c r="BO44" i="46" s="1"/>
  <c r="EC44" i="46"/>
  <c r="BN44" i="46" s="1"/>
  <c r="EB44" i="46"/>
  <c r="BM44" i="46" s="1"/>
  <c r="EA44" i="46"/>
  <c r="BL44" i="46" s="1"/>
  <c r="DZ44" i="46"/>
  <c r="DY44" i="46"/>
  <c r="BJ44" i="46" s="1"/>
  <c r="DX44" i="46"/>
  <c r="BI44" i="46" s="1"/>
  <c r="DW44" i="46"/>
  <c r="DV44" i="46"/>
  <c r="BG44" i="46" s="1"/>
  <c r="DU44" i="46"/>
  <c r="BF44" i="46" s="1"/>
  <c r="DT44" i="46"/>
  <c r="DS44" i="46"/>
  <c r="BD44" i="46" s="1"/>
  <c r="DR44" i="46"/>
  <c r="BC44" i="46" s="1"/>
  <c r="DQ44" i="46"/>
  <c r="DP44" i="46"/>
  <c r="DO44" i="46"/>
  <c r="AZ44" i="46" s="1"/>
  <c r="DN44" i="46"/>
  <c r="AY44" i="46" s="1"/>
  <c r="DM44" i="46"/>
  <c r="AX44" i="46" s="1"/>
  <c r="DL44" i="46"/>
  <c r="DK44" i="46"/>
  <c r="AV44" i="46" s="1"/>
  <c r="DJ44" i="46"/>
  <c r="DI44" i="46"/>
  <c r="DH44" i="46"/>
  <c r="DG44" i="46"/>
  <c r="AR44" i="46" s="1"/>
  <c r="DF44" i="46"/>
  <c r="AQ44" i="46" s="1"/>
  <c r="DE44" i="46"/>
  <c r="AP44" i="46" s="1"/>
  <c r="DD44" i="46"/>
  <c r="AO44" i="46" s="1"/>
  <c r="DC44" i="46"/>
  <c r="AN44" i="46" s="1"/>
  <c r="DB44" i="46"/>
  <c r="DA44" i="46"/>
  <c r="AL44" i="46" s="1"/>
  <c r="CZ44" i="46"/>
  <c r="CY44" i="46"/>
  <c r="AJ44" i="46" s="1"/>
  <c r="CX44" i="46"/>
  <c r="AI44" i="46" s="1"/>
  <c r="CW44" i="46"/>
  <c r="AH44" i="46" s="1"/>
  <c r="CV44" i="46"/>
  <c r="CU44" i="46"/>
  <c r="AF44" i="46" s="1"/>
  <c r="CT44" i="46"/>
  <c r="AE44" i="46" s="1"/>
  <c r="CS44" i="46"/>
  <c r="AD44" i="46" s="1"/>
  <c r="CR44" i="46"/>
  <c r="AC44" i="46" s="1"/>
  <c r="CQ44" i="46"/>
  <c r="AB44" i="46" s="1"/>
  <c r="CP44" i="46"/>
  <c r="AA44" i="46" s="1"/>
  <c r="CO44" i="46"/>
  <c r="Z44" i="46" s="1"/>
  <c r="CN44" i="46"/>
  <c r="Y44" i="46" s="1"/>
  <c r="CM44" i="46"/>
  <c r="X44" i="46" s="1"/>
  <c r="CL44" i="46"/>
  <c r="W44" i="46" s="1"/>
  <c r="CK44" i="46"/>
  <c r="CJ44" i="46"/>
  <c r="U44" i="46" s="1"/>
  <c r="CI44" i="46"/>
  <c r="CH44" i="46"/>
  <c r="CG44" i="46"/>
  <c r="R44" i="46" s="1"/>
  <c r="CF44" i="46"/>
  <c r="CE44" i="46"/>
  <c r="P44" i="46" s="1"/>
  <c r="CD44" i="46"/>
  <c r="CC44" i="46"/>
  <c r="N44" i="46" s="1"/>
  <c r="CB44" i="46"/>
  <c r="CA44" i="46"/>
  <c r="L44" i="46" s="1"/>
  <c r="BZ44" i="46"/>
  <c r="K44" i="46" s="1"/>
  <c r="BY44" i="46"/>
  <c r="J44" i="46" s="1"/>
  <c r="BX44" i="46"/>
  <c r="BW44" i="46"/>
  <c r="H44" i="46" s="1"/>
  <c r="BV44" i="46"/>
  <c r="BU44" i="46"/>
  <c r="F44" i="46" s="1"/>
  <c r="BT44" i="46"/>
  <c r="BS44" i="46"/>
  <c r="D44" i="46" s="1"/>
  <c r="B44" i="46"/>
  <c r="B44" i="44" s="1"/>
  <c r="A44" i="46"/>
  <c r="A42" i="27" s="1"/>
  <c r="EF43" i="46"/>
  <c r="BQ43" i="46" s="1"/>
  <c r="EE43" i="46"/>
  <c r="ED43" i="46"/>
  <c r="EC43" i="46"/>
  <c r="EB43" i="46"/>
  <c r="BM43" i="46" s="1"/>
  <c r="EA43" i="46"/>
  <c r="BL43" i="46" s="1"/>
  <c r="DZ43" i="46"/>
  <c r="BK43" i="46" s="1"/>
  <c r="DY43" i="46"/>
  <c r="BJ43" i="46" s="1"/>
  <c r="DX43" i="46"/>
  <c r="BI43" i="46" s="1"/>
  <c r="DW43" i="46"/>
  <c r="DV43" i="46"/>
  <c r="BG43" i="46" s="1"/>
  <c r="DU43" i="46"/>
  <c r="BF43" i="46" s="1"/>
  <c r="DT43" i="46"/>
  <c r="DS43" i="46"/>
  <c r="BD43" i="46" s="1"/>
  <c r="DR43" i="46"/>
  <c r="BC43" i="46" s="1"/>
  <c r="DQ43" i="46"/>
  <c r="BB43" i="46" s="1"/>
  <c r="DP43" i="46"/>
  <c r="BA43" i="46" s="1"/>
  <c r="DO43" i="46"/>
  <c r="AZ43" i="46" s="1"/>
  <c r="DN43" i="46"/>
  <c r="AY43" i="46" s="1"/>
  <c r="DM43" i="46"/>
  <c r="DL43" i="46"/>
  <c r="DK43" i="46"/>
  <c r="AV43" i="46" s="1"/>
  <c r="DJ43" i="46"/>
  <c r="AU43" i="46" s="1"/>
  <c r="DI43" i="46"/>
  <c r="AT43" i="46" s="1"/>
  <c r="DH43" i="46"/>
  <c r="AS43" i="46" s="1"/>
  <c r="DG43" i="46"/>
  <c r="DF43" i="46"/>
  <c r="DE43" i="46"/>
  <c r="DD43" i="46"/>
  <c r="DC43" i="46"/>
  <c r="AN43" i="46" s="1"/>
  <c r="DB43" i="46"/>
  <c r="AM43" i="46" s="1"/>
  <c r="DA43" i="46"/>
  <c r="AL43" i="46" s="1"/>
  <c r="CZ43" i="46"/>
  <c r="AK43" i="46" s="1"/>
  <c r="CY43" i="46"/>
  <c r="CX43" i="46"/>
  <c r="CW43" i="46"/>
  <c r="AH43" i="46" s="1"/>
  <c r="CV43" i="46"/>
  <c r="CU43" i="46"/>
  <c r="CT43" i="46"/>
  <c r="AE43" i="46" s="1"/>
  <c r="CS43" i="46"/>
  <c r="AD43" i="46" s="1"/>
  <c r="CR43" i="46"/>
  <c r="AC43" i="46" s="1"/>
  <c r="CQ43" i="46"/>
  <c r="CP43" i="46"/>
  <c r="AA43" i="46" s="1"/>
  <c r="CO43" i="46"/>
  <c r="CN43" i="46"/>
  <c r="Y43" i="46" s="1"/>
  <c r="CM43" i="46"/>
  <c r="X43" i="46" s="1"/>
  <c r="CL43" i="46"/>
  <c r="W43" i="46" s="1"/>
  <c r="CK43" i="46"/>
  <c r="V43" i="46" s="1"/>
  <c r="CJ43" i="46"/>
  <c r="U43" i="46" s="1"/>
  <c r="CI43" i="46"/>
  <c r="CH43" i="46"/>
  <c r="S43" i="46" s="1"/>
  <c r="CG43" i="46"/>
  <c r="R43" i="46" s="1"/>
  <c r="CF43" i="46"/>
  <c r="CE43" i="46"/>
  <c r="CD43" i="46"/>
  <c r="O43" i="46" s="1"/>
  <c r="CC43" i="46"/>
  <c r="N43" i="46" s="1"/>
  <c r="CB43" i="46"/>
  <c r="M43" i="46" s="1"/>
  <c r="CA43" i="46"/>
  <c r="L43" i="46" s="1"/>
  <c r="BZ43" i="46"/>
  <c r="BY43" i="46"/>
  <c r="J43" i="46" s="1"/>
  <c r="BX43" i="46"/>
  <c r="BW43" i="46"/>
  <c r="BV43" i="46"/>
  <c r="G43" i="46" s="1"/>
  <c r="BU43" i="46"/>
  <c r="F43" i="46" s="1"/>
  <c r="BT43" i="46"/>
  <c r="E43" i="46" s="1"/>
  <c r="BS43" i="46"/>
  <c r="D43" i="46" s="1"/>
  <c r="B43" i="46"/>
  <c r="B43" i="44" s="1"/>
  <c r="A43" i="46"/>
  <c r="A41" i="27" s="1"/>
  <c r="EF42" i="46"/>
  <c r="BQ42" i="46" s="1"/>
  <c r="EE42" i="46"/>
  <c r="BP42" i="46" s="1"/>
  <c r="ED42" i="46"/>
  <c r="BO42" i="44" s="1"/>
  <c r="EC42" i="46"/>
  <c r="BN42" i="44" s="1"/>
  <c r="EB42" i="46"/>
  <c r="BM42" i="46" s="1"/>
  <c r="EA42" i="46"/>
  <c r="DZ42" i="46"/>
  <c r="DY42" i="46"/>
  <c r="BJ42" i="46" s="1"/>
  <c r="DX42" i="46"/>
  <c r="DW42" i="46"/>
  <c r="BH42" i="46" s="1"/>
  <c r="DV42" i="46"/>
  <c r="BG42" i="46" s="1"/>
  <c r="DU42" i="46"/>
  <c r="BF42" i="46" s="1"/>
  <c r="DT42" i="46"/>
  <c r="BE42" i="46" s="1"/>
  <c r="DS42" i="46"/>
  <c r="DR42" i="46"/>
  <c r="DQ42" i="46"/>
  <c r="DP42" i="46"/>
  <c r="DO42" i="46"/>
  <c r="DN42" i="46"/>
  <c r="DM42" i="46"/>
  <c r="AX42" i="46" s="1"/>
  <c r="DL42" i="46"/>
  <c r="AW42" i="46" s="1"/>
  <c r="DK42" i="46"/>
  <c r="AV42" i="46" s="1"/>
  <c r="DJ42" i="46"/>
  <c r="DI42" i="46"/>
  <c r="AT42" i="46" s="1"/>
  <c r="DH42" i="46"/>
  <c r="DG42" i="46"/>
  <c r="AR42" i="46" s="1"/>
  <c r="DF42" i="46"/>
  <c r="AQ42" i="46" s="1"/>
  <c r="DE42" i="46"/>
  <c r="AP42" i="46" s="1"/>
  <c r="DD42" i="46"/>
  <c r="AO42" i="46" s="1"/>
  <c r="DC42" i="46"/>
  <c r="DB42" i="46"/>
  <c r="AM42" i="46" s="1"/>
  <c r="DA42" i="46"/>
  <c r="AL42" i="46" s="1"/>
  <c r="CZ42" i="46"/>
  <c r="AK42" i="46" s="1"/>
  <c r="CY42" i="46"/>
  <c r="AJ42" i="46" s="1"/>
  <c r="CX42" i="46"/>
  <c r="AI42" i="46" s="1"/>
  <c r="CW42" i="46"/>
  <c r="AH42" i="46" s="1"/>
  <c r="CV42" i="46"/>
  <c r="AG42" i="46" s="1"/>
  <c r="CU42" i="46"/>
  <c r="CT42" i="46"/>
  <c r="AE42" i="46" s="1"/>
  <c r="CS42" i="46"/>
  <c r="AD42" i="46" s="1"/>
  <c r="CR42" i="46"/>
  <c r="CQ42" i="46"/>
  <c r="AB42" i="46" s="1"/>
  <c r="CP42" i="46"/>
  <c r="AA42" i="46" s="1"/>
  <c r="CO42" i="46"/>
  <c r="Z42" i="46" s="1"/>
  <c r="CN42" i="46"/>
  <c r="Y42" i="46" s="1"/>
  <c r="CM42" i="46"/>
  <c r="X42" i="46" s="1"/>
  <c r="CL42" i="46"/>
  <c r="CK42" i="46"/>
  <c r="V42" i="46" s="1"/>
  <c r="CJ42" i="46"/>
  <c r="CI42" i="46"/>
  <c r="T42" i="46" s="1"/>
  <c r="CH42" i="46"/>
  <c r="S42" i="46" s="1"/>
  <c r="CG42" i="46"/>
  <c r="R42" i="46" s="1"/>
  <c r="CF42" i="46"/>
  <c r="Q42" i="46" s="1"/>
  <c r="CE42" i="46"/>
  <c r="CD42" i="46"/>
  <c r="CC42" i="46"/>
  <c r="CB42" i="46"/>
  <c r="CA42" i="46"/>
  <c r="L42" i="46" s="1"/>
  <c r="BZ42" i="46"/>
  <c r="K42" i="46" s="1"/>
  <c r="BY42" i="46"/>
  <c r="J42" i="46" s="1"/>
  <c r="BX42" i="46"/>
  <c r="I42" i="46" s="1"/>
  <c r="BW42" i="46"/>
  <c r="BV42" i="46"/>
  <c r="BU42" i="46"/>
  <c r="F42" i="46" s="1"/>
  <c r="BT42" i="46"/>
  <c r="E42" i="46" s="1"/>
  <c r="BS42" i="46"/>
  <c r="BO42" i="46"/>
  <c r="B42" i="46"/>
  <c r="B42" i="44" s="1"/>
  <c r="A42" i="46"/>
  <c r="EF41" i="46"/>
  <c r="EE41" i="46"/>
  <c r="ED41" i="46"/>
  <c r="BO41" i="44" s="1"/>
  <c r="EC41" i="46"/>
  <c r="BN41" i="46" s="1"/>
  <c r="EB41" i="46"/>
  <c r="BM41" i="46" s="1"/>
  <c r="EA41" i="46"/>
  <c r="BL41" i="46" s="1"/>
  <c r="DZ41" i="46"/>
  <c r="DY41" i="46"/>
  <c r="DX41" i="46"/>
  <c r="BI41" i="46" s="1"/>
  <c r="DW41" i="46"/>
  <c r="BH41" i="46" s="1"/>
  <c r="DV41" i="46"/>
  <c r="DU41" i="46"/>
  <c r="DT41" i="46"/>
  <c r="BE41" i="46" s="1"/>
  <c r="DS41" i="46"/>
  <c r="BD41" i="46" s="1"/>
  <c r="DR41" i="46"/>
  <c r="BC41" i="46" s="1"/>
  <c r="DQ41" i="46"/>
  <c r="BB41" i="46" s="1"/>
  <c r="DP41" i="46"/>
  <c r="BA41" i="46" s="1"/>
  <c r="DO41" i="46"/>
  <c r="AZ41" i="46" s="1"/>
  <c r="DN41" i="46"/>
  <c r="DM41" i="46"/>
  <c r="AX41" i="46" s="1"/>
  <c r="DL41" i="46"/>
  <c r="AW41" i="46" s="1"/>
  <c r="DK41" i="46"/>
  <c r="AV41" i="46" s="1"/>
  <c r="DJ41" i="46"/>
  <c r="DI41" i="46"/>
  <c r="DH41" i="46"/>
  <c r="DG41" i="46"/>
  <c r="AR41" i="46" s="1"/>
  <c r="DF41" i="46"/>
  <c r="DE41" i="46"/>
  <c r="DD41" i="46"/>
  <c r="AO41" i="46" s="1"/>
  <c r="DC41" i="46"/>
  <c r="AN41" i="46" s="1"/>
  <c r="DB41" i="46"/>
  <c r="AM41" i="46" s="1"/>
  <c r="DA41" i="46"/>
  <c r="CZ41" i="46"/>
  <c r="CY41" i="46"/>
  <c r="CX41" i="46"/>
  <c r="AI41" i="46" s="1"/>
  <c r="CW41" i="46"/>
  <c r="AH41" i="44" s="1"/>
  <c r="CV41" i="46"/>
  <c r="AG41" i="46" s="1"/>
  <c r="CU41" i="46"/>
  <c r="AF41" i="46" s="1"/>
  <c r="CT41" i="46"/>
  <c r="AE41" i="46" s="1"/>
  <c r="CS41" i="46"/>
  <c r="AD41" i="46" s="1"/>
  <c r="CR41" i="46"/>
  <c r="AC41" i="46" s="1"/>
  <c r="CQ41" i="46"/>
  <c r="CP41" i="46"/>
  <c r="AA41" i="46" s="1"/>
  <c r="CO41" i="46"/>
  <c r="Z41" i="46" s="1"/>
  <c r="CN41" i="46"/>
  <c r="Y41" i="46" s="1"/>
  <c r="CM41" i="46"/>
  <c r="X41" i="46" s="1"/>
  <c r="CL41" i="46"/>
  <c r="CK41" i="46"/>
  <c r="CJ41" i="46"/>
  <c r="CI41" i="46"/>
  <c r="T41" i="46" s="1"/>
  <c r="CH41" i="46"/>
  <c r="CG41" i="46"/>
  <c r="R41" i="46" s="1"/>
  <c r="CF41" i="46"/>
  <c r="Q41" i="46" s="1"/>
  <c r="CE41" i="46"/>
  <c r="P41" i="46" s="1"/>
  <c r="CD41" i="46"/>
  <c r="O41" i="46" s="1"/>
  <c r="CC41" i="46"/>
  <c r="N41" i="46" s="1"/>
  <c r="CB41" i="46"/>
  <c r="CA41" i="46"/>
  <c r="L41" i="46" s="1"/>
  <c r="BZ41" i="46"/>
  <c r="BY41" i="46"/>
  <c r="BX41" i="46"/>
  <c r="I41" i="46" s="1"/>
  <c r="BW41" i="46"/>
  <c r="H41" i="46" s="1"/>
  <c r="BV41" i="46"/>
  <c r="BU41" i="46"/>
  <c r="BT41" i="46"/>
  <c r="BS41" i="46"/>
  <c r="BO41" i="46"/>
  <c r="AH41" i="46"/>
  <c r="B41" i="46"/>
  <c r="B41" i="44" s="1"/>
  <c r="A41" i="46"/>
  <c r="A39" i="27" s="1"/>
  <c r="EF40" i="46"/>
  <c r="EE40" i="46"/>
  <c r="BP40" i="46" s="1"/>
  <c r="ED40" i="46"/>
  <c r="BO40" i="44" s="1"/>
  <c r="EC40" i="46"/>
  <c r="BN40" i="44" s="1"/>
  <c r="EB40" i="46"/>
  <c r="BM40" i="44" s="1"/>
  <c r="EA40" i="46"/>
  <c r="BL40" i="44" s="1"/>
  <c r="DZ40" i="46"/>
  <c r="BK40" i="46" s="1"/>
  <c r="DY40" i="46"/>
  <c r="BJ40" i="46" s="1"/>
  <c r="DX40" i="46"/>
  <c r="DW40" i="46"/>
  <c r="DV40" i="46"/>
  <c r="BG40" i="46" s="1"/>
  <c r="DU40" i="46"/>
  <c r="BF40" i="46" s="1"/>
  <c r="DT40" i="46"/>
  <c r="BE40" i="46" s="1"/>
  <c r="DS40" i="46"/>
  <c r="DR40" i="46"/>
  <c r="BC40" i="46" s="1"/>
  <c r="DQ40" i="46"/>
  <c r="BB40" i="46" s="1"/>
  <c r="DP40" i="46"/>
  <c r="BA40" i="46" s="1"/>
  <c r="DO40" i="46"/>
  <c r="DN40" i="46"/>
  <c r="AY40" i="46" s="1"/>
  <c r="DM40" i="46"/>
  <c r="AX40" i="46" s="1"/>
  <c r="DL40" i="46"/>
  <c r="AW40" i="46" s="1"/>
  <c r="DK40" i="46"/>
  <c r="DJ40" i="46"/>
  <c r="AU40" i="46" s="1"/>
  <c r="DI40" i="46"/>
  <c r="AT40" i="46" s="1"/>
  <c r="DH40" i="46"/>
  <c r="AS40" i="46" s="1"/>
  <c r="DG40" i="46"/>
  <c r="DF40" i="46"/>
  <c r="DE40" i="46"/>
  <c r="AP40" i="46" s="1"/>
  <c r="DD40" i="46"/>
  <c r="AO40" i="46" s="1"/>
  <c r="DC40" i="46"/>
  <c r="DB40" i="46"/>
  <c r="DA40" i="46"/>
  <c r="AL40" i="46" s="1"/>
  <c r="CZ40" i="46"/>
  <c r="AK40" i="46" s="1"/>
  <c r="CY40" i="46"/>
  <c r="CX40" i="46"/>
  <c r="CW40" i="46"/>
  <c r="AH40" i="46" s="1"/>
  <c r="CV40" i="46"/>
  <c r="CU40" i="46"/>
  <c r="CT40" i="46"/>
  <c r="AE40" i="46" s="1"/>
  <c r="CS40" i="46"/>
  <c r="AD40" i="46" s="1"/>
  <c r="CR40" i="46"/>
  <c r="CQ40" i="46"/>
  <c r="CP40" i="46"/>
  <c r="CO40" i="46"/>
  <c r="Z40" i="46" s="1"/>
  <c r="CN40" i="46"/>
  <c r="Y40" i="46" s="1"/>
  <c r="CM40" i="46"/>
  <c r="CL40" i="46"/>
  <c r="W40" i="46" s="1"/>
  <c r="CK40" i="46"/>
  <c r="V40" i="46" s="1"/>
  <c r="CJ40" i="46"/>
  <c r="CI40" i="46"/>
  <c r="T40" i="46" s="1"/>
  <c r="CH40" i="46"/>
  <c r="S40" i="46" s="1"/>
  <c r="CG40" i="46"/>
  <c r="R40" i="46" s="1"/>
  <c r="CF40" i="46"/>
  <c r="Q40" i="46" s="1"/>
  <c r="CE40" i="46"/>
  <c r="CD40" i="46"/>
  <c r="O40" i="46" s="1"/>
  <c r="CC40" i="46"/>
  <c r="N40" i="46" s="1"/>
  <c r="CB40" i="46"/>
  <c r="M40" i="46" s="1"/>
  <c r="CA40" i="46"/>
  <c r="BZ40" i="46"/>
  <c r="BY40" i="46"/>
  <c r="J40" i="46" s="1"/>
  <c r="BX40" i="46"/>
  <c r="BW40" i="46"/>
  <c r="BV40" i="46"/>
  <c r="G40" i="46" s="1"/>
  <c r="BU40" i="46"/>
  <c r="F40" i="46" s="1"/>
  <c r="BT40" i="46"/>
  <c r="E40" i="46" s="1"/>
  <c r="BS40" i="46"/>
  <c r="D40" i="46" s="1"/>
  <c r="BO40" i="46"/>
  <c r="BN40" i="46"/>
  <c r="BM40" i="46"/>
  <c r="BL40" i="46"/>
  <c r="B40" i="46"/>
  <c r="B40" i="44" s="1"/>
  <c r="A40" i="46"/>
  <c r="A38" i="27" s="1"/>
  <c r="EF39" i="46"/>
  <c r="BQ39" i="46" s="1"/>
  <c r="EE39" i="46"/>
  <c r="ED39" i="46"/>
  <c r="BO39" i="46" s="1"/>
  <c r="EC39" i="46"/>
  <c r="BN39" i="46" s="1"/>
  <c r="EB39" i="46"/>
  <c r="EA39" i="46"/>
  <c r="BL39" i="46" s="1"/>
  <c r="DZ39" i="46"/>
  <c r="DY39" i="46"/>
  <c r="BJ39" i="46" s="1"/>
  <c r="DX39" i="46"/>
  <c r="BI39" i="46" s="1"/>
  <c r="DW39" i="46"/>
  <c r="DV39" i="46"/>
  <c r="DU39" i="46"/>
  <c r="BF39" i="46" s="1"/>
  <c r="DT39" i="46"/>
  <c r="BE39" i="46" s="1"/>
  <c r="DS39" i="46"/>
  <c r="DR39" i="46"/>
  <c r="DQ39" i="46"/>
  <c r="BB39" i="46" s="1"/>
  <c r="DP39" i="46"/>
  <c r="BA39" i="46" s="1"/>
  <c r="DO39" i="46"/>
  <c r="DN39" i="46"/>
  <c r="AY39" i="46" s="1"/>
  <c r="DM39" i="46"/>
  <c r="AX39" i="46" s="1"/>
  <c r="DL39" i="46"/>
  <c r="AW39" i="46" s="1"/>
  <c r="DK39" i="46"/>
  <c r="DJ39" i="46"/>
  <c r="DI39" i="46"/>
  <c r="AT39" i="46" s="1"/>
  <c r="DH39" i="46"/>
  <c r="AS39" i="46" s="1"/>
  <c r="DG39" i="46"/>
  <c r="DF39" i="46"/>
  <c r="AQ39" i="46" s="1"/>
  <c r="DE39" i="46"/>
  <c r="DD39" i="46"/>
  <c r="DC39" i="46"/>
  <c r="DB39" i="46"/>
  <c r="DA39" i="46"/>
  <c r="AL39" i="46" s="1"/>
  <c r="CZ39" i="46"/>
  <c r="CY39" i="46"/>
  <c r="CX39" i="46"/>
  <c r="CW39" i="46"/>
  <c r="CV39" i="46"/>
  <c r="CU39" i="46"/>
  <c r="AF39" i="46" s="1"/>
  <c r="CT39" i="46"/>
  <c r="CS39" i="46"/>
  <c r="AD39" i="46" s="1"/>
  <c r="CR39" i="46"/>
  <c r="AC39" i="46" s="1"/>
  <c r="CQ39" i="46"/>
  <c r="CP39" i="46"/>
  <c r="AA39" i="46" s="1"/>
  <c r="CO39" i="46"/>
  <c r="Z39" i="46" s="1"/>
  <c r="CN39" i="46"/>
  <c r="CM39" i="46"/>
  <c r="CL39" i="46"/>
  <c r="CK39" i="46"/>
  <c r="V39" i="46" s="1"/>
  <c r="CJ39" i="46"/>
  <c r="U39" i="46" s="1"/>
  <c r="CI39" i="46"/>
  <c r="CH39" i="46"/>
  <c r="CG39" i="46"/>
  <c r="CF39" i="46"/>
  <c r="Q39" i="46" s="1"/>
  <c r="CE39" i="46"/>
  <c r="P39" i="46" s="1"/>
  <c r="CD39" i="46"/>
  <c r="CC39" i="46"/>
  <c r="N39" i="46" s="1"/>
  <c r="CB39" i="46"/>
  <c r="M39" i="46" s="1"/>
  <c r="CA39" i="46"/>
  <c r="L39" i="46" s="1"/>
  <c r="BZ39" i="46"/>
  <c r="K39" i="46" s="1"/>
  <c r="BY39" i="46"/>
  <c r="J39" i="46" s="1"/>
  <c r="BX39" i="46"/>
  <c r="BW39" i="46"/>
  <c r="BV39" i="46"/>
  <c r="BU39" i="46"/>
  <c r="F39" i="46" s="1"/>
  <c r="BT39" i="46"/>
  <c r="E39" i="46" s="1"/>
  <c r="BS39" i="46"/>
  <c r="B39" i="46"/>
  <c r="B39" i="44" s="1"/>
  <c r="A39" i="46"/>
  <c r="A39" i="44" s="1"/>
  <c r="EF38" i="46"/>
  <c r="EE38" i="46"/>
  <c r="BP38" i="46" s="1"/>
  <c r="ED38" i="46"/>
  <c r="BO38" i="46" s="1"/>
  <c r="EC38" i="46"/>
  <c r="BN38" i="46" s="1"/>
  <c r="EB38" i="46"/>
  <c r="BM38" i="46" s="1"/>
  <c r="EA38" i="46"/>
  <c r="DZ38" i="46"/>
  <c r="DY38" i="46"/>
  <c r="BJ38" i="46" s="1"/>
  <c r="DX38" i="46"/>
  <c r="BI38" i="46" s="1"/>
  <c r="DW38" i="46"/>
  <c r="DV38" i="46"/>
  <c r="BG38" i="44" s="1"/>
  <c r="DU38" i="46"/>
  <c r="BF38" i="46" s="1"/>
  <c r="DT38" i="46"/>
  <c r="DS38" i="46"/>
  <c r="BD38" i="46" s="1"/>
  <c r="DR38" i="46"/>
  <c r="BC38" i="46" s="1"/>
  <c r="DQ38" i="46"/>
  <c r="BB38" i="46" s="1"/>
  <c r="DP38" i="46"/>
  <c r="DO38" i="46"/>
  <c r="AZ38" i="46" s="1"/>
  <c r="DN38" i="46"/>
  <c r="AY38" i="46" s="1"/>
  <c r="DM38" i="46"/>
  <c r="AX38" i="46" s="1"/>
  <c r="DL38" i="46"/>
  <c r="AW38" i="46" s="1"/>
  <c r="DK38" i="46"/>
  <c r="DJ38" i="46"/>
  <c r="AU38" i="46" s="1"/>
  <c r="DI38" i="46"/>
  <c r="AT38" i="46" s="1"/>
  <c r="DH38" i="46"/>
  <c r="DG38" i="46"/>
  <c r="DF38" i="46"/>
  <c r="AQ38" i="46" s="1"/>
  <c r="DE38" i="46"/>
  <c r="AP38" i="46" s="1"/>
  <c r="DD38" i="46"/>
  <c r="DC38" i="46"/>
  <c r="DB38" i="46"/>
  <c r="DA38" i="46"/>
  <c r="AL38" i="46" s="1"/>
  <c r="CZ38" i="46"/>
  <c r="CY38" i="46"/>
  <c r="AJ38" i="46" s="1"/>
  <c r="CX38" i="46"/>
  <c r="AI38" i="46" s="1"/>
  <c r="CW38" i="46"/>
  <c r="AH38" i="46" s="1"/>
  <c r="CV38" i="46"/>
  <c r="CU38" i="46"/>
  <c r="CT38" i="46"/>
  <c r="AE38" i="46" s="1"/>
  <c r="CS38" i="46"/>
  <c r="AD38" i="46" s="1"/>
  <c r="CR38" i="46"/>
  <c r="AC38" i="46" s="1"/>
  <c r="CQ38" i="46"/>
  <c r="AB38" i="46" s="1"/>
  <c r="CP38" i="46"/>
  <c r="AA38" i="46" s="1"/>
  <c r="CO38" i="46"/>
  <c r="Z38" i="46" s="1"/>
  <c r="CN38" i="46"/>
  <c r="CM38" i="46"/>
  <c r="CL38" i="46"/>
  <c r="W38" i="46" s="1"/>
  <c r="CK38" i="46"/>
  <c r="V38" i="46" s="1"/>
  <c r="CJ38" i="46"/>
  <c r="CI38" i="46"/>
  <c r="CH38" i="46"/>
  <c r="CG38" i="46"/>
  <c r="R38" i="46" s="1"/>
  <c r="CF38" i="46"/>
  <c r="Q38" i="46" s="1"/>
  <c r="CE38" i="46"/>
  <c r="CD38" i="46"/>
  <c r="O38" i="46" s="1"/>
  <c r="CC38" i="46"/>
  <c r="N38" i="46" s="1"/>
  <c r="CB38" i="46"/>
  <c r="CA38" i="46"/>
  <c r="L38" i="46" s="1"/>
  <c r="BZ38" i="46"/>
  <c r="K38" i="46" s="1"/>
  <c r="BY38" i="46"/>
  <c r="J38" i="46" s="1"/>
  <c r="BX38" i="46"/>
  <c r="I38" i="46" s="1"/>
  <c r="BW38" i="46"/>
  <c r="BV38" i="46"/>
  <c r="BU38" i="46"/>
  <c r="F38" i="46" s="1"/>
  <c r="BT38" i="46"/>
  <c r="BS38" i="46"/>
  <c r="BG38" i="46"/>
  <c r="B38" i="46"/>
  <c r="B38" i="44" s="1"/>
  <c r="A38" i="46"/>
  <c r="A36" i="27" s="1"/>
  <c r="EF37" i="46"/>
  <c r="BQ37" i="46" s="1"/>
  <c r="EE37" i="46"/>
  <c r="BP37" i="46" s="1"/>
  <c r="ED37" i="46"/>
  <c r="EC37" i="46"/>
  <c r="BN37" i="46" s="1"/>
  <c r="EB37" i="46"/>
  <c r="BM37" i="46" s="1"/>
  <c r="EA37" i="46"/>
  <c r="BL37" i="46" s="1"/>
  <c r="DZ37" i="46"/>
  <c r="BK37" i="46" s="1"/>
  <c r="DY37" i="46"/>
  <c r="DX37" i="46"/>
  <c r="DW37" i="46"/>
  <c r="BH37" i="46" s="1"/>
  <c r="DV37" i="46"/>
  <c r="DU37" i="46"/>
  <c r="BF37" i="46" s="1"/>
  <c r="DT37" i="46"/>
  <c r="DS37" i="46"/>
  <c r="BD37" i="46" s="1"/>
  <c r="DR37" i="46"/>
  <c r="BC37" i="46" s="1"/>
  <c r="DQ37" i="46"/>
  <c r="BB37" i="46" s="1"/>
  <c r="DP37" i="46"/>
  <c r="BA37" i="46" s="1"/>
  <c r="DO37" i="46"/>
  <c r="DN37" i="46"/>
  <c r="DM37" i="46"/>
  <c r="AX37" i="46" s="1"/>
  <c r="DL37" i="46"/>
  <c r="DK37" i="46"/>
  <c r="AV37" i="46" s="1"/>
  <c r="DJ37" i="46"/>
  <c r="AU37" i="46" s="1"/>
  <c r="DI37" i="46"/>
  <c r="AT37" i="46" s="1"/>
  <c r="DH37" i="46"/>
  <c r="AS37" i="46" s="1"/>
  <c r="DG37" i="46"/>
  <c r="AR37" i="46" s="1"/>
  <c r="DF37" i="46"/>
  <c r="DE37" i="46"/>
  <c r="AP37" i="46" s="1"/>
  <c r="DD37" i="46"/>
  <c r="AO37" i="46" s="1"/>
  <c r="DC37" i="46"/>
  <c r="AN37" i="46" s="1"/>
  <c r="DB37" i="46"/>
  <c r="AM37" i="46" s="1"/>
  <c r="DA37" i="46"/>
  <c r="CZ37" i="46"/>
  <c r="CY37" i="46"/>
  <c r="AJ37" i="46" s="1"/>
  <c r="CX37" i="46"/>
  <c r="CW37" i="46"/>
  <c r="AH37" i="46" s="1"/>
  <c r="CV37" i="46"/>
  <c r="CU37" i="46"/>
  <c r="AF37" i="46" s="1"/>
  <c r="CT37" i="46"/>
  <c r="AE37" i="46" s="1"/>
  <c r="CS37" i="46"/>
  <c r="AD37" i="46" s="1"/>
  <c r="CR37" i="46"/>
  <c r="CQ37" i="46"/>
  <c r="AB37" i="46" s="1"/>
  <c r="CP37" i="46"/>
  <c r="CO37" i="46"/>
  <c r="Z37" i="46" s="1"/>
  <c r="CN37" i="46"/>
  <c r="Y37" i="46" s="1"/>
  <c r="CM37" i="46"/>
  <c r="X37" i="46" s="1"/>
  <c r="CL37" i="46"/>
  <c r="W37" i="46" s="1"/>
  <c r="CK37" i="46"/>
  <c r="V37" i="46" s="1"/>
  <c r="CJ37" i="46"/>
  <c r="CI37" i="46"/>
  <c r="CH37" i="46"/>
  <c r="S37" i="46" s="1"/>
  <c r="CG37" i="46"/>
  <c r="R37" i="46" s="1"/>
  <c r="CF37" i="46"/>
  <c r="Q37" i="46" s="1"/>
  <c r="CE37" i="46"/>
  <c r="P37" i="46" s="1"/>
  <c r="CD37" i="46"/>
  <c r="O37" i="46" s="1"/>
  <c r="CC37" i="46"/>
  <c r="CB37" i="46"/>
  <c r="CA37" i="46"/>
  <c r="L37" i="46" s="1"/>
  <c r="BZ37" i="46"/>
  <c r="K37" i="46" s="1"/>
  <c r="BY37" i="46"/>
  <c r="J37" i="46" s="1"/>
  <c r="BX37" i="46"/>
  <c r="I37" i="46" s="1"/>
  <c r="BW37" i="46"/>
  <c r="H37" i="46" s="1"/>
  <c r="BV37" i="46"/>
  <c r="G37" i="46" s="1"/>
  <c r="BU37" i="46"/>
  <c r="F37" i="46" s="1"/>
  <c r="BT37" i="46"/>
  <c r="E37" i="46" s="1"/>
  <c r="BS37" i="46"/>
  <c r="D37" i="46" s="1"/>
  <c r="B37" i="46"/>
  <c r="B37" i="44" s="1"/>
  <c r="A37" i="46"/>
  <c r="A35" i="27" s="1"/>
  <c r="EF36" i="46"/>
  <c r="BQ36" i="46" s="1"/>
  <c r="EE36" i="46"/>
  <c r="BP36" i="46" s="1"/>
  <c r="ED36" i="46"/>
  <c r="BO36" i="46" s="1"/>
  <c r="EC36" i="46"/>
  <c r="EB36" i="46"/>
  <c r="EA36" i="46"/>
  <c r="DZ36" i="46"/>
  <c r="DY36" i="46"/>
  <c r="BJ36" i="46" s="1"/>
  <c r="DX36" i="46"/>
  <c r="DW36" i="46"/>
  <c r="BH36" i="46" s="1"/>
  <c r="DV36" i="46"/>
  <c r="BG36" i="46" s="1"/>
  <c r="DU36" i="46"/>
  <c r="DT36" i="46"/>
  <c r="DS36" i="46"/>
  <c r="BD36" i="46" s="1"/>
  <c r="DR36" i="46"/>
  <c r="DQ36" i="46"/>
  <c r="DP36" i="46"/>
  <c r="DO36" i="46"/>
  <c r="AZ36" i="46" s="1"/>
  <c r="DN36" i="46"/>
  <c r="AY36" i="46" s="1"/>
  <c r="DM36" i="46"/>
  <c r="AX36" i="46" s="1"/>
  <c r="DL36" i="46"/>
  <c r="AW36" i="46" s="1"/>
  <c r="DK36" i="46"/>
  <c r="AV36" i="46" s="1"/>
  <c r="DJ36" i="46"/>
  <c r="DI36" i="46"/>
  <c r="AT36" i="46" s="1"/>
  <c r="DH36" i="46"/>
  <c r="AS36" i="46" s="1"/>
  <c r="DG36" i="46"/>
  <c r="AR36" i="46" s="1"/>
  <c r="DF36" i="46"/>
  <c r="AQ36" i="46" s="1"/>
  <c r="DE36" i="46"/>
  <c r="AP36" i="46" s="1"/>
  <c r="DD36" i="46"/>
  <c r="AO36" i="46" s="1"/>
  <c r="DC36" i="46"/>
  <c r="AN36" i="46" s="1"/>
  <c r="DB36" i="46"/>
  <c r="AM36" i="46" s="1"/>
  <c r="DA36" i="46"/>
  <c r="CZ36" i="46"/>
  <c r="AK36" i="46" s="1"/>
  <c r="CY36" i="46"/>
  <c r="AJ36" i="46" s="1"/>
  <c r="CX36" i="46"/>
  <c r="AI36" i="46" s="1"/>
  <c r="CW36" i="46"/>
  <c r="CV36" i="46"/>
  <c r="CU36" i="46"/>
  <c r="CT36" i="46"/>
  <c r="AE36" i="46" s="1"/>
  <c r="CS36" i="46"/>
  <c r="AD36" i="46" s="1"/>
  <c r="CR36" i="46"/>
  <c r="AC36" i="46" s="1"/>
  <c r="CQ36" i="46"/>
  <c r="AB36" i="46" s="1"/>
  <c r="CP36" i="46"/>
  <c r="AA36" i="46" s="1"/>
  <c r="CO36" i="46"/>
  <c r="CN36" i="46"/>
  <c r="CM36" i="46"/>
  <c r="X36" i="46" s="1"/>
  <c r="CL36" i="46"/>
  <c r="CK36" i="46"/>
  <c r="V36" i="46" s="1"/>
  <c r="CJ36" i="46"/>
  <c r="U36" i="46" s="1"/>
  <c r="CI36" i="46"/>
  <c r="T36" i="46" s="1"/>
  <c r="CH36" i="46"/>
  <c r="S36" i="46" s="1"/>
  <c r="CG36" i="46"/>
  <c r="R36" i="46" s="1"/>
  <c r="CF36" i="46"/>
  <c r="Q36" i="46" s="1"/>
  <c r="CE36" i="46"/>
  <c r="P36" i="46" s="1"/>
  <c r="CD36" i="46"/>
  <c r="CC36" i="46"/>
  <c r="N36" i="46" s="1"/>
  <c r="CB36" i="46"/>
  <c r="CA36" i="46"/>
  <c r="L36" i="46" s="1"/>
  <c r="BZ36" i="46"/>
  <c r="K36" i="46" s="1"/>
  <c r="BY36" i="46"/>
  <c r="J36" i="46" s="1"/>
  <c r="BX36" i="46"/>
  <c r="BW36" i="46"/>
  <c r="H36" i="46" s="1"/>
  <c r="BV36" i="46"/>
  <c r="BU36" i="46"/>
  <c r="F36" i="46" s="1"/>
  <c r="BT36" i="46"/>
  <c r="BS36" i="46"/>
  <c r="D36" i="46" s="1"/>
  <c r="B36" i="46"/>
  <c r="B36" i="44" s="1"/>
  <c r="A36" i="46"/>
  <c r="A34" i="27" s="1"/>
  <c r="EF35" i="46"/>
  <c r="EE35" i="46"/>
  <c r="BP35" i="46" s="1"/>
  <c r="ED35" i="46"/>
  <c r="EC35" i="46"/>
  <c r="BN35" i="46" s="1"/>
  <c r="EB35" i="46"/>
  <c r="BM35" i="46" s="1"/>
  <c r="EA35" i="46"/>
  <c r="BL35" i="46" s="1"/>
  <c r="DZ35" i="46"/>
  <c r="BK35" i="46" s="1"/>
  <c r="DY35" i="46"/>
  <c r="BJ35" i="46" s="1"/>
  <c r="DX35" i="46"/>
  <c r="BI35" i="46" s="1"/>
  <c r="DW35" i="46"/>
  <c r="BH35" i="46" s="1"/>
  <c r="DV35" i="46"/>
  <c r="BG35" i="46" s="1"/>
  <c r="DU35" i="46"/>
  <c r="BF35" i="46" s="1"/>
  <c r="DT35" i="46"/>
  <c r="BE35" i="46" s="1"/>
  <c r="DS35" i="46"/>
  <c r="BD35" i="46" s="1"/>
  <c r="DR35" i="46"/>
  <c r="BC35" i="46" s="1"/>
  <c r="DQ35" i="46"/>
  <c r="DP35" i="46"/>
  <c r="BA35" i="46" s="1"/>
  <c r="DO35" i="46"/>
  <c r="DN35" i="46"/>
  <c r="DM35" i="46"/>
  <c r="AX35" i="46" s="1"/>
  <c r="DL35" i="46"/>
  <c r="AW35" i="46" s="1"/>
  <c r="DK35" i="46"/>
  <c r="AV35" i="46" s="1"/>
  <c r="DJ35" i="46"/>
  <c r="AU35" i="46" s="1"/>
  <c r="DI35" i="46"/>
  <c r="AT35" i="46" s="1"/>
  <c r="DH35" i="46"/>
  <c r="DG35" i="46"/>
  <c r="AR35" i="46" s="1"/>
  <c r="DF35" i="46"/>
  <c r="DE35" i="46"/>
  <c r="AP35" i="46" s="1"/>
  <c r="DD35" i="46"/>
  <c r="AO35" i="46" s="1"/>
  <c r="DC35" i="46"/>
  <c r="AN35" i="46" s="1"/>
  <c r="DB35" i="46"/>
  <c r="AM35" i="46" s="1"/>
  <c r="DA35" i="46"/>
  <c r="AL35" i="46" s="1"/>
  <c r="CZ35" i="46"/>
  <c r="CY35" i="46"/>
  <c r="AJ35" i="46" s="1"/>
  <c r="CX35" i="46"/>
  <c r="CW35" i="46"/>
  <c r="AH35" i="46" s="1"/>
  <c r="CV35" i="46"/>
  <c r="CU35" i="46"/>
  <c r="AF35" i="46" s="1"/>
  <c r="CT35" i="46"/>
  <c r="AE35" i="46" s="1"/>
  <c r="CS35" i="46"/>
  <c r="AD35" i="46" s="1"/>
  <c r="CR35" i="46"/>
  <c r="AC35" i="46" s="1"/>
  <c r="CQ35" i="46"/>
  <c r="CP35" i="46"/>
  <c r="AA35" i="46" s="1"/>
  <c r="CO35" i="46"/>
  <c r="Z35" i="46" s="1"/>
  <c r="CN35" i="46"/>
  <c r="Y35" i="46" s="1"/>
  <c r="CM35" i="46"/>
  <c r="X35" i="46" s="1"/>
  <c r="CL35" i="46"/>
  <c r="W35" i="46" s="1"/>
  <c r="CK35" i="46"/>
  <c r="V35" i="46" s="1"/>
  <c r="CJ35" i="46"/>
  <c r="U35" i="46" s="1"/>
  <c r="CI35" i="46"/>
  <c r="T35" i="46" s="1"/>
  <c r="CH35" i="46"/>
  <c r="CG35" i="46"/>
  <c r="R35" i="46" s="1"/>
  <c r="CF35" i="46"/>
  <c r="Q35" i="46" s="1"/>
  <c r="CE35" i="46"/>
  <c r="P35" i="46" s="1"/>
  <c r="CD35" i="46"/>
  <c r="O35" i="46" s="1"/>
  <c r="CC35" i="46"/>
  <c r="N35" i="46" s="1"/>
  <c r="CB35" i="46"/>
  <c r="CA35" i="46"/>
  <c r="L35" i="46" s="1"/>
  <c r="BZ35" i="46"/>
  <c r="BY35" i="46"/>
  <c r="J35" i="46" s="1"/>
  <c r="BX35" i="46"/>
  <c r="BW35" i="46"/>
  <c r="H35" i="46" s="1"/>
  <c r="BV35" i="46"/>
  <c r="G35" i="46" s="1"/>
  <c r="BU35" i="46"/>
  <c r="F35" i="46" s="1"/>
  <c r="BT35" i="46"/>
  <c r="E35" i="46" s="1"/>
  <c r="BS35" i="46"/>
  <c r="B35" i="46"/>
  <c r="B35" i="44" s="1"/>
  <c r="A35" i="46"/>
  <c r="A33" i="27" s="1"/>
  <c r="EF34" i="46"/>
  <c r="EE34" i="46"/>
  <c r="BP34" i="46" s="1"/>
  <c r="ED34" i="46"/>
  <c r="BO34" i="44" s="1"/>
  <c r="EC34" i="46"/>
  <c r="EB34" i="46"/>
  <c r="BM34" i="46" s="1"/>
  <c r="EA34" i="46"/>
  <c r="BL34" i="46" s="1"/>
  <c r="DZ34" i="46"/>
  <c r="BK34" i="46" s="1"/>
  <c r="DY34" i="46"/>
  <c r="BJ34" i="46" s="1"/>
  <c r="DX34" i="46"/>
  <c r="BI34" i="46" s="1"/>
  <c r="DW34" i="46"/>
  <c r="BH34" i="46" s="1"/>
  <c r="DV34" i="46"/>
  <c r="BG34" i="46" s="1"/>
  <c r="DU34" i="46"/>
  <c r="BF34" i="46" s="1"/>
  <c r="DT34" i="46"/>
  <c r="DS34" i="46"/>
  <c r="BD34" i="46" s="1"/>
  <c r="DR34" i="46"/>
  <c r="DQ34" i="46"/>
  <c r="DP34" i="46"/>
  <c r="DO34" i="46"/>
  <c r="AZ34" i="46" s="1"/>
  <c r="DN34" i="46"/>
  <c r="AY34" i="46" s="1"/>
  <c r="DM34" i="46"/>
  <c r="DL34" i="46"/>
  <c r="AW34" i="46" s="1"/>
  <c r="DK34" i="46"/>
  <c r="DJ34" i="46"/>
  <c r="DI34" i="46"/>
  <c r="AT34" i="46" s="1"/>
  <c r="DH34" i="46"/>
  <c r="AS34" i="46" s="1"/>
  <c r="DG34" i="46"/>
  <c r="AR34" i="46" s="1"/>
  <c r="DF34" i="46"/>
  <c r="AQ34" i="46" s="1"/>
  <c r="DE34" i="46"/>
  <c r="AP34" i="46" s="1"/>
  <c r="DD34" i="46"/>
  <c r="AO34" i="46" s="1"/>
  <c r="DC34" i="46"/>
  <c r="DB34" i="46"/>
  <c r="DA34" i="46"/>
  <c r="CZ34" i="46"/>
  <c r="AK34" i="46" s="1"/>
  <c r="CY34" i="46"/>
  <c r="AJ34" i="46" s="1"/>
  <c r="CX34" i="46"/>
  <c r="AI34" i="46" s="1"/>
  <c r="CW34" i="46"/>
  <c r="CV34" i="46"/>
  <c r="CU34" i="46"/>
  <c r="AF34" i="46" s="1"/>
  <c r="CT34" i="46"/>
  <c r="CS34" i="46"/>
  <c r="AD34" i="46" s="1"/>
  <c r="CR34" i="46"/>
  <c r="AC34" i="46" s="1"/>
  <c r="CQ34" i="46"/>
  <c r="AB34" i="46" s="1"/>
  <c r="CP34" i="46"/>
  <c r="AA34" i="46" s="1"/>
  <c r="CO34" i="46"/>
  <c r="CN34" i="46"/>
  <c r="Y34" i="46" s="1"/>
  <c r="CM34" i="46"/>
  <c r="X34" i="46" s="1"/>
  <c r="CL34" i="46"/>
  <c r="CK34" i="46"/>
  <c r="CJ34" i="46"/>
  <c r="U34" i="46" s="1"/>
  <c r="CI34" i="46"/>
  <c r="T34" i="46" s="1"/>
  <c r="CH34" i="46"/>
  <c r="S34" i="46" s="1"/>
  <c r="CG34" i="46"/>
  <c r="R34" i="46" s="1"/>
  <c r="CF34" i="46"/>
  <c r="CE34" i="46"/>
  <c r="CD34" i="46"/>
  <c r="CC34" i="46"/>
  <c r="N34" i="46" s="1"/>
  <c r="CB34" i="46"/>
  <c r="CA34" i="46"/>
  <c r="L34" i="46" s="1"/>
  <c r="BZ34" i="46"/>
  <c r="K34" i="46" s="1"/>
  <c r="BY34" i="46"/>
  <c r="BX34" i="46"/>
  <c r="I34" i="46" s="1"/>
  <c r="BW34" i="46"/>
  <c r="H34" i="46" s="1"/>
  <c r="BV34" i="46"/>
  <c r="G34" i="46" s="1"/>
  <c r="BU34" i="46"/>
  <c r="F34" i="46" s="1"/>
  <c r="BT34" i="46"/>
  <c r="E34" i="46" s="1"/>
  <c r="BS34" i="46"/>
  <c r="D34" i="46" s="1"/>
  <c r="BO34" i="46"/>
  <c r="B34" i="46"/>
  <c r="B34" i="44" s="1"/>
  <c r="A34" i="46"/>
  <c r="EF33" i="46"/>
  <c r="BQ33" i="46" s="1"/>
  <c r="EE33" i="46"/>
  <c r="ED33" i="46"/>
  <c r="BO33" i="46" s="1"/>
  <c r="EC33" i="46"/>
  <c r="BN33" i="46" s="1"/>
  <c r="EB33" i="46"/>
  <c r="BM33" i="46" s="1"/>
  <c r="EA33" i="46"/>
  <c r="BL33" i="46" s="1"/>
  <c r="DZ33" i="46"/>
  <c r="DY33" i="46"/>
  <c r="DX33" i="46"/>
  <c r="BI33" i="46" s="1"/>
  <c r="DW33" i="46"/>
  <c r="DV33" i="46"/>
  <c r="BG33" i="46" s="1"/>
  <c r="DU33" i="46"/>
  <c r="BF33" i="46" s="1"/>
  <c r="DT33" i="46"/>
  <c r="BE33" i="46" s="1"/>
  <c r="DS33" i="46"/>
  <c r="BD33" i="46" s="1"/>
  <c r="DR33" i="46"/>
  <c r="BC33" i="46" s="1"/>
  <c r="DQ33" i="46"/>
  <c r="BB33" i="46" s="1"/>
  <c r="DP33" i="46"/>
  <c r="BA33" i="46" s="1"/>
  <c r="DO33" i="46"/>
  <c r="AZ33" i="46" s="1"/>
  <c r="DN33" i="46"/>
  <c r="AY33" i="46" s="1"/>
  <c r="DM33" i="46"/>
  <c r="DL33" i="46"/>
  <c r="AW33" i="46" s="1"/>
  <c r="DK33" i="46"/>
  <c r="AV33" i="46" s="1"/>
  <c r="DJ33" i="46"/>
  <c r="AU33" i="46" s="1"/>
  <c r="DI33" i="46"/>
  <c r="DH33" i="46"/>
  <c r="DG33" i="46"/>
  <c r="DF33" i="46"/>
  <c r="AQ33" i="46" s="1"/>
  <c r="DE33" i="46"/>
  <c r="AP33" i="46" s="1"/>
  <c r="DD33" i="46"/>
  <c r="AO33" i="46" s="1"/>
  <c r="DC33" i="46"/>
  <c r="AN33" i="46" s="1"/>
  <c r="DB33" i="46"/>
  <c r="AM33" i="46" s="1"/>
  <c r="DA33" i="46"/>
  <c r="AL33" i="46" s="1"/>
  <c r="CZ33" i="46"/>
  <c r="AK33" i="46" s="1"/>
  <c r="CY33" i="46"/>
  <c r="CX33" i="46"/>
  <c r="AI33" i="46" s="1"/>
  <c r="CW33" i="46"/>
  <c r="AH33" i="46" s="1"/>
  <c r="CV33" i="46"/>
  <c r="AG33" i="46" s="1"/>
  <c r="CU33" i="46"/>
  <c r="AF33" i="46" s="1"/>
  <c r="CT33" i="46"/>
  <c r="AE33" i="46" s="1"/>
  <c r="CS33" i="46"/>
  <c r="AD33" i="46" s="1"/>
  <c r="CR33" i="46"/>
  <c r="CQ33" i="46"/>
  <c r="AB33" i="46" s="1"/>
  <c r="CP33" i="46"/>
  <c r="AA33" i="46" s="1"/>
  <c r="CO33" i="46"/>
  <c r="Z33" i="46" s="1"/>
  <c r="CN33" i="46"/>
  <c r="Y33" i="46" s="1"/>
  <c r="CM33" i="46"/>
  <c r="X33" i="46" s="1"/>
  <c r="CL33" i="46"/>
  <c r="W33" i="46" s="1"/>
  <c r="CK33" i="46"/>
  <c r="CJ33" i="46"/>
  <c r="U33" i="46" s="1"/>
  <c r="CI33" i="46"/>
  <c r="CH33" i="46"/>
  <c r="S33" i="46" s="1"/>
  <c r="CG33" i="46"/>
  <c r="R33" i="46" s="1"/>
  <c r="CF33" i="46"/>
  <c r="Q33" i="46" s="1"/>
  <c r="CE33" i="46"/>
  <c r="P33" i="46" s="1"/>
  <c r="CD33" i="46"/>
  <c r="O33" i="46" s="1"/>
  <c r="CC33" i="46"/>
  <c r="N33" i="46" s="1"/>
  <c r="CB33" i="46"/>
  <c r="M33" i="46" s="1"/>
  <c r="CA33" i="46"/>
  <c r="BZ33" i="46"/>
  <c r="K33" i="46" s="1"/>
  <c r="BY33" i="46"/>
  <c r="J33" i="46" s="1"/>
  <c r="BX33" i="46"/>
  <c r="I33" i="46" s="1"/>
  <c r="BW33" i="46"/>
  <c r="H33" i="46" s="1"/>
  <c r="BV33" i="46"/>
  <c r="G33" i="46" s="1"/>
  <c r="BU33" i="46"/>
  <c r="F33" i="46" s="1"/>
  <c r="BT33" i="46"/>
  <c r="BS33" i="46"/>
  <c r="B33" i="46"/>
  <c r="B33" i="44" s="1"/>
  <c r="A33" i="46"/>
  <c r="A31" i="27" s="1"/>
  <c r="EF32" i="46"/>
  <c r="BQ32" i="46" s="1"/>
  <c r="EE32" i="46"/>
  <c r="BP32" i="46" s="1"/>
  <c r="ED32" i="46"/>
  <c r="BO32" i="44" s="1"/>
  <c r="EC32" i="46"/>
  <c r="BN32" i="46" s="1"/>
  <c r="EB32" i="46"/>
  <c r="BM32" i="46" s="1"/>
  <c r="EA32" i="46"/>
  <c r="DZ32" i="46"/>
  <c r="BK32" i="46" s="1"/>
  <c r="DY32" i="46"/>
  <c r="DX32" i="46"/>
  <c r="BI32" i="46" s="1"/>
  <c r="DW32" i="46"/>
  <c r="BH32" i="46" s="1"/>
  <c r="DV32" i="46"/>
  <c r="BG32" i="46" s="1"/>
  <c r="DU32" i="46"/>
  <c r="DT32" i="46"/>
  <c r="DS32" i="46"/>
  <c r="DR32" i="46"/>
  <c r="BC32" i="46" s="1"/>
  <c r="DQ32" i="46"/>
  <c r="DP32" i="46"/>
  <c r="BA32" i="46" s="1"/>
  <c r="DO32" i="46"/>
  <c r="AZ32" i="46" s="1"/>
  <c r="DN32" i="46"/>
  <c r="DM32" i="46"/>
  <c r="AX32" i="46" s="1"/>
  <c r="DL32" i="46"/>
  <c r="AW32" i="46" s="1"/>
  <c r="DK32" i="46"/>
  <c r="DJ32" i="46"/>
  <c r="AU32" i="46" s="1"/>
  <c r="DI32" i="46"/>
  <c r="DH32" i="46"/>
  <c r="AS32" i="46" s="1"/>
  <c r="DG32" i="46"/>
  <c r="AR32" i="46" s="1"/>
  <c r="DF32" i="46"/>
  <c r="AQ32" i="46" s="1"/>
  <c r="DE32" i="46"/>
  <c r="DD32" i="46"/>
  <c r="AO32" i="46" s="1"/>
  <c r="DC32" i="46"/>
  <c r="AN32" i="46" s="1"/>
  <c r="DB32" i="46"/>
  <c r="AM32" i="46" s="1"/>
  <c r="DA32" i="46"/>
  <c r="CZ32" i="46"/>
  <c r="AK32" i="46" s="1"/>
  <c r="CY32" i="46"/>
  <c r="AJ32" i="46" s="1"/>
  <c r="CX32" i="46"/>
  <c r="AI32" i="46" s="1"/>
  <c r="CW32" i="46"/>
  <c r="CV32" i="46"/>
  <c r="CU32" i="46"/>
  <c r="AF32" i="46" s="1"/>
  <c r="CT32" i="46"/>
  <c r="AE32" i="46" s="1"/>
  <c r="CS32" i="46"/>
  <c r="CR32" i="46"/>
  <c r="AC32" i="46" s="1"/>
  <c r="CQ32" i="46"/>
  <c r="AB32" i="46" s="1"/>
  <c r="CP32" i="46"/>
  <c r="CO32" i="46"/>
  <c r="Z32" i="46" s="1"/>
  <c r="CN32" i="46"/>
  <c r="Y32" i="46" s="1"/>
  <c r="CM32" i="46"/>
  <c r="CL32" i="46"/>
  <c r="W32" i="46" s="1"/>
  <c r="CK32" i="46"/>
  <c r="CJ32" i="46"/>
  <c r="U32" i="46" s="1"/>
  <c r="CI32" i="46"/>
  <c r="T32" i="46" s="1"/>
  <c r="CH32" i="46"/>
  <c r="CG32" i="46"/>
  <c r="CF32" i="46"/>
  <c r="Q32" i="46" s="1"/>
  <c r="CE32" i="46"/>
  <c r="CD32" i="46"/>
  <c r="O32" i="46" s="1"/>
  <c r="CC32" i="46"/>
  <c r="N32" i="46" s="1"/>
  <c r="CB32" i="46"/>
  <c r="M32" i="46" s="1"/>
  <c r="CA32" i="46"/>
  <c r="L32" i="46" s="1"/>
  <c r="BZ32" i="46"/>
  <c r="K32" i="46" s="1"/>
  <c r="BY32" i="46"/>
  <c r="J32" i="46" s="1"/>
  <c r="BX32" i="46"/>
  <c r="BW32" i="46"/>
  <c r="BV32" i="46"/>
  <c r="BU32" i="46"/>
  <c r="BT32" i="46"/>
  <c r="E32" i="46" s="1"/>
  <c r="BS32" i="46"/>
  <c r="D32" i="46" s="1"/>
  <c r="BO32" i="46"/>
  <c r="B32" i="46"/>
  <c r="B32" i="44" s="1"/>
  <c r="A32" i="46"/>
  <c r="C32" i="46" s="1"/>
  <c r="C32" i="44" s="1"/>
  <c r="EF31" i="46"/>
  <c r="EE31" i="46"/>
  <c r="BP31" i="46" s="1"/>
  <c r="ED31" i="46"/>
  <c r="BO31" i="46" s="1"/>
  <c r="EC31" i="46"/>
  <c r="BN31" i="46" s="1"/>
  <c r="EB31" i="46"/>
  <c r="BM31" i="46" s="1"/>
  <c r="EA31" i="46"/>
  <c r="BL31" i="46" s="1"/>
  <c r="DZ31" i="46"/>
  <c r="DY31" i="46"/>
  <c r="BJ31" i="46" s="1"/>
  <c r="DX31" i="46"/>
  <c r="DW31" i="46"/>
  <c r="BH31" i="46" s="1"/>
  <c r="DV31" i="46"/>
  <c r="BG31" i="46" s="1"/>
  <c r="DU31" i="46"/>
  <c r="BF31" i="46" s="1"/>
  <c r="DT31" i="46"/>
  <c r="BE31" i="46" s="1"/>
  <c r="DS31" i="46"/>
  <c r="BD31" i="46" s="1"/>
  <c r="DR31" i="46"/>
  <c r="BC31" i="46" s="1"/>
  <c r="DQ31" i="46"/>
  <c r="DP31" i="46"/>
  <c r="DO31" i="46"/>
  <c r="AZ31" i="46" s="1"/>
  <c r="DN31" i="46"/>
  <c r="AY31" i="46" s="1"/>
  <c r="DM31" i="46"/>
  <c r="AX31" i="46" s="1"/>
  <c r="DL31" i="46"/>
  <c r="AW31" i="46" s="1"/>
  <c r="DK31" i="46"/>
  <c r="DJ31" i="46"/>
  <c r="DI31" i="46"/>
  <c r="DH31" i="46"/>
  <c r="DG31" i="46"/>
  <c r="AR31" i="46" s="1"/>
  <c r="DF31" i="46"/>
  <c r="AQ31" i="46" s="1"/>
  <c r="DE31" i="46"/>
  <c r="AP31" i="46" s="1"/>
  <c r="DD31" i="46"/>
  <c r="DC31" i="46"/>
  <c r="AN31" i="46" s="1"/>
  <c r="DB31" i="46"/>
  <c r="DA31" i="46"/>
  <c r="AL31" i="46" s="1"/>
  <c r="CZ31" i="46"/>
  <c r="CY31" i="46"/>
  <c r="AJ31" i="46" s="1"/>
  <c r="CX31" i="46"/>
  <c r="CW31" i="46"/>
  <c r="AH31" i="46" s="1"/>
  <c r="CV31" i="46"/>
  <c r="AG31" i="46" s="1"/>
  <c r="CU31" i="46"/>
  <c r="AF31" i="46" s="1"/>
  <c r="CT31" i="46"/>
  <c r="CS31" i="46"/>
  <c r="AD31" i="46" s="1"/>
  <c r="CR31" i="46"/>
  <c r="CQ31" i="46"/>
  <c r="AB31" i="46" s="1"/>
  <c r="CP31" i="46"/>
  <c r="CO31" i="46"/>
  <c r="Z31" i="46" s="1"/>
  <c r="CN31" i="46"/>
  <c r="CM31" i="46"/>
  <c r="X31" i="46" s="1"/>
  <c r="CL31" i="46"/>
  <c r="CK31" i="46"/>
  <c r="V31" i="46" s="1"/>
  <c r="CJ31" i="46"/>
  <c r="CI31" i="46"/>
  <c r="T31" i="46" s="1"/>
  <c r="CH31" i="46"/>
  <c r="S31" i="46" s="1"/>
  <c r="CG31" i="46"/>
  <c r="R31" i="46" s="1"/>
  <c r="CF31" i="46"/>
  <c r="Q31" i="46" s="1"/>
  <c r="CE31" i="46"/>
  <c r="CD31" i="46"/>
  <c r="CC31" i="46"/>
  <c r="N31" i="46" s="1"/>
  <c r="CB31" i="46"/>
  <c r="CA31" i="46"/>
  <c r="L31" i="46" s="1"/>
  <c r="BZ31" i="46"/>
  <c r="K31" i="46" s="1"/>
  <c r="BY31" i="46"/>
  <c r="J31" i="46" s="1"/>
  <c r="BX31" i="46"/>
  <c r="BW31" i="46"/>
  <c r="BV31" i="46"/>
  <c r="BU31" i="46"/>
  <c r="F31" i="46" s="1"/>
  <c r="BT31" i="46"/>
  <c r="BS31" i="46"/>
  <c r="D31" i="46" s="1"/>
  <c r="B31" i="46"/>
  <c r="B31" i="44" s="1"/>
  <c r="A31" i="46"/>
  <c r="A29" i="27" s="1"/>
  <c r="EF30" i="46"/>
  <c r="BQ30" i="46" s="1"/>
  <c r="EE30" i="46"/>
  <c r="ED30" i="46"/>
  <c r="BO30" i="44" s="1"/>
  <c r="EC30" i="46"/>
  <c r="EB30" i="46"/>
  <c r="EA30" i="46"/>
  <c r="BL30" i="46" s="1"/>
  <c r="DZ30" i="46"/>
  <c r="BK30" i="46" s="1"/>
  <c r="DY30" i="46"/>
  <c r="BJ30" i="46" s="1"/>
  <c r="DX30" i="46"/>
  <c r="DW30" i="46"/>
  <c r="BH30" i="46" s="1"/>
  <c r="DV30" i="46"/>
  <c r="DU30" i="46"/>
  <c r="BF30" i="46" s="1"/>
  <c r="DT30" i="46"/>
  <c r="DS30" i="46"/>
  <c r="BD30" i="46" s="1"/>
  <c r="DR30" i="46"/>
  <c r="DQ30" i="46"/>
  <c r="BB30" i="46" s="1"/>
  <c r="DP30" i="46"/>
  <c r="BA30" i="46" s="1"/>
  <c r="DO30" i="46"/>
  <c r="DN30" i="46"/>
  <c r="DM30" i="46"/>
  <c r="AX30" i="46" s="1"/>
  <c r="DL30" i="46"/>
  <c r="AW30" i="46" s="1"/>
  <c r="DK30" i="46"/>
  <c r="AV30" i="46" s="1"/>
  <c r="DJ30" i="46"/>
  <c r="AU30" i="46" s="1"/>
  <c r="DI30" i="46"/>
  <c r="AT30" i="46" s="1"/>
  <c r="DH30" i="46"/>
  <c r="AS30" i="46" s="1"/>
  <c r="DG30" i="46"/>
  <c r="DF30" i="46"/>
  <c r="DE30" i="46"/>
  <c r="AP30" i="46" s="1"/>
  <c r="DD30" i="46"/>
  <c r="AO30" i="46" s="1"/>
  <c r="DC30" i="46"/>
  <c r="AN30" i="46" s="1"/>
  <c r="DB30" i="46"/>
  <c r="DA30" i="46"/>
  <c r="AL30" i="46" s="1"/>
  <c r="CZ30" i="46"/>
  <c r="AK30" i="46" s="1"/>
  <c r="CY30" i="46"/>
  <c r="AJ30" i="46" s="1"/>
  <c r="CX30" i="46"/>
  <c r="AI30" i="46" s="1"/>
  <c r="CW30" i="46"/>
  <c r="AH30" i="46" s="1"/>
  <c r="CV30" i="46"/>
  <c r="CU30" i="46"/>
  <c r="AF30" i="46" s="1"/>
  <c r="CT30" i="46"/>
  <c r="CS30" i="46"/>
  <c r="AD30" i="46" s="1"/>
  <c r="CR30" i="46"/>
  <c r="CQ30" i="46"/>
  <c r="CP30" i="46"/>
  <c r="CO30" i="46"/>
  <c r="Z30" i="46" s="1"/>
  <c r="CN30" i="46"/>
  <c r="CM30" i="46"/>
  <c r="X30" i="46" s="1"/>
  <c r="CL30" i="46"/>
  <c r="W30" i="46" s="1"/>
  <c r="CK30" i="46"/>
  <c r="V30" i="46" s="1"/>
  <c r="CJ30" i="46"/>
  <c r="U30" i="46" s="1"/>
  <c r="CI30" i="46"/>
  <c r="T30" i="46" s="1"/>
  <c r="CH30" i="46"/>
  <c r="S30" i="46" s="1"/>
  <c r="CG30" i="46"/>
  <c r="R30" i="46" s="1"/>
  <c r="CF30" i="46"/>
  <c r="CE30" i="46"/>
  <c r="P30" i="46" s="1"/>
  <c r="CD30" i="46"/>
  <c r="CC30" i="46"/>
  <c r="N30" i="46" s="1"/>
  <c r="CB30" i="46"/>
  <c r="CA30" i="46"/>
  <c r="L30" i="46" s="1"/>
  <c r="BZ30" i="46"/>
  <c r="BY30" i="46"/>
  <c r="J30" i="46" s="1"/>
  <c r="BX30" i="46"/>
  <c r="BW30" i="46"/>
  <c r="H30" i="46" s="1"/>
  <c r="BV30" i="46"/>
  <c r="G30" i="46" s="1"/>
  <c r="BU30" i="46"/>
  <c r="F30" i="46" s="1"/>
  <c r="BT30" i="46"/>
  <c r="E30" i="46" s="1"/>
  <c r="BS30" i="46"/>
  <c r="D30" i="46" s="1"/>
  <c r="BO30" i="46"/>
  <c r="B30" i="46"/>
  <c r="B30" i="44" s="1"/>
  <c r="A30" i="46"/>
  <c r="EF29" i="46"/>
  <c r="BQ29" i="46" s="1"/>
  <c r="EE29" i="46"/>
  <c r="ED29" i="46"/>
  <c r="BO29" i="46" s="1"/>
  <c r="EC29" i="46"/>
  <c r="BN29" i="46" s="1"/>
  <c r="EB29" i="46"/>
  <c r="BM29" i="46" s="1"/>
  <c r="EA29" i="46"/>
  <c r="BL29" i="46" s="1"/>
  <c r="DZ29" i="46"/>
  <c r="BK29" i="46" s="1"/>
  <c r="DY29" i="46"/>
  <c r="DX29" i="46"/>
  <c r="DW29" i="46"/>
  <c r="DV29" i="46"/>
  <c r="BG29" i="46" s="1"/>
  <c r="DU29" i="46"/>
  <c r="BF29" i="46" s="1"/>
  <c r="DT29" i="46"/>
  <c r="BE29" i="46" s="1"/>
  <c r="DS29" i="46"/>
  <c r="DR29" i="46"/>
  <c r="DQ29" i="46"/>
  <c r="DP29" i="46"/>
  <c r="BA29" i="46" s="1"/>
  <c r="DO29" i="46"/>
  <c r="DN29" i="46"/>
  <c r="AY29" i="46" s="1"/>
  <c r="DM29" i="46"/>
  <c r="AX29" i="46" s="1"/>
  <c r="DL29" i="46"/>
  <c r="AW29" i="46" s="1"/>
  <c r="DK29" i="46"/>
  <c r="AV29" i="46" s="1"/>
  <c r="DJ29" i="46"/>
  <c r="AU29" i="46" s="1"/>
  <c r="DI29" i="46"/>
  <c r="DH29" i="46"/>
  <c r="AS29" i="46" s="1"/>
  <c r="DG29" i="46"/>
  <c r="DF29" i="46"/>
  <c r="AQ29" i="46" s="1"/>
  <c r="DE29" i="46"/>
  <c r="DD29" i="46"/>
  <c r="AO29" i="46" s="1"/>
  <c r="DC29" i="46"/>
  <c r="AN29" i="46" s="1"/>
  <c r="DB29" i="46"/>
  <c r="AM29" i="46" s="1"/>
  <c r="DA29" i="46"/>
  <c r="AL29" i="46" s="1"/>
  <c r="CZ29" i="46"/>
  <c r="AK29" i="46" s="1"/>
  <c r="CY29" i="46"/>
  <c r="CX29" i="46"/>
  <c r="AI29" i="46" s="1"/>
  <c r="CW29" i="46"/>
  <c r="AH29" i="46" s="1"/>
  <c r="CV29" i="46"/>
  <c r="AG29" i="46" s="1"/>
  <c r="CU29" i="46"/>
  <c r="CT29" i="46"/>
  <c r="CS29" i="46"/>
  <c r="CR29" i="46"/>
  <c r="AC29" i="46" s="1"/>
  <c r="CQ29" i="46"/>
  <c r="CP29" i="46"/>
  <c r="AA29" i="46" s="1"/>
  <c r="CO29" i="46"/>
  <c r="Z29" i="46" s="1"/>
  <c r="CN29" i="46"/>
  <c r="Y29" i="46" s="1"/>
  <c r="CM29" i="46"/>
  <c r="CL29" i="46"/>
  <c r="W29" i="46" s="1"/>
  <c r="CK29" i="46"/>
  <c r="CJ29" i="46"/>
  <c r="CI29" i="46"/>
  <c r="CH29" i="46"/>
  <c r="S29" i="46" s="1"/>
  <c r="CG29" i="46"/>
  <c r="R29" i="46" s="1"/>
  <c r="CF29" i="46"/>
  <c r="Q29" i="46" s="1"/>
  <c r="CE29" i="46"/>
  <c r="P29" i="46" s="1"/>
  <c r="CD29" i="46"/>
  <c r="O29" i="46" s="1"/>
  <c r="CC29" i="46"/>
  <c r="CB29" i="46"/>
  <c r="M29" i="46" s="1"/>
  <c r="CA29" i="46"/>
  <c r="L29" i="46" s="1"/>
  <c r="BZ29" i="46"/>
  <c r="K29" i="46" s="1"/>
  <c r="BY29" i="46"/>
  <c r="J29" i="46" s="1"/>
  <c r="BX29" i="46"/>
  <c r="I29" i="44" s="1"/>
  <c r="BW29" i="46"/>
  <c r="BV29" i="46"/>
  <c r="G29" i="46" s="1"/>
  <c r="BU29" i="46"/>
  <c r="F29" i="46" s="1"/>
  <c r="BT29" i="46"/>
  <c r="E29" i="46" s="1"/>
  <c r="BS29" i="46"/>
  <c r="D29" i="46" s="1"/>
  <c r="B29" i="46"/>
  <c r="B29" i="44" s="1"/>
  <c r="A29" i="46"/>
  <c r="A27" i="27" s="1"/>
  <c r="EF28" i="46"/>
  <c r="BQ28" i="46" s="1"/>
  <c r="EE28" i="46"/>
  <c r="ED28" i="46"/>
  <c r="BO28" i="46" s="1"/>
  <c r="EC28" i="46"/>
  <c r="EB28" i="46"/>
  <c r="BM28" i="46" s="1"/>
  <c r="EA28" i="46"/>
  <c r="BL28" i="46" s="1"/>
  <c r="DZ28" i="46"/>
  <c r="BK28" i="46" s="1"/>
  <c r="DY28" i="46"/>
  <c r="BJ28" i="46" s="1"/>
  <c r="DX28" i="46"/>
  <c r="DW28" i="46"/>
  <c r="DV28" i="46"/>
  <c r="BG28" i="46" s="1"/>
  <c r="DU28" i="46"/>
  <c r="DT28" i="46"/>
  <c r="BE28" i="46" s="1"/>
  <c r="DS28" i="46"/>
  <c r="BD28" i="46" s="1"/>
  <c r="DR28" i="46"/>
  <c r="BC28" i="46" s="1"/>
  <c r="DQ28" i="46"/>
  <c r="DP28" i="46"/>
  <c r="BA28" i="46" s="1"/>
  <c r="DO28" i="46"/>
  <c r="DN28" i="46"/>
  <c r="DM28" i="46"/>
  <c r="DL28" i="46"/>
  <c r="AW28" i="46" s="1"/>
  <c r="DK28" i="46"/>
  <c r="DJ28" i="46"/>
  <c r="AU28" i="46" s="1"/>
  <c r="DI28" i="46"/>
  <c r="AT28" i="46" s="1"/>
  <c r="DH28" i="46"/>
  <c r="AS28" i="46" s="1"/>
  <c r="DG28" i="46"/>
  <c r="DF28" i="46"/>
  <c r="AQ28" i="46" s="1"/>
  <c r="DE28" i="46"/>
  <c r="DD28" i="46"/>
  <c r="AO28" i="46" s="1"/>
  <c r="DC28" i="46"/>
  <c r="DB28" i="46"/>
  <c r="AM28" i="46" s="1"/>
  <c r="DA28" i="46"/>
  <c r="CZ28" i="46"/>
  <c r="AK28" i="46" s="1"/>
  <c r="CY28" i="46"/>
  <c r="CX28" i="46"/>
  <c r="AI28" i="46" s="1"/>
  <c r="CW28" i="46"/>
  <c r="CV28" i="46"/>
  <c r="AG28" i="46" s="1"/>
  <c r="CU28" i="46"/>
  <c r="AF28" i="46" s="1"/>
  <c r="CT28" i="46"/>
  <c r="AE28" i="46" s="1"/>
  <c r="CS28" i="46"/>
  <c r="AD28" i="46" s="1"/>
  <c r="CR28" i="46"/>
  <c r="AC28" i="46" s="1"/>
  <c r="CQ28" i="46"/>
  <c r="CP28" i="46"/>
  <c r="AA28" i="46" s="1"/>
  <c r="CO28" i="46"/>
  <c r="CN28" i="46"/>
  <c r="Y28" i="46" s="1"/>
  <c r="CM28" i="46"/>
  <c r="CL28" i="46"/>
  <c r="W28" i="46" s="1"/>
  <c r="CK28" i="46"/>
  <c r="V28" i="46" s="1"/>
  <c r="CJ28" i="46"/>
  <c r="CI28" i="46"/>
  <c r="CH28" i="46"/>
  <c r="S28" i="46" s="1"/>
  <c r="CG28" i="46"/>
  <c r="R28" i="46" s="1"/>
  <c r="CF28" i="46"/>
  <c r="Q28" i="46" s="1"/>
  <c r="CE28" i="46"/>
  <c r="P28" i="46" s="1"/>
  <c r="CD28" i="46"/>
  <c r="O28" i="46" s="1"/>
  <c r="CC28" i="46"/>
  <c r="N28" i="46" s="1"/>
  <c r="CB28" i="46"/>
  <c r="M28" i="46" s="1"/>
  <c r="CA28" i="46"/>
  <c r="BZ28" i="46"/>
  <c r="K28" i="46" s="1"/>
  <c r="BY28" i="46"/>
  <c r="J28" i="46" s="1"/>
  <c r="BX28" i="46"/>
  <c r="I28" i="46" s="1"/>
  <c r="BW28" i="46"/>
  <c r="H28" i="46" s="1"/>
  <c r="BV28" i="46"/>
  <c r="G28" i="46" s="1"/>
  <c r="BU28" i="46"/>
  <c r="F28" i="46" s="1"/>
  <c r="BT28" i="46"/>
  <c r="E28" i="46" s="1"/>
  <c r="BS28" i="46"/>
  <c r="B28" i="46"/>
  <c r="A28" i="46"/>
  <c r="EF27" i="46"/>
  <c r="BQ27" i="46" s="1"/>
  <c r="EE27" i="46"/>
  <c r="BP27" i="46" s="1"/>
  <c r="ED27" i="46"/>
  <c r="BO27" i="46" s="1"/>
  <c r="EC27" i="46"/>
  <c r="BN27" i="46" s="1"/>
  <c r="EB27" i="46"/>
  <c r="BM27" i="46" s="1"/>
  <c r="EA27" i="46"/>
  <c r="BL27" i="46" s="1"/>
  <c r="DZ27" i="46"/>
  <c r="DY27" i="46"/>
  <c r="DX27" i="46"/>
  <c r="BI27" i="46" s="1"/>
  <c r="DW27" i="46"/>
  <c r="BH27" i="46" s="1"/>
  <c r="DV27" i="46"/>
  <c r="BG27" i="46" s="1"/>
  <c r="DU27" i="46"/>
  <c r="BF27" i="46" s="1"/>
  <c r="DT27" i="46"/>
  <c r="BE27" i="46" s="1"/>
  <c r="DS27" i="46"/>
  <c r="BD27" i="46" s="1"/>
  <c r="DR27" i="46"/>
  <c r="BC27" i="46" s="1"/>
  <c r="DQ27" i="46"/>
  <c r="BB27" i="46" s="1"/>
  <c r="DP27" i="46"/>
  <c r="BA27" i="46" s="1"/>
  <c r="DO27" i="46"/>
  <c r="AZ27" i="46" s="1"/>
  <c r="DN27" i="46"/>
  <c r="AY27" i="46" s="1"/>
  <c r="DM27" i="46"/>
  <c r="AX27" i="46" s="1"/>
  <c r="DL27" i="46"/>
  <c r="DK27" i="46"/>
  <c r="AV27" i="46" s="1"/>
  <c r="DJ27" i="46"/>
  <c r="AU27" i="46" s="1"/>
  <c r="DI27" i="46"/>
  <c r="DH27" i="46"/>
  <c r="AS27" i="46" s="1"/>
  <c r="DG27" i="46"/>
  <c r="DF27" i="46"/>
  <c r="AQ27" i="46" s="1"/>
  <c r="DE27" i="46"/>
  <c r="AP27" i="46" s="1"/>
  <c r="DD27" i="46"/>
  <c r="AO27" i="46" s="1"/>
  <c r="DC27" i="46"/>
  <c r="AN27" i="46" s="1"/>
  <c r="DB27" i="46"/>
  <c r="AM27" i="46" s="1"/>
  <c r="DA27" i="46"/>
  <c r="CZ27" i="46"/>
  <c r="AK27" i="46" s="1"/>
  <c r="CY27" i="46"/>
  <c r="AJ27" i="46" s="1"/>
  <c r="CX27" i="46"/>
  <c r="AI27" i="46" s="1"/>
  <c r="CW27" i="46"/>
  <c r="CV27" i="46"/>
  <c r="AG27" i="46" s="1"/>
  <c r="CU27" i="46"/>
  <c r="AF27" i="46" s="1"/>
  <c r="CT27" i="46"/>
  <c r="AE27" i="46" s="1"/>
  <c r="CS27" i="46"/>
  <c r="CR27" i="46"/>
  <c r="AC27" i="46" s="1"/>
  <c r="CQ27" i="46"/>
  <c r="CP27" i="46"/>
  <c r="AA27" i="46" s="1"/>
  <c r="CO27" i="46"/>
  <c r="Z27" i="46" s="1"/>
  <c r="CN27" i="46"/>
  <c r="Y27" i="46" s="1"/>
  <c r="CM27" i="46"/>
  <c r="X27" i="46" s="1"/>
  <c r="CL27" i="46"/>
  <c r="CK27" i="46"/>
  <c r="V27" i="46" s="1"/>
  <c r="CJ27" i="46"/>
  <c r="U27" i="46" s="1"/>
  <c r="CI27" i="46"/>
  <c r="T27" i="46" s="1"/>
  <c r="CH27" i="46"/>
  <c r="S27" i="46" s="1"/>
  <c r="CG27" i="46"/>
  <c r="CF27" i="46"/>
  <c r="CE27" i="46"/>
  <c r="P27" i="46" s="1"/>
  <c r="CD27" i="46"/>
  <c r="O27" i="46" s="1"/>
  <c r="CC27" i="46"/>
  <c r="CB27" i="46"/>
  <c r="M27" i="46" s="1"/>
  <c r="CA27" i="46"/>
  <c r="BZ27" i="46"/>
  <c r="K27" i="46" s="1"/>
  <c r="BY27" i="46"/>
  <c r="J27" i="46" s="1"/>
  <c r="BX27" i="46"/>
  <c r="I27" i="46" s="1"/>
  <c r="BW27" i="46"/>
  <c r="H27" i="46" s="1"/>
  <c r="BV27" i="46"/>
  <c r="G27" i="46" s="1"/>
  <c r="BU27" i="46"/>
  <c r="BT27" i="46"/>
  <c r="E27" i="46" s="1"/>
  <c r="BS27" i="46"/>
  <c r="D27" i="46" s="1"/>
  <c r="B27" i="46"/>
  <c r="A27" i="46"/>
  <c r="A25" i="27" s="1"/>
  <c r="EF26" i="46"/>
  <c r="BQ26" i="46" s="1"/>
  <c r="EE26" i="46"/>
  <c r="ED26" i="46"/>
  <c r="BO26" i="46" s="1"/>
  <c r="EC26" i="46"/>
  <c r="EB26" i="46"/>
  <c r="BM26" i="46" s="1"/>
  <c r="EA26" i="46"/>
  <c r="BL26" i="46" s="1"/>
  <c r="DZ26" i="46"/>
  <c r="BK26" i="46" s="1"/>
  <c r="DY26" i="46"/>
  <c r="DX26" i="46"/>
  <c r="BI26" i="46" s="1"/>
  <c r="DW26" i="46"/>
  <c r="BH26" i="46" s="1"/>
  <c r="DV26" i="46"/>
  <c r="BG26" i="46" s="1"/>
  <c r="DU26" i="46"/>
  <c r="BF26" i="46" s="1"/>
  <c r="DT26" i="46"/>
  <c r="BE26" i="46" s="1"/>
  <c r="DS26" i="46"/>
  <c r="BD26" i="46" s="1"/>
  <c r="DR26" i="46"/>
  <c r="BC26" i="46" s="1"/>
  <c r="DQ26" i="46"/>
  <c r="BB26" i="46" s="1"/>
  <c r="DP26" i="46"/>
  <c r="BA26" i="46" s="1"/>
  <c r="DO26" i="46"/>
  <c r="DN26" i="46"/>
  <c r="DM26" i="46"/>
  <c r="DL26" i="46"/>
  <c r="AW26" i="46" s="1"/>
  <c r="DK26" i="46"/>
  <c r="AV26" i="46" s="1"/>
  <c r="DJ26" i="46"/>
  <c r="AU26" i="46" s="1"/>
  <c r="DI26" i="46"/>
  <c r="AT26" i="46" s="1"/>
  <c r="DH26" i="46"/>
  <c r="AS26" i="46" s="1"/>
  <c r="DG26" i="46"/>
  <c r="DF26" i="46"/>
  <c r="AQ26" i="46" s="1"/>
  <c r="DE26" i="46"/>
  <c r="DD26" i="46"/>
  <c r="AO26" i="46" s="1"/>
  <c r="DC26" i="46"/>
  <c r="AN26" i="46" s="1"/>
  <c r="DB26" i="46"/>
  <c r="AM26" i="46" s="1"/>
  <c r="DA26" i="46"/>
  <c r="AL26" i="46" s="1"/>
  <c r="CZ26" i="46"/>
  <c r="AK26" i="46" s="1"/>
  <c r="CY26" i="46"/>
  <c r="CX26" i="46"/>
  <c r="AI26" i="46" s="1"/>
  <c r="CW26" i="46"/>
  <c r="CV26" i="46"/>
  <c r="AG26" i="46" s="1"/>
  <c r="CU26" i="46"/>
  <c r="AF26" i="46" s="1"/>
  <c r="CT26" i="46"/>
  <c r="AE26" i="46" s="1"/>
  <c r="CS26" i="46"/>
  <c r="AD26" i="46" s="1"/>
  <c r="CR26" i="46"/>
  <c r="AC26" i="46" s="1"/>
  <c r="CQ26" i="46"/>
  <c r="CP26" i="46"/>
  <c r="CO26" i="46"/>
  <c r="Z26" i="46" s="1"/>
  <c r="CN26" i="46"/>
  <c r="Y26" i="46" s="1"/>
  <c r="CM26" i="46"/>
  <c r="X26" i="46" s="1"/>
  <c r="CL26" i="46"/>
  <c r="W26" i="46" s="1"/>
  <c r="CK26" i="46"/>
  <c r="CJ26" i="46"/>
  <c r="CI26" i="46"/>
  <c r="CH26" i="46"/>
  <c r="S26" i="46" s="1"/>
  <c r="CG26" i="46"/>
  <c r="CF26" i="46"/>
  <c r="Q26" i="46" s="1"/>
  <c r="CE26" i="46"/>
  <c r="P26" i="46" s="1"/>
  <c r="CD26" i="46"/>
  <c r="O26" i="46" s="1"/>
  <c r="CC26" i="46"/>
  <c r="N26" i="46" s="1"/>
  <c r="CB26" i="46"/>
  <c r="M26" i="46" s="1"/>
  <c r="CA26" i="46"/>
  <c r="L26" i="46" s="1"/>
  <c r="BZ26" i="46"/>
  <c r="K26" i="46" s="1"/>
  <c r="BY26" i="46"/>
  <c r="BX26" i="46"/>
  <c r="I26" i="46" s="1"/>
  <c r="BW26" i="46"/>
  <c r="H26" i="46" s="1"/>
  <c r="BV26" i="46"/>
  <c r="G26" i="46" s="1"/>
  <c r="BU26" i="46"/>
  <c r="F26" i="46" s="1"/>
  <c r="BT26" i="46"/>
  <c r="BS26" i="46"/>
  <c r="B26" i="46"/>
  <c r="A26" i="46"/>
  <c r="EF25" i="46"/>
  <c r="BQ25" i="46" s="1"/>
  <c r="EE25" i="46"/>
  <c r="BP25" i="46" s="1"/>
  <c r="ED25" i="46"/>
  <c r="BO25" i="46" s="1"/>
  <c r="EC25" i="46"/>
  <c r="BN25" i="46" s="1"/>
  <c r="EB25" i="46"/>
  <c r="BM25" i="46" s="1"/>
  <c r="EA25" i="46"/>
  <c r="BL25" i="46" s="1"/>
  <c r="DZ25" i="46"/>
  <c r="BK25" i="46" s="1"/>
  <c r="DY25" i="46"/>
  <c r="DX25" i="46"/>
  <c r="BI25" i="46" s="1"/>
  <c r="DW25" i="46"/>
  <c r="BH25" i="46" s="1"/>
  <c r="DV25" i="46"/>
  <c r="BG25" i="46" s="1"/>
  <c r="DU25" i="46"/>
  <c r="BF25" i="46" s="1"/>
  <c r="DT25" i="46"/>
  <c r="DS25" i="46"/>
  <c r="BD25" i="46" s="1"/>
  <c r="DR25" i="46"/>
  <c r="DQ25" i="46"/>
  <c r="DP25" i="46"/>
  <c r="BA25" i="46" s="1"/>
  <c r="DO25" i="46"/>
  <c r="AZ25" i="46" s="1"/>
  <c r="DN25" i="46"/>
  <c r="AY25" i="46" s="1"/>
  <c r="DM25" i="46"/>
  <c r="AX25" i="46" s="1"/>
  <c r="DL25" i="46"/>
  <c r="DK25" i="46"/>
  <c r="AV25" i="46" s="1"/>
  <c r="DJ25" i="46"/>
  <c r="AU25" i="46" s="1"/>
  <c r="DI25" i="46"/>
  <c r="DH25" i="46"/>
  <c r="AS25" i="46" s="1"/>
  <c r="DG25" i="46"/>
  <c r="AR25" i="46" s="1"/>
  <c r="DF25" i="46"/>
  <c r="AQ25" i="46" s="1"/>
  <c r="DE25" i="46"/>
  <c r="AP25" i="46" s="1"/>
  <c r="DD25" i="46"/>
  <c r="DC25" i="46"/>
  <c r="DB25" i="46"/>
  <c r="AM25" i="46" s="1"/>
  <c r="DA25" i="46"/>
  <c r="CZ25" i="46"/>
  <c r="AK25" i="46" s="1"/>
  <c r="CY25" i="46"/>
  <c r="AJ25" i="46" s="1"/>
  <c r="CX25" i="46"/>
  <c r="AI25" i="46" s="1"/>
  <c r="CW25" i="46"/>
  <c r="AH25" i="46" s="1"/>
  <c r="CV25" i="46"/>
  <c r="AG25" i="46" s="1"/>
  <c r="CU25" i="46"/>
  <c r="CT25" i="46"/>
  <c r="CS25" i="46"/>
  <c r="AD25" i="46" s="1"/>
  <c r="CR25" i="46"/>
  <c r="AC25" i="46" s="1"/>
  <c r="CQ25" i="46"/>
  <c r="CP25" i="46"/>
  <c r="AA25" i="46" s="1"/>
  <c r="CO25" i="46"/>
  <c r="Z25" i="46" s="1"/>
  <c r="CN25" i="46"/>
  <c r="CM25" i="46"/>
  <c r="X25" i="46" s="1"/>
  <c r="CL25" i="46"/>
  <c r="W25" i="46" s="1"/>
  <c r="CK25" i="46"/>
  <c r="CJ25" i="46"/>
  <c r="U25" i="46" s="1"/>
  <c r="CI25" i="46"/>
  <c r="CH25" i="46"/>
  <c r="S25" i="46" s="1"/>
  <c r="CG25" i="46"/>
  <c r="R25" i="46" s="1"/>
  <c r="CF25" i="46"/>
  <c r="Q25" i="46" s="1"/>
  <c r="CE25" i="46"/>
  <c r="P25" i="46" s="1"/>
  <c r="CD25" i="46"/>
  <c r="O25" i="46" s="1"/>
  <c r="CC25" i="46"/>
  <c r="CB25" i="46"/>
  <c r="M25" i="46" s="1"/>
  <c r="CA25" i="46"/>
  <c r="L25" i="46" s="1"/>
  <c r="BZ25" i="46"/>
  <c r="K25" i="46" s="1"/>
  <c r="BY25" i="46"/>
  <c r="J25" i="46" s="1"/>
  <c r="BX25" i="46"/>
  <c r="BW25" i="46"/>
  <c r="BV25" i="46"/>
  <c r="G25" i="46" s="1"/>
  <c r="BU25" i="46"/>
  <c r="BT25" i="46"/>
  <c r="E25" i="46" s="1"/>
  <c r="BS25" i="46"/>
  <c r="B25" i="46"/>
  <c r="A25" i="46"/>
  <c r="A23" i="27" s="1"/>
  <c r="EF24" i="46"/>
  <c r="EE24" i="46"/>
  <c r="BP24" i="46" s="1"/>
  <c r="ED24" i="46"/>
  <c r="BO24" i="46" s="1"/>
  <c r="EC24" i="46"/>
  <c r="EB24" i="46"/>
  <c r="BM24" i="46" s="1"/>
  <c r="EA24" i="46"/>
  <c r="BL24" i="46" s="1"/>
  <c r="DZ24" i="46"/>
  <c r="BK24" i="46" s="1"/>
  <c r="DY24" i="46"/>
  <c r="BJ24" i="46" s="1"/>
  <c r="DX24" i="46"/>
  <c r="DW24" i="46"/>
  <c r="BH24" i="46" s="1"/>
  <c r="DV24" i="46"/>
  <c r="BG24" i="46" s="1"/>
  <c r="DU24" i="46"/>
  <c r="DT24" i="46"/>
  <c r="BE24" i="46" s="1"/>
  <c r="DS24" i="46"/>
  <c r="BD24" i="46" s="1"/>
  <c r="DR24" i="46"/>
  <c r="BC24" i="46" s="1"/>
  <c r="DQ24" i="46"/>
  <c r="BB24" i="46" s="1"/>
  <c r="DP24" i="46"/>
  <c r="DO24" i="46"/>
  <c r="AZ24" i="46" s="1"/>
  <c r="DN24" i="46"/>
  <c r="AY24" i="46" s="1"/>
  <c r="DM24" i="46"/>
  <c r="DL24" i="46"/>
  <c r="AW24" i="46" s="1"/>
  <c r="DK24" i="46"/>
  <c r="AV24" i="46" s="1"/>
  <c r="DJ24" i="46"/>
  <c r="AU24" i="46" s="1"/>
  <c r="DI24" i="46"/>
  <c r="AT24" i="46" s="1"/>
  <c r="DH24" i="46"/>
  <c r="AS24" i="46" s="1"/>
  <c r="DG24" i="46"/>
  <c r="AR24" i="46" s="1"/>
  <c r="DF24" i="46"/>
  <c r="AQ24" i="46" s="1"/>
  <c r="DE24" i="46"/>
  <c r="AP24" i="46" s="1"/>
  <c r="DD24" i="46"/>
  <c r="AO24" i="46" s="1"/>
  <c r="DC24" i="46"/>
  <c r="AN24" i="46" s="1"/>
  <c r="DB24" i="46"/>
  <c r="AM24" i="46" s="1"/>
  <c r="DA24" i="46"/>
  <c r="AL24" i="46" s="1"/>
  <c r="CZ24" i="46"/>
  <c r="CY24" i="46"/>
  <c r="AJ24" i="46" s="1"/>
  <c r="CX24" i="46"/>
  <c r="AI24" i="46" s="1"/>
  <c r="CW24" i="46"/>
  <c r="CV24" i="46"/>
  <c r="AG24" i="46" s="1"/>
  <c r="CU24" i="46"/>
  <c r="CT24" i="46"/>
  <c r="AE24" i="46" s="1"/>
  <c r="CS24" i="46"/>
  <c r="AD24" i="46" s="1"/>
  <c r="CR24" i="46"/>
  <c r="AC24" i="46" s="1"/>
  <c r="CQ24" i="46"/>
  <c r="AB24" i="46" s="1"/>
  <c r="CP24" i="46"/>
  <c r="CO24" i="46"/>
  <c r="CN24" i="46"/>
  <c r="Y24" i="46" s="1"/>
  <c r="CM24" i="46"/>
  <c r="X24" i="46" s="1"/>
  <c r="CL24" i="46"/>
  <c r="W24" i="46" s="1"/>
  <c r="CK24" i="46"/>
  <c r="V24" i="46" s="1"/>
  <c r="CJ24" i="46"/>
  <c r="CI24" i="46"/>
  <c r="T24" i="46" s="1"/>
  <c r="CH24" i="46"/>
  <c r="CG24" i="46"/>
  <c r="CF24" i="46"/>
  <c r="Q24" i="46" s="1"/>
  <c r="CE24" i="46"/>
  <c r="P24" i="46" s="1"/>
  <c r="CD24" i="46"/>
  <c r="O24" i="46" s="1"/>
  <c r="CC24" i="46"/>
  <c r="N24" i="46" s="1"/>
  <c r="CB24" i="46"/>
  <c r="CA24" i="46"/>
  <c r="L24" i="46" s="1"/>
  <c r="BZ24" i="46"/>
  <c r="K24" i="46" s="1"/>
  <c r="BY24" i="46"/>
  <c r="J24" i="46" s="1"/>
  <c r="BX24" i="46"/>
  <c r="I24" i="46" s="1"/>
  <c r="BW24" i="46"/>
  <c r="H24" i="46" s="1"/>
  <c r="BV24" i="46"/>
  <c r="G24" i="46" s="1"/>
  <c r="BU24" i="46"/>
  <c r="F24" i="46" s="1"/>
  <c r="BT24" i="46"/>
  <c r="E24" i="46" s="1"/>
  <c r="BS24" i="46"/>
  <c r="D24" i="46" s="1"/>
  <c r="B24" i="46"/>
  <c r="A24" i="46"/>
  <c r="A22" i="27" s="1"/>
  <c r="EF23" i="46"/>
  <c r="BQ23" i="46" s="1"/>
  <c r="EE23" i="46"/>
  <c r="BP23" i="46" s="1"/>
  <c r="ED23" i="46"/>
  <c r="BO23" i="46" s="1"/>
  <c r="EC23" i="46"/>
  <c r="BN23" i="46" s="1"/>
  <c r="EB23" i="46"/>
  <c r="BM23" i="46" s="1"/>
  <c r="EA23" i="46"/>
  <c r="DZ23" i="46"/>
  <c r="DY23" i="46"/>
  <c r="DX23" i="46"/>
  <c r="BI23" i="46" s="1"/>
  <c r="DW23" i="46"/>
  <c r="DV23" i="46"/>
  <c r="BG23" i="46" s="1"/>
  <c r="DU23" i="46"/>
  <c r="BF23" i="46" s="1"/>
  <c r="DT23" i="46"/>
  <c r="BE23" i="46" s="1"/>
  <c r="DS23" i="46"/>
  <c r="BD23" i="46" s="1"/>
  <c r="DR23" i="46"/>
  <c r="BC23" i="46" s="1"/>
  <c r="DQ23" i="46"/>
  <c r="DP23" i="46"/>
  <c r="BA23" i="46" s="1"/>
  <c r="DO23" i="46"/>
  <c r="AZ23" i="46" s="1"/>
  <c r="DN23" i="46"/>
  <c r="AY23" i="46" s="1"/>
  <c r="DM23" i="46"/>
  <c r="DL23" i="46"/>
  <c r="AW23" i="46" s="1"/>
  <c r="DK23" i="46"/>
  <c r="DJ23" i="46"/>
  <c r="AU23" i="46" s="1"/>
  <c r="DI23" i="46"/>
  <c r="DH23" i="46"/>
  <c r="AS23" i="46" s="1"/>
  <c r="DG23" i="46"/>
  <c r="DF23" i="46"/>
  <c r="AQ23" i="46" s="1"/>
  <c r="DE23" i="46"/>
  <c r="AP23" i="46" s="1"/>
  <c r="DD23" i="46"/>
  <c r="AO23" i="46" s="1"/>
  <c r="DC23" i="46"/>
  <c r="DB23" i="46"/>
  <c r="AM23" i="46" s="1"/>
  <c r="DA23" i="46"/>
  <c r="AL23" i="46" s="1"/>
  <c r="CZ23" i="46"/>
  <c r="AK23" i="46" s="1"/>
  <c r="CY23" i="46"/>
  <c r="AJ23" i="46" s="1"/>
  <c r="CX23" i="46"/>
  <c r="AI23" i="46" s="1"/>
  <c r="CW23" i="46"/>
  <c r="AH23" i="46" s="1"/>
  <c r="CV23" i="46"/>
  <c r="AG23" i="46" s="1"/>
  <c r="CU23" i="46"/>
  <c r="CT23" i="46"/>
  <c r="AE23" i="46" s="1"/>
  <c r="CS23" i="46"/>
  <c r="AD23" i="46" s="1"/>
  <c r="CR23" i="46"/>
  <c r="AC23" i="46" s="1"/>
  <c r="CQ23" i="46"/>
  <c r="CP23" i="46"/>
  <c r="AA23" i="46" s="1"/>
  <c r="CO23" i="46"/>
  <c r="CN23" i="46"/>
  <c r="Y23" i="46" s="1"/>
  <c r="CM23" i="46"/>
  <c r="CL23" i="46"/>
  <c r="W23" i="46" s="1"/>
  <c r="CK23" i="46"/>
  <c r="CJ23" i="46"/>
  <c r="U23" i="46" s="1"/>
  <c r="CI23" i="46"/>
  <c r="T23" i="46" s="1"/>
  <c r="CH23" i="46"/>
  <c r="S23" i="46" s="1"/>
  <c r="CG23" i="46"/>
  <c r="R23" i="46" s="1"/>
  <c r="CF23" i="46"/>
  <c r="Q23" i="46" s="1"/>
  <c r="CE23" i="46"/>
  <c r="CD23" i="46"/>
  <c r="CC23" i="46"/>
  <c r="CB23" i="46"/>
  <c r="M23" i="46" s="1"/>
  <c r="CA23" i="46"/>
  <c r="L23" i="46" s="1"/>
  <c r="BZ23" i="46"/>
  <c r="K23" i="46" s="1"/>
  <c r="BY23" i="46"/>
  <c r="J23" i="46" s="1"/>
  <c r="BX23" i="46"/>
  <c r="I23" i="46" s="1"/>
  <c r="BW23" i="46"/>
  <c r="H23" i="46" s="1"/>
  <c r="BV23" i="46"/>
  <c r="G23" i="46" s="1"/>
  <c r="BU23" i="46"/>
  <c r="BT23" i="46"/>
  <c r="E23" i="46" s="1"/>
  <c r="BS23" i="46"/>
  <c r="D23" i="46" s="1"/>
  <c r="B23" i="46"/>
  <c r="A23" i="46"/>
  <c r="A21" i="27" s="1"/>
  <c r="EF22" i="46"/>
  <c r="EE22" i="46"/>
  <c r="BP22" i="46" s="1"/>
  <c r="ED22" i="46"/>
  <c r="BO22" i="44" s="1"/>
  <c r="EC22" i="46"/>
  <c r="EB22" i="46"/>
  <c r="BM22" i="46" s="1"/>
  <c r="EA22" i="46"/>
  <c r="DZ22" i="46"/>
  <c r="BK22" i="46" s="1"/>
  <c r="DY22" i="46"/>
  <c r="DX22" i="46"/>
  <c r="BI22" i="46" s="1"/>
  <c r="DW22" i="46"/>
  <c r="BH22" i="46" s="1"/>
  <c r="DV22" i="46"/>
  <c r="BG22" i="46" s="1"/>
  <c r="DU22" i="46"/>
  <c r="BF22" i="44" s="1"/>
  <c r="DT22" i="46"/>
  <c r="BE22" i="46" s="1"/>
  <c r="DS22" i="46"/>
  <c r="BD22" i="46" s="1"/>
  <c r="DR22" i="46"/>
  <c r="BC22" i="46" s="1"/>
  <c r="DQ22" i="46"/>
  <c r="BB22" i="46" s="1"/>
  <c r="DP22" i="46"/>
  <c r="DO22" i="46"/>
  <c r="AZ22" i="46" s="1"/>
  <c r="DN22" i="46"/>
  <c r="AY22" i="46" s="1"/>
  <c r="DM22" i="46"/>
  <c r="DL22" i="46"/>
  <c r="AW22" i="46" s="1"/>
  <c r="DK22" i="46"/>
  <c r="AV22" i="46" s="1"/>
  <c r="DJ22" i="46"/>
  <c r="AU22" i="46" s="1"/>
  <c r="DI22" i="46"/>
  <c r="DH22" i="46"/>
  <c r="AS22" i="46" s="1"/>
  <c r="DG22" i="46"/>
  <c r="AR22" i="46" s="1"/>
  <c r="DF22" i="46"/>
  <c r="AQ22" i="46" s="1"/>
  <c r="DE22" i="46"/>
  <c r="DD22" i="46"/>
  <c r="AO22" i="46" s="1"/>
  <c r="DC22" i="46"/>
  <c r="AN22" i="46" s="1"/>
  <c r="DB22" i="46"/>
  <c r="AM22" i="46" s="1"/>
  <c r="DA22" i="46"/>
  <c r="AL22" i="46" s="1"/>
  <c r="CZ22" i="46"/>
  <c r="CY22" i="46"/>
  <c r="AJ22" i="46" s="1"/>
  <c r="CX22" i="46"/>
  <c r="AI22" i="46" s="1"/>
  <c r="CW22" i="46"/>
  <c r="CV22" i="46"/>
  <c r="AG22" i="46" s="1"/>
  <c r="CU22" i="46"/>
  <c r="AF22" i="46" s="1"/>
  <c r="CT22" i="46"/>
  <c r="AE22" i="46" s="1"/>
  <c r="CS22" i="46"/>
  <c r="AD22" i="46" s="1"/>
  <c r="CR22" i="46"/>
  <c r="CQ22" i="46"/>
  <c r="AB22" i="46" s="1"/>
  <c r="CP22" i="46"/>
  <c r="AA22" i="46" s="1"/>
  <c r="CO22" i="46"/>
  <c r="Z22" i="46" s="1"/>
  <c r="CN22" i="46"/>
  <c r="Y22" i="46" s="1"/>
  <c r="CM22" i="46"/>
  <c r="X22" i="46" s="1"/>
  <c r="CL22" i="46"/>
  <c r="W22" i="46" s="1"/>
  <c r="CK22" i="46"/>
  <c r="V22" i="46" s="1"/>
  <c r="CJ22" i="46"/>
  <c r="CI22" i="46"/>
  <c r="T22" i="46" s="1"/>
  <c r="CH22" i="46"/>
  <c r="S22" i="46" s="1"/>
  <c r="CG22" i="46"/>
  <c r="CF22" i="46"/>
  <c r="Q22" i="46" s="1"/>
  <c r="CE22" i="46"/>
  <c r="P22" i="46" s="1"/>
  <c r="CD22" i="46"/>
  <c r="O22" i="46" s="1"/>
  <c r="CC22" i="46"/>
  <c r="N22" i="46" s="1"/>
  <c r="CB22" i="46"/>
  <c r="M22" i="46" s="1"/>
  <c r="CA22" i="46"/>
  <c r="L22" i="46" s="1"/>
  <c r="BZ22" i="46"/>
  <c r="K22" i="46" s="1"/>
  <c r="BY22" i="46"/>
  <c r="BX22" i="46"/>
  <c r="I22" i="46" s="1"/>
  <c r="BW22" i="46"/>
  <c r="H22" i="46" s="1"/>
  <c r="BV22" i="46"/>
  <c r="G22" i="46" s="1"/>
  <c r="BU22" i="46"/>
  <c r="F22" i="46" s="1"/>
  <c r="BT22" i="46"/>
  <c r="BS22" i="46"/>
  <c r="D22" i="46" s="1"/>
  <c r="BO22" i="46"/>
  <c r="BF22" i="46"/>
  <c r="B22" i="46"/>
  <c r="A22" i="46"/>
  <c r="A20" i="27" s="1"/>
  <c r="EF21" i="46"/>
  <c r="BQ21" i="46" s="1"/>
  <c r="EE21" i="46"/>
  <c r="BP21" i="46" s="1"/>
  <c r="ED21" i="46"/>
  <c r="EC21" i="46"/>
  <c r="BN21" i="46" s="1"/>
  <c r="EB21" i="46"/>
  <c r="BM21" i="46" s="1"/>
  <c r="EA21" i="46"/>
  <c r="DZ21" i="46"/>
  <c r="BK21" i="46" s="1"/>
  <c r="DY21" i="46"/>
  <c r="BJ21" i="46" s="1"/>
  <c r="DX21" i="46"/>
  <c r="BI21" i="46" s="1"/>
  <c r="DW21" i="46"/>
  <c r="DV21" i="46"/>
  <c r="BG21" i="46" s="1"/>
  <c r="DU21" i="46"/>
  <c r="DT21" i="46"/>
  <c r="BE21" i="46" s="1"/>
  <c r="DS21" i="46"/>
  <c r="DR21" i="46"/>
  <c r="BC21" i="46" s="1"/>
  <c r="DQ21" i="46"/>
  <c r="BB21" i="46" s="1"/>
  <c r="DP21" i="46"/>
  <c r="BA21" i="46" s="1"/>
  <c r="DO21" i="46"/>
  <c r="AZ21" i="46" s="1"/>
  <c r="DN21" i="46"/>
  <c r="AY21" i="46" s="1"/>
  <c r="DM21" i="46"/>
  <c r="DL21" i="46"/>
  <c r="AW21" i="46" s="1"/>
  <c r="DK21" i="46"/>
  <c r="DJ21" i="46"/>
  <c r="AU21" i="46" s="1"/>
  <c r="DI21" i="46"/>
  <c r="DH21" i="46"/>
  <c r="AS21" i="46" s="1"/>
  <c r="DG21" i="46"/>
  <c r="DF21" i="46"/>
  <c r="AQ21" i="46" s="1"/>
  <c r="DE21" i="46"/>
  <c r="DD21" i="46"/>
  <c r="AO21" i="46" s="1"/>
  <c r="DC21" i="46"/>
  <c r="DB21" i="46"/>
  <c r="AM21" i="46" s="1"/>
  <c r="DA21" i="46"/>
  <c r="AL21" i="46" s="1"/>
  <c r="CZ21" i="46"/>
  <c r="AK21" i="46" s="1"/>
  <c r="CY21" i="46"/>
  <c r="AJ21" i="46" s="1"/>
  <c r="CX21" i="46"/>
  <c r="CW21" i="46"/>
  <c r="CV21" i="46"/>
  <c r="AG21" i="46" s="1"/>
  <c r="CU21" i="46"/>
  <c r="CT21" i="46"/>
  <c r="AE21" i="46" s="1"/>
  <c r="CS21" i="46"/>
  <c r="AD21" i="46" s="1"/>
  <c r="CR21" i="46"/>
  <c r="AC21" i="46" s="1"/>
  <c r="CQ21" i="46"/>
  <c r="AB21" i="46" s="1"/>
  <c r="CP21" i="46"/>
  <c r="CO21" i="46"/>
  <c r="Z21" i="46" s="1"/>
  <c r="CN21" i="46"/>
  <c r="Y21" i="46" s="1"/>
  <c r="CM21" i="46"/>
  <c r="X21" i="46" s="1"/>
  <c r="CL21" i="46"/>
  <c r="W21" i="46" s="1"/>
  <c r="CK21" i="46"/>
  <c r="V21" i="46" s="1"/>
  <c r="CJ21" i="46"/>
  <c r="U21" i="46" s="1"/>
  <c r="CI21" i="46"/>
  <c r="CH21" i="46"/>
  <c r="S21" i="46" s="1"/>
  <c r="CG21" i="46"/>
  <c r="CF21" i="46"/>
  <c r="Q21" i="46" s="1"/>
  <c r="CE21" i="46"/>
  <c r="P21" i="46" s="1"/>
  <c r="CD21" i="46"/>
  <c r="O21" i="46" s="1"/>
  <c r="CC21" i="46"/>
  <c r="N21" i="46" s="1"/>
  <c r="CB21" i="46"/>
  <c r="M21" i="46" s="1"/>
  <c r="CA21" i="46"/>
  <c r="L21" i="46" s="1"/>
  <c r="BZ21" i="46"/>
  <c r="K21" i="46" s="1"/>
  <c r="BY21" i="46"/>
  <c r="BX21" i="46"/>
  <c r="BW21" i="46"/>
  <c r="BV21" i="46"/>
  <c r="BU21" i="46"/>
  <c r="F21" i="46" s="1"/>
  <c r="BT21" i="46"/>
  <c r="E21" i="46" s="1"/>
  <c r="BS21" i="46"/>
  <c r="D21" i="46" s="1"/>
  <c r="B21" i="46"/>
  <c r="A21" i="46"/>
  <c r="A19" i="27" s="1"/>
  <c r="EF20" i="46"/>
  <c r="BQ20" i="46" s="1"/>
  <c r="EE20" i="46"/>
  <c r="ED20" i="46"/>
  <c r="BO20" i="44" s="1"/>
  <c r="EC20" i="46"/>
  <c r="EB20" i="46"/>
  <c r="BM20" i="46" s="1"/>
  <c r="EA20" i="46"/>
  <c r="BL20" i="46" s="1"/>
  <c r="DZ20" i="46"/>
  <c r="BK20" i="46" s="1"/>
  <c r="DY20" i="46"/>
  <c r="BJ20" i="46" s="1"/>
  <c r="DX20" i="46"/>
  <c r="BI20" i="46" s="1"/>
  <c r="DW20" i="46"/>
  <c r="DV20" i="46"/>
  <c r="DU20" i="46"/>
  <c r="BF20" i="46" s="1"/>
  <c r="DT20" i="46"/>
  <c r="BE20" i="46" s="1"/>
  <c r="DS20" i="46"/>
  <c r="BD20" i="46" s="1"/>
  <c r="DR20" i="46"/>
  <c r="BC20" i="46" s="1"/>
  <c r="DQ20" i="46"/>
  <c r="DP20" i="46"/>
  <c r="BA20" i="46" s="1"/>
  <c r="DO20" i="46"/>
  <c r="DN20" i="46"/>
  <c r="AY20" i="46" s="1"/>
  <c r="DM20" i="46"/>
  <c r="DL20" i="46"/>
  <c r="AW20" i="46" s="1"/>
  <c r="DK20" i="46"/>
  <c r="DJ20" i="46"/>
  <c r="AU20" i="46" s="1"/>
  <c r="DI20" i="46"/>
  <c r="AT20" i="46" s="1"/>
  <c r="DH20" i="46"/>
  <c r="AS20" i="46" s="1"/>
  <c r="DG20" i="46"/>
  <c r="AR20" i="46" s="1"/>
  <c r="DF20" i="46"/>
  <c r="AQ20" i="46" s="1"/>
  <c r="DE20" i="46"/>
  <c r="AP20" i="46" s="1"/>
  <c r="DD20" i="46"/>
  <c r="AO20" i="46" s="1"/>
  <c r="DC20" i="46"/>
  <c r="DB20" i="46"/>
  <c r="AM20" i="46" s="1"/>
  <c r="DA20" i="46"/>
  <c r="CZ20" i="46"/>
  <c r="AK20" i="46" s="1"/>
  <c r="CY20" i="46"/>
  <c r="AJ20" i="46" s="1"/>
  <c r="CX20" i="46"/>
  <c r="CW20" i="46"/>
  <c r="AH20" i="46" s="1"/>
  <c r="CV20" i="46"/>
  <c r="AG20" i="46" s="1"/>
  <c r="CU20" i="46"/>
  <c r="AF20" i="46" s="1"/>
  <c r="CT20" i="46"/>
  <c r="CS20" i="46"/>
  <c r="CR20" i="46"/>
  <c r="AC20" i="46" s="1"/>
  <c r="CQ20" i="46"/>
  <c r="CP20" i="46"/>
  <c r="AA20" i="46" s="1"/>
  <c r="CO20" i="46"/>
  <c r="CN20" i="46"/>
  <c r="Y20" i="46" s="1"/>
  <c r="CM20" i="46"/>
  <c r="X20" i="46" s="1"/>
  <c r="CL20" i="46"/>
  <c r="CK20" i="46"/>
  <c r="V20" i="46" s="1"/>
  <c r="CJ20" i="46"/>
  <c r="U20" i="46" s="1"/>
  <c r="CI20" i="46"/>
  <c r="CH20" i="46"/>
  <c r="S20" i="46" s="1"/>
  <c r="CG20" i="46"/>
  <c r="R20" i="46" s="1"/>
  <c r="CF20" i="46"/>
  <c r="Q20" i="46" s="1"/>
  <c r="CE20" i="46"/>
  <c r="P20" i="46" s="1"/>
  <c r="CD20" i="46"/>
  <c r="O20" i="46" s="1"/>
  <c r="CC20" i="46"/>
  <c r="CB20" i="46"/>
  <c r="M20" i="46" s="1"/>
  <c r="CA20" i="46"/>
  <c r="BZ20" i="46"/>
  <c r="BY20" i="46"/>
  <c r="J20" i="46" s="1"/>
  <c r="BX20" i="46"/>
  <c r="I20" i="46" s="1"/>
  <c r="BW20" i="46"/>
  <c r="H20" i="46" s="1"/>
  <c r="BV20" i="46"/>
  <c r="G20" i="46" s="1"/>
  <c r="BU20" i="46"/>
  <c r="F20" i="46" s="1"/>
  <c r="BT20" i="46"/>
  <c r="E20" i="46" s="1"/>
  <c r="BS20" i="46"/>
  <c r="BO20" i="46"/>
  <c r="B20" i="46"/>
  <c r="A20" i="46"/>
  <c r="A18" i="27" s="1"/>
  <c r="EF19" i="46"/>
  <c r="BQ19" i="46" s="1"/>
  <c r="EE19" i="46"/>
  <c r="BP19" i="46" s="1"/>
  <c r="ED19" i="46"/>
  <c r="BO19" i="46" s="1"/>
  <c r="EC19" i="46"/>
  <c r="EB19" i="46"/>
  <c r="BM19" i="46" s="1"/>
  <c r="EA19" i="46"/>
  <c r="BL19" i="46" s="1"/>
  <c r="DZ19" i="46"/>
  <c r="BK19" i="46" s="1"/>
  <c r="DY19" i="46"/>
  <c r="BJ19" i="46" s="1"/>
  <c r="DX19" i="46"/>
  <c r="BI19" i="46" s="1"/>
  <c r="DW19" i="46"/>
  <c r="BH19" i="46" s="1"/>
  <c r="DV19" i="46"/>
  <c r="BG19" i="46" s="1"/>
  <c r="DU19" i="46"/>
  <c r="BF19" i="46" s="1"/>
  <c r="DT19" i="46"/>
  <c r="BE19" i="46" s="1"/>
  <c r="DS19" i="46"/>
  <c r="BD19" i="46" s="1"/>
  <c r="DR19" i="46"/>
  <c r="BC19" i="46" s="1"/>
  <c r="DQ19" i="46"/>
  <c r="BB19" i="46" s="1"/>
  <c r="DP19" i="46"/>
  <c r="DO19" i="46"/>
  <c r="AZ19" i="46" s="1"/>
  <c r="DN19" i="46"/>
  <c r="DM19" i="46"/>
  <c r="AX19" i="46" s="1"/>
  <c r="DL19" i="46"/>
  <c r="DK19" i="46"/>
  <c r="AV19" i="46" s="1"/>
  <c r="DJ19" i="46"/>
  <c r="AU19" i="46" s="1"/>
  <c r="DI19" i="46"/>
  <c r="AT19" i="46" s="1"/>
  <c r="DH19" i="46"/>
  <c r="AS19" i="46" s="1"/>
  <c r="DG19" i="46"/>
  <c r="AR19" i="46" s="1"/>
  <c r="DF19" i="46"/>
  <c r="DE19" i="46"/>
  <c r="AP19" i="46" s="1"/>
  <c r="DD19" i="46"/>
  <c r="DC19" i="46"/>
  <c r="DB19" i="46"/>
  <c r="AM19" i="46" s="1"/>
  <c r="DA19" i="46"/>
  <c r="AL19" i="46" s="1"/>
  <c r="CZ19" i="46"/>
  <c r="AK19" i="46" s="1"/>
  <c r="CY19" i="46"/>
  <c r="CX19" i="46"/>
  <c r="AI19" i="46" s="1"/>
  <c r="CW19" i="46"/>
  <c r="CV19" i="46"/>
  <c r="CU19" i="46"/>
  <c r="AF19" i="46" s="1"/>
  <c r="CT19" i="46"/>
  <c r="AE19" i="46" s="1"/>
  <c r="CS19" i="46"/>
  <c r="AD19" i="46" s="1"/>
  <c r="CR19" i="46"/>
  <c r="CQ19" i="46"/>
  <c r="AB19" i="46" s="1"/>
  <c r="CP19" i="46"/>
  <c r="AA19" i="46" s="1"/>
  <c r="CO19" i="46"/>
  <c r="Z19" i="46" s="1"/>
  <c r="CN19" i="46"/>
  <c r="CM19" i="46"/>
  <c r="X19" i="46" s="1"/>
  <c r="CL19" i="46"/>
  <c r="CK19" i="46"/>
  <c r="V19" i="46" s="1"/>
  <c r="CJ19" i="46"/>
  <c r="U19" i="46" s="1"/>
  <c r="CI19" i="46"/>
  <c r="T19" i="46" s="1"/>
  <c r="CH19" i="46"/>
  <c r="CG19" i="46"/>
  <c r="R19" i="46" s="1"/>
  <c r="CF19" i="46"/>
  <c r="CE19" i="46"/>
  <c r="CD19" i="46"/>
  <c r="O19" i="46" s="1"/>
  <c r="CC19" i="46"/>
  <c r="N19" i="46" s="1"/>
  <c r="CB19" i="46"/>
  <c r="M19" i="46" s="1"/>
  <c r="CA19" i="46"/>
  <c r="L19" i="46" s="1"/>
  <c r="BZ19" i="46"/>
  <c r="K19" i="46" s="1"/>
  <c r="BY19" i="46"/>
  <c r="J19" i="46" s="1"/>
  <c r="BX19" i="46"/>
  <c r="BW19" i="46"/>
  <c r="H19" i="46" s="1"/>
  <c r="BV19" i="46"/>
  <c r="G19" i="46" s="1"/>
  <c r="BU19" i="46"/>
  <c r="F19" i="46" s="1"/>
  <c r="BT19" i="46"/>
  <c r="E19" i="46" s="1"/>
  <c r="BS19" i="46"/>
  <c r="B19" i="46"/>
  <c r="A19" i="46"/>
  <c r="A19" i="44" s="1"/>
  <c r="EF18" i="46"/>
  <c r="EE18" i="46"/>
  <c r="BP18" i="46" s="1"/>
  <c r="ED18" i="46"/>
  <c r="BO18" i="44" s="1"/>
  <c r="EC18" i="46"/>
  <c r="BN18" i="46" s="1"/>
  <c r="EB18" i="46"/>
  <c r="BM18" i="46" s="1"/>
  <c r="EA18" i="46"/>
  <c r="BL18" i="46" s="1"/>
  <c r="DZ18" i="46"/>
  <c r="BK18" i="46" s="1"/>
  <c r="DY18" i="46"/>
  <c r="BJ18" i="46" s="1"/>
  <c r="DX18" i="46"/>
  <c r="DW18" i="46"/>
  <c r="BH18" i="46" s="1"/>
  <c r="DV18" i="46"/>
  <c r="BG18" i="46" s="1"/>
  <c r="DU18" i="46"/>
  <c r="BF18" i="46" s="1"/>
  <c r="DT18" i="46"/>
  <c r="DS18" i="46"/>
  <c r="BD18" i="46" s="1"/>
  <c r="DR18" i="46"/>
  <c r="DQ18" i="46"/>
  <c r="BB18" i="46" s="1"/>
  <c r="DP18" i="46"/>
  <c r="DO18" i="46"/>
  <c r="AZ18" i="46" s="1"/>
  <c r="DN18" i="46"/>
  <c r="AY18" i="46" s="1"/>
  <c r="DM18" i="46"/>
  <c r="AX18" i="46" s="1"/>
  <c r="DL18" i="46"/>
  <c r="AW18" i="46" s="1"/>
  <c r="DK18" i="46"/>
  <c r="AV18" i="46" s="1"/>
  <c r="DJ18" i="46"/>
  <c r="DI18" i="46"/>
  <c r="DH18" i="46"/>
  <c r="DG18" i="46"/>
  <c r="AR18" i="46" s="1"/>
  <c r="DF18" i="46"/>
  <c r="AQ18" i="46" s="1"/>
  <c r="DE18" i="46"/>
  <c r="AP18" i="46" s="1"/>
  <c r="DD18" i="46"/>
  <c r="AO18" i="46" s="1"/>
  <c r="DC18" i="46"/>
  <c r="AN18" i="46" s="1"/>
  <c r="DB18" i="46"/>
  <c r="AM18" i="46" s="1"/>
  <c r="DA18" i="46"/>
  <c r="AL18" i="46" s="1"/>
  <c r="CZ18" i="46"/>
  <c r="CY18" i="46"/>
  <c r="AJ18" i="46" s="1"/>
  <c r="CX18" i="46"/>
  <c r="AI18" i="46" s="1"/>
  <c r="CW18" i="46"/>
  <c r="AH18" i="46" s="1"/>
  <c r="CV18" i="46"/>
  <c r="CU18" i="46"/>
  <c r="CT18" i="46"/>
  <c r="AE18" i="46" s="1"/>
  <c r="CS18" i="46"/>
  <c r="AD18" i="46" s="1"/>
  <c r="CR18" i="46"/>
  <c r="CQ18" i="46"/>
  <c r="AB18" i="46" s="1"/>
  <c r="CP18" i="46"/>
  <c r="AA18" i="46" s="1"/>
  <c r="CO18" i="46"/>
  <c r="Z18" i="46" s="1"/>
  <c r="CN18" i="46"/>
  <c r="Y18" i="46" s="1"/>
  <c r="CM18" i="46"/>
  <c r="X18" i="46" s="1"/>
  <c r="CL18" i="46"/>
  <c r="W18" i="46" s="1"/>
  <c r="CK18" i="46"/>
  <c r="V18" i="46" s="1"/>
  <c r="CJ18" i="46"/>
  <c r="U18" i="46" s="1"/>
  <c r="CI18" i="46"/>
  <c r="CH18" i="46"/>
  <c r="S18" i="46" s="1"/>
  <c r="CG18" i="46"/>
  <c r="R18" i="46" s="1"/>
  <c r="CF18" i="46"/>
  <c r="CE18" i="46"/>
  <c r="P18" i="46" s="1"/>
  <c r="CD18" i="46"/>
  <c r="O18" i="46" s="1"/>
  <c r="CC18" i="46"/>
  <c r="N18" i="46" s="1"/>
  <c r="CB18" i="46"/>
  <c r="M18" i="46" s="1"/>
  <c r="CA18" i="46"/>
  <c r="L18" i="46" s="1"/>
  <c r="BZ18" i="46"/>
  <c r="K18" i="46" s="1"/>
  <c r="BY18" i="46"/>
  <c r="J18" i="46" s="1"/>
  <c r="BX18" i="46"/>
  <c r="BW18" i="46"/>
  <c r="H18" i="46" s="1"/>
  <c r="BV18" i="46"/>
  <c r="G18" i="46" s="1"/>
  <c r="BU18" i="46"/>
  <c r="F18" i="46" s="1"/>
  <c r="BT18" i="46"/>
  <c r="BS18" i="46"/>
  <c r="D18" i="46" s="1"/>
  <c r="BO18" i="46"/>
  <c r="B18" i="46"/>
  <c r="A18" i="46"/>
  <c r="A16" i="27" s="1"/>
  <c r="EF17" i="46"/>
  <c r="BQ17" i="46" s="1"/>
  <c r="EE17" i="46"/>
  <c r="BP17" i="46" s="1"/>
  <c r="ED17" i="46"/>
  <c r="BO17" i="46" s="1"/>
  <c r="EC17" i="46"/>
  <c r="EB17" i="46"/>
  <c r="BM17" i="46" s="1"/>
  <c r="EA17" i="46"/>
  <c r="BL17" i="46" s="1"/>
  <c r="DZ17" i="46"/>
  <c r="BK17" i="46" s="1"/>
  <c r="DY17" i="46"/>
  <c r="BJ17" i="46" s="1"/>
  <c r="DX17" i="46"/>
  <c r="DW17" i="46"/>
  <c r="BH17" i="46" s="1"/>
  <c r="DV17" i="46"/>
  <c r="BG17" i="46" s="1"/>
  <c r="DU17" i="46"/>
  <c r="BF17" i="46" s="1"/>
  <c r="DT17" i="46"/>
  <c r="BE17" i="46" s="1"/>
  <c r="DS17" i="46"/>
  <c r="BD17" i="46" s="1"/>
  <c r="DR17" i="46"/>
  <c r="BC17" i="46" s="1"/>
  <c r="DQ17" i="46"/>
  <c r="BB17" i="46" s="1"/>
  <c r="DP17" i="46"/>
  <c r="DO17" i="46"/>
  <c r="AZ17" i="46" s="1"/>
  <c r="DN17" i="46"/>
  <c r="DM17" i="46"/>
  <c r="DL17" i="46"/>
  <c r="AW17" i="46" s="1"/>
  <c r="DK17" i="46"/>
  <c r="AV17" i="46" s="1"/>
  <c r="DJ17" i="46"/>
  <c r="AU17" i="46" s="1"/>
  <c r="DI17" i="46"/>
  <c r="AT17" i="46" s="1"/>
  <c r="DH17" i="46"/>
  <c r="AS17" i="46" s="1"/>
  <c r="DG17" i="46"/>
  <c r="AR17" i="46" s="1"/>
  <c r="DF17" i="46"/>
  <c r="AQ17" i="46" s="1"/>
  <c r="DE17" i="46"/>
  <c r="DD17" i="46"/>
  <c r="AO17" i="46" s="1"/>
  <c r="DC17" i="46"/>
  <c r="AN17" i="46" s="1"/>
  <c r="DB17" i="46"/>
  <c r="AM17" i="46" s="1"/>
  <c r="DA17" i="46"/>
  <c r="AL17" i="46" s="1"/>
  <c r="CZ17" i="46"/>
  <c r="AK17" i="46" s="1"/>
  <c r="CY17" i="46"/>
  <c r="AJ17" i="46" s="1"/>
  <c r="CX17" i="46"/>
  <c r="AI17" i="46" s="1"/>
  <c r="CW17" i="46"/>
  <c r="CV17" i="46"/>
  <c r="AG17" i="46" s="1"/>
  <c r="CU17" i="46"/>
  <c r="AF17" i="46" s="1"/>
  <c r="CT17" i="46"/>
  <c r="AE17" i="46" s="1"/>
  <c r="CS17" i="46"/>
  <c r="AD17" i="46" s="1"/>
  <c r="CR17" i="46"/>
  <c r="AC17" i="46" s="1"/>
  <c r="CQ17" i="46"/>
  <c r="AB17" i="46" s="1"/>
  <c r="CP17" i="46"/>
  <c r="CO17" i="46"/>
  <c r="CN17" i="46"/>
  <c r="Y17" i="46" s="1"/>
  <c r="CM17" i="46"/>
  <c r="X17" i="46" s="1"/>
  <c r="CL17" i="46"/>
  <c r="W17" i="46" s="1"/>
  <c r="CK17" i="46"/>
  <c r="V17" i="46" s="1"/>
  <c r="CJ17" i="46"/>
  <c r="U17" i="46" s="1"/>
  <c r="CI17" i="46"/>
  <c r="T17" i="46" s="1"/>
  <c r="CH17" i="46"/>
  <c r="S17" i="46" s="1"/>
  <c r="CG17" i="46"/>
  <c r="R17" i="46" s="1"/>
  <c r="CF17" i="46"/>
  <c r="Q17" i="46" s="1"/>
  <c r="CE17" i="46"/>
  <c r="CD17" i="46"/>
  <c r="O17" i="46" s="1"/>
  <c r="CC17" i="46"/>
  <c r="N17" i="46" s="1"/>
  <c r="CB17" i="46"/>
  <c r="M17" i="46" s="1"/>
  <c r="CA17" i="46"/>
  <c r="L17" i="46" s="1"/>
  <c r="BZ17" i="46"/>
  <c r="K17" i="46" s="1"/>
  <c r="BY17" i="46"/>
  <c r="BX17" i="46"/>
  <c r="I17" i="46" s="1"/>
  <c r="BW17" i="46"/>
  <c r="H17" i="46" s="1"/>
  <c r="BV17" i="46"/>
  <c r="G17" i="46" s="1"/>
  <c r="BU17" i="46"/>
  <c r="F17" i="46" s="1"/>
  <c r="BT17" i="46"/>
  <c r="E17" i="46" s="1"/>
  <c r="BS17" i="46"/>
  <c r="D17" i="46" s="1"/>
  <c r="B17" i="46"/>
  <c r="A17" i="46"/>
  <c r="EF16" i="46"/>
  <c r="BQ16" i="46" s="1"/>
  <c r="EE16" i="46"/>
  <c r="BP16" i="46" s="1"/>
  <c r="ED16" i="46"/>
  <c r="BO16" i="46" s="1"/>
  <c r="EC16" i="46"/>
  <c r="EB16" i="46"/>
  <c r="BM16" i="46" s="1"/>
  <c r="EA16" i="46"/>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DI16" i="46"/>
  <c r="DH16" i="46"/>
  <c r="AS16" i="46" s="1"/>
  <c r="DG16" i="46"/>
  <c r="AR16" i="46" s="1"/>
  <c r="DF16" i="46"/>
  <c r="AQ16" i="46" s="1"/>
  <c r="DE16" i="46"/>
  <c r="AP16" i="46" s="1"/>
  <c r="DD16" i="46"/>
  <c r="AO16" i="46" s="1"/>
  <c r="DC16" i="46"/>
  <c r="DB16" i="46"/>
  <c r="AM16" i="46" s="1"/>
  <c r="DA16" i="46"/>
  <c r="CZ16" i="46"/>
  <c r="AK16" i="46" s="1"/>
  <c r="CY16" i="46"/>
  <c r="AJ16" i="46" s="1"/>
  <c r="CX16" i="46"/>
  <c r="AI16" i="46" s="1"/>
  <c r="CW16" i="46"/>
  <c r="AH16" i="46" s="1"/>
  <c r="CV16" i="46"/>
  <c r="AG16" i="46" s="1"/>
  <c r="CU16" i="46"/>
  <c r="AF16" i="46" s="1"/>
  <c r="CT16" i="46"/>
  <c r="AE16" i="46" s="1"/>
  <c r="CS16" i="46"/>
  <c r="CR16" i="46"/>
  <c r="AC16" i="46" s="1"/>
  <c r="CQ16" i="46"/>
  <c r="AB16" i="46" s="1"/>
  <c r="CP16" i="46"/>
  <c r="AA16" i="46" s="1"/>
  <c r="CO16" i="46"/>
  <c r="CN16" i="46"/>
  <c r="Y16" i="46" s="1"/>
  <c r="CM16" i="46"/>
  <c r="CL16" i="46"/>
  <c r="CK16" i="46"/>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BV16" i="46"/>
  <c r="G16" i="46" s="1"/>
  <c r="BU16" i="46"/>
  <c r="BT16" i="46"/>
  <c r="E16" i="46" s="1"/>
  <c r="BS16" i="46"/>
  <c r="D16" i="46" s="1"/>
  <c r="B16" i="46"/>
  <c r="A16" i="46"/>
  <c r="A14" i="27" s="1"/>
  <c r="EF15" i="46"/>
  <c r="BQ15" i="46" s="1"/>
  <c r="EE15" i="46"/>
  <c r="BP15" i="46" s="1"/>
  <c r="ED15" i="46"/>
  <c r="BO15" i="44" s="1"/>
  <c r="EC15" i="46"/>
  <c r="EB15" i="46"/>
  <c r="BM15" i="46" s="1"/>
  <c r="EA15" i="46"/>
  <c r="BL15" i="46" s="1"/>
  <c r="DZ15" i="46"/>
  <c r="BK15" i="46" s="1"/>
  <c r="DY15" i="46"/>
  <c r="BJ15" i="46" s="1"/>
  <c r="DX15" i="46"/>
  <c r="DW15" i="46"/>
  <c r="BH15" i="46" s="1"/>
  <c r="DV15" i="46"/>
  <c r="BG15" i="46" s="1"/>
  <c r="DU15" i="46"/>
  <c r="DT15" i="46"/>
  <c r="BE15" i="46" s="1"/>
  <c r="DS15" i="46"/>
  <c r="BD15" i="46" s="1"/>
  <c r="DR15" i="46"/>
  <c r="BC15" i="46" s="1"/>
  <c r="DQ15" i="46"/>
  <c r="BB15" i="46" s="1"/>
  <c r="DP15" i="46"/>
  <c r="BA15" i="46" s="1"/>
  <c r="DO15" i="46"/>
  <c r="DN15" i="46"/>
  <c r="AY15" i="46" s="1"/>
  <c r="DM15" i="46"/>
  <c r="DL15" i="46"/>
  <c r="AW15" i="46" s="1"/>
  <c r="DK15" i="46"/>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CY15" i="46"/>
  <c r="CX15" i="46"/>
  <c r="AI15" i="46" s="1"/>
  <c r="CW15" i="46"/>
  <c r="AH15" i="46" s="1"/>
  <c r="CV15" i="46"/>
  <c r="AG15" i="46" s="1"/>
  <c r="CU15" i="46"/>
  <c r="AF15" i="46" s="1"/>
  <c r="CT15" i="46"/>
  <c r="AE15" i="46" s="1"/>
  <c r="CS15" i="46"/>
  <c r="AD15" i="46" s="1"/>
  <c r="CR15" i="46"/>
  <c r="AC15" i="46" s="1"/>
  <c r="CQ15" i="46"/>
  <c r="AB15" i="46" s="1"/>
  <c r="CP15" i="46"/>
  <c r="AA15" i="46" s="1"/>
  <c r="CO15" i="46"/>
  <c r="CN15" i="46"/>
  <c r="Y15" i="46" s="1"/>
  <c r="CM15" i="46"/>
  <c r="CL15" i="46"/>
  <c r="W15" i="46" s="1"/>
  <c r="CK15" i="46"/>
  <c r="V15" i="46" s="1"/>
  <c r="CJ15" i="46"/>
  <c r="U15" i="46" s="1"/>
  <c r="CI15" i="46"/>
  <c r="T15" i="46" s="1"/>
  <c r="CH15" i="46"/>
  <c r="S15" i="46" s="1"/>
  <c r="CG15" i="46"/>
  <c r="CF15" i="46"/>
  <c r="Q15" i="46" s="1"/>
  <c r="CE15" i="46"/>
  <c r="P15" i="46" s="1"/>
  <c r="CD15" i="46"/>
  <c r="O15" i="46" s="1"/>
  <c r="CC15" i="46"/>
  <c r="N15" i="46" s="1"/>
  <c r="CB15" i="46"/>
  <c r="M15" i="46" s="1"/>
  <c r="CA15" i="46"/>
  <c r="BZ15" i="46"/>
  <c r="K15" i="46" s="1"/>
  <c r="BY15" i="46"/>
  <c r="J15" i="46" s="1"/>
  <c r="BX15" i="46"/>
  <c r="I15" i="46" s="1"/>
  <c r="BW15" i="46"/>
  <c r="H15" i="46" s="1"/>
  <c r="BV15" i="46"/>
  <c r="G15" i="46" s="1"/>
  <c r="BU15" i="46"/>
  <c r="F15" i="46" s="1"/>
  <c r="BT15" i="46"/>
  <c r="E15" i="46" s="1"/>
  <c r="BS15" i="46"/>
  <c r="D15" i="46" s="1"/>
  <c r="BO15" i="46"/>
  <c r="B15" i="46"/>
  <c r="A15" i="46"/>
  <c r="A13" i="27" s="1"/>
  <c r="EF14" i="46"/>
  <c r="BQ14" i="46" s="1"/>
  <c r="EE14" i="46"/>
  <c r="BP14" i="46" s="1"/>
  <c r="ED14" i="46"/>
  <c r="BO14" i="44" s="1"/>
  <c r="EC14" i="46"/>
  <c r="BN14" i="44" s="1"/>
  <c r="EB14" i="46"/>
  <c r="BM14" i="44" s="1"/>
  <c r="EA14" i="46"/>
  <c r="BL14" i="46" s="1"/>
  <c r="DZ14" i="46"/>
  <c r="DY14" i="46"/>
  <c r="BJ14" i="46" s="1"/>
  <c r="DX14" i="46"/>
  <c r="BI14" i="46" s="1"/>
  <c r="DW14" i="46"/>
  <c r="BH14" i="44" s="1"/>
  <c r="DV14" i="46"/>
  <c r="BG14" i="46" s="1"/>
  <c r="DU14" i="46"/>
  <c r="BF14" i="46" s="1"/>
  <c r="DT14" i="46"/>
  <c r="DS14" i="46"/>
  <c r="DR14" i="46"/>
  <c r="DQ14" i="46"/>
  <c r="BB14" i="46" s="1"/>
  <c r="DP14" i="46"/>
  <c r="DO14" i="46"/>
  <c r="AZ14" i="44" s="1"/>
  <c r="DN14" i="46"/>
  <c r="AY14" i="46" s="1"/>
  <c r="DM14" i="46"/>
  <c r="AX14" i="46" s="1"/>
  <c r="DL14" i="46"/>
  <c r="AW14" i="46" s="1"/>
  <c r="DK14" i="46"/>
  <c r="AV14" i="46" s="1"/>
  <c r="DJ14" i="46"/>
  <c r="DI14" i="46"/>
  <c r="AT14" i="46" s="1"/>
  <c r="DH14" i="46"/>
  <c r="AS14" i="46" s="1"/>
  <c r="DG14" i="46"/>
  <c r="AR14" i="46" s="1"/>
  <c r="DF14" i="46"/>
  <c r="AQ14" i="46" s="1"/>
  <c r="DE14" i="46"/>
  <c r="AP14" i="46" s="1"/>
  <c r="DD14" i="46"/>
  <c r="AO14" i="46" s="1"/>
  <c r="DC14" i="46"/>
  <c r="AN14" i="46" s="1"/>
  <c r="DB14" i="46"/>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CM14" i="46"/>
  <c r="X14" i="46" s="1"/>
  <c r="CL14" i="46"/>
  <c r="CK14" i="46"/>
  <c r="V14" i="46" s="1"/>
  <c r="CJ14" i="46"/>
  <c r="U14" i="46" s="1"/>
  <c r="CI14" i="46"/>
  <c r="T14" i="46" s="1"/>
  <c r="CH14" i="46"/>
  <c r="S14" i="46" s="1"/>
  <c r="CG14" i="46"/>
  <c r="R14" i="46" s="1"/>
  <c r="CF14" i="46"/>
  <c r="Q14" i="46" s="1"/>
  <c r="CE14" i="46"/>
  <c r="P14" i="46" s="1"/>
  <c r="CD14" i="46"/>
  <c r="CC14" i="46"/>
  <c r="N14" i="46" s="1"/>
  <c r="CB14" i="46"/>
  <c r="M14" i="46" s="1"/>
  <c r="CA14" i="46"/>
  <c r="L14" i="46" s="1"/>
  <c r="BZ14" i="46"/>
  <c r="K14" i="46" s="1"/>
  <c r="BY14" i="46"/>
  <c r="BX14" i="46"/>
  <c r="I14" i="46" s="1"/>
  <c r="BW14" i="46"/>
  <c r="H14" i="46" s="1"/>
  <c r="BV14" i="46"/>
  <c r="BU14" i="46"/>
  <c r="F14" i="46" s="1"/>
  <c r="BT14" i="46"/>
  <c r="E14" i="46" s="1"/>
  <c r="BS14" i="46"/>
  <c r="D14" i="46" s="1"/>
  <c r="BO14" i="46"/>
  <c r="BN14" i="46"/>
  <c r="BM14" i="46"/>
  <c r="B14" i="46"/>
  <c r="A14" i="46"/>
  <c r="A12" i="27" s="1"/>
  <c r="EF13" i="46"/>
  <c r="BQ13" i="46" s="1"/>
  <c r="EE13" i="46"/>
  <c r="BP13" i="46" s="1"/>
  <c r="ED13" i="46"/>
  <c r="BO13" i="46" s="1"/>
  <c r="EC13" i="46"/>
  <c r="BN13" i="46" s="1"/>
  <c r="EB13" i="46"/>
  <c r="BM13" i="46" s="1"/>
  <c r="EA13" i="46"/>
  <c r="DZ13" i="46"/>
  <c r="BK13" i="46" s="1"/>
  <c r="DY13" i="46"/>
  <c r="DX13" i="46"/>
  <c r="BI13" i="46" s="1"/>
  <c r="DW13" i="46"/>
  <c r="BH13" i="46" s="1"/>
  <c r="DV13" i="46"/>
  <c r="BG13" i="46" s="1"/>
  <c r="DU13" i="46"/>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DF13" i="46"/>
  <c r="AQ13" i="46" s="1"/>
  <c r="DE13" i="46"/>
  <c r="AP13" i="46" s="1"/>
  <c r="DD13" i="46"/>
  <c r="AO13" i="46" s="1"/>
  <c r="DC13" i="46"/>
  <c r="DB13" i="46"/>
  <c r="AM13" i="46" s="1"/>
  <c r="DA13" i="46"/>
  <c r="CZ13" i="46"/>
  <c r="AK13" i="46" s="1"/>
  <c r="CY13" i="46"/>
  <c r="AJ13" i="46" s="1"/>
  <c r="CX13" i="46"/>
  <c r="AI13" i="46" s="1"/>
  <c r="CW13" i="46"/>
  <c r="AH13" i="46" s="1"/>
  <c r="CV13" i="46"/>
  <c r="AG13" i="46" s="1"/>
  <c r="CU13" i="46"/>
  <c r="AF13" i="46" s="1"/>
  <c r="CT13" i="46"/>
  <c r="AE13" i="46" s="1"/>
  <c r="CS13" i="46"/>
  <c r="CR13" i="46"/>
  <c r="AC13" i="46" s="1"/>
  <c r="CQ13" i="46"/>
  <c r="AB13" i="46" s="1"/>
  <c r="CP13" i="46"/>
  <c r="AA13" i="46" s="1"/>
  <c r="CO13" i="46"/>
  <c r="CN13" i="46"/>
  <c r="Y13" i="46" s="1"/>
  <c r="CM13" i="46"/>
  <c r="CL13" i="46"/>
  <c r="W13" i="46" s="1"/>
  <c r="CK13" i="46"/>
  <c r="V13" i="46" s="1"/>
  <c r="CJ13" i="46"/>
  <c r="U13" i="46" s="1"/>
  <c r="CI13" i="46"/>
  <c r="T13" i="46" s="1"/>
  <c r="CH13" i="46"/>
  <c r="S13" i="46" s="1"/>
  <c r="CG13" i="46"/>
  <c r="R13" i="46" s="1"/>
  <c r="CF13" i="46"/>
  <c r="Q13" i="46" s="1"/>
  <c r="CE13" i="46"/>
  <c r="P13" i="46" s="1"/>
  <c r="CD13" i="46"/>
  <c r="O13" i="46" s="1"/>
  <c r="CC13" i="46"/>
  <c r="CB13" i="46"/>
  <c r="M13" i="46" s="1"/>
  <c r="CA13" i="46"/>
  <c r="L13" i="46" s="1"/>
  <c r="BZ13" i="46"/>
  <c r="K13" i="46" s="1"/>
  <c r="BY13" i="46"/>
  <c r="BX13" i="46"/>
  <c r="I13" i="46" s="1"/>
  <c r="BW13" i="46"/>
  <c r="BV13" i="46"/>
  <c r="BU13" i="46"/>
  <c r="BT13" i="46"/>
  <c r="E13" i="46" s="1"/>
  <c r="BS13" i="46"/>
  <c r="D13" i="46" s="1"/>
  <c r="B13" i="46"/>
  <c r="A13" i="46"/>
  <c r="A11" i="27" s="1"/>
  <c r="EF12" i="46"/>
  <c r="BQ12" i="46" s="1"/>
  <c r="EE12" i="46"/>
  <c r="BP12" i="46" s="1"/>
  <c r="ED12" i="46"/>
  <c r="BO12" i="46" s="1"/>
  <c r="EC12" i="46"/>
  <c r="EB12" i="46"/>
  <c r="BM12" i="46" s="1"/>
  <c r="EA12" i="46"/>
  <c r="BL12" i="46" s="1"/>
  <c r="DZ12" i="46"/>
  <c r="BK12" i="44" s="1"/>
  <c r="DY12" i="46"/>
  <c r="BJ12" i="46" s="1"/>
  <c r="DX12" i="46"/>
  <c r="BI12" i="46" s="1"/>
  <c r="DW12" i="46"/>
  <c r="DV12" i="46"/>
  <c r="DU12" i="46"/>
  <c r="DT12" i="46"/>
  <c r="BE12" i="46" s="1"/>
  <c r="DS12" i="46"/>
  <c r="BD12" i="46" s="1"/>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DE12" i="46"/>
  <c r="DD12" i="46"/>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AB12" i="46" s="1"/>
  <c r="CP12" i="46"/>
  <c r="CO12" i="46"/>
  <c r="Z12" i="46" s="1"/>
  <c r="CN12" i="46"/>
  <c r="Y12" i="46" s="1"/>
  <c r="CM12" i="46"/>
  <c r="X12" i="46" s="1"/>
  <c r="CL12" i="46"/>
  <c r="W12" i="44" s="1"/>
  <c r="CK12" i="46"/>
  <c r="CJ12" i="46"/>
  <c r="U12" i="46" s="1"/>
  <c r="CI12" i="46"/>
  <c r="T12" i="46" s="1"/>
  <c r="CH12" i="46"/>
  <c r="S12" i="46" s="1"/>
  <c r="CG12" i="46"/>
  <c r="CF12" i="46"/>
  <c r="Q12" i="46" s="1"/>
  <c r="CE12" i="46"/>
  <c r="P12" i="46" s="1"/>
  <c r="CD12" i="46"/>
  <c r="O12" i="46" s="1"/>
  <c r="CC12" i="46"/>
  <c r="N12" i="46" s="1"/>
  <c r="CB12" i="46"/>
  <c r="M12" i="46" s="1"/>
  <c r="CA12" i="46"/>
  <c r="L12" i="46" s="1"/>
  <c r="BZ12" i="46"/>
  <c r="K12" i="46" s="1"/>
  <c r="BY12" i="46"/>
  <c r="BX12" i="46"/>
  <c r="I12" i="46" s="1"/>
  <c r="BW12" i="46"/>
  <c r="H12" i="46" s="1"/>
  <c r="BV12" i="46"/>
  <c r="G12" i="44" s="1"/>
  <c r="BU12" i="46"/>
  <c r="F12" i="46" s="1"/>
  <c r="BT12" i="46"/>
  <c r="E12" i="46" s="1"/>
  <c r="BS12" i="46"/>
  <c r="B12" i="46"/>
  <c r="A12" i="46"/>
  <c r="EF11" i="46"/>
  <c r="EE11" i="46"/>
  <c r="BP11" i="46" s="1"/>
  <c r="ED11" i="46"/>
  <c r="BO11" i="46" s="1"/>
  <c r="EC11" i="46"/>
  <c r="BN11" i="46" s="1"/>
  <c r="EB11" i="46"/>
  <c r="BM11" i="46" s="1"/>
  <c r="EA11" i="46"/>
  <c r="BL11" i="46" s="1"/>
  <c r="DZ11" i="46"/>
  <c r="BK11" i="46" s="1"/>
  <c r="DY11" i="46"/>
  <c r="DX11" i="46"/>
  <c r="BI11" i="46" s="1"/>
  <c r="DW11" i="46"/>
  <c r="BH11" i="46" s="1"/>
  <c r="DV11" i="46"/>
  <c r="BG11" i="46" s="1"/>
  <c r="DU11" i="46"/>
  <c r="BF11" i="46" s="1"/>
  <c r="DT11" i="46"/>
  <c r="BE11" i="46" s="1"/>
  <c r="DS11" i="46"/>
  <c r="BD11" i="46" s="1"/>
  <c r="DR11" i="46"/>
  <c r="BC11" i="46" s="1"/>
  <c r="DQ11" i="46"/>
  <c r="DP11" i="46"/>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CZ11" i="46"/>
  <c r="AK11" i="46" s="1"/>
  <c r="CY11" i="46"/>
  <c r="AJ11" i="46" s="1"/>
  <c r="CX11" i="46"/>
  <c r="AI11" i="46" s="1"/>
  <c r="CW11" i="46"/>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CB11" i="46"/>
  <c r="M11" i="46" s="1"/>
  <c r="CA11" i="46"/>
  <c r="BZ11" i="46"/>
  <c r="K11" i="46" s="1"/>
  <c r="BY11" i="46"/>
  <c r="J11" i="46" s="1"/>
  <c r="BX11" i="46"/>
  <c r="I11" i="46" s="1"/>
  <c r="BW11" i="46"/>
  <c r="H11" i="46" s="1"/>
  <c r="BV11" i="46"/>
  <c r="G11" i="46" s="1"/>
  <c r="BU11" i="46"/>
  <c r="BT11" i="46"/>
  <c r="E11" i="46" s="1"/>
  <c r="BS11" i="46"/>
  <c r="D11" i="46" s="1"/>
  <c r="B11" i="46"/>
  <c r="A11" i="46"/>
  <c r="C11" i="46" s="1"/>
  <c r="C11" i="44" s="1"/>
  <c r="EF10" i="46"/>
  <c r="BQ10" i="46" s="1"/>
  <c r="EE10" i="46"/>
  <c r="BP10" i="46" s="1"/>
  <c r="ED10" i="46"/>
  <c r="BO10" i="44" s="1"/>
  <c r="EC10" i="46"/>
  <c r="BN10" i="44" s="1"/>
  <c r="EB10" i="46"/>
  <c r="BM10" i="44" s="1"/>
  <c r="EA10" i="46"/>
  <c r="BL10" i="44" s="1"/>
  <c r="DZ10" i="46"/>
  <c r="BK10" i="46" s="1"/>
  <c r="DY10" i="46"/>
  <c r="BJ10" i="46" s="1"/>
  <c r="DX10" i="46"/>
  <c r="BI10" i="46" s="1"/>
  <c r="DW10" i="46"/>
  <c r="BH10" i="46" s="1"/>
  <c r="DV10" i="46"/>
  <c r="DU10" i="46"/>
  <c r="DT10" i="46"/>
  <c r="BE10" i="46" s="1"/>
  <c r="DS10" i="46"/>
  <c r="DR10" i="46"/>
  <c r="BC10" i="44" s="1"/>
  <c r="DQ10" i="46"/>
  <c r="BB10" i="46" s="1"/>
  <c r="DP10" i="46"/>
  <c r="BA10" i="46" s="1"/>
  <c r="DO10" i="46"/>
  <c r="AZ10" i="46" s="1"/>
  <c r="DN10" i="46"/>
  <c r="AY10" i="46" s="1"/>
  <c r="DM10" i="46"/>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CV10" i="46"/>
  <c r="AG10" i="46" s="1"/>
  <c r="CU10" i="46"/>
  <c r="AF10" i="46" s="1"/>
  <c r="CT10" i="46"/>
  <c r="AE10" i="46" s="1"/>
  <c r="CS10" i="46"/>
  <c r="AD10" i="46" s="1"/>
  <c r="CR10" i="46"/>
  <c r="AC10" i="46" s="1"/>
  <c r="CQ10" i="46"/>
  <c r="AB10" i="46" s="1"/>
  <c r="CP10" i="46"/>
  <c r="AA10" i="46" s="1"/>
  <c r="CO10" i="46"/>
  <c r="CN10" i="46"/>
  <c r="Y10" i="46" s="1"/>
  <c r="CM10" i="46"/>
  <c r="X10" i="46" s="1"/>
  <c r="CL10" i="46"/>
  <c r="W10" i="46" s="1"/>
  <c r="CK10" i="46"/>
  <c r="V10" i="46" s="1"/>
  <c r="CJ10" i="46"/>
  <c r="U10" i="46" s="1"/>
  <c r="CI10" i="46"/>
  <c r="CH10" i="46"/>
  <c r="S10" i="46" s="1"/>
  <c r="CG10" i="46"/>
  <c r="CF10" i="46"/>
  <c r="Q10" i="46" s="1"/>
  <c r="CE10" i="46"/>
  <c r="P10" i="46" s="1"/>
  <c r="CD10" i="46"/>
  <c r="O10" i="46" s="1"/>
  <c r="CC10" i="46"/>
  <c r="N10" i="46" s="1"/>
  <c r="CB10" i="46"/>
  <c r="M10" i="46" s="1"/>
  <c r="CA10" i="46"/>
  <c r="L10" i="46" s="1"/>
  <c r="BZ10" i="46"/>
  <c r="K10" i="46" s="1"/>
  <c r="BY10" i="46"/>
  <c r="BX10" i="46"/>
  <c r="I10" i="46" s="1"/>
  <c r="BW10" i="46"/>
  <c r="H10" i="46" s="1"/>
  <c r="BV10" i="46"/>
  <c r="G10" i="46" s="1"/>
  <c r="BU10" i="46"/>
  <c r="F10" i="46" s="1"/>
  <c r="BT10" i="46"/>
  <c r="BS10" i="46"/>
  <c r="D10" i="46" s="1"/>
  <c r="BO10" i="46"/>
  <c r="BN10" i="46"/>
  <c r="B10" i="46"/>
  <c r="A10" i="46"/>
  <c r="A8" i="27" s="1"/>
  <c r="EF9" i="46"/>
  <c r="BQ9" i="46" s="1"/>
  <c r="EE9" i="46"/>
  <c r="BP9" i="46" s="1"/>
  <c r="ED9" i="46"/>
  <c r="BO9" i="46" s="1"/>
  <c r="EC9" i="46"/>
  <c r="BN9" i="46" s="1"/>
  <c r="EB9" i="46"/>
  <c r="BM9" i="46" s="1"/>
  <c r="EA9" i="46"/>
  <c r="BL9" i="46" s="1"/>
  <c r="DZ9" i="46"/>
  <c r="BK9" i="46" s="1"/>
  <c r="DY9" i="46"/>
  <c r="BJ9" i="46" s="1"/>
  <c r="DX9" i="46"/>
  <c r="DW9" i="46"/>
  <c r="BH9" i="46" s="1"/>
  <c r="DV9" i="46"/>
  <c r="BG9" i="46" s="1"/>
  <c r="DU9" i="46"/>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CB9" i="46"/>
  <c r="M9" i="46" s="1"/>
  <c r="CA9" i="46"/>
  <c r="BZ9" i="46"/>
  <c r="K9" i="46" s="1"/>
  <c r="BY9" i="46"/>
  <c r="J9" i="46" s="1"/>
  <c r="BX9" i="46"/>
  <c r="I9" i="46" s="1"/>
  <c r="BW9" i="46"/>
  <c r="H9" i="46" s="1"/>
  <c r="BV9" i="46"/>
  <c r="G9" i="46" s="1"/>
  <c r="BU9" i="46"/>
  <c r="F9" i="46" s="1"/>
  <c r="BT9" i="46"/>
  <c r="E9" i="46" s="1"/>
  <c r="BS9" i="46"/>
  <c r="D9" i="46" s="1"/>
  <c r="A9" i="46"/>
  <c r="EF8" i="46"/>
  <c r="BQ8" i="46" s="1"/>
  <c r="EE8" i="46"/>
  <c r="BP8" i="46" s="1"/>
  <c r="ED8" i="46"/>
  <c r="BO8" i="46" s="1"/>
  <c r="EC8" i="46"/>
  <c r="EB8" i="46"/>
  <c r="BM8" i="46" s="1"/>
  <c r="EA8" i="46"/>
  <c r="BL8" i="46" s="1"/>
  <c r="DZ8" i="46"/>
  <c r="BK8" i="46" s="1"/>
  <c r="DY8" i="46"/>
  <c r="DX8" i="46"/>
  <c r="BI8" i="46" s="1"/>
  <c r="DW8" i="46"/>
  <c r="BH8" i="46" s="1"/>
  <c r="DV8" i="46"/>
  <c r="BG8" i="46" s="1"/>
  <c r="DU8" i="46"/>
  <c r="BF8" i="46" s="1"/>
  <c r="DT8" i="46"/>
  <c r="BE8" i="46" s="1"/>
  <c r="DS8" i="46"/>
  <c r="BD8" i="46" s="1"/>
  <c r="DR8" i="46"/>
  <c r="BC8" i="46" s="1"/>
  <c r="DQ8" i="46"/>
  <c r="DP8" i="46"/>
  <c r="DO8" i="46"/>
  <c r="AZ8" i="46" s="1"/>
  <c r="DN8" i="46"/>
  <c r="AY8" i="46" s="1"/>
  <c r="DM8" i="46"/>
  <c r="AX8" i="46" s="1"/>
  <c r="DL8" i="46"/>
  <c r="AW8" i="46" s="1"/>
  <c r="DK8" i="46"/>
  <c r="AV8" i="46" s="1"/>
  <c r="DJ8" i="46"/>
  <c r="DI8" i="46"/>
  <c r="DH8" i="46"/>
  <c r="AS8" i="46" s="1"/>
  <c r="DG8" i="46"/>
  <c r="AR8" i="46" s="1"/>
  <c r="DF8" i="46"/>
  <c r="AQ8" i="46" s="1"/>
  <c r="DE8" i="46"/>
  <c r="AP8" i="46" s="1"/>
  <c r="DD8" i="46"/>
  <c r="AO8" i="46" s="1"/>
  <c r="DC8" i="46"/>
  <c r="AN8" i="46" s="1"/>
  <c r="DB8" i="46"/>
  <c r="AM8" i="46" s="1"/>
  <c r="DA8" i="46"/>
  <c r="CZ8" i="46"/>
  <c r="AK8" i="46" s="1"/>
  <c r="CY8" i="46"/>
  <c r="AJ8" i="46" s="1"/>
  <c r="CX8" i="46"/>
  <c r="AI8" i="46" s="1"/>
  <c r="CW8" i="46"/>
  <c r="AH8" i="46" s="1"/>
  <c r="CV8" i="46"/>
  <c r="AG8" i="46" s="1"/>
  <c r="CU8" i="46"/>
  <c r="AF8" i="46" s="1"/>
  <c r="CT8" i="46"/>
  <c r="AE8" i="46" s="1"/>
  <c r="CS8" i="46"/>
  <c r="CR8" i="46"/>
  <c r="AC8" i="46" s="1"/>
  <c r="CQ8" i="46"/>
  <c r="AB8" i="46" s="1"/>
  <c r="CP8" i="46"/>
  <c r="AA8" i="46" s="1"/>
  <c r="CO8" i="46"/>
  <c r="Z8" i="46" s="1"/>
  <c r="CN8" i="46"/>
  <c r="Y8" i="46" s="1"/>
  <c r="CM8" i="46"/>
  <c r="X8" i="46" s="1"/>
  <c r="CL8" i="46"/>
  <c r="W8" i="46" s="1"/>
  <c r="CK8" i="46"/>
  <c r="CJ8" i="46"/>
  <c r="U8" i="46" s="1"/>
  <c r="CI8" i="46"/>
  <c r="T8" i="46" s="1"/>
  <c r="CH8" i="46"/>
  <c r="S8" i="46" s="1"/>
  <c r="CG8" i="46"/>
  <c r="R8" i="46" s="1"/>
  <c r="CF8" i="46"/>
  <c r="Q8" i="46" s="1"/>
  <c r="CE8" i="46"/>
  <c r="P8" i="46" s="1"/>
  <c r="CD8" i="46"/>
  <c r="O8" i="46" s="1"/>
  <c r="CC8" i="46"/>
  <c r="CB8" i="46"/>
  <c r="M8" i="46" s="1"/>
  <c r="CA8" i="46"/>
  <c r="L8" i="46" s="1"/>
  <c r="BZ8" i="46"/>
  <c r="K8" i="46" s="1"/>
  <c r="BY8" i="46"/>
  <c r="J8" i="46" s="1"/>
  <c r="BX8" i="46"/>
  <c r="I8" i="46" s="1"/>
  <c r="BW8" i="46"/>
  <c r="BV8" i="46"/>
  <c r="G8" i="46" s="1"/>
  <c r="BU8" i="46"/>
  <c r="BT8" i="46"/>
  <c r="E8" i="46" s="1"/>
  <c r="BS8" i="46"/>
  <c r="D8" i="46" s="1"/>
  <c r="A8" i="46"/>
  <c r="C8" i="46" s="1"/>
  <c r="C8" i="44" s="1"/>
  <c r="EF7" i="46"/>
  <c r="BQ7" i="46" s="1"/>
  <c r="EE7" i="46"/>
  <c r="BP7" i="46" s="1"/>
  <c r="ED7" i="46"/>
  <c r="BO7" i="46" s="1"/>
  <c r="EC7" i="46"/>
  <c r="BN7" i="46" s="1"/>
  <c r="EB7" i="46"/>
  <c r="BM7" i="46" s="1"/>
  <c r="EA7" i="46"/>
  <c r="BL7" i="46" s="1"/>
  <c r="DZ7" i="46"/>
  <c r="BK7" i="46" s="1"/>
  <c r="DY7" i="46"/>
  <c r="BJ7" i="46" s="1"/>
  <c r="DX7" i="46"/>
  <c r="BI7" i="46" s="1"/>
  <c r="DW7" i="46"/>
  <c r="BH7" i="46" s="1"/>
  <c r="DV7" i="46"/>
  <c r="DU7" i="46"/>
  <c r="DT7" i="46"/>
  <c r="BE7" i="46" s="1"/>
  <c r="DS7" i="46"/>
  <c r="BD7" i="46" s="1"/>
  <c r="DR7" i="46"/>
  <c r="BC7" i="46" s="1"/>
  <c r="DQ7" i="46"/>
  <c r="BB7" i="46" s="1"/>
  <c r="DP7" i="46"/>
  <c r="BA7" i="46" s="1"/>
  <c r="DO7" i="46"/>
  <c r="AZ7" i="46" s="1"/>
  <c r="DN7" i="46"/>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BO6" i="46" s="1"/>
  <c r="EC6" i="46"/>
  <c r="BN6" i="46" s="1"/>
  <c r="EB6" i="46"/>
  <c r="BM6" i="46" s="1"/>
  <c r="EA6" i="46"/>
  <c r="DZ6" i="46"/>
  <c r="DY6" i="46"/>
  <c r="DX6" i="46"/>
  <c r="DW6" i="46"/>
  <c r="BH6" i="46" s="1"/>
  <c r="DV6" i="46"/>
  <c r="BG6" i="46" s="1"/>
  <c r="DU6" i="46"/>
  <c r="BF6" i="46" s="1"/>
  <c r="DT6" i="46"/>
  <c r="BE6" i="46" s="1"/>
  <c r="DS6" i="46"/>
  <c r="DR6" i="46"/>
  <c r="DQ6" i="46"/>
  <c r="DP6" i="46"/>
  <c r="DO6" i="46"/>
  <c r="AZ6" i="46" s="1"/>
  <c r="DN6" i="46"/>
  <c r="AY6" i="46" s="1"/>
  <c r="DM6" i="46"/>
  <c r="AX6" i="46" s="1"/>
  <c r="DL6" i="46"/>
  <c r="AW6" i="46" s="1"/>
  <c r="DK6" i="46"/>
  <c r="DJ6" i="46"/>
  <c r="DI6" i="46"/>
  <c r="DH6" i="46"/>
  <c r="DG6" i="46"/>
  <c r="AR6" i="46" s="1"/>
  <c r="DF6" i="46"/>
  <c r="AQ6" i="46" s="1"/>
  <c r="DE6" i="46"/>
  <c r="AP6" i="46" s="1"/>
  <c r="DD6" i="46"/>
  <c r="AO6" i="46" s="1"/>
  <c r="DC6" i="46"/>
  <c r="DB6" i="46"/>
  <c r="DA6" i="46"/>
  <c r="CZ6" i="46"/>
  <c r="CY6" i="46"/>
  <c r="AJ6" i="46" s="1"/>
  <c r="CX6" i="46"/>
  <c r="AI6" i="46" s="1"/>
  <c r="CW6" i="46"/>
  <c r="AH6" i="46" s="1"/>
  <c r="CV6" i="46"/>
  <c r="AG6" i="46" s="1"/>
  <c r="CU6" i="46"/>
  <c r="CT6" i="46"/>
  <c r="CS6" i="46"/>
  <c r="CR6" i="46"/>
  <c r="CQ6" i="46"/>
  <c r="AB6" i="46" s="1"/>
  <c r="CP6" i="46"/>
  <c r="AA6" i="46" s="1"/>
  <c r="CO6" i="46"/>
  <c r="Z6" i="46" s="1"/>
  <c r="CN6" i="46"/>
  <c r="Y6" i="46" s="1"/>
  <c r="CM6" i="46"/>
  <c r="CL6" i="46"/>
  <c r="CK6" i="46"/>
  <c r="CJ6" i="46"/>
  <c r="CI6" i="46"/>
  <c r="T6" i="46" s="1"/>
  <c r="CH6" i="46"/>
  <c r="S6" i="46" s="1"/>
  <c r="CG6" i="46"/>
  <c r="R6" i="46" s="1"/>
  <c r="CF6" i="46"/>
  <c r="Q6" i="46" s="1"/>
  <c r="CE6" i="46"/>
  <c r="CD6" i="46"/>
  <c r="CC6" i="46"/>
  <c r="CB6" i="46"/>
  <c r="CA6" i="46"/>
  <c r="L6" i="46" s="1"/>
  <c r="BZ6" i="46"/>
  <c r="K6" i="46" s="1"/>
  <c r="BY6" i="46"/>
  <c r="J6" i="46" s="1"/>
  <c r="BX6" i="46"/>
  <c r="I6" i="46" s="1"/>
  <c r="BW6" i="46"/>
  <c r="BV6" i="46"/>
  <c r="BU6" i="46"/>
  <c r="BT6" i="46"/>
  <c r="BS6" i="46"/>
  <c r="D6" i="46" s="1"/>
  <c r="BQ6" i="46"/>
  <c r="BL6" i="46"/>
  <c r="BK6" i="46"/>
  <c r="BJ6" i="46"/>
  <c r="BI6" i="46"/>
  <c r="BD6" i="46"/>
  <c r="BC6" i="46"/>
  <c r="BB6" i="46"/>
  <c r="BA6" i="46"/>
  <c r="AV6" i="46"/>
  <c r="AU6" i="46"/>
  <c r="AT6" i="46"/>
  <c r="AS6" i="46"/>
  <c r="AN6" i="46"/>
  <c r="AM6" i="46"/>
  <c r="AL6" i="46"/>
  <c r="AK6" i="46"/>
  <c r="AF6" i="46"/>
  <c r="AE6" i="46"/>
  <c r="AD6" i="46"/>
  <c r="AC6" i="46"/>
  <c r="X6" i="46"/>
  <c r="W6" i="46"/>
  <c r="V6" i="46"/>
  <c r="U6" i="46"/>
  <c r="P6" i="46"/>
  <c r="O6" i="46"/>
  <c r="N6" i="46"/>
  <c r="M6" i="46"/>
  <c r="H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O207" i="44"/>
  <c r="BL207" i="44"/>
  <c r="BK207" i="44"/>
  <c r="BH207" i="44"/>
  <c r="BG207" i="44"/>
  <c r="BD207" i="44"/>
  <c r="AY207" i="44"/>
  <c r="AV207" i="44"/>
  <c r="AQ207" i="44"/>
  <c r="AN207" i="44"/>
  <c r="AK207" i="44"/>
  <c r="AI207" i="44"/>
  <c r="AF207" i="44"/>
  <c r="AE207" i="44"/>
  <c r="AB207" i="44"/>
  <c r="AA207" i="44"/>
  <c r="X207" i="44"/>
  <c r="W207" i="44"/>
  <c r="S207" i="44"/>
  <c r="P207" i="44"/>
  <c r="O207" i="44"/>
  <c r="M207" i="44"/>
  <c r="L207" i="44"/>
  <c r="K207" i="44"/>
  <c r="H207" i="44"/>
  <c r="D207" i="44"/>
  <c r="BQ206" i="44"/>
  <c r="BO206" i="44"/>
  <c r="BM206" i="44"/>
  <c r="BL206" i="44"/>
  <c r="BI206" i="44"/>
  <c r="BG206" i="44"/>
  <c r="BD206" i="44"/>
  <c r="BA206" i="44"/>
  <c r="AY206" i="44"/>
  <c r="AV206" i="44"/>
  <c r="AS206" i="44"/>
  <c r="AQ206" i="44"/>
  <c r="AN206" i="44"/>
  <c r="AK206" i="44"/>
  <c r="AI206" i="44"/>
  <c r="AG206" i="44"/>
  <c r="AF206" i="44"/>
  <c r="AC206" i="44"/>
  <c r="AA206" i="44"/>
  <c r="X206" i="44"/>
  <c r="U206" i="44"/>
  <c r="S206" i="44"/>
  <c r="P206" i="44"/>
  <c r="M206" i="44"/>
  <c r="K206" i="44"/>
  <c r="H206" i="44"/>
  <c r="E206" i="44"/>
  <c r="BQ205" i="44"/>
  <c r="BP205" i="44"/>
  <c r="BM205" i="44"/>
  <c r="BL205" i="44"/>
  <c r="BK205" i="44"/>
  <c r="BJ205" i="44"/>
  <c r="BI205" i="44"/>
  <c r="BH205" i="44"/>
  <c r="BE205" i="44"/>
  <c r="BC205" i="44"/>
  <c r="BA205" i="44"/>
  <c r="AZ205" i="44"/>
  <c r="AW205" i="44"/>
  <c r="AV205" i="44"/>
  <c r="AU205" i="44"/>
  <c r="AS205" i="44"/>
  <c r="AR205" i="44"/>
  <c r="AO205" i="44"/>
  <c r="AN205" i="44"/>
  <c r="AM205" i="44"/>
  <c r="AJ205" i="44"/>
  <c r="AG205" i="44"/>
  <c r="AF205" i="44"/>
  <c r="AE205" i="44"/>
  <c r="AC205" i="44"/>
  <c r="AB205" i="44"/>
  <c r="Z205" i="44"/>
  <c r="Y205" i="44"/>
  <c r="X205" i="44"/>
  <c r="W205" i="44"/>
  <c r="T205" i="44"/>
  <c r="Q205" i="44"/>
  <c r="O205" i="44"/>
  <c r="N205" i="44"/>
  <c r="L205" i="44"/>
  <c r="I205" i="44"/>
  <c r="H205" i="44"/>
  <c r="G205" i="44"/>
  <c r="E205" i="44"/>
  <c r="D205" i="44"/>
  <c r="BQ204" i="44"/>
  <c r="BP204" i="44"/>
  <c r="BO204" i="44"/>
  <c r="BM204" i="44"/>
  <c r="BK204" i="44"/>
  <c r="BH204" i="44"/>
  <c r="BG204" i="44"/>
  <c r="BC204" i="44"/>
  <c r="BA204" i="44"/>
  <c r="AZ204" i="44"/>
  <c r="AY204" i="44"/>
  <c r="AU204" i="44"/>
  <c r="AS204" i="44"/>
  <c r="AR204" i="44"/>
  <c r="AQ204" i="44"/>
  <c r="AO204" i="44"/>
  <c r="AM204" i="44"/>
  <c r="AK204" i="44"/>
  <c r="AJ204" i="44"/>
  <c r="AI204" i="44"/>
  <c r="AG204" i="44"/>
  <c r="AE204" i="44"/>
  <c r="AC204" i="44"/>
  <c r="AA204" i="44"/>
  <c r="W204" i="44"/>
  <c r="U204" i="44"/>
  <c r="T204" i="44"/>
  <c r="S204" i="44"/>
  <c r="Q204" i="44"/>
  <c r="O204" i="44"/>
  <c r="K204" i="44"/>
  <c r="I204" i="44"/>
  <c r="G204" i="44"/>
  <c r="E204" i="44"/>
  <c r="D204" i="44"/>
  <c r="BQ203" i="44"/>
  <c r="BP203" i="44"/>
  <c r="BO203" i="44"/>
  <c r="BN203" i="44"/>
  <c r="BM203" i="44"/>
  <c r="BL203" i="44"/>
  <c r="BK203" i="44"/>
  <c r="BG203" i="44"/>
  <c r="BE203" i="44"/>
  <c r="BD203" i="44"/>
  <c r="BC203" i="44"/>
  <c r="AY203" i="44"/>
  <c r="AW203" i="44"/>
  <c r="AV203" i="44"/>
  <c r="AU203" i="44"/>
  <c r="AS203" i="44"/>
  <c r="AQ203" i="44"/>
  <c r="AO203" i="44"/>
  <c r="AM203" i="44"/>
  <c r="AK203" i="44"/>
  <c r="AI203" i="44"/>
  <c r="AG203" i="44"/>
  <c r="AF203" i="44"/>
  <c r="AE203" i="44"/>
  <c r="AA203" i="44"/>
  <c r="Z203" i="44"/>
  <c r="Y203" i="44"/>
  <c r="X203" i="44"/>
  <c r="W203" i="44"/>
  <c r="S203" i="44"/>
  <c r="Q203" i="44"/>
  <c r="P203" i="44"/>
  <c r="O203" i="44"/>
  <c r="M203" i="44"/>
  <c r="K203" i="44"/>
  <c r="I203" i="44"/>
  <c r="H203" i="44"/>
  <c r="G203" i="44"/>
  <c r="E203" i="44"/>
  <c r="BQ202" i="44"/>
  <c r="BP202" i="44"/>
  <c r="BL202" i="44"/>
  <c r="BJ202" i="44"/>
  <c r="BI202" i="44"/>
  <c r="BH202" i="44"/>
  <c r="BD202" i="44"/>
  <c r="BB202" i="44"/>
  <c r="BA202" i="44"/>
  <c r="AZ202" i="44"/>
  <c r="AX202" i="44"/>
  <c r="AV202" i="44"/>
  <c r="AT202" i="44"/>
  <c r="AS202" i="44"/>
  <c r="AR202" i="44"/>
  <c r="AP202" i="44"/>
  <c r="AN202" i="44"/>
  <c r="AL202" i="44"/>
  <c r="AJ202" i="44"/>
  <c r="AH202" i="44"/>
  <c r="AF202" i="44"/>
  <c r="AD202" i="44"/>
  <c r="AB202" i="44"/>
  <c r="Z202" i="44"/>
  <c r="X202" i="44"/>
  <c r="V202" i="44"/>
  <c r="U202" i="44"/>
  <c r="T202" i="44"/>
  <c r="P202" i="44"/>
  <c r="N202" i="44"/>
  <c r="M202" i="44"/>
  <c r="L202" i="44"/>
  <c r="J202" i="44"/>
  <c r="H202" i="44"/>
  <c r="F202" i="44"/>
  <c r="E202" i="44"/>
  <c r="D202" i="44"/>
  <c r="BP201" i="44"/>
  <c r="BM201" i="44"/>
  <c r="BL201" i="44"/>
  <c r="BJ201" i="44"/>
  <c r="BH201" i="44"/>
  <c r="BG201" i="44"/>
  <c r="BE201" i="44"/>
  <c r="BD201" i="44"/>
  <c r="BB201" i="44"/>
  <c r="AZ201" i="44"/>
  <c r="AW201" i="44"/>
  <c r="AV201" i="44"/>
  <c r="AT201" i="44"/>
  <c r="AR201" i="44"/>
  <c r="AO201" i="44"/>
  <c r="AN201" i="44"/>
  <c r="AL201" i="44"/>
  <c r="AJ201" i="44"/>
  <c r="AG201" i="44"/>
  <c r="AF201" i="44"/>
  <c r="AD201" i="44"/>
  <c r="AB201" i="44"/>
  <c r="Y201" i="44"/>
  <c r="X201" i="44"/>
  <c r="T201" i="44"/>
  <c r="Q201" i="44"/>
  <c r="P201" i="44"/>
  <c r="N201" i="44"/>
  <c r="L201" i="44"/>
  <c r="I201" i="44"/>
  <c r="H201" i="44"/>
  <c r="D201" i="44"/>
  <c r="BP200" i="44"/>
  <c r="BN200" i="44"/>
  <c r="BL200" i="44"/>
  <c r="BH200" i="44"/>
  <c r="BF200" i="44"/>
  <c r="BD200" i="44"/>
  <c r="AZ200" i="44"/>
  <c r="AV200" i="44"/>
  <c r="AR200" i="44"/>
  <c r="AP200" i="44"/>
  <c r="AN200" i="44"/>
  <c r="AJ200" i="44"/>
  <c r="AH200" i="44"/>
  <c r="AF200" i="44"/>
  <c r="AB200" i="44"/>
  <c r="X200" i="44"/>
  <c r="U200" i="44"/>
  <c r="T200" i="44"/>
  <c r="R200" i="44"/>
  <c r="P200" i="44"/>
  <c r="M200" i="44"/>
  <c r="L200" i="44"/>
  <c r="J200" i="44"/>
  <c r="H200" i="44"/>
  <c r="E200" i="44"/>
  <c r="D200" i="44"/>
  <c r="BP199" i="44"/>
  <c r="BN199" i="44"/>
  <c r="BM199" i="44"/>
  <c r="BL199" i="44"/>
  <c r="BK199" i="44"/>
  <c r="BJ199" i="44"/>
  <c r="BH199" i="44"/>
  <c r="BF199" i="44"/>
  <c r="BD199" i="44"/>
  <c r="BB199" i="44"/>
  <c r="AZ199" i="44"/>
  <c r="AX199" i="44"/>
  <c r="AW199" i="44"/>
  <c r="AV199" i="44"/>
  <c r="AT199" i="44"/>
  <c r="AR199" i="44"/>
  <c r="AP199" i="44"/>
  <c r="AO199" i="44"/>
  <c r="AN199" i="44"/>
  <c r="AL199" i="44"/>
  <c r="AJ199" i="44"/>
  <c r="AH199" i="44"/>
  <c r="AF199" i="44"/>
  <c r="AB199" i="44"/>
  <c r="Z199" i="44"/>
  <c r="X199" i="44"/>
  <c r="T199" i="44"/>
  <c r="R199" i="44"/>
  <c r="P199" i="44"/>
  <c r="O199" i="44"/>
  <c r="L199" i="44"/>
  <c r="J199" i="44"/>
  <c r="H199" i="44"/>
  <c r="D199" i="44"/>
  <c r="BQ198" i="44"/>
  <c r="BM198" i="44"/>
  <c r="BK198" i="44"/>
  <c r="BJ198" i="44"/>
  <c r="BI198" i="44"/>
  <c r="BE198" i="44"/>
  <c r="BD198" i="44"/>
  <c r="BC198" i="44"/>
  <c r="BA198" i="44"/>
  <c r="AW198" i="44"/>
  <c r="AU198" i="44"/>
  <c r="AS198" i="44"/>
  <c r="AO198" i="44"/>
  <c r="AM198" i="44"/>
  <c r="AK198" i="44"/>
  <c r="AG198" i="44"/>
  <c r="AE198" i="44"/>
  <c r="AC198" i="44"/>
  <c r="Y198" i="44"/>
  <c r="W198" i="44"/>
  <c r="U198" i="44"/>
  <c r="Q198" i="44"/>
  <c r="O198" i="44"/>
  <c r="M198" i="44"/>
  <c r="K198" i="44"/>
  <c r="I198" i="44"/>
  <c r="G198" i="44"/>
  <c r="E198" i="44"/>
  <c r="BQ197" i="44"/>
  <c r="BP197" i="44"/>
  <c r="BO197" i="44"/>
  <c r="BN197" i="44"/>
  <c r="BM197" i="44"/>
  <c r="BI197" i="44"/>
  <c r="BG197" i="44"/>
  <c r="BF197" i="44"/>
  <c r="BE197" i="44"/>
  <c r="BC197" i="44"/>
  <c r="BA197" i="44"/>
  <c r="AY197" i="44"/>
  <c r="AX197" i="44"/>
  <c r="AW197" i="44"/>
  <c r="AU197" i="44"/>
  <c r="AS197" i="44"/>
  <c r="AQ197" i="44"/>
  <c r="AO197" i="44"/>
  <c r="AK197" i="44"/>
  <c r="AI197" i="44"/>
  <c r="AG197" i="44"/>
  <c r="AC197" i="44"/>
  <c r="AA197" i="44"/>
  <c r="Y197" i="44"/>
  <c r="W197" i="44"/>
  <c r="U197" i="44"/>
  <c r="S197" i="44"/>
  <c r="Q197" i="44"/>
  <c r="M197" i="44"/>
  <c r="K197" i="44"/>
  <c r="I197" i="44"/>
  <c r="E197" i="44"/>
  <c r="BQ196" i="44"/>
  <c r="BO196" i="44"/>
  <c r="BM196" i="44"/>
  <c r="BJ196" i="44"/>
  <c r="BI196" i="44"/>
  <c r="BE196" i="44"/>
  <c r="BC196" i="44"/>
  <c r="BB196" i="44"/>
  <c r="BA196" i="44"/>
  <c r="AW196" i="44"/>
  <c r="AU196" i="44"/>
  <c r="AT196" i="44"/>
  <c r="AS196" i="44"/>
  <c r="AQ196" i="44"/>
  <c r="AP196" i="44"/>
  <c r="AO196" i="44"/>
  <c r="AM196" i="44"/>
  <c r="AK196" i="44"/>
  <c r="AG196" i="44"/>
  <c r="AE196" i="44"/>
  <c r="AC196" i="44"/>
  <c r="Y196" i="44"/>
  <c r="W196" i="44"/>
  <c r="U196" i="44"/>
  <c r="S196" i="44"/>
  <c r="Q196" i="44"/>
  <c r="O196" i="44"/>
  <c r="N196" i="44"/>
  <c r="M196" i="44"/>
  <c r="I196" i="44"/>
  <c r="H196" i="44"/>
  <c r="G196" i="44"/>
  <c r="F196" i="44"/>
  <c r="E196" i="44"/>
  <c r="BN195" i="44"/>
  <c r="BJ195" i="44"/>
  <c r="BI195" i="44"/>
  <c r="BF195" i="44"/>
  <c r="BB195" i="44"/>
  <c r="AX195" i="44"/>
  <c r="AV195" i="44"/>
  <c r="AT195" i="44"/>
  <c r="AP195" i="44"/>
  <c r="AL195" i="44"/>
  <c r="AI195" i="44"/>
  <c r="AH195" i="44"/>
  <c r="AD195" i="44"/>
  <c r="AC195" i="44"/>
  <c r="AA195" i="44"/>
  <c r="Z195" i="44"/>
  <c r="V195" i="44"/>
  <c r="S195" i="44"/>
  <c r="R195" i="44"/>
  <c r="Q195" i="44"/>
  <c r="N195" i="44"/>
  <c r="K195" i="44"/>
  <c r="J195" i="44"/>
  <c r="H195" i="44"/>
  <c r="F195" i="44"/>
  <c r="BP194" i="44"/>
  <c r="BM194" i="44"/>
  <c r="BL194" i="44"/>
  <c r="BJ194" i="44"/>
  <c r="BH194" i="44"/>
  <c r="BE194" i="44"/>
  <c r="BD194" i="44"/>
  <c r="AZ194" i="44"/>
  <c r="AW194" i="44"/>
  <c r="AV194" i="44"/>
  <c r="AR194" i="44"/>
  <c r="AN194" i="44"/>
  <c r="AJ194" i="44"/>
  <c r="AF194" i="44"/>
  <c r="AB194" i="44"/>
  <c r="Y194" i="44"/>
  <c r="X194" i="44"/>
  <c r="T194" i="44"/>
  <c r="Q194" i="44"/>
  <c r="P194" i="44"/>
  <c r="L194" i="44"/>
  <c r="H194" i="44"/>
  <c r="F194" i="44"/>
  <c r="D194" i="44"/>
  <c r="BQ193" i="44"/>
  <c r="BM193" i="44"/>
  <c r="BK193" i="44"/>
  <c r="BI193" i="44"/>
  <c r="BE193" i="44"/>
  <c r="BC193" i="44"/>
  <c r="BA193" i="44"/>
  <c r="AW193" i="44"/>
  <c r="AU193" i="44"/>
  <c r="AS193" i="44"/>
  <c r="AO193" i="44"/>
  <c r="AM193" i="44"/>
  <c r="AK193" i="44"/>
  <c r="AG193" i="44"/>
  <c r="AE193" i="44"/>
  <c r="AC193" i="44"/>
  <c r="Y193" i="44"/>
  <c r="W193" i="44"/>
  <c r="U193" i="44"/>
  <c r="Q193" i="44"/>
  <c r="O193" i="44"/>
  <c r="M193" i="44"/>
  <c r="J193" i="44"/>
  <c r="I193" i="44"/>
  <c r="G193" i="44"/>
  <c r="E193" i="44"/>
  <c r="BQ192" i="44"/>
  <c r="BM192" i="44"/>
  <c r="BI192" i="44"/>
  <c r="BF192" i="44"/>
  <c r="BE192" i="44"/>
  <c r="BA192" i="44"/>
  <c r="AX192" i="44"/>
  <c r="AW192" i="44"/>
  <c r="AU192" i="44"/>
  <c r="AS192" i="44"/>
  <c r="AP192" i="44"/>
  <c r="AO192" i="44"/>
  <c r="AK192" i="44"/>
  <c r="AG192" i="44"/>
  <c r="AC192" i="44"/>
  <c r="Y192" i="44"/>
  <c r="U192" i="44"/>
  <c r="R192" i="44"/>
  <c r="Q192" i="44"/>
  <c r="M192" i="44"/>
  <c r="J192" i="44"/>
  <c r="I192" i="44"/>
  <c r="G192" i="44"/>
  <c r="E192" i="44"/>
  <c r="D192" i="44"/>
  <c r="BQ191" i="44"/>
  <c r="BM191" i="44"/>
  <c r="BK191" i="44"/>
  <c r="BJ191" i="44"/>
  <c r="BI191" i="44"/>
  <c r="BE191" i="44"/>
  <c r="BC191" i="44"/>
  <c r="BB191" i="44"/>
  <c r="BA191" i="44"/>
  <c r="AW191" i="44"/>
  <c r="AU191" i="44"/>
  <c r="AT191" i="44"/>
  <c r="AS191" i="44"/>
  <c r="AO191" i="44"/>
  <c r="AM191" i="44"/>
  <c r="AL191" i="44"/>
  <c r="AK191" i="44"/>
  <c r="AG191" i="44"/>
  <c r="AE191" i="44"/>
  <c r="AD191" i="44"/>
  <c r="AC191" i="44"/>
  <c r="Y191" i="44"/>
  <c r="X191" i="44"/>
  <c r="W191" i="44"/>
  <c r="V191" i="44"/>
  <c r="U191" i="44"/>
  <c r="Q191" i="44"/>
  <c r="O191" i="44"/>
  <c r="N191" i="44"/>
  <c r="M191" i="44"/>
  <c r="K191" i="44"/>
  <c r="I191" i="44"/>
  <c r="G191" i="44"/>
  <c r="E191" i="44"/>
  <c r="BO190" i="44"/>
  <c r="BN190" i="44"/>
  <c r="BM190" i="44"/>
  <c r="BG190" i="44"/>
  <c r="BF190" i="44"/>
  <c r="BE190" i="44"/>
  <c r="BC190" i="44"/>
  <c r="AW190" i="44"/>
  <c r="AP190" i="44"/>
  <c r="AO190" i="44"/>
  <c r="AM190" i="44"/>
  <c r="AI190" i="44"/>
  <c r="AH190" i="44"/>
  <c r="AG190" i="44"/>
  <c r="Y190" i="44"/>
  <c r="W190" i="44"/>
  <c r="S190" i="44"/>
  <c r="Q190" i="44"/>
  <c r="O190" i="44"/>
  <c r="K190" i="44"/>
  <c r="I190" i="44"/>
  <c r="BN189" i="44"/>
  <c r="BL189" i="44"/>
  <c r="BJ189" i="44"/>
  <c r="BF189" i="44"/>
  <c r="BB189" i="44"/>
  <c r="AX189" i="44"/>
  <c r="AV189" i="44"/>
  <c r="AT189" i="44"/>
  <c r="AP189" i="44"/>
  <c r="AM189" i="44"/>
  <c r="AL189" i="44"/>
  <c r="AH189" i="44"/>
  <c r="AF189" i="44"/>
  <c r="AE189" i="44"/>
  <c r="AD189" i="44"/>
  <c r="Z189" i="44"/>
  <c r="X189" i="44"/>
  <c r="W189" i="44"/>
  <c r="V189" i="44"/>
  <c r="R189" i="44"/>
  <c r="O189" i="44"/>
  <c r="N189" i="44"/>
  <c r="L189" i="44"/>
  <c r="J189" i="44"/>
  <c r="G189" i="44"/>
  <c r="F189" i="44"/>
  <c r="BP188" i="44"/>
  <c r="BN188" i="44"/>
  <c r="BJ188" i="44"/>
  <c r="BH188" i="44"/>
  <c r="BF188" i="44"/>
  <c r="BD188" i="44"/>
  <c r="BB188" i="44"/>
  <c r="AZ188" i="44"/>
  <c r="AY188" i="44"/>
  <c r="AX188" i="44"/>
  <c r="AT188" i="44"/>
  <c r="AR188" i="44"/>
  <c r="AQ188" i="44"/>
  <c r="AP188" i="44"/>
  <c r="AL188" i="44"/>
  <c r="AJ188" i="44"/>
  <c r="AI188" i="44"/>
  <c r="AH188" i="44"/>
  <c r="AF188" i="44"/>
  <c r="AD188" i="44"/>
  <c r="AB188" i="44"/>
  <c r="AA188" i="44"/>
  <c r="Z188" i="44"/>
  <c r="X188" i="44"/>
  <c r="V188" i="44"/>
  <c r="T188" i="44"/>
  <c r="R188" i="44"/>
  <c r="N188" i="44"/>
  <c r="M188" i="44"/>
  <c r="L188" i="44"/>
  <c r="J188" i="44"/>
  <c r="F188" i="44"/>
  <c r="BK187" i="44"/>
  <c r="BI187" i="44"/>
  <c r="BD187" i="44"/>
  <c r="BC187" i="44"/>
  <c r="AU187" i="44"/>
  <c r="AS187" i="44"/>
  <c r="AM187" i="44"/>
  <c r="AH187" i="44"/>
  <c r="AG187" i="44"/>
  <c r="AE187" i="44"/>
  <c r="AC187" i="44"/>
  <c r="Y187" i="44"/>
  <c r="W187" i="44"/>
  <c r="P187" i="44"/>
  <c r="O187" i="44"/>
  <c r="G187" i="44"/>
  <c r="BP186" i="44"/>
  <c r="BO186" i="44"/>
  <c r="BK186" i="44"/>
  <c r="BG186" i="44"/>
  <c r="BC186" i="44"/>
  <c r="AY186" i="44"/>
  <c r="AW186" i="44"/>
  <c r="AU186" i="44"/>
  <c r="AQ186" i="44"/>
  <c r="AO186" i="44"/>
  <c r="AM186" i="44"/>
  <c r="AI186" i="44"/>
  <c r="AE186" i="44"/>
  <c r="AD186" i="44"/>
  <c r="AA186" i="44"/>
  <c r="W186" i="44"/>
  <c r="T186" i="44"/>
  <c r="S186" i="44"/>
  <c r="O186" i="44"/>
  <c r="N186" i="44"/>
  <c r="L186" i="44"/>
  <c r="K186" i="44"/>
  <c r="G186" i="44"/>
  <c r="D186" i="44"/>
  <c r="BO185" i="44"/>
  <c r="BM185" i="44"/>
  <c r="BK185" i="44"/>
  <c r="BG185" i="44"/>
  <c r="BE185" i="44"/>
  <c r="BC185" i="44"/>
  <c r="AY185" i="44"/>
  <c r="AX185" i="44"/>
  <c r="AW185" i="44"/>
  <c r="AV185" i="44"/>
  <c r="AU185" i="44"/>
  <c r="AQ185" i="44"/>
  <c r="AO185" i="44"/>
  <c r="AM185" i="44"/>
  <c r="AI185" i="44"/>
  <c r="AG185" i="44"/>
  <c r="AF185" i="44"/>
  <c r="AE185" i="44"/>
  <c r="AC185" i="44"/>
  <c r="AA185" i="44"/>
  <c r="Y185" i="44"/>
  <c r="X185" i="44"/>
  <c r="W185" i="44"/>
  <c r="S185" i="44"/>
  <c r="Q185" i="44"/>
  <c r="P185" i="44"/>
  <c r="O185" i="44"/>
  <c r="K185" i="44"/>
  <c r="I185" i="44"/>
  <c r="H185" i="44"/>
  <c r="G185" i="44"/>
  <c r="E185" i="44"/>
  <c r="BP184" i="44"/>
  <c r="BO184" i="44"/>
  <c r="BK184" i="44"/>
  <c r="BG184" i="44"/>
  <c r="BE184" i="44"/>
  <c r="BC184" i="44"/>
  <c r="AY184" i="44"/>
  <c r="AV184" i="44"/>
  <c r="AU184" i="44"/>
  <c r="AQ184" i="44"/>
  <c r="AP184" i="44"/>
  <c r="AM184" i="44"/>
  <c r="AI184" i="44"/>
  <c r="AE184" i="44"/>
  <c r="AA184" i="44"/>
  <c r="W184" i="44"/>
  <c r="T184" i="44"/>
  <c r="S184" i="44"/>
  <c r="O184" i="44"/>
  <c r="L184" i="44"/>
  <c r="K184" i="44"/>
  <c r="I184" i="44"/>
  <c r="G184" i="44"/>
  <c r="BQ183" i="44"/>
  <c r="BM183" i="44"/>
  <c r="BK183" i="44"/>
  <c r="BI183" i="44"/>
  <c r="BE183" i="44"/>
  <c r="BA183" i="44"/>
  <c r="AX183" i="44"/>
  <c r="AW183" i="44"/>
  <c r="AT183" i="44"/>
  <c r="AS183" i="44"/>
  <c r="AP183" i="44"/>
  <c r="AO183" i="44"/>
  <c r="AK183" i="44"/>
  <c r="AG183" i="44"/>
  <c r="AC183" i="44"/>
  <c r="Y183" i="44"/>
  <c r="U183" i="44"/>
  <c r="Q183" i="44"/>
  <c r="M183" i="44"/>
  <c r="J183" i="44"/>
  <c r="I183" i="44"/>
  <c r="E183" i="44"/>
  <c r="BQ182" i="44"/>
  <c r="BM182" i="44"/>
  <c r="BI182" i="44"/>
  <c r="BE182" i="44"/>
  <c r="BB182" i="44"/>
  <c r="BA182" i="44"/>
  <c r="AY182" i="44"/>
  <c r="AW182" i="44"/>
  <c r="AT182" i="44"/>
  <c r="AS182" i="44"/>
  <c r="AO182" i="44"/>
  <c r="AK182" i="44"/>
  <c r="AI182" i="44"/>
  <c r="AG182" i="44"/>
  <c r="AD182" i="44"/>
  <c r="AC182" i="44"/>
  <c r="AA182" i="44"/>
  <c r="Y182" i="44"/>
  <c r="U182" i="44"/>
  <c r="R182" i="44"/>
  <c r="Q182" i="44"/>
  <c r="N182" i="44"/>
  <c r="M182" i="44"/>
  <c r="I182" i="44"/>
  <c r="E182" i="44"/>
  <c r="BQ181" i="44"/>
  <c r="BM181" i="44"/>
  <c r="BJ181" i="44"/>
  <c r="BI181" i="44"/>
  <c r="BE181" i="44"/>
  <c r="BC181" i="44"/>
  <c r="BA181" i="44"/>
  <c r="AW181" i="44"/>
  <c r="AU181" i="44"/>
  <c r="AS181" i="44"/>
  <c r="AO181" i="44"/>
  <c r="AK181" i="44"/>
  <c r="AH181" i="44"/>
  <c r="AG181" i="44"/>
  <c r="AE181" i="44"/>
  <c r="AD181" i="44"/>
  <c r="AC181" i="44"/>
  <c r="AB181" i="44"/>
  <c r="Y181" i="44"/>
  <c r="W181" i="44"/>
  <c r="U181" i="44"/>
  <c r="Q181" i="44"/>
  <c r="M181" i="44"/>
  <c r="L181" i="44"/>
  <c r="I181" i="44"/>
  <c r="G181" i="44"/>
  <c r="E181" i="44"/>
  <c r="BQ180" i="44"/>
  <c r="BM180" i="44"/>
  <c r="BK180" i="44"/>
  <c r="BI180" i="44"/>
  <c r="BE180" i="44"/>
  <c r="BB180" i="44"/>
  <c r="BA180" i="44"/>
  <c r="AX180" i="44"/>
  <c r="AW180" i="44"/>
  <c r="AT180" i="44"/>
  <c r="AS180" i="44"/>
  <c r="AO180" i="44"/>
  <c r="AM180" i="44"/>
  <c r="AL180" i="44"/>
  <c r="AK180" i="44"/>
  <c r="AG180" i="44"/>
  <c r="AD180" i="44"/>
  <c r="AC180" i="44"/>
  <c r="Y180" i="44"/>
  <c r="W180" i="44"/>
  <c r="U180" i="44"/>
  <c r="S180" i="44"/>
  <c r="Q180" i="44"/>
  <c r="O180" i="44"/>
  <c r="N180" i="44"/>
  <c r="M180" i="44"/>
  <c r="I180" i="44"/>
  <c r="E180" i="44"/>
  <c r="BO179" i="44"/>
  <c r="BK179" i="44"/>
  <c r="BH179" i="44"/>
  <c r="BG179" i="44"/>
  <c r="BC179" i="44"/>
  <c r="AY179" i="44"/>
  <c r="AU179" i="44"/>
  <c r="AQ179" i="44"/>
  <c r="AM179" i="44"/>
  <c r="AI179" i="44"/>
  <c r="AE179" i="44"/>
  <c r="AB179" i="44"/>
  <c r="AA179" i="44"/>
  <c r="W179" i="44"/>
  <c r="T179" i="44"/>
  <c r="S179" i="44"/>
  <c r="O179" i="44"/>
  <c r="K179" i="44"/>
  <c r="G179" i="44"/>
  <c r="BO178" i="44"/>
  <c r="BM178" i="44"/>
  <c r="BL178" i="44"/>
  <c r="BK178" i="44"/>
  <c r="BG178" i="44"/>
  <c r="BC178" i="44"/>
  <c r="BA178" i="44"/>
  <c r="AY178" i="44"/>
  <c r="AW178" i="44"/>
  <c r="AV178" i="44"/>
  <c r="AU178" i="44"/>
  <c r="AS178" i="44"/>
  <c r="AQ178" i="44"/>
  <c r="AP178" i="44"/>
  <c r="AO178" i="44"/>
  <c r="AM178" i="44"/>
  <c r="AI178" i="44"/>
  <c r="AG178" i="44"/>
  <c r="AE178" i="44"/>
  <c r="AA178" i="44"/>
  <c r="Y178" i="44"/>
  <c r="W178" i="44"/>
  <c r="S178" i="44"/>
  <c r="Q178" i="44"/>
  <c r="O178" i="44"/>
  <c r="K178" i="44"/>
  <c r="I178" i="44"/>
  <c r="G178" i="44"/>
  <c r="BN177" i="44"/>
  <c r="BJ177" i="44"/>
  <c r="BH177" i="44"/>
  <c r="BF177" i="44"/>
  <c r="BB177" i="44"/>
  <c r="AX177" i="44"/>
  <c r="AU177" i="44"/>
  <c r="AT177" i="44"/>
  <c r="AP177" i="44"/>
  <c r="AL177" i="44"/>
  <c r="AJ177" i="44"/>
  <c r="AH177" i="44"/>
  <c r="AE177" i="44"/>
  <c r="AD177" i="44"/>
  <c r="Z177" i="44"/>
  <c r="V177" i="44"/>
  <c r="R177" i="44"/>
  <c r="N177" i="44"/>
  <c r="J177" i="44"/>
  <c r="G177" i="44"/>
  <c r="F177" i="44"/>
  <c r="BQ176" i="44"/>
  <c r="BO176" i="44"/>
  <c r="BK176" i="44"/>
  <c r="BI176" i="44"/>
  <c r="BH176" i="44"/>
  <c r="BG176" i="44"/>
  <c r="BC176" i="44"/>
  <c r="BA176" i="44"/>
  <c r="AY176" i="44"/>
  <c r="AU176" i="44"/>
  <c r="AS176" i="44"/>
  <c r="AR176" i="44"/>
  <c r="AQ176" i="44"/>
  <c r="AM176" i="44"/>
  <c r="AK176" i="44"/>
  <c r="AI176" i="44"/>
  <c r="AE176" i="44"/>
  <c r="AA176" i="44"/>
  <c r="W176" i="44"/>
  <c r="S176" i="44"/>
  <c r="O176" i="44"/>
  <c r="L176" i="44"/>
  <c r="K176" i="44"/>
  <c r="I176" i="44"/>
  <c r="G176" i="44"/>
  <c r="D176" i="44"/>
  <c r="BK175" i="44"/>
  <c r="BC175" i="44"/>
  <c r="AW175" i="44"/>
  <c r="AU175" i="44"/>
  <c r="AM175" i="44"/>
  <c r="AE175" i="44"/>
  <c r="W175" i="44"/>
  <c r="Q175" i="44"/>
  <c r="O175" i="44"/>
  <c r="I175" i="44"/>
  <c r="G175" i="44"/>
  <c r="BP174" i="44"/>
  <c r="BN174" i="44"/>
  <c r="BL174" i="44"/>
  <c r="BH174" i="44"/>
  <c r="BD174" i="44"/>
  <c r="AZ174" i="44"/>
  <c r="AV174" i="44"/>
  <c r="AS174" i="44"/>
  <c r="AR174" i="44"/>
  <c r="AN174" i="44"/>
  <c r="AJ174" i="44"/>
  <c r="AH174" i="44"/>
  <c r="AF174" i="44"/>
  <c r="AB174" i="44"/>
  <c r="Z174" i="44"/>
  <c r="X174" i="44"/>
  <c r="T174" i="44"/>
  <c r="P174" i="44"/>
  <c r="L174" i="44"/>
  <c r="H174" i="44"/>
  <c r="D174" i="44"/>
  <c r="BP173" i="44"/>
  <c r="BN173" i="44"/>
  <c r="BM173" i="44"/>
  <c r="BL173" i="44"/>
  <c r="BH173" i="44"/>
  <c r="BG173" i="44"/>
  <c r="BD173" i="44"/>
  <c r="AZ173" i="44"/>
  <c r="AV173" i="44"/>
  <c r="AT173" i="44"/>
  <c r="AR173" i="44"/>
  <c r="AN173" i="44"/>
  <c r="AL173" i="44"/>
  <c r="AJ173" i="44"/>
  <c r="AF173" i="44"/>
  <c r="AB173" i="44"/>
  <c r="X173" i="44"/>
  <c r="T173" i="44"/>
  <c r="P173" i="44"/>
  <c r="L173" i="44"/>
  <c r="H173" i="44"/>
  <c r="F173" i="44"/>
  <c r="D173" i="44"/>
  <c r="BP172" i="44"/>
  <c r="BL172" i="44"/>
  <c r="BH172" i="44"/>
  <c r="BD172" i="44"/>
  <c r="AZ172" i="44"/>
  <c r="AV172" i="44"/>
  <c r="AT172" i="44"/>
  <c r="AR172" i="44"/>
  <c r="AP172" i="44"/>
  <c r="AN172" i="44"/>
  <c r="AL172" i="44"/>
  <c r="AJ172" i="44"/>
  <c r="AF172" i="44"/>
  <c r="AD172" i="44"/>
  <c r="AB172" i="44"/>
  <c r="X172" i="44"/>
  <c r="U172" i="44"/>
  <c r="T172" i="44"/>
  <c r="R172" i="44"/>
  <c r="P172" i="44"/>
  <c r="L172" i="44"/>
  <c r="J172" i="44"/>
  <c r="H172" i="44"/>
  <c r="E172" i="44"/>
  <c r="D172" i="44"/>
  <c r="BP171" i="44"/>
  <c r="BN171" i="44"/>
  <c r="BL171" i="44"/>
  <c r="BH171" i="44"/>
  <c r="BF171" i="44"/>
  <c r="BD171" i="44"/>
  <c r="AZ171" i="44"/>
  <c r="AV171" i="44"/>
  <c r="AR171" i="44"/>
  <c r="AN171" i="44"/>
  <c r="AJ171" i="44"/>
  <c r="AF171" i="44"/>
  <c r="AB171" i="44"/>
  <c r="Y171" i="44"/>
  <c r="X171" i="44"/>
  <c r="T171" i="44"/>
  <c r="P171" i="44"/>
  <c r="L171" i="44"/>
  <c r="H171" i="44"/>
  <c r="D171" i="44"/>
  <c r="BQ170" i="44"/>
  <c r="BM170" i="44"/>
  <c r="BK170" i="44"/>
  <c r="BI170" i="44"/>
  <c r="BE170" i="44"/>
  <c r="BA170" i="44"/>
  <c r="AY170" i="44"/>
  <c r="AW170" i="44"/>
  <c r="AT170" i="44"/>
  <c r="AS170" i="44"/>
  <c r="AO170" i="44"/>
  <c r="AK170" i="44"/>
  <c r="AG170" i="44"/>
  <c r="AC170" i="44"/>
  <c r="Y170" i="44"/>
  <c r="U170" i="44"/>
  <c r="Q170" i="44"/>
  <c r="O170" i="44"/>
  <c r="M170" i="44"/>
  <c r="I170" i="44"/>
  <c r="H170" i="44"/>
  <c r="E170" i="44"/>
  <c r="BN169" i="44"/>
  <c r="BL169" i="44"/>
  <c r="BJ169" i="44"/>
  <c r="BG169" i="44"/>
  <c r="BF169" i="44"/>
  <c r="BB169" i="44"/>
  <c r="AX169" i="44"/>
  <c r="AV169" i="44"/>
  <c r="AT169" i="44"/>
  <c r="AP169" i="44"/>
  <c r="AL169" i="44"/>
  <c r="AH169" i="44"/>
  <c r="AF169" i="44"/>
  <c r="AD169" i="44"/>
  <c r="Z169" i="44"/>
  <c r="V169" i="44"/>
  <c r="R169" i="44"/>
  <c r="P169" i="44"/>
  <c r="N169" i="44"/>
  <c r="J169" i="44"/>
  <c r="F169" i="44"/>
  <c r="BN168" i="44"/>
  <c r="BJ168" i="44"/>
  <c r="BF168" i="44"/>
  <c r="BB168" i="44"/>
  <c r="AZ168" i="44"/>
  <c r="AX168" i="44"/>
  <c r="AT168" i="44"/>
  <c r="AP168" i="44"/>
  <c r="AL168" i="44"/>
  <c r="AH168" i="44"/>
  <c r="AG168" i="44"/>
  <c r="AD168" i="44"/>
  <c r="Z168" i="44"/>
  <c r="V168" i="44"/>
  <c r="R168" i="44"/>
  <c r="P168" i="44"/>
  <c r="N168" i="44"/>
  <c r="L168" i="44"/>
  <c r="J168" i="44"/>
  <c r="G168" i="44"/>
  <c r="F168" i="44"/>
  <c r="BP167" i="44"/>
  <c r="BL167" i="44"/>
  <c r="BH167" i="44"/>
  <c r="BF167" i="44"/>
  <c r="BD167" i="44"/>
  <c r="BA167" i="44"/>
  <c r="AZ167" i="44"/>
  <c r="AX167" i="44"/>
  <c r="AV167" i="44"/>
  <c r="AU167" i="44"/>
  <c r="AR167" i="44"/>
  <c r="AN167" i="44"/>
  <c r="AK167" i="44"/>
  <c r="AJ167" i="44"/>
  <c r="AF167" i="44"/>
  <c r="AD167" i="44"/>
  <c r="AB167" i="44"/>
  <c r="X167" i="44"/>
  <c r="V167" i="44"/>
  <c r="U167" i="44"/>
  <c r="T167" i="44"/>
  <c r="P167" i="44"/>
  <c r="L167" i="44"/>
  <c r="H167" i="44"/>
  <c r="F167" i="44"/>
  <c r="D167" i="44"/>
  <c r="BP166" i="44"/>
  <c r="BL166" i="44"/>
  <c r="BJ166" i="44"/>
  <c r="BH166" i="44"/>
  <c r="BF166" i="44"/>
  <c r="BD166" i="44"/>
  <c r="AZ166" i="44"/>
  <c r="AX166" i="44"/>
  <c r="AV166" i="44"/>
  <c r="AR166" i="44"/>
  <c r="AN166" i="44"/>
  <c r="AJ166" i="44"/>
  <c r="AF166" i="44"/>
  <c r="AB166" i="44"/>
  <c r="X166" i="44"/>
  <c r="T166" i="44"/>
  <c r="R166" i="44"/>
  <c r="P166" i="44"/>
  <c r="L166" i="44"/>
  <c r="H166" i="44"/>
  <c r="D166" i="44"/>
  <c r="BN165" i="44"/>
  <c r="BL165" i="44"/>
  <c r="BF165" i="44"/>
  <c r="AX165" i="44"/>
  <c r="AP165" i="44"/>
  <c r="AN165" i="44"/>
  <c r="AH165" i="44"/>
  <c r="AE165" i="44"/>
  <c r="AA165" i="44"/>
  <c r="Z165" i="44"/>
  <c r="T165" i="44"/>
  <c r="R165" i="44"/>
  <c r="J165" i="44"/>
  <c r="BN164" i="44"/>
  <c r="BL164" i="44"/>
  <c r="BJ164" i="44"/>
  <c r="BF164" i="44"/>
  <c r="BB164" i="44"/>
  <c r="AX164" i="44"/>
  <c r="AT164" i="44"/>
  <c r="AP164" i="44"/>
  <c r="AL164" i="44"/>
  <c r="AH164" i="44"/>
  <c r="AF164" i="44"/>
  <c r="AD164" i="44"/>
  <c r="Z164" i="44"/>
  <c r="V164" i="44"/>
  <c r="R164" i="44"/>
  <c r="N164" i="44"/>
  <c r="J164" i="44"/>
  <c r="F164" i="44"/>
  <c r="E164" i="44"/>
  <c r="BP163" i="44"/>
  <c r="BN163" i="44"/>
  <c r="BL163" i="44"/>
  <c r="BJ163" i="44"/>
  <c r="BF163" i="44"/>
  <c r="BB163" i="44"/>
  <c r="AX163" i="44"/>
  <c r="AV163" i="44"/>
  <c r="AT163" i="44"/>
  <c r="AP163" i="44"/>
  <c r="AL163" i="44"/>
  <c r="AH163" i="44"/>
  <c r="AD163" i="44"/>
  <c r="Z163" i="44"/>
  <c r="V163" i="44"/>
  <c r="T163" i="44"/>
  <c r="R163" i="44"/>
  <c r="N163" i="44"/>
  <c r="L163" i="44"/>
  <c r="J163" i="44"/>
  <c r="F163" i="44"/>
  <c r="BN162" i="44"/>
  <c r="BJ162" i="44"/>
  <c r="BH162" i="44"/>
  <c r="BF162" i="44"/>
  <c r="BB162" i="44"/>
  <c r="AX162" i="44"/>
  <c r="AV162" i="44"/>
  <c r="AT162" i="44"/>
  <c r="AP162" i="44"/>
  <c r="AL162" i="44"/>
  <c r="AH162" i="44"/>
  <c r="AD162" i="44"/>
  <c r="Z162" i="44"/>
  <c r="V162" i="44"/>
  <c r="U162" i="44"/>
  <c r="R162" i="44"/>
  <c r="N162" i="44"/>
  <c r="J162" i="44"/>
  <c r="F162" i="44"/>
  <c r="E162" i="44"/>
  <c r="BN161" i="44"/>
  <c r="BJ161" i="44"/>
  <c r="BF161" i="44"/>
  <c r="BB161" i="44"/>
  <c r="AX161" i="44"/>
  <c r="AW161" i="44"/>
  <c r="AV161" i="44"/>
  <c r="AT161" i="44"/>
  <c r="AP161" i="44"/>
  <c r="AN161" i="44"/>
  <c r="AL161" i="44"/>
  <c r="AH161" i="44"/>
  <c r="AD161" i="44"/>
  <c r="Z161" i="44"/>
  <c r="V161" i="44"/>
  <c r="S161" i="44"/>
  <c r="R161" i="44"/>
  <c r="N161" i="44"/>
  <c r="J161" i="44"/>
  <c r="H161" i="44"/>
  <c r="F161" i="44"/>
  <c r="BN160" i="44"/>
  <c r="BJ160" i="44"/>
  <c r="BF160" i="44"/>
  <c r="BB160" i="44"/>
  <c r="AX160" i="44"/>
  <c r="AT160" i="44"/>
  <c r="AP160" i="44"/>
  <c r="AL160" i="44"/>
  <c r="AI160" i="44"/>
  <c r="AH160" i="44"/>
  <c r="AD160" i="44"/>
  <c r="Z160" i="44"/>
  <c r="V160" i="44"/>
  <c r="R160" i="44"/>
  <c r="N160" i="44"/>
  <c r="K160" i="44"/>
  <c r="J160" i="44"/>
  <c r="F160" i="44"/>
  <c r="BP159" i="44"/>
  <c r="BN159" i="44"/>
  <c r="BL159" i="44"/>
  <c r="BH159" i="44"/>
  <c r="BF159" i="44"/>
  <c r="BD159" i="44"/>
  <c r="AZ159" i="44"/>
  <c r="AV159" i="44"/>
  <c r="AT159" i="44"/>
  <c r="AR159" i="44"/>
  <c r="AN159" i="44"/>
  <c r="AJ159" i="44"/>
  <c r="AF159" i="44"/>
  <c r="AB159" i="44"/>
  <c r="X159" i="44"/>
  <c r="T159" i="44"/>
  <c r="P159" i="44"/>
  <c r="M159" i="44"/>
  <c r="L159" i="44"/>
  <c r="D159" i="44"/>
  <c r="BP158" i="44"/>
  <c r="BN158" i="44"/>
  <c r="BL158" i="44"/>
  <c r="BJ158" i="44"/>
  <c r="BF158" i="44"/>
  <c r="BD158" i="44"/>
  <c r="BB158" i="44"/>
  <c r="AX158" i="44"/>
  <c r="AV158" i="44"/>
  <c r="AT158" i="44"/>
  <c r="AP158" i="44"/>
  <c r="AN158" i="44"/>
  <c r="AL158" i="44"/>
  <c r="AH158" i="44"/>
  <c r="AF158" i="44"/>
  <c r="AD158" i="44"/>
  <c r="Z158" i="44"/>
  <c r="V158" i="44"/>
  <c r="R158" i="44"/>
  <c r="P158" i="44"/>
  <c r="N158" i="44"/>
  <c r="J158" i="44"/>
  <c r="H158" i="44"/>
  <c r="G158" i="44"/>
  <c r="F158" i="44"/>
  <c r="BQ157" i="44"/>
  <c r="BM157" i="44"/>
  <c r="BI157" i="44"/>
  <c r="BE157" i="44"/>
  <c r="BA157" i="44"/>
  <c r="AY157" i="44"/>
  <c r="AW157" i="44"/>
  <c r="AS157" i="44"/>
  <c r="AO157" i="44"/>
  <c r="AK157" i="44"/>
  <c r="AG157" i="44"/>
  <c r="AC157" i="44"/>
  <c r="Y157" i="44"/>
  <c r="U157" i="44"/>
  <c r="Q157" i="44"/>
  <c r="M157" i="44"/>
  <c r="I157" i="44"/>
  <c r="BQ156" i="44"/>
  <c r="BM156" i="44"/>
  <c r="BI156" i="44"/>
  <c r="BE156" i="44"/>
  <c r="BA156" i="44"/>
  <c r="AY156" i="44"/>
  <c r="AW156" i="44"/>
  <c r="AS156" i="44"/>
  <c r="AK156" i="44"/>
  <c r="AG156" i="44"/>
  <c r="AC156" i="44"/>
  <c r="AB156" i="44"/>
  <c r="Y156" i="44"/>
  <c r="U156" i="44"/>
  <c r="Q156" i="44"/>
  <c r="M156" i="44"/>
  <c r="K156" i="44"/>
  <c r="I156" i="44"/>
  <c r="E156" i="44"/>
  <c r="BN155" i="44"/>
  <c r="BM155" i="44"/>
  <c r="BI155" i="44"/>
  <c r="BE155" i="44"/>
  <c r="BA155" i="44"/>
  <c r="AW155" i="44"/>
  <c r="AS155" i="44"/>
  <c r="AO155" i="44"/>
  <c r="AK155" i="44"/>
  <c r="AG155" i="44"/>
  <c r="Y155" i="44"/>
  <c r="U155" i="44"/>
  <c r="Q155" i="44"/>
  <c r="M155" i="44"/>
  <c r="I155" i="44"/>
  <c r="E155" i="44"/>
  <c r="BQ154" i="44"/>
  <c r="BO154" i="44"/>
  <c r="BM154" i="44"/>
  <c r="BI154" i="44"/>
  <c r="BE154" i="44"/>
  <c r="BA154" i="44"/>
  <c r="AW154" i="44"/>
  <c r="AS154" i="44"/>
  <c r="AO154" i="44"/>
  <c r="AK154" i="44"/>
  <c r="AI154" i="44"/>
  <c r="AG154" i="44"/>
  <c r="AE154" i="44"/>
  <c r="AC154" i="44"/>
  <c r="Y154" i="44"/>
  <c r="U154" i="44"/>
  <c r="Q154" i="44"/>
  <c r="M154" i="44"/>
  <c r="I154" i="44"/>
  <c r="E154" i="44"/>
  <c r="BN153" i="44"/>
  <c r="BJ153" i="44"/>
  <c r="BF153" i="44"/>
  <c r="BB153" i="44"/>
  <c r="AX153" i="44"/>
  <c r="AW153" i="44"/>
  <c r="AV153" i="44"/>
  <c r="AT153" i="44"/>
  <c r="AP153" i="44"/>
  <c r="AL153" i="44"/>
  <c r="AH153" i="44"/>
  <c r="AD153" i="44"/>
  <c r="Z153" i="44"/>
  <c r="V153" i="44"/>
  <c r="R153" i="44"/>
  <c r="N153" i="44"/>
  <c r="J153" i="44"/>
  <c r="BN152" i="44"/>
  <c r="BJ152" i="44"/>
  <c r="BI152" i="44"/>
  <c r="BF152" i="44"/>
  <c r="BB152" i="44"/>
  <c r="AX152" i="44"/>
  <c r="AT152" i="44"/>
  <c r="AL152" i="44"/>
  <c r="AK152" i="44"/>
  <c r="AH152" i="44"/>
  <c r="AF152" i="44"/>
  <c r="AD152" i="44"/>
  <c r="Z152" i="44"/>
  <c r="V152" i="44"/>
  <c r="T152" i="44"/>
  <c r="R152" i="44"/>
  <c r="N152" i="44"/>
  <c r="J152" i="44"/>
  <c r="F152" i="44"/>
  <c r="BN151" i="44"/>
  <c r="BL151" i="44"/>
  <c r="BK151" i="44"/>
  <c r="BJ151" i="44"/>
  <c r="BF151" i="44"/>
  <c r="BD151" i="44"/>
  <c r="BB151" i="44"/>
  <c r="AX151" i="44"/>
  <c r="AT151" i="44"/>
  <c r="AR151" i="44"/>
  <c r="AP151" i="44"/>
  <c r="AL151" i="44"/>
  <c r="AH151" i="44"/>
  <c r="Z151" i="44"/>
  <c r="V151" i="44"/>
  <c r="R151" i="44"/>
  <c r="N151" i="44"/>
  <c r="J151" i="44"/>
  <c r="F151" i="44"/>
  <c r="BJ150" i="44"/>
  <c r="BF150" i="44"/>
  <c r="BD150" i="44"/>
  <c r="BB150" i="44"/>
  <c r="BA150" i="44"/>
  <c r="AX150" i="44"/>
  <c r="AT150" i="44"/>
  <c r="AP150" i="44"/>
  <c r="AL150" i="44"/>
  <c r="AH150" i="44"/>
  <c r="AD150" i="44"/>
  <c r="Z150" i="44"/>
  <c r="V150" i="44"/>
  <c r="R150" i="44"/>
  <c r="N150" i="44"/>
  <c r="J150" i="44"/>
  <c r="F150" i="44"/>
  <c r="BO149" i="44"/>
  <c r="BK149" i="44"/>
  <c r="BG149" i="44"/>
  <c r="BC149" i="44"/>
  <c r="AY149" i="44"/>
  <c r="AU149" i="44"/>
  <c r="AQ149" i="44"/>
  <c r="AM149" i="44"/>
  <c r="AI149" i="44"/>
  <c r="AE149" i="44"/>
  <c r="AA149" i="44"/>
  <c r="W149" i="44"/>
  <c r="S149" i="44"/>
  <c r="O149" i="44"/>
  <c r="K149" i="44"/>
  <c r="G149" i="44"/>
  <c r="BO148" i="44"/>
  <c r="BK148" i="44"/>
  <c r="BG148" i="44"/>
  <c r="BC148" i="44"/>
  <c r="AY148" i="44"/>
  <c r="AU148" i="44"/>
  <c r="AQ148" i="44"/>
  <c r="AM148" i="44"/>
  <c r="AI148" i="44"/>
  <c r="AE148" i="44"/>
  <c r="W148" i="44"/>
  <c r="T148" i="44"/>
  <c r="S148" i="44"/>
  <c r="O148" i="44"/>
  <c r="K148" i="44"/>
  <c r="G148" i="44"/>
  <c r="BP147" i="44"/>
  <c r="BL147" i="44"/>
  <c r="BH147" i="44"/>
  <c r="BD147" i="44"/>
  <c r="AZ147" i="44"/>
  <c r="AV147" i="44"/>
  <c r="AR147" i="44"/>
  <c r="AN147" i="44"/>
  <c r="AJ147" i="44"/>
  <c r="AG147" i="44"/>
  <c r="AF147" i="44"/>
  <c r="AB147" i="44"/>
  <c r="X147" i="44"/>
  <c r="T147" i="44"/>
  <c r="P147" i="44"/>
  <c r="L147" i="44"/>
  <c r="H147" i="44"/>
  <c r="D147" i="44"/>
  <c r="BQ146" i="44"/>
  <c r="BO146" i="44"/>
  <c r="BM146" i="44"/>
  <c r="BI146" i="44"/>
  <c r="BE146" i="44"/>
  <c r="BA146" i="44"/>
  <c r="AW146" i="44"/>
  <c r="AO146" i="44"/>
  <c r="AG146" i="44"/>
  <c r="AC146" i="44"/>
  <c r="AA146" i="44"/>
  <c r="Y146" i="44"/>
  <c r="Q146" i="44"/>
  <c r="M146" i="44"/>
  <c r="I146" i="44"/>
  <c r="E146" i="44"/>
  <c r="BP145" i="44"/>
  <c r="BO145" i="44"/>
  <c r="BM145" i="44"/>
  <c r="BK145" i="44"/>
  <c r="BG145" i="44"/>
  <c r="BC145" i="44"/>
  <c r="AU145" i="44"/>
  <c r="AQ145" i="44"/>
  <c r="AM145" i="44"/>
  <c r="AI145" i="44"/>
  <c r="AE145" i="44"/>
  <c r="W145" i="44"/>
  <c r="S145" i="44"/>
  <c r="Q145" i="44"/>
  <c r="O145" i="44"/>
  <c r="G145" i="44"/>
  <c r="D145" i="44"/>
  <c r="BO144" i="44"/>
  <c r="BK144" i="44"/>
  <c r="BI144" i="44"/>
  <c r="BG144" i="44"/>
  <c r="BC144" i="44"/>
  <c r="AY144" i="44"/>
  <c r="AQ144" i="44"/>
  <c r="AI144" i="44"/>
  <c r="AA144" i="44"/>
  <c r="W144" i="44"/>
  <c r="S144" i="44"/>
  <c r="O144" i="44"/>
  <c r="K144" i="44"/>
  <c r="BO143" i="44"/>
  <c r="BM143" i="44"/>
  <c r="BK143" i="44"/>
  <c r="BG143" i="44"/>
  <c r="BC143" i="44"/>
  <c r="AY143" i="44"/>
  <c r="AU143" i="44"/>
  <c r="AQ143" i="44"/>
  <c r="AM143" i="44"/>
  <c r="AE143" i="44"/>
  <c r="AA143" i="44"/>
  <c r="W143" i="44"/>
  <c r="O143" i="44"/>
  <c r="G143" i="44"/>
  <c r="BP142" i="44"/>
  <c r="BL142" i="44"/>
  <c r="BH142" i="44"/>
  <c r="AZ142" i="44"/>
  <c r="AX142" i="44"/>
  <c r="AV142" i="44"/>
  <c r="AR142" i="44"/>
  <c r="AJ142" i="44"/>
  <c r="AG142" i="44"/>
  <c r="AF142" i="44"/>
  <c r="AB142" i="44"/>
  <c r="X142" i="44"/>
  <c r="T142" i="44"/>
  <c r="L142" i="44"/>
  <c r="H142" i="44"/>
  <c r="D142" i="44"/>
  <c r="BP141" i="44"/>
  <c r="BL141" i="44"/>
  <c r="BH141" i="44"/>
  <c r="BD141" i="44"/>
  <c r="AZ141" i="44"/>
  <c r="AV141" i="44"/>
  <c r="AN141" i="44"/>
  <c r="AJ141" i="44"/>
  <c r="AF141" i="44"/>
  <c r="AB141" i="44"/>
  <c r="X141" i="44"/>
  <c r="V141" i="44"/>
  <c r="T141" i="44"/>
  <c r="P141" i="44"/>
  <c r="L141" i="44"/>
  <c r="H141" i="44"/>
  <c r="D141" i="44"/>
  <c r="BP140" i="44"/>
  <c r="BN140" i="44"/>
  <c r="BL140" i="44"/>
  <c r="BH140" i="44"/>
  <c r="BD140" i="44"/>
  <c r="AZ140" i="44"/>
  <c r="AR140" i="44"/>
  <c r="AN140" i="44"/>
  <c r="AJ140" i="44"/>
  <c r="AF140" i="44"/>
  <c r="AB140" i="44"/>
  <c r="X140" i="44"/>
  <c r="T140" i="44"/>
  <c r="L140" i="44"/>
  <c r="H140" i="44"/>
  <c r="D140" i="44"/>
  <c r="BM139" i="44"/>
  <c r="BE139" i="44"/>
  <c r="BA139" i="44"/>
  <c r="AW139" i="44"/>
  <c r="AS139" i="44"/>
  <c r="AO139" i="44"/>
  <c r="AG139" i="44"/>
  <c r="AC139" i="44"/>
  <c r="Y139" i="44"/>
  <c r="U139" i="44"/>
  <c r="Q139" i="44"/>
  <c r="O139" i="44"/>
  <c r="M139" i="44"/>
  <c r="I139" i="44"/>
  <c r="E139" i="44"/>
  <c r="BL138" i="44"/>
  <c r="BD138" i="44"/>
  <c r="AZ138" i="44"/>
  <c r="AV138" i="44"/>
  <c r="AR138" i="44"/>
  <c r="AN138" i="44"/>
  <c r="AK138" i="44"/>
  <c r="AJ138" i="44"/>
  <c r="AF138" i="44"/>
  <c r="AB138" i="44"/>
  <c r="X138" i="44"/>
  <c r="T138" i="44"/>
  <c r="P138" i="44"/>
  <c r="L138" i="44"/>
  <c r="H138" i="44"/>
  <c r="BP137" i="44"/>
  <c r="BL137" i="44"/>
  <c r="BH137" i="44"/>
  <c r="AZ137" i="44"/>
  <c r="AR137" i="44"/>
  <c r="AN137" i="44"/>
  <c r="AJ137" i="44"/>
  <c r="AF137" i="44"/>
  <c r="AB137" i="44"/>
  <c r="X137" i="44"/>
  <c r="T137" i="44"/>
  <c r="P137" i="44"/>
  <c r="L137" i="44"/>
  <c r="H137" i="44"/>
  <c r="D137" i="44"/>
  <c r="BQ136" i="44"/>
  <c r="BM136" i="44"/>
  <c r="BI136" i="44"/>
  <c r="BE136" i="44"/>
  <c r="BA136" i="44"/>
  <c r="AW136" i="44"/>
  <c r="AS136" i="44"/>
  <c r="AO136" i="44"/>
  <c r="AK136" i="44"/>
  <c r="AG136" i="44"/>
  <c r="Y136" i="44"/>
  <c r="W136" i="44"/>
  <c r="U136" i="44"/>
  <c r="Q136" i="44"/>
  <c r="M136" i="44"/>
  <c r="I136" i="44"/>
  <c r="E136" i="44"/>
  <c r="BQ135" i="44"/>
  <c r="BM135" i="44"/>
  <c r="BI135" i="44"/>
  <c r="BE135" i="44"/>
  <c r="BA135" i="44"/>
  <c r="AY135" i="44"/>
  <c r="AS135" i="44"/>
  <c r="AO135" i="44"/>
  <c r="AK135" i="44"/>
  <c r="AG135" i="44"/>
  <c r="AC135" i="44"/>
  <c r="U135" i="44"/>
  <c r="Q135" i="44"/>
  <c r="M135" i="44"/>
  <c r="BQ134" i="44"/>
  <c r="BM134" i="44"/>
  <c r="BE134" i="44"/>
  <c r="AW134" i="44"/>
  <c r="AG134" i="44"/>
  <c r="AC134" i="44"/>
  <c r="Y134" i="44"/>
  <c r="V134" i="44"/>
  <c r="U134" i="44"/>
  <c r="Q134" i="44"/>
  <c r="M134" i="44"/>
  <c r="I134" i="44"/>
  <c r="E134" i="44"/>
  <c r="BQ133" i="44"/>
  <c r="BI133" i="44"/>
  <c r="BF133" i="44"/>
  <c r="AS133" i="44"/>
  <c r="AO133" i="44"/>
  <c r="AK133" i="44"/>
  <c r="AG133" i="44"/>
  <c r="AC133" i="44"/>
  <c r="Y133" i="44"/>
  <c r="M133" i="44"/>
  <c r="I133" i="44"/>
  <c r="E133" i="44"/>
  <c r="BQ132" i="44"/>
  <c r="BM132" i="44"/>
  <c r="BE132" i="44"/>
  <c r="BA132" i="44"/>
  <c r="AW132" i="44"/>
  <c r="AO132" i="44"/>
  <c r="AK132" i="44"/>
  <c r="AG132" i="44"/>
  <c r="U132" i="44"/>
  <c r="I132" i="44"/>
  <c r="E132" i="44"/>
  <c r="BQ131" i="44"/>
  <c r="BI131" i="44"/>
  <c r="BA131" i="44"/>
  <c r="AO131" i="44"/>
  <c r="AK131" i="44"/>
  <c r="AC131" i="44"/>
  <c r="Y131" i="44"/>
  <c r="U131" i="44"/>
  <c r="E131" i="44"/>
  <c r="BE130" i="44"/>
  <c r="AW130" i="44"/>
  <c r="AO130" i="44"/>
  <c r="AG130" i="44"/>
  <c r="Y130" i="44"/>
  <c r="W130" i="44"/>
  <c r="Q130" i="44"/>
  <c r="I130" i="44"/>
  <c r="BM129" i="44"/>
  <c r="BI129" i="44"/>
  <c r="BE129" i="44"/>
  <c r="BA129" i="44"/>
  <c r="AY129" i="44"/>
  <c r="AS129" i="44"/>
  <c r="AK129" i="44"/>
  <c r="AC129" i="44"/>
  <c r="Y129" i="44"/>
  <c r="U129" i="44"/>
  <c r="I129" i="44"/>
  <c r="BP128" i="44"/>
  <c r="BL128" i="44"/>
  <c r="BD128" i="44"/>
  <c r="AZ128" i="44"/>
  <c r="AV128" i="44"/>
  <c r="AN128" i="44"/>
  <c r="AF128" i="44"/>
  <c r="X128" i="44"/>
  <c r="H128" i="44"/>
  <c r="BP127" i="44"/>
  <c r="BL127" i="44"/>
  <c r="BJ127" i="44"/>
  <c r="BD127" i="44"/>
  <c r="AR127" i="44"/>
  <c r="AJ127" i="44"/>
  <c r="AF127" i="44"/>
  <c r="AB127" i="44"/>
  <c r="L127" i="44"/>
  <c r="D127" i="44"/>
  <c r="BP126" i="44"/>
  <c r="BL126" i="44"/>
  <c r="BD126" i="44"/>
  <c r="AX126" i="44"/>
  <c r="AN126" i="44"/>
  <c r="AJ126" i="44"/>
  <c r="AF126" i="44"/>
  <c r="P126" i="44"/>
  <c r="L126" i="44"/>
  <c r="BN125" i="44"/>
  <c r="AV125" i="44"/>
  <c r="AN125" i="44"/>
  <c r="AF125" i="44"/>
  <c r="BN124" i="44"/>
  <c r="BB124" i="44"/>
  <c r="AX124" i="44"/>
  <c r="AP124" i="44"/>
  <c r="AH124" i="44"/>
  <c r="AD124" i="44"/>
  <c r="Z124" i="44"/>
  <c r="N124" i="44"/>
  <c r="F124" i="44"/>
  <c r="BJ123" i="44"/>
  <c r="AX123" i="44"/>
  <c r="AT123" i="44"/>
  <c r="AL123" i="44"/>
  <c r="AD123" i="44"/>
  <c r="N123" i="44"/>
  <c r="BN122" i="44"/>
  <c r="BB122" i="44"/>
  <c r="AX122" i="44"/>
  <c r="AT122" i="44"/>
  <c r="AP122" i="44"/>
  <c r="AH122" i="44"/>
  <c r="Z122" i="44"/>
  <c r="BJ121" i="44"/>
  <c r="BF121" i="44"/>
  <c r="BB121" i="44"/>
  <c r="AL121" i="44"/>
  <c r="AD121" i="44"/>
  <c r="J121" i="44"/>
  <c r="F121" i="44"/>
  <c r="BL120" i="44"/>
  <c r="BH120" i="44"/>
  <c r="AZ120" i="44"/>
  <c r="AF120" i="44"/>
  <c r="AB120" i="44"/>
  <c r="X120" i="44"/>
  <c r="T120" i="44"/>
  <c r="H120" i="44"/>
  <c r="BQ119" i="44"/>
  <c r="BI119" i="44"/>
  <c r="BE119" i="44"/>
  <c r="BA119" i="44"/>
  <c r="AW119" i="44"/>
  <c r="AS119" i="44"/>
  <c r="AG119" i="44"/>
  <c r="AC119" i="44"/>
  <c r="Q119" i="44"/>
  <c r="M119" i="44"/>
  <c r="I119" i="44"/>
  <c r="BQ118" i="44"/>
  <c r="AS118" i="44"/>
  <c r="AO118" i="44"/>
  <c r="AC118" i="44"/>
  <c r="Q118" i="44"/>
  <c r="E118" i="44"/>
  <c r="BE117" i="44"/>
  <c r="BA117" i="44"/>
  <c r="AW117" i="44"/>
  <c r="AG117" i="44"/>
  <c r="AC117" i="44"/>
  <c r="BI116" i="44"/>
  <c r="BE116" i="44"/>
  <c r="BA116" i="44"/>
  <c r="AS116" i="44"/>
  <c r="U116" i="44"/>
  <c r="BQ115" i="44"/>
  <c r="AW115" i="44"/>
  <c r="AS115" i="44"/>
  <c r="AO115" i="44"/>
  <c r="Y115" i="44"/>
  <c r="Q115" i="44"/>
  <c r="I115" i="44"/>
  <c r="AG114" i="44"/>
  <c r="U114" i="44"/>
  <c r="M114" i="44"/>
  <c r="E114" i="44"/>
  <c r="Q111" i="44"/>
  <c r="E110" i="44"/>
  <c r="AF109" i="44"/>
  <c r="AS108" i="44"/>
  <c r="M9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C29" i="42"/>
  <c r="Q28" i="42"/>
  <c r="C206" i="46"/>
  <c r="C206" i="44" s="1"/>
  <c r="B204" i="44"/>
  <c r="C203" i="46"/>
  <c r="C203" i="44" s="1"/>
  <c r="B202" i="44"/>
  <c r="C202" i="46"/>
  <c r="C202" i="44" s="1"/>
  <c r="C201" i="46"/>
  <c r="C201" i="44" s="1"/>
  <c r="C199" i="46"/>
  <c r="C199" i="44" s="1"/>
  <c r="C197" i="46"/>
  <c r="C197" i="44" s="1"/>
  <c r="C196" i="46"/>
  <c r="C196" i="44" s="1"/>
  <c r="C195" i="46"/>
  <c r="C195" i="44" s="1"/>
  <c r="C194" i="46"/>
  <c r="C194" i="44" s="1"/>
  <c r="C192" i="46"/>
  <c r="C192" i="44" s="1"/>
  <c r="C190" i="46"/>
  <c r="C190" i="44" s="1"/>
  <c r="C189" i="46"/>
  <c r="C189" i="44" s="1"/>
  <c r="C185" i="46"/>
  <c r="C185" i="44" s="1"/>
  <c r="C183" i="46"/>
  <c r="C183" i="44" s="1"/>
  <c r="C179" i="46"/>
  <c r="C179" i="44" s="1"/>
  <c r="B178" i="44"/>
  <c r="C178" i="46"/>
  <c r="C178" i="44" s="1"/>
  <c r="C175" i="46"/>
  <c r="C175" i="44" s="1"/>
  <c r="C174" i="46"/>
  <c r="C174" i="44" s="1"/>
  <c r="C170" i="46"/>
  <c r="C170" i="44" s="1"/>
  <c r="C169" i="46"/>
  <c r="C169" i="44" s="1"/>
  <c r="C168" i="46"/>
  <c r="C168" i="44" s="1"/>
  <c r="C165" i="46"/>
  <c r="C165" i="44" s="1"/>
  <c r="C164" i="46"/>
  <c r="C164" i="44" s="1"/>
  <c r="C163" i="46"/>
  <c r="C163" i="44" s="1"/>
  <c r="C162" i="46"/>
  <c r="C162" i="44" s="1"/>
  <c r="C161" i="46"/>
  <c r="C161" i="44" s="1"/>
  <c r="C154" i="46"/>
  <c r="C154" i="44" s="1"/>
  <c r="C153" i="46"/>
  <c r="C153" i="44" s="1"/>
  <c r="C152" i="46"/>
  <c r="C152" i="44" s="1"/>
  <c r="C151" i="46"/>
  <c r="C151" i="44" s="1"/>
  <c r="C149" i="46"/>
  <c r="C149" i="44" s="1"/>
  <c r="C142" i="46"/>
  <c r="C142" i="44" s="1"/>
  <c r="C124" i="46"/>
  <c r="C124" i="44" s="1"/>
  <c r="C118" i="46"/>
  <c r="C118" i="44" s="1"/>
  <c r="C6" i="46"/>
  <c r="B206" i="44"/>
  <c r="B205" i="44"/>
  <c r="A203" i="44"/>
  <c r="A202" i="44"/>
  <c r="A201" i="44"/>
  <c r="B200" i="44"/>
  <c r="A200" i="44"/>
  <c r="B199" i="44"/>
  <c r="A199" i="44"/>
  <c r="B198" i="44"/>
  <c r="B197" i="44"/>
  <c r="A197" i="44"/>
  <c r="A196" i="44"/>
  <c r="B195" i="44"/>
  <c r="A195" i="44"/>
  <c r="B194" i="44"/>
  <c r="A194" i="44"/>
  <c r="B192" i="44"/>
  <c r="A192" i="44"/>
  <c r="A191" i="44"/>
  <c r="A190" i="44"/>
  <c r="A189" i="44"/>
  <c r="B188" i="44"/>
  <c r="B187" i="44"/>
  <c r="B186" i="44"/>
  <c r="B185" i="44"/>
  <c r="B183" i="44"/>
  <c r="B181" i="44"/>
  <c r="A181" i="44"/>
  <c r="B180" i="44"/>
  <c r="B179" i="44"/>
  <c r="A178" i="44"/>
  <c r="B177" i="44"/>
  <c r="A177" i="44"/>
  <c r="B176" i="44"/>
  <c r="A175" i="44"/>
  <c r="A173" i="44"/>
  <c r="A172" i="44"/>
  <c r="B171" i="44"/>
  <c r="A170" i="44"/>
  <c r="A169" i="44"/>
  <c r="A168" i="44"/>
  <c r="A165" i="44"/>
  <c r="A164" i="44"/>
  <c r="A163" i="44"/>
  <c r="B162" i="44"/>
  <c r="A162" i="44"/>
  <c r="A161" i="44"/>
  <c r="A154" i="44"/>
  <c r="A153" i="44"/>
  <c r="A152" i="44"/>
  <c r="A151" i="44"/>
  <c r="B150" i="44"/>
  <c r="B149" i="44"/>
  <c r="B146" i="44"/>
  <c r="B145" i="44"/>
  <c r="B144" i="44"/>
  <c r="B135" i="44"/>
  <c r="B131" i="44"/>
  <c r="A124" i="44"/>
  <c r="A123" i="44"/>
  <c r="A122" i="44"/>
  <c r="B110" i="44"/>
  <c r="C6" i="44"/>
  <c r="A6" i="44"/>
  <c r="R29" i="42"/>
  <c r="S29" i="42" s="1"/>
  <c r="T29" i="42" s="1"/>
  <c r="V29" i="42" s="1"/>
  <c r="K29" i="42"/>
  <c r="L29" i="42" s="1"/>
  <c r="M29" i="42" s="1"/>
  <c r="N29" i="42" s="1"/>
  <c r="F29" i="42"/>
  <c r="D29" i="42"/>
  <c r="E29" i="42" s="1"/>
  <c r="L46" i="41"/>
  <c r="AH12" i="40" a="1"/>
  <c r="AH12" i="40" s="1"/>
  <c r="X7" i="40" a="1"/>
  <c r="X7" i="40" s="1"/>
  <c r="X8" i="40" s="1"/>
  <c r="AM15" i="29"/>
  <c r="AL15" i="29"/>
  <c r="AK15" i="29"/>
  <c r="AJ15" i="29"/>
  <c r="AI15" i="29"/>
  <c r="AH15" i="29"/>
  <c r="S15" i="29"/>
  <c r="R15" i="29"/>
  <c r="Q15" i="29"/>
  <c r="P15" i="29"/>
  <c r="O15" i="29"/>
  <c r="N15" i="29"/>
  <c r="H15" i="29"/>
  <c r="AM14" i="29"/>
  <c r="AL14" i="29"/>
  <c r="AK14" i="29"/>
  <c r="AJ14" i="29"/>
  <c r="AI14" i="29"/>
  <c r="AH14" i="29"/>
  <c r="S14" i="29"/>
  <c r="R14" i="29"/>
  <c r="Q14" i="29"/>
  <c r="P14" i="29"/>
  <c r="O14" i="29"/>
  <c r="N14" i="29"/>
  <c r="X8" i="29"/>
  <c r="X9" i="29" s="1"/>
  <c r="P7" i="29"/>
  <c r="O7" i="29"/>
  <c r="N7" i="29"/>
  <c r="AH5" i="29"/>
  <c r="AH7" i="29" s="1"/>
  <c r="P5" i="29"/>
  <c r="O5" i="29"/>
  <c r="N5" i="29"/>
  <c r="H4" i="29"/>
  <c r="G4" i="29"/>
  <c r="F4" i="29"/>
  <c r="E4" i="29"/>
  <c r="D4" i="29"/>
  <c r="AM34" i="28"/>
  <c r="AL34" i="28"/>
  <c r="AK34" i="28"/>
  <c r="AJ34" i="28"/>
  <c r="AI34" i="28"/>
  <c r="AH34" i="28"/>
  <c r="S34" i="28"/>
  <c r="R34" i="28"/>
  <c r="Q34" i="28"/>
  <c r="P34" i="28"/>
  <c r="O34" i="28"/>
  <c r="N34" i="28"/>
  <c r="H34" i="28"/>
  <c r="AM33" i="28"/>
  <c r="AL33" i="28"/>
  <c r="AK33" i="28"/>
  <c r="AJ33" i="28"/>
  <c r="AI33" i="28"/>
  <c r="AH33" i="28"/>
  <c r="S33" i="28"/>
  <c r="R33" i="28"/>
  <c r="Q33" i="28"/>
  <c r="P33" i="28"/>
  <c r="O33" i="28"/>
  <c r="N33" i="28"/>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31" i="27"/>
  <c r="AL31" i="27"/>
  <c r="AK31" i="27"/>
  <c r="AJ31" i="27"/>
  <c r="AI31" i="27"/>
  <c r="AH31" i="27"/>
  <c r="S31" i="27"/>
  <c r="R31" i="27"/>
  <c r="Q31" i="27"/>
  <c r="P31" i="27"/>
  <c r="O31" i="27"/>
  <c r="N31" i="27"/>
  <c r="H31" i="27"/>
  <c r="G31" i="27"/>
  <c r="AM30" i="27"/>
  <c r="AL30" i="27"/>
  <c r="AK30" i="27"/>
  <c r="AJ30" i="27"/>
  <c r="AI30" i="27"/>
  <c r="AH30" i="27"/>
  <c r="S30" i="27"/>
  <c r="R30" i="27"/>
  <c r="Q30" i="27"/>
  <c r="P30" i="27"/>
  <c r="O30" i="27"/>
  <c r="N30" i="27"/>
  <c r="F18" i="27"/>
  <c r="F6" i="27" s="1"/>
  <c r="F17" i="27"/>
  <c r="AH16" i="27"/>
  <c r="H16" i="27"/>
  <c r="H6" i="27" s="1"/>
  <c r="G16" i="27"/>
  <c r="F16" i="27"/>
  <c r="D16" i="27"/>
  <c r="D5" i="27" s="1"/>
  <c r="AH15" i="27"/>
  <c r="AH13" i="27"/>
  <c r="AH4" i="27" s="1"/>
  <c r="AH9" i="27"/>
  <c r="X7" i="27"/>
  <c r="AM6" i="27"/>
  <c r="AL6" i="27"/>
  <c r="AK6" i="27"/>
  <c r="AJ6" i="27"/>
  <c r="AI6" i="27"/>
  <c r="AH6" i="27"/>
  <c r="AC6" i="27"/>
  <c r="AB6" i="27"/>
  <c r="AA6" i="27"/>
  <c r="Z6" i="27"/>
  <c r="Y6" i="27"/>
  <c r="X6" i="27"/>
  <c r="S6" i="27"/>
  <c r="R6" i="27"/>
  <c r="Q6" i="27"/>
  <c r="P6" i="27"/>
  <c r="O6" i="27"/>
  <c r="N6" i="27"/>
  <c r="I6" i="27"/>
  <c r="G6" i="27"/>
  <c r="E6" i="27"/>
  <c r="AM5" i="27"/>
  <c r="AL5" i="27"/>
  <c r="AK5" i="27"/>
  <c r="AJ5" i="27"/>
  <c r="AI5" i="27"/>
  <c r="AH5" i="27"/>
  <c r="AC5" i="27"/>
  <c r="AB5" i="27"/>
  <c r="AA5" i="27"/>
  <c r="Z5" i="27"/>
  <c r="Y5" i="27"/>
  <c r="X5" i="27"/>
  <c r="S5" i="27"/>
  <c r="R5" i="27"/>
  <c r="Q5" i="27"/>
  <c r="P5" i="27"/>
  <c r="O5" i="27"/>
  <c r="N5" i="27"/>
  <c r="I5" i="27"/>
  <c r="H5" i="27"/>
  <c r="G5" i="27"/>
  <c r="F5" i="27"/>
  <c r="E5" i="27"/>
  <c r="AM4" i="27"/>
  <c r="AL4" i="27"/>
  <c r="AK4" i="27"/>
  <c r="AJ4" i="27"/>
  <c r="AI4" i="27"/>
  <c r="AC4" i="27"/>
  <c r="AB4" i="27"/>
  <c r="AA4" i="27"/>
  <c r="Z4" i="27"/>
  <c r="Y4" i="27"/>
  <c r="X4" i="27"/>
  <c r="S4" i="27"/>
  <c r="R4" i="27"/>
  <c r="Q4" i="27"/>
  <c r="P4" i="27"/>
  <c r="O4" i="27"/>
  <c r="N4" i="27"/>
  <c r="I4" i="27"/>
  <c r="H4" i="27"/>
  <c r="G4" i="27"/>
  <c r="F4" i="27"/>
  <c r="E4" i="27"/>
  <c r="D4" i="27"/>
  <c r="BK78" i="44" l="1"/>
  <c r="AK114" i="44"/>
  <c r="BE115" i="44"/>
  <c r="I117" i="44"/>
  <c r="BI114" i="44"/>
  <c r="BM115" i="44"/>
  <c r="Q117" i="44"/>
  <c r="U118" i="44"/>
  <c r="BP120" i="44"/>
  <c r="J122" i="44"/>
  <c r="AO94" i="44"/>
  <c r="AK115" i="44"/>
  <c r="AL122" i="44"/>
  <c r="BD125" i="44"/>
  <c r="AZ126" i="44"/>
  <c r="AW131" i="44"/>
  <c r="Q96" i="44"/>
  <c r="R105" i="46"/>
  <c r="R105" i="44"/>
  <c r="AJ106" i="46"/>
  <c r="AJ106" i="44"/>
  <c r="BP110" i="46"/>
  <c r="BP110" i="44"/>
  <c r="BM137" i="46"/>
  <c r="BM137" i="44"/>
  <c r="I140" i="46"/>
  <c r="I140" i="44"/>
  <c r="BQ141" i="46"/>
  <c r="BQ141" i="44"/>
  <c r="AF144" i="46"/>
  <c r="AF144" i="44"/>
  <c r="BD144" i="46"/>
  <c r="BD144" i="44"/>
  <c r="AJ148" i="46"/>
  <c r="AJ148" i="44"/>
  <c r="AZ148" i="46"/>
  <c r="AZ148" i="44"/>
  <c r="BH148" i="46"/>
  <c r="BH148" i="44"/>
  <c r="H149" i="46"/>
  <c r="H149" i="44"/>
  <c r="AY150" i="46"/>
  <c r="AY150" i="44"/>
  <c r="AE151" i="46"/>
  <c r="AE151" i="44"/>
  <c r="BJ155" i="46"/>
  <c r="BJ155" i="44"/>
  <c r="AH156" i="46"/>
  <c r="AH156" i="44"/>
  <c r="AE158" i="46"/>
  <c r="AE158" i="44"/>
  <c r="BK158" i="46"/>
  <c r="BK158" i="44"/>
  <c r="Y159" i="46"/>
  <c r="Y159" i="44"/>
  <c r="W161" i="46"/>
  <c r="W161" i="44"/>
  <c r="AM161" i="46"/>
  <c r="AM161" i="44"/>
  <c r="AA162" i="46"/>
  <c r="AA162" i="44"/>
  <c r="AI164" i="46"/>
  <c r="AI164" i="44"/>
  <c r="AD155" i="44"/>
  <c r="AO159" i="44"/>
  <c r="O163" i="44"/>
  <c r="BO164" i="44"/>
  <c r="E167" i="44"/>
  <c r="S169" i="44"/>
  <c r="AG171" i="44"/>
  <c r="AO127" i="46"/>
  <c r="AO127" i="44"/>
  <c r="A131" i="27"/>
  <c r="C133" i="46"/>
  <c r="C133" i="44" s="1"/>
  <c r="BF135" i="46"/>
  <c r="BF135" i="44"/>
  <c r="U138" i="46"/>
  <c r="U138" i="44"/>
  <c r="BE140" i="46"/>
  <c r="BE140" i="44"/>
  <c r="E141" i="46"/>
  <c r="E141" i="44"/>
  <c r="AC141" i="46"/>
  <c r="AC141" i="44"/>
  <c r="F146" i="46"/>
  <c r="F146" i="44"/>
  <c r="V146" i="46"/>
  <c r="V146" i="44"/>
  <c r="BJ146" i="46"/>
  <c r="BJ146" i="44"/>
  <c r="X149" i="46"/>
  <c r="X149" i="44"/>
  <c r="AM151" i="46"/>
  <c r="AM151" i="44"/>
  <c r="AX156" i="46"/>
  <c r="AX156" i="44"/>
  <c r="K169" i="46"/>
  <c r="K169" i="44"/>
  <c r="AZ143" i="44"/>
  <c r="P144" i="44"/>
  <c r="BP148" i="44"/>
  <c r="BJ157" i="44"/>
  <c r="O158" i="44"/>
  <c r="AE161" i="44"/>
  <c r="AY164" i="44"/>
  <c r="BE166" i="44"/>
  <c r="BI167" i="44"/>
  <c r="BK168" i="44"/>
  <c r="M172" i="44"/>
  <c r="I173" i="44"/>
  <c r="BE173" i="44"/>
  <c r="E174" i="44"/>
  <c r="BA174" i="44"/>
  <c r="BD109" i="46"/>
  <c r="BD109" i="44"/>
  <c r="AT113" i="46"/>
  <c r="AT113" i="44"/>
  <c r="Y127" i="46"/>
  <c r="Y127" i="44"/>
  <c r="AL130" i="46"/>
  <c r="AL130" i="44"/>
  <c r="A129" i="27"/>
  <c r="A131" i="44"/>
  <c r="BB134" i="46"/>
  <c r="BB134" i="44"/>
  <c r="BJ134" i="46"/>
  <c r="BJ134" i="44"/>
  <c r="AD136" i="46"/>
  <c r="AD136" i="44"/>
  <c r="BM140" i="46"/>
  <c r="BM140" i="44"/>
  <c r="M141" i="46"/>
  <c r="M141" i="44"/>
  <c r="BA141" i="46"/>
  <c r="BA141" i="44"/>
  <c r="AJ143" i="46"/>
  <c r="AJ143" i="44"/>
  <c r="D148" i="46"/>
  <c r="D148" i="44"/>
  <c r="BG152" i="46"/>
  <c r="BG152" i="44"/>
  <c r="BO152" i="46"/>
  <c r="BO152" i="44"/>
  <c r="N157" i="46"/>
  <c r="N157" i="44"/>
  <c r="AM158" i="46"/>
  <c r="AM158" i="44"/>
  <c r="AG159" i="46"/>
  <c r="AG159" i="44"/>
  <c r="S162" i="46"/>
  <c r="S162" i="44"/>
  <c r="AI162" i="46"/>
  <c r="AI162" i="44"/>
  <c r="AY162" i="46"/>
  <c r="AY162" i="44"/>
  <c r="AQ164" i="46"/>
  <c r="AQ164" i="44"/>
  <c r="A156" i="44"/>
  <c r="AP103" i="44"/>
  <c r="BF112" i="44"/>
  <c r="BJ136" i="44"/>
  <c r="AC167" i="44"/>
  <c r="Q127" i="46"/>
  <c r="Q127" i="44"/>
  <c r="BI138" i="46"/>
  <c r="BI138" i="44"/>
  <c r="A138" i="27"/>
  <c r="A140" i="44"/>
  <c r="AS141" i="46"/>
  <c r="AS141" i="44"/>
  <c r="I142" i="46"/>
  <c r="I142" i="44"/>
  <c r="AT146" i="46"/>
  <c r="AT146" i="44"/>
  <c r="Q147" i="46"/>
  <c r="Q147" i="44"/>
  <c r="AU151" i="46"/>
  <c r="AU151" i="44"/>
  <c r="V155" i="46"/>
  <c r="V155" i="44"/>
  <c r="AD157" i="46"/>
  <c r="AD157" i="44"/>
  <c r="AL157" i="46"/>
  <c r="AL157" i="44"/>
  <c r="BB157" i="46"/>
  <c r="BB157" i="44"/>
  <c r="AU158" i="46"/>
  <c r="AU158" i="44"/>
  <c r="I159" i="46"/>
  <c r="I159" i="44"/>
  <c r="AY160" i="46"/>
  <c r="AY160" i="44"/>
  <c r="AM163" i="46"/>
  <c r="AM163" i="44"/>
  <c r="M128" i="44"/>
  <c r="M126" i="44"/>
  <c r="AK128" i="44"/>
  <c r="AC138" i="44"/>
  <c r="AG140" i="44"/>
  <c r="AB143" i="44"/>
  <c r="AN149" i="44"/>
  <c r="AL155" i="44"/>
  <c r="Z156" i="44"/>
  <c r="AT157" i="44"/>
  <c r="O161" i="44"/>
  <c r="BC161" i="44"/>
  <c r="Q166" i="44"/>
  <c r="AO173" i="44"/>
  <c r="BG123" i="46"/>
  <c r="BG123" i="44"/>
  <c r="AX135" i="46"/>
  <c r="AX135" i="44"/>
  <c r="N136" i="46"/>
  <c r="N136" i="44"/>
  <c r="AO137" i="46"/>
  <c r="AO137" i="44"/>
  <c r="BL144" i="46"/>
  <c r="BL144" i="44"/>
  <c r="T145" i="46"/>
  <c r="T145" i="44"/>
  <c r="AD146" i="46"/>
  <c r="AD146" i="44"/>
  <c r="A145" i="27"/>
  <c r="C147" i="46"/>
  <c r="C147" i="44" s="1"/>
  <c r="AI150" i="46"/>
  <c r="AI150" i="44"/>
  <c r="K152" i="46"/>
  <c r="K152" i="44"/>
  <c r="AT155" i="46"/>
  <c r="AT155" i="44"/>
  <c r="J156" i="46"/>
  <c r="J156" i="44"/>
  <c r="AP156" i="46"/>
  <c r="AP156" i="44"/>
  <c r="BE159" i="46"/>
  <c r="BE159" i="44"/>
  <c r="BM159" i="46"/>
  <c r="BM159" i="44"/>
  <c r="AU161" i="46"/>
  <c r="AU161" i="44"/>
  <c r="S164" i="46"/>
  <c r="S164" i="44"/>
  <c r="BJ170" i="46"/>
  <c r="BJ170" i="44"/>
  <c r="C171" i="46"/>
  <c r="C171" i="44" s="1"/>
  <c r="BH110" i="44"/>
  <c r="BB117" i="44"/>
  <c r="BI128" i="44"/>
  <c r="N104" i="44"/>
  <c r="R116" i="44"/>
  <c r="I125" i="44"/>
  <c r="E138" i="44"/>
  <c r="S152" i="44"/>
  <c r="AW159" i="44"/>
  <c r="BG160" i="44"/>
  <c r="G163" i="44"/>
  <c r="W163" i="44"/>
  <c r="BG164" i="44"/>
  <c r="BK165" i="44"/>
  <c r="W168" i="44"/>
  <c r="N113" i="46"/>
  <c r="N113" i="44"/>
  <c r="AS126" i="46"/>
  <c r="AS126" i="44"/>
  <c r="AG137" i="46"/>
  <c r="AG137" i="44"/>
  <c r="V139" i="46"/>
  <c r="V139" i="44"/>
  <c r="Y142" i="46"/>
  <c r="Y142" i="44"/>
  <c r="AO142" i="46"/>
  <c r="AO142" i="44"/>
  <c r="AW142" i="46"/>
  <c r="AW142" i="44"/>
  <c r="BM142" i="46"/>
  <c r="BM142" i="44"/>
  <c r="S150" i="46"/>
  <c r="S150" i="44"/>
  <c r="F157" i="46"/>
  <c r="F157" i="44"/>
  <c r="BC158" i="46"/>
  <c r="BC158" i="44"/>
  <c r="Q159" i="46"/>
  <c r="Q159" i="44"/>
  <c r="AA160" i="46"/>
  <c r="AA160" i="44"/>
  <c r="K162" i="46"/>
  <c r="K162" i="44"/>
  <c r="AU163" i="46"/>
  <c r="AU163" i="44"/>
  <c r="K164" i="46"/>
  <c r="K164" i="44"/>
  <c r="O165" i="46"/>
  <c r="O165" i="44"/>
  <c r="W165" i="46"/>
  <c r="W165" i="44"/>
  <c r="I166" i="46"/>
  <c r="I166" i="44"/>
  <c r="M167" i="46"/>
  <c r="M167" i="44"/>
  <c r="AE168" i="46"/>
  <c r="AE168" i="44"/>
  <c r="AM168" i="46"/>
  <c r="AM168" i="44"/>
  <c r="AU168" i="46"/>
  <c r="AU168" i="44"/>
  <c r="BC168" i="46"/>
  <c r="BC168" i="44"/>
  <c r="AI169" i="46"/>
  <c r="AI169" i="44"/>
  <c r="AQ169" i="46"/>
  <c r="AQ169" i="44"/>
  <c r="AY169" i="46"/>
  <c r="AY169" i="44"/>
  <c r="BO169" i="46"/>
  <c r="BO169" i="44"/>
  <c r="F170" i="46"/>
  <c r="F170" i="44"/>
  <c r="N170" i="46"/>
  <c r="N170" i="44"/>
  <c r="V170" i="46"/>
  <c r="V170" i="44"/>
  <c r="AD170" i="46"/>
  <c r="AD170" i="44"/>
  <c r="AL170" i="46"/>
  <c r="AL170" i="44"/>
  <c r="Q171" i="46"/>
  <c r="Q171" i="44"/>
  <c r="AO171" i="46"/>
  <c r="AO171" i="44"/>
  <c r="AW171" i="46"/>
  <c r="AW171" i="44"/>
  <c r="BE171" i="46"/>
  <c r="BE171" i="44"/>
  <c r="AK172" i="46"/>
  <c r="AK172" i="44"/>
  <c r="AS172" i="46"/>
  <c r="AS172" i="44"/>
  <c r="BA172" i="46"/>
  <c r="BA172" i="44"/>
  <c r="BI172" i="46"/>
  <c r="BI172" i="44"/>
  <c r="Q173" i="46"/>
  <c r="Q173" i="44"/>
  <c r="Y173" i="46"/>
  <c r="Y173" i="44"/>
  <c r="AG173" i="46"/>
  <c r="AG173" i="44"/>
  <c r="AW173" i="46"/>
  <c r="AW173" i="44"/>
  <c r="M174" i="46"/>
  <c r="M174" i="44"/>
  <c r="U174" i="46"/>
  <c r="U174" i="44"/>
  <c r="AC174" i="46"/>
  <c r="AC174" i="44"/>
  <c r="AK174" i="46"/>
  <c r="AK174" i="44"/>
  <c r="BI174" i="46"/>
  <c r="BI174" i="44"/>
  <c r="BQ174" i="46"/>
  <c r="BQ174" i="44"/>
  <c r="AF175" i="46"/>
  <c r="AF175" i="44"/>
  <c r="T176" i="46"/>
  <c r="T176" i="44"/>
  <c r="AB176" i="46"/>
  <c r="AB176" i="44"/>
  <c r="AJ176" i="46"/>
  <c r="AJ176" i="44"/>
  <c r="AZ176" i="46"/>
  <c r="AZ176" i="44"/>
  <c r="BP176" i="46"/>
  <c r="BP176" i="44"/>
  <c r="O177" i="46"/>
  <c r="O177" i="44"/>
  <c r="W177" i="46"/>
  <c r="W177" i="44"/>
  <c r="AM177" i="46"/>
  <c r="AM177" i="44"/>
  <c r="BC177" i="46"/>
  <c r="BC177" i="44"/>
  <c r="BK177" i="46"/>
  <c r="BK177" i="44"/>
  <c r="H178" i="46"/>
  <c r="H178" i="44"/>
  <c r="P178" i="46"/>
  <c r="P178" i="44"/>
  <c r="X178" i="46"/>
  <c r="X178" i="44"/>
  <c r="AF178" i="46"/>
  <c r="AF178" i="44"/>
  <c r="AN178" i="46"/>
  <c r="AN178" i="44"/>
  <c r="BD178" i="46"/>
  <c r="BD178" i="44"/>
  <c r="D179" i="46"/>
  <c r="D179" i="44"/>
  <c r="L179" i="46"/>
  <c r="L179" i="44"/>
  <c r="AJ179" i="46"/>
  <c r="AJ179" i="44"/>
  <c r="AR179" i="46"/>
  <c r="AR179" i="44"/>
  <c r="AZ179" i="46"/>
  <c r="AZ179" i="44"/>
  <c r="BP179" i="46"/>
  <c r="BP179" i="44"/>
  <c r="F180" i="46"/>
  <c r="F180" i="44"/>
  <c r="V180" i="46"/>
  <c r="V180" i="44"/>
  <c r="BJ180" i="46"/>
  <c r="BJ180" i="44"/>
  <c r="J181" i="46"/>
  <c r="J181" i="44"/>
  <c r="R181" i="46"/>
  <c r="R181" i="44"/>
  <c r="Z181" i="46"/>
  <c r="Z181" i="44"/>
  <c r="AP181" i="46"/>
  <c r="AP181" i="44"/>
  <c r="AX181" i="46"/>
  <c r="AX181" i="44"/>
  <c r="BF181" i="46"/>
  <c r="BF181" i="44"/>
  <c r="BN181" i="46"/>
  <c r="BN181" i="44"/>
  <c r="F182" i="46"/>
  <c r="F182" i="44"/>
  <c r="V182" i="46"/>
  <c r="V182" i="44"/>
  <c r="AL182" i="46"/>
  <c r="AL182" i="44"/>
  <c r="BJ182" i="46"/>
  <c r="BJ182" i="44"/>
  <c r="R183" i="46"/>
  <c r="R183" i="44"/>
  <c r="Z183" i="46"/>
  <c r="Z183" i="44"/>
  <c r="AH183" i="46"/>
  <c r="AH183" i="44"/>
  <c r="R129" i="46"/>
  <c r="R129" i="44"/>
  <c r="AL136" i="46"/>
  <c r="AL136" i="44"/>
  <c r="AR143" i="46"/>
  <c r="AR143" i="44"/>
  <c r="AB148" i="46"/>
  <c r="AB148" i="44"/>
  <c r="BL149" i="46"/>
  <c r="BL149" i="44"/>
  <c r="K150" i="46"/>
  <c r="K150" i="44"/>
  <c r="AQ150" i="46"/>
  <c r="AQ150" i="44"/>
  <c r="BG150" i="46"/>
  <c r="BG150" i="44"/>
  <c r="AI152" i="46"/>
  <c r="AI152" i="44"/>
  <c r="F155" i="46"/>
  <c r="F155" i="44"/>
  <c r="BB155" i="46"/>
  <c r="BB155" i="44"/>
  <c r="R156" i="46"/>
  <c r="R156" i="44"/>
  <c r="BF156" i="46"/>
  <c r="BF156" i="44"/>
  <c r="G161" i="46"/>
  <c r="G161" i="44"/>
  <c r="BG162" i="46"/>
  <c r="BG162" i="44"/>
  <c r="BO162" i="46"/>
  <c r="BO162" i="44"/>
  <c r="AE163" i="46"/>
  <c r="AE163" i="44"/>
  <c r="BK163" i="46"/>
  <c r="BK163" i="44"/>
  <c r="AM165" i="46"/>
  <c r="AM165" i="44"/>
  <c r="BC165" i="46"/>
  <c r="BC165" i="44"/>
  <c r="AG166" i="46"/>
  <c r="AG166" i="44"/>
  <c r="AO166" i="46"/>
  <c r="AO166" i="44"/>
  <c r="AW166" i="46"/>
  <c r="AW166" i="44"/>
  <c r="BM166" i="46"/>
  <c r="BM166" i="44"/>
  <c r="AS167" i="46"/>
  <c r="AS167" i="44"/>
  <c r="BQ167" i="46"/>
  <c r="BQ167" i="44"/>
  <c r="L110" i="44"/>
  <c r="N130" i="44"/>
  <c r="AW140" i="44"/>
  <c r="BM147" i="44"/>
  <c r="AY152" i="44"/>
  <c r="BN156" i="44"/>
  <c r="Y166" i="44"/>
  <c r="AJ184" i="44"/>
  <c r="AZ184" i="44"/>
  <c r="BL185" i="44"/>
  <c r="AV187" i="44"/>
  <c r="K188" i="44"/>
  <c r="J190" i="44"/>
  <c r="Z190" i="44"/>
  <c r="AX190" i="44"/>
  <c r="AH192" i="44"/>
  <c r="F193" i="44"/>
  <c r="AO194" i="44"/>
  <c r="AD196" i="44"/>
  <c r="J197" i="44"/>
  <c r="I199" i="44"/>
  <c r="BI200" i="44"/>
  <c r="AU207" i="44"/>
  <c r="BN183" i="44"/>
  <c r="AJ186" i="44"/>
  <c r="AZ186" i="44"/>
  <c r="H187" i="44"/>
  <c r="AF187" i="44"/>
  <c r="BC189" i="44"/>
  <c r="F191" i="44"/>
  <c r="V193" i="44"/>
  <c r="AL193" i="44"/>
  <c r="BB193" i="44"/>
  <c r="AY195" i="44"/>
  <c r="Z197" i="44"/>
  <c r="AP197" i="44"/>
  <c r="N198" i="44"/>
  <c r="AD198" i="44"/>
  <c r="AT198" i="44"/>
  <c r="Y199" i="44"/>
  <c r="AC200" i="44"/>
  <c r="AS200" i="44"/>
  <c r="AK202" i="44"/>
  <c r="AN203" i="44"/>
  <c r="L204" i="44"/>
  <c r="AB204" i="44"/>
  <c r="P205" i="44"/>
  <c r="BD205" i="44"/>
  <c r="D184" i="44"/>
  <c r="AN185" i="44"/>
  <c r="AR184" i="44"/>
  <c r="BH184" i="44"/>
  <c r="BD185" i="44"/>
  <c r="BH186" i="44"/>
  <c r="BG188" i="44"/>
  <c r="BK189" i="44"/>
  <c r="R190" i="44"/>
  <c r="I194" i="44"/>
  <c r="BG195" i="44"/>
  <c r="V196" i="44"/>
  <c r="AL196" i="44"/>
  <c r="R197" i="44"/>
  <c r="F198" i="44"/>
  <c r="BE199" i="44"/>
  <c r="BA200" i="44"/>
  <c r="BQ200" i="44"/>
  <c r="AC202" i="44"/>
  <c r="BF183" i="44"/>
  <c r="AB184" i="44"/>
  <c r="AB186" i="44"/>
  <c r="AR186" i="44"/>
  <c r="X187" i="44"/>
  <c r="AN187" i="44"/>
  <c r="BL187" i="44"/>
  <c r="S188" i="44"/>
  <c r="AU189" i="44"/>
  <c r="Z192" i="44"/>
  <c r="BN192" i="44"/>
  <c r="N193" i="44"/>
  <c r="AD193" i="44"/>
  <c r="AT193" i="44"/>
  <c r="BJ193" i="44"/>
  <c r="AG194" i="44"/>
  <c r="AQ195" i="44"/>
  <c r="AH197" i="44"/>
  <c r="V198" i="44"/>
  <c r="AL198" i="44"/>
  <c r="BB198" i="44"/>
  <c r="Q199" i="44"/>
  <c r="AG199" i="44"/>
  <c r="AK200" i="44"/>
  <c r="O98" i="44"/>
  <c r="U150" i="46"/>
  <c r="U150" i="44"/>
  <c r="AO151" i="46"/>
  <c r="AO151" i="44"/>
  <c r="BA162" i="46"/>
  <c r="BA162" i="44"/>
  <c r="I163" i="46"/>
  <c r="I163" i="44"/>
  <c r="Q163" i="46"/>
  <c r="Q163" i="44"/>
  <c r="AO163" i="46"/>
  <c r="AO163" i="44"/>
  <c r="O167" i="46"/>
  <c r="O167" i="44"/>
  <c r="AO168" i="46"/>
  <c r="AO168" i="44"/>
  <c r="BE168" i="46"/>
  <c r="BE168" i="44"/>
  <c r="U169" i="46"/>
  <c r="U169" i="44"/>
  <c r="G174" i="46"/>
  <c r="G174" i="44"/>
  <c r="N176" i="46"/>
  <c r="N176" i="44"/>
  <c r="AL176" i="46"/>
  <c r="AL176" i="44"/>
  <c r="Y177" i="46"/>
  <c r="Y177" i="44"/>
  <c r="AJ181" i="46"/>
  <c r="AJ181" i="44"/>
  <c r="H182" i="46"/>
  <c r="H182" i="44"/>
  <c r="BP183" i="46"/>
  <c r="BP183" i="44"/>
  <c r="AD184" i="46"/>
  <c r="AD184" i="44"/>
  <c r="U188" i="46"/>
  <c r="U188" i="44"/>
  <c r="AB190" i="46"/>
  <c r="AB190" i="44"/>
  <c r="AR190" i="46"/>
  <c r="AR190" i="44"/>
  <c r="BP190" i="46"/>
  <c r="BP190" i="44"/>
  <c r="AN191" i="46"/>
  <c r="AN191" i="44"/>
  <c r="BL191" i="46"/>
  <c r="BL191" i="44"/>
  <c r="AB192" i="46"/>
  <c r="AB192" i="44"/>
  <c r="AZ192" i="46"/>
  <c r="AZ192" i="44"/>
  <c r="X193" i="46"/>
  <c r="X193" i="44"/>
  <c r="BD193" i="46"/>
  <c r="BD193" i="44"/>
  <c r="AQ194" i="46"/>
  <c r="AQ194" i="44"/>
  <c r="E195" i="46"/>
  <c r="E195" i="44"/>
  <c r="X196" i="46"/>
  <c r="X196" i="44"/>
  <c r="BL196" i="46"/>
  <c r="BL196" i="44"/>
  <c r="AB197" i="46"/>
  <c r="AB197" i="44"/>
  <c r="AZ197" i="46"/>
  <c r="AZ197" i="44"/>
  <c r="H198" i="46"/>
  <c r="H198" i="44"/>
  <c r="AF198" i="46"/>
  <c r="AF198" i="44"/>
  <c r="G200" i="46"/>
  <c r="G200" i="44"/>
  <c r="AU200" i="46"/>
  <c r="AU200" i="44"/>
  <c r="AX203" i="46"/>
  <c r="AX203" i="44"/>
  <c r="N204" i="46"/>
  <c r="N204" i="44"/>
  <c r="BJ204" i="46"/>
  <c r="BJ204" i="44"/>
  <c r="BB206" i="46"/>
  <c r="BB206" i="44"/>
  <c r="C187" i="46"/>
  <c r="C187" i="44" s="1"/>
  <c r="BL130" i="44"/>
  <c r="BD191" i="44"/>
  <c r="AV196" i="44"/>
  <c r="J93" i="46"/>
  <c r="J93" i="44"/>
  <c r="A142" i="27"/>
  <c r="A144" i="44"/>
  <c r="AH149" i="46"/>
  <c r="AH149" i="44"/>
  <c r="BH156" i="46"/>
  <c r="BH156" i="44"/>
  <c r="Q158" i="46"/>
  <c r="Q158" i="44"/>
  <c r="BL170" i="46"/>
  <c r="BL170" i="44"/>
  <c r="F176" i="46"/>
  <c r="F176" i="44"/>
  <c r="AD176" i="46"/>
  <c r="AD176" i="44"/>
  <c r="BJ176" i="46"/>
  <c r="BJ176" i="44"/>
  <c r="I177" i="46"/>
  <c r="I177" i="44"/>
  <c r="AW177" i="46"/>
  <c r="AW177" i="44"/>
  <c r="X182" i="46"/>
  <c r="X182" i="44"/>
  <c r="N184" i="46"/>
  <c r="N184" i="44"/>
  <c r="J185" i="46"/>
  <c r="J185" i="44"/>
  <c r="AH185" i="46"/>
  <c r="AH185" i="44"/>
  <c r="AT186" i="46"/>
  <c r="AT186" i="44"/>
  <c r="BJ186" i="46"/>
  <c r="BJ186" i="44"/>
  <c r="R187" i="46"/>
  <c r="R187" i="44"/>
  <c r="BN187" i="46"/>
  <c r="BN187" i="44"/>
  <c r="AK188" i="46"/>
  <c r="AK188" i="44"/>
  <c r="BI188" i="46"/>
  <c r="BI188" i="44"/>
  <c r="Q189" i="46"/>
  <c r="Q189" i="44"/>
  <c r="K194" i="46"/>
  <c r="K194" i="44"/>
  <c r="S199" i="46"/>
  <c r="S199" i="44"/>
  <c r="AQ199" i="46"/>
  <c r="AQ199" i="44"/>
  <c r="O200" i="46"/>
  <c r="O200" i="44"/>
  <c r="F206" i="46"/>
  <c r="F206" i="44"/>
  <c r="AL206" i="46"/>
  <c r="AL206" i="44"/>
  <c r="AW207" i="46"/>
  <c r="AW207" i="44"/>
  <c r="M150" i="44"/>
  <c r="BD157" i="44"/>
  <c r="BA160" i="44"/>
  <c r="AT176" i="44"/>
  <c r="Q207" i="44"/>
  <c r="AE138" i="44"/>
  <c r="AT143" i="44"/>
  <c r="Q151" i="44"/>
  <c r="BL155" i="44"/>
  <c r="X157" i="44"/>
  <c r="AC169" i="44"/>
  <c r="AS169" i="44"/>
  <c r="AE172" i="44"/>
  <c r="BK174" i="44"/>
  <c r="BM177" i="44"/>
  <c r="AT179" i="44"/>
  <c r="BH181" i="44"/>
  <c r="Z185" i="44"/>
  <c r="AO189" i="44"/>
  <c r="AN193" i="44"/>
  <c r="P198" i="44"/>
  <c r="AI199" i="44"/>
  <c r="BC202" i="44"/>
  <c r="AP203" i="44"/>
  <c r="BE207" i="44"/>
  <c r="AG158" i="46"/>
  <c r="AG158" i="44"/>
  <c r="I161" i="46"/>
  <c r="I161" i="44"/>
  <c r="AW163" i="46"/>
  <c r="AW163" i="44"/>
  <c r="AG165" i="46"/>
  <c r="AG165" i="44"/>
  <c r="AO165" i="46"/>
  <c r="AO165" i="44"/>
  <c r="BE165" i="46"/>
  <c r="BE165" i="44"/>
  <c r="BM165" i="46"/>
  <c r="BM165" i="44"/>
  <c r="K166" i="46"/>
  <c r="K166" i="44"/>
  <c r="AQ166" i="46"/>
  <c r="AQ166" i="44"/>
  <c r="AF170" i="46"/>
  <c r="AF170" i="44"/>
  <c r="K171" i="46"/>
  <c r="K171" i="44"/>
  <c r="S173" i="46"/>
  <c r="S173" i="44"/>
  <c r="AI173" i="46"/>
  <c r="AI173" i="44"/>
  <c r="Z178" i="46"/>
  <c r="Z178" i="44"/>
  <c r="AX178" i="46"/>
  <c r="AX178" i="44"/>
  <c r="F179" i="46"/>
  <c r="F179" i="44"/>
  <c r="AL179" i="46"/>
  <c r="AL179" i="44"/>
  <c r="BB179" i="46"/>
  <c r="BB179" i="44"/>
  <c r="AZ183" i="46"/>
  <c r="AZ183" i="44"/>
  <c r="V184" i="46"/>
  <c r="V184" i="44"/>
  <c r="BB186" i="46"/>
  <c r="BB186" i="44"/>
  <c r="BF187" i="46"/>
  <c r="BF187" i="44"/>
  <c r="BE189" i="46"/>
  <c r="BE189" i="44"/>
  <c r="AV193" i="46"/>
  <c r="AV193" i="44"/>
  <c r="S194" i="46"/>
  <c r="S194" i="44"/>
  <c r="BG194" i="46"/>
  <c r="BG194" i="44"/>
  <c r="U195" i="46"/>
  <c r="U195" i="44"/>
  <c r="AK195" i="46"/>
  <c r="AK195" i="44"/>
  <c r="D197" i="46"/>
  <c r="D197" i="44"/>
  <c r="AJ197" i="46"/>
  <c r="AJ197" i="44"/>
  <c r="BC200" i="46"/>
  <c r="BC200" i="44"/>
  <c r="K201" i="46"/>
  <c r="K201" i="44"/>
  <c r="AD204" i="46"/>
  <c r="AD204" i="44"/>
  <c r="AT204" i="46"/>
  <c r="AT204" i="44"/>
  <c r="J205" i="46"/>
  <c r="J205" i="44"/>
  <c r="AX205" i="46"/>
  <c r="AX205" i="44"/>
  <c r="V206" i="46"/>
  <c r="V206" i="44"/>
  <c r="AG207" i="46"/>
  <c r="AG207" i="44"/>
  <c r="C207" i="46"/>
  <c r="C207" i="44" s="1"/>
  <c r="A149" i="44"/>
  <c r="R149" i="44"/>
  <c r="BE151" i="44"/>
  <c r="AC152" i="44"/>
  <c r="AJ154" i="44"/>
  <c r="H155" i="44"/>
  <c r="AV155" i="44"/>
  <c r="K159" i="44"/>
  <c r="BG166" i="44"/>
  <c r="M169" i="44"/>
  <c r="BK172" i="44"/>
  <c r="AU174" i="44"/>
  <c r="BF175" i="44"/>
  <c r="AG177" i="44"/>
  <c r="AD179" i="44"/>
  <c r="L183" i="44"/>
  <c r="AB183" i="44"/>
  <c r="AR183" i="44"/>
  <c r="Z187" i="44"/>
  <c r="AP187" i="44"/>
  <c r="L190" i="44"/>
  <c r="AZ190" i="44"/>
  <c r="P191" i="44"/>
  <c r="BH197" i="44"/>
  <c r="K199" i="44"/>
  <c r="S201" i="44"/>
  <c r="AI201" i="44"/>
  <c r="R203" i="44"/>
  <c r="X155" i="46"/>
  <c r="X155" i="44"/>
  <c r="BC167" i="46"/>
  <c r="BC167" i="44"/>
  <c r="I168" i="46"/>
  <c r="I168" i="44"/>
  <c r="Y168" i="46"/>
  <c r="Y168" i="44"/>
  <c r="BP181" i="46"/>
  <c r="BP181" i="44"/>
  <c r="BH183" i="46"/>
  <c r="BH183" i="44"/>
  <c r="AL184" i="46"/>
  <c r="AL184" i="44"/>
  <c r="AX187" i="46"/>
  <c r="AX187" i="44"/>
  <c r="AC188" i="46"/>
  <c r="AC188" i="44"/>
  <c r="L192" i="46"/>
  <c r="L192" i="44"/>
  <c r="AR192" i="46"/>
  <c r="AR192" i="44"/>
  <c r="BH192" i="46"/>
  <c r="BH192" i="44"/>
  <c r="P193" i="46"/>
  <c r="P193" i="44"/>
  <c r="BL193" i="46"/>
  <c r="BL193" i="44"/>
  <c r="AI194" i="46"/>
  <c r="AI194" i="44"/>
  <c r="P196" i="46"/>
  <c r="P196" i="44"/>
  <c r="BG199" i="46"/>
  <c r="BG199" i="44"/>
  <c r="AY201" i="46"/>
  <c r="AY201" i="44"/>
  <c r="G202" i="46"/>
  <c r="G202" i="44"/>
  <c r="F204" i="46"/>
  <c r="F204" i="44"/>
  <c r="AH205" i="46"/>
  <c r="AH205" i="44"/>
  <c r="BN205" i="46"/>
  <c r="BN205" i="44"/>
  <c r="I207" i="46"/>
  <c r="I207" i="44"/>
  <c r="BM207" i="46"/>
  <c r="BM207" i="44"/>
  <c r="L154" i="44"/>
  <c r="BP156" i="44"/>
  <c r="BE158" i="44"/>
  <c r="BJ179" i="44"/>
  <c r="AN182" i="44"/>
  <c r="A180" i="44"/>
  <c r="AD145" i="44"/>
  <c r="AN146" i="44"/>
  <c r="BL146" i="44"/>
  <c r="V148" i="44"/>
  <c r="AP149" i="44"/>
  <c r="M152" i="44"/>
  <c r="AO153" i="44"/>
  <c r="T154" i="44"/>
  <c r="BH154" i="44"/>
  <c r="AJ156" i="44"/>
  <c r="Y161" i="44"/>
  <c r="BE161" i="44"/>
  <c r="M162" i="44"/>
  <c r="BQ164" i="44"/>
  <c r="G167" i="44"/>
  <c r="W167" i="44"/>
  <c r="AM167" i="44"/>
  <c r="AU172" i="44"/>
  <c r="AY173" i="44"/>
  <c r="O174" i="44"/>
  <c r="Q177" i="44"/>
  <c r="N179" i="44"/>
  <c r="F186" i="44"/>
  <c r="V186" i="44"/>
  <c r="AL186" i="44"/>
  <c r="BA195" i="44"/>
  <c r="BQ195" i="44"/>
  <c r="AM200" i="44"/>
  <c r="W202" i="44"/>
  <c r="BF205" i="44"/>
  <c r="BL136" i="46"/>
  <c r="BL136" i="44"/>
  <c r="S140" i="46"/>
  <c r="S140" i="44"/>
  <c r="Y153" i="46"/>
  <c r="Y153" i="44"/>
  <c r="I158" i="46"/>
  <c r="I158" i="44"/>
  <c r="AS164" i="46"/>
  <c r="AS164" i="44"/>
  <c r="Q165" i="46"/>
  <c r="Q165" i="44"/>
  <c r="P170" i="46"/>
  <c r="P170" i="44"/>
  <c r="AV170" i="46"/>
  <c r="AV170" i="44"/>
  <c r="S171" i="46"/>
  <c r="S171" i="44"/>
  <c r="AI171" i="46"/>
  <c r="AI171" i="44"/>
  <c r="AY171" i="46"/>
  <c r="AY171" i="44"/>
  <c r="BG171" i="46"/>
  <c r="BG171" i="44"/>
  <c r="O172" i="46"/>
  <c r="O172" i="44"/>
  <c r="BC172" i="46"/>
  <c r="BC172" i="44"/>
  <c r="K173" i="46"/>
  <c r="K173" i="44"/>
  <c r="AA173" i="46"/>
  <c r="AA173" i="44"/>
  <c r="J175" i="46"/>
  <c r="J175" i="44"/>
  <c r="Z175" i="46"/>
  <c r="Z175" i="44"/>
  <c r="AX175" i="46"/>
  <c r="AX175" i="44"/>
  <c r="V176" i="46"/>
  <c r="V176" i="44"/>
  <c r="AF182" i="46"/>
  <c r="AF182" i="44"/>
  <c r="F184" i="46"/>
  <c r="F184" i="44"/>
  <c r="AT184" i="46"/>
  <c r="AT184" i="44"/>
  <c r="BJ184" i="46"/>
  <c r="BJ184" i="44"/>
  <c r="R185" i="46"/>
  <c r="R185" i="44"/>
  <c r="BA188" i="46"/>
  <c r="BA188" i="44"/>
  <c r="I189" i="46"/>
  <c r="I189" i="44"/>
  <c r="Y189" i="46"/>
  <c r="Y189" i="44"/>
  <c r="AW189" i="46"/>
  <c r="AW189" i="44"/>
  <c r="AJ190" i="46"/>
  <c r="AJ190" i="44"/>
  <c r="AJ192" i="46"/>
  <c r="AJ192" i="44"/>
  <c r="BP192" i="46"/>
  <c r="BP192" i="44"/>
  <c r="BD196" i="46"/>
  <c r="BD196" i="44"/>
  <c r="T197" i="46"/>
  <c r="T197" i="44"/>
  <c r="AR197" i="46"/>
  <c r="AR197" i="44"/>
  <c r="W200" i="46"/>
  <c r="W200" i="44"/>
  <c r="BK200" i="46"/>
  <c r="BK200" i="44"/>
  <c r="AE202" i="46"/>
  <c r="AE202" i="44"/>
  <c r="AU202" i="46"/>
  <c r="AU202" i="44"/>
  <c r="BK202" i="46"/>
  <c r="BK202" i="44"/>
  <c r="AH203" i="46"/>
  <c r="AH203" i="44"/>
  <c r="BF203" i="46"/>
  <c r="BF203" i="44"/>
  <c r="AL204" i="46"/>
  <c r="AL204" i="44"/>
  <c r="AT145" i="44"/>
  <c r="BF149" i="44"/>
  <c r="Y151" i="44"/>
  <c r="AS160" i="44"/>
  <c r="I165" i="44"/>
  <c r="BO173" i="44"/>
  <c r="BN175" i="44"/>
  <c r="AZ181" i="44"/>
  <c r="AV182" i="44"/>
  <c r="BF185" i="44"/>
  <c r="J187" i="44"/>
  <c r="AF193" i="44"/>
  <c r="AA199" i="44"/>
  <c r="AY199" i="44"/>
  <c r="BO201" i="44"/>
  <c r="BJ206" i="44"/>
  <c r="Y207" i="44"/>
  <c r="BA152" i="46"/>
  <c r="BA152" i="44"/>
  <c r="AV157" i="46"/>
  <c r="AV157" i="44"/>
  <c r="Y158" i="46"/>
  <c r="Y158" i="44"/>
  <c r="AQ159" i="46"/>
  <c r="AQ159" i="44"/>
  <c r="AS162" i="46"/>
  <c r="AS162" i="44"/>
  <c r="BI162" i="46"/>
  <c r="BI162" i="44"/>
  <c r="M164" i="46"/>
  <c r="M164" i="44"/>
  <c r="AC164" i="46"/>
  <c r="AC164" i="44"/>
  <c r="BI164" i="46"/>
  <c r="BI164" i="44"/>
  <c r="AA171" i="46"/>
  <c r="AA171" i="44"/>
  <c r="AM172" i="46"/>
  <c r="AM172" i="44"/>
  <c r="W174" i="46"/>
  <c r="W174" i="44"/>
  <c r="AM174" i="46"/>
  <c r="AM174" i="44"/>
  <c r="AH178" i="46"/>
  <c r="AH178" i="44"/>
  <c r="BF178" i="46"/>
  <c r="BF178" i="44"/>
  <c r="V179" i="46"/>
  <c r="V179" i="44"/>
  <c r="D181" i="46"/>
  <c r="D181" i="44"/>
  <c r="T181" i="46"/>
  <c r="T181" i="44"/>
  <c r="AR181" i="46"/>
  <c r="AR181" i="44"/>
  <c r="P182" i="46"/>
  <c r="P182" i="44"/>
  <c r="AP185" i="46"/>
  <c r="AP185" i="44"/>
  <c r="BN185" i="46"/>
  <c r="BN185" i="44"/>
  <c r="BM189" i="46"/>
  <c r="BM189" i="44"/>
  <c r="T190" i="46"/>
  <c r="T190" i="44"/>
  <c r="BH190" i="46"/>
  <c r="BH190" i="44"/>
  <c r="AF191" i="46"/>
  <c r="AF191" i="44"/>
  <c r="AA194" i="46"/>
  <c r="AA194" i="44"/>
  <c r="BB204" i="46"/>
  <c r="BB204" i="44"/>
  <c r="R205" i="46"/>
  <c r="R205" i="44"/>
  <c r="AP205" i="46"/>
  <c r="AP205" i="44"/>
  <c r="N206" i="46"/>
  <c r="N206" i="44"/>
  <c r="AD206" i="46"/>
  <c r="AD206" i="44"/>
  <c r="AO207" i="46"/>
  <c r="AO207" i="44"/>
  <c r="D156" i="44"/>
  <c r="C144" i="46"/>
  <c r="C144" i="44" s="1"/>
  <c r="S142" i="44"/>
  <c r="BB143" i="44"/>
  <c r="AR154" i="44"/>
  <c r="P155" i="44"/>
  <c r="BM158" i="44"/>
  <c r="AI159" i="44"/>
  <c r="AK164" i="44"/>
  <c r="AI166" i="44"/>
  <c r="AY166" i="44"/>
  <c r="BM168" i="44"/>
  <c r="AN170" i="44"/>
  <c r="W172" i="44"/>
  <c r="BB176" i="44"/>
  <c r="BB184" i="44"/>
  <c r="AG189" i="44"/>
  <c r="AF196" i="44"/>
  <c r="AT206" i="44"/>
  <c r="BB145" i="46"/>
  <c r="BB145" i="44"/>
  <c r="K147" i="46"/>
  <c r="K147" i="44"/>
  <c r="BQ150" i="46"/>
  <c r="BQ150" i="44"/>
  <c r="I153" i="46"/>
  <c r="I153" i="44"/>
  <c r="AO158" i="46"/>
  <c r="AO158" i="44"/>
  <c r="AK160" i="46"/>
  <c r="AK160" i="44"/>
  <c r="AK169" i="46"/>
  <c r="AK169" i="44"/>
  <c r="BA169" i="46"/>
  <c r="BA169" i="44"/>
  <c r="BI169" i="46"/>
  <c r="BI169" i="44"/>
  <c r="G172" i="46"/>
  <c r="G172" i="44"/>
  <c r="AE174" i="46"/>
  <c r="AE174" i="44"/>
  <c r="BC174" i="46"/>
  <c r="BC174" i="44"/>
  <c r="R175" i="46"/>
  <c r="R175" i="44"/>
  <c r="AH175" i="46"/>
  <c r="AH175" i="44"/>
  <c r="AO177" i="46"/>
  <c r="AO177" i="44"/>
  <c r="BE177" i="46"/>
  <c r="BE177" i="44"/>
  <c r="R178" i="46"/>
  <c r="R178" i="44"/>
  <c r="BD182" i="46"/>
  <c r="BD182" i="44"/>
  <c r="BL182" i="46"/>
  <c r="BL182" i="44"/>
  <c r="E188" i="46"/>
  <c r="E188" i="44"/>
  <c r="AS188" i="46"/>
  <c r="AS188" i="44"/>
  <c r="BQ188" i="46"/>
  <c r="BQ188" i="44"/>
  <c r="H191" i="46"/>
  <c r="H191" i="44"/>
  <c r="AV191" i="46"/>
  <c r="AV191" i="44"/>
  <c r="T192" i="46"/>
  <c r="T192" i="44"/>
  <c r="AY194" i="46"/>
  <c r="AY194" i="44"/>
  <c r="M195" i="46"/>
  <c r="M195" i="44"/>
  <c r="AN196" i="46"/>
  <c r="AN196" i="44"/>
  <c r="L197" i="46"/>
  <c r="L197" i="44"/>
  <c r="AN198" i="46"/>
  <c r="AN198" i="44"/>
  <c r="AV198" i="46"/>
  <c r="AV198" i="44"/>
  <c r="BL198" i="46"/>
  <c r="BL198" i="44"/>
  <c r="AA201" i="46"/>
  <c r="AA201" i="44"/>
  <c r="AQ201" i="46"/>
  <c r="AQ201" i="44"/>
  <c r="J203" i="46"/>
  <c r="J203" i="44"/>
  <c r="AZ154" i="44"/>
  <c r="AN157" i="44"/>
  <c r="AT148" i="44"/>
  <c r="BM153" i="44"/>
  <c r="BI160" i="44"/>
  <c r="C205" i="46"/>
  <c r="C205" i="44" s="1"/>
  <c r="O141" i="44"/>
  <c r="AA147" i="44"/>
  <c r="AD148" i="44"/>
  <c r="AW151" i="44"/>
  <c r="AN155" i="44"/>
  <c r="P157" i="44"/>
  <c r="AC160" i="44"/>
  <c r="Q161" i="44"/>
  <c r="U164" i="44"/>
  <c r="S166" i="44"/>
  <c r="AQ173" i="44"/>
  <c r="AP175" i="44"/>
  <c r="J178" i="44"/>
  <c r="D183" i="44"/>
  <c r="T183" i="44"/>
  <c r="AJ183" i="44"/>
  <c r="D190" i="44"/>
  <c r="H193" i="44"/>
  <c r="AS195" i="44"/>
  <c r="X198" i="44"/>
  <c r="AE200" i="44"/>
  <c r="O202" i="44"/>
  <c r="AM202" i="44"/>
  <c r="V204" i="44"/>
  <c r="M121" i="44"/>
  <c r="L131" i="44"/>
  <c r="N99" i="44"/>
  <c r="X100" i="44"/>
  <c r="AM152" i="44"/>
  <c r="C134" i="46"/>
  <c r="C134" i="44" s="1"/>
  <c r="I138" i="44"/>
  <c r="AD131" i="44"/>
  <c r="BC201" i="44"/>
  <c r="BF206" i="44"/>
  <c r="BC199" i="44"/>
  <c r="AI200" i="44"/>
  <c r="AU199" i="44"/>
  <c r="R204" i="44"/>
  <c r="BH180" i="44"/>
  <c r="BG202" i="44"/>
  <c r="BA207" i="44"/>
  <c r="A176" i="44"/>
  <c r="C204" i="46"/>
  <c r="C204" i="44" s="1"/>
  <c r="AV181" i="44"/>
  <c r="AD187" i="44"/>
  <c r="AW195" i="44"/>
  <c r="AX204" i="44"/>
  <c r="F205" i="44"/>
  <c r="AT205" i="44"/>
  <c r="J206" i="44"/>
  <c r="AH206" i="44"/>
  <c r="AF192" i="44"/>
  <c r="AM199" i="44"/>
  <c r="AY200" i="44"/>
  <c r="W201" i="44"/>
  <c r="AY202" i="44"/>
  <c r="AL205" i="44"/>
  <c r="E207" i="44"/>
  <c r="AC207" i="44"/>
  <c r="BQ207" i="44"/>
  <c r="X190" i="44"/>
  <c r="K202" i="44"/>
  <c r="BB205" i="44"/>
  <c r="C112" i="46"/>
  <c r="C112" i="44" s="1"/>
  <c r="AR117" i="44"/>
  <c r="G199" i="44"/>
  <c r="BN186" i="44"/>
  <c r="AE199" i="44"/>
  <c r="AQ202" i="44"/>
  <c r="Z206" i="44"/>
  <c r="AX206" i="44"/>
  <c r="AS207" i="44"/>
  <c r="BL192" i="44"/>
  <c r="AI202" i="44"/>
  <c r="AD205" i="44"/>
  <c r="U207" i="44"/>
  <c r="P183" i="44"/>
  <c r="BL190" i="44"/>
  <c r="T113" i="44"/>
  <c r="BI177" i="44"/>
  <c r="T180" i="44"/>
  <c r="W194" i="44"/>
  <c r="W199" i="44"/>
  <c r="BO200" i="44"/>
  <c r="AM201" i="44"/>
  <c r="AA202" i="44"/>
  <c r="AH204" i="44"/>
  <c r="V205" i="44"/>
  <c r="BI207" i="44"/>
  <c r="BM160" i="44"/>
  <c r="Q160" i="44"/>
  <c r="E177" i="44"/>
  <c r="BF179" i="44"/>
  <c r="AB182" i="44"/>
  <c r="BC194" i="44"/>
  <c r="S202" i="44"/>
  <c r="BO202" i="44"/>
  <c r="R206" i="44"/>
  <c r="AP206" i="44"/>
  <c r="BN206" i="44"/>
  <c r="C122" i="46"/>
  <c r="C122" i="44" s="1"/>
  <c r="AC114" i="44"/>
  <c r="AG115" i="44"/>
  <c r="M116" i="44"/>
  <c r="BQ116" i="44"/>
  <c r="AK118" i="44"/>
  <c r="Y119" i="44"/>
  <c r="BM119" i="44"/>
  <c r="AJ120" i="44"/>
  <c r="V121" i="44"/>
  <c r="R122" i="44"/>
  <c r="BF122" i="44"/>
  <c r="AS114" i="44"/>
  <c r="AC116" i="44"/>
  <c r="Y117" i="44"/>
  <c r="BM117" i="44"/>
  <c r="BA118" i="44"/>
  <c r="L120" i="44"/>
  <c r="AT121" i="44"/>
  <c r="V123" i="44"/>
  <c r="J124" i="44"/>
  <c r="BF124" i="44"/>
  <c r="H126" i="44"/>
  <c r="AV126" i="44"/>
  <c r="BH127" i="44"/>
  <c r="E129" i="44"/>
  <c r="BM130" i="44"/>
  <c r="Y132" i="44"/>
  <c r="BA175" i="44"/>
  <c r="AC178" i="44"/>
  <c r="BG180" i="44"/>
  <c r="K182" i="44"/>
  <c r="BG182" i="44"/>
  <c r="G183" i="44"/>
  <c r="Q184" i="44"/>
  <c r="AZ122" i="44"/>
  <c r="J126" i="44"/>
  <c r="BN128" i="44"/>
  <c r="AA134" i="44"/>
  <c r="AK149" i="44"/>
  <c r="H150" i="44"/>
  <c r="L151" i="44"/>
  <c r="AB151" i="44"/>
  <c r="BL152" i="44"/>
  <c r="BH153" i="44"/>
  <c r="AF160" i="44"/>
  <c r="AV160" i="44"/>
  <c r="AJ161" i="44"/>
  <c r="AF162" i="44"/>
  <c r="AJ165" i="44"/>
  <c r="F166" i="44"/>
  <c r="BP168" i="44"/>
  <c r="BJ171" i="44"/>
  <c r="AH172" i="44"/>
  <c r="BF172" i="44"/>
  <c r="Y176" i="44"/>
  <c r="U178" i="44"/>
  <c r="BE179" i="44"/>
  <c r="AI180" i="44"/>
  <c r="AE135" i="46"/>
  <c r="AE135" i="44"/>
  <c r="BG136" i="46"/>
  <c r="BG136" i="44"/>
  <c r="AT137" i="46"/>
  <c r="AT137" i="44"/>
  <c r="S139" i="46"/>
  <c r="S139" i="44"/>
  <c r="BJ147" i="46"/>
  <c r="BJ147" i="44"/>
  <c r="H152" i="46"/>
  <c r="H152" i="44"/>
  <c r="AR158" i="46"/>
  <c r="AR158" i="44"/>
  <c r="H160" i="46"/>
  <c r="H160" i="44"/>
  <c r="L161" i="46"/>
  <c r="L161" i="44"/>
  <c r="X164" i="46"/>
  <c r="X164" i="44"/>
  <c r="BB166" i="46"/>
  <c r="BB166" i="44"/>
  <c r="AA170" i="46"/>
  <c r="AA170" i="44"/>
  <c r="BJ173" i="46"/>
  <c r="BJ173" i="44"/>
  <c r="AO176" i="46"/>
  <c r="AO176" i="44"/>
  <c r="AW176" i="46"/>
  <c r="AW176" i="44"/>
  <c r="BM179" i="46"/>
  <c r="BM179" i="44"/>
  <c r="AS185" i="46"/>
  <c r="AS185" i="44"/>
  <c r="AK187" i="46"/>
  <c r="AK187" i="44"/>
  <c r="BA187" i="46"/>
  <c r="BA187" i="44"/>
  <c r="BQ187" i="46"/>
  <c r="BQ187" i="44"/>
  <c r="BH189" i="46"/>
  <c r="BH189" i="44"/>
  <c r="BK190" i="46"/>
  <c r="BK190" i="44"/>
  <c r="AA191" i="46"/>
  <c r="AA191" i="44"/>
  <c r="AI191" i="46"/>
  <c r="AI191" i="44"/>
  <c r="BG191" i="46"/>
  <c r="BG191" i="44"/>
  <c r="BO191" i="46"/>
  <c r="BO191" i="44"/>
  <c r="AE192" i="46"/>
  <c r="AE192" i="44"/>
  <c r="BC192" i="46"/>
  <c r="BC192" i="44"/>
  <c r="BK192" i="46"/>
  <c r="BK192" i="44"/>
  <c r="S193" i="46"/>
  <c r="S193" i="44"/>
  <c r="AA193" i="46"/>
  <c r="AA193" i="44"/>
  <c r="AY193" i="46"/>
  <c r="AY193" i="44"/>
  <c r="BG193" i="46"/>
  <c r="BG193" i="44"/>
  <c r="AT194" i="46"/>
  <c r="AT194" i="44"/>
  <c r="BB194" i="46"/>
  <c r="BB194" i="44"/>
  <c r="P195" i="46"/>
  <c r="P195" i="44"/>
  <c r="X195" i="46"/>
  <c r="X195" i="44"/>
  <c r="AN195" i="46"/>
  <c r="AN195" i="44"/>
  <c r="BL195" i="46"/>
  <c r="BL195" i="44"/>
  <c r="K196" i="46"/>
  <c r="K196" i="44"/>
  <c r="AY196" i="46"/>
  <c r="AY196" i="44"/>
  <c r="AE197" i="46"/>
  <c r="AE197" i="44"/>
  <c r="BK197" i="46"/>
  <c r="BK197" i="44"/>
  <c r="AA198" i="46"/>
  <c r="AA198" i="44"/>
  <c r="AI198" i="46"/>
  <c r="AI198" i="44"/>
  <c r="BG198" i="46"/>
  <c r="BG198" i="44"/>
  <c r="BO198" i="46"/>
  <c r="BO198" i="44"/>
  <c r="F199" i="46"/>
  <c r="F199" i="44"/>
  <c r="N199" i="46"/>
  <c r="N199" i="44"/>
  <c r="AD199" i="46"/>
  <c r="AD199" i="44"/>
  <c r="V201" i="46"/>
  <c r="V201" i="44"/>
  <c r="R202" i="46"/>
  <c r="R202" i="44"/>
  <c r="BF202" i="46"/>
  <c r="BF202" i="44"/>
  <c r="BN202" i="46"/>
  <c r="BN202" i="44"/>
  <c r="U203" i="46"/>
  <c r="U203" i="44"/>
  <c r="AC203" i="46"/>
  <c r="AC203" i="44"/>
  <c r="BA203" i="46"/>
  <c r="BA203" i="44"/>
  <c r="BI203" i="46"/>
  <c r="BI203" i="44"/>
  <c r="AH141" i="46"/>
  <c r="AH141" i="44"/>
  <c r="AW148" i="46"/>
  <c r="AW148" i="44"/>
  <c r="L153" i="46"/>
  <c r="L153" i="44"/>
  <c r="BP153" i="46"/>
  <c r="BP153" i="44"/>
  <c r="BO155" i="46"/>
  <c r="BO155" i="44"/>
  <c r="O156" i="46"/>
  <c r="O156" i="44"/>
  <c r="AM156" i="46"/>
  <c r="AM156" i="44"/>
  <c r="AN160" i="46"/>
  <c r="AN160" i="44"/>
  <c r="D163" i="46"/>
  <c r="D163" i="44"/>
  <c r="AN164" i="46"/>
  <c r="AN164" i="44"/>
  <c r="AV164" i="46"/>
  <c r="AV164" i="44"/>
  <c r="AB165" i="46"/>
  <c r="AB165" i="44"/>
  <c r="U187" i="44"/>
  <c r="D189" i="44"/>
  <c r="AB189" i="44"/>
  <c r="AZ189" i="44"/>
  <c r="AY191" i="44"/>
  <c r="W192" i="44"/>
  <c r="AL194" i="44"/>
  <c r="AI196" i="44"/>
  <c r="O197" i="44"/>
  <c r="A119" i="27"/>
  <c r="A121" i="44"/>
  <c r="AM135" i="46"/>
  <c r="AM135" i="44"/>
  <c r="AQ136" i="46"/>
  <c r="AQ136" i="44"/>
  <c r="N147" i="46"/>
  <c r="N147" i="44"/>
  <c r="Y148" i="46"/>
  <c r="Y148" i="44"/>
  <c r="X150" i="46"/>
  <c r="X150" i="44"/>
  <c r="AN152" i="46"/>
  <c r="AN152" i="44"/>
  <c r="D153" i="46"/>
  <c r="D153" i="44"/>
  <c r="BO157" i="46"/>
  <c r="BO157" i="44"/>
  <c r="T161" i="46"/>
  <c r="T161" i="44"/>
  <c r="AH167" i="46"/>
  <c r="AH167" i="44"/>
  <c r="D168" i="46"/>
  <c r="D168" i="44"/>
  <c r="K170" i="46"/>
  <c r="K170" i="44"/>
  <c r="BO170" i="46"/>
  <c r="BO170" i="44"/>
  <c r="BB171" i="46"/>
  <c r="BB171" i="44"/>
  <c r="BB173" i="46"/>
  <c r="BB173" i="44"/>
  <c r="M175" i="46"/>
  <c r="M175" i="44"/>
  <c r="AC175" i="46"/>
  <c r="AC175" i="44"/>
  <c r="AS175" i="46"/>
  <c r="AS175" i="44"/>
  <c r="D177" i="46"/>
  <c r="D177" i="44"/>
  <c r="T177" i="46"/>
  <c r="T177" i="44"/>
  <c r="AB177" i="46"/>
  <c r="AB177" i="44"/>
  <c r="AR177" i="46"/>
  <c r="AR177" i="44"/>
  <c r="AK178" i="46"/>
  <c r="AK178" i="44"/>
  <c r="Q179" i="46"/>
  <c r="Q179" i="44"/>
  <c r="Y179" i="46"/>
  <c r="Y179" i="44"/>
  <c r="AO179" i="46"/>
  <c r="AO179" i="44"/>
  <c r="BO182" i="46"/>
  <c r="BO182" i="44"/>
  <c r="BA185" i="46"/>
  <c r="BA185" i="44"/>
  <c r="M187" i="46"/>
  <c r="M187" i="44"/>
  <c r="AV188" i="46"/>
  <c r="AV188" i="44"/>
  <c r="BP189" i="46"/>
  <c r="BP189" i="44"/>
  <c r="G190" i="46"/>
  <c r="G190" i="44"/>
  <c r="AU190" i="46"/>
  <c r="AU190" i="44"/>
  <c r="V194" i="46"/>
  <c r="V194" i="44"/>
  <c r="AL142" i="44"/>
  <c r="AB153" i="44"/>
  <c r="BG155" i="44"/>
  <c r="W156" i="44"/>
  <c r="BL160" i="44"/>
  <c r="AL166" i="44"/>
  <c r="BG170" i="44"/>
  <c r="AX128" i="44"/>
  <c r="BI149" i="44"/>
  <c r="BG157" i="44"/>
  <c r="BH158" i="44"/>
  <c r="X160" i="44"/>
  <c r="AZ161" i="44"/>
  <c r="D165" i="44"/>
  <c r="BH168" i="44"/>
  <c r="AL171" i="44"/>
  <c r="Z172" i="44"/>
  <c r="AP174" i="44"/>
  <c r="U175" i="44"/>
  <c r="BQ175" i="44"/>
  <c r="BM176" i="44"/>
  <c r="AW179" i="44"/>
  <c r="O183" i="44"/>
  <c r="Y184" i="44"/>
  <c r="BQ185" i="44"/>
  <c r="Q186" i="44"/>
  <c r="BE186" i="44"/>
  <c r="E187" i="44"/>
  <c r="AE190" i="44"/>
  <c r="AQ193" i="44"/>
  <c r="BO193" i="44"/>
  <c r="N194" i="44"/>
  <c r="AM197" i="44"/>
  <c r="AY198" i="44"/>
  <c r="Z200" i="44"/>
  <c r="AX200" i="44"/>
  <c r="F201" i="44"/>
  <c r="H123" i="46"/>
  <c r="H123" i="44"/>
  <c r="F142" i="46"/>
  <c r="F142" i="44"/>
  <c r="E144" i="46"/>
  <c r="E144" i="44"/>
  <c r="BD152" i="46"/>
  <c r="BD152" i="44"/>
  <c r="AE156" i="46"/>
  <c r="AE156" i="44"/>
  <c r="BC156" i="46"/>
  <c r="BC156" i="44"/>
  <c r="L165" i="46"/>
  <c r="L165" i="44"/>
  <c r="BP165" i="46"/>
  <c r="BP165" i="44"/>
  <c r="N166" i="46"/>
  <c r="N166" i="44"/>
  <c r="J167" i="46"/>
  <c r="J167" i="44"/>
  <c r="H169" i="46"/>
  <c r="H169" i="44"/>
  <c r="X169" i="46"/>
  <c r="X169" i="44"/>
  <c r="AD171" i="46"/>
  <c r="AD171" i="44"/>
  <c r="AT171" i="46"/>
  <c r="AT171" i="44"/>
  <c r="Q176" i="46"/>
  <c r="Q176" i="44"/>
  <c r="BP177" i="46"/>
  <c r="BP177" i="44"/>
  <c r="E178" i="46"/>
  <c r="E178" i="44"/>
  <c r="BQ178" i="46"/>
  <c r="BQ178" i="44"/>
  <c r="W183" i="46"/>
  <c r="W183" i="44"/>
  <c r="AO184" i="46"/>
  <c r="AO184" i="44"/>
  <c r="U185" i="46"/>
  <c r="U185" i="44"/>
  <c r="Y186" i="46"/>
  <c r="Y186" i="44"/>
  <c r="BM186" i="46"/>
  <c r="BM186" i="44"/>
  <c r="AJ189" i="46"/>
  <c r="AJ189" i="44"/>
  <c r="C167" i="46"/>
  <c r="C167" i="44" s="1"/>
  <c r="AS144" i="44"/>
  <c r="G156" i="44"/>
  <c r="V159" i="44"/>
  <c r="AR163" i="44"/>
  <c r="H164" i="44"/>
  <c r="BH165" i="44"/>
  <c r="AB168" i="44"/>
  <c r="AQ170" i="44"/>
  <c r="F171" i="44"/>
  <c r="AZ177" i="44"/>
  <c r="AG179" i="44"/>
  <c r="AM183" i="44"/>
  <c r="AW184" i="44"/>
  <c r="BH122" i="44"/>
  <c r="AD147" i="44"/>
  <c r="E149" i="44"/>
  <c r="AV121" i="44"/>
  <c r="AT140" i="44"/>
  <c r="AG145" i="44"/>
  <c r="K146" i="44"/>
  <c r="AG148" i="44"/>
  <c r="T151" i="44"/>
  <c r="BP151" i="44"/>
  <c r="BK154" i="44"/>
  <c r="K155" i="44"/>
  <c r="AA155" i="44"/>
  <c r="AB161" i="44"/>
  <c r="H162" i="44"/>
  <c r="BD162" i="44"/>
  <c r="AP167" i="44"/>
  <c r="BD169" i="44"/>
  <c r="AD173" i="44"/>
  <c r="R174" i="44"/>
  <c r="BF174" i="44"/>
  <c r="E175" i="44"/>
  <c r="L177" i="44"/>
  <c r="BI178" i="44"/>
  <c r="O181" i="44"/>
  <c r="AM181" i="44"/>
  <c r="S182" i="44"/>
  <c r="AQ182" i="44"/>
  <c r="BC183" i="44"/>
  <c r="BM184" i="44"/>
  <c r="AG186" i="44"/>
  <c r="AN188" i="44"/>
  <c r="T189" i="44"/>
  <c r="AR189" i="44"/>
  <c r="S191" i="44"/>
  <c r="AQ191" i="44"/>
  <c r="AM192" i="44"/>
  <c r="BD195" i="44"/>
  <c r="AA196" i="44"/>
  <c r="G197" i="44"/>
  <c r="V199" i="44"/>
  <c r="AR124" i="46"/>
  <c r="AR124" i="44"/>
  <c r="BP124" i="46"/>
  <c r="BP124" i="44"/>
  <c r="BG132" i="46"/>
  <c r="BG132" i="44"/>
  <c r="AL147" i="46"/>
  <c r="AL147" i="44"/>
  <c r="BB147" i="46"/>
  <c r="BB147" i="44"/>
  <c r="A146" i="27"/>
  <c r="A148" i="44"/>
  <c r="AM154" i="46"/>
  <c r="AM154" i="44"/>
  <c r="AI155" i="46"/>
  <c r="AI155" i="44"/>
  <c r="AU156" i="46"/>
  <c r="AU156" i="44"/>
  <c r="AQ157" i="46"/>
  <c r="AQ157" i="44"/>
  <c r="AB158" i="46"/>
  <c r="AB158" i="44"/>
  <c r="N159" i="46"/>
  <c r="N159" i="44"/>
  <c r="BP161" i="46"/>
  <c r="BP161" i="44"/>
  <c r="P162" i="46"/>
  <c r="P162" i="44"/>
  <c r="X162" i="46"/>
  <c r="X162" i="44"/>
  <c r="AN162" i="46"/>
  <c r="AN162" i="44"/>
  <c r="AB163" i="46"/>
  <c r="AB163" i="44"/>
  <c r="V166" i="46"/>
  <c r="V166" i="44"/>
  <c r="R167" i="46"/>
  <c r="R167" i="44"/>
  <c r="AJ168" i="46"/>
  <c r="AJ168" i="44"/>
  <c r="AR168" i="46"/>
  <c r="AR168" i="44"/>
  <c r="BN172" i="46"/>
  <c r="BN172" i="44"/>
  <c r="N173" i="46"/>
  <c r="N173" i="44"/>
  <c r="J174" i="46"/>
  <c r="J174" i="44"/>
  <c r="K180" i="46"/>
  <c r="K180" i="44"/>
  <c r="AA180" i="46"/>
  <c r="AA180" i="44"/>
  <c r="AU183" i="46"/>
  <c r="AU183" i="44"/>
  <c r="AG184" i="46"/>
  <c r="AG184" i="44"/>
  <c r="M185" i="46"/>
  <c r="M185" i="44"/>
  <c r="I186" i="46"/>
  <c r="I186" i="44"/>
  <c r="P188" i="46"/>
  <c r="P188" i="44"/>
  <c r="O135" i="44"/>
  <c r="AV150" i="44"/>
  <c r="AL159" i="44"/>
  <c r="BL162" i="44"/>
  <c r="BH163" i="44"/>
  <c r="BD164" i="44"/>
  <c r="BN167" i="44"/>
  <c r="V171" i="44"/>
  <c r="M178" i="44"/>
  <c r="AY180" i="44"/>
  <c r="A160" i="44"/>
  <c r="C143" i="46"/>
  <c r="C143" i="44" s="1"/>
  <c r="BJ125" i="44"/>
  <c r="AI130" i="44"/>
  <c r="BC133" i="44"/>
  <c r="AS149" i="44"/>
  <c r="P150" i="44"/>
  <c r="D151" i="44"/>
  <c r="AJ153" i="44"/>
  <c r="AZ153" i="44"/>
  <c r="G154" i="44"/>
  <c r="BK156" i="44"/>
  <c r="L158" i="44"/>
  <c r="AZ158" i="44"/>
  <c r="BD160" i="44"/>
  <c r="AR161" i="44"/>
  <c r="AJ163" i="44"/>
  <c r="AR165" i="44"/>
  <c r="AD166" i="44"/>
  <c r="T168" i="44"/>
  <c r="S170" i="44"/>
  <c r="AI170" i="44"/>
  <c r="AG176" i="44"/>
  <c r="BE176" i="44"/>
  <c r="I179" i="44"/>
  <c r="AQ180" i="44"/>
  <c r="BK181" i="44"/>
  <c r="AE183" i="44"/>
  <c r="AK185" i="44"/>
  <c r="BI185" i="44"/>
  <c r="H188" i="44"/>
  <c r="BL188" i="44"/>
  <c r="O192" i="44"/>
  <c r="K193" i="44"/>
  <c r="AI193" i="44"/>
  <c r="AD194" i="44"/>
  <c r="AF195" i="44"/>
  <c r="S198" i="44"/>
  <c r="AQ198" i="44"/>
  <c r="Y204" i="44"/>
  <c r="AK205" i="44"/>
  <c r="AZ207" i="44"/>
  <c r="U205" i="44"/>
  <c r="AW206" i="44"/>
  <c r="BE204" i="44"/>
  <c r="AW204" i="44"/>
  <c r="M205" i="44"/>
  <c r="AD103" i="44"/>
  <c r="AJ109" i="44"/>
  <c r="Z112" i="44"/>
  <c r="S163" i="44"/>
  <c r="AL112" i="44"/>
  <c r="C106" i="46"/>
  <c r="C106" i="44" s="1"/>
  <c r="BD110" i="44"/>
  <c r="BL106" i="44"/>
  <c r="K205" i="46"/>
  <c r="H108" i="44"/>
  <c r="K168" i="44"/>
  <c r="P184" i="44"/>
  <c r="C198" i="46"/>
  <c r="C198" i="44" s="1"/>
  <c r="BG153" i="44"/>
  <c r="C113" i="46"/>
  <c r="C113" i="44" s="1"/>
  <c r="X108" i="44"/>
  <c r="BL110" i="44"/>
  <c r="BB112" i="44"/>
  <c r="AH113" i="44"/>
  <c r="P121" i="44"/>
  <c r="BL123" i="44"/>
  <c r="W129" i="44"/>
  <c r="AM131" i="44"/>
  <c r="BF134" i="44"/>
  <c r="BJ137" i="44"/>
  <c r="M140" i="44"/>
  <c r="AK140" i="44"/>
  <c r="V142" i="44"/>
  <c r="AV143" i="44"/>
  <c r="AC144" i="44"/>
  <c r="BQ144" i="44"/>
  <c r="BL145" i="44"/>
  <c r="AI146" i="44"/>
  <c r="F147" i="44"/>
  <c r="Q148" i="44"/>
  <c r="BA149" i="44"/>
  <c r="P152" i="44"/>
  <c r="AE152" i="44"/>
  <c r="AD154" i="44"/>
  <c r="Z155" i="44"/>
  <c r="K158" i="44"/>
  <c r="AI158" i="44"/>
  <c r="AM162" i="44"/>
  <c r="K163" i="44"/>
  <c r="BD179" i="44"/>
  <c r="Z180" i="44"/>
  <c r="V181" i="44"/>
  <c r="BB181" i="44"/>
  <c r="J182" i="44"/>
  <c r="N183" i="44"/>
  <c r="BL186" i="44"/>
  <c r="W188" i="44"/>
  <c r="V192" i="44"/>
  <c r="U194" i="44"/>
  <c r="AE206" i="44"/>
  <c r="BK206" i="44"/>
  <c r="AP207" i="44"/>
  <c r="AQ122" i="44"/>
  <c r="V133" i="44"/>
  <c r="AZ144" i="44"/>
  <c r="AI168" i="44"/>
  <c r="AX170" i="44"/>
  <c r="BQ201" i="44"/>
  <c r="C182" i="46"/>
  <c r="C182" i="44" s="1"/>
  <c r="AF108" i="44"/>
  <c r="U127" i="44"/>
  <c r="AW141" i="44"/>
  <c r="AF143" i="44"/>
  <c r="AF148" i="44"/>
  <c r="G152" i="44"/>
  <c r="AT156" i="44"/>
  <c r="AS159" i="44"/>
  <c r="AK166" i="44"/>
  <c r="Q167" i="44"/>
  <c r="AA168" i="44"/>
  <c r="M171" i="44"/>
  <c r="AK171" i="44"/>
  <c r="BP175" i="44"/>
  <c r="H179" i="44"/>
  <c r="BJ183" i="44"/>
  <c r="P186" i="44"/>
  <c r="AQ189" i="44"/>
  <c r="Z191" i="44"/>
  <c r="BN193" i="44"/>
  <c r="AS194" i="44"/>
  <c r="W195" i="44"/>
  <c r="AX198" i="44"/>
  <c r="E199" i="44"/>
  <c r="M199" i="44"/>
  <c r="U199" i="44"/>
  <c r="AC199" i="44"/>
  <c r="AK199" i="44"/>
  <c r="AS199" i="44"/>
  <c r="BA199" i="44"/>
  <c r="BI199" i="44"/>
  <c r="BQ199" i="44"/>
  <c r="AC201" i="44"/>
  <c r="BN207" i="44"/>
  <c r="AR109" i="44"/>
  <c r="Q128" i="44"/>
  <c r="BA140" i="44"/>
  <c r="O152" i="44"/>
  <c r="AA153" i="44"/>
  <c r="Q172" i="44"/>
  <c r="BH203" i="44"/>
  <c r="C155" i="46"/>
  <c r="C155" i="44" s="1"/>
  <c r="H106" i="44"/>
  <c r="BF113" i="44"/>
  <c r="AT131" i="44"/>
  <c r="BG151" i="44"/>
  <c r="F156" i="44"/>
  <c r="BG158" i="44"/>
  <c r="BI159" i="44"/>
  <c r="BC164" i="44"/>
  <c r="R191" i="44"/>
  <c r="BF191" i="44"/>
  <c r="N192" i="44"/>
  <c r="D203" i="44"/>
  <c r="AT112" i="44"/>
  <c r="BI137" i="44"/>
  <c r="AN145" i="44"/>
  <c r="AQ153" i="44"/>
  <c r="G206" i="44"/>
  <c r="A136" i="44"/>
  <c r="A193" i="44"/>
  <c r="H110" i="44"/>
  <c r="AP157" i="44"/>
  <c r="AG172" i="44"/>
  <c r="F183" i="44"/>
  <c r="L185" i="44"/>
  <c r="AZ185" i="44"/>
  <c r="AR203" i="44"/>
  <c r="W206" i="44"/>
  <c r="A106" i="44"/>
  <c r="A157" i="44"/>
  <c r="C184" i="46"/>
  <c r="C184" i="44" s="1"/>
  <c r="BF102" i="44"/>
  <c r="P106" i="44"/>
  <c r="L109" i="44"/>
  <c r="F112" i="44"/>
  <c r="J113" i="44"/>
  <c r="BN113" i="44"/>
  <c r="K124" i="44"/>
  <c r="AE129" i="44"/>
  <c r="AP138" i="44"/>
  <c r="BN139" i="44"/>
  <c r="AS140" i="44"/>
  <c r="I143" i="44"/>
  <c r="AJ144" i="44"/>
  <c r="BH144" i="44"/>
  <c r="I145" i="44"/>
  <c r="AK159" i="44"/>
  <c r="AY161" i="44"/>
  <c r="AE164" i="44"/>
  <c r="AC166" i="44"/>
  <c r="BF170" i="44"/>
  <c r="AC171" i="44"/>
  <c r="BQ173" i="44"/>
  <c r="H186" i="44"/>
  <c r="AU188" i="44"/>
  <c r="AI189" i="44"/>
  <c r="BO189" i="44"/>
  <c r="BB190" i="44"/>
  <c r="BQ194" i="44"/>
  <c r="R196" i="44"/>
  <c r="AO200" i="44"/>
  <c r="BA201" i="44"/>
  <c r="AH207" i="44"/>
  <c r="Z113" i="44"/>
  <c r="AZ149" i="44"/>
  <c r="BB156" i="44"/>
  <c r="AI163" i="44"/>
  <c r="AK201" i="44"/>
  <c r="C130" i="46"/>
  <c r="C130" i="44" s="1"/>
  <c r="F103" i="44"/>
  <c r="X106" i="44"/>
  <c r="T109" i="44"/>
  <c r="P110" i="44"/>
  <c r="AG126" i="44"/>
  <c r="J134" i="44"/>
  <c r="AO174" i="44"/>
  <c r="AL181" i="44"/>
  <c r="BH187" i="44"/>
  <c r="AL197" i="44"/>
  <c r="AH198" i="44"/>
  <c r="AU206" i="44"/>
  <c r="A113" i="44"/>
  <c r="V103" i="44"/>
  <c r="X110" i="44"/>
  <c r="AD112" i="44"/>
  <c r="R113" i="44"/>
  <c r="BF115" i="44"/>
  <c r="P145" i="44"/>
  <c r="BD145" i="44"/>
  <c r="AX146" i="44"/>
  <c r="BC152" i="44"/>
  <c r="V154" i="44"/>
  <c r="AX155" i="44"/>
  <c r="AQ163" i="44"/>
  <c r="AQ168" i="44"/>
  <c r="AJ175" i="44"/>
  <c r="BL176" i="44"/>
  <c r="AJ178" i="44"/>
  <c r="X184" i="44"/>
  <c r="AJ185" i="44"/>
  <c r="AD190" i="44"/>
  <c r="E194" i="44"/>
  <c r="BI194" i="44"/>
  <c r="I202" i="44"/>
  <c r="Q202" i="44"/>
  <c r="Y202" i="44"/>
  <c r="AG202" i="44"/>
  <c r="AO202" i="44"/>
  <c r="AW202" i="44"/>
  <c r="BE202" i="44"/>
  <c r="BM202" i="44"/>
  <c r="AB203" i="44"/>
  <c r="BO114" i="46"/>
  <c r="AN100" i="44"/>
  <c r="BK139" i="44"/>
  <c r="AE146" i="44"/>
  <c r="AR94" i="44"/>
  <c r="BD95" i="44"/>
  <c r="AP82" i="44"/>
  <c r="AP140" i="44"/>
  <c r="BC146" i="44"/>
  <c r="I149" i="44"/>
  <c r="AI156" i="44"/>
  <c r="BC157" i="44"/>
  <c r="R159" i="44"/>
  <c r="L162" i="44"/>
  <c r="AZ162" i="44"/>
  <c r="AJ164" i="44"/>
  <c r="T169" i="44"/>
  <c r="BE178" i="44"/>
  <c r="G180" i="44"/>
  <c r="AO187" i="44"/>
  <c r="D188" i="44"/>
  <c r="K116" i="44"/>
  <c r="BH101" i="44"/>
  <c r="BP101" i="44"/>
  <c r="W92" i="44"/>
  <c r="AX98" i="44"/>
  <c r="AG144" i="44"/>
  <c r="M148" i="44"/>
  <c r="AA124" i="44"/>
  <c r="AL129" i="44"/>
  <c r="AH132" i="44"/>
  <c r="R92" i="44"/>
  <c r="AI97" i="44"/>
  <c r="BO102" i="44"/>
  <c r="AY113" i="44"/>
  <c r="AG106" i="44"/>
  <c r="AW126" i="44"/>
  <c r="AF110" i="44"/>
  <c r="AV108" i="44"/>
  <c r="BB103" i="44"/>
  <c r="BD108" i="44"/>
  <c r="N112" i="44"/>
  <c r="AZ109" i="44"/>
  <c r="AN110" i="44"/>
  <c r="BJ112" i="44"/>
  <c r="R102" i="44"/>
  <c r="BJ103" i="44"/>
  <c r="AN106" i="44"/>
  <c r="BL108" i="44"/>
  <c r="BH109" i="44"/>
  <c r="AV110" i="44"/>
  <c r="V112" i="44"/>
  <c r="AX113" i="44"/>
  <c r="E116" i="44"/>
  <c r="AO117" i="44"/>
  <c r="M118" i="44"/>
  <c r="BI118" i="44"/>
  <c r="AO119" i="44"/>
  <c r="D120" i="44"/>
  <c r="AR120" i="44"/>
  <c r="N121" i="44"/>
  <c r="F123" i="44"/>
  <c r="BB123" i="44"/>
  <c r="R124" i="44"/>
  <c r="X126" i="44"/>
  <c r="T127" i="44"/>
  <c r="AZ127" i="44"/>
  <c r="P128" i="44"/>
  <c r="M129" i="44"/>
  <c r="BQ129" i="44"/>
  <c r="M131" i="44"/>
  <c r="AS131" i="44"/>
  <c r="Q132" i="44"/>
  <c r="U133" i="44"/>
  <c r="BA133" i="44"/>
  <c r="AO134" i="44"/>
  <c r="E135" i="44"/>
  <c r="S67" i="44"/>
  <c r="AX69" i="44"/>
  <c r="BC71" i="44"/>
  <c r="G108" i="44"/>
  <c r="X111" i="44"/>
  <c r="Z105" i="44"/>
  <c r="AP112" i="44"/>
  <c r="X76" i="44"/>
  <c r="P109" i="44"/>
  <c r="D110" i="44"/>
  <c r="AR110" i="44"/>
  <c r="AN111" i="44"/>
  <c r="D114" i="44"/>
  <c r="Q116" i="44"/>
  <c r="T128" i="44"/>
  <c r="Q131" i="44"/>
  <c r="F102" i="44"/>
  <c r="H87" i="44"/>
  <c r="V120" i="44"/>
  <c r="BJ120" i="44"/>
  <c r="A120" i="44"/>
  <c r="Y125" i="44"/>
  <c r="U128" i="44"/>
  <c r="J129" i="44"/>
  <c r="BJ132" i="44"/>
  <c r="M138" i="44"/>
  <c r="BA138" i="44"/>
  <c r="AL139" i="44"/>
  <c r="BP143" i="44"/>
  <c r="AV144" i="44"/>
  <c r="AZ145" i="44"/>
  <c r="N146" i="44"/>
  <c r="BB146" i="44"/>
  <c r="AW147" i="44"/>
  <c r="P149" i="44"/>
  <c r="AV149" i="44"/>
  <c r="AA150" i="44"/>
  <c r="O151" i="44"/>
  <c r="AQ152" i="44"/>
  <c r="Z133" i="44"/>
  <c r="N134" i="44"/>
  <c r="A133" i="44"/>
  <c r="C135" i="46"/>
  <c r="C135" i="44" s="1"/>
  <c r="AU104" i="44"/>
  <c r="AW109" i="44"/>
  <c r="AC126" i="44"/>
  <c r="AS128" i="44"/>
  <c r="R131" i="44"/>
  <c r="R135" i="44"/>
  <c r="AT136" i="44"/>
  <c r="F139" i="44"/>
  <c r="U141" i="44"/>
  <c r="AN144" i="44"/>
  <c r="AB145" i="44"/>
  <c r="AR145" i="44"/>
  <c r="BH145" i="44"/>
  <c r="I147" i="44"/>
  <c r="Y147" i="44"/>
  <c r="L148" i="44"/>
  <c r="W151" i="44"/>
  <c r="BC151" i="44"/>
  <c r="AA152" i="44"/>
  <c r="S103" i="44"/>
  <c r="AQ121" i="44"/>
  <c r="AE124" i="44"/>
  <c r="BF129" i="44"/>
  <c r="BJ130" i="44"/>
  <c r="AP133" i="44"/>
  <c r="A143" i="44"/>
  <c r="C121" i="46"/>
  <c r="C121" i="44" s="1"/>
  <c r="C141" i="46"/>
  <c r="C141" i="44" s="1"/>
  <c r="X112" i="44"/>
  <c r="N127" i="44"/>
  <c r="AE131" i="44"/>
  <c r="BC131" i="44"/>
  <c r="AX138" i="44"/>
  <c r="N140" i="44"/>
  <c r="BB142" i="44"/>
  <c r="Q143" i="44"/>
  <c r="AO143" i="44"/>
  <c r="AW145" i="44"/>
  <c r="AY146" i="44"/>
  <c r="AO148" i="44"/>
  <c r="U149" i="44"/>
  <c r="AF150" i="44"/>
  <c r="W154" i="44"/>
  <c r="BC154" i="44"/>
  <c r="S155" i="44"/>
  <c r="T158" i="44"/>
  <c r="BJ159" i="44"/>
  <c r="A108" i="44"/>
  <c r="C87" i="46"/>
  <c r="C87" i="44" s="1"/>
  <c r="S130" i="44"/>
  <c r="AE133" i="44"/>
  <c r="Y145" i="44"/>
  <c r="AO145" i="44"/>
  <c r="BM148" i="44"/>
  <c r="M149" i="44"/>
  <c r="AZ151" i="44"/>
  <c r="O154" i="44"/>
  <c r="AY155" i="44"/>
  <c r="D158" i="44"/>
  <c r="AJ158" i="44"/>
  <c r="AD159" i="44"/>
  <c r="P160" i="44"/>
  <c r="L62" i="44"/>
  <c r="A93" i="44"/>
  <c r="V102" i="44"/>
  <c r="T106" i="44"/>
  <c r="BN48" i="46"/>
  <c r="AP102" i="44"/>
  <c r="AL103" i="44"/>
  <c r="C104" i="46"/>
  <c r="C104" i="44" s="1"/>
  <c r="N103" i="44"/>
  <c r="AN108" i="44"/>
  <c r="AB109" i="44"/>
  <c r="BN92" i="46"/>
  <c r="C101" i="46"/>
  <c r="C101" i="44" s="1"/>
  <c r="C123" i="46"/>
  <c r="C123" i="44" s="1"/>
  <c r="AX102" i="44"/>
  <c r="AN107" i="44"/>
  <c r="AZ108" i="44"/>
  <c r="E117" i="44"/>
  <c r="BJ122" i="44"/>
  <c r="AL124" i="44"/>
  <c r="H125" i="44"/>
  <c r="BL125" i="44"/>
  <c r="P127" i="44"/>
  <c r="AN127" i="44"/>
  <c r="BI134" i="44"/>
  <c r="AV137" i="44"/>
  <c r="D138" i="44"/>
  <c r="BH138" i="44"/>
  <c r="BQ139" i="44"/>
  <c r="AN142" i="44"/>
  <c r="S143" i="44"/>
  <c r="G144" i="44"/>
  <c r="AE144" i="44"/>
  <c r="AU144" i="44"/>
  <c r="K145" i="44"/>
  <c r="AA145" i="44"/>
  <c r="U146" i="44"/>
  <c r="R89" i="44"/>
  <c r="E89" i="44"/>
  <c r="M96" i="44"/>
  <c r="AU108" i="44"/>
  <c r="BO111" i="44"/>
  <c r="AI79" i="44"/>
  <c r="AE106" i="44"/>
  <c r="AB131" i="44"/>
  <c r="BE104" i="44"/>
  <c r="BA94" i="44"/>
  <c r="BG127" i="44"/>
  <c r="AU128" i="44"/>
  <c r="BO92" i="46"/>
  <c r="A128" i="44"/>
  <c r="C138" i="46"/>
  <c r="C138" i="44" s="1"/>
  <c r="N120" i="44"/>
  <c r="BH124" i="44"/>
  <c r="AP126" i="44"/>
  <c r="BN126" i="44"/>
  <c r="BO132" i="44"/>
  <c r="BK135" i="44"/>
  <c r="S136" i="44"/>
  <c r="N137" i="44"/>
  <c r="AL137" i="44"/>
  <c r="BN138" i="44"/>
  <c r="V140" i="44"/>
  <c r="BB140" i="44"/>
  <c r="BF141" i="44"/>
  <c r="M144" i="44"/>
  <c r="A138" i="44"/>
  <c r="C126" i="46"/>
  <c r="C126" i="44" s="1"/>
  <c r="BJ107" i="44"/>
  <c r="AM114" i="44"/>
  <c r="G116" i="44"/>
  <c r="D122" i="44"/>
  <c r="AR122" i="44"/>
  <c r="AD127" i="44"/>
  <c r="BC129" i="44"/>
  <c r="G131" i="44"/>
  <c r="S132" i="44"/>
  <c r="S134" i="44"/>
  <c r="AQ134" i="44"/>
  <c r="BO134" i="44"/>
  <c r="AA139" i="44"/>
  <c r="AD140" i="44"/>
  <c r="J141" i="44"/>
  <c r="BN141" i="44"/>
  <c r="AW143" i="44"/>
  <c r="AY79" i="44"/>
  <c r="BH96" i="44"/>
  <c r="T101" i="44"/>
  <c r="AB94" i="44"/>
  <c r="AZ101" i="44"/>
  <c r="BF109" i="44"/>
  <c r="A126" i="44"/>
  <c r="V81" i="44"/>
  <c r="P101" i="44"/>
  <c r="J114" i="44"/>
  <c r="AU114" i="44"/>
  <c r="BO117" i="44"/>
  <c r="X121" i="44"/>
  <c r="AN123" i="44"/>
  <c r="BN42" i="46"/>
  <c r="L122" i="44"/>
  <c r="Z126" i="44"/>
  <c r="BB127" i="44"/>
  <c r="J128" i="44"/>
  <c r="BF128" i="44"/>
  <c r="BG130" i="44"/>
  <c r="G135" i="44"/>
  <c r="BC135" i="44"/>
  <c r="AA136" i="44"/>
  <c r="V137" i="44"/>
  <c r="AY139" i="44"/>
  <c r="A60" i="44"/>
  <c r="BP86" i="44"/>
  <c r="C105" i="46"/>
  <c r="C105" i="44" s="1"/>
  <c r="BL107" i="44"/>
  <c r="P111" i="44"/>
  <c r="R112" i="44"/>
  <c r="AW116" i="44"/>
  <c r="AX121" i="44"/>
  <c r="BF123" i="44"/>
  <c r="AB126" i="44"/>
  <c r="AJ128" i="44"/>
  <c r="Q133" i="44"/>
  <c r="BM133" i="44"/>
  <c r="AW135" i="44"/>
  <c r="AK139" i="44"/>
  <c r="BI139" i="44"/>
  <c r="P142" i="44"/>
  <c r="AS146" i="44"/>
  <c r="AA89" i="44"/>
  <c r="AB80" i="44"/>
  <c r="BF103" i="44"/>
  <c r="L106" i="44"/>
  <c r="BH106" i="44"/>
  <c r="BP108" i="44"/>
  <c r="AV109" i="44"/>
  <c r="BL111" i="44"/>
  <c r="AN91" i="44"/>
  <c r="AS125" i="44"/>
  <c r="BA127" i="44"/>
  <c r="BQ127" i="44"/>
  <c r="N131" i="44"/>
  <c r="BB131" i="44"/>
  <c r="R132" i="44"/>
  <c r="AD135" i="44"/>
  <c r="AH136" i="44"/>
  <c r="U137" i="44"/>
  <c r="Y138" i="44"/>
  <c r="AO138" i="44"/>
  <c r="BE138" i="44"/>
  <c r="J139" i="44"/>
  <c r="AX139" i="44"/>
  <c r="D144" i="44"/>
  <c r="G150" i="44"/>
  <c r="AE150" i="44"/>
  <c r="AU150" i="44"/>
  <c r="K151" i="44"/>
  <c r="F154" i="44"/>
  <c r="R157" i="44"/>
  <c r="AH157" i="44"/>
  <c r="BQ159" i="44"/>
  <c r="AE160" i="44"/>
  <c r="AI161" i="44"/>
  <c r="O162" i="44"/>
  <c r="BA166" i="44"/>
  <c r="BG168" i="44"/>
  <c r="G169" i="44"/>
  <c r="BC169" i="44"/>
  <c r="Z170" i="44"/>
  <c r="E171" i="44"/>
  <c r="AO172" i="44"/>
  <c r="BM172" i="44"/>
  <c r="BE174" i="44"/>
  <c r="AZ175" i="44"/>
  <c r="X176" i="44"/>
  <c r="BD176" i="44"/>
  <c r="S177" i="44"/>
  <c r="AB178" i="44"/>
  <c r="AF179" i="44"/>
  <c r="BL179" i="44"/>
  <c r="J180" i="44"/>
  <c r="AP180" i="44"/>
  <c r="AR185" i="44"/>
  <c r="AN186" i="44"/>
  <c r="AE188" i="44"/>
  <c r="AT190" i="44"/>
  <c r="AT192" i="44"/>
  <c r="BQ137" i="46"/>
  <c r="BQ137" i="44"/>
  <c r="Q138" i="46"/>
  <c r="Q138" i="44"/>
  <c r="R139" i="46"/>
  <c r="R139" i="44"/>
  <c r="AH139" i="46"/>
  <c r="AH139" i="44"/>
  <c r="Q141" i="46"/>
  <c r="Q141" i="44"/>
  <c r="H145" i="46"/>
  <c r="H145" i="44"/>
  <c r="J146" i="46"/>
  <c r="J146" i="44"/>
  <c r="Z146" i="46"/>
  <c r="Z146" i="44"/>
  <c r="AN148" i="46"/>
  <c r="AN148" i="44"/>
  <c r="AH155" i="46"/>
  <c r="AH155" i="44"/>
  <c r="N156" i="46"/>
  <c r="N156" i="44"/>
  <c r="V156" i="46"/>
  <c r="V156" i="44"/>
  <c r="E159" i="46"/>
  <c r="E159" i="44"/>
  <c r="G160" i="46"/>
  <c r="G160" i="44"/>
  <c r="BK164" i="46"/>
  <c r="BK164" i="44"/>
  <c r="S165" i="46"/>
  <c r="S165" i="44"/>
  <c r="M166" i="46"/>
  <c r="M166" i="44"/>
  <c r="AS166" i="46"/>
  <c r="AS166" i="44"/>
  <c r="W169" i="46"/>
  <c r="W169" i="44"/>
  <c r="AE169" i="46"/>
  <c r="AE169" i="44"/>
  <c r="AU169" i="46"/>
  <c r="AU169" i="44"/>
  <c r="U171" i="46"/>
  <c r="U171" i="44"/>
  <c r="AK173" i="46"/>
  <c r="AK173" i="44"/>
  <c r="AB175" i="46"/>
  <c r="AB175" i="44"/>
  <c r="AF176" i="46"/>
  <c r="AF176" i="44"/>
  <c r="AQ177" i="46"/>
  <c r="AQ177" i="44"/>
  <c r="AR178" i="46"/>
  <c r="AR178" i="44"/>
  <c r="AP182" i="46"/>
  <c r="AP182" i="44"/>
  <c r="AL183" i="46"/>
  <c r="AL183" i="44"/>
  <c r="H184" i="46"/>
  <c r="H184" i="44"/>
  <c r="AN184" i="46"/>
  <c r="AN184" i="44"/>
  <c r="BD184" i="46"/>
  <c r="BD184" i="44"/>
  <c r="T185" i="46"/>
  <c r="T185" i="44"/>
  <c r="BH185" i="46"/>
  <c r="BH185" i="44"/>
  <c r="X186" i="46"/>
  <c r="X186" i="44"/>
  <c r="BD186" i="46"/>
  <c r="BD186" i="44"/>
  <c r="L187" i="46"/>
  <c r="L187" i="44"/>
  <c r="T187" i="46"/>
  <c r="T187" i="44"/>
  <c r="AR187" i="46"/>
  <c r="AR187" i="44"/>
  <c r="AZ187" i="46"/>
  <c r="AZ187" i="44"/>
  <c r="AM188" i="46"/>
  <c r="AM188" i="44"/>
  <c r="BK188" i="46"/>
  <c r="BK188" i="44"/>
  <c r="K189" i="46"/>
  <c r="K189" i="44"/>
  <c r="AA189" i="46"/>
  <c r="AA189" i="44"/>
  <c r="V190" i="46"/>
  <c r="V190" i="44"/>
  <c r="J191" i="46"/>
  <c r="J191" i="44"/>
  <c r="AX191" i="46"/>
  <c r="AX191" i="44"/>
  <c r="AD192" i="46"/>
  <c r="AD192" i="44"/>
  <c r="AL192" i="46"/>
  <c r="AL192" i="44"/>
  <c r="BB192" i="46"/>
  <c r="BB192" i="44"/>
  <c r="Z193" i="46"/>
  <c r="Z193" i="44"/>
  <c r="AX193" i="46"/>
  <c r="AX193" i="44"/>
  <c r="BF193" i="46"/>
  <c r="BF193" i="44"/>
  <c r="M194" i="46"/>
  <c r="M194" i="44"/>
  <c r="AC194" i="46"/>
  <c r="AC194" i="44"/>
  <c r="AK194" i="46"/>
  <c r="AK194" i="44"/>
  <c r="BA194" i="46"/>
  <c r="BA194" i="44"/>
  <c r="G195" i="46"/>
  <c r="G195" i="44"/>
  <c r="O195" i="46"/>
  <c r="O195" i="44"/>
  <c r="AM195" i="46"/>
  <c r="AM195" i="44"/>
  <c r="BC195" i="46"/>
  <c r="BC195" i="44"/>
  <c r="BK195" i="46"/>
  <c r="BK195" i="44"/>
  <c r="J196" i="46"/>
  <c r="J196" i="44"/>
  <c r="Z196" i="46"/>
  <c r="Z196" i="44"/>
  <c r="AX196" i="46"/>
  <c r="AX196" i="44"/>
  <c r="BF196" i="46"/>
  <c r="BF196" i="44"/>
  <c r="BN196" i="46"/>
  <c r="BN196" i="44"/>
  <c r="V197" i="46"/>
  <c r="V197" i="44"/>
  <c r="AD197" i="46"/>
  <c r="AD197" i="44"/>
  <c r="AT197" i="46"/>
  <c r="AT197" i="44"/>
  <c r="BJ197" i="46"/>
  <c r="BJ197" i="44"/>
  <c r="J198" i="46"/>
  <c r="J198" i="44"/>
  <c r="Z198" i="46"/>
  <c r="Z198" i="44"/>
  <c r="AP198" i="46"/>
  <c r="AP198" i="44"/>
  <c r="BN198" i="46"/>
  <c r="BN198" i="44"/>
  <c r="Q200" i="46"/>
  <c r="Q200" i="44"/>
  <c r="Y200" i="46"/>
  <c r="Y200" i="44"/>
  <c r="AG200" i="46"/>
  <c r="AG200" i="44"/>
  <c r="AW200" i="46"/>
  <c r="AW200" i="44"/>
  <c r="BE200" i="46"/>
  <c r="BE200" i="44"/>
  <c r="BM200" i="46"/>
  <c r="BM200" i="44"/>
  <c r="E201" i="46"/>
  <c r="E201" i="44"/>
  <c r="U201" i="46"/>
  <c r="U201" i="44"/>
  <c r="AS201" i="46"/>
  <c r="AS201" i="44"/>
  <c r="BI201" i="46"/>
  <c r="BI201" i="44"/>
  <c r="L203" i="46"/>
  <c r="L203" i="44"/>
  <c r="T203" i="46"/>
  <c r="T203" i="44"/>
  <c r="AJ203" i="46"/>
  <c r="AJ203" i="44"/>
  <c r="AZ203" i="46"/>
  <c r="AZ203" i="44"/>
  <c r="S205" i="46"/>
  <c r="S205" i="44"/>
  <c r="AA205" i="46"/>
  <c r="AA205" i="44"/>
  <c r="AI205" i="46"/>
  <c r="AI205" i="44"/>
  <c r="AQ205" i="46"/>
  <c r="AQ205" i="44"/>
  <c r="AY205" i="46"/>
  <c r="AY205" i="44"/>
  <c r="BG205" i="46"/>
  <c r="BG205" i="44"/>
  <c r="BO205" i="46"/>
  <c r="BO205" i="44"/>
  <c r="O206" i="46"/>
  <c r="O206" i="44"/>
  <c r="AM206" i="46"/>
  <c r="AM206" i="44"/>
  <c r="BC206" i="46"/>
  <c r="BC206" i="44"/>
  <c r="J207" i="46"/>
  <c r="J207" i="44"/>
  <c r="R207" i="46"/>
  <c r="R207" i="44"/>
  <c r="Z207" i="46"/>
  <c r="Z207" i="44"/>
  <c r="AX207" i="46"/>
  <c r="AX207" i="44"/>
  <c r="BF207" i="46"/>
  <c r="BF207" i="44"/>
  <c r="BG122" i="46"/>
  <c r="BG122" i="44"/>
  <c r="F135" i="46"/>
  <c r="F135" i="44"/>
  <c r="AC142" i="46"/>
  <c r="AC142" i="44"/>
  <c r="AB149" i="46"/>
  <c r="AB149" i="44"/>
  <c r="AI151" i="46"/>
  <c r="AI151" i="44"/>
  <c r="BF155" i="46"/>
  <c r="BF155" i="44"/>
  <c r="S158" i="46"/>
  <c r="S158" i="44"/>
  <c r="BK162" i="46"/>
  <c r="BK162" i="44"/>
  <c r="AM164" i="46"/>
  <c r="AM164" i="44"/>
  <c r="BI166" i="46"/>
  <c r="BI166" i="44"/>
  <c r="Y167" i="46"/>
  <c r="Y167" i="44"/>
  <c r="BM167" i="46"/>
  <c r="BM167" i="44"/>
  <c r="M173" i="46"/>
  <c r="M173" i="44"/>
  <c r="AG174" i="46"/>
  <c r="AG174" i="44"/>
  <c r="AR175" i="46"/>
  <c r="AR175" i="44"/>
  <c r="T178" i="46"/>
  <c r="T178" i="44"/>
  <c r="N181" i="46"/>
  <c r="N181" i="44"/>
  <c r="AT181" i="46"/>
  <c r="AT181" i="44"/>
  <c r="Z182" i="46"/>
  <c r="Z182" i="44"/>
  <c r="AQ95" i="44"/>
  <c r="AU101" i="44"/>
  <c r="E107" i="44"/>
  <c r="AS109" i="44"/>
  <c r="AK111" i="44"/>
  <c r="O123" i="44"/>
  <c r="E125" i="44"/>
  <c r="AG128" i="44"/>
  <c r="AD129" i="44"/>
  <c r="N135" i="44"/>
  <c r="E137" i="44"/>
  <c r="BQ142" i="44"/>
  <c r="BP144" i="44"/>
  <c r="BD148" i="44"/>
  <c r="BH149" i="44"/>
  <c r="BK150" i="44"/>
  <c r="K153" i="44"/>
  <c r="AP155" i="44"/>
  <c r="BF157" i="44"/>
  <c r="AA158" i="44"/>
  <c r="AE162" i="44"/>
  <c r="BC162" i="44"/>
  <c r="G164" i="44"/>
  <c r="AI165" i="44"/>
  <c r="AY165" i="44"/>
  <c r="U166" i="44"/>
  <c r="AG167" i="44"/>
  <c r="BE167" i="44"/>
  <c r="AY168" i="44"/>
  <c r="AS171" i="44"/>
  <c r="BI173" i="44"/>
  <c r="Y174" i="44"/>
  <c r="P176" i="44"/>
  <c r="K177" i="44"/>
  <c r="BP178" i="44"/>
  <c r="X179" i="44"/>
  <c r="AH180" i="44"/>
  <c r="BF180" i="44"/>
  <c r="BN182" i="44"/>
  <c r="AD183" i="44"/>
  <c r="BL184" i="44"/>
  <c r="AB185" i="44"/>
  <c r="AF186" i="44"/>
  <c r="O188" i="44"/>
  <c r="S189" i="44"/>
  <c r="BG189" i="44"/>
  <c r="N190" i="44"/>
  <c r="AP191" i="44"/>
  <c r="AP193" i="44"/>
  <c r="N197" i="44"/>
  <c r="BB197" i="44"/>
  <c r="R198" i="44"/>
  <c r="I200" i="44"/>
  <c r="AT135" i="46"/>
  <c r="AT135" i="44"/>
  <c r="P143" i="46"/>
  <c r="P143" i="44"/>
  <c r="AV145" i="46"/>
  <c r="AV145" i="44"/>
  <c r="K161" i="46"/>
  <c r="K161" i="44"/>
  <c r="AW167" i="46"/>
  <c r="AW167" i="44"/>
  <c r="BI171" i="46"/>
  <c r="BI171" i="44"/>
  <c r="I172" i="46"/>
  <c r="I172" i="44"/>
  <c r="AW172" i="46"/>
  <c r="AW172" i="44"/>
  <c r="BE172" i="46"/>
  <c r="BE172" i="44"/>
  <c r="D175" i="46"/>
  <c r="D175" i="44"/>
  <c r="L175" i="46"/>
  <c r="L175" i="44"/>
  <c r="AV176" i="46"/>
  <c r="AV176" i="44"/>
  <c r="BO177" i="46"/>
  <c r="BO177" i="44"/>
  <c r="P179" i="46"/>
  <c r="P179" i="44"/>
  <c r="A132" i="44"/>
  <c r="AK98" i="44"/>
  <c r="BO104" i="44"/>
  <c r="AC107" i="44"/>
  <c r="BK112" i="44"/>
  <c r="AK127" i="44"/>
  <c r="AP130" i="44"/>
  <c r="BN130" i="44"/>
  <c r="BJ131" i="44"/>
  <c r="R134" i="44"/>
  <c r="BB135" i="44"/>
  <c r="E142" i="44"/>
  <c r="U142" i="44"/>
  <c r="AK142" i="44"/>
  <c r="AB144" i="44"/>
  <c r="AF145" i="44"/>
  <c r="AP146" i="44"/>
  <c r="P148" i="44"/>
  <c r="AJ149" i="44"/>
  <c r="W150" i="44"/>
  <c r="AQ151" i="44"/>
  <c r="BK152" i="44"/>
  <c r="R155" i="44"/>
  <c r="AL156" i="44"/>
  <c r="BJ156" i="44"/>
  <c r="J157" i="44"/>
  <c r="AX157" i="44"/>
  <c r="AC159" i="44"/>
  <c r="AU160" i="44"/>
  <c r="AA161" i="44"/>
  <c r="BG161" i="44"/>
  <c r="BO165" i="44"/>
  <c r="R170" i="44"/>
  <c r="BQ171" i="44"/>
  <c r="Y172" i="44"/>
  <c r="AC173" i="44"/>
  <c r="AW174" i="44"/>
  <c r="L178" i="44"/>
  <c r="BH178" i="44"/>
  <c r="AV179" i="44"/>
  <c r="AH182" i="44"/>
  <c r="BB183" i="44"/>
  <c r="AF184" i="44"/>
  <c r="AJ187" i="44"/>
  <c r="G188" i="44"/>
  <c r="AL190" i="44"/>
  <c r="BJ190" i="44"/>
  <c r="AH191" i="44"/>
  <c r="F192" i="44"/>
  <c r="BJ192" i="44"/>
  <c r="AH193" i="44"/>
  <c r="AE195" i="44"/>
  <c r="F197" i="44"/>
  <c r="BF198" i="44"/>
  <c r="M201" i="44"/>
  <c r="F133" i="46"/>
  <c r="F133" i="44"/>
  <c r="AG141" i="46"/>
  <c r="AG141" i="44"/>
  <c r="D149" i="46"/>
  <c r="D149" i="44"/>
  <c r="S153" i="46"/>
  <c r="S153" i="44"/>
  <c r="AI153" i="46"/>
  <c r="AI153" i="44"/>
  <c r="AT154" i="46"/>
  <c r="AT154" i="44"/>
  <c r="BJ154" i="46"/>
  <c r="BJ154" i="44"/>
  <c r="AQ158" i="46"/>
  <c r="AQ158" i="44"/>
  <c r="BC160" i="46"/>
  <c r="BC160" i="44"/>
  <c r="G162" i="46"/>
  <c r="G162" i="44"/>
  <c r="K165" i="46"/>
  <c r="K165" i="44"/>
  <c r="BH88" i="44"/>
  <c r="BO95" i="44"/>
  <c r="BG102" i="44"/>
  <c r="Y126" i="44"/>
  <c r="BM126" i="44"/>
  <c r="AP134" i="44"/>
  <c r="Z136" i="44"/>
  <c r="AP136" i="44"/>
  <c r="AC137" i="44"/>
  <c r="AS137" i="44"/>
  <c r="AC140" i="44"/>
  <c r="AO141" i="44"/>
  <c r="BA142" i="44"/>
  <c r="H143" i="44"/>
  <c r="L144" i="44"/>
  <c r="AR144" i="44"/>
  <c r="BO151" i="44"/>
  <c r="AD156" i="44"/>
  <c r="Z157" i="44"/>
  <c r="BA159" i="44"/>
  <c r="AA163" i="44"/>
  <c r="W164" i="44"/>
  <c r="BQ166" i="44"/>
  <c r="BN170" i="44"/>
  <c r="E173" i="44"/>
  <c r="BA173" i="44"/>
  <c r="Q174" i="44"/>
  <c r="BH175" i="44"/>
  <c r="H176" i="44"/>
  <c r="BG177" i="44"/>
  <c r="D178" i="44"/>
  <c r="AZ178" i="44"/>
  <c r="BF182" i="44"/>
  <c r="V183" i="44"/>
  <c r="BP185" i="44"/>
  <c r="AB187" i="44"/>
  <c r="BC188" i="44"/>
  <c r="AY189" i="44"/>
  <c r="F190" i="44"/>
  <c r="O64" i="46"/>
  <c r="O64" i="44"/>
  <c r="A134" i="44"/>
  <c r="C80" i="46"/>
  <c r="C80" i="44" s="1"/>
  <c r="C115" i="46"/>
  <c r="C115" i="44" s="1"/>
  <c r="BK105" i="44"/>
  <c r="AM123" i="44"/>
  <c r="BF130" i="44"/>
  <c r="BM141" i="44"/>
  <c r="H148" i="44"/>
  <c r="L149" i="44"/>
  <c r="S151" i="44"/>
  <c r="J155" i="44"/>
  <c r="AY158" i="44"/>
  <c r="O160" i="44"/>
  <c r="AM160" i="44"/>
  <c r="BK160" i="44"/>
  <c r="AQ161" i="44"/>
  <c r="BO161" i="44"/>
  <c r="AY163" i="44"/>
  <c r="BO163" i="44"/>
  <c r="E166" i="44"/>
  <c r="O169" i="44"/>
  <c r="AM169" i="44"/>
  <c r="AH170" i="44"/>
  <c r="AS173" i="44"/>
  <c r="I174" i="44"/>
  <c r="BM174" i="44"/>
  <c r="AA177" i="44"/>
  <c r="AY177" i="44"/>
  <c r="R180" i="44"/>
  <c r="F181" i="44"/>
  <c r="AX182" i="44"/>
  <c r="D185" i="44"/>
  <c r="AV186" i="44"/>
  <c r="D187" i="44"/>
  <c r="BP187" i="44"/>
  <c r="BN191" i="44"/>
  <c r="R193" i="44"/>
  <c r="AU195" i="44"/>
  <c r="AH196" i="44"/>
  <c r="E106" i="44"/>
  <c r="AG120" i="44"/>
  <c r="BE125" i="44"/>
  <c r="AG127" i="44"/>
  <c r="I83" i="44"/>
  <c r="BQ82" i="44"/>
  <c r="BH86" i="44"/>
  <c r="P97" i="44"/>
  <c r="AV100" i="44"/>
  <c r="BA72" i="44"/>
  <c r="AO95" i="44"/>
  <c r="R81" i="44"/>
  <c r="BE83" i="44"/>
  <c r="AM87" i="44"/>
  <c r="BA89" i="44"/>
  <c r="Z93" i="44"/>
  <c r="L96" i="44"/>
  <c r="V99" i="44"/>
  <c r="AH93" i="44"/>
  <c r="BC87" i="44"/>
  <c r="X78" i="44"/>
  <c r="E91" i="44"/>
  <c r="BL97" i="44"/>
  <c r="BM90" i="44"/>
  <c r="AN97" i="44"/>
  <c r="AL99" i="44"/>
  <c r="C100" i="46"/>
  <c r="C100" i="44" s="1"/>
  <c r="AP81" i="44"/>
  <c r="BK87" i="44"/>
  <c r="AF95" i="44"/>
  <c r="AT99" i="44"/>
  <c r="AN95" i="44"/>
  <c r="BJ99" i="44"/>
  <c r="AB84" i="44"/>
  <c r="BP84" i="44"/>
  <c r="AX93" i="44"/>
  <c r="AB101" i="44"/>
  <c r="AX81" i="44"/>
  <c r="AN85" i="44"/>
  <c r="AJ96" i="44"/>
  <c r="AJ101" i="44"/>
  <c r="AL126" i="44"/>
  <c r="D65" i="44"/>
  <c r="BL78" i="44"/>
  <c r="BF81" i="44"/>
  <c r="BD85" i="44"/>
  <c r="BM88" i="44"/>
  <c r="BQ91" i="44"/>
  <c r="D94" i="44"/>
  <c r="AR96" i="44"/>
  <c r="Z98" i="44"/>
  <c r="P100" i="44"/>
  <c r="O119" i="44"/>
  <c r="R137" i="44"/>
  <c r="U145" i="44"/>
  <c r="W146" i="44"/>
  <c r="AP147" i="44"/>
  <c r="W155" i="44"/>
  <c r="G157" i="44"/>
  <c r="X158" i="44"/>
  <c r="X161" i="44"/>
  <c r="D162" i="44"/>
  <c r="BQ30" i="44"/>
  <c r="BC66" i="44"/>
  <c r="AM35" i="44"/>
  <c r="AJ50" i="44"/>
  <c r="AP69" i="44"/>
  <c r="C40" i="46"/>
  <c r="C40" i="44" s="1"/>
  <c r="BO56" i="44"/>
  <c r="AM64" i="44"/>
  <c r="BQ75" i="44"/>
  <c r="N46" i="44"/>
  <c r="A46" i="44"/>
  <c r="BB68" i="44"/>
  <c r="BH77" i="44"/>
  <c r="BN114" i="44"/>
  <c r="N117" i="44"/>
  <c r="K121" i="44"/>
  <c r="AY123" i="44"/>
  <c r="AU124" i="44"/>
  <c r="BA63" i="44"/>
  <c r="BG65" i="44"/>
  <c r="W71" i="44"/>
  <c r="AC75" i="44"/>
  <c r="AA105" i="44"/>
  <c r="AK110" i="44"/>
  <c r="V119" i="44"/>
  <c r="BE120" i="44"/>
  <c r="W122" i="44"/>
  <c r="G124" i="44"/>
  <c r="A137" i="44"/>
  <c r="A147" i="44"/>
  <c r="A158" i="44"/>
  <c r="C137" i="46"/>
  <c r="C137" i="44" s="1"/>
  <c r="F26" i="44"/>
  <c r="AE46" i="44"/>
  <c r="BI63" i="44"/>
  <c r="AU66" i="44"/>
  <c r="J69" i="44"/>
  <c r="AE71" i="44"/>
  <c r="BI75" i="44"/>
  <c r="L78" i="44"/>
  <c r="BG105" i="44"/>
  <c r="AC106" i="44"/>
  <c r="BM111" i="44"/>
  <c r="AM113" i="44"/>
  <c r="AH114" i="44"/>
  <c r="BN118" i="44"/>
  <c r="I120" i="44"/>
  <c r="AI121" i="44"/>
  <c r="AU122" i="44"/>
  <c r="BK122" i="44"/>
  <c r="AI123" i="44"/>
  <c r="AW125" i="44"/>
  <c r="BM127" i="44"/>
  <c r="AH129" i="44"/>
  <c r="J131" i="44"/>
  <c r="Z131" i="44"/>
  <c r="AP131" i="44"/>
  <c r="BF131" i="44"/>
  <c r="J133" i="44"/>
  <c r="AT134" i="44"/>
  <c r="Q137" i="44"/>
  <c r="BJ139" i="44"/>
  <c r="Y140" i="44"/>
  <c r="L143" i="44"/>
  <c r="BH143" i="44"/>
  <c r="H144" i="44"/>
  <c r="X144" i="44"/>
  <c r="L145" i="44"/>
  <c r="AJ145" i="44"/>
  <c r="AL146" i="44"/>
  <c r="AO147" i="44"/>
  <c r="BE147" i="44"/>
  <c r="AR148" i="44"/>
  <c r="AF149" i="44"/>
  <c r="BD149" i="44"/>
  <c r="G151" i="44"/>
  <c r="N155" i="44"/>
  <c r="V157" i="44"/>
  <c r="W158" i="44"/>
  <c r="S160" i="44"/>
  <c r="AQ160" i="44"/>
  <c r="BK161" i="44"/>
  <c r="AQ162" i="44"/>
  <c r="BC163" i="44"/>
  <c r="AA164" i="44"/>
  <c r="G165" i="44"/>
  <c r="AU165" i="44"/>
  <c r="O168" i="44"/>
  <c r="AA169" i="44"/>
  <c r="BB170" i="44"/>
  <c r="I171" i="44"/>
  <c r="BM171" i="44"/>
  <c r="AC172" i="44"/>
  <c r="BQ172" i="44"/>
  <c r="G37" i="44"/>
  <c r="AU64" i="44"/>
  <c r="AY67" i="44"/>
  <c r="BN69" i="44"/>
  <c r="G73" i="44"/>
  <c r="BD76" i="44"/>
  <c r="BA110" i="44"/>
  <c r="Z116" i="44"/>
  <c r="BN116" i="44"/>
  <c r="AL119" i="44"/>
  <c r="BJ119" i="44"/>
  <c r="Q120" i="44"/>
  <c r="AO120" i="44"/>
  <c r="BM120" i="44"/>
  <c r="S121" i="44"/>
  <c r="AM122" i="44"/>
  <c r="O124" i="44"/>
  <c r="BE127" i="44"/>
  <c r="AC128" i="44"/>
  <c r="AP129" i="44"/>
  <c r="BN131" i="44"/>
  <c r="AT132" i="44"/>
  <c r="R133" i="44"/>
  <c r="AD134" i="44"/>
  <c r="Z135" i="44"/>
  <c r="AP135" i="44"/>
  <c r="F136" i="44"/>
  <c r="AW137" i="44"/>
  <c r="AD139" i="44"/>
  <c r="Q140" i="44"/>
  <c r="A69" i="44"/>
  <c r="A135" i="44"/>
  <c r="C88" i="46"/>
  <c r="C88" i="44" s="1"/>
  <c r="C131" i="46"/>
  <c r="C131" i="44" s="1"/>
  <c r="BN38" i="44"/>
  <c r="AO62" i="44"/>
  <c r="BG67" i="44"/>
  <c r="AC70" i="44"/>
  <c r="AM73" i="44"/>
  <c r="BL76" i="44"/>
  <c r="BC113" i="44"/>
  <c r="N119" i="44"/>
  <c r="AQ123" i="44"/>
  <c r="AM124" i="44"/>
  <c r="BK124" i="44"/>
  <c r="U126" i="44"/>
  <c r="BQ126" i="44"/>
  <c r="V130" i="44"/>
  <c r="AT130" i="44"/>
  <c r="AX131" i="44"/>
  <c r="V132" i="44"/>
  <c r="BN133" i="44"/>
  <c r="I137" i="44"/>
  <c r="BQ138" i="44"/>
  <c r="D143" i="44"/>
  <c r="AL40" i="44"/>
  <c r="BE62" i="44"/>
  <c r="AA65" i="44"/>
  <c r="N68" i="44"/>
  <c r="AK70" i="44"/>
  <c r="E75" i="44"/>
  <c r="L77" i="44"/>
  <c r="BE109" i="44"/>
  <c r="W113" i="44"/>
  <c r="Z114" i="44"/>
  <c r="BF114" i="44"/>
  <c r="AP116" i="44"/>
  <c r="AX118" i="44"/>
  <c r="AW120" i="44"/>
  <c r="BO123" i="44"/>
  <c r="W124" i="44"/>
  <c r="AO125" i="44"/>
  <c r="BM125" i="44"/>
  <c r="AK126" i="44"/>
  <c r="A118" i="44"/>
  <c r="AT43" i="44"/>
  <c r="U63" i="44"/>
  <c r="AI65" i="44"/>
  <c r="AT68" i="44"/>
  <c r="BI70" i="44"/>
  <c r="M75" i="44"/>
  <c r="AR77" i="44"/>
  <c r="U108" i="44"/>
  <c r="BI110" i="44"/>
  <c r="AW111" i="44"/>
  <c r="BK113" i="44"/>
  <c r="AT117" i="44"/>
  <c r="AT119" i="44"/>
  <c r="AA121" i="44"/>
  <c r="AY121" i="44"/>
  <c r="BA126" i="44"/>
  <c r="I127" i="44"/>
  <c r="BA128" i="44"/>
  <c r="BB130" i="44"/>
  <c r="F132" i="44"/>
  <c r="AD132" i="44"/>
  <c r="BB132" i="44"/>
  <c r="Y137" i="44"/>
  <c r="C82" i="46"/>
  <c r="C82" i="44" s="1"/>
  <c r="AS90" i="44"/>
  <c r="P65" i="44"/>
  <c r="AF94" i="44"/>
  <c r="AF101" i="44"/>
  <c r="BJ98" i="44"/>
  <c r="BB98" i="44"/>
  <c r="U88" i="44"/>
  <c r="AR97" i="44"/>
  <c r="AD107" i="44"/>
  <c r="D51" i="44"/>
  <c r="BA90" i="44"/>
  <c r="AV96" i="44"/>
  <c r="AZ51" i="44"/>
  <c r="BD86" i="44"/>
  <c r="J99" i="44"/>
  <c r="BO39" i="44"/>
  <c r="G69" i="44"/>
  <c r="BD94" i="44"/>
  <c r="H96" i="44"/>
  <c r="BL96" i="44"/>
  <c r="N98" i="44"/>
  <c r="AV101" i="44"/>
  <c r="AT107" i="44"/>
  <c r="K115" i="44"/>
  <c r="AF121" i="44"/>
  <c r="X123" i="44"/>
  <c r="AV123" i="44"/>
  <c r="T124" i="44"/>
  <c r="A94" i="44"/>
  <c r="AL58" i="44"/>
  <c r="BM77" i="44"/>
  <c r="AP80" i="44"/>
  <c r="L97" i="44"/>
  <c r="AZ100" i="44"/>
  <c r="BQ95" i="44"/>
  <c r="AO101" i="44"/>
  <c r="T157" i="44"/>
  <c r="R179" i="44"/>
  <c r="BL181" i="44"/>
  <c r="BF184" i="44"/>
  <c r="AG195" i="44"/>
  <c r="D196" i="44"/>
  <c r="T196" i="44"/>
  <c r="AJ196" i="44"/>
  <c r="BH196" i="44"/>
  <c r="AS78" i="44"/>
  <c r="AX77" i="44"/>
  <c r="AK95" i="44"/>
  <c r="BQ100" i="44"/>
  <c r="U177" i="44"/>
  <c r="AR182" i="44"/>
  <c r="AF183" i="44"/>
  <c r="R186" i="44"/>
  <c r="AT187" i="44"/>
  <c r="AF190" i="44"/>
  <c r="AV192" i="44"/>
  <c r="G194" i="44"/>
  <c r="L196" i="44"/>
  <c r="AB196" i="44"/>
  <c r="AR196" i="44"/>
  <c r="AZ196" i="44"/>
  <c r="A188" i="44"/>
  <c r="C145" i="46"/>
  <c r="C145" i="44" s="1"/>
  <c r="Y47" i="44"/>
  <c r="BE84" i="44"/>
  <c r="W93" i="44"/>
  <c r="U100" i="44"/>
  <c r="I101" i="44"/>
  <c r="BB175" i="44"/>
  <c r="M177" i="44"/>
  <c r="BQ177" i="44"/>
  <c r="J179" i="44"/>
  <c r="BN179" i="44"/>
  <c r="AB180" i="44"/>
  <c r="BP180" i="44"/>
  <c r="BD181" i="44"/>
  <c r="AJ182" i="44"/>
  <c r="X183" i="44"/>
  <c r="AX184" i="44"/>
  <c r="J186" i="44"/>
  <c r="AL187" i="44"/>
  <c r="AN192" i="44"/>
  <c r="BK194" i="44"/>
  <c r="Y195" i="44"/>
  <c r="AQ200" i="44"/>
  <c r="AE201" i="44"/>
  <c r="Z204" i="44"/>
  <c r="AO206" i="44"/>
  <c r="M73" i="44"/>
  <c r="AI99" i="44"/>
  <c r="AK100" i="44"/>
  <c r="AW101" i="44"/>
  <c r="E158" i="44"/>
  <c r="M158" i="44"/>
  <c r="U158" i="44"/>
  <c r="AC158" i="44"/>
  <c r="AK158" i="44"/>
  <c r="AS158" i="44"/>
  <c r="BA158" i="44"/>
  <c r="BI158" i="44"/>
  <c r="BQ158" i="44"/>
  <c r="BE160" i="44"/>
  <c r="BA177" i="44"/>
  <c r="AX179" i="44"/>
  <c r="L180" i="44"/>
  <c r="AN181" i="44"/>
  <c r="T182" i="44"/>
  <c r="H183" i="44"/>
  <c r="AH184" i="44"/>
  <c r="BF186" i="44"/>
  <c r="V187" i="44"/>
  <c r="P190" i="44"/>
  <c r="BD190" i="44"/>
  <c r="X192" i="44"/>
  <c r="D193" i="44"/>
  <c r="L193" i="44"/>
  <c r="T193" i="44"/>
  <c r="AB193" i="44"/>
  <c r="AJ193" i="44"/>
  <c r="AR193" i="44"/>
  <c r="AZ193" i="44"/>
  <c r="BH193" i="44"/>
  <c r="BP193" i="44"/>
  <c r="AU194" i="44"/>
  <c r="I195" i="44"/>
  <c r="D198" i="44"/>
  <c r="L198" i="44"/>
  <c r="T198" i="44"/>
  <c r="AB198" i="44"/>
  <c r="AJ198" i="44"/>
  <c r="AR198" i="44"/>
  <c r="AZ198" i="44"/>
  <c r="BH198" i="44"/>
  <c r="BP198" i="44"/>
  <c r="AA200" i="44"/>
  <c r="O201" i="44"/>
  <c r="BN204" i="44"/>
  <c r="Y206" i="44"/>
  <c r="AR207" i="44"/>
  <c r="M78" i="44"/>
  <c r="AP91" i="44"/>
  <c r="U97" i="44"/>
  <c r="AW160" i="44"/>
  <c r="N178" i="44"/>
  <c r="AD178" i="44"/>
  <c r="AT178" i="44"/>
  <c r="AP179" i="44"/>
  <c r="AZ180" i="44"/>
  <c r="BL183" i="44"/>
  <c r="N185" i="44"/>
  <c r="AD185" i="44"/>
  <c r="AT185" i="44"/>
  <c r="BJ185" i="44"/>
  <c r="AX186" i="44"/>
  <c r="BJ187" i="44"/>
  <c r="P192" i="44"/>
  <c r="J204" i="44"/>
  <c r="Q206" i="44"/>
  <c r="A145" i="44"/>
  <c r="A150" i="44"/>
  <c r="C84" i="46"/>
  <c r="C84" i="44" s="1"/>
  <c r="BA85" i="44"/>
  <c r="Y101" i="44"/>
  <c r="I160" i="44"/>
  <c r="AS177" i="44"/>
  <c r="F178" i="44"/>
  <c r="V178" i="44"/>
  <c r="AL178" i="44"/>
  <c r="BB178" i="44"/>
  <c r="BJ178" i="44"/>
  <c r="D180" i="44"/>
  <c r="AF181" i="44"/>
  <c r="L182" i="44"/>
  <c r="Z184" i="44"/>
  <c r="F185" i="44"/>
  <c r="V185" i="44"/>
  <c r="AL185" i="44"/>
  <c r="BB185" i="44"/>
  <c r="H190" i="44"/>
  <c r="AM194" i="44"/>
  <c r="BM195" i="44"/>
  <c r="S200" i="44"/>
  <c r="G201" i="44"/>
  <c r="A84" i="44"/>
  <c r="A186" i="44"/>
  <c r="AT83" i="44"/>
  <c r="F90" i="44"/>
  <c r="BE101" i="44"/>
  <c r="AO160" i="44"/>
  <c r="AX176" i="44"/>
  <c r="BF176" i="44"/>
  <c r="BN176" i="44"/>
  <c r="AK177" i="44"/>
  <c r="X181" i="44"/>
  <c r="D182" i="44"/>
  <c r="BP182" i="44"/>
  <c r="BD183" i="44"/>
  <c r="R184" i="44"/>
  <c r="AP186" i="44"/>
  <c r="N187" i="44"/>
  <c r="AV190" i="44"/>
  <c r="H192" i="44"/>
  <c r="AE194" i="44"/>
  <c r="BE195" i="44"/>
  <c r="H197" i="44"/>
  <c r="P197" i="44"/>
  <c r="X197" i="44"/>
  <c r="AF197" i="44"/>
  <c r="AN197" i="44"/>
  <c r="AV197" i="44"/>
  <c r="BD197" i="44"/>
  <c r="BL197" i="44"/>
  <c r="K200" i="44"/>
  <c r="BK201" i="44"/>
  <c r="BF204" i="44"/>
  <c r="I206" i="44"/>
  <c r="AJ207" i="44"/>
  <c r="AR180" i="44"/>
  <c r="P181" i="44"/>
  <c r="BH182" i="44"/>
  <c r="AV183" i="44"/>
  <c r="AH186" i="44"/>
  <c r="BB187" i="44"/>
  <c r="AL90" i="44"/>
  <c r="AW96" i="44"/>
  <c r="AG160" i="44"/>
  <c r="AH179" i="44"/>
  <c r="J184" i="44"/>
  <c r="BG61" i="44"/>
  <c r="AA75" i="44"/>
  <c r="Q84" i="44"/>
  <c r="BJ88" i="44"/>
  <c r="Q94" i="44"/>
  <c r="M100" i="44"/>
  <c r="BI100" i="44"/>
  <c r="BM101" i="44"/>
  <c r="Y160" i="44"/>
  <c r="V175" i="44"/>
  <c r="AC177" i="44"/>
  <c r="Z179" i="44"/>
  <c r="AJ180" i="44"/>
  <c r="H181" i="44"/>
  <c r="AZ182" i="44"/>
  <c r="AN183" i="44"/>
  <c r="Z186" i="44"/>
  <c r="F187" i="44"/>
  <c r="I188" i="44"/>
  <c r="Q188" i="44"/>
  <c r="Y188" i="44"/>
  <c r="AG188" i="44"/>
  <c r="AO188" i="44"/>
  <c r="AW188" i="44"/>
  <c r="BE188" i="44"/>
  <c r="BM188" i="44"/>
  <c r="AN190" i="44"/>
  <c r="D191" i="44"/>
  <c r="L191" i="44"/>
  <c r="T191" i="44"/>
  <c r="AB191" i="44"/>
  <c r="AJ191" i="44"/>
  <c r="AR191" i="44"/>
  <c r="AZ191" i="44"/>
  <c r="BH191" i="44"/>
  <c r="BP191" i="44"/>
  <c r="BD192" i="44"/>
  <c r="O194" i="44"/>
  <c r="AO195" i="44"/>
  <c r="BP196" i="44"/>
  <c r="BG200" i="44"/>
  <c r="AU201" i="44"/>
  <c r="F203" i="44"/>
  <c r="N203" i="44"/>
  <c r="V203" i="44"/>
  <c r="AD203" i="44"/>
  <c r="AL203" i="44"/>
  <c r="AT203" i="44"/>
  <c r="BB203" i="44"/>
  <c r="BJ203" i="44"/>
  <c r="AP204" i="44"/>
  <c r="BE206" i="44"/>
  <c r="T207" i="44"/>
  <c r="BP207" i="44"/>
  <c r="C117" i="46"/>
  <c r="C117" i="44" s="1"/>
  <c r="M109" i="44"/>
  <c r="F116" i="44"/>
  <c r="J119" i="44"/>
  <c r="AI124" i="44"/>
  <c r="I126" i="44"/>
  <c r="I128" i="44"/>
  <c r="BN132" i="44"/>
  <c r="BA137" i="44"/>
  <c r="AW138" i="44"/>
  <c r="E140" i="44"/>
  <c r="BI140" i="44"/>
  <c r="AS142" i="44"/>
  <c r="BI142" i="44"/>
  <c r="BD143" i="44"/>
  <c r="X148" i="44"/>
  <c r="AV148" i="44"/>
  <c r="O150" i="44"/>
  <c r="AM150" i="44"/>
  <c r="AY151" i="44"/>
  <c r="AL154" i="44"/>
  <c r="A130" i="44"/>
  <c r="S78" i="44"/>
  <c r="AH92" i="44"/>
  <c r="BC96" i="44"/>
  <c r="W101" i="44"/>
  <c r="W105" i="44"/>
  <c r="AP115" i="44"/>
  <c r="M120" i="44"/>
  <c r="S124" i="44"/>
  <c r="N129" i="44"/>
  <c r="Z130" i="44"/>
  <c r="BN134" i="44"/>
  <c r="M137" i="44"/>
  <c r="AG138" i="44"/>
  <c r="Z139" i="44"/>
  <c r="I141" i="44"/>
  <c r="BF146" i="44"/>
  <c r="BP149" i="44"/>
  <c r="AY153" i="44"/>
  <c r="C132" i="46"/>
  <c r="C132" i="44" s="1"/>
  <c r="Z102" i="44"/>
  <c r="Q106" i="44"/>
  <c r="AT118" i="44"/>
  <c r="O121" i="44"/>
  <c r="BG124" i="44"/>
  <c r="M125" i="44"/>
  <c r="AO126" i="44"/>
  <c r="AW128" i="44"/>
  <c r="BM128" i="44"/>
  <c r="J130" i="44"/>
  <c r="F131" i="44"/>
  <c r="AL131" i="44"/>
  <c r="AX132" i="44"/>
  <c r="BJ133" i="44"/>
  <c r="AX134" i="44"/>
  <c r="R136" i="44"/>
  <c r="BM138" i="44"/>
  <c r="AP139" i="44"/>
  <c r="U140" i="44"/>
  <c r="BE141" i="44"/>
  <c r="AH146" i="44"/>
  <c r="BL148" i="44"/>
  <c r="T149" i="44"/>
  <c r="AA151" i="44"/>
  <c r="BO153" i="44"/>
  <c r="N154" i="44"/>
  <c r="BB154" i="44"/>
  <c r="BN157" i="44"/>
  <c r="U159" i="44"/>
  <c r="W160" i="44"/>
  <c r="W162" i="44"/>
  <c r="AU162" i="44"/>
  <c r="BG163" i="44"/>
  <c r="O164" i="44"/>
  <c r="AU164" i="44"/>
  <c r="AQ165" i="44"/>
  <c r="BG165" i="44"/>
  <c r="I167" i="44"/>
  <c r="AO167" i="44"/>
  <c r="S168" i="44"/>
  <c r="BK169" i="44"/>
  <c r="J170" i="44"/>
  <c r="AP170" i="44"/>
  <c r="BA171" i="44"/>
  <c r="U173" i="44"/>
  <c r="T175" i="44"/>
  <c r="AN176" i="44"/>
  <c r="AN179" i="44"/>
  <c r="L83" i="44"/>
  <c r="AV89" i="44"/>
  <c r="P91" i="44"/>
  <c r="BQ98" i="44"/>
  <c r="BG100" i="44"/>
  <c r="AI102" i="44"/>
  <c r="O103" i="44"/>
  <c r="G112" i="44"/>
  <c r="M127" i="44"/>
  <c r="AC127" i="44"/>
  <c r="AK81" i="44"/>
  <c r="BB114" i="44"/>
  <c r="M60" i="44"/>
  <c r="C110" i="46"/>
  <c r="C110" i="44" s="1"/>
  <c r="M88" i="44"/>
  <c r="V93" i="44"/>
  <c r="X94" i="44"/>
  <c r="L95" i="44"/>
  <c r="AB97" i="44"/>
  <c r="AB100" i="44"/>
  <c r="H101" i="44"/>
  <c r="AJ104" i="44"/>
  <c r="V109" i="44"/>
  <c r="L113" i="44"/>
  <c r="BQ52" i="44"/>
  <c r="AF87" i="44"/>
  <c r="BB91" i="44"/>
  <c r="AN115" i="44"/>
  <c r="P119" i="44"/>
  <c r="AC121" i="44"/>
  <c r="AV43" i="44"/>
  <c r="I97" i="44"/>
  <c r="AJ114" i="44"/>
  <c r="BD119" i="44"/>
  <c r="P132" i="44"/>
  <c r="L133" i="44"/>
  <c r="H136" i="44"/>
  <c r="AU138" i="44"/>
  <c r="AF139" i="44"/>
  <c r="BI103" i="44"/>
  <c r="O106" i="44"/>
  <c r="AO124" i="44"/>
  <c r="AZ129" i="44"/>
  <c r="P130" i="44"/>
  <c r="AB133" i="44"/>
  <c r="BP133" i="44"/>
  <c r="BH135" i="44"/>
  <c r="X136" i="44"/>
  <c r="BG140" i="44"/>
  <c r="N145" i="44"/>
  <c r="H146" i="44"/>
  <c r="N148" i="44"/>
  <c r="E150" i="44"/>
  <c r="AK150" i="44"/>
  <c r="BI150" i="44"/>
  <c r="I151" i="44"/>
  <c r="Q153" i="44"/>
  <c r="BE153" i="44"/>
  <c r="AB154" i="44"/>
  <c r="AF155" i="44"/>
  <c r="T156" i="44"/>
  <c r="AA159" i="44"/>
  <c r="BG159" i="44"/>
  <c r="U160" i="44"/>
  <c r="AO161" i="44"/>
  <c r="AK162" i="44"/>
  <c r="AG163" i="44"/>
  <c r="A83" i="44"/>
  <c r="Q85" i="44"/>
  <c r="AP90" i="44"/>
  <c r="BM104" i="44"/>
  <c r="K107" i="44"/>
  <c r="AQ109" i="44"/>
  <c r="BA123" i="44"/>
  <c r="AV139" i="44"/>
  <c r="AQ142" i="44"/>
  <c r="R144" i="44"/>
  <c r="AE61" i="44"/>
  <c r="AD89" i="44"/>
  <c r="AC103" i="44"/>
  <c r="AC105" i="44"/>
  <c r="W110" i="44"/>
  <c r="AN119" i="44"/>
  <c r="K120" i="44"/>
  <c r="BA101" i="44"/>
  <c r="AS105" i="44"/>
  <c r="AM106" i="44"/>
  <c r="H119" i="44"/>
  <c r="AA120" i="44"/>
  <c r="O128" i="44"/>
  <c r="BD130" i="44"/>
  <c r="D131" i="44"/>
  <c r="AF134" i="44"/>
  <c r="AJ135" i="44"/>
  <c r="AN136" i="44"/>
  <c r="W138" i="44"/>
  <c r="BK138" i="44"/>
  <c r="X139" i="44"/>
  <c r="BL139" i="44"/>
  <c r="K140" i="44"/>
  <c r="BK141" i="44"/>
  <c r="AI142" i="44"/>
  <c r="F143" i="44"/>
  <c r="AL143" i="44"/>
  <c r="J144" i="44"/>
  <c r="AH144" i="44"/>
  <c r="AL145" i="44"/>
  <c r="AF146" i="44"/>
  <c r="BD146" i="44"/>
  <c r="AQ147" i="44"/>
  <c r="AL148" i="44"/>
  <c r="Z149" i="44"/>
  <c r="AX149" i="44"/>
  <c r="AG151" i="44"/>
  <c r="BM151" i="44"/>
  <c r="AS152" i="44"/>
  <c r="BQ152" i="44"/>
  <c r="AG153" i="44"/>
  <c r="D154" i="44"/>
  <c r="BD155" i="44"/>
  <c r="AZ156" i="44"/>
  <c r="H157" i="44"/>
  <c r="AF157" i="44"/>
  <c r="BL157" i="44"/>
  <c r="M160" i="44"/>
  <c r="AG161" i="44"/>
  <c r="BM163" i="44"/>
  <c r="BA164" i="44"/>
  <c r="AY60" i="44"/>
  <c r="R88" i="44"/>
  <c r="AC112" i="44"/>
  <c r="AW113" i="44"/>
  <c r="AQ120" i="44"/>
  <c r="AV136" i="44"/>
  <c r="BF144" i="44"/>
  <c r="A146" i="44"/>
  <c r="Y53" i="44"/>
  <c r="AW95" i="44"/>
  <c r="AU99" i="44"/>
  <c r="C146" i="46"/>
  <c r="C146" i="44" s="1"/>
  <c r="E54" i="44"/>
  <c r="AG64" i="44"/>
  <c r="AV87" i="44"/>
  <c r="AX88" i="44"/>
  <c r="AT89" i="44"/>
  <c r="AA93" i="44"/>
  <c r="BC99" i="44"/>
  <c r="Y102" i="44"/>
  <c r="BM102" i="44"/>
  <c r="E105" i="44"/>
  <c r="W108" i="44"/>
  <c r="M112" i="44"/>
  <c r="AR118" i="44"/>
  <c r="C90" i="46"/>
  <c r="C90" i="44" s="1"/>
  <c r="BM46" i="44"/>
  <c r="AC56" i="44"/>
  <c r="L74" i="44"/>
  <c r="E84" i="44"/>
  <c r="Y95" i="44"/>
  <c r="M105" i="44"/>
  <c r="AA109" i="44"/>
  <c r="AE110" i="44"/>
  <c r="Y113" i="44"/>
  <c r="X119" i="44"/>
  <c r="E121" i="44"/>
  <c r="AS123" i="44"/>
  <c r="T129" i="44"/>
  <c r="AJ129" i="44"/>
  <c r="BP129" i="44"/>
  <c r="AN132" i="44"/>
  <c r="D133" i="44"/>
  <c r="AI140" i="44"/>
  <c r="V143" i="44"/>
  <c r="F145" i="44"/>
  <c r="X146" i="44"/>
  <c r="BG147" i="44"/>
  <c r="F148" i="44"/>
  <c r="BJ148" i="44"/>
  <c r="AC150" i="44"/>
  <c r="U152" i="44"/>
  <c r="BP154" i="44"/>
  <c r="L156" i="44"/>
  <c r="AR156" i="44"/>
  <c r="S159" i="44"/>
  <c r="AY159" i="44"/>
  <c r="E160" i="44"/>
  <c r="BQ160" i="44"/>
  <c r="BM161" i="44"/>
  <c r="AC162" i="44"/>
  <c r="BQ162" i="44"/>
  <c r="Y163" i="44"/>
  <c r="BE163" i="44"/>
  <c r="Y165" i="44"/>
  <c r="AW165" i="44"/>
  <c r="AA166" i="44"/>
  <c r="AE167" i="44"/>
  <c r="BK167" i="44"/>
  <c r="Q168" i="44"/>
  <c r="AW168" i="44"/>
  <c r="E169" i="44"/>
  <c r="BQ169" i="44"/>
  <c r="X170" i="44"/>
  <c r="BD170" i="44"/>
  <c r="AQ171" i="44"/>
  <c r="AG102" i="44"/>
  <c r="AG104" i="44"/>
  <c r="BQ112" i="44"/>
  <c r="U121" i="44"/>
  <c r="AI125" i="44"/>
  <c r="AZ131" i="44"/>
  <c r="T133" i="44"/>
  <c r="BH133" i="44"/>
  <c r="AD82" i="44"/>
  <c r="AI93" i="44"/>
  <c r="BK99" i="44"/>
  <c r="AK101" i="44"/>
  <c r="AS112" i="44"/>
  <c r="AC123" i="44"/>
  <c r="D129" i="44"/>
  <c r="E72" i="44"/>
  <c r="AQ93" i="44"/>
  <c r="K109" i="44"/>
  <c r="AY109" i="44"/>
  <c r="G110" i="44"/>
  <c r="AZ114" i="44"/>
  <c r="AE126" i="44"/>
  <c r="BK126" i="44"/>
  <c r="X134" i="44"/>
  <c r="AA140" i="44"/>
  <c r="AM141" i="44"/>
  <c r="BC141" i="44"/>
  <c r="AA142" i="44"/>
  <c r="A92" i="44"/>
  <c r="O99" i="44"/>
  <c r="AI127" i="44"/>
  <c r="AN130" i="44"/>
  <c r="AA58" i="44"/>
  <c r="BL87" i="44"/>
  <c r="AV92" i="44"/>
  <c r="AW100" i="44"/>
  <c r="AS103" i="44"/>
  <c r="U105" i="44"/>
  <c r="BQ105" i="44"/>
  <c r="BK106" i="44"/>
  <c r="AV119" i="44"/>
  <c r="AW124" i="44"/>
  <c r="O126" i="44"/>
  <c r="K127" i="44"/>
  <c r="H130" i="44"/>
  <c r="O138" i="44"/>
  <c r="W141" i="44"/>
  <c r="AK72" i="44"/>
  <c r="AL77" i="44"/>
  <c r="J88" i="44"/>
  <c r="AH90" i="44"/>
  <c r="U101" i="44"/>
  <c r="BA103" i="44"/>
  <c r="AI109" i="44"/>
  <c r="BA112" i="44"/>
  <c r="AF119" i="44"/>
  <c r="S120" i="44"/>
  <c r="BQ121" i="44"/>
  <c r="AA127" i="44"/>
  <c r="X130" i="44"/>
  <c r="AV132" i="44"/>
  <c r="BL132" i="44"/>
  <c r="L135" i="44"/>
  <c r="AY142" i="44"/>
  <c r="BO142" i="44"/>
  <c r="AP144" i="44"/>
  <c r="BN144" i="44"/>
  <c r="AY147" i="44"/>
  <c r="BB148" i="44"/>
  <c r="J149" i="44"/>
  <c r="BN149" i="44"/>
  <c r="AS150" i="44"/>
  <c r="E152" i="44"/>
  <c r="Z41" i="44"/>
  <c r="AX29" i="44"/>
  <c r="AO18" i="44"/>
  <c r="AL22" i="44"/>
  <c r="O37" i="44"/>
  <c r="A88" i="44"/>
  <c r="A99" i="44"/>
  <c r="C69" i="46"/>
  <c r="C69" i="44" s="1"/>
  <c r="C93" i="46"/>
  <c r="C93" i="44" s="1"/>
  <c r="BB24" i="44"/>
  <c r="AK30" i="44"/>
  <c r="O35" i="44"/>
  <c r="AE37" i="44"/>
  <c r="BJ40" i="44"/>
  <c r="W55" i="44"/>
  <c r="E63" i="44"/>
  <c r="BQ63" i="44"/>
  <c r="BC64" i="44"/>
  <c r="AQ65" i="44"/>
  <c r="BO66" i="44"/>
  <c r="BO67" i="44"/>
  <c r="BJ68" i="44"/>
  <c r="BC69" i="44"/>
  <c r="AS70" i="44"/>
  <c r="AM71" i="44"/>
  <c r="U75" i="44"/>
  <c r="H76" i="44"/>
  <c r="BQ76" i="44"/>
  <c r="U90" i="44"/>
  <c r="AN94" i="44"/>
  <c r="V98" i="44"/>
  <c r="BD101" i="44"/>
  <c r="AA103" i="44"/>
  <c r="BK104" i="44"/>
  <c r="AS106" i="44"/>
  <c r="Y107" i="44"/>
  <c r="AH110" i="44"/>
  <c r="AG111" i="44"/>
  <c r="BD112" i="44"/>
  <c r="BP113" i="44"/>
  <c r="AE114" i="44"/>
  <c r="AX114" i="44"/>
  <c r="F117" i="44"/>
  <c r="Z29" i="44"/>
  <c r="AQ34" i="44"/>
  <c r="AT40" i="44"/>
  <c r="BJ24" i="44"/>
  <c r="AS30" i="44"/>
  <c r="W35" i="44"/>
  <c r="AM37" i="44"/>
  <c r="I62" i="44"/>
  <c r="M63" i="44"/>
  <c r="G64" i="44"/>
  <c r="BK64" i="44"/>
  <c r="AY65" i="44"/>
  <c r="K67" i="44"/>
  <c r="F68" i="44"/>
  <c r="BF69" i="44"/>
  <c r="BA70" i="44"/>
  <c r="AU71" i="44"/>
  <c r="AE73" i="44"/>
  <c r="P76" i="44"/>
  <c r="D77" i="44"/>
  <c r="AZ77" i="44"/>
  <c r="BA106" i="44"/>
  <c r="N26" i="44"/>
  <c r="Q62" i="44"/>
  <c r="K65" i="44"/>
  <c r="AA67" i="44"/>
  <c r="R69" i="44"/>
  <c r="BK71" i="44"/>
  <c r="AK75" i="44"/>
  <c r="T77" i="44"/>
  <c r="K103" i="44"/>
  <c r="AG107" i="44"/>
  <c r="U110" i="44"/>
  <c r="H33" i="44"/>
  <c r="AA36" i="44"/>
  <c r="AC63" i="44"/>
  <c r="W64" i="44"/>
  <c r="BO65" i="44"/>
  <c r="V68" i="44"/>
  <c r="E70" i="44"/>
  <c r="BQ70" i="44"/>
  <c r="BC73" i="44"/>
  <c r="AF76" i="44"/>
  <c r="BF27" i="44"/>
  <c r="AF33" i="44"/>
  <c r="AI36" i="44"/>
  <c r="F40" i="44"/>
  <c r="Z44" i="44"/>
  <c r="Y62" i="44"/>
  <c r="AK63" i="44"/>
  <c r="AE64" i="44"/>
  <c r="O66" i="44"/>
  <c r="AI67" i="44"/>
  <c r="AD68" i="44"/>
  <c r="Z69" i="44"/>
  <c r="M70" i="44"/>
  <c r="G71" i="44"/>
  <c r="BK73" i="44"/>
  <c r="AS75" i="44"/>
  <c r="AN76" i="44"/>
  <c r="AB77" i="44"/>
  <c r="BP77" i="44"/>
  <c r="K105" i="44"/>
  <c r="AI105" i="44"/>
  <c r="Y109" i="44"/>
  <c r="AS110" i="44"/>
  <c r="I111" i="44"/>
  <c r="S112" i="44"/>
  <c r="C13" i="46"/>
  <c r="C13" i="44" s="1"/>
  <c r="BJ12" i="44"/>
  <c r="R29" i="44"/>
  <c r="S34" i="44"/>
  <c r="AQ36" i="44"/>
  <c r="N40" i="44"/>
  <c r="O53" i="44"/>
  <c r="AG62" i="44"/>
  <c r="AS63" i="44"/>
  <c r="S65" i="44"/>
  <c r="AM66" i="44"/>
  <c r="AQ67" i="44"/>
  <c r="AL68" i="44"/>
  <c r="AH69" i="44"/>
  <c r="U70" i="44"/>
  <c r="O71" i="44"/>
  <c r="BA75" i="44"/>
  <c r="AV76" i="44"/>
  <c r="AJ77" i="44"/>
  <c r="AQ105" i="44"/>
  <c r="BQ106" i="44"/>
  <c r="AA34" i="44"/>
  <c r="P77" i="46"/>
  <c r="P77" i="44"/>
  <c r="AA95" i="46"/>
  <c r="AA95" i="44"/>
  <c r="AQ97" i="46"/>
  <c r="AQ97" i="44"/>
  <c r="AY104" i="46"/>
  <c r="AY104" i="44"/>
  <c r="Y106" i="46"/>
  <c r="Y106" i="44"/>
  <c r="BM108" i="46"/>
  <c r="BM108" i="44"/>
  <c r="AD116" i="46"/>
  <c r="AD116" i="44"/>
  <c r="E120" i="46"/>
  <c r="E120" i="44"/>
  <c r="BA120" i="46"/>
  <c r="BA120" i="44"/>
  <c r="K122" i="46"/>
  <c r="K122" i="44"/>
  <c r="G123" i="46"/>
  <c r="G123" i="44"/>
  <c r="AE123" i="46"/>
  <c r="AE123" i="44"/>
  <c r="AU123" i="46"/>
  <c r="AU123" i="44"/>
  <c r="BK123" i="46"/>
  <c r="BK123" i="44"/>
  <c r="U125" i="46"/>
  <c r="U125" i="44"/>
  <c r="BQ125" i="46"/>
  <c r="BQ125" i="44"/>
  <c r="Q126" i="46"/>
  <c r="Q126" i="44"/>
  <c r="E127" i="46"/>
  <c r="E127" i="44"/>
  <c r="AS127" i="46"/>
  <c r="AS127" i="44"/>
  <c r="Y128" i="46"/>
  <c r="Y128" i="44"/>
  <c r="BE128" i="46"/>
  <c r="BE128" i="44"/>
  <c r="F129" i="46"/>
  <c r="F129" i="44"/>
  <c r="V129" i="46"/>
  <c r="V129" i="44"/>
  <c r="BB129" i="46"/>
  <c r="BB129" i="44"/>
  <c r="R130" i="46"/>
  <c r="R130" i="44"/>
  <c r="AH130" i="46"/>
  <c r="AH130" i="44"/>
  <c r="AX130" i="46"/>
  <c r="AX130" i="44"/>
  <c r="Z132" i="46"/>
  <c r="Z132" i="44"/>
  <c r="AP132" i="46"/>
  <c r="AP132" i="44"/>
  <c r="BF132" i="46"/>
  <c r="BF132" i="44"/>
  <c r="AD133" i="46"/>
  <c r="AD133" i="44"/>
  <c r="AT133" i="46"/>
  <c r="AT133" i="44"/>
  <c r="Z134" i="46"/>
  <c r="Z134" i="44"/>
  <c r="J92" i="46"/>
  <c r="J92" i="44"/>
  <c r="K97" i="46"/>
  <c r="K97" i="44"/>
  <c r="O101" i="46"/>
  <c r="O101" i="44"/>
  <c r="AE103" i="46"/>
  <c r="AE103" i="44"/>
  <c r="AE105" i="46"/>
  <c r="AE105" i="44"/>
  <c r="AO106" i="46"/>
  <c r="AO106" i="44"/>
  <c r="U109" i="46"/>
  <c r="U109" i="44"/>
  <c r="AK109" i="46"/>
  <c r="AK109" i="44"/>
  <c r="AA113" i="46"/>
  <c r="AA113" i="44"/>
  <c r="BJ114" i="46"/>
  <c r="BJ114" i="44"/>
  <c r="Z115" i="46"/>
  <c r="Z115" i="44"/>
  <c r="R117" i="46"/>
  <c r="R117" i="44"/>
  <c r="A117" i="44"/>
  <c r="AO74" i="44"/>
  <c r="AM88" i="44"/>
  <c r="AS93" i="44"/>
  <c r="K95" i="44"/>
  <c r="BJ102" i="44"/>
  <c r="G105" i="44"/>
  <c r="AW106" i="44"/>
  <c r="BI107" i="44"/>
  <c r="BE108" i="44"/>
  <c r="BB116" i="44"/>
  <c r="AK120" i="44"/>
  <c r="AC125" i="44"/>
  <c r="L88" i="46"/>
  <c r="L88" i="44"/>
  <c r="AO108" i="46"/>
  <c r="AO108" i="44"/>
  <c r="BC112" i="46"/>
  <c r="BC112" i="44"/>
  <c r="A103" i="44"/>
  <c r="C65" i="46"/>
  <c r="C65" i="44" s="1"/>
  <c r="BB79" i="44"/>
  <c r="AR90" i="44"/>
  <c r="AV91" i="44"/>
  <c r="AM94" i="44"/>
  <c r="AY95" i="44"/>
  <c r="Z96" i="44"/>
  <c r="S100" i="44"/>
  <c r="Z103" i="44"/>
  <c r="AT104" i="44"/>
  <c r="J105" i="44"/>
  <c r="AZ106" i="44"/>
  <c r="M107" i="44"/>
  <c r="AJ108" i="44"/>
  <c r="BH108" i="44"/>
  <c r="AN109" i="44"/>
  <c r="AU112" i="44"/>
  <c r="R119" i="44"/>
  <c r="BI120" i="44"/>
  <c r="W121" i="44"/>
  <c r="AM121" i="44"/>
  <c r="N102" i="46"/>
  <c r="N102" i="44"/>
  <c r="BB102" i="46"/>
  <c r="BB102" i="44"/>
  <c r="D106" i="46"/>
  <c r="D106" i="44"/>
  <c r="AR106" i="46"/>
  <c r="AR106" i="44"/>
  <c r="BP106" i="46"/>
  <c r="BP106" i="44"/>
  <c r="T108" i="46"/>
  <c r="T108" i="44"/>
  <c r="AB110" i="46"/>
  <c r="AB110" i="44"/>
  <c r="AZ110" i="46"/>
  <c r="AZ110" i="44"/>
  <c r="H111" i="46"/>
  <c r="H111" i="44"/>
  <c r="AV111" i="46"/>
  <c r="AV111" i="44"/>
  <c r="AD113" i="46"/>
  <c r="AD113" i="44"/>
  <c r="A112" i="27"/>
  <c r="C114" i="46"/>
  <c r="C114" i="44" s="1"/>
  <c r="AC115" i="46"/>
  <c r="AC115" i="44"/>
  <c r="I116" i="46"/>
  <c r="I116" i="44"/>
  <c r="AG116" i="46"/>
  <c r="AG116" i="44"/>
  <c r="BM116" i="46"/>
  <c r="BM116" i="44"/>
  <c r="Z16" i="46"/>
  <c r="Z16" i="44"/>
  <c r="W94" i="44"/>
  <c r="G101" i="44"/>
  <c r="K102" i="44"/>
  <c r="BK103" i="44"/>
  <c r="AU105" i="44"/>
  <c r="AC109" i="44"/>
  <c r="BI109" i="44"/>
  <c r="BA111" i="44"/>
  <c r="AM112" i="44"/>
  <c r="R115" i="44"/>
  <c r="AH117" i="44"/>
  <c r="BF117" i="44"/>
  <c r="AD118" i="44"/>
  <c r="BB118" i="44"/>
  <c r="BN119" i="44"/>
  <c r="J136" i="44"/>
  <c r="A125" i="44"/>
  <c r="C125" i="46"/>
  <c r="C125" i="44" s="1"/>
  <c r="C136" i="46"/>
  <c r="C136" i="44" s="1"/>
  <c r="BN27" i="44"/>
  <c r="E119" i="44"/>
  <c r="AT124" i="44"/>
  <c r="T126" i="44"/>
  <c r="AR126" i="44"/>
  <c r="BH126" i="44"/>
  <c r="AV127" i="44"/>
  <c r="AB128" i="44"/>
  <c r="M132" i="44"/>
  <c r="AS132" i="44"/>
  <c r="AW133" i="44"/>
  <c r="AS134" i="44"/>
  <c r="I135" i="44"/>
  <c r="V135" i="44"/>
  <c r="AL135" i="44"/>
  <c r="AX136" i="44"/>
  <c r="BN136" i="44"/>
  <c r="BQ140" i="44"/>
  <c r="Y141" i="44"/>
  <c r="M142" i="44"/>
  <c r="X143" i="44"/>
  <c r="AN143" i="44"/>
  <c r="BL143" i="44"/>
  <c r="T144" i="44"/>
  <c r="X145" i="44"/>
  <c r="R146" i="44"/>
  <c r="AR149" i="44"/>
  <c r="BC150" i="44"/>
  <c r="W152" i="44"/>
  <c r="AU152" i="44"/>
  <c r="BN102" i="46"/>
  <c r="BL89" i="44"/>
  <c r="BF92" i="44"/>
  <c r="U81" i="44"/>
  <c r="AV82" i="44"/>
  <c r="G86" i="44"/>
  <c r="BD91" i="44"/>
  <c r="AK93" i="44"/>
  <c r="G96" i="44"/>
  <c r="J102" i="44"/>
  <c r="AX87" i="44"/>
  <c r="AU96" i="44"/>
  <c r="AG99" i="44"/>
  <c r="BM99" i="44"/>
  <c r="AH102" i="44"/>
  <c r="A104" i="44"/>
  <c r="L41" i="44"/>
  <c r="BJ63" i="44"/>
  <c r="H78" i="44"/>
  <c r="F79" i="44"/>
  <c r="BL82" i="44"/>
  <c r="AB88" i="44"/>
  <c r="X89" i="44"/>
  <c r="BP90" i="44"/>
  <c r="U93" i="44"/>
  <c r="BI98" i="44"/>
  <c r="AT103" i="44"/>
  <c r="AF106" i="44"/>
  <c r="AV106" i="44"/>
  <c r="AF20" i="44"/>
  <c r="N28" i="44"/>
  <c r="P33" i="44"/>
  <c r="S36" i="44"/>
  <c r="AU37" i="44"/>
  <c r="BI54" i="44"/>
  <c r="AJ74" i="44"/>
  <c r="Z76" i="44"/>
  <c r="E34" i="44"/>
  <c r="AR44" i="44"/>
  <c r="AU59" i="44"/>
  <c r="BG81" i="44"/>
  <c r="BQ72" i="44"/>
  <c r="BM55" i="44"/>
  <c r="I64" i="44"/>
  <c r="BC75" i="44"/>
  <c r="A90" i="44"/>
  <c r="AC36" i="44"/>
  <c r="AB38" i="44"/>
  <c r="H45" i="44"/>
  <c r="BE51" i="44"/>
  <c r="E56" i="44"/>
  <c r="BQ67" i="44"/>
  <c r="I71" i="44"/>
  <c r="V77" i="44"/>
  <c r="N82" i="44"/>
  <c r="AH83" i="44"/>
  <c r="BI84" i="44"/>
  <c r="Z88" i="44"/>
  <c r="AJ42" i="44"/>
  <c r="BA56" i="44"/>
  <c r="G61" i="44"/>
  <c r="M65" i="44"/>
  <c r="H68" i="44"/>
  <c r="U72" i="44"/>
  <c r="AO71" i="44"/>
  <c r="D44" i="44"/>
  <c r="X68" i="44"/>
  <c r="W59" i="44"/>
  <c r="T69" i="44"/>
  <c r="AC84" i="44"/>
  <c r="BM85" i="44"/>
  <c r="E19" i="44"/>
  <c r="C23" i="46"/>
  <c r="C23" i="44" s="1"/>
  <c r="S14" i="44"/>
  <c r="AP16" i="44"/>
  <c r="U19" i="44"/>
  <c r="L21" i="44"/>
  <c r="J23" i="44"/>
  <c r="J25" i="44"/>
  <c r="AD26" i="44"/>
  <c r="F28" i="44"/>
  <c r="AH29" i="44"/>
  <c r="BA30" i="44"/>
  <c r="X33" i="44"/>
  <c r="AI34" i="44"/>
  <c r="AE35" i="44"/>
  <c r="W37" i="44"/>
  <c r="BB39" i="44"/>
  <c r="BB40" i="44"/>
  <c r="AQ54" i="44"/>
  <c r="C18" i="46"/>
  <c r="C18" i="44" s="1"/>
  <c r="AP13" i="44"/>
  <c r="AK19" i="44"/>
  <c r="AI14" i="44"/>
  <c r="R23" i="44"/>
  <c r="AY14" i="44"/>
  <c r="AL17" i="44"/>
  <c r="AS19" i="44"/>
  <c r="AJ21" i="44"/>
  <c r="AH23" i="44"/>
  <c r="Z25" i="44"/>
  <c r="BB26" i="44"/>
  <c r="V28" i="44"/>
  <c r="BF29" i="44"/>
  <c r="Q31" i="44"/>
  <c r="AV33" i="44"/>
  <c r="AY34" i="44"/>
  <c r="AU35" i="44"/>
  <c r="BB22" i="44"/>
  <c r="V17" i="44"/>
  <c r="AL26" i="44"/>
  <c r="A18" i="44"/>
  <c r="C29" i="46"/>
  <c r="C29" i="44" s="1"/>
  <c r="A23" i="44"/>
  <c r="AT17" i="44"/>
  <c r="AH25" i="44"/>
  <c r="AG31" i="44"/>
  <c r="BL20" i="44"/>
  <c r="R25" i="44"/>
  <c r="V15" i="44"/>
  <c r="BP21" i="44"/>
  <c r="J27" i="44"/>
  <c r="BN29" i="44"/>
  <c r="BG34" i="44"/>
  <c r="AY36" i="44"/>
  <c r="A25" i="44"/>
  <c r="BB15" i="44"/>
  <c r="BB17" i="44"/>
  <c r="H20" i="44"/>
  <c r="F22" i="44"/>
  <c r="F24" i="44"/>
  <c r="AX25" i="44"/>
  <c r="Z27" i="44"/>
  <c r="AT28" i="44"/>
  <c r="E30" i="44"/>
  <c r="AW31" i="44"/>
  <c r="BK35" i="44"/>
  <c r="BG36" i="44"/>
  <c r="BC37" i="44"/>
  <c r="V40" i="44"/>
  <c r="AH16" i="44"/>
  <c r="C25" i="46"/>
  <c r="C25" i="44" s="1"/>
  <c r="AB21" i="44"/>
  <c r="BI19" i="44"/>
  <c r="BN23" i="44"/>
  <c r="AD28" i="44"/>
  <c r="BL33" i="44"/>
  <c r="BC35" i="44"/>
  <c r="A29" i="44"/>
  <c r="J16" i="44"/>
  <c r="Y18" i="44"/>
  <c r="X20" i="44"/>
  <c r="N22" i="44"/>
  <c r="AT24" i="44"/>
  <c r="BN25" i="44"/>
  <c r="AP27" i="44"/>
  <c r="J29" i="44"/>
  <c r="U30" i="44"/>
  <c r="BE31" i="44"/>
  <c r="K34" i="44"/>
  <c r="G35" i="44"/>
  <c r="K36" i="44"/>
  <c r="BO36" i="44"/>
  <c r="BK37" i="44"/>
  <c r="AD40" i="44"/>
  <c r="BD52" i="44"/>
  <c r="S40" i="44"/>
  <c r="BL47" i="44"/>
  <c r="BL52" i="44"/>
  <c r="L55" i="44"/>
  <c r="R57" i="44"/>
  <c r="AH63" i="44"/>
  <c r="AZ66" i="44"/>
  <c r="H72" i="44"/>
  <c r="AC90" i="44"/>
  <c r="F93" i="44"/>
  <c r="H94" i="44"/>
  <c r="BH97" i="44"/>
  <c r="AL98" i="44"/>
  <c r="BN99" i="44"/>
  <c r="AJ100" i="44"/>
  <c r="BP100" i="44"/>
  <c r="AN101" i="44"/>
  <c r="W103" i="44"/>
  <c r="K104" i="44"/>
  <c r="Z117" i="44"/>
  <c r="N118" i="44"/>
  <c r="AH119" i="44"/>
  <c r="AX119" i="44"/>
  <c r="AC120" i="44"/>
  <c r="AA122" i="44"/>
  <c r="AF47" i="44"/>
  <c r="AC41" i="44"/>
  <c r="BQ90" i="44"/>
  <c r="L100" i="44"/>
  <c r="C94" i="46"/>
  <c r="C94" i="44" s="1"/>
  <c r="AJ49" i="44"/>
  <c r="V58" i="44"/>
  <c r="Z61" i="44"/>
  <c r="AJ73" i="44"/>
  <c r="BE77" i="44"/>
  <c r="AT98" i="44"/>
  <c r="A82" i="44"/>
  <c r="C99" i="46"/>
  <c r="C99" i="44" s="1"/>
  <c r="BH55" i="44"/>
  <c r="AT62" i="44"/>
  <c r="AF72" i="44"/>
  <c r="AB78" i="44"/>
  <c r="AF96" i="44"/>
  <c r="BP97" i="44"/>
  <c r="R99" i="44"/>
  <c r="AX99" i="44"/>
  <c r="X101" i="44"/>
  <c r="BL101" i="44"/>
  <c r="AY102" i="44"/>
  <c r="I106" i="44"/>
  <c r="BQ107" i="44"/>
  <c r="AG108" i="44"/>
  <c r="S43" i="44"/>
  <c r="L51" i="44"/>
  <c r="BP53" i="44"/>
  <c r="P67" i="44"/>
  <c r="R70" i="44"/>
  <c r="AZ71" i="44"/>
  <c r="M76" i="44"/>
  <c r="BN80" i="44"/>
  <c r="BP85" i="44"/>
  <c r="AT93" i="44"/>
  <c r="BL94" i="44"/>
  <c r="AN96" i="44"/>
  <c r="D97" i="44"/>
  <c r="Z99" i="44"/>
  <c r="BF99" i="44"/>
  <c r="AQ104" i="44"/>
  <c r="AK107" i="44"/>
  <c r="A61" i="44"/>
  <c r="AR64" i="44"/>
  <c r="AQ14" i="44"/>
  <c r="F17" i="44"/>
  <c r="M19" i="44"/>
  <c r="BD20" i="44"/>
  <c r="V22" i="44"/>
  <c r="V24" i="44"/>
  <c r="AU38" i="44"/>
  <c r="H50" i="44"/>
  <c r="BF57" i="44"/>
  <c r="C51" i="46"/>
  <c r="C51" i="44" s="1"/>
  <c r="L87" i="44"/>
  <c r="BA100" i="44"/>
  <c r="AU103" i="44"/>
  <c r="M71" i="44"/>
  <c r="AG94" i="44"/>
  <c r="AQ99" i="44"/>
  <c r="G103" i="44"/>
  <c r="O105" i="44"/>
  <c r="A89" i="44"/>
  <c r="C89" i="46"/>
  <c r="C89" i="44" s="1"/>
  <c r="P39" i="44"/>
  <c r="AO55" i="44"/>
  <c r="BA64" i="44"/>
  <c r="X74" i="44"/>
  <c r="AG84" i="44"/>
  <c r="BB88" i="44"/>
  <c r="V90" i="44"/>
  <c r="E95" i="44"/>
  <c r="AK97" i="44"/>
  <c r="BQ97" i="44"/>
  <c r="AU98" i="44"/>
  <c r="AC100" i="44"/>
  <c r="AA102" i="44"/>
  <c r="AM105" i="44"/>
  <c r="BE106" i="44"/>
  <c r="AS107" i="44"/>
  <c r="Q108" i="44"/>
  <c r="BQ109" i="44"/>
  <c r="AC111" i="44"/>
  <c r="BI111" i="44"/>
  <c r="O112" i="44"/>
  <c r="BN115" i="44"/>
  <c r="N116" i="44"/>
  <c r="F118" i="44"/>
  <c r="BJ118" i="44"/>
  <c r="Z119" i="44"/>
  <c r="AP119" i="44"/>
  <c r="BQ120" i="44"/>
  <c r="AI122" i="44"/>
  <c r="BC123" i="44"/>
  <c r="AK125" i="44"/>
  <c r="BI125" i="44"/>
  <c r="AB8" i="44"/>
  <c r="N32" i="44"/>
  <c r="AX82" i="44"/>
  <c r="BF89" i="44"/>
  <c r="AS97" i="44"/>
  <c r="S102" i="44"/>
  <c r="BM106" i="44"/>
  <c r="M111" i="44"/>
  <c r="AS111" i="44"/>
  <c r="W112" i="44"/>
  <c r="S113" i="44"/>
  <c r="AI113" i="44"/>
  <c r="V114" i="44"/>
  <c r="AL114" i="44"/>
  <c r="BE15" i="44"/>
  <c r="BL102" i="44"/>
  <c r="AU136" i="44"/>
  <c r="BB138" i="44"/>
  <c r="BN142" i="44"/>
  <c r="M145" i="44"/>
  <c r="AT36" i="44"/>
  <c r="AT47" i="44"/>
  <c r="O65" i="44"/>
  <c r="U69" i="44"/>
  <c r="Q80" i="44"/>
  <c r="P82" i="44"/>
  <c r="AF89" i="44"/>
  <c r="BH103" i="44"/>
  <c r="BJ106" i="44"/>
  <c r="R111" i="44"/>
  <c r="BD113" i="44"/>
  <c r="BO116" i="44"/>
  <c r="W117" i="44"/>
  <c r="F126" i="44"/>
  <c r="AY131" i="44"/>
  <c r="AE132" i="44"/>
  <c r="W134" i="44"/>
  <c r="J137" i="44"/>
  <c r="AH137" i="44"/>
  <c r="AH140" i="44"/>
  <c r="N141" i="44"/>
  <c r="BQ143" i="44"/>
  <c r="BQ145" i="44"/>
  <c r="AS148" i="44"/>
  <c r="AJ150" i="44"/>
  <c r="AV151" i="44"/>
  <c r="AU157" i="44"/>
  <c r="J159" i="44"/>
  <c r="AZ164" i="44"/>
  <c r="H165" i="44"/>
  <c r="AF165" i="44"/>
  <c r="BD168" i="44"/>
  <c r="AZ169" i="44"/>
  <c r="G170" i="44"/>
  <c r="AX171" i="44"/>
  <c r="V172" i="44"/>
  <c r="F174" i="44"/>
  <c r="Y175" i="44"/>
  <c r="BM175" i="44"/>
  <c r="AC176" i="44"/>
  <c r="BM187" i="44"/>
  <c r="BK196" i="44"/>
  <c r="R73" i="44"/>
  <c r="Z120" i="44"/>
  <c r="D121" i="44"/>
  <c r="AX125" i="44"/>
  <c r="AI129" i="44"/>
  <c r="F138" i="44"/>
  <c r="AD138" i="44"/>
  <c r="A129" i="44"/>
  <c r="A142" i="44"/>
  <c r="C127" i="46"/>
  <c r="C127" i="44" s="1"/>
  <c r="AM32" i="44"/>
  <c r="O77" i="44"/>
  <c r="AC81" i="44"/>
  <c r="X82" i="44"/>
  <c r="BF87" i="44"/>
  <c r="AX111" i="44"/>
  <c r="P124" i="44"/>
  <c r="F128" i="44"/>
  <c r="BJ128" i="44"/>
  <c r="BO131" i="44"/>
  <c r="AY133" i="44"/>
  <c r="BC134" i="44"/>
  <c r="AQ135" i="44"/>
  <c r="J142" i="44"/>
  <c r="AH142" i="44"/>
  <c r="AW144" i="44"/>
  <c r="AB150" i="44"/>
  <c r="S156" i="44"/>
  <c r="AM157" i="44"/>
  <c r="D160" i="44"/>
  <c r="L160" i="44"/>
  <c r="T160" i="44"/>
  <c r="AB160" i="44"/>
  <c r="AJ160" i="44"/>
  <c r="AR160" i="44"/>
  <c r="AZ160" i="44"/>
  <c r="BH160" i="44"/>
  <c r="BP160" i="44"/>
  <c r="AJ162" i="44"/>
  <c r="H163" i="44"/>
  <c r="AR164" i="44"/>
  <c r="AR169" i="44"/>
  <c r="AU170" i="44"/>
  <c r="AP171" i="44"/>
  <c r="Z173" i="44"/>
  <c r="AL174" i="44"/>
  <c r="AO175" i="44"/>
  <c r="U176" i="44"/>
  <c r="BN111" i="44"/>
  <c r="BM28" i="44"/>
  <c r="BB67" i="44"/>
  <c r="C68" i="46"/>
  <c r="C68" i="44" s="1"/>
  <c r="Z37" i="44"/>
  <c r="AL108" i="44"/>
  <c r="Q28" i="44"/>
  <c r="N36" i="44"/>
  <c r="BP58" i="44"/>
  <c r="I87" i="44"/>
  <c r="BM92" i="44"/>
  <c r="AZ98" i="44"/>
  <c r="AJ121" i="44"/>
  <c r="AF124" i="44"/>
  <c r="K131" i="44"/>
  <c r="O134" i="44"/>
  <c r="AX137" i="44"/>
  <c r="BF142" i="44"/>
  <c r="M143" i="44"/>
  <c r="BI143" i="44"/>
  <c r="AO144" i="44"/>
  <c r="R147" i="44"/>
  <c r="AG149" i="44"/>
  <c r="P153" i="44"/>
  <c r="BF11" i="44"/>
  <c r="AL15" i="44"/>
  <c r="N17" i="44"/>
  <c r="BQ58" i="44"/>
  <c r="R64" i="44"/>
  <c r="N79" i="44"/>
  <c r="AW80" i="44"/>
  <c r="AF82" i="44"/>
  <c r="P89" i="44"/>
  <c r="AJ90" i="44"/>
  <c r="E93" i="44"/>
  <c r="AC93" i="44"/>
  <c r="AZ93" i="44"/>
  <c r="AE94" i="44"/>
  <c r="BG95" i="44"/>
  <c r="W96" i="44"/>
  <c r="BC101" i="44"/>
  <c r="I102" i="44"/>
  <c r="AD110" i="44"/>
  <c r="AB112" i="44"/>
  <c r="K118" i="44"/>
  <c r="AP125" i="44"/>
  <c r="AT126" i="44"/>
  <c r="AH127" i="44"/>
  <c r="AL128" i="44"/>
  <c r="G130" i="44"/>
  <c r="AE139" i="44"/>
  <c r="Z142" i="44"/>
  <c r="G146" i="44"/>
  <c r="AM146" i="44"/>
  <c r="AC148" i="44"/>
  <c r="H151" i="44"/>
  <c r="BH152" i="44"/>
  <c r="O155" i="44"/>
  <c r="AU155" i="44"/>
  <c r="AE157" i="44"/>
  <c r="AN163" i="44"/>
  <c r="AH166" i="44"/>
  <c r="AT167" i="44"/>
  <c r="AN168" i="44"/>
  <c r="R173" i="44"/>
  <c r="BF173" i="44"/>
  <c r="BJ174" i="44"/>
  <c r="H177" i="44"/>
  <c r="P177" i="44"/>
  <c r="X177" i="44"/>
  <c r="AF177" i="44"/>
  <c r="AN177" i="44"/>
  <c r="AV177" i="44"/>
  <c r="BD177" i="44"/>
  <c r="BL177" i="44"/>
  <c r="AW187" i="44"/>
  <c r="AN189" i="44"/>
  <c r="AY190" i="44"/>
  <c r="D195" i="44"/>
  <c r="L195" i="44"/>
  <c r="T195" i="44"/>
  <c r="AB195" i="44"/>
  <c r="AJ195" i="44"/>
  <c r="AR195" i="44"/>
  <c r="AZ195" i="44"/>
  <c r="BH195" i="44"/>
  <c r="BP195" i="44"/>
  <c r="X113" i="46"/>
  <c r="X113" i="44"/>
  <c r="AM115" i="44"/>
  <c r="BQ27" i="44"/>
  <c r="C37" i="46"/>
  <c r="C37" i="44" s="1"/>
  <c r="C107" i="46"/>
  <c r="C107" i="44" s="1"/>
  <c r="C129" i="46"/>
  <c r="C129" i="44" s="1"/>
  <c r="BE39" i="44"/>
  <c r="AO40" i="44"/>
  <c r="AT52" i="44"/>
  <c r="AN63" i="44"/>
  <c r="G89" i="44"/>
  <c r="AZ121" i="44"/>
  <c r="BL122" i="44"/>
  <c r="BO133" i="44"/>
  <c r="BN137" i="44"/>
  <c r="AX140" i="44"/>
  <c r="F141" i="44"/>
  <c r="BQ148" i="44"/>
  <c r="T150" i="44"/>
  <c r="A80" i="44"/>
  <c r="A87" i="44"/>
  <c r="A111" i="44"/>
  <c r="A127" i="44"/>
  <c r="A139" i="44"/>
  <c r="C139" i="46"/>
  <c r="C139" i="44" s="1"/>
  <c r="AH46" i="44"/>
  <c r="W50" i="44"/>
  <c r="AA78" i="44"/>
  <c r="V79" i="44"/>
  <c r="BM80" i="44"/>
  <c r="AR83" i="44"/>
  <c r="BC117" i="44"/>
  <c r="AQ118" i="44"/>
  <c r="BN120" i="44"/>
  <c r="AN122" i="44"/>
  <c r="H124" i="44"/>
  <c r="AV124" i="44"/>
  <c r="Z125" i="44"/>
  <c r="AX127" i="44"/>
  <c r="BB128" i="44"/>
  <c r="BC130" i="44"/>
  <c r="K133" i="44"/>
  <c r="BG135" i="44"/>
  <c r="G136" i="44"/>
  <c r="AE136" i="44"/>
  <c r="N138" i="44"/>
  <c r="W139" i="44"/>
  <c r="AU139" i="44"/>
  <c r="AD141" i="44"/>
  <c r="E143" i="44"/>
  <c r="AC143" i="44"/>
  <c r="BA143" i="44"/>
  <c r="AC145" i="44"/>
  <c r="AX147" i="44"/>
  <c r="Y149" i="44"/>
  <c r="AZ150" i="44"/>
  <c r="AB152" i="44"/>
  <c r="H153" i="44"/>
  <c r="AF153" i="44"/>
  <c r="AA154" i="44"/>
  <c r="AY154" i="44"/>
  <c r="G155" i="44"/>
  <c r="AH159" i="44"/>
  <c r="T162" i="44"/>
  <c r="BP162" i="44"/>
  <c r="AF163" i="44"/>
  <c r="AV165" i="44"/>
  <c r="AL167" i="44"/>
  <c r="AF168" i="44"/>
  <c r="AE170" i="44"/>
  <c r="Z171" i="44"/>
  <c r="J173" i="44"/>
  <c r="AX173" i="44"/>
  <c r="BE175" i="44"/>
  <c r="T121" i="46"/>
  <c r="T121" i="44"/>
  <c r="N126" i="46"/>
  <c r="N126" i="44"/>
  <c r="BJ126" i="46"/>
  <c r="BJ126" i="44"/>
  <c r="R127" i="46"/>
  <c r="R127" i="44"/>
  <c r="N128" i="46"/>
  <c r="N128" i="44"/>
  <c r="O130" i="46"/>
  <c r="O130" i="44"/>
  <c r="S131" i="46"/>
  <c r="S131" i="44"/>
  <c r="BG131" i="46"/>
  <c r="BG131" i="44"/>
  <c r="W132" i="46"/>
  <c r="W132" i="44"/>
  <c r="AM132" i="46"/>
  <c r="AM132" i="44"/>
  <c r="AU132" i="46"/>
  <c r="AU132" i="44"/>
  <c r="BK132" i="46"/>
  <c r="BK132" i="44"/>
  <c r="S133" i="46"/>
  <c r="S133" i="44"/>
  <c r="AA133" i="46"/>
  <c r="AA133" i="44"/>
  <c r="AE134" i="46"/>
  <c r="AE134" i="44"/>
  <c r="K135" i="46"/>
  <c r="K135" i="44"/>
  <c r="AL138" i="46"/>
  <c r="AL138" i="44"/>
  <c r="BJ138" i="46"/>
  <c r="BJ138" i="44"/>
  <c r="G139" i="46"/>
  <c r="G139" i="44"/>
  <c r="Z140" i="46"/>
  <c r="Z140" i="44"/>
  <c r="AL141" i="46"/>
  <c r="AL141" i="44"/>
  <c r="AK143" i="46"/>
  <c r="AK143" i="44"/>
  <c r="I144" i="46"/>
  <c r="I144" i="44"/>
  <c r="BE144" i="46"/>
  <c r="BE144" i="44"/>
  <c r="AK145" i="46"/>
  <c r="AK145" i="44"/>
  <c r="BK146" i="46"/>
  <c r="BK146" i="44"/>
  <c r="AH147" i="46"/>
  <c r="AH147" i="44"/>
  <c r="AK148" i="46"/>
  <c r="AK148" i="44"/>
  <c r="BA148" i="46"/>
  <c r="BA148" i="44"/>
  <c r="Q149" i="46"/>
  <c r="Q149" i="44"/>
  <c r="BE149" i="46"/>
  <c r="BE149" i="44"/>
  <c r="D150" i="46"/>
  <c r="D150" i="44"/>
  <c r="BH150" i="46"/>
  <c r="BH150" i="44"/>
  <c r="P151" i="46"/>
  <c r="P151" i="44"/>
  <c r="AJ152" i="46"/>
  <c r="AJ152" i="44"/>
  <c r="AR152" i="46"/>
  <c r="AR152" i="44"/>
  <c r="BL153" i="46"/>
  <c r="BL153" i="44"/>
  <c r="AM155" i="46"/>
  <c r="AM155" i="44"/>
  <c r="BO156" i="46"/>
  <c r="BO156" i="44"/>
  <c r="Z159" i="46"/>
  <c r="Z159" i="44"/>
  <c r="AP159" i="46"/>
  <c r="AP159" i="44"/>
  <c r="P161" i="46"/>
  <c r="P161" i="44"/>
  <c r="AF161" i="46"/>
  <c r="AF161" i="44"/>
  <c r="P163" i="46"/>
  <c r="P163" i="44"/>
  <c r="L164" i="46"/>
  <c r="L164" i="44"/>
  <c r="T164" i="46"/>
  <c r="T164" i="44"/>
  <c r="BH164" i="46"/>
  <c r="BH164" i="44"/>
  <c r="P165" i="46"/>
  <c r="P165" i="44"/>
  <c r="Z166" i="46"/>
  <c r="Z166" i="44"/>
  <c r="AP166" i="46"/>
  <c r="AP166" i="44"/>
  <c r="N167" i="46"/>
  <c r="N167" i="44"/>
  <c r="AV168" i="46"/>
  <c r="AV168" i="44"/>
  <c r="L169" i="46"/>
  <c r="L169" i="44"/>
  <c r="AB169" i="46"/>
  <c r="AB169" i="44"/>
  <c r="BH169" i="46"/>
  <c r="BH169" i="44"/>
  <c r="W170" i="46"/>
  <c r="W170" i="44"/>
  <c r="AH171" i="46"/>
  <c r="AH171" i="44"/>
  <c r="N172" i="46"/>
  <c r="N172" i="44"/>
  <c r="BB172" i="46"/>
  <c r="BB172" i="44"/>
  <c r="AH173" i="46"/>
  <c r="AH173" i="44"/>
  <c r="N174" i="46"/>
  <c r="N174" i="44"/>
  <c r="AT174" i="46"/>
  <c r="AT174" i="44"/>
  <c r="BB174" i="46"/>
  <c r="BB174" i="44"/>
  <c r="AG175" i="46"/>
  <c r="AG175" i="44"/>
  <c r="E176" i="46"/>
  <c r="E176" i="44"/>
  <c r="E179" i="46"/>
  <c r="E179" i="44"/>
  <c r="M179" i="46"/>
  <c r="M179" i="44"/>
  <c r="U179" i="46"/>
  <c r="U179" i="44"/>
  <c r="AC179" i="46"/>
  <c r="AC179" i="44"/>
  <c r="AK179" i="46"/>
  <c r="AK179" i="44"/>
  <c r="AS179" i="46"/>
  <c r="AS179" i="44"/>
  <c r="BA179" i="46"/>
  <c r="BA179" i="44"/>
  <c r="BI179" i="46"/>
  <c r="BI179" i="44"/>
  <c r="BQ179" i="46"/>
  <c r="BQ179" i="44"/>
  <c r="AU180" i="46"/>
  <c r="AU180" i="44"/>
  <c r="G182" i="46"/>
  <c r="G182" i="44"/>
  <c r="O182" i="46"/>
  <c r="O182" i="44"/>
  <c r="W182" i="46"/>
  <c r="W182" i="44"/>
  <c r="AE182" i="46"/>
  <c r="AE182" i="44"/>
  <c r="AM182" i="46"/>
  <c r="AM182" i="44"/>
  <c r="AU182" i="46"/>
  <c r="AU182" i="44"/>
  <c r="BC182" i="46"/>
  <c r="BC182" i="44"/>
  <c r="BK182" i="46"/>
  <c r="BK182" i="44"/>
  <c r="I187" i="46"/>
  <c r="I187" i="44"/>
  <c r="BD189" i="46"/>
  <c r="BD189" i="44"/>
  <c r="AA190" i="46"/>
  <c r="AA190" i="44"/>
  <c r="J194" i="46"/>
  <c r="J194" i="44"/>
  <c r="R194" i="46"/>
  <c r="R194" i="44"/>
  <c r="Z194" i="46"/>
  <c r="Z194" i="44"/>
  <c r="AH194" i="46"/>
  <c r="AH194" i="44"/>
  <c r="AP194" i="46"/>
  <c r="AP194" i="44"/>
  <c r="AX194" i="46"/>
  <c r="AX194" i="44"/>
  <c r="BF194" i="46"/>
  <c r="BF194" i="44"/>
  <c r="BN194" i="46"/>
  <c r="BN194" i="44"/>
  <c r="F200" i="46"/>
  <c r="F200" i="44"/>
  <c r="N200" i="46"/>
  <c r="N200" i="44"/>
  <c r="V200" i="46"/>
  <c r="V200" i="44"/>
  <c r="AD200" i="46"/>
  <c r="AD200" i="44"/>
  <c r="AL200" i="46"/>
  <c r="AL200" i="44"/>
  <c r="AT200" i="46"/>
  <c r="AT200" i="44"/>
  <c r="BB200" i="46"/>
  <c r="BB200" i="44"/>
  <c r="BJ200" i="46"/>
  <c r="BJ200" i="44"/>
  <c r="J201" i="46"/>
  <c r="J201" i="44"/>
  <c r="R201" i="46"/>
  <c r="R201" i="44"/>
  <c r="Z201" i="46"/>
  <c r="Z201" i="44"/>
  <c r="AH201" i="46"/>
  <c r="AH201" i="44"/>
  <c r="AP201" i="46"/>
  <c r="AP201" i="44"/>
  <c r="AX201" i="46"/>
  <c r="AX201" i="44"/>
  <c r="BF201" i="46"/>
  <c r="BF201" i="44"/>
  <c r="BN201" i="46"/>
  <c r="BN201" i="44"/>
  <c r="M204" i="46"/>
  <c r="M204" i="44"/>
  <c r="BI204" i="46"/>
  <c r="BI204" i="44"/>
  <c r="D206" i="46"/>
  <c r="D206" i="44"/>
  <c r="L206" i="46"/>
  <c r="L206" i="44"/>
  <c r="T206" i="46"/>
  <c r="T206" i="44"/>
  <c r="AB206" i="46"/>
  <c r="AB206" i="44"/>
  <c r="AJ206" i="46"/>
  <c r="AJ206" i="44"/>
  <c r="AR206" i="46"/>
  <c r="AR206" i="44"/>
  <c r="AZ206" i="46"/>
  <c r="AZ206" i="44"/>
  <c r="BH206" i="46"/>
  <c r="BH206" i="44"/>
  <c r="BP206" i="46"/>
  <c r="BP206" i="44"/>
  <c r="G207" i="46"/>
  <c r="G207" i="44"/>
  <c r="AM207" i="46"/>
  <c r="AM207" i="44"/>
  <c r="BC207" i="46"/>
  <c r="BC207" i="44"/>
  <c r="A107" i="44"/>
  <c r="O108" i="46"/>
  <c r="O108" i="44"/>
  <c r="BC110" i="46"/>
  <c r="BC110" i="44"/>
  <c r="I113" i="46"/>
  <c r="I113" i="44"/>
  <c r="BM113" i="46"/>
  <c r="BM113" i="44"/>
  <c r="AJ118" i="46"/>
  <c r="AJ118" i="44"/>
  <c r="AY125" i="46"/>
  <c r="AY125" i="44"/>
  <c r="W126" i="46"/>
  <c r="W126" i="44"/>
  <c r="AU126" i="46"/>
  <c r="AU126" i="44"/>
  <c r="BO127" i="46"/>
  <c r="BO127" i="44"/>
  <c r="AM128" i="44"/>
  <c r="AE128" i="44"/>
  <c r="BC128" i="44"/>
  <c r="BH129" i="44"/>
  <c r="AF130" i="44"/>
  <c r="AJ131" i="44"/>
  <c r="A141" i="44"/>
  <c r="C148" i="46"/>
  <c r="C148" i="44" s="1"/>
  <c r="D11" i="44"/>
  <c r="AZ18" i="44"/>
  <c r="AW26" i="44"/>
  <c r="P29" i="44"/>
  <c r="H30" i="44"/>
  <c r="Z46" i="44"/>
  <c r="BN51" i="44"/>
  <c r="AP65" i="44"/>
  <c r="P105" i="44"/>
  <c r="BN110" i="44"/>
  <c r="W116" i="44"/>
  <c r="AU116" i="44"/>
  <c r="S117" i="44"/>
  <c r="F120" i="44"/>
  <c r="AY130" i="44"/>
  <c r="K132" i="44"/>
  <c r="BO136" i="44"/>
  <c r="R138" i="44"/>
  <c r="AQ139" i="44"/>
  <c r="AP141" i="44"/>
  <c r="AT142" i="44"/>
  <c r="Y143" i="44"/>
  <c r="BE143" i="44"/>
  <c r="U144" i="44"/>
  <c r="BA144" i="44"/>
  <c r="BE145" i="44"/>
  <c r="AQ146" i="44"/>
  <c r="V147" i="44"/>
  <c r="AT147" i="44"/>
  <c r="BL150" i="44"/>
  <c r="BH151" i="44"/>
  <c r="X152" i="44"/>
  <c r="T153" i="44"/>
  <c r="AR153" i="44"/>
  <c r="AU154" i="44"/>
  <c r="AQ155" i="44"/>
  <c r="F159" i="44"/>
  <c r="BB159" i="44"/>
  <c r="D161" i="44"/>
  <c r="BH161" i="44"/>
  <c r="AZ163" i="44"/>
  <c r="P164" i="44"/>
  <c r="AZ165" i="44"/>
  <c r="AT166" i="44"/>
  <c r="Z167" i="44"/>
  <c r="AN169" i="44"/>
  <c r="N171" i="44"/>
  <c r="AX172" i="44"/>
  <c r="V173" i="44"/>
  <c r="AX174" i="44"/>
  <c r="AK175" i="44"/>
  <c r="BI175" i="44"/>
  <c r="BJ71" i="44"/>
  <c r="M40" i="44"/>
  <c r="R52" i="44"/>
  <c r="K32" i="44"/>
  <c r="AH52" i="44"/>
  <c r="BP75" i="44"/>
  <c r="BI92" i="44"/>
  <c r="AP94" i="44"/>
  <c r="A112" i="44"/>
  <c r="C108" i="46"/>
  <c r="C108" i="44" s="1"/>
  <c r="C128" i="46"/>
  <c r="C128" i="44" s="1"/>
  <c r="F35" i="44"/>
  <c r="BB107" i="44"/>
  <c r="P112" i="44"/>
  <c r="O114" i="44"/>
  <c r="O116" i="44"/>
  <c r="AE116" i="44"/>
  <c r="AA117" i="44"/>
  <c r="AY117" i="44"/>
  <c r="AL120" i="44"/>
  <c r="T122" i="44"/>
  <c r="BP122" i="44"/>
  <c r="V125" i="44"/>
  <c r="AT127" i="44"/>
  <c r="O129" i="44"/>
  <c r="AQ130" i="44"/>
  <c r="O131" i="44"/>
  <c r="AQ132" i="44"/>
  <c r="K136" i="44"/>
  <c r="AD137" i="44"/>
  <c r="BB137" i="44"/>
  <c r="AH138" i="44"/>
  <c r="F140" i="44"/>
  <c r="BJ140" i="44"/>
  <c r="Z141" i="44"/>
  <c r="AK144" i="44"/>
  <c r="S146" i="44"/>
  <c r="BG146" i="44"/>
  <c r="I148" i="44"/>
  <c r="BE148" i="44"/>
  <c r="AC149" i="44"/>
  <c r="BQ149" i="44"/>
  <c r="AN150" i="44"/>
  <c r="AJ151" i="44"/>
  <c r="AV152" i="44"/>
  <c r="R72" i="44"/>
  <c r="AR75" i="44"/>
  <c r="L57" i="44"/>
  <c r="BJ64" i="44"/>
  <c r="AY63" i="44"/>
  <c r="BO80" i="44"/>
  <c r="AH91" i="44"/>
  <c r="AE98" i="44"/>
  <c r="S104" i="44"/>
  <c r="BC105" i="44"/>
  <c r="Y108" i="44"/>
  <c r="F114" i="44"/>
  <c r="AT114" i="44"/>
  <c r="AL116" i="44"/>
  <c r="AX117" i="44"/>
  <c r="AS120" i="44"/>
  <c r="S122" i="44"/>
  <c r="A115" i="44"/>
  <c r="U53" i="44"/>
  <c r="AC71" i="44"/>
  <c r="U85" i="44"/>
  <c r="Y94" i="44"/>
  <c r="BM96" i="44"/>
  <c r="BI97" i="44"/>
  <c r="Q101" i="44"/>
  <c r="AG101" i="44"/>
  <c r="AQ102" i="44"/>
  <c r="BC103" i="44"/>
  <c r="U107" i="44"/>
  <c r="BA109" i="44"/>
  <c r="BN117" i="44"/>
  <c r="AU121" i="44"/>
  <c r="BK121" i="44"/>
  <c r="A37" i="44"/>
  <c r="AC7" i="44"/>
  <c r="AO28" i="44"/>
  <c r="AS29" i="44"/>
  <c r="AN30" i="44"/>
  <c r="BH31" i="44"/>
  <c r="AY59" i="44"/>
  <c r="BQ71" i="44"/>
  <c r="Y75" i="44"/>
  <c r="BG75" i="44"/>
  <c r="BJ79" i="44"/>
  <c r="M81" i="44"/>
  <c r="BA81" i="44"/>
  <c r="AN82" i="44"/>
  <c r="AB83" i="44"/>
  <c r="AC85" i="44"/>
  <c r="AR87" i="44"/>
  <c r="BP87" i="44"/>
  <c r="J89" i="44"/>
  <c r="AD90" i="44"/>
  <c r="BB90" i="44"/>
  <c r="BC93" i="44"/>
  <c r="M95" i="44"/>
  <c r="AS100" i="44"/>
  <c r="AM103" i="44"/>
  <c r="AA104" i="44"/>
  <c r="BG104" i="44"/>
  <c r="BA107" i="44"/>
  <c r="I108" i="44"/>
  <c r="U111" i="44"/>
  <c r="BQ111" i="44"/>
  <c r="AE112" i="44"/>
  <c r="AQ113" i="44"/>
  <c r="BG113" i="44"/>
  <c r="AH115" i="44"/>
  <c r="V116" i="44"/>
  <c r="BJ116" i="44"/>
  <c r="V118" i="44"/>
  <c r="U120" i="44"/>
  <c r="G121" i="44"/>
  <c r="BO122" i="44"/>
  <c r="W123" i="44"/>
  <c r="AQ124" i="44"/>
  <c r="V131" i="44"/>
  <c r="J132" i="44"/>
  <c r="N133" i="44"/>
  <c r="AL133" i="44"/>
  <c r="BB133" i="44"/>
  <c r="AH134" i="44"/>
  <c r="BJ135" i="44"/>
  <c r="BF136" i="44"/>
  <c r="AK137" i="44"/>
  <c r="X25" i="44"/>
  <c r="AB68" i="44"/>
  <c r="P69" i="44"/>
  <c r="E85" i="44"/>
  <c r="AB87" i="44"/>
  <c r="BH87" i="44"/>
  <c r="J91" i="44"/>
  <c r="AU93" i="44"/>
  <c r="BB10" i="44"/>
  <c r="AS34" i="44"/>
  <c r="Q83" i="44"/>
  <c r="T84" i="44"/>
  <c r="P85" i="44"/>
  <c r="AO88" i="44"/>
  <c r="AC91" i="44"/>
  <c r="BP94" i="44"/>
  <c r="BL95" i="44"/>
  <c r="N48" i="44"/>
  <c r="P24" i="44"/>
  <c r="T86" i="44"/>
  <c r="A81" i="44"/>
  <c r="C58" i="46"/>
  <c r="C58" i="44" s="1"/>
  <c r="BO38" i="44"/>
  <c r="AN53" i="44"/>
  <c r="BB57" i="44"/>
  <c r="AN73" i="44"/>
  <c r="AF78" i="44"/>
  <c r="AF85" i="44"/>
  <c r="AB86" i="44"/>
  <c r="AE87" i="44"/>
  <c r="AO90" i="44"/>
  <c r="AU92" i="44"/>
  <c r="P49" i="44"/>
  <c r="AN78" i="44"/>
  <c r="BM83" i="44"/>
  <c r="AJ86" i="44"/>
  <c r="AG90" i="44"/>
  <c r="G92" i="44"/>
  <c r="R93" i="44"/>
  <c r="A64" i="44"/>
  <c r="C81" i="46"/>
  <c r="C81" i="44" s="1"/>
  <c r="Z31" i="44"/>
  <c r="AM45" i="44"/>
  <c r="BD78" i="44"/>
  <c r="BO79" i="44"/>
  <c r="J81" i="44"/>
  <c r="M82" i="44"/>
  <c r="AK82" i="44"/>
  <c r="AO83" i="44"/>
  <c r="BH84" i="44"/>
  <c r="D86" i="44"/>
  <c r="AG88" i="44"/>
  <c r="U89" i="44"/>
  <c r="Q90" i="44"/>
  <c r="BE90" i="44"/>
  <c r="U91" i="44"/>
  <c r="BA91" i="44"/>
  <c r="AB96" i="44"/>
  <c r="AZ96" i="44"/>
  <c r="F99" i="44"/>
  <c r="BD100" i="44"/>
  <c r="AH105" i="44"/>
  <c r="BF105" i="44"/>
  <c r="AB106" i="44"/>
  <c r="AJ47" i="44"/>
  <c r="P53" i="44"/>
  <c r="BF86" i="46"/>
  <c r="BF86" i="44"/>
  <c r="BQ87" i="46"/>
  <c r="BQ87" i="44"/>
  <c r="K89" i="46"/>
  <c r="K89" i="44"/>
  <c r="R108" i="46"/>
  <c r="R108" i="44"/>
  <c r="M39" i="44"/>
  <c r="AR52" i="44"/>
  <c r="BJ73" i="44"/>
  <c r="T75" i="44"/>
  <c r="AQ79" i="44"/>
  <c r="U82" i="44"/>
  <c r="AS82" i="44"/>
  <c r="AW83" i="44"/>
  <c r="Z86" i="44"/>
  <c r="G87" i="44"/>
  <c r="AK87" i="44"/>
  <c r="Q88" i="44"/>
  <c r="AW88" i="44"/>
  <c r="AC89" i="44"/>
  <c r="AK91" i="44"/>
  <c r="BI91" i="44"/>
  <c r="AM92" i="44"/>
  <c r="L94" i="44"/>
  <c r="AZ94" i="44"/>
  <c r="H95" i="44"/>
  <c r="AH98" i="44"/>
  <c r="AL102" i="44"/>
  <c r="J103" i="44"/>
  <c r="V104" i="44"/>
  <c r="BN105" i="44"/>
  <c r="D108" i="44"/>
  <c r="BJ113" i="44"/>
  <c r="I114" i="44"/>
  <c r="AO114" i="44"/>
  <c r="BE114" i="44"/>
  <c r="M115" i="44"/>
  <c r="BA115" i="44"/>
  <c r="U117" i="44"/>
  <c r="AK117" i="44"/>
  <c r="BQ117" i="44"/>
  <c r="BE118" i="44"/>
  <c r="U119" i="44"/>
  <c r="R121" i="44"/>
  <c r="AP121" i="44"/>
  <c r="F122" i="44"/>
  <c r="V122" i="44"/>
  <c r="R123" i="44"/>
  <c r="AH123" i="44"/>
  <c r="V124" i="44"/>
  <c r="BJ124" i="44"/>
  <c r="P125" i="44"/>
  <c r="BH128" i="44"/>
  <c r="AG129" i="44"/>
  <c r="AW129" i="44"/>
  <c r="BM131" i="44"/>
  <c r="BI132" i="44"/>
  <c r="BI82" i="46"/>
  <c r="BI82" i="44"/>
  <c r="AG83" i="46"/>
  <c r="AG83" i="44"/>
  <c r="D84" i="46"/>
  <c r="D84" i="44"/>
  <c r="L86" i="46"/>
  <c r="L86" i="44"/>
  <c r="W87" i="46"/>
  <c r="W87" i="44"/>
  <c r="Y90" i="46"/>
  <c r="Y90" i="44"/>
  <c r="AE92" i="46"/>
  <c r="AE92" i="44"/>
  <c r="BK92" i="46"/>
  <c r="BK92" i="44"/>
  <c r="BN93" i="46"/>
  <c r="BN93" i="44"/>
  <c r="P95" i="46"/>
  <c r="P95" i="44"/>
  <c r="X97" i="46"/>
  <c r="X97" i="44"/>
  <c r="J98" i="46"/>
  <c r="J98" i="44"/>
  <c r="BF98" i="46"/>
  <c r="BF98" i="44"/>
  <c r="BL100" i="46"/>
  <c r="BL100" i="44"/>
  <c r="L101" i="46"/>
  <c r="L101" i="44"/>
  <c r="AR101" i="46"/>
  <c r="AR101" i="44"/>
  <c r="AD102" i="46"/>
  <c r="AD102" i="44"/>
  <c r="R103" i="46"/>
  <c r="R103" i="44"/>
  <c r="AX103" i="46"/>
  <c r="AX103" i="44"/>
  <c r="AD104" i="46"/>
  <c r="AD104" i="44"/>
  <c r="BB104" i="46"/>
  <c r="BB104" i="44"/>
  <c r="AP105" i="46"/>
  <c r="AP105" i="44"/>
  <c r="H109" i="46"/>
  <c r="H109" i="44"/>
  <c r="X109" i="46"/>
  <c r="X109" i="44"/>
  <c r="AJ110" i="46"/>
  <c r="AJ110" i="44"/>
  <c r="AF111" i="46"/>
  <c r="AF111" i="44"/>
  <c r="AX112" i="46"/>
  <c r="AX112" i="44"/>
  <c r="Y114" i="46"/>
  <c r="Y114" i="44"/>
  <c r="E115" i="46"/>
  <c r="E115" i="44"/>
  <c r="M117" i="46"/>
  <c r="M117" i="44"/>
  <c r="AS117" i="46"/>
  <c r="AS117" i="44"/>
  <c r="Y118" i="46"/>
  <c r="Y118" i="44"/>
  <c r="AK119" i="46"/>
  <c r="AK119" i="44"/>
  <c r="AV120" i="46"/>
  <c r="AV120" i="44"/>
  <c r="Z121" i="46"/>
  <c r="Z121" i="44"/>
  <c r="J123" i="46"/>
  <c r="J123" i="44"/>
  <c r="AP123" i="46"/>
  <c r="AP123" i="44"/>
  <c r="BN123" i="46"/>
  <c r="BN123" i="44"/>
  <c r="X125" i="46"/>
  <c r="X125" i="44"/>
  <c r="D126" i="46"/>
  <c r="D126" i="44"/>
  <c r="H127" i="46"/>
  <c r="H127" i="44"/>
  <c r="L128" i="46"/>
  <c r="L128" i="44"/>
  <c r="Q129" i="46"/>
  <c r="Q129" i="44"/>
  <c r="AO129" i="46"/>
  <c r="AO129" i="44"/>
  <c r="AG131" i="46"/>
  <c r="AG131" i="44"/>
  <c r="BE131" i="46"/>
  <c r="BE131" i="44"/>
  <c r="AC132" i="46"/>
  <c r="AC132" i="44"/>
  <c r="BE133" i="46"/>
  <c r="BE133" i="44"/>
  <c r="AK134" i="46"/>
  <c r="AK134" i="44"/>
  <c r="BA134" i="46"/>
  <c r="BA134" i="44"/>
  <c r="Y135" i="46"/>
  <c r="Y135" i="44"/>
  <c r="AC136" i="46"/>
  <c r="AC136" i="44"/>
  <c r="BD137" i="46"/>
  <c r="BD137" i="44"/>
  <c r="BP138" i="46"/>
  <c r="BP138" i="44"/>
  <c r="P140" i="46"/>
  <c r="P140" i="44"/>
  <c r="AV140" i="46"/>
  <c r="AV140" i="44"/>
  <c r="AR141" i="46"/>
  <c r="AR141" i="44"/>
  <c r="BD142" i="46"/>
  <c r="BD142" i="44"/>
  <c r="K143" i="46"/>
  <c r="K143" i="44"/>
  <c r="AI143" i="46"/>
  <c r="AI143" i="44"/>
  <c r="AM144" i="46"/>
  <c r="AM144" i="44"/>
  <c r="AY145" i="46"/>
  <c r="AY145" i="44"/>
  <c r="AK146" i="46"/>
  <c r="AK146" i="44"/>
  <c r="AA148" i="46"/>
  <c r="AA148" i="44"/>
  <c r="BP96" i="44"/>
  <c r="AV85" i="46"/>
  <c r="AV85" i="44"/>
  <c r="Z81" i="44"/>
  <c r="Y83" i="44"/>
  <c r="AR84" i="44"/>
  <c r="BL85" i="44"/>
  <c r="M89" i="44"/>
  <c r="BQ89" i="44"/>
  <c r="AW90" i="44"/>
  <c r="AJ94" i="44"/>
  <c r="T96" i="44"/>
  <c r="A76" i="44"/>
  <c r="A100" i="44"/>
  <c r="A105" i="44"/>
  <c r="A114" i="44"/>
  <c r="C47" i="46"/>
  <c r="C47" i="44" s="1"/>
  <c r="C103" i="46"/>
  <c r="C103" i="44" s="1"/>
  <c r="U14" i="44"/>
  <c r="BL15" i="44"/>
  <c r="AT35" i="44"/>
  <c r="AG41" i="44"/>
  <c r="R47" i="44"/>
  <c r="BP59" i="44"/>
  <c r="BG79" i="44"/>
  <c r="BN81" i="44"/>
  <c r="AY82" i="44"/>
  <c r="AZ84" i="44"/>
  <c r="AR86" i="44"/>
  <c r="AU87" i="44"/>
  <c r="BE88" i="44"/>
  <c r="AK89" i="44"/>
  <c r="M91" i="44"/>
  <c r="AS91" i="44"/>
  <c r="BC92" i="44"/>
  <c r="BH94" i="44"/>
  <c r="AV97" i="44"/>
  <c r="AP98" i="44"/>
  <c r="H100" i="44"/>
  <c r="D101" i="44"/>
  <c r="AT102" i="44"/>
  <c r="BN103" i="44"/>
  <c r="BJ104" i="44"/>
  <c r="AX105" i="44"/>
  <c r="AF107" i="44"/>
  <c r="BD107" i="44"/>
  <c r="AR108" i="44"/>
  <c r="BL109" i="44"/>
  <c r="T110" i="44"/>
  <c r="BD111" i="44"/>
  <c r="AH112" i="44"/>
  <c r="F113" i="44"/>
  <c r="V113" i="44"/>
  <c r="BB113" i="44"/>
  <c r="U115" i="44"/>
  <c r="BI115" i="44"/>
  <c r="AO116" i="44"/>
  <c r="I118" i="44"/>
  <c r="BM118" i="44"/>
  <c r="P120" i="44"/>
  <c r="AN120" i="44"/>
  <c r="BD120" i="44"/>
  <c r="AH121" i="44"/>
  <c r="X127" i="44"/>
  <c r="D128" i="44"/>
  <c r="AR128" i="44"/>
  <c r="I131" i="44"/>
  <c r="AJ84" i="46"/>
  <c r="AJ84" i="44"/>
  <c r="H85" i="46"/>
  <c r="H85" i="44"/>
  <c r="Y88" i="46"/>
  <c r="Y88" i="44"/>
  <c r="BI89" i="46"/>
  <c r="BI89" i="44"/>
  <c r="C76" i="46"/>
  <c r="C76" i="44" s="1"/>
  <c r="X51" i="44"/>
  <c r="BF62" i="44"/>
  <c r="K79" i="44"/>
  <c r="AC82" i="44"/>
  <c r="T94" i="44"/>
  <c r="BQ26" i="44"/>
  <c r="AQ38" i="44"/>
  <c r="AV49" i="44"/>
  <c r="F63" i="44"/>
  <c r="R67" i="44"/>
  <c r="AR70" i="44"/>
  <c r="P78" i="44"/>
  <c r="AV78" i="44"/>
  <c r="S79" i="44"/>
  <c r="AH81" i="44"/>
  <c r="E82" i="44"/>
  <c r="BA82" i="44"/>
  <c r="L84" i="44"/>
  <c r="X85" i="44"/>
  <c r="AZ86" i="44"/>
  <c r="O87" i="44"/>
  <c r="I88" i="44"/>
  <c r="AS89" i="44"/>
  <c r="I90" i="44"/>
  <c r="O92" i="44"/>
  <c r="AP93" i="44"/>
  <c r="BF93" i="44"/>
  <c r="X95" i="44"/>
  <c r="AV95" i="44"/>
  <c r="D96" i="44"/>
  <c r="H97" i="44"/>
  <c r="AF97" i="44"/>
  <c r="BD97" i="44"/>
  <c r="R98" i="44"/>
  <c r="AD99" i="44"/>
  <c r="BB99" i="44"/>
  <c r="AF100" i="44"/>
  <c r="AH103" i="44"/>
  <c r="F104" i="44"/>
  <c r="AL104" i="44"/>
  <c r="L108" i="44"/>
  <c r="AB108" i="44"/>
  <c r="J112" i="44"/>
  <c r="AL113" i="44"/>
  <c r="Q114" i="44"/>
  <c r="AW114" i="44"/>
  <c r="BM114" i="44"/>
  <c r="Y116" i="44"/>
  <c r="BI117" i="44"/>
  <c r="AG118" i="44"/>
  <c r="AW118" i="44"/>
  <c r="N122" i="44"/>
  <c r="AD122" i="44"/>
  <c r="Z123" i="44"/>
  <c r="BL112" i="44"/>
  <c r="BH113" i="44"/>
  <c r="BK116" i="44"/>
  <c r="BN150" i="44"/>
  <c r="AD151" i="44"/>
  <c r="AP152" i="44"/>
  <c r="F153" i="44"/>
  <c r="AC155" i="44"/>
  <c r="BQ155" i="44"/>
  <c r="AO156" i="44"/>
  <c r="E157" i="44"/>
  <c r="H159" i="44"/>
  <c r="C38" i="46"/>
  <c r="C38" i="44" s="1"/>
  <c r="AK11" i="44"/>
  <c r="G19" i="44"/>
  <c r="AJ27" i="44"/>
  <c r="BN32" i="44"/>
  <c r="AS39" i="44"/>
  <c r="X43" i="44"/>
  <c r="U47" i="44"/>
  <c r="Q49" i="44"/>
  <c r="BA52" i="44"/>
  <c r="AK53" i="44"/>
  <c r="BC58" i="44"/>
  <c r="G60" i="44"/>
  <c r="AW64" i="44"/>
  <c r="BA65" i="44"/>
  <c r="BE66" i="44"/>
  <c r="Z77" i="44"/>
  <c r="BA78" i="44"/>
  <c r="BG80" i="44"/>
  <c r="F83" i="44"/>
  <c r="AO84" i="44"/>
  <c r="AS85" i="44"/>
  <c r="BQ85" i="44"/>
  <c r="N88" i="44"/>
  <c r="BA95" i="44"/>
  <c r="BK98" i="44"/>
  <c r="S99" i="44"/>
  <c r="BL10" i="46"/>
  <c r="AX8" i="44"/>
  <c r="AR16" i="44"/>
  <c r="AN18" i="44"/>
  <c r="AP34" i="44"/>
  <c r="BQ39" i="44"/>
  <c r="BN41" i="44"/>
  <c r="L44" i="44"/>
  <c r="AG46" i="44"/>
  <c r="AG54" i="44"/>
  <c r="AI59" i="44"/>
  <c r="AP77" i="44"/>
  <c r="AN79" i="44"/>
  <c r="AA80" i="44"/>
  <c r="AH82" i="44"/>
  <c r="V83" i="44"/>
  <c r="BI85" i="44"/>
  <c r="BC31" i="44"/>
  <c r="T13" i="44"/>
  <c r="BF8" i="44"/>
  <c r="BH13" i="44"/>
  <c r="AD21" i="44"/>
  <c r="AZ25" i="44"/>
  <c r="U35" i="44"/>
  <c r="Y56" i="44"/>
  <c r="A91" i="44"/>
  <c r="AG50" i="44"/>
  <c r="AK55" i="44"/>
  <c r="AM60" i="44"/>
  <c r="AU62" i="44"/>
  <c r="BI64" i="44"/>
  <c r="BI78" i="44"/>
  <c r="Z82" i="44"/>
  <c r="BN82" i="44"/>
  <c r="BB83" i="44"/>
  <c r="AW84" i="44"/>
  <c r="AZ87" i="44"/>
  <c r="V88" i="44"/>
  <c r="BF91" i="44"/>
  <c r="I94" i="44"/>
  <c r="AG96" i="44"/>
  <c r="AC97" i="44"/>
  <c r="G98" i="44"/>
  <c r="AY99" i="44"/>
  <c r="C91" i="46"/>
  <c r="C91" i="44" s="1"/>
  <c r="BA7" i="44"/>
  <c r="AO14" i="44"/>
  <c r="BM26" i="44"/>
  <c r="AA48" i="44"/>
  <c r="AW56" i="44"/>
  <c r="BO61" i="44"/>
  <c r="Q65" i="44"/>
  <c r="S75" i="44"/>
  <c r="AL76" i="44"/>
  <c r="G81" i="44"/>
  <c r="AK85" i="44"/>
  <c r="AT88" i="44"/>
  <c r="AT90" i="44"/>
  <c r="BM94" i="44"/>
  <c r="BO99" i="44"/>
  <c r="R8" i="44"/>
  <c r="AK23" i="44"/>
  <c r="BM24" i="44"/>
  <c r="BD30" i="44"/>
  <c r="BF31" i="44"/>
  <c r="BO45" i="44"/>
  <c r="L49" i="44"/>
  <c r="D58" i="44"/>
  <c r="AT60" i="44"/>
  <c r="T68" i="44"/>
  <c r="AF69" i="44"/>
  <c r="K70" i="44"/>
  <c r="AY70" i="44"/>
  <c r="BI71" i="44"/>
  <c r="Y72" i="44"/>
  <c r="AY75" i="44"/>
  <c r="F76" i="44"/>
  <c r="X79" i="44"/>
  <c r="AQ80" i="44"/>
  <c r="J82" i="44"/>
  <c r="AD83" i="44"/>
  <c r="Y84" i="44"/>
  <c r="M85" i="44"/>
  <c r="AJ87" i="44"/>
  <c r="Z89" i="44"/>
  <c r="N90" i="44"/>
  <c r="AB92" i="44"/>
  <c r="AW94" i="44"/>
  <c r="U95" i="44"/>
  <c r="BI95" i="44"/>
  <c r="BE96" i="44"/>
  <c r="BA97" i="44"/>
  <c r="BC98" i="44"/>
  <c r="E100" i="44"/>
  <c r="AI104" i="44"/>
  <c r="AW108" i="44"/>
  <c r="E109" i="44"/>
  <c r="E111" i="44"/>
  <c r="K113" i="44"/>
  <c r="BO113" i="44"/>
  <c r="N114" i="44"/>
  <c r="AD114" i="44"/>
  <c r="J115" i="44"/>
  <c r="AT116" i="44"/>
  <c r="J117" i="44"/>
  <c r="AP117" i="44"/>
  <c r="AL118" i="44"/>
  <c r="BF119" i="44"/>
  <c r="AE121" i="44"/>
  <c r="BC121" i="44"/>
  <c r="AY122" i="44"/>
  <c r="AY124" i="44"/>
  <c r="BO124" i="44"/>
  <c r="BA125" i="44"/>
  <c r="BE126" i="44"/>
  <c r="BI127" i="44"/>
  <c r="AO128" i="44"/>
  <c r="AT129" i="44"/>
  <c r="AA19" i="44"/>
  <c r="AO52" i="44"/>
  <c r="BC60" i="44"/>
  <c r="M64" i="44"/>
  <c r="AS64" i="44"/>
  <c r="AG65" i="44"/>
  <c r="AK73" i="44"/>
  <c r="BB76" i="44"/>
  <c r="K80" i="44"/>
  <c r="BC10" i="46"/>
  <c r="AW34" i="44"/>
  <c r="L39" i="44"/>
  <c r="AS51" i="44"/>
  <c r="E55" i="44"/>
  <c r="Q56" i="44"/>
  <c r="AA57" i="44"/>
  <c r="AM58" i="44"/>
  <c r="BD74" i="44"/>
  <c r="BJ76" i="44"/>
  <c r="S80" i="44"/>
  <c r="R82" i="44"/>
  <c r="BF82" i="44"/>
  <c r="I84" i="44"/>
  <c r="BM84" i="44"/>
  <c r="AL88" i="44"/>
  <c r="BJ90" i="44"/>
  <c r="L92" i="44"/>
  <c r="AR92" i="44"/>
  <c r="BP92" i="44"/>
  <c r="BE94" i="44"/>
  <c r="AC95" i="44"/>
  <c r="C111" i="46"/>
  <c r="C111" i="44" s="1"/>
  <c r="BD8" i="44"/>
  <c r="BM17" i="44"/>
  <c r="E23" i="44"/>
  <c r="AS23" i="44"/>
  <c r="Y24" i="44"/>
  <c r="AC29" i="44"/>
  <c r="BQ29" i="44"/>
  <c r="AU32" i="44"/>
  <c r="BB33" i="44"/>
  <c r="AD34" i="44"/>
  <c r="BJ34" i="44"/>
  <c r="Q36" i="44"/>
  <c r="AW36" i="44"/>
  <c r="R37" i="44"/>
  <c r="AX37" i="44"/>
  <c r="D43" i="44"/>
  <c r="M49" i="44"/>
  <c r="BA49" i="44"/>
  <c r="BQ51" i="44"/>
  <c r="S57" i="44"/>
  <c r="L58" i="44"/>
  <c r="S61" i="44"/>
  <c r="AI63" i="44"/>
  <c r="BE65" i="44"/>
  <c r="AV69" i="44"/>
  <c r="BA71" i="44"/>
  <c r="BA73" i="44"/>
  <c r="AK74" i="44"/>
  <c r="AI76" i="44"/>
  <c r="BN77" i="44"/>
  <c r="BF78" i="44"/>
  <c r="P79" i="44"/>
  <c r="AV79" i="44"/>
  <c r="AQ88" i="44"/>
  <c r="AM89" i="44"/>
  <c r="AQ90" i="44"/>
  <c r="AU91" i="44"/>
  <c r="H104" i="44"/>
  <c r="BF107" i="44"/>
  <c r="BB108" i="44"/>
  <c r="AX109" i="44"/>
  <c r="N110" i="44"/>
  <c r="AT110" i="44"/>
  <c r="BJ110" i="44"/>
  <c r="AH111" i="44"/>
  <c r="T112" i="44"/>
  <c r="AQ114" i="44"/>
  <c r="AQ116" i="44"/>
  <c r="BG116" i="44"/>
  <c r="AH120" i="44"/>
  <c r="BH121" i="44"/>
  <c r="H122" i="44"/>
  <c r="BL124" i="44"/>
  <c r="AH125" i="44"/>
  <c r="BM10" i="46"/>
  <c r="A21" i="44"/>
  <c r="A66" i="44"/>
  <c r="C35" i="46"/>
  <c r="C35" i="44" s="1"/>
  <c r="AA7" i="44"/>
  <c r="BI11" i="44"/>
  <c r="AV13" i="44"/>
  <c r="AT14" i="44"/>
  <c r="E16" i="44"/>
  <c r="I17" i="44"/>
  <c r="G18" i="44"/>
  <c r="AV19" i="44"/>
  <c r="H23" i="44"/>
  <c r="BI23" i="44"/>
  <c r="AG24" i="44"/>
  <c r="I26" i="44"/>
  <c r="BE26" i="44"/>
  <c r="AK27" i="44"/>
  <c r="AW28" i="44"/>
  <c r="AB31" i="44"/>
  <c r="BK32" i="44"/>
  <c r="BI44" i="44"/>
  <c r="BI49" i="44"/>
  <c r="I52" i="44"/>
  <c r="AC53" i="44"/>
  <c r="BA55" i="44"/>
  <c r="AT56" i="44"/>
  <c r="X57" i="44"/>
  <c r="O58" i="44"/>
  <c r="W60" i="44"/>
  <c r="W62" i="44"/>
  <c r="BP62" i="44"/>
  <c r="Z64" i="44"/>
  <c r="BQ64" i="44"/>
  <c r="AO67" i="44"/>
  <c r="BD70" i="44"/>
  <c r="W77" i="44"/>
  <c r="AU77" i="44"/>
  <c r="BL80" i="44"/>
  <c r="BO83" i="44"/>
  <c r="W91" i="44"/>
  <c r="AP95" i="44"/>
  <c r="BJ101" i="44"/>
  <c r="BH105" i="44"/>
  <c r="J109" i="44"/>
  <c r="AZ112" i="44"/>
  <c r="A68" i="44"/>
  <c r="A85" i="44"/>
  <c r="A95" i="44"/>
  <c r="C95" i="46"/>
  <c r="C95" i="44" s="1"/>
  <c r="Z9" i="44"/>
  <c r="L12" i="44"/>
  <c r="N14" i="44"/>
  <c r="I15" i="44"/>
  <c r="AB18" i="44"/>
  <c r="O21" i="44"/>
  <c r="BQ23" i="44"/>
  <c r="AW24" i="44"/>
  <c r="Y26" i="44"/>
  <c r="AS27" i="44"/>
  <c r="E29" i="44"/>
  <c r="AV29" i="44"/>
  <c r="BL30" i="44"/>
  <c r="AJ31" i="44"/>
  <c r="F34" i="44"/>
  <c r="BA35" i="44"/>
  <c r="BJ36" i="44"/>
  <c r="BN37" i="44"/>
  <c r="AD41" i="44"/>
  <c r="L45" i="44"/>
  <c r="Z49" i="44"/>
  <c r="AG52" i="44"/>
  <c r="AF57" i="44"/>
  <c r="AQ61" i="44"/>
  <c r="AW67" i="44"/>
  <c r="AI70" i="44"/>
  <c r="BL70" i="44"/>
  <c r="AI75" i="44"/>
  <c r="V76" i="44"/>
  <c r="AT76" i="44"/>
  <c r="J77" i="44"/>
  <c r="J95" i="44"/>
  <c r="P102" i="44"/>
  <c r="AF102" i="44"/>
  <c r="AN104" i="44"/>
  <c r="AB105" i="44"/>
  <c r="AD108" i="44"/>
  <c r="BC115" i="44"/>
  <c r="AE119" i="44"/>
  <c r="AX120" i="44"/>
  <c r="BD122" i="44"/>
  <c r="A51" i="44"/>
  <c r="C73" i="46"/>
  <c r="C73" i="44" s="1"/>
  <c r="AB12" i="44"/>
  <c r="AC16" i="44"/>
  <c r="X19" i="44"/>
  <c r="W21" i="44"/>
  <c r="Y22" i="44"/>
  <c r="U23" i="44"/>
  <c r="Y28" i="44"/>
  <c r="X30" i="44"/>
  <c r="AR31" i="44"/>
  <c r="AD36" i="44"/>
  <c r="AH37" i="44"/>
  <c r="AW40" i="44"/>
  <c r="BQ46" i="44"/>
  <c r="AC49" i="44"/>
  <c r="Y50" i="44"/>
  <c r="BA51" i="44"/>
  <c r="E53" i="44"/>
  <c r="BI53" i="44"/>
  <c r="U55" i="44"/>
  <c r="BE56" i="44"/>
  <c r="AV63" i="44"/>
  <c r="J64" i="44"/>
  <c r="AH64" i="44"/>
  <c r="BF64" i="44"/>
  <c r="AC69" i="44"/>
  <c r="BN73" i="44"/>
  <c r="AE77" i="44"/>
  <c r="BC77" i="44"/>
  <c r="I12" i="44"/>
  <c r="BE12" i="44"/>
  <c r="AO17" i="44"/>
  <c r="AC23" i="44"/>
  <c r="BE24" i="44"/>
  <c r="AG26" i="44"/>
  <c r="BI27" i="44"/>
  <c r="AF30" i="44"/>
  <c r="AC38" i="44"/>
  <c r="Q40" i="44"/>
  <c r="BQ8" i="44"/>
  <c r="M27" i="44"/>
  <c r="BA29" i="44"/>
  <c r="D31" i="44"/>
  <c r="O32" i="44"/>
  <c r="A73" i="44"/>
  <c r="AS8" i="44"/>
  <c r="E11" i="44"/>
  <c r="AR18" i="44"/>
  <c r="AI19" i="44"/>
  <c r="AQ20" i="44"/>
  <c r="AO22" i="44"/>
  <c r="Q24" i="44"/>
  <c r="U27" i="44"/>
  <c r="AG28" i="44"/>
  <c r="L31" i="44"/>
  <c r="AZ31" i="44"/>
  <c r="W32" i="44"/>
  <c r="Y34" i="44"/>
  <c r="J37" i="44"/>
  <c r="AP37" i="44"/>
  <c r="BE40" i="44"/>
  <c r="E49" i="44"/>
  <c r="AK49" i="44"/>
  <c r="BF51" i="44"/>
  <c r="AH55" i="44"/>
  <c r="V56" i="44"/>
  <c r="D60" i="44"/>
  <c r="BH60" i="44"/>
  <c r="V67" i="44"/>
  <c r="BB72" i="44"/>
  <c r="AA76" i="44"/>
  <c r="H80" i="44"/>
  <c r="AU82" i="44"/>
  <c r="BJ86" i="44"/>
  <c r="BE92" i="44"/>
  <c r="H102" i="44"/>
  <c r="BD102" i="44"/>
  <c r="AJ103" i="44"/>
  <c r="AL106" i="44"/>
  <c r="A52" i="44"/>
  <c r="AC17" i="44"/>
  <c r="M22" i="44"/>
  <c r="BN50" i="44"/>
  <c r="AL53" i="44"/>
  <c r="BN65" i="44"/>
  <c r="BB66" i="44"/>
  <c r="AX67" i="44"/>
  <c r="L70" i="44"/>
  <c r="F71" i="44"/>
  <c r="AW74" i="44"/>
  <c r="AD78" i="44"/>
  <c r="D80" i="44"/>
  <c r="AJ80" i="44"/>
  <c r="S82" i="44"/>
  <c r="AD85" i="44"/>
  <c r="BA87" i="44"/>
  <c r="G88" i="44"/>
  <c r="AY89" i="44"/>
  <c r="H98" i="44"/>
  <c r="AZ104" i="44"/>
  <c r="BP104" i="44"/>
  <c r="AF105" i="44"/>
  <c r="BI40" i="46"/>
  <c r="BI40" i="44"/>
  <c r="D61" i="46"/>
  <c r="D61" i="44"/>
  <c r="Z72" i="46"/>
  <c r="Z72" i="44"/>
  <c r="BH75" i="46"/>
  <c r="BH75" i="44"/>
  <c r="AQ77" i="46"/>
  <c r="AQ77" i="44"/>
  <c r="BJ78" i="46"/>
  <c r="BJ78" i="44"/>
  <c r="K82" i="46"/>
  <c r="K82" i="44"/>
  <c r="BG82" i="46"/>
  <c r="BG82" i="44"/>
  <c r="AX84" i="46"/>
  <c r="AX84" i="44"/>
  <c r="BN84" i="46"/>
  <c r="BN84" i="44"/>
  <c r="N107" i="46"/>
  <c r="N107" i="44"/>
  <c r="V107" i="46"/>
  <c r="V107" i="44"/>
  <c r="J108" i="46"/>
  <c r="J108" i="44"/>
  <c r="Z108" i="46"/>
  <c r="Z108" i="44"/>
  <c r="AX108" i="46"/>
  <c r="AX108" i="44"/>
  <c r="BN108" i="46"/>
  <c r="BN108" i="44"/>
  <c r="N109" i="46"/>
  <c r="N109" i="44"/>
  <c r="AD109" i="46"/>
  <c r="AD109" i="44"/>
  <c r="AL109" i="46"/>
  <c r="AL109" i="44"/>
  <c r="AA21" i="46"/>
  <c r="AA21" i="44"/>
  <c r="BK41" i="46"/>
  <c r="BK41" i="44"/>
  <c r="P60" i="46"/>
  <c r="P60" i="44"/>
  <c r="BL60" i="46"/>
  <c r="BL60" i="44"/>
  <c r="BF65" i="46"/>
  <c r="BF65" i="44"/>
  <c r="AC68" i="46"/>
  <c r="AC68" i="44"/>
  <c r="AJ75" i="46"/>
  <c r="AJ75" i="44"/>
  <c r="AV103" i="44"/>
  <c r="BP48" i="46"/>
  <c r="BP48" i="44"/>
  <c r="AR59" i="46"/>
  <c r="AR59" i="44"/>
  <c r="AV62" i="46"/>
  <c r="AV62" i="44"/>
  <c r="N71" i="46"/>
  <c r="N71" i="44"/>
  <c r="N78" i="46"/>
  <c r="N78" i="44"/>
  <c r="T80" i="46"/>
  <c r="T80" i="44"/>
  <c r="E87" i="46"/>
  <c r="E87" i="44"/>
  <c r="AS87" i="46"/>
  <c r="AS87" i="44"/>
  <c r="AQ91" i="46"/>
  <c r="AQ91" i="44"/>
  <c r="A54" i="44"/>
  <c r="Q23" i="44"/>
  <c r="BB53" i="44"/>
  <c r="N66" i="44"/>
  <c r="AL97" i="44"/>
  <c r="BA40" i="44"/>
  <c r="R50" i="44"/>
  <c r="X62" i="44"/>
  <c r="R65" i="44"/>
  <c r="AH67" i="44"/>
  <c r="F97" i="44"/>
  <c r="F53" i="46"/>
  <c r="F53" i="44"/>
  <c r="A54" i="27"/>
  <c r="C56" i="46"/>
  <c r="C56" i="44" s="1"/>
  <c r="BD62" i="46"/>
  <c r="BD62" i="44"/>
  <c r="AH65" i="46"/>
  <c r="AH65" i="44"/>
  <c r="A65" i="27"/>
  <c r="A67" i="44"/>
  <c r="BQ68" i="46"/>
  <c r="BQ68" i="44"/>
  <c r="BN72" i="46"/>
  <c r="BN72" i="44"/>
  <c r="V73" i="46"/>
  <c r="V73" i="44"/>
  <c r="AD73" i="46"/>
  <c r="AD73" i="44"/>
  <c r="Z84" i="46"/>
  <c r="Z84" i="44"/>
  <c r="U87" i="46"/>
  <c r="U87" i="44"/>
  <c r="A96" i="27"/>
  <c r="C98" i="46"/>
  <c r="C98" i="44" s="1"/>
  <c r="AJ102" i="46"/>
  <c r="AJ102" i="44"/>
  <c r="BD103" i="46"/>
  <c r="BD103" i="44"/>
  <c r="BH104" i="46"/>
  <c r="BH104" i="44"/>
  <c r="AH106" i="46"/>
  <c r="AH106" i="44"/>
  <c r="AW23" i="44"/>
  <c r="AK26" i="44"/>
  <c r="AZ48" i="44"/>
  <c r="BN54" i="44"/>
  <c r="V64" i="44"/>
  <c r="F73" i="44"/>
  <c r="BM74" i="44"/>
  <c r="C50" i="46"/>
  <c r="C50" i="44" s="1"/>
  <c r="AI32" i="44"/>
  <c r="N35" i="44"/>
  <c r="N51" i="44"/>
  <c r="AX65" i="44"/>
  <c r="AH72" i="44"/>
  <c r="L80" i="44"/>
  <c r="BF84" i="44"/>
  <c r="S89" i="44"/>
  <c r="T104" i="44"/>
  <c r="AX106" i="44"/>
  <c r="A47" i="44"/>
  <c r="BJ9" i="44"/>
  <c r="AW13" i="44"/>
  <c r="BQ15" i="44"/>
  <c r="Q25" i="44"/>
  <c r="BH30" i="44"/>
  <c r="AD37" i="44"/>
  <c r="AM41" i="44"/>
  <c r="AP47" i="44"/>
  <c r="F49" i="44"/>
  <c r="V51" i="44"/>
  <c r="BJ53" i="44"/>
  <c r="H60" i="44"/>
  <c r="AD66" i="44"/>
  <c r="J67" i="44"/>
  <c r="AT73" i="44"/>
  <c r="Y74" i="44"/>
  <c r="L75" i="44"/>
  <c r="V78" i="44"/>
  <c r="BE79" i="44"/>
  <c r="BN86" i="44"/>
  <c r="BL103" i="44"/>
  <c r="BI24" i="46"/>
  <c r="BI24" i="44"/>
  <c r="AL37" i="46"/>
  <c r="AL37" i="44"/>
  <c r="BB46" i="46"/>
  <c r="BB46" i="44"/>
  <c r="AX54" i="46"/>
  <c r="AX54" i="44"/>
  <c r="BP57" i="46"/>
  <c r="BP57" i="44"/>
  <c r="AZ61" i="46"/>
  <c r="AZ61" i="44"/>
  <c r="BF72" i="46"/>
  <c r="BF72" i="44"/>
  <c r="AZ80" i="46"/>
  <c r="AZ80" i="44"/>
  <c r="AE90" i="46"/>
  <c r="AE90" i="44"/>
  <c r="BJ100" i="46"/>
  <c r="BJ100" i="44"/>
  <c r="BP102" i="46"/>
  <c r="BP102" i="44"/>
  <c r="AF103" i="46"/>
  <c r="AF103" i="44"/>
  <c r="H105" i="46"/>
  <c r="H105" i="44"/>
  <c r="L30" i="44"/>
  <c r="BA39" i="44"/>
  <c r="BI68" i="44"/>
  <c r="AZ70" i="44"/>
  <c r="S77" i="44"/>
  <c r="A79" i="44"/>
  <c r="BD31" i="44"/>
  <c r="AB75" i="44"/>
  <c r="Y79" i="44"/>
  <c r="AH86" i="44"/>
  <c r="V97" i="44"/>
  <c r="A36" i="44"/>
  <c r="A50" i="44"/>
  <c r="A56" i="44"/>
  <c r="C36" i="46"/>
  <c r="C36" i="44" s="1"/>
  <c r="C54" i="46"/>
  <c r="C54" i="44" s="1"/>
  <c r="AQ21" i="44"/>
  <c r="Y23" i="44"/>
  <c r="BA26" i="44"/>
  <c r="BI39" i="44"/>
  <c r="AL49" i="44"/>
  <c r="AB59" i="44"/>
  <c r="L61" i="44"/>
  <c r="BP61" i="44"/>
  <c r="Z65" i="44"/>
  <c r="I69" i="44"/>
  <c r="V71" i="44"/>
  <c r="AP72" i="44"/>
  <c r="N73" i="44"/>
  <c r="BO77" i="44"/>
  <c r="AG79" i="44"/>
  <c r="AP86" i="44"/>
  <c r="BO89" i="44"/>
  <c r="W90" i="44"/>
  <c r="L102" i="44"/>
  <c r="AN103" i="44"/>
  <c r="J106" i="44"/>
  <c r="Q79" i="46"/>
  <c r="Q79" i="44"/>
  <c r="BM79" i="46"/>
  <c r="BM79" i="44"/>
  <c r="AX86" i="46"/>
  <c r="AX86" i="44"/>
  <c r="BK88" i="46"/>
  <c r="BK88" i="44"/>
  <c r="AC92" i="46"/>
  <c r="AC92" i="44"/>
  <c r="Z94" i="46"/>
  <c r="Z94" i="44"/>
  <c r="AP96" i="46"/>
  <c r="AP96" i="44"/>
  <c r="X98" i="46"/>
  <c r="X98" i="44"/>
  <c r="BP99" i="46"/>
  <c r="BP99" i="44"/>
  <c r="AB104" i="46"/>
  <c r="AB104" i="44"/>
  <c r="AR104" i="46"/>
  <c r="AR104" i="44"/>
  <c r="C72" i="46"/>
  <c r="C72" i="44" s="1"/>
  <c r="BE27" i="44"/>
  <c r="AW38" i="44"/>
  <c r="M87" i="44"/>
  <c r="AH94" i="44"/>
  <c r="AX96" i="44"/>
  <c r="R34" i="44"/>
  <c r="BM38" i="44"/>
  <c r="P58" i="44"/>
  <c r="BH61" i="44"/>
  <c r="J84" i="44"/>
  <c r="AH96" i="44"/>
  <c r="A65" i="44"/>
  <c r="A74" i="44"/>
  <c r="A101" i="44"/>
  <c r="C79" i="46"/>
  <c r="C79" i="44" s="1"/>
  <c r="BI10" i="44"/>
  <c r="E24" i="44"/>
  <c r="AJ30" i="44"/>
  <c r="AN31" i="44"/>
  <c r="BC33" i="44"/>
  <c r="J36" i="44"/>
  <c r="BQ45" i="44"/>
  <c r="J47" i="44"/>
  <c r="BF47" i="44"/>
  <c r="AT49" i="44"/>
  <c r="J52" i="44"/>
  <c r="AF58" i="44"/>
  <c r="H62" i="44"/>
  <c r="AK68" i="44"/>
  <c r="AG69" i="44"/>
  <c r="BB71" i="44"/>
  <c r="J72" i="44"/>
  <c r="AX72" i="44"/>
  <c r="K77" i="44"/>
  <c r="R84" i="44"/>
  <c r="AP84" i="44"/>
  <c r="O88" i="44"/>
  <c r="AE88" i="44"/>
  <c r="BC90" i="44"/>
  <c r="K91" i="44"/>
  <c r="T99" i="44"/>
  <c r="AR99" i="44"/>
  <c r="BB100" i="44"/>
  <c r="BL105" i="44"/>
  <c r="AP110" i="44"/>
  <c r="BJ111" i="44"/>
  <c r="J110" i="44"/>
  <c r="H112" i="44"/>
  <c r="A110" i="44"/>
  <c r="J8" i="44"/>
  <c r="G9" i="44"/>
  <c r="BF110" i="44"/>
  <c r="AT111" i="44"/>
  <c r="AF112" i="44"/>
  <c r="AV112" i="44"/>
  <c r="BC116" i="44"/>
  <c r="AD120" i="44"/>
  <c r="H121" i="44"/>
  <c r="AB122" i="44"/>
  <c r="AF123" i="44"/>
  <c r="D124" i="44"/>
  <c r="AB124" i="44"/>
  <c r="N125" i="44"/>
  <c r="AD125" i="44"/>
  <c r="F127" i="44"/>
  <c r="R128" i="44"/>
  <c r="AP128" i="44"/>
  <c r="BO130" i="44"/>
  <c r="G133" i="44"/>
  <c r="AY134" i="44"/>
  <c r="AU135" i="44"/>
  <c r="AD111" i="44"/>
  <c r="BB109" i="44"/>
  <c r="AS11" i="44"/>
  <c r="AD14" i="44"/>
  <c r="AG15" i="44"/>
  <c r="P16" i="44"/>
  <c r="D18" i="44"/>
  <c r="BK18" i="44"/>
  <c r="AT20" i="44"/>
  <c r="AE26" i="44"/>
  <c r="BQ37" i="44"/>
  <c r="T40" i="44"/>
  <c r="BJ44" i="44"/>
  <c r="BC29" i="46"/>
  <c r="BC29" i="44"/>
  <c r="AA40" i="46"/>
  <c r="AA40" i="44"/>
  <c r="AI40" i="46"/>
  <c r="AI40" i="44"/>
  <c r="U41" i="46"/>
  <c r="U41" i="44"/>
  <c r="BQ41" i="46"/>
  <c r="BQ41" i="44"/>
  <c r="AI43" i="46"/>
  <c r="AI43" i="44"/>
  <c r="AQ43" i="46"/>
  <c r="AQ43" i="44"/>
  <c r="G44" i="46"/>
  <c r="G44" i="44"/>
  <c r="O44" i="46"/>
  <c r="O44" i="44"/>
  <c r="AM44" i="46"/>
  <c r="AM44" i="44"/>
  <c r="AU44" i="46"/>
  <c r="AU44" i="44"/>
  <c r="BK44" i="46"/>
  <c r="BK44" i="44"/>
  <c r="K45" i="46"/>
  <c r="K45" i="44"/>
  <c r="AI45" i="46"/>
  <c r="AI45" i="44"/>
  <c r="AQ45" i="46"/>
  <c r="AQ45" i="44"/>
  <c r="AY45" i="46"/>
  <c r="AY45" i="44"/>
  <c r="P47" i="46"/>
  <c r="P47" i="44"/>
  <c r="AV47" i="46"/>
  <c r="AV47" i="44"/>
  <c r="J48" i="46"/>
  <c r="J48" i="44"/>
  <c r="R48" i="46"/>
  <c r="R48" i="44"/>
  <c r="Z48" i="46"/>
  <c r="Z48" i="44"/>
  <c r="BF48" i="46"/>
  <c r="BF48" i="44"/>
  <c r="D49" i="46"/>
  <c r="D49" i="44"/>
  <c r="T49" i="46"/>
  <c r="T49" i="44"/>
  <c r="AR49" i="46"/>
  <c r="AR49" i="44"/>
  <c r="AZ49" i="46"/>
  <c r="AZ49" i="44"/>
  <c r="BP49" i="46"/>
  <c r="BP49" i="44"/>
  <c r="P50" i="46"/>
  <c r="P50" i="44"/>
  <c r="X50" i="46"/>
  <c r="X50" i="44"/>
  <c r="AF50" i="46"/>
  <c r="AF50" i="44"/>
  <c r="BD50" i="46"/>
  <c r="BD50" i="44"/>
  <c r="BL50" i="46"/>
  <c r="BL50" i="44"/>
  <c r="AJ51" i="46"/>
  <c r="AJ51" i="44"/>
  <c r="BH51" i="46"/>
  <c r="BH51" i="44"/>
  <c r="P52" i="46"/>
  <c r="P52" i="44"/>
  <c r="X52" i="46"/>
  <c r="X52" i="44"/>
  <c r="AF52" i="46"/>
  <c r="AF52" i="44"/>
  <c r="AN52" i="46"/>
  <c r="AN52" i="44"/>
  <c r="AV52" i="46"/>
  <c r="AV52" i="44"/>
  <c r="D53" i="46"/>
  <c r="D53" i="44"/>
  <c r="T53" i="46"/>
  <c r="T53" i="44"/>
  <c r="AB53" i="46"/>
  <c r="AB53" i="44"/>
  <c r="AR53" i="46"/>
  <c r="AR53" i="44"/>
  <c r="BH53" i="46"/>
  <c r="BH53" i="44"/>
  <c r="H54" i="46"/>
  <c r="H54" i="44"/>
  <c r="P54" i="46"/>
  <c r="P54" i="44"/>
  <c r="X54" i="46"/>
  <c r="X54" i="44"/>
  <c r="AF54" i="46"/>
  <c r="AF54" i="44"/>
  <c r="BL54" i="46"/>
  <c r="BL54" i="44"/>
  <c r="T55" i="46"/>
  <c r="T55" i="44"/>
  <c r="AB55" i="46"/>
  <c r="AB55" i="44"/>
  <c r="AR55" i="46"/>
  <c r="AR55" i="44"/>
  <c r="H56" i="46"/>
  <c r="H56" i="44"/>
  <c r="P56" i="46"/>
  <c r="P56" i="44"/>
  <c r="AN56" i="46"/>
  <c r="AN56" i="44"/>
  <c r="BL56" i="46"/>
  <c r="BL56" i="44"/>
  <c r="J57" i="46"/>
  <c r="J57" i="44"/>
  <c r="Z57" i="46"/>
  <c r="Z57" i="44"/>
  <c r="AH57" i="46"/>
  <c r="AH57" i="44"/>
  <c r="AP57" i="46"/>
  <c r="AP57" i="44"/>
  <c r="F58" i="46"/>
  <c r="F58" i="44"/>
  <c r="AD58" i="46"/>
  <c r="AD58" i="44"/>
  <c r="AT58" i="46"/>
  <c r="AT58" i="44"/>
  <c r="BJ58" i="46"/>
  <c r="BJ58" i="44"/>
  <c r="A57" i="27"/>
  <c r="C59" i="46"/>
  <c r="C59" i="44" s="1"/>
  <c r="R59" i="46"/>
  <c r="R59" i="44"/>
  <c r="Z59" i="46"/>
  <c r="Z59" i="44"/>
  <c r="AH59" i="46"/>
  <c r="AH59" i="44"/>
  <c r="AP59" i="46"/>
  <c r="AP59" i="44"/>
  <c r="AX59" i="46"/>
  <c r="AX59" i="44"/>
  <c r="BF59" i="46"/>
  <c r="BF59" i="44"/>
  <c r="F60" i="46"/>
  <c r="F60" i="44"/>
  <c r="V60" i="46"/>
  <c r="V60" i="44"/>
  <c r="AD60" i="46"/>
  <c r="AD60" i="44"/>
  <c r="AL60" i="46"/>
  <c r="AL60" i="44"/>
  <c r="BB60" i="46"/>
  <c r="BB60" i="44"/>
  <c r="R61" i="46"/>
  <c r="R61" i="44"/>
  <c r="AH61" i="46"/>
  <c r="AH61" i="44"/>
  <c r="AP61" i="46"/>
  <c r="AP61" i="44"/>
  <c r="BN61" i="46"/>
  <c r="BN61" i="44"/>
  <c r="F62" i="46"/>
  <c r="F62" i="44"/>
  <c r="N62" i="46"/>
  <c r="N62" i="44"/>
  <c r="V62" i="46"/>
  <c r="V62" i="44"/>
  <c r="AD62" i="46"/>
  <c r="AD62" i="44"/>
  <c r="AL62" i="46"/>
  <c r="AL62" i="44"/>
  <c r="BB62" i="46"/>
  <c r="BB62" i="44"/>
  <c r="A61" i="27"/>
  <c r="C63" i="46"/>
  <c r="C63" i="44" s="1"/>
  <c r="R63" i="46"/>
  <c r="R63" i="44"/>
  <c r="Z63" i="46"/>
  <c r="Z63" i="44"/>
  <c r="AP63" i="46"/>
  <c r="AP63" i="44"/>
  <c r="AX63" i="46"/>
  <c r="AX63" i="44"/>
  <c r="BF63" i="46"/>
  <c r="BF63" i="44"/>
  <c r="BN63" i="46"/>
  <c r="BN63" i="44"/>
  <c r="L64" i="46"/>
  <c r="L64" i="44"/>
  <c r="T64" i="46"/>
  <c r="T64" i="44"/>
  <c r="AJ64" i="46"/>
  <c r="AJ64" i="44"/>
  <c r="AZ64" i="46"/>
  <c r="AZ64" i="44"/>
  <c r="BP64" i="46"/>
  <c r="BP64" i="44"/>
  <c r="H65" i="46"/>
  <c r="H65" i="44"/>
  <c r="AF65" i="46"/>
  <c r="AF65" i="44"/>
  <c r="AN65" i="46"/>
  <c r="AN65" i="44"/>
  <c r="AV65" i="46"/>
  <c r="AV65" i="44"/>
  <c r="BD65" i="46"/>
  <c r="BD65" i="44"/>
  <c r="BL65" i="46"/>
  <c r="BL65" i="44"/>
  <c r="D66" i="46"/>
  <c r="D66" i="44"/>
  <c r="T66" i="46"/>
  <c r="T66" i="44"/>
  <c r="AB66" i="46"/>
  <c r="AB66" i="44"/>
  <c r="AJ66" i="46"/>
  <c r="AJ66" i="44"/>
  <c r="AR66" i="46"/>
  <c r="AR66" i="44"/>
  <c r="BH66" i="46"/>
  <c r="BH66" i="44"/>
  <c r="BP66" i="46"/>
  <c r="BP66" i="44"/>
  <c r="H67" i="46"/>
  <c r="H67" i="44"/>
  <c r="X67" i="46"/>
  <c r="X67" i="44"/>
  <c r="AF67" i="46"/>
  <c r="AF67" i="44"/>
  <c r="AN67" i="46"/>
  <c r="AN67" i="44"/>
  <c r="AV67" i="46"/>
  <c r="AV67" i="44"/>
  <c r="BD67" i="46"/>
  <c r="BD67" i="44"/>
  <c r="K68" i="46"/>
  <c r="K68" i="44"/>
  <c r="S68" i="46"/>
  <c r="S68" i="44"/>
  <c r="AA68" i="46"/>
  <c r="AA68" i="44"/>
  <c r="AI68" i="46"/>
  <c r="AI68" i="44"/>
  <c r="AQ68" i="46"/>
  <c r="AQ68" i="44"/>
  <c r="BG68" i="46"/>
  <c r="BG68" i="44"/>
  <c r="O69" i="46"/>
  <c r="O69" i="44"/>
  <c r="W69" i="46"/>
  <c r="W69" i="44"/>
  <c r="AM69" i="46"/>
  <c r="AM69" i="44"/>
  <c r="AU69" i="46"/>
  <c r="AU69" i="44"/>
  <c r="BK69" i="46"/>
  <c r="BK69" i="44"/>
  <c r="J70" i="46"/>
  <c r="J70" i="44"/>
  <c r="Z70" i="46"/>
  <c r="Z70" i="44"/>
  <c r="AH70" i="46"/>
  <c r="AH70" i="44"/>
  <c r="AP70" i="46"/>
  <c r="AP70" i="44"/>
  <c r="AX70" i="46"/>
  <c r="AX70" i="44"/>
  <c r="BF70" i="46"/>
  <c r="BF70" i="44"/>
  <c r="D71" i="46"/>
  <c r="D71" i="44"/>
  <c r="T71" i="46"/>
  <c r="T71" i="44"/>
  <c r="AB71" i="46"/>
  <c r="AB71" i="44"/>
  <c r="AR71" i="46"/>
  <c r="AR71" i="44"/>
  <c r="BH71" i="46"/>
  <c r="BH71" i="44"/>
  <c r="P72" i="46"/>
  <c r="P72" i="44"/>
  <c r="X72" i="46"/>
  <c r="X72" i="44"/>
  <c r="AN72" i="46"/>
  <c r="AN72" i="44"/>
  <c r="AV72" i="46"/>
  <c r="AV72" i="44"/>
  <c r="BD72" i="46"/>
  <c r="BD72" i="44"/>
  <c r="BL72" i="46"/>
  <c r="BL72" i="44"/>
  <c r="D73" i="46"/>
  <c r="D73" i="44"/>
  <c r="L73" i="46"/>
  <c r="L73" i="44"/>
  <c r="T73" i="46"/>
  <c r="T73" i="44"/>
  <c r="AB73" i="46"/>
  <c r="AB73" i="44"/>
  <c r="AR73" i="46"/>
  <c r="AR73" i="44"/>
  <c r="BH73" i="46"/>
  <c r="BH73" i="44"/>
  <c r="BP73" i="46"/>
  <c r="BP73" i="44"/>
  <c r="O74" i="46"/>
  <c r="O74" i="44"/>
  <c r="W74" i="46"/>
  <c r="W74" i="44"/>
  <c r="AE74" i="46"/>
  <c r="AE74" i="44"/>
  <c r="AM74" i="46"/>
  <c r="AM74" i="44"/>
  <c r="BC74" i="46"/>
  <c r="BC74" i="44"/>
  <c r="BK74" i="46"/>
  <c r="BK74" i="44"/>
  <c r="E76" i="46"/>
  <c r="E76" i="44"/>
  <c r="U76" i="46"/>
  <c r="U76" i="44"/>
  <c r="AC76" i="46"/>
  <c r="AC76" i="44"/>
  <c r="AK76" i="46"/>
  <c r="AK76" i="44"/>
  <c r="AS76" i="46"/>
  <c r="AS76" i="44"/>
  <c r="BA76" i="46"/>
  <c r="BA76" i="44"/>
  <c r="BI76" i="46"/>
  <c r="BI76" i="44"/>
  <c r="I77" i="46"/>
  <c r="I77" i="44"/>
  <c r="Q77" i="46"/>
  <c r="Q77" i="44"/>
  <c r="Y77" i="46"/>
  <c r="Y77" i="44"/>
  <c r="AG77" i="46"/>
  <c r="AG77" i="44"/>
  <c r="AO77" i="46"/>
  <c r="AO77" i="44"/>
  <c r="AW77" i="46"/>
  <c r="AW77" i="44"/>
  <c r="D78" i="46"/>
  <c r="D78" i="44"/>
  <c r="T78" i="46"/>
  <c r="T78" i="44"/>
  <c r="AJ78" i="46"/>
  <c r="AJ78" i="44"/>
  <c r="AR78" i="46"/>
  <c r="AR78" i="44"/>
  <c r="AZ78" i="46"/>
  <c r="AZ78" i="44"/>
  <c r="BH78" i="46"/>
  <c r="BH78" i="44"/>
  <c r="G79" i="46"/>
  <c r="G79" i="44"/>
  <c r="O79" i="46"/>
  <c r="O79" i="44"/>
  <c r="W79" i="46"/>
  <c r="W79" i="44"/>
  <c r="AE79" i="46"/>
  <c r="AE79" i="44"/>
  <c r="AM79" i="46"/>
  <c r="AM79" i="44"/>
  <c r="BC79" i="46"/>
  <c r="BC79" i="44"/>
  <c r="J80" i="46"/>
  <c r="J80" i="44"/>
  <c r="Z80" i="46"/>
  <c r="Z80" i="44"/>
  <c r="AH80" i="46"/>
  <c r="AH80" i="44"/>
  <c r="AX80" i="46"/>
  <c r="AX80" i="44"/>
  <c r="BF80" i="46"/>
  <c r="BF80" i="44"/>
  <c r="F81" i="46"/>
  <c r="F81" i="44"/>
  <c r="N81" i="46"/>
  <c r="N81" i="44"/>
  <c r="AD81" i="46"/>
  <c r="AD81" i="44"/>
  <c r="AL81" i="46"/>
  <c r="AL81" i="44"/>
  <c r="AT81" i="46"/>
  <c r="AT81" i="44"/>
  <c r="BB81" i="46"/>
  <c r="BB81" i="44"/>
  <c r="BJ81" i="46"/>
  <c r="BJ81" i="44"/>
  <c r="M83" i="46"/>
  <c r="M83" i="44"/>
  <c r="AC83" i="46"/>
  <c r="AC83" i="44"/>
  <c r="P84" i="46"/>
  <c r="P84" i="44"/>
  <c r="AN84" i="46"/>
  <c r="AN84" i="44"/>
  <c r="BL84" i="46"/>
  <c r="BL84" i="44"/>
  <c r="D85" i="46"/>
  <c r="D85" i="44"/>
  <c r="L85" i="46"/>
  <c r="L85" i="44"/>
  <c r="T85" i="46"/>
  <c r="T85" i="44"/>
  <c r="AB85" i="46"/>
  <c r="AB85" i="44"/>
  <c r="AJ85" i="46"/>
  <c r="AJ85" i="44"/>
  <c r="AR85" i="46"/>
  <c r="AR85" i="44"/>
  <c r="AZ85" i="46"/>
  <c r="AZ85" i="44"/>
  <c r="BH85" i="46"/>
  <c r="BH85" i="44"/>
  <c r="H86" i="46"/>
  <c r="H86" i="44"/>
  <c r="P86" i="46"/>
  <c r="P86" i="44"/>
  <c r="X86" i="46"/>
  <c r="X86" i="44"/>
  <c r="AF86" i="46"/>
  <c r="AF86" i="44"/>
  <c r="AN86" i="46"/>
  <c r="AN86" i="44"/>
  <c r="AV86" i="46"/>
  <c r="AV86" i="44"/>
  <c r="BL86" i="46"/>
  <c r="BL86" i="44"/>
  <c r="E88" i="46"/>
  <c r="E88" i="44"/>
  <c r="AH19" i="46"/>
  <c r="AH19" i="44"/>
  <c r="BG39" i="46"/>
  <c r="BG39" i="44"/>
  <c r="AK41" i="46"/>
  <c r="AK41" i="44"/>
  <c r="W42" i="46"/>
  <c r="W42" i="44"/>
  <c r="W44" i="44"/>
  <c r="D12" i="46"/>
  <c r="D12" i="44"/>
  <c r="S19" i="46"/>
  <c r="S19" i="44"/>
  <c r="AQ19" i="46"/>
  <c r="AQ19" i="44"/>
  <c r="BD29" i="46"/>
  <c r="BD29" i="44"/>
  <c r="G31" i="46"/>
  <c r="G31" i="44"/>
  <c r="AP32" i="46"/>
  <c r="AP32" i="44"/>
  <c r="Q34" i="46"/>
  <c r="Q34" i="44"/>
  <c r="AG34" i="46"/>
  <c r="AG34" i="44"/>
  <c r="M35" i="46"/>
  <c r="M35" i="44"/>
  <c r="AK35" i="46"/>
  <c r="AK35" i="44"/>
  <c r="Y36" i="46"/>
  <c r="Y36" i="44"/>
  <c r="AG36" i="46"/>
  <c r="AG36" i="44"/>
  <c r="AR40" i="46"/>
  <c r="AR40" i="44"/>
  <c r="V41" i="46"/>
  <c r="V41" i="44"/>
  <c r="AL41" i="46"/>
  <c r="AL41" i="44"/>
  <c r="AT41" i="46"/>
  <c r="AT41" i="44"/>
  <c r="BJ41" i="46"/>
  <c r="BJ41" i="44"/>
  <c r="A40" i="27"/>
  <c r="A42" i="44"/>
  <c r="C42" i="46"/>
  <c r="C42" i="44" s="1"/>
  <c r="H42" i="46"/>
  <c r="H42" i="44"/>
  <c r="P42" i="46"/>
  <c r="P42" i="44"/>
  <c r="AF42" i="46"/>
  <c r="AF42" i="44"/>
  <c r="AN42" i="46"/>
  <c r="AN42" i="44"/>
  <c r="BD42" i="46"/>
  <c r="BD42" i="44"/>
  <c r="BL42" i="46"/>
  <c r="BL42" i="44"/>
  <c r="T43" i="46"/>
  <c r="T43" i="44"/>
  <c r="AB43" i="46"/>
  <c r="AB43" i="44"/>
  <c r="AJ43" i="46"/>
  <c r="AJ43" i="44"/>
  <c r="AR43" i="46"/>
  <c r="AR43" i="44"/>
  <c r="BH43" i="46"/>
  <c r="BH43" i="44"/>
  <c r="D45" i="46"/>
  <c r="D45" i="44"/>
  <c r="T45" i="46"/>
  <c r="T45" i="44"/>
  <c r="AJ45" i="46"/>
  <c r="AJ45" i="44"/>
  <c r="AR45" i="46"/>
  <c r="AR45" i="44"/>
  <c r="BH45" i="46"/>
  <c r="BH45" i="44"/>
  <c r="BP45" i="46"/>
  <c r="BP45" i="44"/>
  <c r="E46" i="46"/>
  <c r="E46" i="44"/>
  <c r="M46" i="46"/>
  <c r="M46" i="44"/>
  <c r="U46" i="46"/>
  <c r="U46" i="44"/>
  <c r="AC46" i="46"/>
  <c r="AC46" i="44"/>
  <c r="AK46" i="46"/>
  <c r="AK46" i="44"/>
  <c r="AS46" i="46"/>
  <c r="AS46" i="44"/>
  <c r="BA46" i="46"/>
  <c r="BA46" i="44"/>
  <c r="BI46" i="46"/>
  <c r="BI46" i="44"/>
  <c r="Q47" i="46"/>
  <c r="Q47" i="44"/>
  <c r="AG47" i="46"/>
  <c r="AG47" i="44"/>
  <c r="AO47" i="46"/>
  <c r="AO47" i="44"/>
  <c r="BE47" i="46"/>
  <c r="BE47" i="44"/>
  <c r="BM47" i="46"/>
  <c r="BM47" i="44"/>
  <c r="K48" i="46"/>
  <c r="K48" i="44"/>
  <c r="S48" i="46"/>
  <c r="S48" i="44"/>
  <c r="AI48" i="46"/>
  <c r="AI48" i="44"/>
  <c r="AQ48" i="46"/>
  <c r="AQ48" i="44"/>
  <c r="BG48" i="46"/>
  <c r="BG48" i="44"/>
  <c r="U49" i="46"/>
  <c r="U49" i="44"/>
  <c r="AS49" i="46"/>
  <c r="AS49" i="44"/>
  <c r="BQ49" i="46"/>
  <c r="BQ49" i="44"/>
  <c r="I50" i="46"/>
  <c r="I50" i="44"/>
  <c r="Q50" i="46"/>
  <c r="Q50" i="44"/>
  <c r="AO50" i="46"/>
  <c r="AO50" i="44"/>
  <c r="AW50" i="46"/>
  <c r="AW50" i="44"/>
  <c r="BE50" i="46"/>
  <c r="BE50" i="44"/>
  <c r="BM50" i="46"/>
  <c r="BM50" i="44"/>
  <c r="E51" i="46"/>
  <c r="E51" i="44"/>
  <c r="M51" i="46"/>
  <c r="M51" i="44"/>
  <c r="U51" i="46"/>
  <c r="U51" i="44"/>
  <c r="AC51" i="46"/>
  <c r="AC51" i="44"/>
  <c r="AK51" i="46"/>
  <c r="AK51" i="44"/>
  <c r="BI51" i="46"/>
  <c r="BI51" i="44"/>
  <c r="Q52" i="46"/>
  <c r="Q52" i="44"/>
  <c r="Y52" i="46"/>
  <c r="Y52" i="44"/>
  <c r="AW52" i="46"/>
  <c r="AW52" i="44"/>
  <c r="BE52" i="46"/>
  <c r="BE52" i="44"/>
  <c r="BM52" i="46"/>
  <c r="BM52" i="44"/>
  <c r="M53" i="46"/>
  <c r="M53" i="44"/>
  <c r="AS53" i="46"/>
  <c r="AS53" i="44"/>
  <c r="BA53" i="46"/>
  <c r="BA53" i="44"/>
  <c r="BQ53" i="46"/>
  <c r="BQ53" i="44"/>
  <c r="I54" i="46"/>
  <c r="I54" i="44"/>
  <c r="Q54" i="46"/>
  <c r="Q54" i="44"/>
  <c r="Y54" i="46"/>
  <c r="Y54" i="44"/>
  <c r="AO54" i="46"/>
  <c r="AO54" i="44"/>
  <c r="AW54" i="46"/>
  <c r="AW54" i="44"/>
  <c r="BE54" i="46"/>
  <c r="BE54" i="44"/>
  <c r="BM54" i="46"/>
  <c r="BM54" i="44"/>
  <c r="M55" i="46"/>
  <c r="M55" i="44"/>
  <c r="G42" i="46"/>
  <c r="G42" i="44"/>
  <c r="AU42" i="46"/>
  <c r="AU42" i="44"/>
  <c r="K43" i="46"/>
  <c r="K43" i="44"/>
  <c r="BC38" i="44"/>
  <c r="S45" i="44"/>
  <c r="H13" i="46"/>
  <c r="H13" i="44"/>
  <c r="X13" i="46"/>
  <c r="X13" i="44"/>
  <c r="AN13" i="46"/>
  <c r="AN13" i="44"/>
  <c r="BE14" i="46"/>
  <c r="BE14" i="44"/>
  <c r="AD20" i="46"/>
  <c r="AD20" i="44"/>
  <c r="AL20" i="46"/>
  <c r="AL20" i="44"/>
  <c r="AP21" i="46"/>
  <c r="AP21" i="44"/>
  <c r="AF29" i="46"/>
  <c r="AF29" i="44"/>
  <c r="AQ30" i="46"/>
  <c r="AQ30" i="44"/>
  <c r="AM31" i="46"/>
  <c r="AM31" i="44"/>
  <c r="BK31" i="46"/>
  <c r="BK31" i="44"/>
  <c r="R32" i="46"/>
  <c r="R32" i="44"/>
  <c r="AH32" i="46"/>
  <c r="AH32" i="44"/>
  <c r="I36" i="46"/>
  <c r="I36" i="44"/>
  <c r="AF38" i="46"/>
  <c r="AF38" i="44"/>
  <c r="AV38" i="46"/>
  <c r="AV38" i="44"/>
  <c r="AB39" i="46"/>
  <c r="AB39" i="44"/>
  <c r="AR39" i="46"/>
  <c r="AR39" i="44"/>
  <c r="BH39" i="46"/>
  <c r="BH39" i="44"/>
  <c r="F41" i="46"/>
  <c r="F41" i="44"/>
  <c r="C21" i="46"/>
  <c r="C21" i="44" s="1"/>
  <c r="C61" i="46"/>
  <c r="C61" i="44" s="1"/>
  <c r="AJ12" i="44"/>
  <c r="AH30" i="44"/>
  <c r="BM34" i="44"/>
  <c r="BI35" i="44"/>
  <c r="AS37" i="44"/>
  <c r="O38" i="44"/>
  <c r="BD38" i="44"/>
  <c r="D40" i="44"/>
  <c r="BG40" i="44"/>
  <c r="AA45" i="44"/>
  <c r="I47" i="44"/>
  <c r="AH48" i="44"/>
  <c r="T51" i="44"/>
  <c r="AN54" i="44"/>
  <c r="N60" i="44"/>
  <c r="J63" i="44"/>
  <c r="AB64" i="44"/>
  <c r="L66" i="44"/>
  <c r="AE69" i="44"/>
  <c r="L71" i="44"/>
  <c r="AJ71" i="44"/>
  <c r="AU74" i="44"/>
  <c r="BK79" i="44"/>
  <c r="R80" i="44"/>
  <c r="AN34" i="46"/>
  <c r="AN34" i="44"/>
  <c r="BK38" i="46"/>
  <c r="BK38" i="44"/>
  <c r="S39" i="46"/>
  <c r="S39" i="44"/>
  <c r="AI39" i="46"/>
  <c r="AI39" i="44"/>
  <c r="E41" i="46"/>
  <c r="E41" i="44"/>
  <c r="M41" i="46"/>
  <c r="M41" i="44"/>
  <c r="AS41" i="46"/>
  <c r="AS41" i="44"/>
  <c r="AA43" i="44"/>
  <c r="H8" i="46"/>
  <c r="H8" i="44"/>
  <c r="BL13" i="46"/>
  <c r="BL13" i="44"/>
  <c r="AZ15" i="46"/>
  <c r="AZ15" i="44"/>
  <c r="AV23" i="46"/>
  <c r="AV23" i="44"/>
  <c r="H25" i="46"/>
  <c r="H25" i="44"/>
  <c r="AF25" i="46"/>
  <c r="AF25" i="44"/>
  <c r="T26" i="46"/>
  <c r="T26" i="44"/>
  <c r="AA30" i="46"/>
  <c r="AA30" i="44"/>
  <c r="AY30" i="46"/>
  <c r="AY30" i="44"/>
  <c r="O31" i="46"/>
  <c r="O31" i="44"/>
  <c r="A32" i="27"/>
  <c r="A34" i="44"/>
  <c r="C34" i="46"/>
  <c r="C34" i="44" s="1"/>
  <c r="BE34" i="46"/>
  <c r="BE34" i="44"/>
  <c r="BI37" i="46"/>
  <c r="BI37" i="44"/>
  <c r="H38" i="46"/>
  <c r="H38" i="44"/>
  <c r="X38" i="46"/>
  <c r="X38" i="44"/>
  <c r="AN38" i="46"/>
  <c r="AN38" i="44"/>
  <c r="BL38" i="46"/>
  <c r="BL38" i="44"/>
  <c r="T39" i="46"/>
  <c r="T39" i="44"/>
  <c r="AJ39" i="46"/>
  <c r="AJ39" i="44"/>
  <c r="AZ39" i="46"/>
  <c r="AZ39" i="44"/>
  <c r="BP39" i="46"/>
  <c r="BP39" i="44"/>
  <c r="L40" i="46"/>
  <c r="L40" i="44"/>
  <c r="AJ40" i="46"/>
  <c r="AJ40" i="44"/>
  <c r="BH40" i="46"/>
  <c r="BH40" i="44"/>
  <c r="Q14" i="44"/>
  <c r="BG19" i="44"/>
  <c r="BJ20" i="44"/>
  <c r="BH26" i="44"/>
  <c r="AC35" i="44"/>
  <c r="W38" i="44"/>
  <c r="AY39" i="44"/>
  <c r="AM42" i="44"/>
  <c r="AE44" i="44"/>
  <c r="AB45" i="44"/>
  <c r="AX48" i="44"/>
  <c r="BD56" i="44"/>
  <c r="N58" i="44"/>
  <c r="BB58" i="44"/>
  <c r="BF61" i="44"/>
  <c r="G74" i="44"/>
  <c r="AU79" i="44"/>
  <c r="BQ83" i="44"/>
  <c r="W27" i="46"/>
  <c r="W27" i="44"/>
  <c r="AY28" i="46"/>
  <c r="AY28" i="44"/>
  <c r="BN30" i="46"/>
  <c r="BN30" i="44"/>
  <c r="K40" i="46"/>
  <c r="K40" i="44"/>
  <c r="H47" i="44"/>
  <c r="BG7" i="46"/>
  <c r="BG7" i="44"/>
  <c r="BI9" i="46"/>
  <c r="BI9" i="44"/>
  <c r="BL16" i="46"/>
  <c r="BL16" i="44"/>
  <c r="J21" i="46"/>
  <c r="J21" i="44"/>
  <c r="X23" i="46"/>
  <c r="X23" i="44"/>
  <c r="AB28" i="46"/>
  <c r="AB28" i="44"/>
  <c r="AZ28" i="46"/>
  <c r="AZ28" i="44"/>
  <c r="BH28" i="46"/>
  <c r="BH28" i="44"/>
  <c r="BF32" i="46"/>
  <c r="BF32" i="44"/>
  <c r="AS35" i="46"/>
  <c r="AS35" i="44"/>
  <c r="BQ35" i="46"/>
  <c r="BQ35" i="44"/>
  <c r="BM36" i="46"/>
  <c r="BM36" i="44"/>
  <c r="M37" i="46"/>
  <c r="M37" i="44"/>
  <c r="U37" i="46"/>
  <c r="U37" i="44"/>
  <c r="AK37" i="46"/>
  <c r="AK37" i="44"/>
  <c r="AB40" i="46"/>
  <c r="AB40" i="44"/>
  <c r="AZ40" i="46"/>
  <c r="AZ40" i="44"/>
  <c r="BP43" i="46"/>
  <c r="BP43" i="44"/>
  <c r="A59" i="44"/>
  <c r="AF8" i="44"/>
  <c r="AS9" i="44"/>
  <c r="BL25" i="44"/>
  <c r="AD33" i="44"/>
  <c r="E35" i="44"/>
  <c r="BA41" i="44"/>
  <c r="AV42" i="44"/>
  <c r="AY43" i="44"/>
  <c r="AW47" i="44"/>
  <c r="AY48" i="44"/>
  <c r="AV54" i="44"/>
  <c r="AX57" i="44"/>
  <c r="AY68" i="44"/>
  <c r="BP78" i="44"/>
  <c r="I21" i="46"/>
  <c r="I21" i="44"/>
  <c r="BK42" i="46"/>
  <c r="BK42" i="44"/>
  <c r="AE42" i="44"/>
  <c r="AY7" i="46"/>
  <c r="AY7" i="44"/>
  <c r="AJ15" i="46"/>
  <c r="AJ15" i="44"/>
  <c r="BC18" i="46"/>
  <c r="BC18" i="44"/>
  <c r="BA9" i="44"/>
  <c r="K15" i="44"/>
  <c r="BD16" i="44"/>
  <c r="J32" i="44"/>
  <c r="AX32" i="44"/>
  <c r="AO36" i="44"/>
  <c r="E37" i="44"/>
  <c r="BA37" i="44"/>
  <c r="BB41" i="44"/>
  <c r="AZ43" i="44"/>
  <c r="AZ45" i="44"/>
  <c r="BD47" i="44"/>
  <c r="BH49" i="44"/>
  <c r="AV50" i="44"/>
  <c r="AR51" i="44"/>
  <c r="H52" i="44"/>
  <c r="X56" i="44"/>
  <c r="BL67" i="44"/>
  <c r="BN70" i="44"/>
  <c r="BP71" i="44"/>
  <c r="AZ73" i="44"/>
  <c r="AE29" i="46"/>
  <c r="AE29" i="44"/>
  <c r="AM38" i="46"/>
  <c r="AM38" i="44"/>
  <c r="K39" i="44"/>
  <c r="BI41" i="44"/>
  <c r="BG43" i="44"/>
  <c r="BG45" i="44"/>
  <c r="X47" i="44"/>
  <c r="AS55" i="46"/>
  <c r="AS55" i="44"/>
  <c r="BQ55" i="46"/>
  <c r="BQ55" i="44"/>
  <c r="AG56" i="46"/>
  <c r="AG56" i="44"/>
  <c r="AY57" i="46"/>
  <c r="AY57" i="44"/>
  <c r="BG57" i="46"/>
  <c r="BG57" i="44"/>
  <c r="G58" i="46"/>
  <c r="G58" i="44"/>
  <c r="AU58" i="46"/>
  <c r="AU58" i="44"/>
  <c r="BK58" i="46"/>
  <c r="BK58" i="44"/>
  <c r="AQ59" i="46"/>
  <c r="AQ59" i="44"/>
  <c r="BO59" i="46"/>
  <c r="BO59" i="44"/>
  <c r="O60" i="46"/>
  <c r="O60" i="44"/>
  <c r="AE60" i="46"/>
  <c r="AE60" i="44"/>
  <c r="AU60" i="46"/>
  <c r="AU60" i="44"/>
  <c r="BK60" i="46"/>
  <c r="BK60" i="44"/>
  <c r="K61" i="46"/>
  <c r="K61" i="44"/>
  <c r="AA61" i="46"/>
  <c r="AA61" i="44"/>
  <c r="AI61" i="46"/>
  <c r="AI61" i="44"/>
  <c r="O62" i="46"/>
  <c r="O62" i="44"/>
  <c r="AE62" i="46"/>
  <c r="AE62" i="44"/>
  <c r="AM62" i="46"/>
  <c r="AM62" i="44"/>
  <c r="BC62" i="46"/>
  <c r="BC62" i="44"/>
  <c r="BK62" i="46"/>
  <c r="BK62" i="44"/>
  <c r="K63" i="46"/>
  <c r="K63" i="44"/>
  <c r="S63" i="46"/>
  <c r="S63" i="44"/>
  <c r="AA63" i="46"/>
  <c r="AA63" i="44"/>
  <c r="BG63" i="46"/>
  <c r="BG63" i="44"/>
  <c r="AC64" i="46"/>
  <c r="AC64" i="44"/>
  <c r="AK64" i="46"/>
  <c r="AK64" i="44"/>
  <c r="I65" i="46"/>
  <c r="I65" i="44"/>
  <c r="Y65" i="46"/>
  <c r="Y65" i="44"/>
  <c r="AO65" i="46"/>
  <c r="AO65" i="44"/>
  <c r="I67" i="46"/>
  <c r="I67" i="44"/>
  <c r="Q67" i="46"/>
  <c r="Q67" i="44"/>
  <c r="BM67" i="46"/>
  <c r="BM67" i="44"/>
  <c r="AJ68" i="46"/>
  <c r="AJ68" i="44"/>
  <c r="AR68" i="46"/>
  <c r="AR68" i="44"/>
  <c r="AZ68" i="46"/>
  <c r="AZ68" i="44"/>
  <c r="H69" i="46"/>
  <c r="H69" i="44"/>
  <c r="X69" i="46"/>
  <c r="X69" i="44"/>
  <c r="AN69" i="46"/>
  <c r="AN69" i="44"/>
  <c r="BD69" i="46"/>
  <c r="BD69" i="44"/>
  <c r="BL69" i="46"/>
  <c r="BL69" i="44"/>
  <c r="S70" i="46"/>
  <c r="S70" i="44"/>
  <c r="AQ70" i="46"/>
  <c r="AQ70" i="44"/>
  <c r="BG70" i="46"/>
  <c r="BG70" i="44"/>
  <c r="E71" i="46"/>
  <c r="E71" i="44"/>
  <c r="AK71" i="46"/>
  <c r="AK71" i="44"/>
  <c r="I72" i="46"/>
  <c r="I72" i="44"/>
  <c r="Q72" i="46"/>
  <c r="Q72" i="44"/>
  <c r="AG72" i="46"/>
  <c r="AG72" i="44"/>
  <c r="AO72" i="46"/>
  <c r="AO72" i="44"/>
  <c r="BE72" i="46"/>
  <c r="BE72" i="44"/>
  <c r="E73" i="46"/>
  <c r="E73" i="44"/>
  <c r="U73" i="46"/>
  <c r="U73" i="44"/>
  <c r="AC73" i="46"/>
  <c r="AC73" i="44"/>
  <c r="AS73" i="46"/>
  <c r="AS73" i="44"/>
  <c r="BI73" i="46"/>
  <c r="BI73" i="44"/>
  <c r="P74" i="46"/>
  <c r="P74" i="44"/>
  <c r="BL74" i="46"/>
  <c r="BL74" i="44"/>
  <c r="K75" i="46"/>
  <c r="K75" i="44"/>
  <c r="AQ75" i="46"/>
  <c r="AQ75" i="44"/>
  <c r="N76" i="46"/>
  <c r="N76" i="44"/>
  <c r="AD76" i="46"/>
  <c r="AD76" i="44"/>
  <c r="A75" i="27"/>
  <c r="A77" i="44"/>
  <c r="R77" i="46"/>
  <c r="R77" i="44"/>
  <c r="AH77" i="46"/>
  <c r="AH77" i="44"/>
  <c r="BF77" i="46"/>
  <c r="BF77" i="44"/>
  <c r="E78" i="46"/>
  <c r="E78" i="44"/>
  <c r="U78" i="46"/>
  <c r="U78" i="44"/>
  <c r="AC78" i="46"/>
  <c r="AC78" i="44"/>
  <c r="AK78" i="46"/>
  <c r="AK78" i="44"/>
  <c r="BQ78" i="46"/>
  <c r="BQ78" i="44"/>
  <c r="H79" i="46"/>
  <c r="H79" i="44"/>
  <c r="AF79" i="46"/>
  <c r="AF79" i="44"/>
  <c r="BD79" i="46"/>
  <c r="BD79" i="44"/>
  <c r="BL79" i="46"/>
  <c r="BL79" i="44"/>
  <c r="BI55" i="44"/>
  <c r="W58" i="44"/>
  <c r="AQ63" i="44"/>
  <c r="BO63" i="44"/>
  <c r="BH68" i="44"/>
  <c r="BM72" i="44"/>
  <c r="AF74" i="44"/>
  <c r="AC55" i="44"/>
  <c r="AO56" i="44"/>
  <c r="K57" i="44"/>
  <c r="AI57" i="44"/>
  <c r="AE58" i="44"/>
  <c r="S59" i="44"/>
  <c r="AY61" i="44"/>
  <c r="G62" i="44"/>
  <c r="E64" i="44"/>
  <c r="U64" i="44"/>
  <c r="AW65" i="44"/>
  <c r="BM65" i="44"/>
  <c r="L68" i="44"/>
  <c r="AA70" i="44"/>
  <c r="U71" i="44"/>
  <c r="I56" i="44"/>
  <c r="AQ57" i="44"/>
  <c r="AS71" i="44"/>
  <c r="AW72" i="44"/>
  <c r="BQ73" i="44"/>
  <c r="AC88" i="46"/>
  <c r="AC88" i="44"/>
  <c r="AS88" i="46"/>
  <c r="AS88" i="44"/>
  <c r="BI88" i="46"/>
  <c r="BI88" i="44"/>
  <c r="E90" i="46"/>
  <c r="E90" i="44"/>
  <c r="M90" i="46"/>
  <c r="M90" i="44"/>
  <c r="AK90" i="46"/>
  <c r="AK90" i="44"/>
  <c r="AL93" i="46"/>
  <c r="AL93" i="44"/>
  <c r="BB93" i="46"/>
  <c r="BB93" i="44"/>
  <c r="P94" i="46"/>
  <c r="P94" i="44"/>
  <c r="AB95" i="46"/>
  <c r="AB95" i="44"/>
  <c r="BH95" i="46"/>
  <c r="BH95" i="44"/>
  <c r="P96" i="46"/>
  <c r="P96" i="44"/>
  <c r="T97" i="46"/>
  <c r="T97" i="44"/>
  <c r="AJ97" i="46"/>
  <c r="AJ97" i="44"/>
  <c r="AZ97" i="46"/>
  <c r="AZ97" i="44"/>
  <c r="F98" i="46"/>
  <c r="F98" i="44"/>
  <c r="AD98" i="46"/>
  <c r="AD98" i="44"/>
  <c r="AP99" i="46"/>
  <c r="AP99" i="44"/>
  <c r="D100" i="46"/>
  <c r="D100" i="44"/>
  <c r="AR100" i="46"/>
  <c r="AR100" i="44"/>
  <c r="BH100" i="46"/>
  <c r="BH100" i="44"/>
  <c r="BD106" i="46"/>
  <c r="BD106" i="44"/>
  <c r="P108" i="46"/>
  <c r="P108" i="44"/>
  <c r="D109" i="46"/>
  <c r="D109" i="44"/>
  <c r="AI80" i="46"/>
  <c r="AI80" i="44"/>
  <c r="AM10" i="44"/>
  <c r="BI90" i="44"/>
  <c r="BJ93" i="44"/>
  <c r="AV94" i="44"/>
  <c r="AZ95" i="44"/>
  <c r="X96" i="44"/>
  <c r="BD96" i="44"/>
  <c r="AH99" i="44"/>
  <c r="T100" i="44"/>
  <c r="BQ88" i="44"/>
  <c r="AK88" i="44"/>
  <c r="BA88" i="44"/>
  <c r="N93" i="44"/>
  <c r="AD93" i="44"/>
  <c r="N83" i="46"/>
  <c r="N83" i="44"/>
  <c r="BJ83" i="46"/>
  <c r="BJ83" i="44"/>
  <c r="D87" i="46"/>
  <c r="D87" i="44"/>
  <c r="T87" i="46"/>
  <c r="T87" i="44"/>
  <c r="F88" i="46"/>
  <c r="F88" i="44"/>
  <c r="AD88" i="46"/>
  <c r="AD88" i="44"/>
  <c r="D92" i="46"/>
  <c r="D92" i="44"/>
  <c r="G93" i="46"/>
  <c r="G93" i="44"/>
  <c r="AS95" i="46"/>
  <c r="AS95" i="44"/>
  <c r="AL83" i="44"/>
  <c r="K78" i="44"/>
  <c r="I96" i="44"/>
  <c r="Y96" i="44"/>
  <c r="AO96" i="44"/>
  <c r="E97" i="44"/>
  <c r="W98" i="44"/>
  <c r="AM98" i="44"/>
  <c r="K99" i="44"/>
  <c r="AA99" i="44"/>
  <c r="BG99" i="44"/>
  <c r="BP109" i="44"/>
  <c r="AP113" i="44"/>
  <c r="BA114" i="44"/>
  <c r="BQ114" i="44"/>
  <c r="AK116" i="44"/>
  <c r="M56" i="46"/>
  <c r="M56" i="44"/>
  <c r="O61" i="46"/>
  <c r="O61" i="44"/>
  <c r="Q66" i="46"/>
  <c r="Q66" i="44"/>
  <c r="A33" i="44"/>
  <c r="BD12" i="44"/>
  <c r="BP16" i="44"/>
  <c r="T27" i="44"/>
  <c r="P28" i="44"/>
  <c r="W30" i="44"/>
  <c r="BM35" i="44"/>
  <c r="AK50" i="44"/>
  <c r="BM51" i="44"/>
  <c r="I55" i="44"/>
  <c r="BQ56" i="44"/>
  <c r="AQ58" i="44"/>
  <c r="Q71" i="44"/>
  <c r="D42" i="46"/>
  <c r="D42" i="44"/>
  <c r="G48" i="46"/>
  <c r="G48" i="44"/>
  <c r="BE49" i="46"/>
  <c r="BE49" i="44"/>
  <c r="I51" i="46"/>
  <c r="I51" i="44"/>
  <c r="AG53" i="46"/>
  <c r="AG53" i="44"/>
  <c r="M54" i="46"/>
  <c r="M54" i="44"/>
  <c r="AG55" i="46"/>
  <c r="AG55" i="44"/>
  <c r="BI56" i="46"/>
  <c r="BI56" i="44"/>
  <c r="G63" i="46"/>
  <c r="G63" i="44"/>
  <c r="C33" i="46"/>
  <c r="C33" i="44" s="1"/>
  <c r="BP7" i="44"/>
  <c r="V9" i="44"/>
  <c r="BE11" i="44"/>
  <c r="AJ23" i="44"/>
  <c r="AR25" i="44"/>
  <c r="BI34" i="44"/>
  <c r="R41" i="44"/>
  <c r="A78" i="44"/>
  <c r="C78" i="46"/>
  <c r="C78" i="44" s="1"/>
  <c r="AN10" i="44"/>
  <c r="BA15" i="44"/>
  <c r="BK19" i="44"/>
  <c r="BJ21" i="44"/>
  <c r="BO31" i="44"/>
  <c r="AB42" i="44"/>
  <c r="BL43" i="44"/>
  <c r="AB44" i="44"/>
  <c r="O48" i="44"/>
  <c r="AW51" i="44"/>
  <c r="Q53" i="44"/>
  <c r="U56" i="44"/>
  <c r="G57" i="44"/>
  <c r="G59" i="44"/>
  <c r="AQ60" i="44"/>
  <c r="AM63" i="44"/>
  <c r="AO64" i="44"/>
  <c r="BE64" i="44"/>
  <c r="P68" i="44"/>
  <c r="AV68" i="44"/>
  <c r="AR74" i="44"/>
  <c r="AT77" i="44"/>
  <c r="AE80" i="44"/>
  <c r="F82" i="44"/>
  <c r="Y85" i="44"/>
  <c r="AO85" i="44"/>
  <c r="N89" i="44"/>
  <c r="AY93" i="44"/>
  <c r="Q95" i="44"/>
  <c r="BI101" i="44"/>
  <c r="AY103" i="44"/>
  <c r="AY105" i="44"/>
  <c r="BO105" i="44"/>
  <c r="M106" i="44"/>
  <c r="Q107" i="44"/>
  <c r="J34" i="46"/>
  <c r="J34" i="44"/>
  <c r="BB35" i="46"/>
  <c r="BB35" i="44"/>
  <c r="BF36" i="46"/>
  <c r="BF36" i="44"/>
  <c r="AO38" i="46"/>
  <c r="AO38" i="44"/>
  <c r="BE38" i="46"/>
  <c r="BE38" i="44"/>
  <c r="AU41" i="46"/>
  <c r="AU41" i="44"/>
  <c r="BE44" i="46"/>
  <c r="BE44" i="44"/>
  <c r="M45" i="46"/>
  <c r="M45" i="44"/>
  <c r="AK45" i="46"/>
  <c r="AK45" i="44"/>
  <c r="BI45" i="46"/>
  <c r="BI45" i="44"/>
  <c r="AL46" i="46"/>
  <c r="AL46" i="44"/>
  <c r="T48" i="46"/>
  <c r="T48" i="44"/>
  <c r="AR48" i="46"/>
  <c r="AR48" i="44"/>
  <c r="BH48" i="46"/>
  <c r="BH48" i="44"/>
  <c r="J50" i="46"/>
  <c r="J50" i="44"/>
  <c r="Z50" i="46"/>
  <c r="Z50" i="44"/>
  <c r="AP52" i="46"/>
  <c r="AP52" i="44"/>
  <c r="BF52" i="46"/>
  <c r="BF52" i="44"/>
  <c r="J54" i="46"/>
  <c r="J54" i="44"/>
  <c r="AH54" i="46"/>
  <c r="AH54" i="44"/>
  <c r="AJ57" i="46"/>
  <c r="AJ57" i="44"/>
  <c r="H58" i="46"/>
  <c r="H58" i="44"/>
  <c r="AV58" i="46"/>
  <c r="AV58" i="44"/>
  <c r="AU7" i="44"/>
  <c r="D13" i="44"/>
  <c r="AM19" i="44"/>
  <c r="J20" i="44"/>
  <c r="D23" i="44"/>
  <c r="G30" i="44"/>
  <c r="J33" i="44"/>
  <c r="S38" i="46"/>
  <c r="S38" i="44"/>
  <c r="AM40" i="46"/>
  <c r="AM40" i="44"/>
  <c r="AY42" i="46"/>
  <c r="AY42" i="44"/>
  <c r="S44" i="46"/>
  <c r="S44" i="44"/>
  <c r="BG121" i="46"/>
  <c r="BG121" i="44"/>
  <c r="O122" i="46"/>
  <c r="O122" i="44"/>
  <c r="BC122" i="46"/>
  <c r="BC122" i="44"/>
  <c r="K123" i="46"/>
  <c r="K123" i="44"/>
  <c r="AA123" i="46"/>
  <c r="AA123" i="44"/>
  <c r="BC124" i="46"/>
  <c r="BC124" i="44"/>
  <c r="Q125" i="46"/>
  <c r="Q125" i="44"/>
  <c r="AG125" i="46"/>
  <c r="AG125" i="44"/>
  <c r="E126" i="46"/>
  <c r="E126" i="44"/>
  <c r="BI126" i="46"/>
  <c r="BI126" i="44"/>
  <c r="AW127" i="46"/>
  <c r="AW127" i="44"/>
  <c r="E128" i="46"/>
  <c r="E128" i="44"/>
  <c r="BQ128" i="46"/>
  <c r="BQ128" i="44"/>
  <c r="Z129" i="46"/>
  <c r="Z129" i="44"/>
  <c r="AG35" i="46"/>
  <c r="AG35" i="44"/>
  <c r="M36" i="46"/>
  <c r="M36" i="44"/>
  <c r="AN40" i="46"/>
  <c r="AN40" i="44"/>
  <c r="AZ42" i="46"/>
  <c r="AZ42" i="44"/>
  <c r="T44" i="46"/>
  <c r="T44" i="44"/>
  <c r="Y46" i="46"/>
  <c r="Y46" i="44"/>
  <c r="E47" i="46"/>
  <c r="E47" i="44"/>
  <c r="BA50" i="46"/>
  <c r="BA50" i="44"/>
  <c r="AK54" i="46"/>
  <c r="AK54" i="44"/>
  <c r="BA54" i="46"/>
  <c r="BA54" i="44"/>
  <c r="BC63" i="46"/>
  <c r="BC63" i="44"/>
  <c r="AK65" i="46"/>
  <c r="AK65" i="44"/>
  <c r="BE71" i="46"/>
  <c r="BE71" i="44"/>
  <c r="BE85" i="46"/>
  <c r="BE85" i="44"/>
  <c r="BJ91" i="46"/>
  <c r="BJ91" i="44"/>
  <c r="BL92" i="46"/>
  <c r="BL92" i="44"/>
  <c r="AS94" i="46"/>
  <c r="AS94" i="44"/>
  <c r="AO97" i="46"/>
  <c r="AO97" i="44"/>
  <c r="BE97" i="46"/>
  <c r="BE97" i="44"/>
  <c r="Y100" i="46"/>
  <c r="Y100" i="44"/>
  <c r="AC101" i="46"/>
  <c r="AC101" i="44"/>
  <c r="G102" i="46"/>
  <c r="G102" i="44"/>
  <c r="O102" i="46"/>
  <c r="O102" i="44"/>
  <c r="AE102" i="46"/>
  <c r="AE102" i="44"/>
  <c r="AM102" i="46"/>
  <c r="AM102" i="44"/>
  <c r="AE104" i="46"/>
  <c r="AE104" i="44"/>
  <c r="I107" i="46"/>
  <c r="I107" i="44"/>
  <c r="AK108" i="46"/>
  <c r="AK108" i="44"/>
  <c r="BI108" i="46"/>
  <c r="BI108" i="44"/>
  <c r="BM109" i="46"/>
  <c r="BM109" i="44"/>
  <c r="BG112" i="46"/>
  <c r="BG112" i="44"/>
  <c r="G113" i="46"/>
  <c r="G113" i="44"/>
  <c r="AE113" i="46"/>
  <c r="AE113" i="44"/>
  <c r="R118" i="46"/>
  <c r="R118" i="44"/>
  <c r="Y120" i="46"/>
  <c r="Y120" i="44"/>
  <c r="C92" i="46"/>
  <c r="C92" i="44" s="1"/>
  <c r="C120" i="46"/>
  <c r="C120" i="44" s="1"/>
  <c r="AH8" i="44"/>
  <c r="O9" i="44"/>
  <c r="AC10" i="44"/>
  <c r="E14" i="44"/>
  <c r="AF17" i="44"/>
  <c r="H18" i="44"/>
  <c r="I23" i="44"/>
  <c r="AG23" i="44"/>
  <c r="BL24" i="44"/>
  <c r="M28" i="44"/>
  <c r="T30" i="44"/>
  <c r="AQ31" i="44"/>
  <c r="BG31" i="44"/>
  <c r="BM37" i="44"/>
  <c r="AZ38" i="44"/>
  <c r="E39" i="44"/>
  <c r="AC39" i="44"/>
  <c r="BP42" i="44"/>
  <c r="BD43" i="44"/>
  <c r="AB48" i="44"/>
  <c r="BC48" i="44"/>
  <c r="BI50" i="44"/>
  <c r="AO51" i="44"/>
  <c r="AK52" i="44"/>
  <c r="Y55" i="44"/>
  <c r="AW55" i="44"/>
  <c r="AM57" i="44"/>
  <c r="BK57" i="44"/>
  <c r="AU63" i="44"/>
  <c r="AC65" i="44"/>
  <c r="AO66" i="44"/>
  <c r="M72" i="44"/>
  <c r="AC72" i="44"/>
  <c r="AS72" i="44"/>
  <c r="BH74" i="44"/>
  <c r="BB77" i="44"/>
  <c r="BN83" i="44"/>
  <c r="V89" i="44"/>
  <c r="BA96" i="44"/>
  <c r="AG100" i="44"/>
  <c r="BQ101" i="44"/>
  <c r="AI103" i="44"/>
  <c r="W104" i="44"/>
  <c r="AM104" i="44"/>
  <c r="U106" i="44"/>
  <c r="E108" i="44"/>
  <c r="BQ108" i="44"/>
  <c r="V117" i="44"/>
  <c r="BJ117" i="44"/>
  <c r="J118" i="44"/>
  <c r="Z118" i="44"/>
  <c r="AP118" i="44"/>
  <c r="F119" i="44"/>
  <c r="AD119" i="44"/>
  <c r="BB119" i="44"/>
  <c r="AE122" i="44"/>
  <c r="S123" i="44"/>
  <c r="X40" i="46"/>
  <c r="X40" i="44"/>
  <c r="P43" i="46"/>
  <c r="P43" i="44"/>
  <c r="BQ47" i="46"/>
  <c r="BQ47" i="44"/>
  <c r="M50" i="46"/>
  <c r="M50" i="44"/>
  <c r="E52" i="46"/>
  <c r="E52" i="44"/>
  <c r="BE55" i="46"/>
  <c r="BE55" i="44"/>
  <c r="AM59" i="46"/>
  <c r="AM59" i="44"/>
  <c r="BC59" i="46"/>
  <c r="BC59" i="44"/>
  <c r="AW66" i="46"/>
  <c r="AW66" i="44"/>
  <c r="E67" i="46"/>
  <c r="E67" i="44"/>
  <c r="AB69" i="46"/>
  <c r="AB69" i="44"/>
  <c r="BH69" i="46"/>
  <c r="BH69" i="44"/>
  <c r="D74" i="46"/>
  <c r="D74" i="44"/>
  <c r="AH76" i="46"/>
  <c r="AH76" i="44"/>
  <c r="AX76" i="46"/>
  <c r="AX76" i="44"/>
  <c r="AD77" i="46"/>
  <c r="AD77" i="44"/>
  <c r="BF88" i="46"/>
  <c r="BF88" i="44"/>
  <c r="F89" i="46"/>
  <c r="F89" i="44"/>
  <c r="BB89" i="46"/>
  <c r="BB89" i="44"/>
  <c r="J90" i="46"/>
  <c r="J90" i="44"/>
  <c r="V91" i="46"/>
  <c r="V91" i="44"/>
  <c r="S93" i="46"/>
  <c r="S93" i="44"/>
  <c r="BE95" i="46"/>
  <c r="BE95" i="44"/>
  <c r="AS101" i="46"/>
  <c r="AS101" i="44"/>
  <c r="BC102" i="46"/>
  <c r="BC102" i="44"/>
  <c r="O104" i="46"/>
  <c r="O104" i="44"/>
  <c r="S105" i="46"/>
  <c r="S105" i="44"/>
  <c r="AK106" i="46"/>
  <c r="AK106" i="44"/>
  <c r="AW107" i="46"/>
  <c r="AW107" i="44"/>
  <c r="BM107" i="46"/>
  <c r="BM107" i="44"/>
  <c r="I109" i="46"/>
  <c r="I109" i="44"/>
  <c r="AC110" i="46"/>
  <c r="AC110" i="44"/>
  <c r="BQ110" i="46"/>
  <c r="BQ110" i="44"/>
  <c r="AA112" i="46"/>
  <c r="AA112" i="44"/>
  <c r="AI112" i="46"/>
  <c r="AI112" i="44"/>
  <c r="R114" i="46"/>
  <c r="R114" i="44"/>
  <c r="AP114" i="46"/>
  <c r="AP114" i="44"/>
  <c r="J116" i="46"/>
  <c r="J116" i="44"/>
  <c r="AH116" i="46"/>
  <c r="AH116" i="44"/>
  <c r="BF116" i="46"/>
  <c r="BF116" i="44"/>
  <c r="AD117" i="46"/>
  <c r="AD117" i="44"/>
  <c r="AH118" i="46"/>
  <c r="AH118" i="44"/>
  <c r="BF118" i="46"/>
  <c r="BF118" i="44"/>
  <c r="A38" i="44"/>
  <c r="C83" i="46"/>
  <c r="C83" i="44" s="1"/>
  <c r="BH7" i="44"/>
  <c r="AJ8" i="44"/>
  <c r="Q9" i="44"/>
  <c r="AF10" i="44"/>
  <c r="Y13" i="44"/>
  <c r="X18" i="44"/>
  <c r="BD18" i="44"/>
  <c r="AS24" i="44"/>
  <c r="AK28" i="44"/>
  <c r="D29" i="44"/>
  <c r="S31" i="44"/>
  <c r="AE33" i="44"/>
  <c r="AL35" i="44"/>
  <c r="O41" i="44"/>
  <c r="T42" i="44"/>
  <c r="AR42" i="44"/>
  <c r="U45" i="44"/>
  <c r="BA47" i="44"/>
  <c r="L48" i="44"/>
  <c r="AE48" i="44"/>
  <c r="AD49" i="44"/>
  <c r="W57" i="44"/>
  <c r="AE59" i="44"/>
  <c r="BK63" i="44"/>
  <c r="Y64" i="44"/>
  <c r="AS65" i="44"/>
  <c r="AR69" i="44"/>
  <c r="AW71" i="44"/>
  <c r="T74" i="44"/>
  <c r="R90" i="44"/>
  <c r="P92" i="44"/>
  <c r="AN92" i="44"/>
  <c r="Q97" i="44"/>
  <c r="AG97" i="44"/>
  <c r="BM97" i="44"/>
  <c r="BM100" i="44"/>
  <c r="AU102" i="44"/>
  <c r="BK102" i="44"/>
  <c r="BG103" i="44"/>
  <c r="G104" i="44"/>
  <c r="BC104" i="44"/>
  <c r="AC108" i="44"/>
  <c r="AO109" i="44"/>
  <c r="Y111" i="44"/>
  <c r="AO111" i="44"/>
  <c r="BE111" i="44"/>
  <c r="AQ112" i="44"/>
  <c r="O113" i="44"/>
  <c r="AX116" i="44"/>
  <c r="AL117" i="44"/>
  <c r="G122" i="44"/>
  <c r="L59" i="44"/>
  <c r="BD60" i="44"/>
  <c r="AJ61" i="44"/>
  <c r="AX129" i="44"/>
  <c r="N132" i="44"/>
  <c r="AL132" i="44"/>
  <c r="AL134" i="44"/>
  <c r="J135" i="44"/>
  <c r="AH135" i="44"/>
  <c r="V136" i="44"/>
  <c r="BB136" i="44"/>
  <c r="BE137" i="44"/>
  <c r="AS138" i="44"/>
  <c r="BB139" i="44"/>
  <c r="AO140" i="44"/>
  <c r="AK141" i="44"/>
  <c r="T143" i="44"/>
  <c r="F130" i="44"/>
  <c r="AD130" i="44"/>
  <c r="AH131" i="44"/>
  <c r="AH133" i="44"/>
  <c r="AX133" i="44"/>
  <c r="F134" i="44"/>
  <c r="BN135" i="44"/>
  <c r="N139" i="44"/>
  <c r="AT139" i="44"/>
  <c r="BI141" i="44"/>
  <c r="Q142" i="44"/>
  <c r="BE142" i="44"/>
  <c r="AV31" i="46"/>
  <c r="AV31" i="44"/>
  <c r="AY32" i="46"/>
  <c r="AY32" i="44"/>
  <c r="AH34" i="46"/>
  <c r="AH34" i="44"/>
  <c r="BJ37" i="46"/>
  <c r="BJ37" i="44"/>
  <c r="Y38" i="46"/>
  <c r="Y38" i="44"/>
  <c r="AG44" i="46"/>
  <c r="AG44" i="44"/>
  <c r="AW44" i="46"/>
  <c r="AW44" i="44"/>
  <c r="AS45" i="46"/>
  <c r="AS45" i="44"/>
  <c r="AH50" i="46"/>
  <c r="AH50" i="44"/>
  <c r="AT53" i="46"/>
  <c r="AT53" i="44"/>
  <c r="BH57" i="46"/>
  <c r="BH57" i="44"/>
  <c r="AN58" i="46"/>
  <c r="AN58" i="44"/>
  <c r="D59" i="46"/>
  <c r="D59" i="44"/>
  <c r="BH59" i="46"/>
  <c r="BH59" i="44"/>
  <c r="AB61" i="46"/>
  <c r="AB61" i="44"/>
  <c r="AL64" i="46"/>
  <c r="AL64" i="44"/>
  <c r="AT64" i="46"/>
  <c r="AT64" i="44"/>
  <c r="AT66" i="46"/>
  <c r="AT66" i="44"/>
  <c r="BJ66" i="46"/>
  <c r="BJ66" i="44"/>
  <c r="BN67" i="46"/>
  <c r="BN67" i="44"/>
  <c r="BA68" i="46"/>
  <c r="BA68" i="44"/>
  <c r="T70" i="46"/>
  <c r="T70" i="44"/>
  <c r="BP70" i="46"/>
  <c r="BP70" i="44"/>
  <c r="AG74" i="46"/>
  <c r="AG74" i="44"/>
  <c r="BE74" i="46"/>
  <c r="BE74" i="44"/>
  <c r="O76" i="46"/>
  <c r="O76" i="44"/>
  <c r="AI77" i="46"/>
  <c r="AI77" i="44"/>
  <c r="AT78" i="46"/>
  <c r="AT78" i="44"/>
  <c r="BB78" i="46"/>
  <c r="BB78" i="44"/>
  <c r="AW79" i="46"/>
  <c r="AW79" i="44"/>
  <c r="AR80" i="46"/>
  <c r="AR80" i="44"/>
  <c r="AA82" i="46"/>
  <c r="AA82" i="44"/>
  <c r="AI82" i="46"/>
  <c r="AI82" i="44"/>
  <c r="V85" i="46"/>
  <c r="V85" i="44"/>
  <c r="AC87" i="46"/>
  <c r="AC87" i="44"/>
  <c r="W88" i="46"/>
  <c r="W88" i="44"/>
  <c r="BC88" i="46"/>
  <c r="BC88" i="44"/>
  <c r="AI89" i="46"/>
  <c r="AI89" i="44"/>
  <c r="AQ89" i="46"/>
  <c r="AQ89" i="44"/>
  <c r="BG89" i="46"/>
  <c r="BG89" i="44"/>
  <c r="G90" i="46"/>
  <c r="G90" i="44"/>
  <c r="O90" i="46"/>
  <c r="O90" i="44"/>
  <c r="AM90" i="46"/>
  <c r="AM90" i="44"/>
  <c r="AU90" i="46"/>
  <c r="AU90" i="44"/>
  <c r="AY91" i="46"/>
  <c r="AY91" i="44"/>
  <c r="BG91" i="46"/>
  <c r="BG91" i="44"/>
  <c r="BO91" i="46"/>
  <c r="BO91" i="44"/>
  <c r="M92" i="46"/>
  <c r="M92" i="44"/>
  <c r="U92" i="46"/>
  <c r="U92" i="44"/>
  <c r="AK92" i="46"/>
  <c r="AK92" i="44"/>
  <c r="AS92" i="46"/>
  <c r="AS92" i="44"/>
  <c r="BA92" i="46"/>
  <c r="BA92" i="44"/>
  <c r="BQ92" i="46"/>
  <c r="BQ92" i="44"/>
  <c r="J94" i="46"/>
  <c r="J94" i="44"/>
  <c r="R94" i="46"/>
  <c r="R94" i="44"/>
  <c r="AX94" i="46"/>
  <c r="AX94" i="44"/>
  <c r="R96" i="46"/>
  <c r="R96" i="44"/>
  <c r="BF96" i="46"/>
  <c r="BF96" i="44"/>
  <c r="N97" i="46"/>
  <c r="N97" i="44"/>
  <c r="AT97" i="46"/>
  <c r="AT97" i="44"/>
  <c r="BJ97" i="46"/>
  <c r="BJ97" i="44"/>
  <c r="P98" i="46"/>
  <c r="P98" i="44"/>
  <c r="AF98" i="46"/>
  <c r="AF98" i="44"/>
  <c r="AN98" i="46"/>
  <c r="AN98" i="44"/>
  <c r="AV98" i="46"/>
  <c r="AV98" i="44"/>
  <c r="BD98" i="46"/>
  <c r="BD98" i="44"/>
  <c r="BL98" i="46"/>
  <c r="BL98" i="44"/>
  <c r="D99" i="46"/>
  <c r="D99" i="44"/>
  <c r="L99" i="46"/>
  <c r="L99" i="44"/>
  <c r="AB99" i="46"/>
  <c r="AB99" i="44"/>
  <c r="AJ99" i="46"/>
  <c r="AJ99" i="44"/>
  <c r="AZ99" i="46"/>
  <c r="AZ99" i="44"/>
  <c r="BH99" i="46"/>
  <c r="BH99" i="44"/>
  <c r="F100" i="46"/>
  <c r="F100" i="44"/>
  <c r="AD100" i="46"/>
  <c r="AD100" i="44"/>
  <c r="AL100" i="46"/>
  <c r="AL100" i="44"/>
  <c r="AT100" i="46"/>
  <c r="AT100" i="44"/>
  <c r="T102" i="46"/>
  <c r="T102" i="44"/>
  <c r="AB102" i="46"/>
  <c r="AB102" i="44"/>
  <c r="AR102" i="46"/>
  <c r="AR102" i="44"/>
  <c r="AZ102" i="46"/>
  <c r="AZ102" i="44"/>
  <c r="P103" i="46"/>
  <c r="P103" i="44"/>
  <c r="X103" i="46"/>
  <c r="X103" i="44"/>
  <c r="D104" i="46"/>
  <c r="D104" i="44"/>
  <c r="L104" i="46"/>
  <c r="L104" i="44"/>
  <c r="S32" i="46"/>
  <c r="S32" i="44"/>
  <c r="BK33" i="46"/>
  <c r="BK33" i="44"/>
  <c r="AH36" i="46"/>
  <c r="AH36" i="44"/>
  <c r="AK39" i="46"/>
  <c r="AK39" i="44"/>
  <c r="AC40" i="46"/>
  <c r="AC40" i="44"/>
  <c r="BQ40" i="46"/>
  <c r="BQ40" i="44"/>
  <c r="G41" i="46"/>
  <c r="G41" i="44"/>
  <c r="I44" i="46"/>
  <c r="I44" i="44"/>
  <c r="Q44" i="46"/>
  <c r="Q44" i="44"/>
  <c r="E45" i="46"/>
  <c r="E45" i="44"/>
  <c r="D48" i="46"/>
  <c r="D48" i="44"/>
  <c r="BB49" i="46"/>
  <c r="BB49" i="44"/>
  <c r="AX50" i="46"/>
  <c r="AX50" i="44"/>
  <c r="AL51" i="46"/>
  <c r="AL51" i="44"/>
  <c r="BB51" i="46"/>
  <c r="BB51" i="44"/>
  <c r="BJ51" i="46"/>
  <c r="BJ51" i="44"/>
  <c r="BN52" i="46"/>
  <c r="BN52" i="44"/>
  <c r="V53" i="46"/>
  <c r="V53" i="44"/>
  <c r="Z54" i="46"/>
  <c r="Z54" i="44"/>
  <c r="X58" i="46"/>
  <c r="X58" i="44"/>
  <c r="BD58" i="46"/>
  <c r="BD58" i="44"/>
  <c r="AJ59" i="46"/>
  <c r="AJ59" i="44"/>
  <c r="AZ59" i="46"/>
  <c r="AZ59" i="44"/>
  <c r="X60" i="46"/>
  <c r="X60" i="44"/>
  <c r="AN60" i="46"/>
  <c r="AN60" i="44"/>
  <c r="AR61" i="46"/>
  <c r="AR61" i="44"/>
  <c r="BL62" i="46"/>
  <c r="BL62" i="44"/>
  <c r="F64" i="46"/>
  <c r="F64" i="44"/>
  <c r="J65" i="46"/>
  <c r="J65" i="44"/>
  <c r="BF67" i="46"/>
  <c r="BF67" i="44"/>
  <c r="E68" i="46"/>
  <c r="E68" i="44"/>
  <c r="BE69" i="46"/>
  <c r="BE69" i="44"/>
  <c r="BM69" i="46"/>
  <c r="BM69" i="44"/>
  <c r="D70" i="46"/>
  <c r="D70" i="44"/>
  <c r="Q74" i="46"/>
  <c r="Q74" i="44"/>
  <c r="AY77" i="46"/>
  <c r="AY77" i="44"/>
  <c r="AO79" i="46"/>
  <c r="AO79" i="44"/>
  <c r="BH80" i="46"/>
  <c r="BH80" i="44"/>
  <c r="BP80" i="46"/>
  <c r="BP80" i="44"/>
  <c r="N85" i="46"/>
  <c r="N85" i="44"/>
  <c r="AL85" i="46"/>
  <c r="AL85" i="44"/>
  <c r="AT85" i="46"/>
  <c r="AT85" i="44"/>
  <c r="J86" i="46"/>
  <c r="J86" i="44"/>
  <c r="BI87" i="46"/>
  <c r="BI87" i="44"/>
  <c r="S91" i="46"/>
  <c r="S91" i="44"/>
  <c r="C74" i="46"/>
  <c r="C74" i="44" s="1"/>
  <c r="T8" i="44"/>
  <c r="BE8" i="44"/>
  <c r="AK10" i="44"/>
  <c r="AB11" i="44"/>
  <c r="BO12" i="44"/>
  <c r="S18" i="44"/>
  <c r="T19" i="44"/>
  <c r="O20" i="44"/>
  <c r="BF20" i="44"/>
  <c r="S21" i="44"/>
  <c r="BG21" i="44"/>
  <c r="BM25" i="44"/>
  <c r="BH27" i="44"/>
  <c r="X31" i="44"/>
  <c r="V35" i="44"/>
  <c r="BJ35" i="44"/>
  <c r="I38" i="44"/>
  <c r="BP38" i="44"/>
  <c r="U39" i="44"/>
  <c r="AX41" i="44"/>
  <c r="AO44" i="44"/>
  <c r="AV45" i="44"/>
  <c r="AT46" i="44"/>
  <c r="Z47" i="44"/>
  <c r="BN47" i="44"/>
  <c r="I49" i="44"/>
  <c r="BJ49" i="44"/>
  <c r="Y51" i="44"/>
  <c r="W52" i="44"/>
  <c r="K53" i="44"/>
  <c r="AW53" i="44"/>
  <c r="U54" i="44"/>
  <c r="O57" i="44"/>
  <c r="AE57" i="44"/>
  <c r="AR57" i="44"/>
  <c r="BG58" i="44"/>
  <c r="O59" i="44"/>
  <c r="AA60" i="44"/>
  <c r="BO60" i="44"/>
  <c r="AU61" i="44"/>
  <c r="AF62" i="44"/>
  <c r="W63" i="44"/>
  <c r="N64" i="44"/>
  <c r="I66" i="44"/>
  <c r="U67" i="44"/>
  <c r="AK67" i="44"/>
  <c r="U68" i="44"/>
  <c r="BL68" i="44"/>
  <c r="L69" i="44"/>
  <c r="AJ69" i="44"/>
  <c r="BP69" i="44"/>
  <c r="AD71" i="44"/>
  <c r="AT71" i="44"/>
  <c r="AL73" i="44"/>
  <c r="BB73" i="44"/>
  <c r="O75" i="44"/>
  <c r="AZ75" i="44"/>
  <c r="R76" i="44"/>
  <c r="BN76" i="44"/>
  <c r="N77" i="44"/>
  <c r="BG77" i="44"/>
  <c r="F78" i="44"/>
  <c r="AY78" i="44"/>
  <c r="I79" i="44"/>
  <c r="E81" i="44"/>
  <c r="AS81" i="44"/>
  <c r="BI81" i="44"/>
  <c r="BP83" i="44"/>
  <c r="AH84" i="44"/>
  <c r="AY85" i="44"/>
  <c r="BJ85" i="44"/>
  <c r="AR88" i="44"/>
  <c r="BH90" i="44"/>
  <c r="H91" i="44"/>
  <c r="AA91" i="44"/>
  <c r="M93" i="44"/>
  <c r="BC94" i="44"/>
  <c r="AI95" i="44"/>
  <c r="J96" i="44"/>
  <c r="BN96" i="44"/>
  <c r="AA97" i="44"/>
  <c r="AY97" i="44"/>
  <c r="K100" i="44"/>
  <c r="V100" i="44"/>
  <c r="BH102" i="44"/>
  <c r="E103" i="44"/>
  <c r="BI105" i="44"/>
  <c r="G106" i="44"/>
  <c r="AI107" i="44"/>
  <c r="AM108" i="44"/>
  <c r="AA31" i="46"/>
  <c r="AA31" i="44"/>
  <c r="E36" i="46"/>
  <c r="E36" i="44"/>
  <c r="AR38" i="46"/>
  <c r="AR38" i="44"/>
  <c r="H39" i="46"/>
  <c r="H39" i="44"/>
  <c r="AV39" i="46"/>
  <c r="AV39" i="44"/>
  <c r="BD39" i="46"/>
  <c r="BD39" i="44"/>
  <c r="AV40" i="46"/>
  <c r="AV40" i="44"/>
  <c r="AP41" i="46"/>
  <c r="AP41" i="44"/>
  <c r="BH44" i="46"/>
  <c r="BH44" i="44"/>
  <c r="Q46" i="46"/>
  <c r="Q46" i="44"/>
  <c r="AC47" i="46"/>
  <c r="AC47" i="44"/>
  <c r="AK47" i="46"/>
  <c r="AK47" i="44"/>
  <c r="AS47" i="46"/>
  <c r="AS47" i="44"/>
  <c r="AM48" i="46"/>
  <c r="AM48" i="44"/>
  <c r="AU48" i="46"/>
  <c r="AU48" i="44"/>
  <c r="BK48" i="46"/>
  <c r="BK48" i="44"/>
  <c r="Y49" i="46"/>
  <c r="Y49" i="44"/>
  <c r="BM49" i="46"/>
  <c r="BM49" i="44"/>
  <c r="E50" i="46"/>
  <c r="E50" i="44"/>
  <c r="AS50" i="46"/>
  <c r="AS50" i="44"/>
  <c r="BQ50" i="46"/>
  <c r="BQ50" i="44"/>
  <c r="U52" i="46"/>
  <c r="U52" i="44"/>
  <c r="AS52" i="46"/>
  <c r="AS52" i="44"/>
  <c r="I53" i="46"/>
  <c r="I53" i="44"/>
  <c r="AO53" i="46"/>
  <c r="AO53" i="44"/>
  <c r="BM53" i="46"/>
  <c r="BM53" i="44"/>
  <c r="BQ54" i="46"/>
  <c r="BQ54" i="44"/>
  <c r="AK56" i="46"/>
  <c r="AK56" i="44"/>
  <c r="AS56" i="46"/>
  <c r="AS56" i="44"/>
  <c r="AU57" i="46"/>
  <c r="AU57" i="44"/>
  <c r="BC57" i="46"/>
  <c r="BC57" i="44"/>
  <c r="AI58" i="46"/>
  <c r="AI58" i="44"/>
  <c r="K60" i="46"/>
  <c r="K60" i="44"/>
  <c r="S60" i="46"/>
  <c r="S60" i="44"/>
  <c r="AI60" i="46"/>
  <c r="AI60" i="44"/>
  <c r="BG60" i="46"/>
  <c r="BG60" i="44"/>
  <c r="BK61" i="46"/>
  <c r="BK61" i="44"/>
  <c r="O63" i="46"/>
  <c r="O63" i="44"/>
  <c r="Q64" i="46"/>
  <c r="Q64" i="44"/>
  <c r="BI65" i="46"/>
  <c r="BI65" i="44"/>
  <c r="AC67" i="46"/>
  <c r="AC67" i="44"/>
  <c r="AF68" i="46"/>
  <c r="AF68" i="44"/>
  <c r="AN68" i="46"/>
  <c r="AN68" i="44"/>
  <c r="AZ69" i="46"/>
  <c r="AZ69" i="44"/>
  <c r="Y71" i="46"/>
  <c r="Y71" i="44"/>
  <c r="AZ74" i="46"/>
  <c r="AZ74" i="44"/>
  <c r="BP74" i="46"/>
  <c r="BP74" i="44"/>
  <c r="G75" i="46"/>
  <c r="G75" i="44"/>
  <c r="W75" i="46"/>
  <c r="W75" i="44"/>
  <c r="AE75" i="46"/>
  <c r="AE75" i="44"/>
  <c r="AU75" i="46"/>
  <c r="AU75" i="44"/>
  <c r="BK75" i="46"/>
  <c r="BK75" i="44"/>
  <c r="J76" i="46"/>
  <c r="J76" i="44"/>
  <c r="AP76" i="46"/>
  <c r="AP76" i="44"/>
  <c r="BF76" i="46"/>
  <c r="BF76" i="44"/>
  <c r="BJ77" i="46"/>
  <c r="BJ77" i="44"/>
  <c r="S81" i="46"/>
  <c r="S81" i="44"/>
  <c r="BF83" i="46"/>
  <c r="BF83" i="44"/>
  <c r="AK84" i="46"/>
  <c r="AK84" i="44"/>
  <c r="BA84" i="46"/>
  <c r="BA84" i="44"/>
  <c r="I85" i="46"/>
  <c r="I85" i="44"/>
  <c r="AG85" i="46"/>
  <c r="AG85" i="44"/>
  <c r="P87" i="46"/>
  <c r="P87" i="44"/>
  <c r="X87" i="46"/>
  <c r="X87" i="44"/>
  <c r="BD87" i="46"/>
  <c r="BD87" i="44"/>
  <c r="AP88" i="46"/>
  <c r="AP88" i="44"/>
  <c r="AX90" i="46"/>
  <c r="AX90" i="44"/>
  <c r="BF90" i="46"/>
  <c r="BF90" i="44"/>
  <c r="BN90" i="46"/>
  <c r="BN90" i="44"/>
  <c r="N91" i="46"/>
  <c r="N91" i="44"/>
  <c r="AL91" i="46"/>
  <c r="AL91" i="44"/>
  <c r="AT91" i="46"/>
  <c r="AT91" i="44"/>
  <c r="H92" i="46"/>
  <c r="H92" i="44"/>
  <c r="BA36" i="46"/>
  <c r="BA36" i="44"/>
  <c r="BI36" i="46"/>
  <c r="BI36" i="44"/>
  <c r="AG37" i="46"/>
  <c r="AG37" i="44"/>
  <c r="AW37" i="46"/>
  <c r="AW37" i="44"/>
  <c r="BH38" i="46"/>
  <c r="BH38" i="44"/>
  <c r="X39" i="46"/>
  <c r="X39" i="44"/>
  <c r="H40" i="46"/>
  <c r="H40" i="44"/>
  <c r="P40" i="46"/>
  <c r="P40" i="44"/>
  <c r="BD40" i="46"/>
  <c r="BD40" i="44"/>
  <c r="BF41" i="46"/>
  <c r="BF41" i="44"/>
  <c r="H43" i="46"/>
  <c r="H43" i="44"/>
  <c r="AF43" i="46"/>
  <c r="AF43" i="44"/>
  <c r="X45" i="46"/>
  <c r="X45" i="44"/>
  <c r="AF45" i="46"/>
  <c r="AF45" i="44"/>
  <c r="AN45" i="46"/>
  <c r="AN45" i="44"/>
  <c r="BL45" i="46"/>
  <c r="BL45" i="44"/>
  <c r="I46" i="46"/>
  <c r="I46" i="44"/>
  <c r="AW46" i="46"/>
  <c r="AW46" i="44"/>
  <c r="BE46" i="46"/>
  <c r="BE46" i="44"/>
  <c r="M47" i="46"/>
  <c r="M47" i="44"/>
  <c r="BI47" i="46"/>
  <c r="BI47" i="44"/>
  <c r="AO49" i="46"/>
  <c r="AO49" i="44"/>
  <c r="AW49" i="46"/>
  <c r="AW49" i="44"/>
  <c r="U50" i="46"/>
  <c r="U50" i="44"/>
  <c r="AC50" i="46"/>
  <c r="AC50" i="44"/>
  <c r="BI52" i="46"/>
  <c r="BI52" i="44"/>
  <c r="Q55" i="46"/>
  <c r="Q55" i="44"/>
  <c r="K58" i="46"/>
  <c r="K58" i="44"/>
  <c r="S58" i="46"/>
  <c r="S58" i="44"/>
  <c r="AY58" i="46"/>
  <c r="AY58" i="44"/>
  <c r="BO58" i="46"/>
  <c r="BO58" i="44"/>
  <c r="W61" i="46"/>
  <c r="W61" i="44"/>
  <c r="AM61" i="46"/>
  <c r="AM61" i="44"/>
  <c r="AE63" i="46"/>
  <c r="AE63" i="44"/>
  <c r="BM64" i="46"/>
  <c r="BM64" i="44"/>
  <c r="E65" i="46"/>
  <c r="E65" i="44"/>
  <c r="U65" i="46"/>
  <c r="U65" i="44"/>
  <c r="BQ65" i="46"/>
  <c r="BQ65" i="44"/>
  <c r="Y66" i="46"/>
  <c r="Y66" i="44"/>
  <c r="AG66" i="46"/>
  <c r="AG66" i="44"/>
  <c r="AS67" i="46"/>
  <c r="AS67" i="44"/>
  <c r="BA67" i="46"/>
  <c r="BA67" i="44"/>
  <c r="AG71" i="46"/>
  <c r="AG71" i="44"/>
  <c r="BM71" i="46"/>
  <c r="BM71" i="44"/>
  <c r="BI72" i="46"/>
  <c r="BI72" i="44"/>
  <c r="A7" i="44"/>
  <c r="A72" i="44"/>
  <c r="A86" i="44"/>
  <c r="C22" i="46"/>
  <c r="C22" i="44" s="1"/>
  <c r="C52" i="46"/>
  <c r="C52" i="44" s="1"/>
  <c r="C67" i="46"/>
  <c r="C67" i="44" s="1"/>
  <c r="C86" i="46"/>
  <c r="C86" i="44" s="1"/>
  <c r="BO7" i="44"/>
  <c r="E9" i="44"/>
  <c r="BB9" i="44"/>
  <c r="AV10" i="44"/>
  <c r="AZ11" i="44"/>
  <c r="AF12" i="44"/>
  <c r="Q13" i="44"/>
  <c r="BE13" i="44"/>
  <c r="AC14" i="44"/>
  <c r="AA18" i="44"/>
  <c r="BD22" i="44"/>
  <c r="AO23" i="44"/>
  <c r="AV24" i="44"/>
  <c r="AJ25" i="44"/>
  <c r="AO27" i="44"/>
  <c r="K31" i="44"/>
  <c r="G33" i="44"/>
  <c r="AK34" i="44"/>
  <c r="BF34" i="44"/>
  <c r="AD35" i="44"/>
  <c r="AS36" i="44"/>
  <c r="V37" i="44"/>
  <c r="E40" i="44"/>
  <c r="AK40" i="44"/>
  <c r="BC41" i="44"/>
  <c r="Y44" i="44"/>
  <c r="AZ44" i="44"/>
  <c r="BD45" i="44"/>
  <c r="AH47" i="44"/>
  <c r="N49" i="44"/>
  <c r="AG49" i="44"/>
  <c r="AP50" i="44"/>
  <c r="Q51" i="44"/>
  <c r="BE53" i="44"/>
  <c r="AC54" i="44"/>
  <c r="AS54" i="44"/>
  <c r="D57" i="44"/>
  <c r="T57" i="44"/>
  <c r="AZ57" i="44"/>
  <c r="BL58" i="44"/>
  <c r="T59" i="44"/>
  <c r="BK59" i="44"/>
  <c r="AF60" i="44"/>
  <c r="BC61" i="44"/>
  <c r="AD64" i="44"/>
  <c r="BM66" i="44"/>
  <c r="M67" i="44"/>
  <c r="Z67" i="44"/>
  <c r="BI67" i="44"/>
  <c r="AP68" i="44"/>
  <c r="BD68" i="44"/>
  <c r="D69" i="44"/>
  <c r="Q69" i="44"/>
  <c r="AO69" i="44"/>
  <c r="AB70" i="44"/>
  <c r="I74" i="44"/>
  <c r="AB74" i="44"/>
  <c r="D75" i="44"/>
  <c r="AM75" i="44"/>
  <c r="G76" i="44"/>
  <c r="F77" i="44"/>
  <c r="AA77" i="44"/>
  <c r="AL78" i="44"/>
  <c r="AT79" i="44"/>
  <c r="I80" i="44"/>
  <c r="Y80" i="44"/>
  <c r="AM80" i="44"/>
  <c r="AY81" i="44"/>
  <c r="BQ81" i="44"/>
  <c r="BO82" i="44"/>
  <c r="T83" i="44"/>
  <c r="AJ83" i="44"/>
  <c r="BH83" i="44"/>
  <c r="F85" i="44"/>
  <c r="BB85" i="44"/>
  <c r="BO85" i="44"/>
  <c r="R86" i="44"/>
  <c r="AU88" i="44"/>
  <c r="L90" i="44"/>
  <c r="AZ90" i="44"/>
  <c r="BK90" i="44"/>
  <c r="AI91" i="44"/>
  <c r="E92" i="44"/>
  <c r="BF94" i="44"/>
  <c r="AE96" i="44"/>
  <c r="AD97" i="44"/>
  <c r="BB97" i="44"/>
  <c r="I99" i="44"/>
  <c r="AO99" i="44"/>
  <c r="N100" i="44"/>
  <c r="AA100" i="44"/>
  <c r="AQ100" i="44"/>
  <c r="D102" i="44"/>
  <c r="H103" i="44"/>
  <c r="AK105" i="44"/>
  <c r="BA105" i="44"/>
  <c r="AA107" i="44"/>
  <c r="BC108" i="44"/>
  <c r="AU110" i="44"/>
  <c r="BG111" i="44"/>
  <c r="E112" i="44"/>
  <c r="AK112" i="44"/>
  <c r="AB41" i="46"/>
  <c r="AB41" i="44"/>
  <c r="S49" i="46"/>
  <c r="S49" i="44"/>
  <c r="AY51" i="46"/>
  <c r="AY51" i="44"/>
  <c r="AM52" i="46"/>
  <c r="AM52" i="44"/>
  <c r="BQ60" i="46"/>
  <c r="BQ60" i="44"/>
  <c r="AI78" i="46"/>
  <c r="AI78" i="44"/>
  <c r="AQ78" i="46"/>
  <c r="AQ78" i="44"/>
  <c r="BG78" i="46"/>
  <c r="BG78" i="44"/>
  <c r="AD79" i="46"/>
  <c r="AD79" i="44"/>
  <c r="AL79" i="46"/>
  <c r="AL79" i="44"/>
  <c r="AG80" i="46"/>
  <c r="AG80" i="44"/>
  <c r="AO80" i="46"/>
  <c r="AO80" i="44"/>
  <c r="BE80" i="46"/>
  <c r="BE80" i="44"/>
  <c r="H82" i="46"/>
  <c r="H82" i="44"/>
  <c r="BD82" i="46"/>
  <c r="BD82" i="44"/>
  <c r="D83" i="46"/>
  <c r="D83" i="44"/>
  <c r="AZ83" i="46"/>
  <c r="AZ83" i="44"/>
  <c r="AA85" i="46"/>
  <c r="AA85" i="44"/>
  <c r="J87" i="46"/>
  <c r="J87" i="44"/>
  <c r="D88" i="46"/>
  <c r="D88" i="44"/>
  <c r="T88" i="46"/>
  <c r="T88" i="44"/>
  <c r="AJ88" i="46"/>
  <c r="AJ88" i="44"/>
  <c r="AZ88" i="46"/>
  <c r="AZ88" i="44"/>
  <c r="BP88" i="46"/>
  <c r="BP88" i="44"/>
  <c r="H89" i="46"/>
  <c r="H89" i="44"/>
  <c r="AN89" i="46"/>
  <c r="AN89" i="44"/>
  <c r="BD89" i="46"/>
  <c r="BD89" i="44"/>
  <c r="D90" i="46"/>
  <c r="D90" i="44"/>
  <c r="T90" i="46"/>
  <c r="T90" i="44"/>
  <c r="AB90" i="46"/>
  <c r="AB90" i="44"/>
  <c r="X91" i="46"/>
  <c r="X91" i="44"/>
  <c r="AF91" i="46"/>
  <c r="AF91" i="44"/>
  <c r="BL91" i="46"/>
  <c r="BL91" i="44"/>
  <c r="Z92" i="46"/>
  <c r="Z92" i="44"/>
  <c r="AP92" i="46"/>
  <c r="AP92" i="44"/>
  <c r="AX92" i="46"/>
  <c r="AX92" i="44"/>
  <c r="BA93" i="46"/>
  <c r="BA93" i="44"/>
  <c r="BI93" i="46"/>
  <c r="BI93" i="44"/>
  <c r="BQ93" i="46"/>
  <c r="BQ93" i="44"/>
  <c r="G94" i="46"/>
  <c r="G94" i="44"/>
  <c r="O94" i="46"/>
  <c r="O94" i="44"/>
  <c r="AU94" i="46"/>
  <c r="AU94" i="44"/>
  <c r="BK94" i="46"/>
  <c r="BK94" i="44"/>
  <c r="S95" i="46"/>
  <c r="S95" i="44"/>
  <c r="O96" i="46"/>
  <c r="O96" i="44"/>
  <c r="AM96" i="46"/>
  <c r="AM96" i="44"/>
  <c r="BK96" i="46"/>
  <c r="BK96" i="44"/>
  <c r="S97" i="46"/>
  <c r="S97" i="44"/>
  <c r="BG97" i="46"/>
  <c r="BG97" i="44"/>
  <c r="BO97" i="46"/>
  <c r="BO97" i="44"/>
  <c r="E98" i="46"/>
  <c r="E98" i="44"/>
  <c r="M98" i="46"/>
  <c r="M98" i="44"/>
  <c r="U98" i="46"/>
  <c r="U98" i="44"/>
  <c r="AC98" i="46"/>
  <c r="AC98" i="44"/>
  <c r="AS98" i="46"/>
  <c r="AS98" i="44"/>
  <c r="BA98" i="46"/>
  <c r="BA98" i="44"/>
  <c r="Q99" i="46"/>
  <c r="Q99" i="44"/>
  <c r="Y99" i="46"/>
  <c r="Y99" i="44"/>
  <c r="AW99" i="46"/>
  <c r="AW99" i="44"/>
  <c r="BE99" i="46"/>
  <c r="BE99" i="44"/>
  <c r="AI100" i="46"/>
  <c r="AI100" i="44"/>
  <c r="AY100" i="46"/>
  <c r="AY100" i="44"/>
  <c r="AE101" i="46"/>
  <c r="AE101" i="44"/>
  <c r="AM101" i="46"/>
  <c r="AM101" i="44"/>
  <c r="BK101" i="46"/>
  <c r="BK101" i="44"/>
  <c r="Q102" i="46"/>
  <c r="Q102" i="44"/>
  <c r="AO102" i="46"/>
  <c r="AO102" i="44"/>
  <c r="AW102" i="46"/>
  <c r="AW102" i="44"/>
  <c r="BE102" i="46"/>
  <c r="BE102" i="44"/>
  <c r="M103" i="46"/>
  <c r="M103" i="44"/>
  <c r="U103" i="46"/>
  <c r="U103" i="44"/>
  <c r="AK103" i="46"/>
  <c r="AK103" i="44"/>
  <c r="BQ103" i="46"/>
  <c r="BQ103" i="44"/>
  <c r="I104" i="46"/>
  <c r="I104" i="44"/>
  <c r="Q104" i="46"/>
  <c r="Q104" i="44"/>
  <c r="Y104" i="46"/>
  <c r="Y104" i="44"/>
  <c r="AO104" i="46"/>
  <c r="AO104" i="44"/>
  <c r="AW104" i="46"/>
  <c r="AW104" i="44"/>
  <c r="W106" i="46"/>
  <c r="W106" i="44"/>
  <c r="AU106" i="46"/>
  <c r="AU106" i="44"/>
  <c r="BC106" i="46"/>
  <c r="BC106" i="44"/>
  <c r="S107" i="46"/>
  <c r="S107" i="44"/>
  <c r="AQ107" i="46"/>
  <c r="AQ107" i="44"/>
  <c r="AY107" i="46"/>
  <c r="AY107" i="44"/>
  <c r="BG107" i="46"/>
  <c r="BG107" i="44"/>
  <c r="BO107" i="46"/>
  <c r="BO107" i="44"/>
  <c r="AE108" i="46"/>
  <c r="AE108" i="44"/>
  <c r="BK108" i="46"/>
  <c r="BK108" i="44"/>
  <c r="S109" i="46"/>
  <c r="S109" i="44"/>
  <c r="BG109" i="46"/>
  <c r="BG109" i="44"/>
  <c r="BO109" i="46"/>
  <c r="BO109" i="44"/>
  <c r="O110" i="46"/>
  <c r="O110" i="44"/>
  <c r="AM110" i="46"/>
  <c r="AM110" i="44"/>
  <c r="BK110" i="46"/>
  <c r="BK110" i="44"/>
  <c r="K111" i="46"/>
  <c r="K111" i="44"/>
  <c r="S111" i="46"/>
  <c r="S111" i="44"/>
  <c r="AA111" i="46"/>
  <c r="AA111" i="44"/>
  <c r="AI111" i="46"/>
  <c r="AI111" i="44"/>
  <c r="AQ111" i="46"/>
  <c r="AQ111" i="44"/>
  <c r="AY111" i="46"/>
  <c r="AY111" i="44"/>
  <c r="U112" i="46"/>
  <c r="U112" i="44"/>
  <c r="BI112" i="46"/>
  <c r="BI112" i="44"/>
  <c r="Q113" i="46"/>
  <c r="Q113" i="44"/>
  <c r="AG113" i="46"/>
  <c r="AG113" i="44"/>
  <c r="AO113" i="46"/>
  <c r="AO113" i="44"/>
  <c r="BE113" i="46"/>
  <c r="BE113" i="44"/>
  <c r="L114" i="46"/>
  <c r="L114" i="44"/>
  <c r="T114" i="46"/>
  <c r="T114" i="44"/>
  <c r="AB114" i="46"/>
  <c r="AB114" i="44"/>
  <c r="AR114" i="46"/>
  <c r="AR114" i="44"/>
  <c r="BH114" i="46"/>
  <c r="BH114" i="44"/>
  <c r="BP114" i="46"/>
  <c r="BP114" i="44"/>
  <c r="H115" i="46"/>
  <c r="H115" i="44"/>
  <c r="P115" i="46"/>
  <c r="P115" i="44"/>
  <c r="X115" i="46"/>
  <c r="X115" i="44"/>
  <c r="AF115" i="46"/>
  <c r="AF115" i="44"/>
  <c r="AV115" i="46"/>
  <c r="AV115" i="44"/>
  <c r="BD115" i="46"/>
  <c r="BD115" i="44"/>
  <c r="BL115" i="46"/>
  <c r="BL115" i="44"/>
  <c r="D118" i="46"/>
  <c r="D118" i="44"/>
  <c r="L118" i="46"/>
  <c r="L118" i="44"/>
  <c r="T118" i="46"/>
  <c r="T118" i="44"/>
  <c r="AB118" i="46"/>
  <c r="AB118" i="44"/>
  <c r="AZ118" i="46"/>
  <c r="AZ118" i="44"/>
  <c r="BH118" i="46"/>
  <c r="BH118" i="44"/>
  <c r="BP118" i="46"/>
  <c r="BP118" i="44"/>
  <c r="BL119" i="46"/>
  <c r="BL119" i="44"/>
  <c r="X105" i="46"/>
  <c r="X105" i="44"/>
  <c r="AV105" i="46"/>
  <c r="AV105" i="44"/>
  <c r="BD105" i="46"/>
  <c r="BD105" i="44"/>
  <c r="Z106" i="46"/>
  <c r="Z106" i="44"/>
  <c r="AP106" i="46"/>
  <c r="AP106" i="44"/>
  <c r="BF106" i="46"/>
  <c r="BF106" i="44"/>
  <c r="AP108" i="46"/>
  <c r="AP108" i="44"/>
  <c r="BF108" i="46"/>
  <c r="BF108" i="44"/>
  <c r="F109" i="46"/>
  <c r="F109" i="44"/>
  <c r="AT109" i="46"/>
  <c r="AT109" i="44"/>
  <c r="R110" i="46"/>
  <c r="R110" i="44"/>
  <c r="Z110" i="46"/>
  <c r="Z110" i="44"/>
  <c r="AX110" i="46"/>
  <c r="AX110" i="44"/>
  <c r="N111" i="46"/>
  <c r="N111" i="44"/>
  <c r="V111" i="46"/>
  <c r="V111" i="44"/>
  <c r="AL111" i="46"/>
  <c r="AL111" i="44"/>
  <c r="BB111" i="46"/>
  <c r="BB111" i="44"/>
  <c r="AN112" i="46"/>
  <c r="AN112" i="44"/>
  <c r="AB113" i="46"/>
  <c r="AB113" i="44"/>
  <c r="AJ113" i="46"/>
  <c r="AJ113" i="44"/>
  <c r="AR113" i="46"/>
  <c r="AR113" i="44"/>
  <c r="AZ113" i="46"/>
  <c r="AZ113" i="44"/>
  <c r="G114" i="46"/>
  <c r="G114" i="44"/>
  <c r="W114" i="46"/>
  <c r="W114" i="44"/>
  <c r="BK114" i="46"/>
  <c r="BK114" i="44"/>
  <c r="AA115" i="46"/>
  <c r="AA115" i="44"/>
  <c r="AI115" i="46"/>
  <c r="AI115" i="44"/>
  <c r="AY115" i="46"/>
  <c r="AY115" i="44"/>
  <c r="BG115" i="46"/>
  <c r="BG115" i="44"/>
  <c r="AM116" i="46"/>
  <c r="AM116" i="44"/>
  <c r="K117" i="46"/>
  <c r="K117" i="44"/>
  <c r="AI117" i="46"/>
  <c r="AI117" i="44"/>
  <c r="AQ117" i="46"/>
  <c r="AQ117" i="44"/>
  <c r="AT120" i="46"/>
  <c r="AT120" i="44"/>
  <c r="BB120" i="46"/>
  <c r="BB120" i="44"/>
  <c r="AN121" i="46"/>
  <c r="AN121" i="44"/>
  <c r="BD121" i="46"/>
  <c r="BD121" i="44"/>
  <c r="BL121" i="46"/>
  <c r="BL121" i="44"/>
  <c r="AJ122" i="46"/>
  <c r="AJ122" i="44"/>
  <c r="P123" i="46"/>
  <c r="P123" i="44"/>
  <c r="BD123" i="46"/>
  <c r="BD123" i="44"/>
  <c r="L124" i="46"/>
  <c r="L124" i="44"/>
  <c r="AJ124" i="46"/>
  <c r="AJ124" i="44"/>
  <c r="AZ124" i="46"/>
  <c r="AZ124" i="44"/>
  <c r="F125" i="46"/>
  <c r="F125" i="44"/>
  <c r="AL125" i="46"/>
  <c r="AL125" i="44"/>
  <c r="AT125" i="46"/>
  <c r="AT125" i="44"/>
  <c r="BB125" i="46"/>
  <c r="BB125" i="44"/>
  <c r="X92" i="44"/>
  <c r="E94" i="44"/>
  <c r="U94" i="44"/>
  <c r="BQ94" i="44"/>
  <c r="U96" i="44"/>
  <c r="AS96" i="44"/>
  <c r="R106" i="44"/>
  <c r="AH108" i="44"/>
  <c r="F111" i="44"/>
  <c r="BC114" i="44"/>
  <c r="AQ115" i="44"/>
  <c r="AY120" i="44"/>
  <c r="I124" i="44"/>
  <c r="BM124" i="44"/>
  <c r="K93" i="46"/>
  <c r="K93" i="44"/>
  <c r="AC94" i="46"/>
  <c r="AC94" i="44"/>
  <c r="BI94" i="46"/>
  <c r="BI94" i="44"/>
  <c r="AG95" i="46"/>
  <c r="AG95" i="44"/>
  <c r="AC96" i="46"/>
  <c r="AC96" i="44"/>
  <c r="Y97" i="46"/>
  <c r="Y97" i="44"/>
  <c r="W99" i="46"/>
  <c r="W99" i="44"/>
  <c r="AM99" i="46"/>
  <c r="AM99" i="44"/>
  <c r="Q100" i="46"/>
  <c r="Q100" i="44"/>
  <c r="BE100" i="46"/>
  <c r="BE100" i="44"/>
  <c r="E101" i="46"/>
  <c r="E101" i="44"/>
  <c r="M101" i="46"/>
  <c r="M101" i="44"/>
  <c r="AK94" i="44"/>
  <c r="I95" i="44"/>
  <c r="BM95" i="44"/>
  <c r="BI96" i="44"/>
  <c r="AN105" i="44"/>
  <c r="F107" i="44"/>
  <c r="AL107" i="44"/>
  <c r="BJ109" i="44"/>
  <c r="D113" i="44"/>
  <c r="S115" i="44"/>
  <c r="BO115" i="44"/>
  <c r="BG117" i="44"/>
  <c r="BA121" i="44"/>
  <c r="U123" i="44"/>
  <c r="Y124" i="44"/>
  <c r="S125" i="44"/>
  <c r="AI120" i="46"/>
  <c r="AI120" i="44"/>
  <c r="BO120" i="46"/>
  <c r="BO120" i="44"/>
  <c r="AK121" i="46"/>
  <c r="AK121" i="44"/>
  <c r="AS121" i="46"/>
  <c r="AS121" i="44"/>
  <c r="BI121" i="46"/>
  <c r="BI121" i="44"/>
  <c r="E123" i="46"/>
  <c r="E123" i="44"/>
  <c r="M123" i="46"/>
  <c r="M123" i="44"/>
  <c r="AK123" i="46"/>
  <c r="AK123" i="44"/>
  <c r="BI123" i="46"/>
  <c r="BI123" i="44"/>
  <c r="BQ123" i="46"/>
  <c r="BQ123" i="44"/>
  <c r="Q124" i="46"/>
  <c r="Q124" i="44"/>
  <c r="AG124" i="46"/>
  <c r="AG124" i="44"/>
  <c r="BE124" i="46"/>
  <c r="BE124" i="44"/>
  <c r="AA125" i="46"/>
  <c r="AA125" i="44"/>
  <c r="BG125" i="46"/>
  <c r="BG125" i="44"/>
  <c r="G126" i="46"/>
  <c r="G126" i="44"/>
  <c r="AM126" i="46"/>
  <c r="AM126" i="44"/>
  <c r="BC126" i="46"/>
  <c r="BC126" i="44"/>
  <c r="S127" i="46"/>
  <c r="S127" i="44"/>
  <c r="AQ127" i="46"/>
  <c r="AQ127" i="44"/>
  <c r="AY127" i="46"/>
  <c r="AY127" i="44"/>
  <c r="G128" i="46"/>
  <c r="G128" i="44"/>
  <c r="W128" i="46"/>
  <c r="W128" i="44"/>
  <c r="BK128" i="46"/>
  <c r="BK128" i="44"/>
  <c r="L129" i="46"/>
  <c r="L129" i="44"/>
  <c r="AB129" i="46"/>
  <c r="AB129" i="44"/>
  <c r="AR129" i="46"/>
  <c r="AR129" i="44"/>
  <c r="AV130" i="46"/>
  <c r="AV130" i="44"/>
  <c r="R126" i="46"/>
  <c r="R126" i="44"/>
  <c r="BF126" i="46"/>
  <c r="BF126" i="44"/>
  <c r="AH128" i="46"/>
  <c r="AH128" i="44"/>
  <c r="AU129" i="46"/>
  <c r="AU129" i="44"/>
  <c r="K130" i="46"/>
  <c r="K130" i="44"/>
  <c r="W131" i="46"/>
  <c r="W131" i="44"/>
  <c r="BK131" i="46"/>
  <c r="BK131" i="44"/>
  <c r="AA132" i="46"/>
  <c r="AA132" i="44"/>
  <c r="AY132" i="46"/>
  <c r="AY132" i="44"/>
  <c r="W133" i="46"/>
  <c r="W133" i="44"/>
  <c r="AU133" i="46"/>
  <c r="AU133" i="44"/>
  <c r="BK133" i="46"/>
  <c r="BK133" i="44"/>
  <c r="K134" i="46"/>
  <c r="K134" i="44"/>
  <c r="AI134" i="46"/>
  <c r="AI134" i="44"/>
  <c r="BG134" i="46"/>
  <c r="BG134" i="44"/>
  <c r="W135" i="46"/>
  <c r="W135" i="44"/>
  <c r="AI136" i="46"/>
  <c r="AI136" i="44"/>
  <c r="AY136" i="46"/>
  <c r="AY136" i="44"/>
  <c r="F137" i="46"/>
  <c r="F137" i="44"/>
  <c r="J138" i="46"/>
  <c r="J138" i="44"/>
  <c r="Z138" i="46"/>
  <c r="Z138" i="44"/>
  <c r="BF138" i="46"/>
  <c r="BF138" i="44"/>
  <c r="K139" i="46"/>
  <c r="K139" i="44"/>
  <c r="AI139" i="46"/>
  <c r="AI139" i="44"/>
  <c r="BG139" i="46"/>
  <c r="BG139" i="44"/>
  <c r="AL140" i="46"/>
  <c r="AL140" i="44"/>
  <c r="R141" i="46"/>
  <c r="R141" i="44"/>
  <c r="AX141" i="46"/>
  <c r="AX141" i="44"/>
  <c r="N142" i="46"/>
  <c r="N142" i="44"/>
  <c r="AQ103" i="44"/>
  <c r="AH126" i="44"/>
  <c r="AL127" i="44"/>
  <c r="G129" i="44"/>
  <c r="AM129" i="44"/>
  <c r="AA130" i="44"/>
  <c r="AR131" i="44"/>
  <c r="AF132" i="44"/>
  <c r="O133" i="44"/>
  <c r="AJ133" i="44"/>
  <c r="P134" i="44"/>
  <c r="AV134" i="44"/>
  <c r="AB135" i="44"/>
  <c r="BP135" i="44"/>
  <c r="BE107" i="46"/>
  <c r="BE107" i="44"/>
  <c r="M108" i="46"/>
  <c r="M108" i="44"/>
  <c r="Q109" i="46"/>
  <c r="Q109" i="44"/>
  <c r="K112" i="46"/>
  <c r="K112" i="44"/>
  <c r="AY112" i="46"/>
  <c r="AY112" i="44"/>
  <c r="AU113" i="46"/>
  <c r="AU113" i="44"/>
  <c r="V127" i="44"/>
  <c r="Z128" i="44"/>
  <c r="AU131" i="44"/>
  <c r="BP131" i="44"/>
  <c r="AI132" i="44"/>
  <c r="AM133" i="44"/>
  <c r="AZ133" i="44"/>
  <c r="BL134" i="44"/>
  <c r="AZ135" i="44"/>
  <c r="P136" i="44"/>
  <c r="P139" i="44"/>
  <c r="AQ140" i="44"/>
  <c r="G141" i="44"/>
  <c r="T131" i="46"/>
  <c r="T131" i="44"/>
  <c r="BH131" i="46"/>
  <c r="BH131" i="44"/>
  <c r="H132" i="46"/>
  <c r="H132" i="44"/>
  <c r="X132" i="46"/>
  <c r="X132" i="44"/>
  <c r="BD132" i="46"/>
  <c r="BD132" i="44"/>
  <c r="AR133" i="46"/>
  <c r="AR133" i="44"/>
  <c r="H134" i="46"/>
  <c r="H134" i="44"/>
  <c r="AN134" i="46"/>
  <c r="AN134" i="44"/>
  <c r="BD134" i="46"/>
  <c r="BD134" i="44"/>
  <c r="D135" i="46"/>
  <c r="D135" i="44"/>
  <c r="T135" i="46"/>
  <c r="T135" i="44"/>
  <c r="AR135" i="46"/>
  <c r="AR135" i="44"/>
  <c r="AF136" i="46"/>
  <c r="AF136" i="44"/>
  <c r="BD136" i="46"/>
  <c r="BD136" i="44"/>
  <c r="G138" i="46"/>
  <c r="G138" i="44"/>
  <c r="AM138" i="46"/>
  <c r="AM138" i="44"/>
  <c r="BC138" i="46"/>
  <c r="BC138" i="44"/>
  <c r="H139" i="46"/>
  <c r="H139" i="44"/>
  <c r="AN139" i="46"/>
  <c r="AN139" i="44"/>
  <c r="BD139" i="46"/>
  <c r="BD139" i="44"/>
  <c r="AY140" i="46"/>
  <c r="AY140" i="44"/>
  <c r="AE141" i="46"/>
  <c r="AE141" i="44"/>
  <c r="AU141" i="46"/>
  <c r="AU141" i="44"/>
  <c r="K142" i="46"/>
  <c r="K142" i="44"/>
  <c r="BG142" i="46"/>
  <c r="BG142" i="44"/>
  <c r="N143" i="46"/>
  <c r="N143" i="44"/>
  <c r="AD143" i="46"/>
  <c r="AD143" i="44"/>
  <c r="BJ143" i="46"/>
  <c r="BJ143" i="44"/>
  <c r="Z144" i="46"/>
  <c r="Z144" i="44"/>
  <c r="AX144" i="46"/>
  <c r="AX144" i="44"/>
  <c r="V145" i="46"/>
  <c r="V145" i="44"/>
  <c r="BJ145" i="46"/>
  <c r="BJ145" i="44"/>
  <c r="P146" i="46"/>
  <c r="P146" i="44"/>
  <c r="AV146" i="46"/>
  <c r="AV146" i="44"/>
  <c r="S147" i="46"/>
  <c r="S147" i="44"/>
  <c r="AD142" i="44"/>
  <c r="BJ142" i="44"/>
  <c r="AG143" i="44"/>
  <c r="AI147" i="44"/>
  <c r="AM7" i="44"/>
  <c r="H10" i="44"/>
  <c r="AR11" i="44"/>
  <c r="BI14" i="44"/>
  <c r="AR7" i="44"/>
  <c r="D8" i="44"/>
  <c r="BM8" i="44"/>
  <c r="AJ9" i="44"/>
  <c r="S10" i="44"/>
  <c r="BH10" i="44"/>
  <c r="P12" i="44"/>
  <c r="BL12" i="44"/>
  <c r="AE13" i="44"/>
  <c r="BP13" i="44"/>
  <c r="AH14" i="44"/>
  <c r="AQ15" i="44"/>
  <c r="D16" i="44"/>
  <c r="AJ16" i="44"/>
  <c r="H17" i="44"/>
  <c r="AS17" i="44"/>
  <c r="K18" i="44"/>
  <c r="AQ18" i="44"/>
  <c r="AP20" i="44"/>
  <c r="F21" i="44"/>
  <c r="BN21" i="44"/>
  <c r="AF22" i="44"/>
  <c r="AZ23" i="44"/>
  <c r="AV25" i="44"/>
  <c r="L26" i="44"/>
  <c r="L29" i="44"/>
  <c r="AN29" i="44"/>
  <c r="BL29" i="44"/>
  <c r="BK30" i="44"/>
  <c r="AY31" i="44"/>
  <c r="U34" i="44"/>
  <c r="AW35" i="44"/>
  <c r="AK36" i="44"/>
  <c r="I37" i="44"/>
  <c r="Y37" i="44"/>
  <c r="AJ38" i="44"/>
  <c r="AF39" i="44"/>
  <c r="BL39" i="44"/>
  <c r="L42" i="44"/>
  <c r="AN43" i="44"/>
  <c r="W48" i="44"/>
  <c r="AG51" i="44"/>
  <c r="M52" i="44"/>
  <c r="AC52" i="44"/>
  <c r="G7" i="44"/>
  <c r="L8" i="44"/>
  <c r="P15" i="44"/>
  <c r="AZ16" i="44"/>
  <c r="BL17" i="44"/>
  <c r="R20" i="44"/>
  <c r="AL21" i="44"/>
  <c r="H22" i="44"/>
  <c r="AN24" i="44"/>
  <c r="AZ27" i="44"/>
  <c r="AF28" i="44"/>
  <c r="AU30" i="44"/>
  <c r="W7" i="44"/>
  <c r="AZ8" i="44"/>
  <c r="BE9" i="44"/>
  <c r="T11" i="44"/>
  <c r="AN12" i="44"/>
  <c r="BD15" i="44"/>
  <c r="T16" i="44"/>
  <c r="A22" i="44"/>
  <c r="S7" i="44"/>
  <c r="AZ7" i="44"/>
  <c r="AN8" i="44"/>
  <c r="AK9" i="44"/>
  <c r="P10" i="44"/>
  <c r="AM11" i="44"/>
  <c r="H12" i="44"/>
  <c r="AR12" i="44"/>
  <c r="P13" i="44"/>
  <c r="AU13" i="44"/>
  <c r="AK14" i="44"/>
  <c r="H15" i="44"/>
  <c r="AN15" i="44"/>
  <c r="BP15" i="44"/>
  <c r="AB16" i="44"/>
  <c r="BE16" i="44"/>
  <c r="X17" i="44"/>
  <c r="BD17" i="44"/>
  <c r="W18" i="44"/>
  <c r="O19" i="44"/>
  <c r="BO19" i="44"/>
  <c r="AH20" i="44"/>
  <c r="BB21" i="44"/>
  <c r="BI22" i="44"/>
  <c r="T23" i="44"/>
  <c r="BP23" i="44"/>
  <c r="AC24" i="44"/>
  <c r="AS26" i="44"/>
  <c r="I27" i="44"/>
  <c r="S30" i="44"/>
  <c r="AI30" i="44"/>
  <c r="AQ32" i="44"/>
  <c r="F33" i="44"/>
  <c r="I34" i="44"/>
  <c r="BK47" i="44"/>
  <c r="AK62" i="44"/>
  <c r="N8" i="46"/>
  <c r="N8" i="44"/>
  <c r="R10" i="46"/>
  <c r="R10" i="44"/>
  <c r="AH39" i="46"/>
  <c r="AH39" i="44"/>
  <c r="AU52" i="46"/>
  <c r="AU52" i="44"/>
  <c r="BM57" i="46"/>
  <c r="BM57" i="44"/>
  <c r="AS60" i="46"/>
  <c r="AS60" i="44"/>
  <c r="BQ62" i="46"/>
  <c r="BQ62" i="44"/>
  <c r="AI64" i="46"/>
  <c r="AI64" i="44"/>
  <c r="BG64" i="46"/>
  <c r="BG64" i="44"/>
  <c r="AY66" i="46"/>
  <c r="AY66" i="44"/>
  <c r="BN68" i="46"/>
  <c r="BN68" i="44"/>
  <c r="Q70" i="46"/>
  <c r="Q70" i="44"/>
  <c r="AW48" i="44"/>
  <c r="O50" i="44"/>
  <c r="BC50" i="44"/>
  <c r="AE56" i="44"/>
  <c r="I59" i="44"/>
  <c r="Y59" i="44"/>
  <c r="BE59" i="44"/>
  <c r="E60" i="44"/>
  <c r="I61" i="44"/>
  <c r="AC62" i="44"/>
  <c r="I63" i="44"/>
  <c r="AE65" i="44"/>
  <c r="BF68" i="44"/>
  <c r="AG70" i="44"/>
  <c r="S71" i="44"/>
  <c r="AN77" i="44"/>
  <c r="AC79" i="44"/>
  <c r="BA79" i="44"/>
  <c r="AM82" i="44"/>
  <c r="AA83" i="44"/>
  <c r="N86" i="44"/>
  <c r="R39" i="46"/>
  <c r="R39" i="44"/>
  <c r="AH45" i="46"/>
  <c r="AH45" i="44"/>
  <c r="S51" i="46"/>
  <c r="S51" i="44"/>
  <c r="AQ51" i="46"/>
  <c r="AQ51" i="44"/>
  <c r="AO63" i="46"/>
  <c r="AO63" i="44"/>
  <c r="Z68" i="46"/>
  <c r="Z68" i="44"/>
  <c r="BC47" i="44"/>
  <c r="A70" i="44"/>
  <c r="BF39" i="44"/>
  <c r="T41" i="44"/>
  <c r="V42" i="44"/>
  <c r="O47" i="44"/>
  <c r="AG48" i="44"/>
  <c r="AM54" i="44"/>
  <c r="AQ55" i="44"/>
  <c r="BC56" i="44"/>
  <c r="AG57" i="44"/>
  <c r="U58" i="44"/>
  <c r="AO61" i="44"/>
  <c r="BE61" i="44"/>
  <c r="Y63" i="44"/>
  <c r="AY64" i="44"/>
  <c r="AE72" i="44"/>
  <c r="BC72" i="44"/>
  <c r="BG73" i="44"/>
  <c r="BE75" i="44"/>
  <c r="D76" i="44"/>
  <c r="AB76" i="44"/>
  <c r="AZ76" i="44"/>
  <c r="AP78" i="44"/>
  <c r="AJ81" i="44"/>
  <c r="O82" i="44"/>
  <c r="AQ83" i="44"/>
  <c r="BJ84" i="44"/>
  <c r="AE89" i="44"/>
  <c r="AE91" i="44"/>
  <c r="F94" i="44"/>
  <c r="AT94" i="44"/>
  <c r="BM48" i="46"/>
  <c r="BM48" i="44"/>
  <c r="K51" i="46"/>
  <c r="K51" i="44"/>
  <c r="BE57" i="46"/>
  <c r="BE57" i="44"/>
  <c r="AO59" i="46"/>
  <c r="AO59" i="44"/>
  <c r="AW61" i="46"/>
  <c r="AW61" i="44"/>
  <c r="E62" i="46"/>
  <c r="E62" i="44"/>
  <c r="G65" i="46"/>
  <c r="G65" i="44"/>
  <c r="J68" i="46"/>
  <c r="J68" i="44"/>
  <c r="G72" i="46"/>
  <c r="G72" i="44"/>
  <c r="N44" i="44"/>
  <c r="O52" i="44"/>
  <c r="J45" i="44"/>
  <c r="AP45" i="44"/>
  <c r="AA46" i="44"/>
  <c r="AQ46" i="44"/>
  <c r="AA49" i="44"/>
  <c r="AE50" i="44"/>
  <c r="S53" i="44"/>
  <c r="AA55" i="44"/>
  <c r="BA58" i="44"/>
  <c r="U60" i="44"/>
  <c r="K64" i="44"/>
  <c r="AX68" i="44"/>
  <c r="K71" i="44"/>
  <c r="F74" i="44"/>
  <c r="AG75" i="44"/>
  <c r="AF77" i="44"/>
  <c r="U79" i="44"/>
  <c r="D81" i="44"/>
  <c r="BC82" i="44"/>
  <c r="F84" i="44"/>
  <c r="AL84" i="44"/>
  <c r="BG90" i="44"/>
  <c r="AX95" i="44"/>
  <c r="R45" i="46"/>
  <c r="R45" i="44"/>
  <c r="BN45" i="46"/>
  <c r="BN45" i="44"/>
  <c r="I48" i="46"/>
  <c r="I48" i="44"/>
  <c r="BO55" i="46"/>
  <c r="BO55" i="44"/>
  <c r="AC58" i="46"/>
  <c r="AC58" i="44"/>
  <c r="AK58" i="46"/>
  <c r="AK58" i="44"/>
  <c r="AW63" i="46"/>
  <c r="AW63" i="44"/>
  <c r="BM63" i="46"/>
  <c r="BM63" i="44"/>
  <c r="BK65" i="46"/>
  <c r="BK65" i="44"/>
  <c r="E79" i="46"/>
  <c r="E79" i="44"/>
  <c r="C75" i="46"/>
  <c r="C75" i="44" s="1"/>
  <c r="A45" i="44"/>
  <c r="A75" i="44"/>
  <c r="C43" i="46"/>
  <c r="C43" i="44" s="1"/>
  <c r="C85" i="46"/>
  <c r="C85" i="44" s="1"/>
  <c r="AL44" i="44"/>
  <c r="K46" i="44"/>
  <c r="AE47" i="44"/>
  <c r="BG49" i="44"/>
  <c r="AU50" i="44"/>
  <c r="BG51" i="44"/>
  <c r="G52" i="44"/>
  <c r="Q59" i="44"/>
  <c r="U62" i="44"/>
  <c r="AQ64" i="44"/>
  <c r="W65" i="44"/>
  <c r="AA66" i="44"/>
  <c r="I70" i="44"/>
  <c r="AU72" i="44"/>
  <c r="BL77" i="44"/>
  <c r="BQ79" i="44"/>
  <c r="G82" i="44"/>
  <c r="F86" i="44"/>
  <c r="BK89" i="44"/>
  <c r="S90" i="44"/>
  <c r="Z95" i="44"/>
  <c r="T98" i="44"/>
  <c r="BO46" i="46"/>
  <c r="BO46" i="44"/>
  <c r="BK50" i="46"/>
  <c r="BK50" i="44"/>
  <c r="BK54" i="46"/>
  <c r="BK54" i="44"/>
  <c r="S55" i="46"/>
  <c r="S55" i="44"/>
  <c r="AY55" i="46"/>
  <c r="AY55" i="44"/>
  <c r="BI60" i="46"/>
  <c r="BI60" i="44"/>
  <c r="Q61" i="46"/>
  <c r="Q61" i="44"/>
  <c r="AS62" i="46"/>
  <c r="AS62" i="44"/>
  <c r="S64" i="46"/>
  <c r="S64" i="44"/>
  <c r="A24" i="44"/>
  <c r="C45" i="46"/>
  <c r="C45" i="44" s="1"/>
  <c r="C70" i="46"/>
  <c r="C70" i="44" s="1"/>
  <c r="BK52" i="44"/>
  <c r="AY53" i="44"/>
  <c r="BO53" i="44"/>
  <c r="O54" i="44"/>
  <c r="AE54" i="44"/>
  <c r="W56" i="44"/>
  <c r="Y57" i="44"/>
  <c r="BM59" i="44"/>
  <c r="AK60" i="44"/>
  <c r="BA60" i="44"/>
  <c r="AG61" i="44"/>
  <c r="BA62" i="44"/>
  <c r="W72" i="44"/>
  <c r="S73" i="44"/>
  <c r="AY73" i="44"/>
  <c r="AW75" i="44"/>
  <c r="AR76" i="44"/>
  <c r="J78" i="44"/>
  <c r="BN78" i="44"/>
  <c r="S83" i="44"/>
  <c r="BB84" i="44"/>
  <c r="AG87" i="44"/>
  <c r="AW87" i="44"/>
  <c r="AD101" i="44"/>
  <c r="D103" i="44"/>
  <c r="AP43" i="46"/>
  <c r="AP43" i="44"/>
  <c r="BN43" i="46"/>
  <c r="BN43" i="44"/>
  <c r="BB44" i="46"/>
  <c r="BB44" i="44"/>
  <c r="AX45" i="46"/>
  <c r="AX45" i="44"/>
  <c r="S46" i="46"/>
  <c r="S46" i="44"/>
  <c r="Q48" i="46"/>
  <c r="Q48" i="44"/>
  <c r="AU65" i="46"/>
  <c r="AU65" i="44"/>
  <c r="K66" i="46"/>
  <c r="K66" i="44"/>
  <c r="V74" i="46"/>
  <c r="V74" i="44"/>
  <c r="AL74" i="46"/>
  <c r="AL74" i="44"/>
  <c r="BB74" i="46"/>
  <c r="BB74" i="44"/>
  <c r="I75" i="46"/>
  <c r="I75" i="44"/>
  <c r="Q75" i="46"/>
  <c r="Q75" i="44"/>
  <c r="T76" i="46"/>
  <c r="T76" i="44"/>
  <c r="BD77" i="46"/>
  <c r="BD77" i="44"/>
  <c r="R78" i="46"/>
  <c r="R78" i="44"/>
  <c r="AH78" i="46"/>
  <c r="AH78" i="44"/>
  <c r="AB81" i="46"/>
  <c r="AB81" i="44"/>
  <c r="AR81" i="46"/>
  <c r="AR81" i="44"/>
  <c r="AI83" i="46"/>
  <c r="AI83" i="44"/>
  <c r="AY83" i="46"/>
  <c r="AY83" i="44"/>
  <c r="N84" i="46"/>
  <c r="N84" i="44"/>
  <c r="AD84" i="46"/>
  <c r="AD84" i="44"/>
  <c r="Z85" i="46"/>
  <c r="Z85" i="44"/>
  <c r="V86" i="46"/>
  <c r="V86" i="44"/>
  <c r="AL86" i="46"/>
  <c r="AL86" i="44"/>
  <c r="BB86" i="46"/>
  <c r="BB86" i="44"/>
  <c r="Q87" i="46"/>
  <c r="Q87" i="44"/>
  <c r="AO87" i="46"/>
  <c r="AO87" i="44"/>
  <c r="BE87" i="46"/>
  <c r="BE87" i="44"/>
  <c r="K88" i="46"/>
  <c r="K88" i="44"/>
  <c r="AA88" i="46"/>
  <c r="AA88" i="44"/>
  <c r="AI88" i="46"/>
  <c r="AI88" i="44"/>
  <c r="BG88" i="46"/>
  <c r="BG88" i="44"/>
  <c r="W89" i="46"/>
  <c r="W89" i="44"/>
  <c r="AU89" i="46"/>
  <c r="AU89" i="44"/>
  <c r="K90" i="46"/>
  <c r="K90" i="44"/>
  <c r="AA90" i="46"/>
  <c r="AA90" i="44"/>
  <c r="AI90" i="46"/>
  <c r="AI90" i="44"/>
  <c r="AY90" i="46"/>
  <c r="AY90" i="44"/>
  <c r="BO90" i="46"/>
  <c r="BO90" i="44"/>
  <c r="G91" i="46"/>
  <c r="G91" i="44"/>
  <c r="O91" i="46"/>
  <c r="O91" i="44"/>
  <c r="BC91" i="46"/>
  <c r="BC91" i="44"/>
  <c r="BK91" i="46"/>
  <c r="BK91" i="44"/>
  <c r="I92" i="46"/>
  <c r="I92" i="44"/>
  <c r="Q92" i="46"/>
  <c r="Q92" i="44"/>
  <c r="Y92" i="46"/>
  <c r="Y92" i="44"/>
  <c r="AG92" i="46"/>
  <c r="AG92" i="44"/>
  <c r="AW92" i="46"/>
  <c r="AW92" i="44"/>
  <c r="D93" i="46"/>
  <c r="D93" i="44"/>
  <c r="L93" i="46"/>
  <c r="L93" i="44"/>
  <c r="T93" i="46"/>
  <c r="T93" i="44"/>
  <c r="AJ93" i="46"/>
  <c r="AJ93" i="44"/>
  <c r="AR93" i="46"/>
  <c r="AR93" i="44"/>
  <c r="BH93" i="46"/>
  <c r="BH93" i="44"/>
  <c r="BP93" i="46"/>
  <c r="BP93" i="44"/>
  <c r="AD94" i="46"/>
  <c r="AD94" i="44"/>
  <c r="AL94" i="46"/>
  <c r="AL94" i="44"/>
  <c r="BB94" i="46"/>
  <c r="BB94" i="44"/>
  <c r="AH95" i="46"/>
  <c r="AH95" i="44"/>
  <c r="BF95" i="46"/>
  <c r="BF95" i="44"/>
  <c r="BN95" i="46"/>
  <c r="BN95" i="44"/>
  <c r="A95" i="27"/>
  <c r="A97" i="44"/>
  <c r="J97" i="46"/>
  <c r="J97" i="44"/>
  <c r="R97" i="46"/>
  <c r="R97" i="44"/>
  <c r="AP97" i="46"/>
  <c r="AP97" i="44"/>
  <c r="AX97" i="46"/>
  <c r="AX97" i="44"/>
  <c r="BF97" i="46"/>
  <c r="BF97" i="44"/>
  <c r="BN97" i="46"/>
  <c r="BN97" i="44"/>
  <c r="D98" i="46"/>
  <c r="D98" i="44"/>
  <c r="L98" i="46"/>
  <c r="L98" i="44"/>
  <c r="AB98" i="46"/>
  <c r="AB98" i="44"/>
  <c r="AJ98" i="46"/>
  <c r="AJ98" i="44"/>
  <c r="AR98" i="46"/>
  <c r="AR98" i="44"/>
  <c r="BH98" i="46"/>
  <c r="BH98" i="44"/>
  <c r="BP98" i="46"/>
  <c r="BP98" i="44"/>
  <c r="F101" i="46"/>
  <c r="F101" i="44"/>
  <c r="N101" i="46"/>
  <c r="N101" i="44"/>
  <c r="V101" i="46"/>
  <c r="V101" i="44"/>
  <c r="AL101" i="46"/>
  <c r="AL101" i="44"/>
  <c r="AT101" i="46"/>
  <c r="AT101" i="44"/>
  <c r="BB101" i="46"/>
  <c r="BB101" i="44"/>
  <c r="A100" i="27"/>
  <c r="C102" i="46"/>
  <c r="C102" i="44" s="1"/>
  <c r="X102" i="46"/>
  <c r="X102" i="44"/>
  <c r="AN102" i="46"/>
  <c r="AN102" i="44"/>
  <c r="AV102" i="46"/>
  <c r="AV102" i="44"/>
  <c r="L103" i="46"/>
  <c r="L103" i="44"/>
  <c r="T103" i="46"/>
  <c r="T103" i="44"/>
  <c r="AB103" i="46"/>
  <c r="AB103" i="44"/>
  <c r="AR103" i="46"/>
  <c r="AR103" i="44"/>
  <c r="AZ103" i="46"/>
  <c r="AZ103" i="44"/>
  <c r="BP103" i="46"/>
  <c r="BP103" i="44"/>
  <c r="P104" i="46"/>
  <c r="P104" i="44"/>
  <c r="X104" i="46"/>
  <c r="X104" i="44"/>
  <c r="AF104" i="46"/>
  <c r="AF104" i="44"/>
  <c r="AV104" i="46"/>
  <c r="AV104" i="44"/>
  <c r="BD104" i="46"/>
  <c r="BD104" i="44"/>
  <c r="BL104" i="46"/>
  <c r="BL104" i="44"/>
  <c r="D105" i="46"/>
  <c r="D105" i="44"/>
  <c r="L105" i="46"/>
  <c r="L105" i="44"/>
  <c r="T105" i="46"/>
  <c r="T105" i="44"/>
  <c r="AJ105" i="46"/>
  <c r="AJ105" i="44"/>
  <c r="AR105" i="46"/>
  <c r="AR105" i="44"/>
  <c r="AZ105" i="46"/>
  <c r="AZ105" i="44"/>
  <c r="BP105" i="46"/>
  <c r="BP105" i="44"/>
  <c r="F106" i="46"/>
  <c r="F106" i="44"/>
  <c r="N106" i="46"/>
  <c r="N106" i="44"/>
  <c r="V106" i="46"/>
  <c r="V106" i="44"/>
  <c r="AD106" i="46"/>
  <c r="AD106" i="44"/>
  <c r="AT106" i="46"/>
  <c r="AT106" i="44"/>
  <c r="BB106" i="46"/>
  <c r="BB106" i="44"/>
  <c r="J107" i="46"/>
  <c r="J107" i="44"/>
  <c r="R107" i="46"/>
  <c r="R107" i="44"/>
  <c r="Z107" i="46"/>
  <c r="Z107" i="44"/>
  <c r="AH107" i="46"/>
  <c r="AH107" i="44"/>
  <c r="AP107" i="46"/>
  <c r="AP107" i="44"/>
  <c r="AX107" i="46"/>
  <c r="AX107" i="44"/>
  <c r="BN107" i="46"/>
  <c r="BN107" i="44"/>
  <c r="F108" i="46"/>
  <c r="F108" i="44"/>
  <c r="N108" i="46"/>
  <c r="N108" i="44"/>
  <c r="V108" i="46"/>
  <c r="V108" i="44"/>
  <c r="AT108" i="46"/>
  <c r="AT108" i="44"/>
  <c r="BJ108" i="46"/>
  <c r="BJ108" i="44"/>
  <c r="A107" i="27"/>
  <c r="A109" i="44"/>
  <c r="R109" i="46"/>
  <c r="R109" i="44"/>
  <c r="Z109" i="46"/>
  <c r="Z109" i="44"/>
  <c r="AH109" i="46"/>
  <c r="AH109" i="44"/>
  <c r="AP109" i="46"/>
  <c r="AP109" i="44"/>
  <c r="BN109" i="46"/>
  <c r="BN109" i="44"/>
  <c r="F110" i="46"/>
  <c r="F110" i="44"/>
  <c r="V110" i="46"/>
  <c r="V110" i="44"/>
  <c r="AL110" i="46"/>
  <c r="AL110" i="44"/>
  <c r="BB110" i="46"/>
  <c r="BB110" i="44"/>
  <c r="J111" i="46"/>
  <c r="J111" i="44"/>
  <c r="Z111" i="46"/>
  <c r="Z111" i="44"/>
  <c r="AP111" i="46"/>
  <c r="AP111" i="44"/>
  <c r="BF111" i="46"/>
  <c r="BF111" i="44"/>
  <c r="D112" i="46"/>
  <c r="D112" i="44"/>
  <c r="L112" i="46"/>
  <c r="L112" i="44"/>
  <c r="AJ112" i="46"/>
  <c r="AJ112" i="44"/>
  <c r="AR112" i="46"/>
  <c r="AR112" i="44"/>
  <c r="BH112" i="46"/>
  <c r="BH112" i="44"/>
  <c r="BP112" i="46"/>
  <c r="BP112" i="44"/>
  <c r="H113" i="46"/>
  <c r="H113" i="44"/>
  <c r="P113" i="46"/>
  <c r="P113" i="44"/>
  <c r="AF113" i="46"/>
  <c r="AF113" i="44"/>
  <c r="AY46" i="46"/>
  <c r="AY46" i="44"/>
  <c r="AI49" i="46"/>
  <c r="AI49" i="44"/>
  <c r="AY49" i="46"/>
  <c r="AY49" i="44"/>
  <c r="G54" i="46"/>
  <c r="G54" i="44"/>
  <c r="AG59" i="46"/>
  <c r="AG59" i="44"/>
  <c r="AW59" i="46"/>
  <c r="AW59" i="44"/>
  <c r="AI66" i="46"/>
  <c r="AI66" i="44"/>
  <c r="AO70" i="46"/>
  <c r="AO70" i="44"/>
  <c r="AA71" i="46"/>
  <c r="AA71" i="44"/>
  <c r="AY71" i="46"/>
  <c r="AY71" i="44"/>
  <c r="BG71" i="46"/>
  <c r="BG71" i="44"/>
  <c r="AA73" i="46"/>
  <c r="AA73" i="44"/>
  <c r="BJ74" i="46"/>
  <c r="BJ74" i="44"/>
  <c r="BM75" i="46"/>
  <c r="BM75" i="44"/>
  <c r="L76" i="46"/>
  <c r="L76" i="44"/>
  <c r="BP76" i="46"/>
  <c r="BP76" i="44"/>
  <c r="X77" i="46"/>
  <c r="X77" i="44"/>
  <c r="M79" i="46"/>
  <c r="M79" i="44"/>
  <c r="AK79" i="46"/>
  <c r="AK79" i="44"/>
  <c r="AS79" i="46"/>
  <c r="AS79" i="44"/>
  <c r="AF80" i="46"/>
  <c r="AF80" i="44"/>
  <c r="AN80" i="46"/>
  <c r="AN80" i="44"/>
  <c r="AV80" i="46"/>
  <c r="AV80" i="44"/>
  <c r="L81" i="46"/>
  <c r="L81" i="44"/>
  <c r="AZ81" i="46"/>
  <c r="AZ81" i="44"/>
  <c r="BH81" i="46"/>
  <c r="BH81" i="44"/>
  <c r="BG83" i="46"/>
  <c r="BG83" i="44"/>
  <c r="V84" i="46"/>
  <c r="V84" i="44"/>
  <c r="W47" i="44"/>
  <c r="AU54" i="44"/>
  <c r="Q57" i="44"/>
  <c r="AO57" i="44"/>
  <c r="BM61" i="44"/>
  <c r="AG63" i="44"/>
  <c r="AM65" i="44"/>
  <c r="AM72" i="44"/>
  <c r="BK72" i="44"/>
  <c r="AT74" i="44"/>
  <c r="BH76" i="44"/>
  <c r="H77" i="44"/>
  <c r="X80" i="44"/>
  <c r="W82" i="44"/>
  <c r="AT86" i="44"/>
  <c r="S88" i="44"/>
  <c r="O89" i="44"/>
  <c r="BC89" i="44"/>
  <c r="V94" i="44"/>
  <c r="BJ94" i="44"/>
  <c r="R95" i="44"/>
  <c r="AH97" i="44"/>
  <c r="AO48" i="46"/>
  <c r="AO48" i="44"/>
  <c r="AI51" i="46"/>
  <c r="AI51" i="44"/>
  <c r="AM56" i="46"/>
  <c r="AM56" i="44"/>
  <c r="BG66" i="46"/>
  <c r="BG66" i="44"/>
  <c r="R68" i="46"/>
  <c r="R68" i="44"/>
  <c r="AW70" i="46"/>
  <c r="AW70" i="44"/>
  <c r="BE70" i="46"/>
  <c r="BE70" i="44"/>
  <c r="AQ73" i="46"/>
  <c r="AQ73" i="44"/>
  <c r="N74" i="46"/>
  <c r="N74" i="44"/>
  <c r="AD74" i="46"/>
  <c r="AD74" i="44"/>
  <c r="AE82" i="46"/>
  <c r="AE82" i="44"/>
  <c r="BJ42" i="44"/>
  <c r="BC52" i="44"/>
  <c r="AA53" i="44"/>
  <c r="AQ53" i="44"/>
  <c r="O56" i="44"/>
  <c r="E58" i="44"/>
  <c r="BI58" i="44"/>
  <c r="AC60" i="44"/>
  <c r="Y61" i="44"/>
  <c r="M62" i="44"/>
  <c r="AA64" i="44"/>
  <c r="AH68" i="44"/>
  <c r="AQ71" i="44"/>
  <c r="O72" i="44"/>
  <c r="K73" i="44"/>
  <c r="AO75" i="44"/>
  <c r="AJ76" i="44"/>
  <c r="AV77" i="44"/>
  <c r="AX78" i="44"/>
  <c r="BK82" i="44"/>
  <c r="K83" i="44"/>
  <c r="AT84" i="44"/>
  <c r="AD86" i="44"/>
  <c r="Y87" i="44"/>
  <c r="BM87" i="44"/>
  <c r="AY88" i="44"/>
  <c r="AM91" i="44"/>
  <c r="AO92" i="44"/>
  <c r="AB93" i="44"/>
  <c r="N94" i="44"/>
  <c r="Z97" i="44"/>
  <c r="AL9" i="44"/>
  <c r="N10" i="44"/>
  <c r="AH13" i="44"/>
  <c r="BM18" i="44"/>
  <c r="P20" i="44"/>
  <c r="AD22" i="44"/>
  <c r="AP23" i="44"/>
  <c r="AD24" i="44"/>
  <c r="K114" i="44"/>
  <c r="W115" i="44"/>
  <c r="AI116" i="44"/>
  <c r="O117" i="44"/>
  <c r="AU117" i="44"/>
  <c r="AI118" i="44"/>
  <c r="BO118" i="44"/>
  <c r="BF120" i="44"/>
  <c r="AB121" i="44"/>
  <c r="AF122" i="44"/>
  <c r="BD124" i="44"/>
  <c r="J125" i="44"/>
  <c r="BF127" i="44"/>
  <c r="K129" i="44"/>
  <c r="BG129" i="44"/>
  <c r="AU130" i="44"/>
  <c r="AQ131" i="44"/>
  <c r="AQ133" i="44"/>
  <c r="AA135" i="44"/>
  <c r="BC136" i="44"/>
  <c r="AP137" i="44"/>
  <c r="AT138" i="44"/>
  <c r="BC139" i="44"/>
  <c r="R140" i="44"/>
  <c r="BB141" i="44"/>
  <c r="Q144" i="44"/>
  <c r="AS145" i="44"/>
  <c r="AU146" i="44"/>
  <c r="J147" i="44"/>
  <c r="BN147" i="44"/>
  <c r="AW149" i="44"/>
  <c r="AF151" i="44"/>
  <c r="AZ152" i="44"/>
  <c r="AN153" i="44"/>
  <c r="S154" i="44"/>
  <c r="BC155" i="44"/>
  <c r="AA156" i="44"/>
  <c r="AN113" i="44"/>
  <c r="BG114" i="44"/>
  <c r="AU115" i="44"/>
  <c r="AY114" i="44"/>
  <c r="O115" i="44"/>
  <c r="AA116" i="44"/>
  <c r="AA118" i="44"/>
  <c r="BG118" i="44"/>
  <c r="AU119" i="44"/>
  <c r="AP120" i="44"/>
  <c r="L121" i="44"/>
  <c r="BP121" i="44"/>
  <c r="X122" i="44"/>
  <c r="V126" i="44"/>
  <c r="V128" i="44"/>
  <c r="AQ129" i="44"/>
  <c r="AM130" i="44"/>
  <c r="G132" i="44"/>
  <c r="AU134" i="44"/>
  <c r="BO135" i="44"/>
  <c r="AM136" i="44"/>
  <c r="AV113" i="46"/>
  <c r="AV113" i="44"/>
  <c r="S114" i="46"/>
  <c r="S114" i="44"/>
  <c r="AE115" i="46"/>
  <c r="AE115" i="44"/>
  <c r="S116" i="46"/>
  <c r="S116" i="44"/>
  <c r="AY116" i="46"/>
  <c r="AY116" i="44"/>
  <c r="G117" i="46"/>
  <c r="G117" i="44"/>
  <c r="AM117" i="46"/>
  <c r="AM117" i="44"/>
  <c r="W119" i="46"/>
  <c r="W119" i="44"/>
  <c r="BC119" i="46"/>
  <c r="BC119" i="44"/>
  <c r="J120" i="46"/>
  <c r="J120" i="44"/>
  <c r="AR121" i="46"/>
  <c r="AR121" i="44"/>
  <c r="P122" i="46"/>
  <c r="P122" i="44"/>
  <c r="AV122" i="46"/>
  <c r="AV122" i="44"/>
  <c r="AN124" i="46"/>
  <c r="AN124" i="44"/>
  <c r="BF125" i="46"/>
  <c r="BF125" i="44"/>
  <c r="AD126" i="46"/>
  <c r="AD126" i="44"/>
  <c r="J127" i="46"/>
  <c r="J127" i="44"/>
  <c r="AP127" i="46"/>
  <c r="AP127" i="44"/>
  <c r="BN127" i="46"/>
  <c r="BN127" i="44"/>
  <c r="AD128" i="46"/>
  <c r="AD128" i="44"/>
  <c r="AT128" i="46"/>
  <c r="AT128" i="44"/>
  <c r="S129" i="46"/>
  <c r="S129" i="44"/>
  <c r="AA129" i="46"/>
  <c r="AA129" i="44"/>
  <c r="AE130" i="46"/>
  <c r="AE130" i="44"/>
  <c r="BK130" i="46"/>
  <c r="BK130" i="44"/>
  <c r="AA131" i="46"/>
  <c r="AA131" i="44"/>
  <c r="AI131" i="46"/>
  <c r="AI131" i="44"/>
  <c r="O132" i="46"/>
  <c r="O132" i="44"/>
  <c r="BC132" i="46"/>
  <c r="BC132" i="44"/>
  <c r="AI133" i="46"/>
  <c r="AI133" i="44"/>
  <c r="BG133" i="46"/>
  <c r="BG133" i="44"/>
  <c r="G134" i="46"/>
  <c r="G134" i="44"/>
  <c r="AM134" i="46"/>
  <c r="AM134" i="44"/>
  <c r="BK134" i="46"/>
  <c r="BK134" i="44"/>
  <c r="S135" i="46"/>
  <c r="S135" i="44"/>
  <c r="AI135" i="46"/>
  <c r="AI135" i="44"/>
  <c r="O136" i="46"/>
  <c r="O136" i="44"/>
  <c r="BK136" i="46"/>
  <c r="BK136" i="44"/>
  <c r="Z137" i="46"/>
  <c r="Z137" i="44"/>
  <c r="BF137" i="46"/>
  <c r="BF137" i="44"/>
  <c r="V138" i="46"/>
  <c r="V138" i="44"/>
  <c r="AM139" i="46"/>
  <c r="AM139" i="44"/>
  <c r="J140" i="46"/>
  <c r="J140" i="44"/>
  <c r="BF140" i="46"/>
  <c r="BF140" i="44"/>
  <c r="AT141" i="46"/>
  <c r="AT141" i="44"/>
  <c r="BJ141" i="46"/>
  <c r="BJ141" i="44"/>
  <c r="R142" i="46"/>
  <c r="R142" i="44"/>
  <c r="AP142" i="46"/>
  <c r="AP142" i="44"/>
  <c r="U143" i="46"/>
  <c r="U143" i="44"/>
  <c r="AS143" i="46"/>
  <c r="AS143" i="44"/>
  <c r="Y144" i="46"/>
  <c r="Y144" i="44"/>
  <c r="BM144" i="46"/>
  <c r="BM144" i="44"/>
  <c r="E145" i="46"/>
  <c r="E145" i="44"/>
  <c r="BA145" i="46"/>
  <c r="BA145" i="44"/>
  <c r="BI145" i="46"/>
  <c r="BI145" i="44"/>
  <c r="O146" i="46"/>
  <c r="O146" i="44"/>
  <c r="Z147" i="46"/>
  <c r="Z147" i="44"/>
  <c r="BF147" i="46"/>
  <c r="BF147" i="44"/>
  <c r="E148" i="46"/>
  <c r="E148" i="44"/>
  <c r="U148" i="46"/>
  <c r="U148" i="44"/>
  <c r="BI148" i="46"/>
  <c r="BI148" i="44"/>
  <c r="AO149" i="46"/>
  <c r="AO149" i="44"/>
  <c r="BM149" i="46"/>
  <c r="BM149" i="44"/>
  <c r="L150" i="46"/>
  <c r="L150" i="44"/>
  <c r="AR150" i="46"/>
  <c r="AR150" i="44"/>
  <c r="BP150" i="46"/>
  <c r="BP150" i="44"/>
  <c r="X151" i="46"/>
  <c r="X151" i="44"/>
  <c r="AN151" i="46"/>
  <c r="AN151" i="44"/>
  <c r="D152" i="46"/>
  <c r="D152" i="44"/>
  <c r="L152" i="46"/>
  <c r="L152" i="44"/>
  <c r="BP152" i="46"/>
  <c r="BP152" i="44"/>
  <c r="X153" i="46"/>
  <c r="X153" i="44"/>
  <c r="BD153" i="46"/>
  <c r="BD153" i="44"/>
  <c r="K154" i="46"/>
  <c r="K154" i="44"/>
  <c r="AQ154" i="46"/>
  <c r="AQ154" i="44"/>
  <c r="BG154" i="46"/>
  <c r="BG154" i="44"/>
  <c r="AE155" i="46"/>
  <c r="AE155" i="44"/>
  <c r="BK155" i="46"/>
  <c r="BK155" i="44"/>
  <c r="AQ156" i="46"/>
  <c r="AQ156" i="44"/>
  <c r="BG156" i="46"/>
  <c r="BG156" i="44"/>
  <c r="O157" i="46"/>
  <c r="O157" i="44"/>
  <c r="W157" i="46"/>
  <c r="W157" i="44"/>
  <c r="BK157" i="46"/>
  <c r="BK157" i="44"/>
  <c r="AX159" i="46"/>
  <c r="AX159" i="44"/>
  <c r="BD161" i="46"/>
  <c r="BD161" i="44"/>
  <c r="BL161" i="46"/>
  <c r="BL161" i="44"/>
  <c r="AB162" i="46"/>
  <c r="AB162" i="44"/>
  <c r="AR162" i="46"/>
  <c r="AR162" i="44"/>
  <c r="X163" i="46"/>
  <c r="X163" i="44"/>
  <c r="BD163" i="46"/>
  <c r="BD163" i="44"/>
  <c r="D164" i="46"/>
  <c r="D164" i="44"/>
  <c r="AB164" i="46"/>
  <c r="AB164" i="44"/>
  <c r="BP164" i="46"/>
  <c r="BP164" i="44"/>
  <c r="X165" i="46"/>
  <c r="X165" i="44"/>
  <c r="BD165" i="46"/>
  <c r="BD165" i="44"/>
  <c r="J166" i="46"/>
  <c r="J166" i="44"/>
  <c r="BB167" i="46"/>
  <c r="BB167" i="44"/>
  <c r="BJ167" i="46"/>
  <c r="BJ167" i="44"/>
  <c r="H168" i="46"/>
  <c r="H168" i="44"/>
  <c r="X168" i="46"/>
  <c r="X168" i="44"/>
  <c r="BL168" i="46"/>
  <c r="BL168" i="44"/>
  <c r="D169" i="46"/>
  <c r="D169" i="44"/>
  <c r="AJ169" i="46"/>
  <c r="AJ169" i="44"/>
  <c r="BP169" i="46"/>
  <c r="BP169" i="44"/>
  <c r="AM170" i="46"/>
  <c r="AM170" i="44"/>
  <c r="BC170" i="46"/>
  <c r="BC170" i="44"/>
  <c r="J171" i="46"/>
  <c r="J171" i="44"/>
  <c r="R171" i="46"/>
  <c r="R171" i="44"/>
  <c r="AI114" i="44"/>
  <c r="G115" i="44"/>
  <c r="BK115" i="44"/>
  <c r="AE117" i="44"/>
  <c r="BK117" i="44"/>
  <c r="S118" i="44"/>
  <c r="AY118" i="44"/>
  <c r="AM119" i="44"/>
  <c r="BL113" i="44"/>
  <c r="AA114" i="44"/>
  <c r="G119" i="44"/>
  <c r="BK119" i="44"/>
  <c r="R120" i="44"/>
  <c r="X124" i="44"/>
  <c r="R125" i="44"/>
  <c r="BB126" i="44"/>
  <c r="Z127" i="44"/>
  <c r="F172" i="44"/>
  <c r="V174" i="44"/>
  <c r="AE180" i="44"/>
  <c r="E184" i="44"/>
  <c r="M184" i="44"/>
  <c r="U184" i="44"/>
  <c r="AC184" i="44"/>
  <c r="AK184" i="44"/>
  <c r="AS184" i="44"/>
  <c r="BA184" i="44"/>
  <c r="BI184" i="44"/>
  <c r="BQ184" i="44"/>
  <c r="Q187" i="44"/>
  <c r="P189" i="44"/>
  <c r="BJ172" i="46"/>
  <c r="BJ172" i="44"/>
  <c r="AP173" i="46"/>
  <c r="AP173" i="44"/>
  <c r="AD174" i="46"/>
  <c r="AD174" i="44"/>
  <c r="M176" i="46"/>
  <c r="M176" i="44"/>
  <c r="BC180" i="46"/>
  <c r="BC180" i="44"/>
  <c r="K183" i="46"/>
  <c r="K183" i="44"/>
  <c r="S183" i="46"/>
  <c r="S183" i="44"/>
  <c r="AA183" i="46"/>
  <c r="AA183" i="44"/>
  <c r="AI183" i="46"/>
  <c r="AI183" i="44"/>
  <c r="AQ183" i="46"/>
  <c r="AQ183" i="44"/>
  <c r="AY183" i="46"/>
  <c r="AY183" i="44"/>
  <c r="BG183" i="46"/>
  <c r="BG183" i="44"/>
  <c r="BO183" i="46"/>
  <c r="BO183" i="44"/>
  <c r="E186" i="46"/>
  <c r="E186" i="44"/>
  <c r="M186" i="46"/>
  <c r="M186" i="44"/>
  <c r="U186" i="46"/>
  <c r="U186" i="44"/>
  <c r="AC186" i="46"/>
  <c r="AC186" i="44"/>
  <c r="AK186" i="46"/>
  <c r="AK186" i="44"/>
  <c r="AS186" i="46"/>
  <c r="AS186" i="44"/>
  <c r="BA186" i="46"/>
  <c r="BA186" i="44"/>
  <c r="BI186" i="46"/>
  <c r="BI186" i="44"/>
  <c r="BQ186" i="46"/>
  <c r="BQ186" i="44"/>
  <c r="BE187" i="46"/>
  <c r="BE187" i="44"/>
  <c r="H189" i="46"/>
  <c r="H189" i="44"/>
  <c r="AQ190" i="46"/>
  <c r="AQ190" i="44"/>
  <c r="K192" i="46"/>
  <c r="K192" i="44"/>
  <c r="S192" i="46"/>
  <c r="S192" i="44"/>
  <c r="AA192" i="46"/>
  <c r="AA192" i="44"/>
  <c r="AI192" i="46"/>
  <c r="AI192" i="44"/>
  <c r="AQ192" i="46"/>
  <c r="AQ192" i="44"/>
  <c r="AY192" i="46"/>
  <c r="AY192" i="44"/>
  <c r="BG192" i="46"/>
  <c r="BG192" i="44"/>
  <c r="BO192" i="44"/>
  <c r="J9" i="44"/>
  <c r="Q15" i="44"/>
  <c r="AW17" i="44"/>
  <c r="AJ18" i="44"/>
  <c r="AF7" i="44"/>
  <c r="BJ14" i="44"/>
  <c r="U16" i="44"/>
  <c r="Y17" i="44"/>
  <c r="S20" i="44"/>
  <c r="BE22" i="44"/>
  <c r="H7" i="44"/>
  <c r="BN9" i="44"/>
  <c r="AW12" i="44"/>
  <c r="AW15" i="44"/>
  <c r="BL19" i="44"/>
  <c r="AY20" i="44"/>
  <c r="I24" i="44"/>
  <c r="AO26" i="44"/>
  <c r="I28" i="44"/>
  <c r="AK29" i="44"/>
  <c r="BP31" i="44"/>
  <c r="AP29" i="46"/>
  <c r="AP29" i="44"/>
  <c r="M30" i="46"/>
  <c r="M30" i="44"/>
  <c r="AC30" i="46"/>
  <c r="AC30" i="44"/>
  <c r="BI30" i="46"/>
  <c r="BI30" i="44"/>
  <c r="Y31" i="46"/>
  <c r="Y31" i="44"/>
  <c r="AO31" i="46"/>
  <c r="AO31" i="44"/>
  <c r="U11" i="44"/>
  <c r="BQ16" i="44"/>
  <c r="L18" i="44"/>
  <c r="M23" i="44"/>
  <c r="AC11" i="44"/>
  <c r="Q12" i="44"/>
  <c r="Y15" i="44"/>
  <c r="Q26" i="44"/>
  <c r="BA27" i="44"/>
  <c r="M29" i="44"/>
  <c r="P30" i="44"/>
  <c r="AV30" i="44"/>
  <c r="AE32" i="44"/>
  <c r="A35" i="44"/>
  <c r="C66" i="46"/>
  <c r="C66" i="44" s="1"/>
  <c r="P7" i="44"/>
  <c r="AN7" i="44"/>
  <c r="BK7" i="44"/>
  <c r="P8" i="44"/>
  <c r="AK8" i="44"/>
  <c r="BL8" i="44"/>
  <c r="R9" i="44"/>
  <c r="AW9" i="44"/>
  <c r="D10" i="44"/>
  <c r="AJ10" i="44"/>
  <c r="AJ11" i="44"/>
  <c r="BH11" i="44"/>
  <c r="T12" i="44"/>
  <c r="AZ12" i="44"/>
  <c r="BN13" i="44"/>
  <c r="V14" i="44"/>
  <c r="AS14" i="44"/>
  <c r="BQ14" i="44"/>
  <c r="AF15" i="44"/>
  <c r="BA16" i="44"/>
  <c r="BP18" i="44"/>
  <c r="BA20" i="44"/>
  <c r="AE21" i="44"/>
  <c r="BC21" i="44"/>
  <c r="I22" i="44"/>
  <c r="AG22" i="44"/>
  <c r="BM22" i="44"/>
  <c r="BA23" i="44"/>
  <c r="AO24" i="44"/>
  <c r="E27" i="44"/>
  <c r="AC27" i="44"/>
  <c r="BE28" i="44"/>
  <c r="T31" i="44"/>
  <c r="BC32" i="44"/>
  <c r="N34" i="44"/>
  <c r="AT34" i="44"/>
  <c r="T35" i="44"/>
  <c r="F36" i="44"/>
  <c r="V36" i="44"/>
  <c r="BF37" i="44"/>
  <c r="AA39" i="44"/>
  <c r="AQ39" i="44"/>
  <c r="Y40" i="44"/>
  <c r="AY40" i="44"/>
  <c r="BC44" i="44"/>
  <c r="BN55" i="44"/>
  <c r="T62" i="44"/>
  <c r="AP64" i="44"/>
  <c r="H75" i="44"/>
  <c r="G77" i="44"/>
  <c r="BK77" i="44"/>
  <c r="AN87" i="44"/>
  <c r="AX9" i="44"/>
  <c r="AD32" i="46"/>
  <c r="AD32" i="44"/>
  <c r="BQ34" i="46"/>
  <c r="BQ34" i="44"/>
  <c r="U29" i="46"/>
  <c r="U29" i="44"/>
  <c r="BI29" i="46"/>
  <c r="BI29" i="44"/>
  <c r="G32" i="46"/>
  <c r="G32" i="44"/>
  <c r="V34" i="46"/>
  <c r="V34" i="44"/>
  <c r="AL34" i="46"/>
  <c r="AL34" i="44"/>
  <c r="BB34" i="46"/>
  <c r="BB34" i="44"/>
  <c r="AL36" i="46"/>
  <c r="AL36" i="44"/>
  <c r="BB36" i="46"/>
  <c r="BB36" i="44"/>
  <c r="I40" i="46"/>
  <c r="I40" i="44"/>
  <c r="AG40" i="46"/>
  <c r="AG40" i="44"/>
  <c r="BB52" i="46"/>
  <c r="BB52" i="44"/>
  <c r="AX64" i="46"/>
  <c r="AX64" i="44"/>
  <c r="AM77" i="46"/>
  <c r="AM77" i="44"/>
  <c r="U84" i="46"/>
  <c r="U84" i="44"/>
  <c r="AS84" i="46"/>
  <c r="AS84" i="44"/>
  <c r="BQ84" i="46"/>
  <c r="BQ84" i="44"/>
  <c r="AW85" i="46"/>
  <c r="AW85" i="44"/>
  <c r="AH88" i="46"/>
  <c r="AH88" i="44"/>
  <c r="AL89" i="46"/>
  <c r="AL89" i="44"/>
  <c r="BJ89" i="46"/>
  <c r="BJ89" i="44"/>
  <c r="Z90" i="46"/>
  <c r="Z90" i="44"/>
  <c r="F91" i="46"/>
  <c r="F91" i="44"/>
  <c r="AD91" i="46"/>
  <c r="AD91" i="44"/>
  <c r="AF92" i="46"/>
  <c r="AF92" i="44"/>
  <c r="BD92" i="46"/>
  <c r="BD92" i="44"/>
  <c r="BG93" i="46"/>
  <c r="BG93" i="44"/>
  <c r="M94" i="46"/>
  <c r="M94" i="44"/>
  <c r="E96" i="46"/>
  <c r="E96" i="44"/>
  <c r="AK96" i="46"/>
  <c r="AK96" i="44"/>
  <c r="A15" i="44"/>
  <c r="C15" i="46"/>
  <c r="C15" i="44" s="1"/>
  <c r="X7" i="44"/>
  <c r="U8" i="44"/>
  <c r="AH9" i="44"/>
  <c r="M11" i="44"/>
  <c r="AG12" i="44"/>
  <c r="F14" i="44"/>
  <c r="BB14" i="44"/>
  <c r="M16" i="44"/>
  <c r="BI16" i="44"/>
  <c r="Q17" i="44"/>
  <c r="H19" i="44"/>
  <c r="AF19" i="44"/>
  <c r="BD19" i="44"/>
  <c r="AM21" i="44"/>
  <c r="BK21" i="44"/>
  <c r="Q22" i="44"/>
  <c r="AW22" i="44"/>
  <c r="G38" i="46"/>
  <c r="G38" i="44"/>
  <c r="AQ40" i="46"/>
  <c r="AQ40" i="44"/>
  <c r="O42" i="46"/>
  <c r="O42" i="44"/>
  <c r="BC42" i="46"/>
  <c r="BC42" i="44"/>
  <c r="BO43" i="46"/>
  <c r="BO43" i="44"/>
  <c r="AN47" i="46"/>
  <c r="AN47" i="44"/>
  <c r="AP48" i="46"/>
  <c r="AP48" i="44"/>
  <c r="AB49" i="46"/>
  <c r="AB49" i="44"/>
  <c r="AN50" i="46"/>
  <c r="AN50" i="44"/>
  <c r="AB51" i="46"/>
  <c r="AB51" i="44"/>
  <c r="BP51" i="46"/>
  <c r="BP51" i="44"/>
  <c r="L53" i="46"/>
  <c r="L53" i="44"/>
  <c r="AZ53" i="46"/>
  <c r="AZ53" i="44"/>
  <c r="BD54" i="46"/>
  <c r="BD54" i="44"/>
  <c r="D55" i="46"/>
  <c r="D55" i="44"/>
  <c r="AJ55" i="46"/>
  <c r="AJ55" i="44"/>
  <c r="AZ55" i="46"/>
  <c r="AZ55" i="44"/>
  <c r="BP55" i="46"/>
  <c r="BP55" i="44"/>
  <c r="AF56" i="46"/>
  <c r="AF56" i="44"/>
  <c r="AV56" i="46"/>
  <c r="AV56" i="44"/>
  <c r="J59" i="46"/>
  <c r="J59" i="44"/>
  <c r="BN59" i="46"/>
  <c r="BN59" i="44"/>
  <c r="BH18" i="44"/>
  <c r="AR28" i="46"/>
  <c r="AR28" i="44"/>
  <c r="BP28" i="46"/>
  <c r="BP28" i="44"/>
  <c r="BM12" i="44"/>
  <c r="AO15" i="44"/>
  <c r="AS16" i="44"/>
  <c r="AU21" i="44"/>
  <c r="AR30" i="46"/>
  <c r="AR30" i="44"/>
  <c r="H31" i="46"/>
  <c r="H31" i="44"/>
  <c r="AN33" i="44"/>
  <c r="BJ60" i="44"/>
  <c r="J61" i="44"/>
  <c r="AX61" i="44"/>
  <c r="BJ62" i="44"/>
  <c r="D64" i="44"/>
  <c r="BH64" i="44"/>
  <c r="X65" i="44"/>
  <c r="BQ96" i="44"/>
  <c r="AW97" i="44"/>
  <c r="I100" i="44"/>
  <c r="AO100" i="44"/>
  <c r="W102" i="44"/>
  <c r="BO103" i="44"/>
  <c r="BI106" i="44"/>
  <c r="AO107" i="44"/>
  <c r="BA108" i="44"/>
  <c r="AG109" i="44"/>
  <c r="M110" i="44"/>
  <c r="A13" i="44"/>
  <c r="A43" i="44"/>
  <c r="C27" i="46"/>
  <c r="C27" i="44" s="1"/>
  <c r="O7" i="44"/>
  <c r="AI7" i="44"/>
  <c r="BC7" i="44"/>
  <c r="I8" i="44"/>
  <c r="X8" i="44"/>
  <c r="AV8" i="44"/>
  <c r="BP8" i="44"/>
  <c r="U9" i="44"/>
  <c r="AU9" i="44"/>
  <c r="BM9" i="44"/>
  <c r="X10" i="44"/>
  <c r="AZ10" i="44"/>
  <c r="Q11" i="44"/>
  <c r="AO11" i="44"/>
  <c r="BN11" i="44"/>
  <c r="Y12" i="44"/>
  <c r="AY12" i="44"/>
  <c r="BP12" i="44"/>
  <c r="AB13" i="44"/>
  <c r="AX13" i="44"/>
  <c r="M14" i="44"/>
  <c r="AG14" i="44"/>
  <c r="AW14" i="44"/>
  <c r="D15" i="44"/>
  <c r="AB15" i="44"/>
  <c r="AS15" i="44"/>
  <c r="BM15" i="44"/>
  <c r="R16" i="44"/>
  <c r="AK16" i="44"/>
  <c r="BF16" i="44"/>
  <c r="M17" i="44"/>
  <c r="AG17" i="44"/>
  <c r="BE17" i="44"/>
  <c r="O18" i="44"/>
  <c r="AM18" i="44"/>
  <c r="BG18" i="44"/>
  <c r="K19" i="44"/>
  <c r="AE19" i="44"/>
  <c r="AU19" i="44"/>
  <c r="F20" i="44"/>
  <c r="AA20" i="44"/>
  <c r="AU20" i="44"/>
  <c r="D21" i="44"/>
  <c r="Z21" i="44"/>
  <c r="AO21" i="44"/>
  <c r="P22" i="44"/>
  <c r="AL23" i="44"/>
  <c r="BF23" i="44"/>
  <c r="N24" i="44"/>
  <c r="AL24" i="44"/>
  <c r="BD24" i="44"/>
  <c r="L25" i="44"/>
  <c r="AP25" i="44"/>
  <c r="BP25" i="44"/>
  <c r="AC26" i="44"/>
  <c r="AT26" i="44"/>
  <c r="D27" i="44"/>
  <c r="Y27" i="44"/>
  <c r="AX27" i="44"/>
  <c r="BP27" i="44"/>
  <c r="S28" i="44"/>
  <c r="BJ28" i="44"/>
  <c r="BM31" i="44"/>
  <c r="AB33" i="44"/>
  <c r="BD33" i="44"/>
  <c r="Y35" i="44"/>
  <c r="AO35" i="44"/>
  <c r="BE35" i="44"/>
  <c r="H36" i="44"/>
  <c r="U36" i="44"/>
  <c r="AX36" i="44"/>
  <c r="Q37" i="44"/>
  <c r="AT37" i="44"/>
  <c r="L38" i="44"/>
  <c r="AE38" i="44"/>
  <c r="AL42" i="44"/>
  <c r="AE20" i="46"/>
  <c r="AE20" i="44"/>
  <c r="AC15" i="44"/>
  <c r="AV18" i="44"/>
  <c r="AZ19" i="44"/>
  <c r="C7" i="46"/>
  <c r="C7" i="44" s="1"/>
  <c r="L7" i="44"/>
  <c r="AE7" i="44"/>
  <c r="AV7" i="44"/>
  <c r="BL7" i="44"/>
  <c r="M8" i="44"/>
  <c r="Z8" i="44"/>
  <c r="AO8" i="44"/>
  <c r="BI8" i="44"/>
  <c r="M9" i="44"/>
  <c r="AG9" i="44"/>
  <c r="BQ9" i="44"/>
  <c r="V10" i="44"/>
  <c r="AR10" i="44"/>
  <c r="BQ10" i="44"/>
  <c r="BC11" i="44"/>
  <c r="L13" i="44"/>
  <c r="AF13" i="44"/>
  <c r="AZ13" i="44"/>
  <c r="K14" i="44"/>
  <c r="N15" i="44"/>
  <c r="AD15" i="44"/>
  <c r="AR15" i="44"/>
  <c r="BH15" i="44"/>
  <c r="AF16" i="44"/>
  <c r="AX16" i="44"/>
  <c r="BM16" i="44"/>
  <c r="AN17" i="44"/>
  <c r="BJ17" i="44"/>
  <c r="N18" i="44"/>
  <c r="AE18" i="44"/>
  <c r="AY18" i="44"/>
  <c r="BC19" i="44"/>
  <c r="BQ19" i="44"/>
  <c r="U20" i="44"/>
  <c r="BK20" i="44"/>
  <c r="N21" i="44"/>
  <c r="AZ21" i="44"/>
  <c r="X22" i="44"/>
  <c r="AV22" i="44"/>
  <c r="BE23" i="44"/>
  <c r="H24" i="44"/>
  <c r="AG25" i="44"/>
  <c r="BH25" i="44"/>
  <c r="M26" i="44"/>
  <c r="AG27" i="44"/>
  <c r="AS28" i="44"/>
  <c r="BL28" i="44"/>
  <c r="BL31" i="44"/>
  <c r="BG32" i="44"/>
  <c r="O33" i="44"/>
  <c r="AU33" i="44"/>
  <c r="AP36" i="44"/>
  <c r="F37" i="44"/>
  <c r="Q38" i="44"/>
  <c r="AS40" i="44"/>
  <c r="AE41" i="44"/>
  <c r="BM44" i="44"/>
  <c r="F46" i="44"/>
  <c r="V46" i="44"/>
  <c r="F51" i="44"/>
  <c r="AT51" i="44"/>
  <c r="N53" i="44"/>
  <c r="AP54" i="44"/>
  <c r="AX20" i="46"/>
  <c r="AX20" i="44"/>
  <c r="BN20" i="46"/>
  <c r="BN20" i="44"/>
  <c r="AR23" i="46"/>
  <c r="AR23" i="44"/>
  <c r="BH23" i="46"/>
  <c r="BH23" i="44"/>
  <c r="AF24" i="46"/>
  <c r="AF24" i="44"/>
  <c r="D25" i="46"/>
  <c r="D25" i="44"/>
  <c r="AB25" i="46"/>
  <c r="AB25" i="44"/>
  <c r="AB29" i="46"/>
  <c r="AB29" i="44"/>
  <c r="AR29" i="46"/>
  <c r="AR29" i="44"/>
  <c r="BH29" i="46"/>
  <c r="BH29" i="44"/>
  <c r="BC30" i="46"/>
  <c r="BC30" i="44"/>
  <c r="AT32" i="46"/>
  <c r="AT32" i="44"/>
  <c r="AX33" i="46"/>
  <c r="AX33" i="44"/>
  <c r="BA34" i="46"/>
  <c r="BA34" i="44"/>
  <c r="BE37" i="46"/>
  <c r="BE37" i="44"/>
  <c r="D38" i="46"/>
  <c r="D38" i="44"/>
  <c r="T38" i="46"/>
  <c r="T38" i="44"/>
  <c r="AN39" i="46"/>
  <c r="AN39" i="44"/>
  <c r="AF40" i="46"/>
  <c r="AF40" i="44"/>
  <c r="J41" i="46"/>
  <c r="J41" i="44"/>
  <c r="AJ7" i="44"/>
  <c r="AG8" i="44"/>
  <c r="M10" i="44"/>
  <c r="BA10" i="44"/>
  <c r="E15" i="44"/>
  <c r="U15" i="44"/>
  <c r="AT31" i="46"/>
  <c r="AT31" i="44"/>
  <c r="AX21" i="46"/>
  <c r="AX21" i="44"/>
  <c r="P23" i="46"/>
  <c r="P23" i="44"/>
  <c r="AF23" i="46"/>
  <c r="AF23" i="44"/>
  <c r="D26" i="46"/>
  <c r="D26" i="44"/>
  <c r="D28" i="46"/>
  <c r="D28" i="44"/>
  <c r="T28" i="46"/>
  <c r="T28" i="44"/>
  <c r="K30" i="46"/>
  <c r="K30" i="44"/>
  <c r="AI21" i="46"/>
  <c r="AI21" i="44"/>
  <c r="BO21" i="46"/>
  <c r="BO21" i="44"/>
  <c r="AW25" i="46"/>
  <c r="AW25" i="44"/>
  <c r="BP30" i="46"/>
  <c r="BP30" i="44"/>
  <c r="P31" i="46"/>
  <c r="P31" i="44"/>
  <c r="AA32" i="46"/>
  <c r="AA32" i="44"/>
  <c r="BN34" i="46"/>
  <c r="BN34" i="44"/>
  <c r="Z36" i="46"/>
  <c r="Z36" i="44"/>
  <c r="BN36" i="46"/>
  <c r="BN36" i="44"/>
  <c r="N37" i="46"/>
  <c r="N37" i="44"/>
  <c r="AG38" i="46"/>
  <c r="AG38" i="44"/>
  <c r="U40" i="46"/>
  <c r="U40" i="44"/>
  <c r="W41" i="46"/>
  <c r="W41" i="44"/>
  <c r="AC45" i="46"/>
  <c r="AC45" i="44"/>
  <c r="BA45" i="46"/>
  <c r="BA45" i="44"/>
  <c r="AD46" i="46"/>
  <c r="AD46" i="44"/>
  <c r="BJ46" i="46"/>
  <c r="BJ46" i="44"/>
  <c r="AX47" i="46"/>
  <c r="AX47" i="44"/>
  <c r="AJ48" i="46"/>
  <c r="AJ48" i="44"/>
  <c r="V49" i="46"/>
  <c r="V49" i="44"/>
  <c r="BF50" i="46"/>
  <c r="BF50" i="44"/>
  <c r="AD51" i="46"/>
  <c r="AD51" i="44"/>
  <c r="Z52" i="46"/>
  <c r="Z52" i="44"/>
  <c r="AX52" i="46"/>
  <c r="AX52" i="44"/>
  <c r="AD53" i="46"/>
  <c r="AD53" i="44"/>
  <c r="R54" i="46"/>
  <c r="R54" i="44"/>
  <c r="BF54" i="46"/>
  <c r="BF54" i="44"/>
  <c r="AB57" i="46"/>
  <c r="AB57" i="44"/>
  <c r="AV60" i="46"/>
  <c r="AV60" i="44"/>
  <c r="T61" i="46"/>
  <c r="T61" i="44"/>
  <c r="P62" i="46"/>
  <c r="P62" i="44"/>
  <c r="AN62" i="46"/>
  <c r="AN62" i="44"/>
  <c r="BB64" i="46"/>
  <c r="BB64" i="44"/>
  <c r="Y8" i="44"/>
  <c r="AD9" i="44"/>
  <c r="M15" i="44"/>
  <c r="AW16" i="44"/>
  <c r="BP19" i="44"/>
  <c r="AS22" i="44"/>
  <c r="BJ22" i="46"/>
  <c r="BJ22" i="44"/>
  <c r="V26" i="46"/>
  <c r="V26" i="44"/>
  <c r="BJ26" i="46"/>
  <c r="BJ26" i="44"/>
  <c r="R27" i="46"/>
  <c r="R27" i="44"/>
  <c r="AH27" i="46"/>
  <c r="AH27" i="44"/>
  <c r="AL28" i="46"/>
  <c r="AL28" i="44"/>
  <c r="BB28" i="46"/>
  <c r="BB28" i="44"/>
  <c r="BH42" i="44"/>
  <c r="AJ44" i="44"/>
  <c r="BP44" i="44"/>
  <c r="P45" i="44"/>
  <c r="F66" i="44"/>
  <c r="V66" i="44"/>
  <c r="AL66" i="44"/>
  <c r="AP67" i="44"/>
  <c r="M68" i="44"/>
  <c r="AS68" i="44"/>
  <c r="Y69" i="44"/>
  <c r="AW69" i="44"/>
  <c r="AJ70" i="44"/>
  <c r="BH70" i="44"/>
  <c r="AL71" i="44"/>
  <c r="BN8" i="46"/>
  <c r="BN8" i="44"/>
  <c r="J13" i="46"/>
  <c r="J13" i="44"/>
  <c r="BF13" i="46"/>
  <c r="BF13" i="44"/>
  <c r="C10" i="46"/>
  <c r="C10" i="44" s="1"/>
  <c r="K7" i="44"/>
  <c r="AB7" i="44"/>
  <c r="AQ7" i="44"/>
  <c r="BD7" i="44"/>
  <c r="E8" i="44"/>
  <c r="Q8" i="44"/>
  <c r="AC8" i="44"/>
  <c r="AR8" i="44"/>
  <c r="BH8" i="44"/>
  <c r="I9" i="44"/>
  <c r="Y9" i="44"/>
  <c r="AO9" i="44"/>
  <c r="BH9" i="44"/>
  <c r="L10" i="44"/>
  <c r="AB10" i="44"/>
  <c r="AS10" i="44"/>
  <c r="BP10" i="44"/>
  <c r="Y11" i="44"/>
  <c r="BP11" i="44"/>
  <c r="X12" i="44"/>
  <c r="AV12" i="44"/>
  <c r="R13" i="44"/>
  <c r="AJ13" i="44"/>
  <c r="BD13" i="44"/>
  <c r="I14" i="44"/>
  <c r="AA14" i="44"/>
  <c r="AP14" i="44"/>
  <c r="BG14" i="44"/>
  <c r="F15" i="44"/>
  <c r="T15" i="44"/>
  <c r="AT15" i="44"/>
  <c r="BJ15" i="44"/>
  <c r="L16" i="44"/>
  <c r="AV16" i="44"/>
  <c r="BH16" i="44"/>
  <c r="AD17" i="44"/>
  <c r="AV17" i="44"/>
  <c r="BQ17" i="44"/>
  <c r="P18" i="44"/>
  <c r="AI18" i="44"/>
  <c r="AW18" i="44"/>
  <c r="BL18" i="44"/>
  <c r="L19" i="44"/>
  <c r="AB19" i="44"/>
  <c r="AR19" i="44"/>
  <c r="BH19" i="44"/>
  <c r="G20" i="44"/>
  <c r="V20" i="44"/>
  <c r="AM20" i="44"/>
  <c r="BC20" i="44"/>
  <c r="V21" i="44"/>
  <c r="AY21" i="44"/>
  <c r="AN22" i="44"/>
  <c r="L23" i="44"/>
  <c r="BD23" i="44"/>
  <c r="X24" i="44"/>
  <c r="P25" i="44"/>
  <c r="BD25" i="44"/>
  <c r="H28" i="44"/>
  <c r="BD28" i="44"/>
  <c r="BD10" i="46"/>
  <c r="BD10" i="44"/>
  <c r="L11" i="46"/>
  <c r="L11" i="44"/>
  <c r="AR13" i="46"/>
  <c r="AR13" i="44"/>
  <c r="BA14" i="46"/>
  <c r="BA14" i="44"/>
  <c r="X15" i="46"/>
  <c r="X15" i="44"/>
  <c r="AV15" i="46"/>
  <c r="AV15" i="44"/>
  <c r="P17" i="46"/>
  <c r="P17" i="44"/>
  <c r="W19" i="46"/>
  <c r="W19" i="44"/>
  <c r="Z20" i="46"/>
  <c r="Z20" i="44"/>
  <c r="AT21" i="46"/>
  <c r="AT21" i="44"/>
  <c r="BL22" i="46"/>
  <c r="BL22" i="44"/>
  <c r="AB23" i="46"/>
  <c r="AB23" i="44"/>
  <c r="T25" i="46"/>
  <c r="T25" i="44"/>
  <c r="L27" i="46"/>
  <c r="L27" i="44"/>
  <c r="AB27" i="46"/>
  <c r="AB27" i="44"/>
  <c r="X28" i="46"/>
  <c r="X28" i="44"/>
  <c r="AN28" i="46"/>
  <c r="AN28" i="44"/>
  <c r="AV28" i="46"/>
  <c r="AV28" i="44"/>
  <c r="T29" i="46"/>
  <c r="T29" i="44"/>
  <c r="AJ29" i="46"/>
  <c r="AJ29" i="44"/>
  <c r="AZ29" i="46"/>
  <c r="AZ29" i="44"/>
  <c r="BP29" i="46"/>
  <c r="BP29" i="44"/>
  <c r="O30" i="46"/>
  <c r="O30" i="44"/>
  <c r="AE30" i="46"/>
  <c r="AE30" i="44"/>
  <c r="AM30" i="46"/>
  <c r="AM30" i="44"/>
  <c r="AI31" i="46"/>
  <c r="AI31" i="44"/>
  <c r="F32" i="46"/>
  <c r="F32" i="44"/>
  <c r="V32" i="46"/>
  <c r="V32" i="44"/>
  <c r="AL32" i="46"/>
  <c r="AL32" i="44"/>
  <c r="BB32" i="46"/>
  <c r="BB32" i="44"/>
  <c r="BJ32" i="46"/>
  <c r="BJ32" i="44"/>
  <c r="BA8" i="46"/>
  <c r="BA8" i="44"/>
  <c r="AP9" i="46"/>
  <c r="AP9" i="44"/>
  <c r="BF9" i="46"/>
  <c r="BF9" i="44"/>
  <c r="BA11" i="46"/>
  <c r="BA11" i="44"/>
  <c r="BQ11" i="46"/>
  <c r="BQ11" i="44"/>
  <c r="AO12" i="46"/>
  <c r="AO12" i="44"/>
  <c r="AT18" i="46"/>
  <c r="AT18" i="44"/>
  <c r="BN19" i="46"/>
  <c r="BN19" i="44"/>
  <c r="O23" i="46"/>
  <c r="O23" i="44"/>
  <c r="AA24" i="46"/>
  <c r="AA24" i="44"/>
  <c r="AC9" i="46"/>
  <c r="AC9" i="44"/>
  <c r="T10" i="46"/>
  <c r="T10" i="44"/>
  <c r="BH12" i="46"/>
  <c r="BH12" i="44"/>
  <c r="Y14" i="46"/>
  <c r="Y14" i="44"/>
  <c r="L15" i="46"/>
  <c r="L15" i="44"/>
  <c r="H16" i="46"/>
  <c r="H16" i="44"/>
  <c r="X16" i="46"/>
  <c r="X16" i="44"/>
  <c r="AN16" i="46"/>
  <c r="AN16" i="44"/>
  <c r="AU18" i="46"/>
  <c r="AU18" i="44"/>
  <c r="AY19" i="46"/>
  <c r="AY19" i="44"/>
  <c r="N20" i="46"/>
  <c r="N20" i="44"/>
  <c r="BB20" i="46"/>
  <c r="BB20" i="44"/>
  <c r="R21" i="46"/>
  <c r="R21" i="44"/>
  <c r="AH21" i="46"/>
  <c r="AH21" i="44"/>
  <c r="BF21" i="46"/>
  <c r="BF21" i="44"/>
  <c r="AN23" i="46"/>
  <c r="AN23" i="44"/>
  <c r="BL23" i="46"/>
  <c r="BL23" i="44"/>
  <c r="AN25" i="46"/>
  <c r="AN25" i="44"/>
  <c r="AB26" i="46"/>
  <c r="AB26" i="44"/>
  <c r="AJ26" i="46"/>
  <c r="AJ26" i="44"/>
  <c r="AR26" i="46"/>
  <c r="AR26" i="44"/>
  <c r="AZ26" i="46"/>
  <c r="AZ26" i="44"/>
  <c r="BP26" i="46"/>
  <c r="BP26" i="44"/>
  <c r="L28" i="46"/>
  <c r="L28" i="44"/>
  <c r="AJ28" i="46"/>
  <c r="AJ28" i="44"/>
  <c r="H29" i="46"/>
  <c r="H29" i="44"/>
  <c r="X29" i="46"/>
  <c r="X29" i="44"/>
  <c r="BG30" i="46"/>
  <c r="BG30" i="44"/>
  <c r="W31" i="46"/>
  <c r="W31" i="44"/>
  <c r="AE31" i="46"/>
  <c r="AE31" i="44"/>
  <c r="AU31" i="46"/>
  <c r="AU31" i="44"/>
  <c r="N9" i="46"/>
  <c r="N9" i="44"/>
  <c r="E10" i="46"/>
  <c r="E10" i="44"/>
  <c r="J14" i="46"/>
  <c r="J14" i="44"/>
  <c r="AK15" i="46"/>
  <c r="AK15" i="44"/>
  <c r="BI15" i="46"/>
  <c r="BI15" i="44"/>
  <c r="BA17" i="46"/>
  <c r="BA17" i="44"/>
  <c r="BI17" i="46"/>
  <c r="BI17" i="44"/>
  <c r="AF18" i="46"/>
  <c r="AF18" i="44"/>
  <c r="D19" i="46"/>
  <c r="D19" i="44"/>
  <c r="AJ19" i="46"/>
  <c r="AJ19" i="44"/>
  <c r="W20" i="46"/>
  <c r="W20" i="44"/>
  <c r="E22" i="46"/>
  <c r="E22" i="44"/>
  <c r="U22" i="46"/>
  <c r="U22" i="44"/>
  <c r="AC22" i="46"/>
  <c r="AC22" i="44"/>
  <c r="AK22" i="46"/>
  <c r="AK22" i="44"/>
  <c r="BA22" i="46"/>
  <c r="BA22" i="44"/>
  <c r="BQ22" i="46"/>
  <c r="BQ22" i="44"/>
  <c r="M24" i="46"/>
  <c r="M24" i="44"/>
  <c r="U24" i="46"/>
  <c r="U24" i="44"/>
  <c r="AK24" i="46"/>
  <c r="AK24" i="44"/>
  <c r="BA24" i="46"/>
  <c r="BA24" i="44"/>
  <c r="BQ24" i="46"/>
  <c r="BQ24" i="44"/>
  <c r="I25" i="46"/>
  <c r="I25" i="44"/>
  <c r="Y25" i="46"/>
  <c r="Y25" i="44"/>
  <c r="AO25" i="46"/>
  <c r="AO25" i="44"/>
  <c r="BE25" i="46"/>
  <c r="BE25" i="44"/>
  <c r="E26" i="46"/>
  <c r="E26" i="44"/>
  <c r="U26" i="46"/>
  <c r="U26" i="44"/>
  <c r="AH11" i="46"/>
  <c r="AH11" i="44"/>
  <c r="V12" i="46"/>
  <c r="V12" i="44"/>
  <c r="Z13" i="46"/>
  <c r="Z13" i="44"/>
  <c r="BN16" i="46"/>
  <c r="BN16" i="44"/>
  <c r="I18" i="46"/>
  <c r="I18" i="44"/>
  <c r="Q18" i="46"/>
  <c r="Q18" i="44"/>
  <c r="AG18" i="46"/>
  <c r="AG18" i="44"/>
  <c r="BE18" i="46"/>
  <c r="BE18" i="44"/>
  <c r="AC19" i="46"/>
  <c r="AC19" i="44"/>
  <c r="BA19" i="46"/>
  <c r="BA19" i="44"/>
  <c r="AN20" i="46"/>
  <c r="AN20" i="44"/>
  <c r="AV20" i="46"/>
  <c r="AV20" i="44"/>
  <c r="T21" i="46"/>
  <c r="T21" i="44"/>
  <c r="AR21" i="46"/>
  <c r="AR21" i="44"/>
  <c r="BH21" i="46"/>
  <c r="BH21" i="44"/>
  <c r="AT22" i="46"/>
  <c r="AT22" i="44"/>
  <c r="Z23" i="46"/>
  <c r="Z23" i="44"/>
  <c r="AX23" i="46"/>
  <c r="AX23" i="44"/>
  <c r="AL14" i="44"/>
  <c r="BF25" i="44"/>
  <c r="BI26" i="44"/>
  <c r="BM27" i="44"/>
  <c r="BQ28" i="44"/>
  <c r="Z32" i="44"/>
  <c r="N33" i="44"/>
  <c r="AL33" i="44"/>
  <c r="BF33" i="44"/>
  <c r="AC34" i="44"/>
  <c r="AO34" i="44"/>
  <c r="Q35" i="44"/>
  <c r="M34" i="46"/>
  <c r="M34" i="44"/>
  <c r="I35" i="46"/>
  <c r="I35" i="44"/>
  <c r="T18" i="46"/>
  <c r="T18" i="44"/>
  <c r="P19" i="46"/>
  <c r="P19" i="44"/>
  <c r="AN19" i="46"/>
  <c r="AN19" i="44"/>
  <c r="K20" i="46"/>
  <c r="K20" i="44"/>
  <c r="AI20" i="46"/>
  <c r="AI20" i="44"/>
  <c r="BG20" i="46"/>
  <c r="BG20" i="44"/>
  <c r="G21" i="46"/>
  <c r="G21" i="44"/>
  <c r="BK27" i="46"/>
  <c r="BK27" i="44"/>
  <c r="V33" i="46"/>
  <c r="V33" i="44"/>
  <c r="AT33" i="46"/>
  <c r="AT33" i="44"/>
  <c r="BJ33" i="46"/>
  <c r="BJ33" i="44"/>
  <c r="BE36" i="46"/>
  <c r="BE36" i="44"/>
  <c r="AC37" i="46"/>
  <c r="AC37" i="44"/>
  <c r="P38" i="46"/>
  <c r="P38" i="44"/>
  <c r="D39" i="46"/>
  <c r="D39" i="44"/>
  <c r="Q27" i="46"/>
  <c r="Q27" i="44"/>
  <c r="AW27" i="46"/>
  <c r="AW27" i="44"/>
  <c r="U28" i="46"/>
  <c r="U28" i="44"/>
  <c r="BI28" i="46"/>
  <c r="BI28" i="44"/>
  <c r="AB30" i="46"/>
  <c r="AB30" i="44"/>
  <c r="AZ30" i="46"/>
  <c r="AZ30" i="44"/>
  <c r="Z34" i="46"/>
  <c r="Z34" i="44"/>
  <c r="AX34" i="46"/>
  <c r="AX34" i="44"/>
  <c r="I31" i="46"/>
  <c r="I31" i="44"/>
  <c r="BP32" i="44"/>
  <c r="R36" i="44"/>
  <c r="BQ36" i="44"/>
  <c r="AO37" i="44"/>
  <c r="BB37" i="44"/>
  <c r="BP40" i="44"/>
  <c r="N41" i="44"/>
  <c r="X42" i="44"/>
  <c r="L43" i="44"/>
  <c r="AD63" i="46"/>
  <c r="AD63" i="44"/>
  <c r="AB65" i="46"/>
  <c r="AB65" i="44"/>
  <c r="AR65" i="46"/>
  <c r="AR65" i="44"/>
  <c r="BP65" i="46"/>
  <c r="BP65" i="44"/>
  <c r="H66" i="46"/>
  <c r="H66" i="44"/>
  <c r="X66" i="46"/>
  <c r="X66" i="44"/>
  <c r="AN66" i="46"/>
  <c r="AN66" i="44"/>
  <c r="AV66" i="46"/>
  <c r="AV66" i="44"/>
  <c r="BD66" i="46"/>
  <c r="BD66" i="44"/>
  <c r="BL66" i="46"/>
  <c r="BL66" i="44"/>
  <c r="D67" i="46"/>
  <c r="D67" i="44"/>
  <c r="AB67" i="46"/>
  <c r="AB67" i="44"/>
  <c r="AR67" i="46"/>
  <c r="AR67" i="44"/>
  <c r="BP67" i="46"/>
  <c r="BP67" i="44"/>
  <c r="G68" i="46"/>
  <c r="G68" i="44"/>
  <c r="O68" i="46"/>
  <c r="O68" i="44"/>
  <c r="AU68" i="46"/>
  <c r="AU68" i="44"/>
  <c r="AI69" i="46"/>
  <c r="AI69" i="44"/>
  <c r="AQ69" i="46"/>
  <c r="AQ69" i="44"/>
  <c r="AY69" i="46"/>
  <c r="AY69" i="44"/>
  <c r="BO69" i="46"/>
  <c r="BO69" i="44"/>
  <c r="F70" i="46"/>
  <c r="F70" i="44"/>
  <c r="V70" i="46"/>
  <c r="V70" i="44"/>
  <c r="AD70" i="46"/>
  <c r="AD70" i="44"/>
  <c r="AL70" i="46"/>
  <c r="AL70" i="44"/>
  <c r="AT70" i="46"/>
  <c r="AT70" i="44"/>
  <c r="BB70" i="46"/>
  <c r="BB70" i="44"/>
  <c r="BJ70" i="46"/>
  <c r="BJ70" i="44"/>
  <c r="H71" i="46"/>
  <c r="H71" i="44"/>
  <c r="P71" i="46"/>
  <c r="P71" i="44"/>
  <c r="X71" i="46"/>
  <c r="X71" i="44"/>
  <c r="AF71" i="46"/>
  <c r="AF71" i="44"/>
  <c r="BD71" i="46"/>
  <c r="BD71" i="44"/>
  <c r="BL71" i="46"/>
  <c r="BL71" i="44"/>
  <c r="D72" i="46"/>
  <c r="D72" i="44"/>
  <c r="L72" i="46"/>
  <c r="L72" i="44"/>
  <c r="T72" i="46"/>
  <c r="T72" i="44"/>
  <c r="AB72" i="46"/>
  <c r="AB72" i="44"/>
  <c r="AJ72" i="46"/>
  <c r="AJ72" i="44"/>
  <c r="AR72" i="46"/>
  <c r="AR72" i="44"/>
  <c r="AZ72" i="46"/>
  <c r="AZ72" i="44"/>
  <c r="BH72" i="46"/>
  <c r="BH72" i="44"/>
  <c r="BP72" i="46"/>
  <c r="BP72" i="44"/>
  <c r="H73" i="46"/>
  <c r="H73" i="44"/>
  <c r="P73" i="46"/>
  <c r="P73" i="44"/>
  <c r="X73" i="46"/>
  <c r="X73" i="44"/>
  <c r="AF73" i="46"/>
  <c r="AF73" i="44"/>
  <c r="AV73" i="46"/>
  <c r="AV73" i="44"/>
  <c r="BD73" i="46"/>
  <c r="BD73" i="44"/>
  <c r="BL73" i="46"/>
  <c r="BL73" i="44"/>
  <c r="K74" i="46"/>
  <c r="K74" i="44"/>
  <c r="S74" i="46"/>
  <c r="S74" i="44"/>
  <c r="AA74" i="46"/>
  <c r="AA74" i="44"/>
  <c r="AI74" i="46"/>
  <c r="AI74" i="44"/>
  <c r="AQ74" i="46"/>
  <c r="AQ74" i="44"/>
  <c r="AY74" i="46"/>
  <c r="AY74" i="44"/>
  <c r="BO74" i="46"/>
  <c r="BO74" i="44"/>
  <c r="F75" i="46"/>
  <c r="F75" i="44"/>
  <c r="N75" i="46"/>
  <c r="N75" i="44"/>
  <c r="V75" i="46"/>
  <c r="V75" i="44"/>
  <c r="AD75" i="46"/>
  <c r="AD75" i="44"/>
  <c r="AL75" i="46"/>
  <c r="AL75" i="44"/>
  <c r="AT75" i="46"/>
  <c r="AT75" i="44"/>
  <c r="BB75" i="46"/>
  <c r="BB75" i="44"/>
  <c r="BJ75" i="46"/>
  <c r="BJ75" i="44"/>
  <c r="I76" i="46"/>
  <c r="I76" i="44"/>
  <c r="Q76" i="46"/>
  <c r="Q76" i="44"/>
  <c r="Y76" i="46"/>
  <c r="Y76" i="44"/>
  <c r="AO76" i="46"/>
  <c r="AO76" i="44"/>
  <c r="AW76" i="46"/>
  <c r="AW76" i="44"/>
  <c r="BE76" i="46"/>
  <c r="BE76" i="44"/>
  <c r="BM76" i="46"/>
  <c r="BM76" i="44"/>
  <c r="E77" i="46"/>
  <c r="E77" i="44"/>
  <c r="M77" i="46"/>
  <c r="M77" i="44"/>
  <c r="U77" i="46"/>
  <c r="U77" i="44"/>
  <c r="AC77" i="46"/>
  <c r="AC77" i="44"/>
  <c r="AK77" i="46"/>
  <c r="AK77" i="44"/>
  <c r="AS77" i="46"/>
  <c r="AS77" i="44"/>
  <c r="BA77" i="46"/>
  <c r="BA77" i="44"/>
  <c r="BI77" i="46"/>
  <c r="BI77" i="44"/>
  <c r="BQ77" i="46"/>
  <c r="BQ77" i="44"/>
  <c r="G78" i="46"/>
  <c r="G78" i="44"/>
  <c r="O78" i="46"/>
  <c r="O78" i="44"/>
  <c r="W78" i="46"/>
  <c r="W78" i="44"/>
  <c r="AE78" i="46"/>
  <c r="AE78" i="44"/>
  <c r="AM78" i="46"/>
  <c r="AM78" i="44"/>
  <c r="AU78" i="46"/>
  <c r="AU78" i="44"/>
  <c r="BC78" i="46"/>
  <c r="BC78" i="44"/>
  <c r="J79" i="46"/>
  <c r="J79" i="44"/>
  <c r="R79" i="46"/>
  <c r="R79" i="44"/>
  <c r="Z79" i="46"/>
  <c r="Z79" i="44"/>
  <c r="AH79" i="46"/>
  <c r="AH79" i="44"/>
  <c r="AP79" i="46"/>
  <c r="AP79" i="44"/>
  <c r="AX79" i="46"/>
  <c r="AX79" i="44"/>
  <c r="BF79" i="46"/>
  <c r="BF79" i="44"/>
  <c r="BN79" i="46"/>
  <c r="BN79" i="44"/>
  <c r="E80" i="46"/>
  <c r="E80" i="44"/>
  <c r="M80" i="46"/>
  <c r="M80" i="44"/>
  <c r="U80" i="46"/>
  <c r="U80" i="44"/>
  <c r="AC80" i="46"/>
  <c r="AC80" i="44"/>
  <c r="AK80" i="46"/>
  <c r="AK80" i="44"/>
  <c r="AS80" i="46"/>
  <c r="AS80" i="44"/>
  <c r="BI80" i="46"/>
  <c r="BI80" i="44"/>
  <c r="BQ80" i="46"/>
  <c r="BQ80" i="44"/>
  <c r="I81" i="46"/>
  <c r="I81" i="44"/>
  <c r="Q81" i="46"/>
  <c r="Q81" i="44"/>
  <c r="Y81" i="46"/>
  <c r="Y81" i="44"/>
  <c r="AG81" i="46"/>
  <c r="AG81" i="44"/>
  <c r="AO81" i="46"/>
  <c r="AO81" i="44"/>
  <c r="AW81" i="46"/>
  <c r="AW81" i="44"/>
  <c r="BE81" i="46"/>
  <c r="BE81" i="44"/>
  <c r="BM81" i="46"/>
  <c r="BM81" i="44"/>
  <c r="D82" i="46"/>
  <c r="D82" i="44"/>
  <c r="L82" i="46"/>
  <c r="L82" i="44"/>
  <c r="T82" i="46"/>
  <c r="T82" i="44"/>
  <c r="AJ82" i="46"/>
  <c r="AJ82" i="44"/>
  <c r="AR82" i="46"/>
  <c r="AR82" i="44"/>
  <c r="AZ82" i="46"/>
  <c r="AZ82" i="44"/>
  <c r="BH82" i="46"/>
  <c r="BH82" i="44"/>
  <c r="BP82" i="46"/>
  <c r="BP82" i="44"/>
  <c r="P83" i="46"/>
  <c r="P83" i="44"/>
  <c r="X83" i="46"/>
  <c r="X83" i="44"/>
  <c r="AN83" i="46"/>
  <c r="AN83" i="44"/>
  <c r="AV83" i="46"/>
  <c r="AV83" i="44"/>
  <c r="BD83" i="46"/>
  <c r="BD83" i="44"/>
  <c r="BL83" i="46"/>
  <c r="BL83" i="44"/>
  <c r="S84" i="46"/>
  <c r="S84" i="44"/>
  <c r="AA84" i="46"/>
  <c r="AA84" i="44"/>
  <c r="AI84" i="46"/>
  <c r="AI84" i="44"/>
  <c r="AY84" i="46"/>
  <c r="AY84" i="44"/>
  <c r="BG84" i="46"/>
  <c r="BG84" i="44"/>
  <c r="BO84" i="46"/>
  <c r="BO84" i="44"/>
  <c r="K86" i="46"/>
  <c r="K86" i="44"/>
  <c r="S86" i="46"/>
  <c r="S86" i="44"/>
  <c r="AA86" i="46"/>
  <c r="AA86" i="44"/>
  <c r="AI86" i="46"/>
  <c r="AI86" i="44"/>
  <c r="AQ86" i="46"/>
  <c r="AQ86" i="44"/>
  <c r="AY86" i="46"/>
  <c r="AY86" i="44"/>
  <c r="BG86" i="46"/>
  <c r="BG86" i="44"/>
  <c r="F87" i="46"/>
  <c r="F87" i="44"/>
  <c r="N87" i="46"/>
  <c r="N87" i="44"/>
  <c r="V87" i="46"/>
  <c r="V87" i="44"/>
  <c r="AD87" i="46"/>
  <c r="AD87" i="44"/>
  <c r="AL87" i="46"/>
  <c r="AL87" i="44"/>
  <c r="AT87" i="46"/>
  <c r="AT87" i="44"/>
  <c r="BJ87" i="46"/>
  <c r="BJ87" i="44"/>
  <c r="H88" i="46"/>
  <c r="H88" i="44"/>
  <c r="P88" i="46"/>
  <c r="P88" i="44"/>
  <c r="X88" i="46"/>
  <c r="X88" i="44"/>
  <c r="AF88" i="46"/>
  <c r="AF88" i="44"/>
  <c r="AN88" i="46"/>
  <c r="AN88" i="44"/>
  <c r="AV88" i="46"/>
  <c r="AV88" i="44"/>
  <c r="BD88" i="46"/>
  <c r="BD88" i="44"/>
  <c r="BL88" i="46"/>
  <c r="BL88" i="44"/>
  <c r="D91" i="46"/>
  <c r="D91" i="44"/>
  <c r="L91" i="46"/>
  <c r="L91" i="44"/>
  <c r="T91" i="46"/>
  <c r="T91" i="44"/>
  <c r="AB91" i="46"/>
  <c r="AB91" i="44"/>
  <c r="AJ91" i="46"/>
  <c r="AJ91" i="44"/>
  <c r="AR91" i="46"/>
  <c r="AR91" i="44"/>
  <c r="AZ91" i="46"/>
  <c r="AZ91" i="44"/>
  <c r="BH91" i="46"/>
  <c r="BH91" i="44"/>
  <c r="BP91" i="46"/>
  <c r="BP91" i="44"/>
  <c r="F92" i="46"/>
  <c r="F92" i="44"/>
  <c r="N92" i="46"/>
  <c r="N92" i="44"/>
  <c r="V92" i="46"/>
  <c r="V92" i="44"/>
  <c r="AD92" i="46"/>
  <c r="AD92" i="44"/>
  <c r="AL92" i="46"/>
  <c r="AL92" i="44"/>
  <c r="AT92" i="46"/>
  <c r="AT92" i="44"/>
  <c r="BB92" i="46"/>
  <c r="BB92" i="44"/>
  <c r="BJ92" i="46"/>
  <c r="BJ92" i="44"/>
  <c r="I93" i="46"/>
  <c r="I93" i="44"/>
  <c r="Q93" i="46"/>
  <c r="Q93" i="44"/>
  <c r="Y93" i="46"/>
  <c r="Y93" i="44"/>
  <c r="AG93" i="46"/>
  <c r="AG93" i="44"/>
  <c r="AO93" i="46"/>
  <c r="AO93" i="44"/>
  <c r="AW93" i="46"/>
  <c r="AW93" i="44"/>
  <c r="BE93" i="46"/>
  <c r="BE93" i="44"/>
  <c r="BM93" i="46"/>
  <c r="BM93" i="44"/>
  <c r="K94" i="46"/>
  <c r="K94" i="44"/>
  <c r="S94" i="46"/>
  <c r="S94" i="44"/>
  <c r="AA94" i="46"/>
  <c r="AA94" i="44"/>
  <c r="AI94" i="46"/>
  <c r="AI94" i="44"/>
  <c r="AQ94" i="46"/>
  <c r="AQ94" i="44"/>
  <c r="AY94" i="46"/>
  <c r="AY94" i="44"/>
  <c r="BG94" i="46"/>
  <c r="BG94" i="44"/>
  <c r="G95" i="46"/>
  <c r="G95" i="44"/>
  <c r="O95" i="46"/>
  <c r="O95" i="44"/>
  <c r="W95" i="46"/>
  <c r="W95" i="44"/>
  <c r="AE95" i="46"/>
  <c r="AE95" i="44"/>
  <c r="AM95" i="46"/>
  <c r="AM95" i="44"/>
  <c r="AU95" i="46"/>
  <c r="AU95" i="44"/>
  <c r="BC95" i="46"/>
  <c r="BC95" i="44"/>
  <c r="BK95" i="46"/>
  <c r="BK95" i="44"/>
  <c r="K96" i="46"/>
  <c r="K96" i="44"/>
  <c r="S96" i="46"/>
  <c r="S96" i="44"/>
  <c r="AA96" i="46"/>
  <c r="AA96" i="44"/>
  <c r="AI96" i="46"/>
  <c r="AI96" i="44"/>
  <c r="AQ96" i="46"/>
  <c r="AQ96" i="44"/>
  <c r="BG96" i="46"/>
  <c r="BG96" i="44"/>
  <c r="BO96" i="46"/>
  <c r="BO96" i="44"/>
  <c r="G97" i="46"/>
  <c r="G97" i="44"/>
  <c r="O97" i="46"/>
  <c r="O97" i="44"/>
  <c r="W97" i="46"/>
  <c r="W97" i="44"/>
  <c r="AE97" i="46"/>
  <c r="AE97" i="44"/>
  <c r="AM97" i="46"/>
  <c r="AM97" i="44"/>
  <c r="AU97" i="46"/>
  <c r="AU97" i="44"/>
  <c r="BC97" i="46"/>
  <c r="BC97" i="44"/>
  <c r="BK97" i="46"/>
  <c r="BK97" i="44"/>
  <c r="Q98" i="46"/>
  <c r="Q98" i="44"/>
  <c r="Y98" i="46"/>
  <c r="Y98" i="44"/>
  <c r="AG98" i="46"/>
  <c r="AG98" i="44"/>
  <c r="AO98" i="46"/>
  <c r="AO98" i="44"/>
  <c r="AW98" i="46"/>
  <c r="AW98" i="44"/>
  <c r="BE98" i="46"/>
  <c r="BE98" i="44"/>
  <c r="BM98" i="46"/>
  <c r="BM98" i="44"/>
  <c r="E99" i="46"/>
  <c r="E99" i="44"/>
  <c r="M99" i="46"/>
  <c r="M99" i="44"/>
  <c r="U99" i="46"/>
  <c r="U99" i="44"/>
  <c r="AC99" i="46"/>
  <c r="AC99" i="44"/>
  <c r="AK99" i="46"/>
  <c r="AK99" i="44"/>
  <c r="AS99" i="46"/>
  <c r="AS99" i="44"/>
  <c r="BA99" i="46"/>
  <c r="BA99" i="44"/>
  <c r="BI99" i="46"/>
  <c r="BI99" i="44"/>
  <c r="BQ99" i="46"/>
  <c r="BQ99" i="44"/>
  <c r="G100" i="46"/>
  <c r="G100" i="44"/>
  <c r="W100" i="46"/>
  <c r="W100" i="44"/>
  <c r="AE100" i="46"/>
  <c r="AE100" i="44"/>
  <c r="AM100" i="46"/>
  <c r="AM100" i="44"/>
  <c r="AU100" i="46"/>
  <c r="AU100" i="44"/>
  <c r="BK100" i="46"/>
  <c r="BK100" i="44"/>
  <c r="K101" i="46"/>
  <c r="K101" i="44"/>
  <c r="S101" i="46"/>
  <c r="S101" i="44"/>
  <c r="AA101" i="46"/>
  <c r="AA101" i="44"/>
  <c r="AI101" i="46"/>
  <c r="AI101" i="44"/>
  <c r="AQ101" i="46"/>
  <c r="AQ101" i="44"/>
  <c r="AY101" i="46"/>
  <c r="AY101" i="44"/>
  <c r="BG101" i="46"/>
  <c r="BG101" i="44"/>
  <c r="BO101" i="46"/>
  <c r="BO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I104" i="46"/>
  <c r="BI104" i="44"/>
  <c r="BQ104" i="46"/>
  <c r="BQ104" i="44"/>
  <c r="I105" i="46"/>
  <c r="I105" i="44"/>
  <c r="Q105" i="46"/>
  <c r="Q105" i="44"/>
  <c r="AG105" i="46"/>
  <c r="AG105" i="44"/>
  <c r="AO105" i="46"/>
  <c r="AO105" i="44"/>
  <c r="AW105" i="46"/>
  <c r="AW105" i="44"/>
  <c r="BE105" i="46"/>
  <c r="BE105" i="44"/>
  <c r="BM105" i="46"/>
  <c r="BM105" i="44"/>
  <c r="K106" i="46"/>
  <c r="K106" i="44"/>
  <c r="S106" i="46"/>
  <c r="S106" i="44"/>
  <c r="AA106" i="46"/>
  <c r="AA106" i="44"/>
  <c r="AI106" i="46"/>
  <c r="AI106" i="44"/>
  <c r="AQ106" i="46"/>
  <c r="AQ106" i="44"/>
  <c r="AY106" i="46"/>
  <c r="AY106" i="44"/>
  <c r="BG106" i="46"/>
  <c r="BG106" i="44"/>
  <c r="G107" i="46"/>
  <c r="G107" i="44"/>
  <c r="O107" i="46"/>
  <c r="O107" i="44"/>
  <c r="W107" i="46"/>
  <c r="W107" i="44"/>
  <c r="AE107" i="46"/>
  <c r="AE107" i="44"/>
  <c r="AM107" i="46"/>
  <c r="AM107" i="44"/>
  <c r="AU107" i="46"/>
  <c r="AU107" i="44"/>
  <c r="BC107" i="46"/>
  <c r="BC107" i="44"/>
  <c r="BK107" i="46"/>
  <c r="BK107" i="44"/>
  <c r="G109" i="46"/>
  <c r="G109" i="44"/>
  <c r="O109" i="46"/>
  <c r="O109" i="44"/>
  <c r="W109" i="46"/>
  <c r="W109" i="44"/>
  <c r="AE109" i="46"/>
  <c r="AE109" i="44"/>
  <c r="AM109" i="46"/>
  <c r="AM109" i="44"/>
  <c r="AU109" i="46"/>
  <c r="AU109" i="44"/>
  <c r="BC109" i="46"/>
  <c r="BC109" i="44"/>
  <c r="BK109" i="46"/>
  <c r="BK109" i="44"/>
  <c r="K110" i="46"/>
  <c r="K110" i="44"/>
  <c r="S110" i="46"/>
  <c r="S110" i="44"/>
  <c r="AI110" i="46"/>
  <c r="AI110" i="44"/>
  <c r="AQ110" i="46"/>
  <c r="AQ110" i="44"/>
  <c r="AY110" i="46"/>
  <c r="AY110" i="44"/>
  <c r="BG110" i="46"/>
  <c r="BG110" i="44"/>
  <c r="BO110" i="46"/>
  <c r="BO110" i="44"/>
  <c r="G111" i="46"/>
  <c r="G111" i="44"/>
  <c r="O111" i="46"/>
  <c r="O111" i="44"/>
  <c r="W111" i="46"/>
  <c r="W111" i="44"/>
  <c r="AE111" i="46"/>
  <c r="AE111" i="44"/>
  <c r="AM111" i="46"/>
  <c r="AM111" i="44"/>
  <c r="AU111" i="46"/>
  <c r="AU111" i="44"/>
  <c r="BC111" i="46"/>
  <c r="BC111" i="44"/>
  <c r="BK111" i="46"/>
  <c r="BK111" i="44"/>
  <c r="I112" i="46"/>
  <c r="I112" i="44"/>
  <c r="Q112" i="46"/>
  <c r="Q112" i="44"/>
  <c r="Y112" i="46"/>
  <c r="Y112" i="44"/>
  <c r="AG112" i="46"/>
  <c r="AG112" i="44"/>
  <c r="AO112" i="46"/>
  <c r="AO112" i="44"/>
  <c r="AW112" i="46"/>
  <c r="AW112" i="44"/>
  <c r="BE112" i="46"/>
  <c r="BE112" i="44"/>
  <c r="BM112" i="46"/>
  <c r="BM112" i="44"/>
  <c r="E113" i="46"/>
  <c r="E113" i="44"/>
  <c r="M113" i="46"/>
  <c r="M113" i="44"/>
  <c r="U113" i="46"/>
  <c r="U113" i="44"/>
  <c r="AC113" i="46"/>
  <c r="AC113" i="44"/>
  <c r="AK113" i="46"/>
  <c r="AK113" i="44"/>
  <c r="AS113" i="46"/>
  <c r="AS113" i="44"/>
  <c r="BA113" i="46"/>
  <c r="BA113" i="44"/>
  <c r="BI113" i="46"/>
  <c r="BI113" i="44"/>
  <c r="BQ113" i="46"/>
  <c r="BQ113" i="44"/>
  <c r="H114" i="46"/>
  <c r="H114" i="44"/>
  <c r="P114" i="46"/>
  <c r="P114" i="44"/>
  <c r="X114" i="46"/>
  <c r="X114" i="44"/>
  <c r="AF114" i="46"/>
  <c r="AF114" i="44"/>
  <c r="AN114" i="46"/>
  <c r="AN114" i="44"/>
  <c r="AV114" i="46"/>
  <c r="AV114" i="44"/>
  <c r="BD114" i="46"/>
  <c r="BD114" i="44"/>
  <c r="BL114" i="46"/>
  <c r="BL114" i="44"/>
  <c r="D115" i="46"/>
  <c r="D115" i="44"/>
  <c r="L115" i="46"/>
  <c r="L115" i="44"/>
  <c r="T115" i="46"/>
  <c r="T115" i="44"/>
  <c r="AB115" i="46"/>
  <c r="AB115" i="44"/>
  <c r="AJ115" i="46"/>
  <c r="AJ115" i="44"/>
  <c r="AR115" i="46"/>
  <c r="AR115" i="44"/>
  <c r="AZ115" i="46"/>
  <c r="AZ115" i="44"/>
  <c r="BH115" i="46"/>
  <c r="BH115" i="44"/>
  <c r="BP115" i="46"/>
  <c r="BP115" i="44"/>
  <c r="H116" i="46"/>
  <c r="H116" i="44"/>
  <c r="X116" i="46"/>
  <c r="X116" i="44"/>
  <c r="AF116" i="46"/>
  <c r="AF116" i="44"/>
  <c r="AN116" i="46"/>
  <c r="AN116" i="44"/>
  <c r="BD116" i="46"/>
  <c r="BD116" i="44"/>
  <c r="BL116" i="46"/>
  <c r="BL116" i="44"/>
  <c r="D117" i="46"/>
  <c r="D117" i="44"/>
  <c r="L117" i="46"/>
  <c r="L117" i="44"/>
  <c r="T117" i="46"/>
  <c r="T117" i="44"/>
  <c r="AB117" i="46"/>
  <c r="AB117" i="44"/>
  <c r="AJ117" i="46"/>
  <c r="AJ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G120" i="46"/>
  <c r="G120" i="44"/>
  <c r="O120" i="46"/>
  <c r="O120" i="44"/>
  <c r="W120" i="46"/>
  <c r="W120" i="44"/>
  <c r="AE120" i="46"/>
  <c r="AE120" i="44"/>
  <c r="AM120" i="46"/>
  <c r="AM120" i="44"/>
  <c r="AU120" i="46"/>
  <c r="AU120" i="44"/>
  <c r="BC120" i="46"/>
  <c r="BC120" i="44"/>
  <c r="BK120" i="46"/>
  <c r="BK120" i="44"/>
  <c r="I121" i="46"/>
  <c r="I121" i="44"/>
  <c r="Q121" i="46"/>
  <c r="Q121" i="44"/>
  <c r="Y121" i="46"/>
  <c r="Y121" i="44"/>
  <c r="AG121" i="46"/>
  <c r="AG121" i="44"/>
  <c r="AO121" i="46"/>
  <c r="AO121" i="44"/>
  <c r="AW121" i="46"/>
  <c r="AW121" i="44"/>
  <c r="BE121" i="46"/>
  <c r="BE121" i="44"/>
  <c r="BM121" i="46"/>
  <c r="BM121" i="44"/>
  <c r="U122" i="46"/>
  <c r="U122" i="44"/>
  <c r="AC122" i="46"/>
  <c r="AC122" i="44"/>
  <c r="AS122" i="46"/>
  <c r="AS122" i="44"/>
  <c r="I123" i="46"/>
  <c r="I123" i="44"/>
  <c r="Q123" i="46"/>
  <c r="Q123" i="44"/>
  <c r="Y123" i="46"/>
  <c r="Y123" i="44"/>
  <c r="AG123" i="46"/>
  <c r="AG123" i="44"/>
  <c r="AO123" i="46"/>
  <c r="AO123" i="44"/>
  <c r="AW123" i="46"/>
  <c r="AW123" i="44"/>
  <c r="BE123" i="46"/>
  <c r="BE123" i="44"/>
  <c r="BM123" i="46"/>
  <c r="BM123" i="44"/>
  <c r="E124" i="46"/>
  <c r="E124" i="44"/>
  <c r="M124" i="46"/>
  <c r="M124" i="44"/>
  <c r="U124" i="46"/>
  <c r="U124" i="44"/>
  <c r="AC124" i="46"/>
  <c r="AC124" i="44"/>
  <c r="AK124" i="46"/>
  <c r="AK124" i="44"/>
  <c r="AS124" i="46"/>
  <c r="AS124" i="44"/>
  <c r="BA124" i="46"/>
  <c r="BA124" i="44"/>
  <c r="BI124" i="46"/>
  <c r="BI124" i="44"/>
  <c r="BQ124" i="46"/>
  <c r="BQ124" i="44"/>
  <c r="BC125" i="46"/>
  <c r="BC125" i="44"/>
  <c r="K126" i="46"/>
  <c r="K126" i="44"/>
  <c r="S126" i="46"/>
  <c r="S126" i="44"/>
  <c r="AA126" i="46"/>
  <c r="AA126" i="44"/>
  <c r="AI126" i="46"/>
  <c r="AI126" i="44"/>
  <c r="AQ126" i="46"/>
  <c r="AQ126" i="44"/>
  <c r="AY126" i="46"/>
  <c r="AY126" i="44"/>
  <c r="BG126" i="46"/>
  <c r="BG126" i="44"/>
  <c r="BO126" i="46"/>
  <c r="BO126" i="44"/>
  <c r="AN71" i="46"/>
  <c r="AN71" i="44"/>
  <c r="AK32" i="44"/>
  <c r="AE40" i="44"/>
  <c r="O43" i="44"/>
  <c r="AE43" i="44"/>
  <c r="AI44" i="44"/>
  <c r="G45" i="44"/>
  <c r="BK45" i="44"/>
  <c r="H46" i="44"/>
  <c r="BD46" i="44"/>
  <c r="D47" i="44"/>
  <c r="BH47" i="44"/>
  <c r="AL48" i="44"/>
  <c r="D50" i="44"/>
  <c r="BH50" i="44"/>
  <c r="AV51" i="44"/>
  <c r="L52" i="44"/>
  <c r="H53" i="44"/>
  <c r="BL53" i="44"/>
  <c r="H55" i="44"/>
  <c r="AV55" i="44"/>
  <c r="BP56" i="44"/>
  <c r="N57" i="44"/>
  <c r="J58" i="44"/>
  <c r="AP58" i="44"/>
  <c r="BB59" i="44"/>
  <c r="J60" i="44"/>
  <c r="AP60" i="44"/>
  <c r="AD61" i="44"/>
  <c r="BJ61" i="44"/>
  <c r="H90" i="44"/>
  <c r="P90" i="44"/>
  <c r="X90" i="44"/>
  <c r="AF90" i="44"/>
  <c r="AN90" i="44"/>
  <c r="AV90" i="44"/>
  <c r="BD90" i="44"/>
  <c r="BL90" i="44"/>
  <c r="I98" i="44"/>
  <c r="Y105" i="44"/>
  <c r="AA110" i="44"/>
  <c r="P116" i="44"/>
  <c r="C49" i="46"/>
  <c r="C49" i="44" s="1"/>
  <c r="C60" i="46"/>
  <c r="C60" i="44" s="1"/>
  <c r="R31" i="44"/>
  <c r="AX31" i="44"/>
  <c r="W40" i="44"/>
  <c r="Y41" i="44"/>
  <c r="AW41" i="44"/>
  <c r="K42" i="44"/>
  <c r="AY44" i="44"/>
  <c r="AE45" i="44"/>
  <c r="AF46" i="44"/>
  <c r="AB47" i="44"/>
  <c r="F48" i="44"/>
  <c r="BJ48" i="44"/>
  <c r="AB50" i="44"/>
  <c r="P51" i="44"/>
  <c r="AJ52" i="44"/>
  <c r="T54" i="44"/>
  <c r="AZ54" i="44"/>
  <c r="BL55" i="44"/>
  <c r="BN58" i="44"/>
  <c r="V59" i="44"/>
  <c r="Z62" i="44"/>
  <c r="AX62" i="44"/>
  <c r="H64" i="44"/>
  <c r="P64" i="44"/>
  <c r="X64" i="44"/>
  <c r="AF64" i="44"/>
  <c r="AN64" i="44"/>
  <c r="AV64" i="44"/>
  <c r="BD64" i="44"/>
  <c r="BL64" i="44"/>
  <c r="AJ65" i="44"/>
  <c r="W68" i="44"/>
  <c r="N70" i="44"/>
  <c r="AG76" i="44"/>
  <c r="AF83" i="44"/>
  <c r="BB87" i="44"/>
  <c r="K108" i="44"/>
  <c r="S108" i="44"/>
  <c r="AA108" i="44"/>
  <c r="AI108" i="44"/>
  <c r="AQ108" i="44"/>
  <c r="AY108" i="44"/>
  <c r="BG108" i="44"/>
  <c r="BO108" i="44"/>
  <c r="AL63" i="46"/>
  <c r="AL63" i="44"/>
  <c r="L65" i="46"/>
  <c r="L65" i="44"/>
  <c r="BC68" i="46"/>
  <c r="BC68" i="44"/>
  <c r="AP31" i="44"/>
  <c r="K38" i="44"/>
  <c r="AI38" i="44"/>
  <c r="O40" i="44"/>
  <c r="AA42" i="44"/>
  <c r="AU43" i="44"/>
  <c r="BK43" i="44"/>
  <c r="K44" i="44"/>
  <c r="X46" i="44"/>
  <c r="AZ47" i="44"/>
  <c r="AD48" i="44"/>
  <c r="H49" i="44"/>
  <c r="AN49" i="44"/>
  <c r="AZ50" i="44"/>
  <c r="AN51" i="44"/>
  <c r="D52" i="44"/>
  <c r="X55" i="44"/>
  <c r="L56" i="44"/>
  <c r="AT57" i="44"/>
  <c r="AH58" i="44"/>
  <c r="AT59" i="44"/>
  <c r="AH60" i="44"/>
  <c r="V61" i="44"/>
  <c r="BB61" i="44"/>
  <c r="R62" i="44"/>
  <c r="V63" i="44"/>
  <c r="BB63" i="44"/>
  <c r="H83" i="44"/>
  <c r="AY96" i="44"/>
  <c r="AH62" i="46"/>
  <c r="AH62" i="44"/>
  <c r="A58" i="44"/>
  <c r="C62" i="46"/>
  <c r="C62" i="44" s="1"/>
  <c r="AM17" i="44"/>
  <c r="J31" i="44"/>
  <c r="Y33" i="44"/>
  <c r="H35" i="44"/>
  <c r="G40" i="44"/>
  <c r="Q41" i="44"/>
  <c r="BM41" i="44"/>
  <c r="AQ42" i="44"/>
  <c r="BG42" i="44"/>
  <c r="BC45" i="44"/>
  <c r="AV46" i="44"/>
  <c r="T47" i="44"/>
  <c r="BL49" i="44"/>
  <c r="T50" i="44"/>
  <c r="H51" i="44"/>
  <c r="BP52" i="44"/>
  <c r="AF53" i="44"/>
  <c r="BD53" i="44"/>
  <c r="L54" i="44"/>
  <c r="AR54" i="44"/>
  <c r="AN55" i="44"/>
  <c r="F57" i="44"/>
  <c r="BF58" i="44"/>
  <c r="N59" i="44"/>
  <c r="J62" i="44"/>
  <c r="BN62" i="44"/>
  <c r="AT63" i="44"/>
  <c r="P66" i="44"/>
  <c r="AF66" i="44"/>
  <c r="BG69" i="44"/>
  <c r="BA104" i="44"/>
  <c r="K69" i="46"/>
  <c r="K69" i="44"/>
  <c r="A49" i="44"/>
  <c r="C31" i="46"/>
  <c r="C31" i="44" s="1"/>
  <c r="X9" i="44"/>
  <c r="AY13" i="44"/>
  <c r="AU22" i="44"/>
  <c r="AQ29" i="44"/>
  <c r="AH31" i="44"/>
  <c r="AA38" i="44"/>
  <c r="AY38" i="44"/>
  <c r="BK40" i="44"/>
  <c r="AO41" i="44"/>
  <c r="G43" i="44"/>
  <c r="W43" i="44"/>
  <c r="AM43" i="44"/>
  <c r="AA44" i="44"/>
  <c r="BO44" i="44"/>
  <c r="W45" i="44"/>
  <c r="BL46" i="44"/>
  <c r="AR47" i="44"/>
  <c r="BB48" i="44"/>
  <c r="AF49" i="44"/>
  <c r="AR50" i="44"/>
  <c r="AF51" i="44"/>
  <c r="AB52" i="44"/>
  <c r="AJ54" i="44"/>
  <c r="BP54" i="44"/>
  <c r="P55" i="44"/>
  <c r="AB56" i="44"/>
  <c r="AL57" i="44"/>
  <c r="Z58" i="44"/>
  <c r="AL59" i="44"/>
  <c r="Z60" i="44"/>
  <c r="BF60" i="44"/>
  <c r="N61" i="44"/>
  <c r="AT61" i="44"/>
  <c r="AP62" i="44"/>
  <c r="T65" i="44"/>
  <c r="BH65" i="44"/>
  <c r="AB82" i="44"/>
  <c r="A20" i="44"/>
  <c r="A62" i="44"/>
  <c r="A71" i="44"/>
  <c r="C64" i="46"/>
  <c r="C64" i="44" s="1"/>
  <c r="C71" i="46"/>
  <c r="C71" i="44" s="1"/>
  <c r="G24" i="44"/>
  <c r="BN31" i="44"/>
  <c r="BM33" i="44"/>
  <c r="BC40" i="44"/>
  <c r="I41" i="44"/>
  <c r="S42" i="44"/>
  <c r="AQ44" i="44"/>
  <c r="AU45" i="44"/>
  <c r="P46" i="44"/>
  <c r="L47" i="44"/>
  <c r="V48" i="44"/>
  <c r="X49" i="44"/>
  <c r="BD49" i="44"/>
  <c r="L50" i="44"/>
  <c r="BL51" i="44"/>
  <c r="BH52" i="44"/>
  <c r="X53" i="44"/>
  <c r="AV53" i="44"/>
  <c r="D54" i="44"/>
  <c r="BD55" i="44"/>
  <c r="AD57" i="44"/>
  <c r="BJ57" i="44"/>
  <c r="AX58" i="44"/>
  <c r="BJ59" i="44"/>
  <c r="N63" i="44"/>
  <c r="AJ67" i="44"/>
  <c r="AA69" i="44"/>
  <c r="BA80" i="44"/>
  <c r="BO86" i="44"/>
  <c r="BC100" i="44"/>
  <c r="AI16" i="44"/>
  <c r="AY25" i="44"/>
  <c r="AU40" i="44"/>
  <c r="BE41" i="44"/>
  <c r="AI42" i="44"/>
  <c r="BC43" i="44"/>
  <c r="BG44" i="44"/>
  <c r="O45" i="44"/>
  <c r="AN46" i="44"/>
  <c r="BP47" i="44"/>
  <c r="AT48" i="44"/>
  <c r="BP50" i="44"/>
  <c r="BD51" i="44"/>
  <c r="T52" i="44"/>
  <c r="AZ52" i="44"/>
  <c r="AB54" i="44"/>
  <c r="BH54" i="44"/>
  <c r="V57" i="44"/>
  <c r="R58" i="44"/>
  <c r="F59" i="44"/>
  <c r="AD59" i="44"/>
  <c r="R60" i="44"/>
  <c r="AX60" i="44"/>
  <c r="F61" i="44"/>
  <c r="AL61" i="44"/>
  <c r="AZ65" i="44"/>
  <c r="L67" i="44"/>
  <c r="S69" i="44"/>
  <c r="AV71" i="44"/>
  <c r="K84" i="44"/>
  <c r="O100"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H129" i="46"/>
  <c r="H129" i="44"/>
  <c r="P129" i="46"/>
  <c r="P129" i="44"/>
  <c r="X129" i="46"/>
  <c r="X129" i="44"/>
  <c r="AF129" i="46"/>
  <c r="AF129" i="44"/>
  <c r="AN129" i="46"/>
  <c r="AN129" i="44"/>
  <c r="AV129" i="46"/>
  <c r="AV129" i="44"/>
  <c r="BD129" i="46"/>
  <c r="BD129" i="44"/>
  <c r="D130" i="46"/>
  <c r="D130" i="44"/>
  <c r="L130" i="46"/>
  <c r="L130" i="44"/>
  <c r="T130" i="46"/>
  <c r="T130" i="44"/>
  <c r="AJ130" i="46"/>
  <c r="AJ130" i="44"/>
  <c r="AR130" i="46"/>
  <c r="AR130" i="44"/>
  <c r="AZ130" i="46"/>
  <c r="AZ130" i="44"/>
  <c r="BH130" i="46"/>
  <c r="BH130" i="44"/>
  <c r="BP130" i="46"/>
  <c r="BP130" i="44"/>
  <c r="D132" i="46"/>
  <c r="D132" i="44"/>
  <c r="L132" i="46"/>
  <c r="L132" i="44"/>
  <c r="T132" i="46"/>
  <c r="T132" i="44"/>
  <c r="AB132" i="46"/>
  <c r="AB132" i="44"/>
  <c r="AJ132" i="46"/>
  <c r="AJ132" i="44"/>
  <c r="AR132" i="46"/>
  <c r="AR132" i="44"/>
  <c r="AZ132" i="46"/>
  <c r="AZ132" i="44"/>
  <c r="BH132" i="46"/>
  <c r="BH132" i="44"/>
  <c r="BP132" i="46"/>
  <c r="BP132" i="44"/>
  <c r="H133" i="46"/>
  <c r="H133" i="44"/>
  <c r="P133" i="46"/>
  <c r="P133" i="44"/>
  <c r="X133" i="46"/>
  <c r="X133" i="44"/>
  <c r="AF133" i="46"/>
  <c r="AF133" i="44"/>
  <c r="AN133" i="46"/>
  <c r="AN133" i="44"/>
  <c r="AV133" i="46"/>
  <c r="AV133" i="44"/>
  <c r="BD133" i="46"/>
  <c r="BD133" i="44"/>
  <c r="BL133" i="46"/>
  <c r="BL133"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D136" i="46"/>
  <c r="D136" i="44"/>
  <c r="L136" i="46"/>
  <c r="L136" i="44"/>
  <c r="T136" i="46"/>
  <c r="T136" i="44"/>
  <c r="AB136" i="46"/>
  <c r="AB136" i="44"/>
  <c r="AJ136" i="46"/>
  <c r="AJ136" i="44"/>
  <c r="AR136" i="46"/>
  <c r="AR136" i="44"/>
  <c r="AZ136" i="46"/>
  <c r="AZ136" i="44"/>
  <c r="BH136" i="46"/>
  <c r="BH136" i="44"/>
  <c r="BP136" i="46"/>
  <c r="BP136"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D139" i="46"/>
  <c r="D139" i="44"/>
  <c r="L139" i="46"/>
  <c r="L139" i="44"/>
  <c r="T139" i="46"/>
  <c r="T139" i="44"/>
  <c r="AB139" i="46"/>
  <c r="AB139" i="44"/>
  <c r="AJ139" i="46"/>
  <c r="AJ139" i="44"/>
  <c r="AR139" i="46"/>
  <c r="AR139" i="44"/>
  <c r="AZ139" i="46"/>
  <c r="AZ139" i="44"/>
  <c r="BH139" i="46"/>
  <c r="BH139" i="44"/>
  <c r="BP139" i="46"/>
  <c r="BP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BG141" i="46"/>
  <c r="BG141" i="44"/>
  <c r="BO141" i="46"/>
  <c r="BO141" i="44"/>
  <c r="J143" i="46"/>
  <c r="J143" i="44"/>
  <c r="R143" i="46"/>
  <c r="R143" i="44"/>
  <c r="Z143" i="46"/>
  <c r="Z143" i="44"/>
  <c r="AH143" i="46"/>
  <c r="AH143" i="44"/>
  <c r="AP143" i="46"/>
  <c r="AP143" i="44"/>
  <c r="AX143" i="46"/>
  <c r="AX143" i="44"/>
  <c r="BF143" i="46"/>
  <c r="BF143" i="44"/>
  <c r="BN143" i="46"/>
  <c r="BN143" i="44"/>
  <c r="F144" i="46"/>
  <c r="F144" i="44"/>
  <c r="N144" i="46"/>
  <c r="N144" i="44"/>
  <c r="V144" i="46"/>
  <c r="V144" i="44"/>
  <c r="AD144" i="46"/>
  <c r="AD144" i="44"/>
  <c r="AL144" i="46"/>
  <c r="AL144" i="44"/>
  <c r="AT144" i="46"/>
  <c r="AT144" i="44"/>
  <c r="BB144" i="46"/>
  <c r="BB144" i="44"/>
  <c r="BJ144" i="46"/>
  <c r="BJ144" i="44"/>
  <c r="J145" i="46"/>
  <c r="J145" i="44"/>
  <c r="R145" i="46"/>
  <c r="R145" i="44"/>
  <c r="Z145" i="46"/>
  <c r="Z145" i="44"/>
  <c r="AH145" i="46"/>
  <c r="AH145" i="44"/>
  <c r="AP145" i="46"/>
  <c r="AP145" i="44"/>
  <c r="AX145" i="46"/>
  <c r="AX145" i="44"/>
  <c r="BF145" i="46"/>
  <c r="BF145" i="44"/>
  <c r="BN145" i="46"/>
  <c r="BN145" i="44"/>
  <c r="D146" i="46"/>
  <c r="D146" i="44"/>
  <c r="L146" i="46"/>
  <c r="L146" i="44"/>
  <c r="T146" i="46"/>
  <c r="T146" i="44"/>
  <c r="AB146" i="46"/>
  <c r="AB146" i="44"/>
  <c r="AJ146" i="46"/>
  <c r="AJ146" i="44"/>
  <c r="AR146" i="46"/>
  <c r="AR146" i="44"/>
  <c r="AZ146" i="46"/>
  <c r="AZ146" i="44"/>
  <c r="BH146" i="46"/>
  <c r="BH146" i="44"/>
  <c r="BP146" i="46"/>
  <c r="BP146" i="44"/>
  <c r="G147" i="46"/>
  <c r="G147" i="44"/>
  <c r="O147" i="46"/>
  <c r="O147" i="44"/>
  <c r="W147" i="46"/>
  <c r="W147" i="44"/>
  <c r="AE147" i="46"/>
  <c r="AE147" i="44"/>
  <c r="AM147" i="46"/>
  <c r="AM147" i="44"/>
  <c r="AU147" i="46"/>
  <c r="AU147" i="44"/>
  <c r="BC147" i="46"/>
  <c r="BC147" i="44"/>
  <c r="BK147" i="46"/>
  <c r="BK147" i="44"/>
  <c r="J148" i="46"/>
  <c r="J148" i="44"/>
  <c r="R148" i="46"/>
  <c r="R148" i="44"/>
  <c r="Z148" i="46"/>
  <c r="Z148" i="44"/>
  <c r="AH148" i="46"/>
  <c r="AH148" i="44"/>
  <c r="AP148" i="46"/>
  <c r="AP148" i="44"/>
  <c r="AX148" i="46"/>
  <c r="AX148" i="44"/>
  <c r="BF148" i="46"/>
  <c r="BF148" i="44"/>
  <c r="BN148" i="46"/>
  <c r="BN148" i="44"/>
  <c r="F149" i="46"/>
  <c r="F149" i="44"/>
  <c r="N149" i="46"/>
  <c r="N149" i="44"/>
  <c r="V149" i="46"/>
  <c r="V149" i="44"/>
  <c r="AD149" i="46"/>
  <c r="AD149" i="44"/>
  <c r="AL149" i="46"/>
  <c r="AL149" i="44"/>
  <c r="AT149" i="46"/>
  <c r="AT149" i="44"/>
  <c r="BB149" i="46"/>
  <c r="BB149" i="44"/>
  <c r="BJ149" i="46"/>
  <c r="BJ149"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E153" i="46"/>
  <c r="E153" i="44"/>
  <c r="U153" i="46"/>
  <c r="U153" i="44"/>
  <c r="AC153" i="46"/>
  <c r="AC153" i="44"/>
  <c r="AK153" i="46"/>
  <c r="AK153" i="44"/>
  <c r="AS153" i="46"/>
  <c r="AS153" i="44"/>
  <c r="BA153" i="46"/>
  <c r="BA153" i="44"/>
  <c r="BI153" i="46"/>
  <c r="BI153" i="44"/>
  <c r="BQ153" i="46"/>
  <c r="BQ153" i="44"/>
  <c r="H154" i="46"/>
  <c r="H154" i="44"/>
  <c r="P154" i="46"/>
  <c r="P154" i="44"/>
  <c r="AF154" i="46"/>
  <c r="AF154" i="44"/>
  <c r="AN154" i="46"/>
  <c r="AN154" i="44"/>
  <c r="AV154" i="46"/>
  <c r="AV154" i="44"/>
  <c r="BD154" i="46"/>
  <c r="BD154" i="44"/>
  <c r="BL154" i="46"/>
  <c r="BL154" i="44"/>
  <c r="D155" i="46"/>
  <c r="D155" i="44"/>
  <c r="L155" i="46"/>
  <c r="L155" i="44"/>
  <c r="T155" i="46"/>
  <c r="T155" i="44"/>
  <c r="AB155" i="46"/>
  <c r="AB155" i="44"/>
  <c r="AJ155" i="46"/>
  <c r="AJ155" i="44"/>
  <c r="AR155" i="46"/>
  <c r="AR155" i="44"/>
  <c r="AZ155" i="46"/>
  <c r="AZ155" i="44"/>
  <c r="BH155" i="46"/>
  <c r="BH155" i="44"/>
  <c r="BP155" i="46"/>
  <c r="BP155" i="44"/>
  <c r="H156" i="46"/>
  <c r="H156" i="44"/>
  <c r="P156" i="46"/>
  <c r="P156" i="44"/>
  <c r="X156" i="46"/>
  <c r="X156" i="44"/>
  <c r="AF156" i="46"/>
  <c r="AF156" i="44"/>
  <c r="AN156" i="46"/>
  <c r="AN156" i="44"/>
  <c r="AV156" i="46"/>
  <c r="AV156" i="44"/>
  <c r="BD156" i="46"/>
  <c r="BD156" i="44"/>
  <c r="BL156" i="46"/>
  <c r="BL156" i="44"/>
  <c r="D157" i="46"/>
  <c r="D157" i="44"/>
  <c r="L157" i="46"/>
  <c r="L157" i="44"/>
  <c r="AB157" i="46"/>
  <c r="AB157" i="44"/>
  <c r="AJ157" i="46"/>
  <c r="AJ157" i="44"/>
  <c r="AR157" i="46"/>
  <c r="AR157" i="44"/>
  <c r="AZ157" i="46"/>
  <c r="AZ157" i="44"/>
  <c r="BH157" i="46"/>
  <c r="BH157" i="44"/>
  <c r="BP157" i="46"/>
  <c r="BP157" i="44"/>
  <c r="G159" i="46"/>
  <c r="G159" i="44"/>
  <c r="O159" i="46"/>
  <c r="O159" i="44"/>
  <c r="W159" i="46"/>
  <c r="W159" i="44"/>
  <c r="AE159" i="46"/>
  <c r="AE159" i="44"/>
  <c r="AM159" i="46"/>
  <c r="AM159" i="44"/>
  <c r="AU159" i="46"/>
  <c r="AU159" i="44"/>
  <c r="BC159" i="46"/>
  <c r="BC159" i="44"/>
  <c r="BK159" i="46"/>
  <c r="BK159" i="44"/>
  <c r="E161" i="46"/>
  <c r="E161" i="44"/>
  <c r="M161" i="46"/>
  <c r="M161" i="44"/>
  <c r="U161" i="46"/>
  <c r="U161" i="44"/>
  <c r="AC161" i="46"/>
  <c r="AC161" i="44"/>
  <c r="AK161" i="46"/>
  <c r="AK161" i="44"/>
  <c r="AS161" i="46"/>
  <c r="AS161" i="44"/>
  <c r="BA161" i="46"/>
  <c r="BA161" i="44"/>
  <c r="BI161" i="46"/>
  <c r="BI161" i="44"/>
  <c r="BQ161" i="46"/>
  <c r="BQ161" i="44"/>
  <c r="I162" i="46"/>
  <c r="I162" i="44"/>
  <c r="Q162" i="46"/>
  <c r="Q162" i="44"/>
  <c r="Y162" i="46"/>
  <c r="Y162" i="44"/>
  <c r="AG162" i="46"/>
  <c r="AG162" i="44"/>
  <c r="AO162" i="46"/>
  <c r="AO162" i="44"/>
  <c r="AW162" i="46"/>
  <c r="AW162" i="44"/>
  <c r="BE162" i="46"/>
  <c r="BE162" i="44"/>
  <c r="BM162" i="46"/>
  <c r="BM162" i="44"/>
  <c r="X154" i="44"/>
  <c r="AB130" i="44"/>
  <c r="H131" i="44"/>
  <c r="P131" i="44"/>
  <c r="X131" i="44"/>
  <c r="AF131" i="44"/>
  <c r="AN131" i="44"/>
  <c r="AV131" i="44"/>
  <c r="BD131" i="44"/>
  <c r="BL131" i="44"/>
  <c r="M153" i="44"/>
  <c r="E165" i="46"/>
  <c r="E165" i="44"/>
  <c r="U165" i="46"/>
  <c r="U165" i="44"/>
  <c r="AC165" i="46"/>
  <c r="AC165" i="44"/>
  <c r="BQ165" i="46"/>
  <c r="BQ165" i="44"/>
  <c r="E168" i="46"/>
  <c r="E168" i="44"/>
  <c r="M168" i="46"/>
  <c r="M168" i="44"/>
  <c r="U168" i="46"/>
  <c r="U168" i="44"/>
  <c r="AC168" i="46"/>
  <c r="AC168" i="44"/>
  <c r="AK168" i="46"/>
  <c r="AK168" i="44"/>
  <c r="AS168" i="46"/>
  <c r="AS168" i="44"/>
  <c r="BA168" i="46"/>
  <c r="BA168" i="44"/>
  <c r="BI168" i="46"/>
  <c r="BI168" i="44"/>
  <c r="BQ168" i="46"/>
  <c r="BQ168" i="44"/>
  <c r="G171" i="46"/>
  <c r="G171" i="44"/>
  <c r="O171" i="46"/>
  <c r="O171" i="44"/>
  <c r="W171" i="46"/>
  <c r="W171" i="44"/>
  <c r="AE171" i="46"/>
  <c r="AE171" i="44"/>
  <c r="AM171" i="46"/>
  <c r="AM171" i="44"/>
  <c r="AU171" i="46"/>
  <c r="AU171" i="44"/>
  <c r="BC171" i="46"/>
  <c r="BC171" i="44"/>
  <c r="BK171" i="46"/>
  <c r="BK171" i="44"/>
  <c r="K174" i="46"/>
  <c r="K174" i="44"/>
  <c r="S174" i="46"/>
  <c r="S174" i="44"/>
  <c r="AA174" i="46"/>
  <c r="AA174" i="44"/>
  <c r="AI174" i="46"/>
  <c r="AI174" i="44"/>
  <c r="AQ174" i="46"/>
  <c r="AQ174" i="44"/>
  <c r="AY174" i="46"/>
  <c r="AY174" i="44"/>
  <c r="BG174" i="46"/>
  <c r="BG174" i="44"/>
  <c r="BO174" i="46"/>
  <c r="BO174" i="44"/>
  <c r="F175" i="46"/>
  <c r="F175" i="44"/>
  <c r="AL175" i="46"/>
  <c r="AL175" i="44"/>
  <c r="BJ175" i="46"/>
  <c r="BJ175" i="44"/>
  <c r="E163" i="44"/>
  <c r="M163" i="44"/>
  <c r="U163" i="44"/>
  <c r="AC163" i="44"/>
  <c r="AK163" i="44"/>
  <c r="AS163" i="44"/>
  <c r="BA163" i="44"/>
  <c r="BI163" i="44"/>
  <c r="BQ163" i="44"/>
  <c r="D170" i="44"/>
  <c r="L170" i="44"/>
  <c r="T170" i="44"/>
  <c r="AB170" i="44"/>
  <c r="AJ170" i="44"/>
  <c r="AR170" i="44"/>
  <c r="AZ170" i="44"/>
  <c r="BH170" i="44"/>
  <c r="BP170" i="44"/>
  <c r="J176" i="44"/>
  <c r="R176" i="44"/>
  <c r="Z176" i="44"/>
  <c r="AH176" i="44"/>
  <c r="AP176" i="44"/>
  <c r="G173" i="44"/>
  <c r="O173" i="44"/>
  <c r="W173" i="44"/>
  <c r="AE173" i="44"/>
  <c r="AM173" i="44"/>
  <c r="AU173" i="44"/>
  <c r="BC173" i="44"/>
  <c r="BK173" i="44"/>
  <c r="N175" i="44"/>
  <c r="AT175" i="44"/>
  <c r="M165" i="44"/>
  <c r="BI165" i="44"/>
  <c r="K167" i="44"/>
  <c r="S167" i="44"/>
  <c r="AA167" i="44"/>
  <c r="AI167" i="44"/>
  <c r="AQ167" i="44"/>
  <c r="AY167" i="44"/>
  <c r="BG167" i="44"/>
  <c r="BO167" i="44"/>
  <c r="BA165" i="44"/>
  <c r="I169" i="44"/>
  <c r="Q169" i="44"/>
  <c r="Y169" i="44"/>
  <c r="AG169" i="44"/>
  <c r="AO169" i="44"/>
  <c r="AW169" i="44"/>
  <c r="BE169" i="44"/>
  <c r="BM169" i="44"/>
  <c r="K172" i="44"/>
  <c r="S172" i="44"/>
  <c r="AA172" i="44"/>
  <c r="AI172" i="44"/>
  <c r="AQ172" i="44"/>
  <c r="AY172" i="44"/>
  <c r="BG172" i="44"/>
  <c r="BO172" i="44"/>
  <c r="AS165" i="44"/>
  <c r="G166" i="44"/>
  <c r="O166" i="44"/>
  <c r="W166" i="44"/>
  <c r="AE166" i="44"/>
  <c r="AM166" i="44"/>
  <c r="AU166" i="44"/>
  <c r="BC166" i="44"/>
  <c r="BK166" i="44"/>
  <c r="AK165" i="44"/>
  <c r="AD175" i="44"/>
  <c r="I164" i="44"/>
  <c r="Q164" i="44"/>
  <c r="Y164" i="44"/>
  <c r="AG164" i="44"/>
  <c r="AO164" i="44"/>
  <c r="AW164" i="44"/>
  <c r="BE164" i="44"/>
  <c r="BM164" i="44"/>
  <c r="AP8" i="44"/>
  <c r="AT9" i="44"/>
  <c r="I11" i="44"/>
  <c r="F9" i="44"/>
  <c r="U10" i="44"/>
  <c r="A10" i="44"/>
  <c r="D7" i="44"/>
  <c r="T7" i="44"/>
  <c r="AW8" i="44"/>
  <c r="AG11" i="44"/>
  <c r="AW11" i="44"/>
  <c r="BM11" i="44"/>
  <c r="E17" i="44"/>
  <c r="U17" i="44"/>
  <c r="AK17" i="44"/>
  <c r="K21" i="44"/>
  <c r="BM23" i="44"/>
  <c r="E28" i="44"/>
  <c r="AC28" i="44"/>
  <c r="BA28" i="44"/>
  <c r="D30" i="44"/>
  <c r="AF31" i="44"/>
  <c r="W33" i="44"/>
  <c r="AM33" i="44"/>
  <c r="BF7" i="46"/>
  <c r="BF7" i="44"/>
  <c r="AU8" i="46"/>
  <c r="AU8" i="44"/>
  <c r="BG10" i="46"/>
  <c r="BG10" i="44"/>
  <c r="AA26" i="46"/>
  <c r="AA26" i="44"/>
  <c r="AY26" i="46"/>
  <c r="AY26" i="44"/>
  <c r="BC8" i="44"/>
  <c r="AQ10" i="44"/>
  <c r="BC13" i="44"/>
  <c r="BL14" i="44"/>
  <c r="S15" i="44"/>
  <c r="V18" i="44"/>
  <c r="J19" i="44"/>
  <c r="AC20" i="44"/>
  <c r="BI20" i="44"/>
  <c r="Q21" i="44"/>
  <c r="AW21" i="44"/>
  <c r="AQ22" i="44"/>
  <c r="W23" i="44"/>
  <c r="W25" i="44"/>
  <c r="BK25" i="44"/>
  <c r="AI26" i="44"/>
  <c r="G27" i="44"/>
  <c r="AU27" i="44"/>
  <c r="AA28" i="44"/>
  <c r="BG28" i="44"/>
  <c r="O29" i="44"/>
  <c r="J30" i="44"/>
  <c r="AP30" i="44"/>
  <c r="AW32" i="44"/>
  <c r="BQ33" i="44"/>
  <c r="AR35" i="44"/>
  <c r="P36" i="44"/>
  <c r="AB37" i="44"/>
  <c r="BG12" i="46"/>
  <c r="BG12" i="44"/>
  <c r="AA17" i="46"/>
  <c r="AA17" i="44"/>
  <c r="BC25" i="46"/>
  <c r="BC25" i="44"/>
  <c r="BN7" i="44"/>
  <c r="O13" i="44"/>
  <c r="AY15" i="44"/>
  <c r="BB18" i="44"/>
  <c r="AP19" i="44"/>
  <c r="W8" i="44"/>
  <c r="G11" i="44"/>
  <c r="W11" i="44"/>
  <c r="P14" i="44"/>
  <c r="AN14" i="44"/>
  <c r="G16" i="44"/>
  <c r="BO17" i="44"/>
  <c r="S22" i="44"/>
  <c r="BC23" i="44"/>
  <c r="K24" i="44"/>
  <c r="AY24" i="44"/>
  <c r="AM25" i="44"/>
  <c r="K26" i="44"/>
  <c r="Y32" i="44"/>
  <c r="BM32" i="44"/>
  <c r="M33" i="44"/>
  <c r="BH35" i="44"/>
  <c r="AN36" i="44"/>
  <c r="BN39" i="44"/>
  <c r="AZ41" i="44"/>
  <c r="J43" i="44"/>
  <c r="BD14" i="46"/>
  <c r="BD14" i="44"/>
  <c r="W16" i="46"/>
  <c r="W16" i="44"/>
  <c r="BB31" i="46"/>
  <c r="BB31" i="44"/>
  <c r="A30" i="27"/>
  <c r="A32" i="44"/>
  <c r="I32" i="46"/>
  <c r="I32" i="44"/>
  <c r="AG32" i="46"/>
  <c r="AG32" i="44"/>
  <c r="AC33" i="46"/>
  <c r="AC33" i="44"/>
  <c r="AS33" i="46"/>
  <c r="AS33" i="44"/>
  <c r="P34" i="46"/>
  <c r="P34" i="44"/>
  <c r="AV34" i="46"/>
  <c r="AV34" i="44"/>
  <c r="D35" i="46"/>
  <c r="D35" i="44"/>
  <c r="AB35" i="46"/>
  <c r="AB35" i="44"/>
  <c r="AZ35" i="46"/>
  <c r="AZ35" i="44"/>
  <c r="AF36" i="46"/>
  <c r="AF36" i="44"/>
  <c r="BL36" i="46"/>
  <c r="BL36" i="44"/>
  <c r="T37" i="46"/>
  <c r="T37" i="44"/>
  <c r="AZ37" i="46"/>
  <c r="AZ37" i="44"/>
  <c r="AP39" i="46"/>
  <c r="AP39" i="44"/>
  <c r="D41" i="46"/>
  <c r="D41" i="44"/>
  <c r="AJ41" i="46"/>
  <c r="AJ41" i="44"/>
  <c r="BP41" i="46"/>
  <c r="BP41" i="44"/>
  <c r="N42" i="46"/>
  <c r="N42" i="44"/>
  <c r="BB42" i="46"/>
  <c r="BB42" i="44"/>
  <c r="Z43" i="46"/>
  <c r="Z43" i="44"/>
  <c r="AX43" i="46"/>
  <c r="AX43" i="44"/>
  <c r="V44" i="46"/>
  <c r="V44" i="44"/>
  <c r="AT44" i="46"/>
  <c r="AT44" i="44"/>
  <c r="Z45" i="46"/>
  <c r="Z45" i="44"/>
  <c r="BF45" i="46"/>
  <c r="BF45" i="44"/>
  <c r="AI46" i="46"/>
  <c r="AI46" i="44"/>
  <c r="G47" i="46"/>
  <c r="G47" i="44"/>
  <c r="AM47" i="46"/>
  <c r="AM47" i="44"/>
  <c r="AU47" i="46"/>
  <c r="AU47" i="44"/>
  <c r="Y48" i="46"/>
  <c r="Y48" i="44"/>
  <c r="BE48" i="46"/>
  <c r="BE48" i="44"/>
  <c r="K49" i="46"/>
  <c r="K49" i="44"/>
  <c r="AQ49" i="46"/>
  <c r="AQ49" i="44"/>
  <c r="G50" i="46"/>
  <c r="G50" i="44"/>
  <c r="AM50" i="46"/>
  <c r="AM50" i="44"/>
  <c r="AA51" i="46"/>
  <c r="AA51" i="44"/>
  <c r="BO51" i="46"/>
  <c r="BO51" i="44"/>
  <c r="AE52" i="46"/>
  <c r="AE52" i="44"/>
  <c r="AI53" i="46"/>
  <c r="AI53" i="44"/>
  <c r="L9" i="46"/>
  <c r="L9" i="44"/>
  <c r="AI10" i="44"/>
  <c r="S12" i="44"/>
  <c r="AI12" i="44"/>
  <c r="H14" i="44"/>
  <c r="AF14" i="44"/>
  <c r="AQ17" i="44"/>
  <c r="AI22" i="44"/>
  <c r="BG22" i="44"/>
  <c r="AU23" i="44"/>
  <c r="BO24" i="44"/>
  <c r="O25" i="44"/>
  <c r="BO26" i="44"/>
  <c r="G29" i="44"/>
  <c r="AL31" i="44"/>
  <c r="AO32" i="44"/>
  <c r="BI33" i="44"/>
  <c r="H34" i="44"/>
  <c r="BL34" i="44"/>
  <c r="AJ35" i="44"/>
  <c r="J40" i="44"/>
  <c r="R40" i="44"/>
  <c r="Z40" i="44"/>
  <c r="AH40" i="44"/>
  <c r="AP40" i="44"/>
  <c r="AX40" i="44"/>
  <c r="BF40" i="44"/>
  <c r="AR41" i="44"/>
  <c r="G13" i="46"/>
  <c r="G13" i="44"/>
  <c r="S17" i="44"/>
  <c r="BG17" i="44"/>
  <c r="F18" i="44"/>
  <c r="AL18" i="44"/>
  <c r="BF19" i="44"/>
  <c r="M20" i="44"/>
  <c r="AS20" i="44"/>
  <c r="AG21" i="44"/>
  <c r="BM21" i="44"/>
  <c r="K22" i="44"/>
  <c r="G23" i="44"/>
  <c r="AQ24" i="44"/>
  <c r="AM27" i="44"/>
  <c r="K28" i="44"/>
  <c r="AQ28" i="44"/>
  <c r="Z30" i="44"/>
  <c r="BF30" i="44"/>
  <c r="AD31" i="44"/>
  <c r="Q32" i="44"/>
  <c r="AF34" i="44"/>
  <c r="AR37" i="44"/>
  <c r="AU16" i="46"/>
  <c r="AU16" i="44"/>
  <c r="BK23" i="46"/>
  <c r="BK23" i="44"/>
  <c r="BE32" i="46"/>
  <c r="BE32" i="44"/>
  <c r="K10" i="44"/>
  <c r="AH7" i="44"/>
  <c r="G8" i="44"/>
  <c r="AM8" i="44"/>
  <c r="AB9" i="44"/>
  <c r="AZ9" i="44"/>
  <c r="O11" i="44"/>
  <c r="AE11" i="44"/>
  <c r="W13" i="44"/>
  <c r="BK13" i="44"/>
  <c r="AM16" i="44"/>
  <c r="BK16" i="44"/>
  <c r="AI17" i="44"/>
  <c r="AM23" i="44"/>
  <c r="AQ26" i="44"/>
  <c r="O27" i="44"/>
  <c r="BC27" i="44"/>
  <c r="W29" i="44"/>
  <c r="AU29" i="44"/>
  <c r="V31" i="44"/>
  <c r="U33" i="44"/>
  <c r="BD34" i="44"/>
  <c r="L35" i="44"/>
  <c r="BD36" i="44"/>
  <c r="L37" i="44"/>
  <c r="BP37" i="44"/>
  <c r="J39" i="44"/>
  <c r="AX39" i="44"/>
  <c r="AD42" i="44"/>
  <c r="AA12" i="46"/>
  <c r="AA12" i="44"/>
  <c r="AE25" i="46"/>
  <c r="AE25" i="44"/>
  <c r="E33" i="46"/>
  <c r="E33" i="44"/>
  <c r="D9" i="44"/>
  <c r="AI15" i="44"/>
  <c r="Z19" i="44"/>
  <c r="J7" i="44"/>
  <c r="AX7" i="44"/>
  <c r="BK8" i="44"/>
  <c r="AU11" i="44"/>
  <c r="AM13" i="44"/>
  <c r="X14" i="44"/>
  <c r="AA15" i="44"/>
  <c r="BG15" i="44"/>
  <c r="O16" i="44"/>
  <c r="AD18" i="44"/>
  <c r="BJ18" i="44"/>
  <c r="R19" i="44"/>
  <c r="AX19" i="44"/>
  <c r="E20" i="44"/>
  <c r="AK20" i="44"/>
  <c r="BQ20" i="44"/>
  <c r="Y21" i="44"/>
  <c r="BE21" i="44"/>
  <c r="AA22" i="44"/>
  <c r="AY22" i="44"/>
  <c r="AE23" i="44"/>
  <c r="BG24" i="44"/>
  <c r="G25" i="44"/>
  <c r="AU25" i="44"/>
  <c r="S26" i="44"/>
  <c r="BG26" i="44"/>
  <c r="AI28" i="44"/>
  <c r="BO28" i="44"/>
  <c r="R30" i="44"/>
  <c r="AX30" i="44"/>
  <c r="N31" i="44"/>
  <c r="AK33" i="44"/>
  <c r="BA33" i="44"/>
  <c r="X34" i="44"/>
  <c r="BP35" i="44"/>
  <c r="X36" i="44"/>
  <c r="AJ37" i="44"/>
  <c r="R43" i="44"/>
  <c r="BF43" i="44"/>
  <c r="AD44" i="44"/>
  <c r="AQ12" i="46"/>
  <c r="AQ12" i="44"/>
  <c r="AY17" i="46"/>
  <c r="AY17" i="44"/>
  <c r="S24" i="46"/>
  <c r="S24" i="44"/>
  <c r="AY10" i="44"/>
  <c r="Z7" i="44"/>
  <c r="AE8" i="44"/>
  <c r="T9" i="44"/>
  <c r="AR9" i="44"/>
  <c r="BP9" i="44"/>
  <c r="AA10" i="44"/>
  <c r="BK11" i="44"/>
  <c r="K12" i="44"/>
  <c r="AV14" i="44"/>
  <c r="AE16" i="44"/>
  <c r="BC16" i="44"/>
  <c r="K17" i="44"/>
  <c r="AI24" i="44"/>
  <c r="AE27" i="44"/>
  <c r="AM29" i="44"/>
  <c r="BK29" i="44"/>
  <c r="F31" i="44"/>
  <c r="BJ31" i="44"/>
  <c r="AV36" i="44"/>
  <c r="D37" i="44"/>
  <c r="BH37" i="44"/>
  <c r="Z39" i="44"/>
  <c r="BH41" i="44"/>
  <c r="F42" i="44"/>
  <c r="AT42" i="44"/>
  <c r="AH43" i="44"/>
  <c r="F44" i="44"/>
  <c r="W54" i="44"/>
  <c r="BG53" i="44"/>
  <c r="BC54" i="44"/>
  <c r="K55" i="44"/>
  <c r="AI55" i="44"/>
  <c r="G56" i="44"/>
  <c r="AU56" i="44"/>
  <c r="BK56" i="44"/>
  <c r="I57" i="44"/>
  <c r="AW57" i="44"/>
  <c r="M58" i="44"/>
  <c r="AS58" i="44"/>
  <c r="BI62" i="44"/>
  <c r="Q63" i="44"/>
  <c r="BE63" i="44"/>
  <c r="BC65" i="44"/>
  <c r="S66" i="44"/>
  <c r="AQ66" i="44"/>
  <c r="Y70" i="44"/>
  <c r="BM70" i="44"/>
  <c r="AI71" i="44"/>
  <c r="AI73" i="44"/>
  <c r="BO73" i="44"/>
  <c r="Z78" i="44"/>
  <c r="BI79" i="44"/>
  <c r="P80" i="44"/>
  <c r="BD80" i="44"/>
  <c r="T81" i="44"/>
  <c r="BP81" i="44"/>
  <c r="A7" i="27"/>
  <c r="C9" i="46"/>
  <c r="C9" i="44" s="1"/>
  <c r="Z10" i="46"/>
  <c r="Z10" i="44"/>
  <c r="N11" i="46"/>
  <c r="N11" i="44"/>
  <c r="G14" i="46"/>
  <c r="G14" i="44"/>
  <c r="AM14" i="46"/>
  <c r="AM14" i="44"/>
  <c r="BK14" i="46"/>
  <c r="BK14" i="44"/>
  <c r="Z15" i="46"/>
  <c r="Z15" i="44"/>
  <c r="BN15" i="46"/>
  <c r="BN15" i="44"/>
  <c r="V16" i="46"/>
  <c r="V16" i="44"/>
  <c r="AL16" i="46"/>
  <c r="AL16" i="44"/>
  <c r="A15" i="27"/>
  <c r="C17" i="46"/>
  <c r="C17" i="44" s="1"/>
  <c r="A17" i="44"/>
  <c r="AX17" i="46"/>
  <c r="AX17" i="44"/>
  <c r="T20" i="46"/>
  <c r="T20" i="44"/>
  <c r="AZ20" i="46"/>
  <c r="AZ20" i="44"/>
  <c r="AF21" i="46"/>
  <c r="AF21" i="44"/>
  <c r="BL21" i="46"/>
  <c r="BL21" i="44"/>
  <c r="AP22" i="46"/>
  <c r="AP22" i="44"/>
  <c r="BN22" i="46"/>
  <c r="BN22" i="44"/>
  <c r="V23" i="46"/>
  <c r="V23" i="44"/>
  <c r="AT23" i="46"/>
  <c r="AT23" i="44"/>
  <c r="R24" i="46"/>
  <c r="R24" i="44"/>
  <c r="F25" i="46"/>
  <c r="F25" i="44"/>
  <c r="Z28" i="46"/>
  <c r="Z28" i="44"/>
  <c r="AH28" i="46"/>
  <c r="AH28" i="44"/>
  <c r="AP28" i="46"/>
  <c r="AP28" i="44"/>
  <c r="AX28" i="46"/>
  <c r="AX28" i="44"/>
  <c r="BF28" i="46"/>
  <c r="BF28" i="44"/>
  <c r="BN28" i="46"/>
  <c r="BN28" i="44"/>
  <c r="N29" i="46"/>
  <c r="N29" i="44"/>
  <c r="V29" i="46"/>
  <c r="V29" i="44"/>
  <c r="AD29" i="46"/>
  <c r="AD29" i="44"/>
  <c r="AT29" i="46"/>
  <c r="AT29" i="44"/>
  <c r="BB29" i="46"/>
  <c r="BB29" i="44"/>
  <c r="BJ29" i="46"/>
  <c r="BJ29" i="44"/>
  <c r="A28" i="27"/>
  <c r="C30" i="46"/>
  <c r="C30" i="44" s="1"/>
  <c r="A30" i="44"/>
  <c r="I30" i="46"/>
  <c r="I30" i="44"/>
  <c r="Q30" i="46"/>
  <c r="Q30" i="44"/>
  <c r="Y30" i="46"/>
  <c r="Y30" i="44"/>
  <c r="AG30" i="46"/>
  <c r="AG30" i="44"/>
  <c r="BE30" i="46"/>
  <c r="BE30" i="44"/>
  <c r="BM30" i="46"/>
  <c r="BM30" i="44"/>
  <c r="E31" i="46"/>
  <c r="E31" i="44"/>
  <c r="M31" i="46"/>
  <c r="M31" i="44"/>
  <c r="U31" i="46"/>
  <c r="U31" i="44"/>
  <c r="AC31" i="46"/>
  <c r="AC31" i="44"/>
  <c r="AK31" i="46"/>
  <c r="AK31" i="44"/>
  <c r="AS31" i="46"/>
  <c r="AS31" i="44"/>
  <c r="BA31" i="46"/>
  <c r="BA31" i="44"/>
  <c r="BI31" i="46"/>
  <c r="BI31" i="44"/>
  <c r="BQ31" i="46"/>
  <c r="BQ31" i="44"/>
  <c r="H32" i="46"/>
  <c r="H32" i="44"/>
  <c r="P32" i="46"/>
  <c r="P32" i="44"/>
  <c r="X32" i="46"/>
  <c r="X32" i="44"/>
  <c r="AJ33" i="46"/>
  <c r="AJ33" i="44"/>
  <c r="AR33" i="46"/>
  <c r="AR33" i="44"/>
  <c r="BH33" i="46"/>
  <c r="BH33" i="44"/>
  <c r="BP33" i="46"/>
  <c r="BP33" i="44"/>
  <c r="O34" i="46"/>
  <c r="O34" i="44"/>
  <c r="W34" i="46"/>
  <c r="W34" i="44"/>
  <c r="AE34" i="46"/>
  <c r="AE34" i="44"/>
  <c r="AM34" i="46"/>
  <c r="AM34" i="44"/>
  <c r="AU34" i="46"/>
  <c r="AU34" i="44"/>
  <c r="BC34" i="46"/>
  <c r="BC34" i="44"/>
  <c r="K35" i="46"/>
  <c r="K35" i="44"/>
  <c r="S35" i="46"/>
  <c r="S35" i="44"/>
  <c r="AI35" i="46"/>
  <c r="AI35" i="44"/>
  <c r="AQ35" i="46"/>
  <c r="AQ35" i="44"/>
  <c r="AY35" i="46"/>
  <c r="AY35" i="44"/>
  <c r="BO35" i="46"/>
  <c r="BO35" i="44"/>
  <c r="G36" i="46"/>
  <c r="G36" i="44"/>
  <c r="O36" i="46"/>
  <c r="O36" i="44"/>
  <c r="W36" i="46"/>
  <c r="W36" i="44"/>
  <c r="AU36" i="46"/>
  <c r="AU36" i="44"/>
  <c r="BC36" i="46"/>
  <c r="BC36" i="44"/>
  <c r="BK36" i="46"/>
  <c r="BK36" i="44"/>
  <c r="AA37" i="46"/>
  <c r="AA37" i="44"/>
  <c r="AI37" i="46"/>
  <c r="AI37" i="44"/>
  <c r="AQ37" i="46"/>
  <c r="AQ37" i="44"/>
  <c r="AY37" i="46"/>
  <c r="AY37" i="44"/>
  <c r="BG37" i="46"/>
  <c r="BG37" i="44"/>
  <c r="BO37" i="46"/>
  <c r="BO37" i="44"/>
  <c r="E38" i="46"/>
  <c r="E38" i="44"/>
  <c r="M38" i="46"/>
  <c r="M38" i="44"/>
  <c r="U38" i="46"/>
  <c r="U38" i="44"/>
  <c r="AK38" i="46"/>
  <c r="AK38" i="44"/>
  <c r="AS38" i="46"/>
  <c r="AS38" i="44"/>
  <c r="BA38" i="46"/>
  <c r="BA38" i="44"/>
  <c r="BQ38" i="46"/>
  <c r="BQ38" i="44"/>
  <c r="I39" i="46"/>
  <c r="I39" i="44"/>
  <c r="Y39" i="46"/>
  <c r="Y39" i="44"/>
  <c r="AG39" i="46"/>
  <c r="AG39" i="44"/>
  <c r="AO39" i="46"/>
  <c r="AO39" i="44"/>
  <c r="BM39" i="46"/>
  <c r="BM39" i="44"/>
  <c r="K41" i="46"/>
  <c r="K41" i="44"/>
  <c r="S41" i="46"/>
  <c r="S41" i="44"/>
  <c r="AQ41" i="46"/>
  <c r="AQ41" i="44"/>
  <c r="AY41" i="46"/>
  <c r="AY41" i="44"/>
  <c r="BG41" i="46"/>
  <c r="BG41" i="44"/>
  <c r="M42" i="46"/>
  <c r="M42" i="44"/>
  <c r="U42" i="46"/>
  <c r="U42" i="44"/>
  <c r="AC42" i="46"/>
  <c r="AC42" i="44"/>
  <c r="AS42" i="46"/>
  <c r="AS42" i="44"/>
  <c r="BA42" i="46"/>
  <c r="BA42" i="44"/>
  <c r="BI42" i="46"/>
  <c r="BI42" i="44"/>
  <c r="I43" i="46"/>
  <c r="I43" i="44"/>
  <c r="Q43" i="46"/>
  <c r="Q43" i="44"/>
  <c r="AG43" i="46"/>
  <c r="AG43" i="44"/>
  <c r="AO43" i="46"/>
  <c r="AO43" i="44"/>
  <c r="AW43" i="46"/>
  <c r="AW43" i="44"/>
  <c r="BE43" i="46"/>
  <c r="BE43" i="44"/>
  <c r="E44" i="46"/>
  <c r="E44" i="44"/>
  <c r="M44" i="46"/>
  <c r="M44" i="44"/>
  <c r="AK44" i="46"/>
  <c r="AK44" i="44"/>
  <c r="AS44" i="46"/>
  <c r="AS44" i="44"/>
  <c r="BA44" i="46"/>
  <c r="BA44" i="44"/>
  <c r="BQ44" i="46"/>
  <c r="BQ44" i="44"/>
  <c r="I45" i="46"/>
  <c r="I45" i="44"/>
  <c r="Q45" i="46"/>
  <c r="Q45" i="44"/>
  <c r="AO45" i="46"/>
  <c r="AO45" i="44"/>
  <c r="AW45" i="46"/>
  <c r="AW45" i="44"/>
  <c r="BE45" i="46"/>
  <c r="BE45" i="44"/>
  <c r="BM45" i="46"/>
  <c r="BM45" i="44"/>
  <c r="J46" i="46"/>
  <c r="J46" i="44"/>
  <c r="R46" i="46"/>
  <c r="R46" i="44"/>
  <c r="AP46" i="46"/>
  <c r="AP46" i="44"/>
  <c r="BF46" i="46"/>
  <c r="BF46" i="44"/>
  <c r="F47" i="46"/>
  <c r="F47" i="44"/>
  <c r="N47" i="46"/>
  <c r="N47" i="44"/>
  <c r="V47" i="46"/>
  <c r="V47" i="44"/>
  <c r="AD47" i="46"/>
  <c r="AD47" i="44"/>
  <c r="BB47" i="46"/>
  <c r="BB47" i="44"/>
  <c r="BJ47" i="46"/>
  <c r="BJ47" i="44"/>
  <c r="A46" i="27"/>
  <c r="C48" i="46"/>
  <c r="C48" i="44" s="1"/>
  <c r="A48" i="44"/>
  <c r="P48" i="46"/>
  <c r="P48" i="44"/>
  <c r="X48" i="46"/>
  <c r="X48" i="44"/>
  <c r="AF48" i="46"/>
  <c r="AF48" i="44"/>
  <c r="AN48" i="46"/>
  <c r="AN48" i="44"/>
  <c r="AV48" i="46"/>
  <c r="AV48" i="44"/>
  <c r="BD48" i="46"/>
  <c r="BD48" i="44"/>
  <c r="J49" i="46"/>
  <c r="J49" i="44"/>
  <c r="R49" i="46"/>
  <c r="R49" i="44"/>
  <c r="AP49" i="46"/>
  <c r="AP49" i="44"/>
  <c r="AX49" i="46"/>
  <c r="AX49" i="44"/>
  <c r="BF49" i="46"/>
  <c r="BF49" i="44"/>
  <c r="F50" i="46"/>
  <c r="F50" i="44"/>
  <c r="AD50" i="46"/>
  <c r="AD50" i="44"/>
  <c r="AL50" i="46"/>
  <c r="AL50" i="44"/>
  <c r="AT50" i="46"/>
  <c r="AT50" i="44"/>
  <c r="BB50" i="46"/>
  <c r="BB50" i="44"/>
  <c r="BJ50" i="46"/>
  <c r="BJ50" i="44"/>
  <c r="J51" i="46"/>
  <c r="J51" i="44"/>
  <c r="R51" i="46"/>
  <c r="R51" i="44"/>
  <c r="Z51" i="46"/>
  <c r="Z51" i="44"/>
  <c r="AH51" i="46"/>
  <c r="AH51" i="44"/>
  <c r="AP51" i="46"/>
  <c r="AP51" i="44"/>
  <c r="AX51" i="46"/>
  <c r="AX51" i="44"/>
  <c r="F52" i="46"/>
  <c r="F52" i="44"/>
  <c r="N52" i="46"/>
  <c r="N52" i="44"/>
  <c r="V52" i="46"/>
  <c r="V52" i="44"/>
  <c r="AD52" i="46"/>
  <c r="AD52" i="44"/>
  <c r="AL52" i="46"/>
  <c r="AL52" i="44"/>
  <c r="BJ52" i="46"/>
  <c r="BJ52" i="44"/>
  <c r="A51" i="27"/>
  <c r="A53" i="44"/>
  <c r="C53" i="46"/>
  <c r="C53" i="44" s="1"/>
  <c r="A53" i="27"/>
  <c r="C55" i="46"/>
  <c r="C55" i="44" s="1"/>
  <c r="J55" i="46"/>
  <c r="J55" i="44"/>
  <c r="R55" i="46"/>
  <c r="R55" i="44"/>
  <c r="Z55" i="46"/>
  <c r="Z55" i="44"/>
  <c r="AP55" i="46"/>
  <c r="AP55" i="44"/>
  <c r="AX55" i="46"/>
  <c r="AX55" i="44"/>
  <c r="BF55" i="46"/>
  <c r="BF55" i="44"/>
  <c r="F56" i="46"/>
  <c r="F56" i="44"/>
  <c r="N56" i="46"/>
  <c r="N56" i="44"/>
  <c r="AD56" i="46"/>
  <c r="AD56" i="44"/>
  <c r="AL56" i="46"/>
  <c r="AL56" i="44"/>
  <c r="BB56" i="46"/>
  <c r="BB56" i="44"/>
  <c r="BJ56" i="46"/>
  <c r="BJ56" i="44"/>
  <c r="A55" i="27"/>
  <c r="C57" i="46"/>
  <c r="C57" i="44" s="1"/>
  <c r="A57" i="44"/>
  <c r="H57" i="46"/>
  <c r="H57" i="44"/>
  <c r="P57" i="46"/>
  <c r="P57" i="44"/>
  <c r="AN57" i="46"/>
  <c r="AN57" i="44"/>
  <c r="AV57" i="46"/>
  <c r="AV57" i="44"/>
  <c r="BD57" i="46"/>
  <c r="BD57" i="44"/>
  <c r="BL57" i="46"/>
  <c r="BL57" i="44"/>
  <c r="T58" i="46"/>
  <c r="T58" i="44"/>
  <c r="AB58" i="46"/>
  <c r="AB58" i="44"/>
  <c r="AJ58" i="46"/>
  <c r="AJ58" i="44"/>
  <c r="AR58" i="46"/>
  <c r="AR58" i="44"/>
  <c r="AZ58" i="46"/>
  <c r="AZ58" i="44"/>
  <c r="BH58" i="46"/>
  <c r="BH58" i="44"/>
  <c r="H59" i="46"/>
  <c r="H59" i="44"/>
  <c r="P59" i="46"/>
  <c r="P59" i="44"/>
  <c r="X59" i="46"/>
  <c r="X59" i="44"/>
  <c r="AN59" i="46"/>
  <c r="AN59" i="44"/>
  <c r="AV59" i="46"/>
  <c r="AV59" i="44"/>
  <c r="BD59" i="46"/>
  <c r="BD59" i="44"/>
  <c r="BL59" i="46"/>
  <c r="BL59" i="44"/>
  <c r="L60" i="46"/>
  <c r="L60" i="44"/>
  <c r="T60" i="46"/>
  <c r="T60" i="44"/>
  <c r="AB60" i="46"/>
  <c r="AB60" i="44"/>
  <c r="AJ60" i="46"/>
  <c r="AJ60" i="44"/>
  <c r="AR60" i="46"/>
  <c r="AR60" i="44"/>
  <c r="AZ60" i="46"/>
  <c r="AZ60" i="44"/>
  <c r="BP60" i="46"/>
  <c r="BP60" i="44"/>
  <c r="D62" i="46"/>
  <c r="D62" i="44"/>
  <c r="BF10" i="46"/>
  <c r="BF10" i="44"/>
  <c r="E18" i="46"/>
  <c r="E18" i="44"/>
  <c r="AK18" i="46"/>
  <c r="AK18" i="44"/>
  <c r="Q19" i="46"/>
  <c r="Q19" i="44"/>
  <c r="Z24" i="46"/>
  <c r="Z24" i="44"/>
  <c r="BN24" i="46"/>
  <c r="BN24" i="44"/>
  <c r="AL25" i="46"/>
  <c r="AL25" i="44"/>
  <c r="A24" i="27"/>
  <c r="C26" i="46"/>
  <c r="C26" i="44" s="1"/>
  <c r="A26" i="44"/>
  <c r="R26" i="46"/>
  <c r="R26" i="44"/>
  <c r="AX26" i="46"/>
  <c r="AX26" i="44"/>
  <c r="BN26" i="46"/>
  <c r="BN26" i="44"/>
  <c r="BJ27" i="46"/>
  <c r="BJ27" i="44"/>
  <c r="BD32" i="46"/>
  <c r="BD32" i="44"/>
  <c r="F11" i="46"/>
  <c r="F11" i="44"/>
  <c r="BB11" i="46"/>
  <c r="BB11" i="44"/>
  <c r="W14" i="46"/>
  <c r="W14" i="44"/>
  <c r="BC14" i="46"/>
  <c r="BC14" i="44"/>
  <c r="Z17" i="46"/>
  <c r="Z17" i="44"/>
  <c r="AS18" i="46"/>
  <c r="AS18" i="44"/>
  <c r="H21" i="46"/>
  <c r="H21" i="44"/>
  <c r="BJ23" i="46"/>
  <c r="BJ23" i="44"/>
  <c r="AH24" i="46"/>
  <c r="AH24" i="44"/>
  <c r="N25" i="46"/>
  <c r="N25" i="44"/>
  <c r="T33" i="46"/>
  <c r="T33" i="44"/>
  <c r="A14" i="44"/>
  <c r="AD23" i="44"/>
  <c r="AH15" i="44"/>
  <c r="BB16" i="44"/>
  <c r="U18" i="44"/>
  <c r="AR20" i="44"/>
  <c r="BG35" i="44"/>
  <c r="S37" i="44"/>
  <c r="AW39" i="44"/>
  <c r="E42" i="44"/>
  <c r="AL47" i="44"/>
  <c r="BL48" i="44"/>
  <c r="V50" i="44"/>
  <c r="AH10" i="46"/>
  <c r="AH10" i="44"/>
  <c r="AL11" i="46"/>
  <c r="AL11" i="44"/>
  <c r="J12" i="46"/>
  <c r="J12" i="44"/>
  <c r="BF12" i="46"/>
  <c r="BF12" i="44"/>
  <c r="BI18" i="46"/>
  <c r="BI18" i="44"/>
  <c r="AG19" i="46"/>
  <c r="AG19" i="44"/>
  <c r="BD21" i="46"/>
  <c r="BD21" i="44"/>
  <c r="R22" i="46"/>
  <c r="R22" i="44"/>
  <c r="AX22" i="46"/>
  <c r="AX22" i="44"/>
  <c r="N23" i="46"/>
  <c r="N23" i="44"/>
  <c r="BB23" i="46"/>
  <c r="BB23" i="44"/>
  <c r="AD27" i="46"/>
  <c r="AD27" i="44"/>
  <c r="D33" i="46"/>
  <c r="D33" i="44"/>
  <c r="V11" i="44"/>
  <c r="BB13" i="44"/>
  <c r="M18" i="44"/>
  <c r="AJ20" i="44"/>
  <c r="AP24" i="44"/>
  <c r="AL29" i="44"/>
  <c r="K37" i="44"/>
  <c r="Y43" i="44"/>
  <c r="N50" i="44"/>
  <c r="V8" i="46"/>
  <c r="V8" i="44"/>
  <c r="BB8" i="46"/>
  <c r="BB8" i="44"/>
  <c r="J10" i="46"/>
  <c r="J10" i="44"/>
  <c r="AX10" i="46"/>
  <c r="AX10" i="44"/>
  <c r="AD11" i="46"/>
  <c r="AD11" i="44"/>
  <c r="A10" i="27"/>
  <c r="C12" i="46"/>
  <c r="C12" i="44" s="1"/>
  <c r="AH12" i="46"/>
  <c r="AH12" i="44"/>
  <c r="N13" i="46"/>
  <c r="N13" i="44"/>
  <c r="AX15" i="46"/>
  <c r="AX15" i="44"/>
  <c r="AC18" i="46"/>
  <c r="AC18" i="44"/>
  <c r="BQ18" i="46"/>
  <c r="BQ18" i="44"/>
  <c r="Y19" i="46"/>
  <c r="Y19" i="44"/>
  <c r="AW19" i="46"/>
  <c r="AW19" i="44"/>
  <c r="L20" i="46"/>
  <c r="L20" i="44"/>
  <c r="AH22" i="46"/>
  <c r="AH22" i="44"/>
  <c r="F23" i="46"/>
  <c r="F23" i="44"/>
  <c r="AX24" i="46"/>
  <c r="AX24" i="44"/>
  <c r="AL27" i="46"/>
  <c r="AL27" i="44"/>
  <c r="A26" i="27"/>
  <c r="C28" i="46"/>
  <c r="C28" i="44" s="1"/>
  <c r="BL32" i="46"/>
  <c r="BL32" i="44"/>
  <c r="AT11" i="44"/>
  <c r="BJ16" i="44"/>
  <c r="Z12" i="44"/>
  <c r="AT13" i="44"/>
  <c r="BF17" i="44"/>
  <c r="BF26" i="44"/>
  <c r="R28" i="44"/>
  <c r="AW30" i="44"/>
  <c r="G34" i="44"/>
  <c r="AC44" i="44"/>
  <c r="F8" i="46"/>
  <c r="F8" i="44"/>
  <c r="AT8" i="46"/>
  <c r="AT8" i="44"/>
  <c r="BJ8" i="46"/>
  <c r="BJ8" i="44"/>
  <c r="BN12" i="46"/>
  <c r="BN12" i="44"/>
  <c r="AL13" i="46"/>
  <c r="AL13" i="44"/>
  <c r="F16" i="46"/>
  <c r="F16" i="44"/>
  <c r="AD16" i="46"/>
  <c r="AD16" i="44"/>
  <c r="AT16" i="46"/>
  <c r="AT16" i="44"/>
  <c r="J17" i="46"/>
  <c r="J17" i="44"/>
  <c r="AH17" i="46"/>
  <c r="AH17" i="44"/>
  <c r="BN17" i="46"/>
  <c r="BN17" i="44"/>
  <c r="BA18" i="46"/>
  <c r="BA18" i="44"/>
  <c r="I19" i="46"/>
  <c r="I19" i="44"/>
  <c r="AO19" i="46"/>
  <c r="AO19" i="44"/>
  <c r="D20" i="46"/>
  <c r="D20" i="44"/>
  <c r="BJ25" i="46"/>
  <c r="BJ25" i="44"/>
  <c r="J26" i="46"/>
  <c r="J26" i="44"/>
  <c r="AP26" i="46"/>
  <c r="AP26" i="44"/>
  <c r="F27" i="46"/>
  <c r="F27" i="44"/>
  <c r="AT27" i="46"/>
  <c r="AT27" i="44"/>
  <c r="AV32" i="46"/>
  <c r="AV32" i="44"/>
  <c r="A9" i="44"/>
  <c r="AD25" i="44"/>
  <c r="BB27" i="44"/>
  <c r="J28" i="44"/>
  <c r="AO30" i="44"/>
  <c r="AA35" i="44"/>
  <c r="AM36" i="44"/>
  <c r="Q39" i="44"/>
  <c r="BQ42" i="44"/>
  <c r="U44" i="44"/>
  <c r="BN46" i="44"/>
  <c r="AD8" i="46"/>
  <c r="AD8" i="44"/>
  <c r="R12" i="46"/>
  <c r="R12" i="44"/>
  <c r="AX12" i="46"/>
  <c r="AX12" i="44"/>
  <c r="F13" i="46"/>
  <c r="F13" i="44"/>
  <c r="AD13" i="46"/>
  <c r="AD13" i="44"/>
  <c r="BJ13" i="46"/>
  <c r="BJ13" i="44"/>
  <c r="O14" i="46"/>
  <c r="O14" i="44"/>
  <c r="AU14" i="46"/>
  <c r="AU14" i="44"/>
  <c r="R15" i="46"/>
  <c r="R15" i="44"/>
  <c r="BF15" i="46"/>
  <c r="BF15" i="44"/>
  <c r="BH20" i="46"/>
  <c r="BH20" i="44"/>
  <c r="AV21" i="46"/>
  <c r="AV21" i="44"/>
  <c r="BF24" i="46"/>
  <c r="BF24" i="44"/>
  <c r="V25" i="46"/>
  <c r="V25" i="44"/>
  <c r="BB25" i="46"/>
  <c r="BB25" i="44"/>
  <c r="AH26" i="46"/>
  <c r="AH26" i="44"/>
  <c r="N27" i="46"/>
  <c r="N27" i="44"/>
  <c r="L33" i="46"/>
  <c r="L33" i="44"/>
  <c r="C14" i="46"/>
  <c r="C14" i="44" s="1"/>
  <c r="AP15" i="44"/>
  <c r="R17" i="44"/>
  <c r="A28" i="44"/>
  <c r="V13" i="44"/>
  <c r="N16" i="44"/>
  <c r="BM19" i="44"/>
  <c r="X21" i="44"/>
  <c r="J24" i="44"/>
  <c r="Z26" i="44"/>
  <c r="F29" i="44"/>
  <c r="AN32" i="44"/>
  <c r="AZ33" i="44"/>
  <c r="AE36" i="44"/>
  <c r="BI38" i="44"/>
  <c r="AI41" i="44"/>
  <c r="BM43" i="44"/>
  <c r="AG45" i="44"/>
  <c r="AL8" i="46"/>
  <c r="AL8" i="44"/>
  <c r="BJ11" i="46"/>
  <c r="BJ11" i="44"/>
  <c r="AP12" i="46"/>
  <c r="AP12" i="44"/>
  <c r="AP17" i="46"/>
  <c r="AP17" i="44"/>
  <c r="AB20" i="46"/>
  <c r="AB20" i="44"/>
  <c r="BP20" i="46"/>
  <c r="BP20" i="44"/>
  <c r="AN21" i="46"/>
  <c r="AN21" i="44"/>
  <c r="J22" i="46"/>
  <c r="J22" i="44"/>
  <c r="AT25" i="46"/>
  <c r="AT25" i="44"/>
  <c r="V27" i="44"/>
  <c r="A12" i="44"/>
  <c r="C24" i="46"/>
  <c r="C24" i="44" s="1"/>
  <c r="AP10" i="44"/>
  <c r="AE14" i="44"/>
  <c r="BE19" i="44"/>
  <c r="P21" i="44"/>
  <c r="Z22" i="44"/>
  <c r="AF32" i="44"/>
  <c r="BK34" i="44"/>
  <c r="AA41" i="44"/>
  <c r="AK42" i="44"/>
  <c r="Y45" i="44"/>
  <c r="H48" i="44"/>
  <c r="AH49" i="44"/>
  <c r="BH62" i="44"/>
  <c r="AF63" i="44"/>
  <c r="R66" i="44"/>
  <c r="AX66" i="44"/>
  <c r="N67" i="44"/>
  <c r="M69" i="44"/>
  <c r="AV70" i="44"/>
  <c r="BF73" i="44"/>
  <c r="AC74" i="44"/>
  <c r="AV75" i="44"/>
  <c r="K76" i="44"/>
  <c r="S76" i="44"/>
  <c r="BO76" i="44"/>
  <c r="W80" i="44"/>
  <c r="K81" i="44"/>
  <c r="AQ81" i="44"/>
  <c r="BJ82" i="44"/>
  <c r="Z83" i="44"/>
  <c r="AZ62" i="44"/>
  <c r="X63" i="44"/>
  <c r="J66" i="44"/>
  <c r="AP66" i="44"/>
  <c r="F67" i="44"/>
  <c r="AT67" i="44"/>
  <c r="E69" i="44"/>
  <c r="BQ69" i="44"/>
  <c r="AN70" i="44"/>
  <c r="AL72" i="44"/>
  <c r="J73" i="44"/>
  <c r="AX73" i="44"/>
  <c r="U74" i="44"/>
  <c r="BQ74" i="44"/>
  <c r="AN75" i="44"/>
  <c r="BG76" i="44"/>
  <c r="O80" i="44"/>
  <c r="BB82" i="44"/>
  <c r="P63" i="44"/>
  <c r="AL67" i="44"/>
  <c r="BI69" i="44"/>
  <c r="AF70" i="44"/>
  <c r="J71" i="44"/>
  <c r="R71" i="44"/>
  <c r="Z71" i="44"/>
  <c r="AH71" i="44"/>
  <c r="AP71" i="44"/>
  <c r="AX71" i="44"/>
  <c r="BF71" i="44"/>
  <c r="AD72" i="44"/>
  <c r="M74" i="44"/>
  <c r="BI74" i="44"/>
  <c r="AF75" i="44"/>
  <c r="G80" i="44"/>
  <c r="AI81" i="44"/>
  <c r="BO81" i="44"/>
  <c r="AT82" i="44"/>
  <c r="R83" i="44"/>
  <c r="M84" i="44"/>
  <c r="A124" i="29"/>
  <c r="AR62" i="44"/>
  <c r="H63" i="44"/>
  <c r="BA69" i="44"/>
  <c r="X70" i="44"/>
  <c r="AP73" i="44"/>
  <c r="BA74" i="44"/>
  <c r="BK80" i="44"/>
  <c r="AL82" i="44"/>
  <c r="J83" i="44"/>
  <c r="AX83" i="44"/>
  <c r="A132" i="29"/>
  <c r="AJ62" i="44"/>
  <c r="BL63" i="44"/>
  <c r="BN66" i="44"/>
  <c r="AD67" i="44"/>
  <c r="BJ67" i="44"/>
  <c r="AS69" i="44"/>
  <c r="P70" i="44"/>
  <c r="AH73" i="44"/>
  <c r="E74" i="44"/>
  <c r="BC80" i="44"/>
  <c r="AA81" i="44"/>
  <c r="A140" i="29"/>
  <c r="AB62" i="44"/>
  <c r="BD63" i="44"/>
  <c r="F65" i="44"/>
  <c r="N65" i="44"/>
  <c r="V65" i="44"/>
  <c r="AD65" i="44"/>
  <c r="AL65" i="44"/>
  <c r="AT65" i="44"/>
  <c r="BB65" i="44"/>
  <c r="BJ65" i="44"/>
  <c r="AK69" i="44"/>
  <c r="H70" i="44"/>
  <c r="BJ72" i="44"/>
  <c r="Z73" i="44"/>
  <c r="AS74" i="44"/>
  <c r="P75" i="44"/>
  <c r="AU80" i="44"/>
  <c r="V82" i="44"/>
  <c r="AP83" i="44"/>
  <c r="A12" i="29"/>
  <c r="A20" i="29"/>
  <c r="A28" i="29"/>
  <c r="A36" i="29"/>
  <c r="A44" i="29"/>
  <c r="A52" i="29"/>
  <c r="A60" i="29"/>
  <c r="A68" i="29"/>
  <c r="A76" i="29"/>
  <c r="A84" i="29"/>
  <c r="A92" i="29"/>
  <c r="A100" i="29"/>
  <c r="A108" i="29"/>
  <c r="A116" i="29"/>
  <c r="C41" i="46"/>
  <c r="C41" i="44" s="1"/>
  <c r="BD9" i="44"/>
  <c r="AI11" i="44"/>
  <c r="AU12" i="44"/>
  <c r="AQ13" i="44"/>
  <c r="AA16" i="44"/>
  <c r="AE17" i="44"/>
  <c r="J18" i="44"/>
  <c r="R18" i="44"/>
  <c r="Z18" i="44"/>
  <c r="AH18" i="44"/>
  <c r="AP18" i="44"/>
  <c r="AX18" i="44"/>
  <c r="BF18" i="44"/>
  <c r="BN18" i="44"/>
  <c r="AM22" i="44"/>
  <c r="BK24" i="44"/>
  <c r="AQ25" i="44"/>
  <c r="W26" i="44"/>
  <c r="AI29" i="44"/>
  <c r="AC32" i="44"/>
  <c r="BE33" i="44"/>
  <c r="BL35" i="44"/>
  <c r="BF38" i="44"/>
  <c r="AT39" i="44"/>
  <c r="BF42" i="44"/>
  <c r="AL43" i="44"/>
  <c r="R44" i="44"/>
  <c r="F45" i="44"/>
  <c r="N45" i="44"/>
  <c r="V45" i="44"/>
  <c r="AD45" i="44"/>
  <c r="AL45" i="44"/>
  <c r="AT45" i="44"/>
  <c r="BB45" i="44"/>
  <c r="BJ45" i="44"/>
  <c r="W46" i="44"/>
  <c r="K47" i="44"/>
  <c r="S47" i="44"/>
  <c r="AA47" i="44"/>
  <c r="AI47" i="44"/>
  <c r="AQ47" i="44"/>
  <c r="AY47" i="44"/>
  <c r="BG47" i="44"/>
  <c r="BO47" i="44"/>
  <c r="G49" i="44"/>
  <c r="O49" i="44"/>
  <c r="W49" i="44"/>
  <c r="AE49" i="44"/>
  <c r="AM49" i="44"/>
  <c r="AU49" i="44"/>
  <c r="BC49" i="44"/>
  <c r="BK49" i="44"/>
  <c r="G53" i="44"/>
  <c r="AI54" i="44"/>
  <c r="O55" i="44"/>
  <c r="BK55" i="44"/>
  <c r="AI56" i="44"/>
  <c r="AC57" i="44"/>
  <c r="AK57" i="44"/>
  <c r="AS57" i="44"/>
  <c r="BA57" i="44"/>
  <c r="BI57" i="44"/>
  <c r="BQ57" i="44"/>
  <c r="BM62" i="44"/>
  <c r="A5" i="29"/>
  <c r="A13" i="29"/>
  <c r="A21" i="29"/>
  <c r="A29" i="29"/>
  <c r="A37" i="29"/>
  <c r="A45" i="29"/>
  <c r="A53" i="29"/>
  <c r="A61" i="29"/>
  <c r="A69" i="29"/>
  <c r="A77" i="29"/>
  <c r="A85" i="29"/>
  <c r="A93" i="29"/>
  <c r="A101" i="29"/>
  <c r="A109" i="29"/>
  <c r="A117" i="29"/>
  <c r="A125" i="29"/>
  <c r="A133" i="29"/>
  <c r="A141" i="29"/>
  <c r="A44" i="44"/>
  <c r="P9" i="44"/>
  <c r="AE10" i="44"/>
  <c r="AA11" i="44"/>
  <c r="S16" i="44"/>
  <c r="W17" i="44"/>
  <c r="E21" i="44"/>
  <c r="M21" i="44"/>
  <c r="U21" i="44"/>
  <c r="AC21" i="44"/>
  <c r="AK21" i="44"/>
  <c r="AS21" i="44"/>
  <c r="BA21" i="44"/>
  <c r="BI21" i="44"/>
  <c r="BQ21" i="44"/>
  <c r="AE22" i="44"/>
  <c r="BC24" i="44"/>
  <c r="AI25" i="44"/>
  <c r="O26" i="44"/>
  <c r="AA29" i="44"/>
  <c r="F30" i="44"/>
  <c r="N30" i="44"/>
  <c r="V30" i="44"/>
  <c r="AD30" i="44"/>
  <c r="AL30" i="44"/>
  <c r="AT30" i="44"/>
  <c r="BB30" i="44"/>
  <c r="BJ30" i="44"/>
  <c r="U32" i="44"/>
  <c r="Q33" i="44"/>
  <c r="AW33" i="44"/>
  <c r="BD35" i="44"/>
  <c r="AX38" i="44"/>
  <c r="AL39" i="44"/>
  <c r="AX42" i="44"/>
  <c r="AD43" i="44"/>
  <c r="J44" i="44"/>
  <c r="O46" i="44"/>
  <c r="BC53" i="44"/>
  <c r="AA54" i="44"/>
  <c r="G55" i="44"/>
  <c r="AA56" i="44"/>
  <c r="A6" i="29"/>
  <c r="A14" i="29"/>
  <c r="A22" i="29"/>
  <c r="A30" i="29"/>
  <c r="A38" i="29"/>
  <c r="A46" i="29"/>
  <c r="A54" i="29"/>
  <c r="A62" i="29"/>
  <c r="A70" i="29"/>
  <c r="A78" i="29"/>
  <c r="A86" i="29"/>
  <c r="A94" i="29"/>
  <c r="A102" i="29"/>
  <c r="A110" i="29"/>
  <c r="A118" i="29"/>
  <c r="A126" i="29"/>
  <c r="A134" i="29"/>
  <c r="A142" i="29"/>
  <c r="A31" i="44"/>
  <c r="A40" i="44"/>
  <c r="BB7" i="44"/>
  <c r="H9" i="44"/>
  <c r="AV9" i="44"/>
  <c r="BK10" i="44"/>
  <c r="BO11" i="44"/>
  <c r="AI13" i="44"/>
  <c r="K16" i="44"/>
  <c r="O17" i="44"/>
  <c r="W22" i="44"/>
  <c r="AU24" i="44"/>
  <c r="AA25" i="44"/>
  <c r="G26" i="44"/>
  <c r="S29" i="44"/>
  <c r="M32" i="44"/>
  <c r="I33" i="44"/>
  <c r="AV35" i="44"/>
  <c r="AP38" i="44"/>
  <c r="AD39" i="44"/>
  <c r="AP42" i="44"/>
  <c r="V43" i="44"/>
  <c r="BN44" i="44"/>
  <c r="G46" i="44"/>
  <c r="K52" i="44"/>
  <c r="S52" i="44"/>
  <c r="AA52" i="44"/>
  <c r="AI52" i="44"/>
  <c r="AQ52" i="44"/>
  <c r="AY52" i="44"/>
  <c r="BG52" i="44"/>
  <c r="BO52" i="44"/>
  <c r="AU53" i="44"/>
  <c r="S54" i="44"/>
  <c r="BC55" i="44"/>
  <c r="BG56" i="44"/>
  <c r="AW62" i="44"/>
  <c r="A7" i="29"/>
  <c r="A15" i="29"/>
  <c r="A23" i="29"/>
  <c r="A31" i="29"/>
  <c r="A39" i="29"/>
  <c r="A47" i="29"/>
  <c r="A55" i="29"/>
  <c r="A63" i="29"/>
  <c r="A71" i="29"/>
  <c r="A79" i="29"/>
  <c r="A87" i="29"/>
  <c r="A95" i="29"/>
  <c r="A103" i="29"/>
  <c r="A111" i="29"/>
  <c r="A119" i="29"/>
  <c r="A127" i="29"/>
  <c r="A135" i="29"/>
  <c r="A143" i="29"/>
  <c r="C20" i="46"/>
  <c r="C20" i="44" s="1"/>
  <c r="C44" i="46"/>
  <c r="C44" i="44" s="1"/>
  <c r="AN9" i="44"/>
  <c r="W10" i="44"/>
  <c r="S11" i="44"/>
  <c r="BG11" i="44"/>
  <c r="G17" i="44"/>
  <c r="I20" i="44"/>
  <c r="Q20" i="44"/>
  <c r="Y20" i="44"/>
  <c r="AG20" i="44"/>
  <c r="AO20" i="44"/>
  <c r="AW20" i="44"/>
  <c r="BE20" i="44"/>
  <c r="BM20" i="44"/>
  <c r="O22" i="44"/>
  <c r="AM24" i="44"/>
  <c r="S25" i="44"/>
  <c r="BK26" i="44"/>
  <c r="AA27" i="44"/>
  <c r="K29" i="44"/>
  <c r="E32" i="44"/>
  <c r="AO33" i="44"/>
  <c r="AN35" i="44"/>
  <c r="H37" i="44"/>
  <c r="P37" i="44"/>
  <c r="X37" i="44"/>
  <c r="AF37" i="44"/>
  <c r="AN37" i="44"/>
  <c r="AV37" i="44"/>
  <c r="BD37" i="44"/>
  <c r="BL37" i="44"/>
  <c r="AH38" i="44"/>
  <c r="V39" i="44"/>
  <c r="H41" i="44"/>
  <c r="P41" i="44"/>
  <c r="X41" i="44"/>
  <c r="AF41" i="44"/>
  <c r="AN41" i="44"/>
  <c r="AV41" i="44"/>
  <c r="BD41" i="44"/>
  <c r="BL41" i="44"/>
  <c r="AH42" i="44"/>
  <c r="N43" i="44"/>
  <c r="BF44" i="44"/>
  <c r="BK46" i="44"/>
  <c r="AM53" i="44"/>
  <c r="K54" i="44"/>
  <c r="AU55" i="44"/>
  <c r="S56" i="44"/>
  <c r="A8" i="29"/>
  <c r="A16" i="29"/>
  <c r="A24" i="29"/>
  <c r="A32" i="29"/>
  <c r="A40" i="29"/>
  <c r="A48" i="29"/>
  <c r="A56" i="29"/>
  <c r="A64" i="29"/>
  <c r="A72" i="29"/>
  <c r="A80" i="29"/>
  <c r="A88" i="29"/>
  <c r="A96" i="29"/>
  <c r="A104" i="29"/>
  <c r="A112" i="29"/>
  <c r="A120" i="29"/>
  <c r="A128" i="29"/>
  <c r="A136" i="29"/>
  <c r="A144" i="29"/>
  <c r="V7" i="44"/>
  <c r="O10" i="44"/>
  <c r="AY11" i="44"/>
  <c r="AA13" i="44"/>
  <c r="BO13" i="44"/>
  <c r="BK17" i="44"/>
  <c r="G22" i="44"/>
  <c r="AE24" i="44"/>
  <c r="K25" i="44"/>
  <c r="BC26" i="44"/>
  <c r="BO29" i="44"/>
  <c r="BI32" i="44"/>
  <c r="BQ32" i="44"/>
  <c r="AF35" i="44"/>
  <c r="Z38" i="44"/>
  <c r="N39" i="44"/>
  <c r="Z42" i="44"/>
  <c r="F43" i="44"/>
  <c r="AX44" i="44"/>
  <c r="BC46" i="44"/>
  <c r="E48" i="44"/>
  <c r="M48" i="44"/>
  <c r="U48" i="44"/>
  <c r="AC48" i="44"/>
  <c r="AK48" i="44"/>
  <c r="AS48" i="44"/>
  <c r="BA48" i="44"/>
  <c r="BI48" i="44"/>
  <c r="BQ48" i="44"/>
  <c r="G51" i="44"/>
  <c r="O51" i="44"/>
  <c r="W51" i="44"/>
  <c r="AE51" i="44"/>
  <c r="AM51" i="44"/>
  <c r="AU51" i="44"/>
  <c r="BC51" i="44"/>
  <c r="BK51" i="44"/>
  <c r="BO54" i="44"/>
  <c r="AM55" i="44"/>
  <c r="K56" i="44"/>
  <c r="AY56" i="44"/>
  <c r="A9" i="29"/>
  <c r="A17" i="29"/>
  <c r="A25" i="29"/>
  <c r="A33" i="29"/>
  <c r="A41" i="29"/>
  <c r="A49" i="29"/>
  <c r="A57" i="29"/>
  <c r="A65" i="29"/>
  <c r="A73" i="29"/>
  <c r="A81" i="29"/>
  <c r="A89" i="29"/>
  <c r="A97" i="29"/>
  <c r="A105" i="29"/>
  <c r="A113" i="29"/>
  <c r="A121" i="29"/>
  <c r="A129" i="29"/>
  <c r="A137" i="29"/>
  <c r="A145" i="29"/>
  <c r="C46" i="46"/>
  <c r="C46" i="44" s="1"/>
  <c r="AF9" i="44"/>
  <c r="G10" i="44"/>
  <c r="AU10" i="44"/>
  <c r="K11" i="44"/>
  <c r="S13" i="44"/>
  <c r="O15" i="44"/>
  <c r="W15" i="44"/>
  <c r="AE15" i="44"/>
  <c r="AM15" i="44"/>
  <c r="AU15" i="44"/>
  <c r="BC15" i="44"/>
  <c r="BK15" i="44"/>
  <c r="BC17" i="44"/>
  <c r="BK22" i="44"/>
  <c r="W24" i="44"/>
  <c r="BO25" i="44"/>
  <c r="AU26" i="44"/>
  <c r="BG29" i="44"/>
  <c r="BA32" i="44"/>
  <c r="AG33" i="44"/>
  <c r="X35" i="44"/>
  <c r="D36" i="44"/>
  <c r="L36" i="44"/>
  <c r="T36" i="44"/>
  <c r="AB36" i="44"/>
  <c r="AJ36" i="44"/>
  <c r="AR36" i="44"/>
  <c r="AZ36" i="44"/>
  <c r="BH36" i="44"/>
  <c r="BP36" i="44"/>
  <c r="R38" i="44"/>
  <c r="F39" i="44"/>
  <c r="R42" i="44"/>
  <c r="BJ43" i="44"/>
  <c r="AP44" i="44"/>
  <c r="AU46" i="44"/>
  <c r="AE53" i="44"/>
  <c r="BG54" i="44"/>
  <c r="I60" i="44"/>
  <c r="Q60" i="44"/>
  <c r="Y60" i="44"/>
  <c r="AG60" i="44"/>
  <c r="AO60" i="44"/>
  <c r="AW60" i="44"/>
  <c r="BE60" i="44"/>
  <c r="BM60" i="44"/>
  <c r="A10" i="29"/>
  <c r="A18" i="29"/>
  <c r="A26" i="29"/>
  <c r="A34" i="29"/>
  <c r="A42" i="29"/>
  <c r="A50" i="29"/>
  <c r="A58" i="29"/>
  <c r="A66" i="29"/>
  <c r="A74" i="29"/>
  <c r="A82" i="29"/>
  <c r="A90" i="29"/>
  <c r="A98" i="29"/>
  <c r="A106" i="29"/>
  <c r="A114" i="29"/>
  <c r="A122" i="29"/>
  <c r="A130" i="29"/>
  <c r="A138" i="29"/>
  <c r="A146" i="29"/>
  <c r="A8" i="44"/>
  <c r="BL9" i="44"/>
  <c r="AQ11" i="44"/>
  <c r="K13" i="44"/>
  <c r="BG13" i="44"/>
  <c r="G15" i="44"/>
  <c r="AQ16" i="44"/>
  <c r="AY16" i="44"/>
  <c r="BG16" i="44"/>
  <c r="BO16" i="44"/>
  <c r="AU17" i="44"/>
  <c r="F19" i="44"/>
  <c r="N19" i="44"/>
  <c r="V19" i="44"/>
  <c r="AD19" i="44"/>
  <c r="AL19" i="44"/>
  <c r="AT19" i="44"/>
  <c r="BB19" i="44"/>
  <c r="BJ19" i="44"/>
  <c r="BC22" i="44"/>
  <c r="O24" i="44"/>
  <c r="BG25" i="44"/>
  <c r="AM26" i="44"/>
  <c r="G28" i="44"/>
  <c r="O28" i="44"/>
  <c r="W28" i="44"/>
  <c r="AE28" i="44"/>
  <c r="AM28" i="44"/>
  <c r="AU28" i="44"/>
  <c r="BC28" i="44"/>
  <c r="BK28" i="44"/>
  <c r="AY29" i="44"/>
  <c r="AS32" i="44"/>
  <c r="P35" i="44"/>
  <c r="J38" i="44"/>
  <c r="BJ39" i="44"/>
  <c r="J42" i="44"/>
  <c r="BB43" i="44"/>
  <c r="AH44" i="44"/>
  <c r="AM46" i="44"/>
  <c r="W53" i="44"/>
  <c r="AY54" i="44"/>
  <c r="AE55" i="44"/>
  <c r="AQ56" i="44"/>
  <c r="I58" i="44"/>
  <c r="Q58" i="44"/>
  <c r="Y58" i="44"/>
  <c r="AG58" i="44"/>
  <c r="AO58" i="44"/>
  <c r="AW58" i="44"/>
  <c r="BE58" i="44"/>
  <c r="BM58" i="44"/>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37" i="27"/>
  <c r="AT7" i="44"/>
  <c r="BK9" i="44"/>
  <c r="F10" i="44"/>
  <c r="AX11" i="44"/>
  <c r="BB12" i="44"/>
  <c r="I13" i="44"/>
  <c r="Z14" i="44"/>
  <c r="A6" i="27"/>
  <c r="A94" i="27"/>
  <c r="A11" i="44"/>
  <c r="N7" i="44"/>
  <c r="BC9" i="44"/>
  <c r="BJ10" i="44"/>
  <c r="AP11" i="44"/>
  <c r="N12" i="44"/>
  <c r="AT12" i="44"/>
  <c r="BM13" i="44"/>
  <c r="R14" i="44"/>
  <c r="F7" i="44"/>
  <c r="AL7" i="44"/>
  <c r="AM9" i="44"/>
  <c r="AT10" i="44"/>
  <c r="Z11" i="44"/>
  <c r="F12" i="44"/>
  <c r="AL12" i="44"/>
  <c r="A9" i="27"/>
  <c r="A17" i="27"/>
  <c r="AE9" i="44"/>
  <c r="AL10" i="44"/>
  <c r="R11" i="44"/>
  <c r="AO13" i="44"/>
  <c r="BF14" i="44"/>
  <c r="I16" i="44"/>
  <c r="Q16" i="44"/>
  <c r="Y16" i="44"/>
  <c r="AG16" i="44"/>
  <c r="AO16" i="44"/>
  <c r="A114" i="27"/>
  <c r="AD7" i="44"/>
  <c r="BJ7" i="44"/>
  <c r="W9" i="44"/>
  <c r="AD10" i="44"/>
  <c r="J11" i="44"/>
  <c r="AD12" i="44"/>
  <c r="AG13" i="44"/>
  <c r="AX14" i="44"/>
  <c r="AP7" i="44"/>
  <c r="O8" i="44"/>
  <c r="R7" i="44"/>
  <c r="G12" i="46"/>
  <c r="T56" i="46"/>
  <c r="T56" i="44"/>
  <c r="BG59" i="46"/>
  <c r="BG59" i="44"/>
  <c r="G66" i="46"/>
  <c r="G66" i="44"/>
  <c r="AE66" i="46"/>
  <c r="AE66" i="44"/>
  <c r="I82" i="46"/>
  <c r="I82" i="44"/>
  <c r="Q82" i="46"/>
  <c r="Q82" i="44"/>
  <c r="Y82" i="46"/>
  <c r="Y82" i="44"/>
  <c r="AG82" i="46"/>
  <c r="AG82" i="44"/>
  <c r="AO82" i="46"/>
  <c r="AO82" i="44"/>
  <c r="AW82" i="46"/>
  <c r="AW82" i="44"/>
  <c r="BE82" i="46"/>
  <c r="BE82" i="44"/>
  <c r="BM82" i="46"/>
  <c r="BM82" i="44"/>
  <c r="U83" i="46"/>
  <c r="U83" i="44"/>
  <c r="AK83" i="46"/>
  <c r="AK83" i="44"/>
  <c r="BA83" i="46"/>
  <c r="BA83" i="44"/>
  <c r="BI83" i="46"/>
  <c r="BI83" i="44"/>
  <c r="H84" i="46"/>
  <c r="H84" i="44"/>
  <c r="X84" i="46"/>
  <c r="X84" i="44"/>
  <c r="AF84" i="46"/>
  <c r="AF84" i="44"/>
  <c r="BD84" i="46"/>
  <c r="BD84" i="44"/>
  <c r="S85" i="46"/>
  <c r="S85" i="44"/>
  <c r="AQ85" i="46"/>
  <c r="AQ85" i="44"/>
  <c r="O86" i="46"/>
  <c r="O86" i="44"/>
  <c r="W86" i="46"/>
  <c r="W86" i="44"/>
  <c r="AE86" i="46"/>
  <c r="AE86" i="44"/>
  <c r="AU86" i="46"/>
  <c r="AU86" i="44"/>
  <c r="BC86" i="46"/>
  <c r="BC86" i="44"/>
  <c r="BK86" i="46"/>
  <c r="BK86" i="44"/>
  <c r="R87" i="46"/>
  <c r="R87" i="44"/>
  <c r="AH87" i="46"/>
  <c r="AH87" i="44"/>
  <c r="AP87" i="46"/>
  <c r="AP87" i="44"/>
  <c r="BN87" i="46"/>
  <c r="BN87" i="44"/>
  <c r="AH89" i="46"/>
  <c r="AH89" i="44"/>
  <c r="BN89" i="46"/>
  <c r="BN89" i="44"/>
  <c r="AS7" i="44"/>
  <c r="H26" i="44"/>
  <c r="P26" i="44"/>
  <c r="X26" i="44"/>
  <c r="AF26" i="44"/>
  <c r="AN26" i="44"/>
  <c r="AV26" i="44"/>
  <c r="BD26" i="44"/>
  <c r="BL26" i="44"/>
  <c r="AQ27" i="44"/>
  <c r="BN33" i="44"/>
  <c r="BG55" i="46"/>
  <c r="BG55" i="44"/>
  <c r="K98" i="46"/>
  <c r="K98" i="44"/>
  <c r="S98" i="46"/>
  <c r="S98" i="44"/>
  <c r="AA98" i="46"/>
  <c r="AA98" i="44"/>
  <c r="AI98" i="46"/>
  <c r="AI98" i="44"/>
  <c r="AQ98" i="46"/>
  <c r="AQ98" i="44"/>
  <c r="AY98" i="46"/>
  <c r="AY98" i="44"/>
  <c r="BG98" i="46"/>
  <c r="BG98" i="44"/>
  <c r="G99" i="46"/>
  <c r="G99" i="44"/>
  <c r="AE99" i="46"/>
  <c r="AE99" i="44"/>
  <c r="AK7" i="44"/>
  <c r="AI27" i="44"/>
  <c r="I29" i="46"/>
  <c r="BK53" i="46"/>
  <c r="BK53" i="44"/>
  <c r="T67" i="46"/>
  <c r="T67" i="44"/>
  <c r="AZ67" i="46"/>
  <c r="AZ67" i="44"/>
  <c r="BH67" i="46"/>
  <c r="BH67" i="44"/>
  <c r="AE68" i="46"/>
  <c r="AE68" i="44"/>
  <c r="AM68" i="46"/>
  <c r="AM68" i="44"/>
  <c r="BK68" i="46"/>
  <c r="BK68" i="44"/>
  <c r="F80" i="46"/>
  <c r="F80" i="44"/>
  <c r="N80" i="46"/>
  <c r="N80" i="44"/>
  <c r="V80" i="46"/>
  <c r="V80" i="44"/>
  <c r="AD80" i="46"/>
  <c r="AD80" i="44"/>
  <c r="AL80" i="46"/>
  <c r="AL80" i="44"/>
  <c r="AT80" i="46"/>
  <c r="AT80" i="44"/>
  <c r="BB80" i="46"/>
  <c r="BB80" i="44"/>
  <c r="BJ80" i="46"/>
  <c r="BJ80" i="44"/>
  <c r="D95" i="46"/>
  <c r="D95" i="44"/>
  <c r="T95" i="46"/>
  <c r="T95" i="44"/>
  <c r="AJ95" i="46"/>
  <c r="AJ95" i="44"/>
  <c r="AR95" i="46"/>
  <c r="AR95" i="44"/>
  <c r="BP95" i="46"/>
  <c r="BP95" i="44"/>
  <c r="F96" i="46"/>
  <c r="F96" i="44"/>
  <c r="N96" i="46"/>
  <c r="N96" i="44"/>
  <c r="V96" i="46"/>
  <c r="V96" i="44"/>
  <c r="AD96" i="46"/>
  <c r="AD96" i="44"/>
  <c r="AL96" i="46"/>
  <c r="AL96" i="44"/>
  <c r="AT96" i="46"/>
  <c r="AT96" i="44"/>
  <c r="BB96" i="46"/>
  <c r="BB96" i="44"/>
  <c r="BJ96" i="46"/>
  <c r="BJ96" i="44"/>
  <c r="Z66" i="46"/>
  <c r="Z66" i="44"/>
  <c r="AH66" i="46"/>
  <c r="AH66" i="44"/>
  <c r="BF66" i="46"/>
  <c r="BF66" i="44"/>
  <c r="I78" i="46"/>
  <c r="I78" i="44"/>
  <c r="Q78" i="46"/>
  <c r="Q78" i="44"/>
  <c r="Y78" i="46"/>
  <c r="Y78" i="44"/>
  <c r="AG78" i="46"/>
  <c r="AG78" i="44"/>
  <c r="AO78" i="46"/>
  <c r="AO78" i="44"/>
  <c r="AW78" i="46"/>
  <c r="AW78" i="44"/>
  <c r="BE78" i="46"/>
  <c r="BE78" i="44"/>
  <c r="BM78" i="46"/>
  <c r="BM78" i="44"/>
  <c r="D79" i="46"/>
  <c r="D79" i="44"/>
  <c r="L79" i="46"/>
  <c r="L79" i="44"/>
  <c r="T79" i="46"/>
  <c r="T79" i="44"/>
  <c r="AB79" i="46"/>
  <c r="AB79" i="44"/>
  <c r="AJ79" i="46"/>
  <c r="AJ79" i="44"/>
  <c r="AR79" i="46"/>
  <c r="AR79" i="44"/>
  <c r="AZ79" i="46"/>
  <c r="AZ79" i="44"/>
  <c r="BH79" i="46"/>
  <c r="BH79" i="44"/>
  <c r="BP79" i="46"/>
  <c r="BP79" i="44"/>
  <c r="R91" i="46"/>
  <c r="R91" i="44"/>
  <c r="Z91" i="46"/>
  <c r="Z91" i="44"/>
  <c r="AX91" i="46"/>
  <c r="AX91" i="44"/>
  <c r="BN91" i="46"/>
  <c r="BN91" i="44"/>
  <c r="T92" i="46"/>
  <c r="T92" i="44"/>
  <c r="AJ92" i="46"/>
  <c r="AJ92" i="44"/>
  <c r="AZ92" i="46"/>
  <c r="AZ92" i="44"/>
  <c r="BH92" i="46"/>
  <c r="BH92" i="44"/>
  <c r="O93" i="46"/>
  <c r="O93" i="44"/>
  <c r="AE93" i="46"/>
  <c r="AE93" i="44"/>
  <c r="AM93" i="46"/>
  <c r="AM93" i="44"/>
  <c r="BK93" i="46"/>
  <c r="BK93" i="44"/>
  <c r="U7" i="44"/>
  <c r="E25" i="44"/>
  <c r="M25" i="44"/>
  <c r="U25" i="44"/>
  <c r="AC25" i="44"/>
  <c r="AK25" i="44"/>
  <c r="AS25" i="44"/>
  <c r="BA25" i="44"/>
  <c r="BI25" i="44"/>
  <c r="BQ25" i="44"/>
  <c r="S27" i="44"/>
  <c r="AP33" i="44"/>
  <c r="D34" i="44"/>
  <c r="L34" i="44"/>
  <c r="T34" i="44"/>
  <c r="AB34" i="44"/>
  <c r="AJ34" i="44"/>
  <c r="AR34" i="44"/>
  <c r="AZ34" i="44"/>
  <c r="BH34" i="44"/>
  <c r="BP34" i="44"/>
  <c r="H44" i="44"/>
  <c r="P44" i="44"/>
  <c r="X44" i="44"/>
  <c r="AF44" i="44"/>
  <c r="AN44" i="44"/>
  <c r="AV44" i="44"/>
  <c r="BD44" i="44"/>
  <c r="BL44" i="44"/>
  <c r="D46" i="44"/>
  <c r="L46" i="44"/>
  <c r="T46" i="44"/>
  <c r="AB46" i="44"/>
  <c r="AJ46" i="44"/>
  <c r="AR46" i="44"/>
  <c r="AZ46" i="44"/>
  <c r="BH46" i="44"/>
  <c r="BP46" i="44"/>
  <c r="D56" i="44"/>
  <c r="BH56" i="44"/>
  <c r="AA59" i="44"/>
  <c r="E83" i="44"/>
  <c r="AV84" i="44"/>
  <c r="K85" i="44"/>
  <c r="AX89" i="44"/>
  <c r="BN60" i="46"/>
  <c r="BN60" i="44"/>
  <c r="E61" i="46"/>
  <c r="E61" i="44"/>
  <c r="M61" i="46"/>
  <c r="M61" i="44"/>
  <c r="U61" i="46"/>
  <c r="U61" i="44"/>
  <c r="AC61" i="46"/>
  <c r="AC61" i="44"/>
  <c r="AK61" i="46"/>
  <c r="AK61" i="44"/>
  <c r="AS61" i="46"/>
  <c r="AS61" i="44"/>
  <c r="BA61" i="46"/>
  <c r="BA61" i="44"/>
  <c r="BI61" i="46"/>
  <c r="BI61" i="44"/>
  <c r="BQ61" i="46"/>
  <c r="BQ61" i="44"/>
  <c r="D63" i="46"/>
  <c r="D63" i="44"/>
  <c r="L63" i="46"/>
  <c r="L63" i="44"/>
  <c r="T63" i="46"/>
  <c r="T63" i="44"/>
  <c r="AB63" i="46"/>
  <c r="AB63" i="44"/>
  <c r="AJ63" i="46"/>
  <c r="AJ63" i="44"/>
  <c r="AR63" i="46"/>
  <c r="AR63" i="44"/>
  <c r="AZ63" i="46"/>
  <c r="AZ63" i="44"/>
  <c r="BH63" i="46"/>
  <c r="BH63" i="44"/>
  <c r="BP63" i="46"/>
  <c r="BP63" i="44"/>
  <c r="M7" i="44"/>
  <c r="BO27" i="44"/>
  <c r="AH33" i="44"/>
  <c r="AZ56" i="44"/>
  <c r="E57" i="44"/>
  <c r="M57" i="44"/>
  <c r="U57" i="44"/>
  <c r="AS83" i="44"/>
  <c r="BM56" i="46"/>
  <c r="BM56" i="44"/>
  <c r="AF59" i="46"/>
  <c r="AF59" i="44"/>
  <c r="K27" i="44"/>
  <c r="E7" i="44"/>
  <c r="BQ7" i="44"/>
  <c r="BG27" i="44"/>
  <c r="Z33" i="44"/>
  <c r="AR56" i="44"/>
  <c r="K59" i="44"/>
  <c r="AI85" i="44"/>
  <c r="Z87" i="44"/>
  <c r="AP89" i="44"/>
  <c r="F54" i="46"/>
  <c r="F54" i="44"/>
  <c r="N54" i="46"/>
  <c r="N54" i="44"/>
  <c r="V54" i="46"/>
  <c r="V54" i="44"/>
  <c r="AD54" i="46"/>
  <c r="AD54" i="44"/>
  <c r="AL54" i="46"/>
  <c r="AL54" i="44"/>
  <c r="AT54" i="46"/>
  <c r="AT54" i="44"/>
  <c r="BB54" i="46"/>
  <c r="BB54" i="44"/>
  <c r="BJ54" i="46"/>
  <c r="BJ54" i="44"/>
  <c r="AF55" i="46"/>
  <c r="AF55" i="44"/>
  <c r="X75" i="46"/>
  <c r="X75" i="44"/>
  <c r="BD75" i="46"/>
  <c r="BD75" i="44"/>
  <c r="BL75" i="46"/>
  <c r="BL75" i="44"/>
  <c r="AQ76" i="46"/>
  <c r="AQ76" i="44"/>
  <c r="BI7" i="44"/>
  <c r="AY27" i="44"/>
  <c r="Q29" i="44"/>
  <c r="Y29" i="44"/>
  <c r="AG29" i="44"/>
  <c r="AO29" i="44"/>
  <c r="AW29" i="44"/>
  <c r="BE29" i="44"/>
  <c r="BM29" i="44"/>
  <c r="R33" i="44"/>
  <c r="E43" i="44"/>
  <c r="M43" i="44"/>
  <c r="U43" i="44"/>
  <c r="AC43" i="44"/>
  <c r="AK43" i="44"/>
  <c r="AS43" i="44"/>
  <c r="BA43" i="44"/>
  <c r="BI43" i="44"/>
  <c r="BQ43" i="44"/>
  <c r="AJ56" i="44"/>
  <c r="W66" i="44"/>
  <c r="BG85" i="44"/>
  <c r="AM86" i="44"/>
  <c r="AJ53" i="46"/>
  <c r="AJ53" i="44"/>
  <c r="H61" i="46"/>
  <c r="H61" i="44"/>
  <c r="P61" i="46"/>
  <c r="P61" i="44"/>
  <c r="X61" i="46"/>
  <c r="X61" i="44"/>
  <c r="AF61" i="46"/>
  <c r="AF61" i="44"/>
  <c r="AN61" i="46"/>
  <c r="AN61" i="44"/>
  <c r="AV61" i="46"/>
  <c r="AV61" i="44"/>
  <c r="BD61" i="46"/>
  <c r="BD61" i="44"/>
  <c r="BL61" i="46"/>
  <c r="BL61" i="44"/>
  <c r="K62" i="46"/>
  <c r="K62" i="44"/>
  <c r="S62" i="46"/>
  <c r="S62" i="44"/>
  <c r="AA62" i="46"/>
  <c r="AA62" i="44"/>
  <c r="AI62" i="46"/>
  <c r="AI62" i="44"/>
  <c r="AQ62" i="46"/>
  <c r="AQ62" i="44"/>
  <c r="AY62" i="46"/>
  <c r="AY62" i="44"/>
  <c r="BG62" i="46"/>
  <c r="BG62" i="44"/>
  <c r="BO62" i="46"/>
  <c r="BO62" i="44"/>
  <c r="F69" i="46"/>
  <c r="F69" i="44"/>
  <c r="N69" i="46"/>
  <c r="N69" i="44"/>
  <c r="V69" i="46"/>
  <c r="V69" i="44"/>
  <c r="AD69" i="46"/>
  <c r="AD69" i="44"/>
  <c r="AL69" i="46"/>
  <c r="AL69" i="44"/>
  <c r="AT69" i="46"/>
  <c r="AT69" i="44"/>
  <c r="BB69" i="46"/>
  <c r="BB69" i="44"/>
  <c r="BJ69" i="46"/>
  <c r="BJ69" i="44"/>
  <c r="G70" i="46"/>
  <c r="G70" i="44"/>
  <c r="O70" i="46"/>
  <c r="O70" i="44"/>
  <c r="W70" i="46"/>
  <c r="W70" i="44"/>
  <c r="AE70" i="46"/>
  <c r="AE70" i="44"/>
  <c r="AM70" i="46"/>
  <c r="AM70" i="44"/>
  <c r="AU70" i="46"/>
  <c r="AU70" i="44"/>
  <c r="BC70" i="46"/>
  <c r="BC70" i="44"/>
  <c r="BK70" i="46"/>
  <c r="BK70" i="44"/>
  <c r="O73" i="46"/>
  <c r="O73" i="44"/>
  <c r="W73" i="46"/>
  <c r="W73" i="44"/>
  <c r="AU73" i="46"/>
  <c r="AU73" i="44"/>
  <c r="H74" i="46"/>
  <c r="H74" i="44"/>
  <c r="AN74" i="46"/>
  <c r="AN74" i="44"/>
  <c r="AV74" i="46"/>
  <c r="AV74" i="44"/>
  <c r="BK66" i="44"/>
  <c r="Y67" i="44"/>
  <c r="D68" i="44"/>
  <c r="BP68" i="44"/>
  <c r="BE67" i="44"/>
  <c r="AG67" i="44"/>
  <c r="AG68" i="46"/>
  <c r="AG68" i="44"/>
  <c r="BE68" i="46"/>
  <c r="BE68" i="44"/>
  <c r="AP74" i="46"/>
  <c r="AP74" i="44"/>
  <c r="AJ89" i="46"/>
  <c r="AJ89" i="44"/>
  <c r="T89" i="44"/>
  <c r="BH89" i="44"/>
  <c r="G142" i="44"/>
  <c r="O142" i="44"/>
  <c r="W142" i="44"/>
  <c r="AE142" i="44"/>
  <c r="AM142" i="44"/>
  <c r="AU142" i="44"/>
  <c r="BC142" i="44"/>
  <c r="BK142" i="44"/>
  <c r="E147" i="44"/>
  <c r="M147" i="44"/>
  <c r="U147" i="44"/>
  <c r="AC147" i="44"/>
  <c r="AK147" i="44"/>
  <c r="AS147" i="44"/>
  <c r="BA147" i="44"/>
  <c r="BI147" i="44"/>
  <c r="BQ147" i="44"/>
  <c r="J53" i="46"/>
  <c r="J53" i="44"/>
  <c r="R53" i="46"/>
  <c r="R53" i="44"/>
  <c r="Z53" i="46"/>
  <c r="Z53" i="44"/>
  <c r="AH53" i="46"/>
  <c r="AH53" i="44"/>
  <c r="AP53" i="46"/>
  <c r="AP53" i="44"/>
  <c r="AX53" i="46"/>
  <c r="AX53" i="44"/>
  <c r="BF53" i="46"/>
  <c r="BF53" i="44"/>
  <c r="BN53" i="46"/>
  <c r="BN53" i="44"/>
  <c r="F55" i="46"/>
  <c r="F55" i="44"/>
  <c r="N55" i="46"/>
  <c r="N55" i="44"/>
  <c r="V55" i="46"/>
  <c r="V55" i="44"/>
  <c r="AD55" i="46"/>
  <c r="AD55" i="44"/>
  <c r="AL55" i="46"/>
  <c r="AL55" i="44"/>
  <c r="AT55" i="46"/>
  <c r="AT55" i="44"/>
  <c r="BB55" i="46"/>
  <c r="BB55" i="44"/>
  <c r="BJ55" i="46"/>
  <c r="BJ55" i="44"/>
  <c r="E66" i="46"/>
  <c r="E66" i="44"/>
  <c r="M66" i="46"/>
  <c r="M66" i="44"/>
  <c r="U66" i="46"/>
  <c r="U66" i="44"/>
  <c r="AC66" i="46"/>
  <c r="AC66" i="44"/>
  <c r="AK66" i="46"/>
  <c r="AK66" i="44"/>
  <c r="AS66" i="46"/>
  <c r="AS66" i="44"/>
  <c r="BA66" i="46"/>
  <c r="BA66" i="44"/>
  <c r="BI66" i="46"/>
  <c r="BI66" i="44"/>
  <c r="BQ66" i="46"/>
  <c r="BQ66" i="44"/>
  <c r="G67" i="46"/>
  <c r="G67" i="44"/>
  <c r="O67" i="46"/>
  <c r="O67" i="44"/>
  <c r="W67" i="46"/>
  <c r="W67" i="44"/>
  <c r="AE67" i="46"/>
  <c r="AE67" i="44"/>
  <c r="AM67" i="46"/>
  <c r="AM67" i="44"/>
  <c r="AU67" i="46"/>
  <c r="AU67" i="44"/>
  <c r="BC67" i="46"/>
  <c r="BC67" i="44"/>
  <c r="BK67" i="46"/>
  <c r="BK67" i="44"/>
  <c r="F72" i="46"/>
  <c r="F72" i="44"/>
  <c r="N72" i="46"/>
  <c r="N72" i="44"/>
  <c r="V72" i="46"/>
  <c r="V72" i="44"/>
  <c r="AT72" i="46"/>
  <c r="AT72" i="44"/>
  <c r="I68" i="46"/>
  <c r="I68" i="44"/>
  <c r="AW68" i="46"/>
  <c r="AW68" i="44"/>
  <c r="AH74" i="46"/>
  <c r="AH74" i="44"/>
  <c r="BN74" i="46"/>
  <c r="BN74" i="44"/>
  <c r="Y86" i="46"/>
  <c r="Y86" i="44"/>
  <c r="BM86" i="46"/>
  <c r="BM86" i="44"/>
  <c r="D89" i="46"/>
  <c r="D89" i="44"/>
  <c r="AB89" i="46"/>
  <c r="AB89" i="44"/>
  <c r="AR89" i="46"/>
  <c r="AR89" i="44"/>
  <c r="BP89" i="46"/>
  <c r="BP89" i="44"/>
  <c r="I73" i="44"/>
  <c r="Q73" i="44"/>
  <c r="Y73" i="44"/>
  <c r="AG73" i="44"/>
  <c r="AO73" i="44"/>
  <c r="AW73" i="44"/>
  <c r="BE73" i="44"/>
  <c r="BM73" i="44"/>
  <c r="L89" i="44"/>
  <c r="AZ89" i="44"/>
  <c r="G39" i="46"/>
  <c r="G39" i="44"/>
  <c r="O39" i="46"/>
  <c r="O39" i="44"/>
  <c r="W39" i="46"/>
  <c r="W39" i="44"/>
  <c r="AE39" i="46"/>
  <c r="AE39" i="44"/>
  <c r="AM39" i="46"/>
  <c r="AM39" i="44"/>
  <c r="AU39" i="46"/>
  <c r="AU39" i="44"/>
  <c r="BC39" i="46"/>
  <c r="BC39" i="44"/>
  <c r="BK39" i="46"/>
  <c r="BK39" i="44"/>
  <c r="D123" i="46"/>
  <c r="D123" i="44"/>
  <c r="L123" i="46"/>
  <c r="L123" i="44"/>
  <c r="T123" i="46"/>
  <c r="T123" i="44"/>
  <c r="AB123" i="46"/>
  <c r="AB123" i="44"/>
  <c r="AJ123" i="46"/>
  <c r="AJ123" i="44"/>
  <c r="AR123" i="46"/>
  <c r="AR123" i="44"/>
  <c r="AZ123" i="46"/>
  <c r="AZ123" i="44"/>
  <c r="BH123" i="46"/>
  <c r="BH123" i="44"/>
  <c r="BP123" i="46"/>
  <c r="BP123" i="44"/>
  <c r="J74" i="46"/>
  <c r="J74" i="44"/>
  <c r="BF74" i="46"/>
  <c r="BF74" i="44"/>
  <c r="AR27" i="46"/>
  <c r="AR27" i="44"/>
  <c r="Y68" i="46"/>
  <c r="Y68" i="44"/>
  <c r="G118" i="46"/>
  <c r="G118" i="44"/>
  <c r="O118" i="46"/>
  <c r="O118" i="44"/>
  <c r="W118" i="44"/>
  <c r="W118" i="46"/>
  <c r="AE118" i="46"/>
  <c r="AE118" i="44"/>
  <c r="AM118" i="46"/>
  <c r="AM118" i="44"/>
  <c r="AU118" i="46"/>
  <c r="AU118" i="44"/>
  <c r="BC118" i="46"/>
  <c r="BC118" i="44"/>
  <c r="BK118" i="44"/>
  <c r="BK118" i="46"/>
  <c r="K119" i="46"/>
  <c r="K119" i="44"/>
  <c r="S119" i="46"/>
  <c r="S119" i="44"/>
  <c r="AA119" i="46"/>
  <c r="AA119" i="44"/>
  <c r="AI119" i="46"/>
  <c r="AI119" i="44"/>
  <c r="AQ119" i="46"/>
  <c r="AQ119" i="44"/>
  <c r="AY119" i="46"/>
  <c r="AY119" i="44"/>
  <c r="BG119" i="46"/>
  <c r="BG119" i="44"/>
  <c r="BO119" i="46"/>
  <c r="BO119" i="44"/>
  <c r="Z74" i="46"/>
  <c r="Z74" i="44"/>
  <c r="Q86" i="44"/>
  <c r="BE86" i="44"/>
  <c r="Q68" i="46"/>
  <c r="Q68" i="44"/>
  <c r="AO68" i="46"/>
  <c r="AO68" i="44"/>
  <c r="BM68" i="46"/>
  <c r="BM68" i="44"/>
  <c r="R74" i="46"/>
  <c r="R74" i="44"/>
  <c r="AX74" i="46"/>
  <c r="AX74" i="44"/>
  <c r="AG86" i="46"/>
  <c r="AG86" i="44"/>
  <c r="AO86" i="46"/>
  <c r="AO86" i="44"/>
  <c r="E59" i="44"/>
  <c r="M59" i="44"/>
  <c r="U59" i="44"/>
  <c r="AC59" i="44"/>
  <c r="AK59" i="44"/>
  <c r="AS59" i="44"/>
  <c r="BA59" i="44"/>
  <c r="BI59" i="44"/>
  <c r="BQ59" i="44"/>
  <c r="I86" i="44"/>
  <c r="AW86" i="44"/>
  <c r="K87" i="46"/>
  <c r="K87" i="44"/>
  <c r="S87" i="46"/>
  <c r="S87" i="44"/>
  <c r="AA87" i="46"/>
  <c r="AA87" i="44"/>
  <c r="AI87" i="46"/>
  <c r="AI87" i="44"/>
  <c r="AQ87" i="46"/>
  <c r="AQ87" i="44"/>
  <c r="AY87" i="46"/>
  <c r="AY87" i="44"/>
  <c r="BG87" i="46"/>
  <c r="BG87" i="44"/>
  <c r="H93" i="46"/>
  <c r="H93" i="44"/>
  <c r="P93" i="46"/>
  <c r="P93" i="44"/>
  <c r="X93" i="46"/>
  <c r="X93" i="44"/>
  <c r="AF93" i="46"/>
  <c r="AF93" i="44"/>
  <c r="AN93" i="46"/>
  <c r="AN93" i="44"/>
  <c r="AV93" i="46"/>
  <c r="AV93" i="44"/>
  <c r="BD93" i="46"/>
  <c r="BD93" i="44"/>
  <c r="BL93" i="46"/>
  <c r="BL93" i="44"/>
  <c r="J100" i="46"/>
  <c r="J100" i="44"/>
  <c r="R100" i="46"/>
  <c r="R100" i="44"/>
  <c r="Z100" i="46"/>
  <c r="Z100" i="44"/>
  <c r="AH100" i="46"/>
  <c r="AH100" i="44"/>
  <c r="AX100" i="46"/>
  <c r="AX100" i="44"/>
  <c r="BF100" i="46"/>
  <c r="BF100" i="44"/>
  <c r="BN100" i="46"/>
  <c r="BN100" i="44"/>
  <c r="I110" i="46"/>
  <c r="I110" i="44"/>
  <c r="Q110" i="46"/>
  <c r="Q110" i="44"/>
  <c r="Y110" i="46"/>
  <c r="Y110" i="44"/>
  <c r="AG110" i="46"/>
  <c r="AG110" i="44"/>
  <c r="AO110" i="46"/>
  <c r="AO110" i="44"/>
  <c r="AW110" i="46"/>
  <c r="AW110" i="44"/>
  <c r="BE110" i="46"/>
  <c r="BE110" i="44"/>
  <c r="BM110" i="46"/>
  <c r="BM110" i="44"/>
  <c r="D111" i="46"/>
  <c r="D111" i="44"/>
  <c r="L111" i="46"/>
  <c r="L111" i="44"/>
  <c r="T111" i="46"/>
  <c r="T111" i="44"/>
  <c r="AB111" i="46"/>
  <c r="AB111" i="44"/>
  <c r="AJ111" i="46"/>
  <c r="AJ111" i="44"/>
  <c r="AR111" i="46"/>
  <c r="AR111" i="44"/>
  <c r="AZ111" i="46"/>
  <c r="AZ111" i="44"/>
  <c r="BH111" i="46"/>
  <c r="BH111" i="44"/>
  <c r="BP111" i="46"/>
  <c r="BP111" i="44"/>
  <c r="H117" i="46"/>
  <c r="H117" i="44"/>
  <c r="P117" i="46"/>
  <c r="P117" i="44"/>
  <c r="X117" i="46"/>
  <c r="X117" i="44"/>
  <c r="AF117" i="46"/>
  <c r="AF117" i="44"/>
  <c r="AN117" i="46"/>
  <c r="AN117" i="44"/>
  <c r="AV117" i="46"/>
  <c r="AV117" i="44"/>
  <c r="BD117" i="46"/>
  <c r="BD117" i="44"/>
  <c r="BL117" i="46"/>
  <c r="BL117" i="44"/>
  <c r="BF104" i="46"/>
  <c r="BF104" i="44"/>
  <c r="BN104" i="46"/>
  <c r="BN104" i="44"/>
  <c r="BA122" i="46"/>
  <c r="BA122" i="44"/>
  <c r="X107" i="44"/>
  <c r="M122" i="44"/>
  <c r="BQ122" i="44"/>
  <c r="J104" i="44"/>
  <c r="R104" i="44"/>
  <c r="Z104" i="44"/>
  <c r="AH104" i="44"/>
  <c r="AP104" i="44"/>
  <c r="AX104" i="44"/>
  <c r="P107" i="44"/>
  <c r="E122" i="44"/>
  <c r="BI122" i="44"/>
  <c r="K137" i="44"/>
  <c r="S137" i="44"/>
  <c r="AA137" i="44"/>
  <c r="AI137" i="44"/>
  <c r="AQ137" i="44"/>
  <c r="AY137" i="44"/>
  <c r="BG137" i="44"/>
  <c r="K157" i="44"/>
  <c r="S157" i="44"/>
  <c r="AA157" i="44"/>
  <c r="AI157" i="44"/>
  <c r="H107" i="44"/>
  <c r="AV116" i="46"/>
  <c r="AV116" i="44"/>
  <c r="D107" i="46"/>
  <c r="D107" i="44"/>
  <c r="L107" i="46"/>
  <c r="L107" i="44"/>
  <c r="T107" i="46"/>
  <c r="T107" i="44"/>
  <c r="AB107" i="46"/>
  <c r="AB107" i="44"/>
  <c r="AJ107" i="46"/>
  <c r="AJ107" i="44"/>
  <c r="AR107" i="46"/>
  <c r="AR107" i="44"/>
  <c r="AZ107" i="46"/>
  <c r="AZ107" i="44"/>
  <c r="BH107" i="46"/>
  <c r="BH107" i="44"/>
  <c r="BP107" i="46"/>
  <c r="BP107" i="44"/>
  <c r="AX115" i="46"/>
  <c r="AX115" i="44"/>
  <c r="K125" i="46"/>
  <c r="K125" i="44"/>
  <c r="AQ125" i="46"/>
  <c r="AQ125" i="44"/>
  <c r="F105" i="44"/>
  <c r="N105" i="44"/>
  <c r="V105" i="44"/>
  <c r="AD105" i="44"/>
  <c r="AL105" i="44"/>
  <c r="AT105" i="44"/>
  <c r="BB105" i="44"/>
  <c r="BJ105" i="44"/>
  <c r="AV107" i="44"/>
  <c r="AK122" i="44"/>
  <c r="T24" i="44"/>
  <c r="AR24" i="44"/>
  <c r="BP24" i="44"/>
  <c r="D32" i="44"/>
  <c r="AB32" i="44"/>
  <c r="AZ32" i="44"/>
  <c r="BK81" i="44"/>
  <c r="R85" i="44"/>
  <c r="AU125" i="44"/>
  <c r="X175" i="44"/>
  <c r="F207" i="44"/>
  <c r="N207" i="44"/>
  <c r="V207" i="44"/>
  <c r="AD207" i="44"/>
  <c r="AL207" i="44"/>
  <c r="AT207" i="44"/>
  <c r="BB207" i="44"/>
  <c r="BJ207" i="44"/>
  <c r="W12" i="46"/>
  <c r="AV180" i="46"/>
  <c r="AM12" i="44"/>
  <c r="D24" i="44"/>
  <c r="AB24" i="44"/>
  <c r="AZ24" i="44"/>
  <c r="T32" i="44"/>
  <c r="AR32" i="44"/>
  <c r="C116" i="46"/>
  <c r="C116" i="44" s="1"/>
  <c r="K8" i="44"/>
  <c r="S8" i="44"/>
  <c r="AA8" i="44"/>
  <c r="AI8" i="44"/>
  <c r="AQ8" i="44"/>
  <c r="AY8" i="44"/>
  <c r="BG8" i="44"/>
  <c r="BO8" i="44"/>
  <c r="AE12" i="44"/>
  <c r="BC81" i="44"/>
  <c r="J85" i="44"/>
  <c r="F95" i="44"/>
  <c r="N95" i="44"/>
  <c r="V95" i="44"/>
  <c r="AD95" i="44"/>
  <c r="AL95" i="44"/>
  <c r="AT95" i="44"/>
  <c r="BB95" i="44"/>
  <c r="BJ95" i="44"/>
  <c r="F115" i="44"/>
  <c r="N115" i="44"/>
  <c r="V115" i="44"/>
  <c r="AD115" i="44"/>
  <c r="AL115" i="44"/>
  <c r="AT115" i="44"/>
  <c r="BB115" i="44"/>
  <c r="BJ115" i="44"/>
  <c r="D116" i="44"/>
  <c r="L116" i="44"/>
  <c r="T116" i="44"/>
  <c r="AB116" i="44"/>
  <c r="AJ116" i="44"/>
  <c r="AR116" i="44"/>
  <c r="AZ116" i="44"/>
  <c r="BH116" i="44"/>
  <c r="BP116" i="44"/>
  <c r="AM125" i="44"/>
  <c r="I150" i="44"/>
  <c r="Q150" i="44"/>
  <c r="Y150" i="44"/>
  <c r="AG150" i="44"/>
  <c r="AO150" i="44"/>
  <c r="AW150" i="44"/>
  <c r="BE150" i="44"/>
  <c r="BM150" i="44"/>
  <c r="P175" i="44"/>
  <c r="K181" i="44"/>
  <c r="S181" i="44"/>
  <c r="AA181" i="44"/>
  <c r="AI181" i="44"/>
  <c r="AQ181" i="44"/>
  <c r="AY181" i="44"/>
  <c r="BG181" i="44"/>
  <c r="BO181" i="44"/>
  <c r="L24" i="44"/>
  <c r="AJ24" i="44"/>
  <c r="BH24" i="44"/>
  <c r="L32" i="44"/>
  <c r="AJ32" i="44"/>
  <c r="BH32" i="44"/>
  <c r="A166" i="44"/>
  <c r="H27" i="44"/>
  <c r="P27" i="44"/>
  <c r="X27" i="44"/>
  <c r="AF27" i="44"/>
  <c r="AN27" i="44"/>
  <c r="AV27" i="44"/>
  <c r="BD27" i="44"/>
  <c r="BL27" i="44"/>
  <c r="AU81" i="44"/>
  <c r="BN85" i="44"/>
  <c r="I122" i="44"/>
  <c r="Q122" i="44"/>
  <c r="Y122" i="44"/>
  <c r="AG122" i="44"/>
  <c r="AO122" i="44"/>
  <c r="AW122" i="44"/>
  <c r="BE122" i="44"/>
  <c r="BM122" i="44"/>
  <c r="AE125" i="44"/>
  <c r="J154" i="44"/>
  <c r="R154" i="44"/>
  <c r="Z154" i="44"/>
  <c r="AH154" i="44"/>
  <c r="AP154" i="44"/>
  <c r="AX154" i="44"/>
  <c r="BF154" i="44"/>
  <c r="BN154" i="44"/>
  <c r="H175" i="44"/>
  <c r="AZ14" i="46"/>
  <c r="S9" i="44"/>
  <c r="BG9" i="44"/>
  <c r="Q10" i="44"/>
  <c r="BE10" i="44"/>
  <c r="O12" i="44"/>
  <c r="L17" i="44"/>
  <c r="AR17" i="44"/>
  <c r="AM81" i="44"/>
  <c r="BF85" i="44"/>
  <c r="W125" i="44"/>
  <c r="BL175" i="44"/>
  <c r="E189" i="44"/>
  <c r="M189" i="44"/>
  <c r="U189" i="44"/>
  <c r="AC189" i="44"/>
  <c r="AK189" i="44"/>
  <c r="AS189" i="44"/>
  <c r="BA189" i="44"/>
  <c r="BI189" i="44"/>
  <c r="BQ189" i="44"/>
  <c r="BK12" i="46"/>
  <c r="BH14" i="46"/>
  <c r="AQ9" i="44"/>
  <c r="I10" i="44"/>
  <c r="AO10" i="44"/>
  <c r="AB17" i="44"/>
  <c r="BP17" i="44"/>
  <c r="H11" i="44"/>
  <c r="P11" i="44"/>
  <c r="X11" i="44"/>
  <c r="AF11" i="44"/>
  <c r="AN11" i="44"/>
  <c r="BD11" i="44"/>
  <c r="BL11" i="44"/>
  <c r="E13" i="44"/>
  <c r="M13" i="44"/>
  <c r="U13" i="44"/>
  <c r="AC13" i="44"/>
  <c r="AK13" i="44"/>
  <c r="AS13" i="44"/>
  <c r="BA13" i="44"/>
  <c r="BI13" i="44"/>
  <c r="BQ13" i="44"/>
  <c r="J35" i="44"/>
  <c r="R35" i="44"/>
  <c r="Z35" i="44"/>
  <c r="AH35" i="44"/>
  <c r="AP35" i="44"/>
  <c r="AX35" i="44"/>
  <c r="BF35" i="44"/>
  <c r="BN35" i="44"/>
  <c r="AE81" i="44"/>
  <c r="AX85" i="44"/>
  <c r="I91" i="44"/>
  <c r="Q91" i="44"/>
  <c r="Y91" i="44"/>
  <c r="AG91" i="44"/>
  <c r="AO91" i="44"/>
  <c r="AW91" i="44"/>
  <c r="BE91" i="44"/>
  <c r="BM91" i="44"/>
  <c r="O125" i="44"/>
  <c r="F165" i="44"/>
  <c r="N165" i="44"/>
  <c r="V165" i="44"/>
  <c r="AD165" i="44"/>
  <c r="AL165" i="44"/>
  <c r="AT165" i="44"/>
  <c r="BB165" i="44"/>
  <c r="BJ165" i="44"/>
  <c r="BD175" i="44"/>
  <c r="H180" i="44"/>
  <c r="P180" i="44"/>
  <c r="X180" i="44"/>
  <c r="AF180" i="44"/>
  <c r="AN180" i="44"/>
  <c r="BD180" i="44"/>
  <c r="BL180" i="44"/>
  <c r="H204" i="44"/>
  <c r="P204" i="44"/>
  <c r="X204" i="44"/>
  <c r="AF204" i="44"/>
  <c r="AN204" i="44"/>
  <c r="AV204" i="44"/>
  <c r="BD204" i="44"/>
  <c r="BL204" i="44"/>
  <c r="K9" i="44"/>
  <c r="AI9" i="44"/>
  <c r="BO9" i="44"/>
  <c r="AG10" i="44"/>
  <c r="D17" i="44"/>
  <c r="AJ17" i="44"/>
  <c r="BH17" i="44"/>
  <c r="AV11" i="44"/>
  <c r="C19" i="46"/>
  <c r="C19" i="44" s="1"/>
  <c r="C96" i="46"/>
  <c r="C96" i="44" s="1"/>
  <c r="I7" i="44"/>
  <c r="Q7" i="44"/>
  <c r="Y7" i="44"/>
  <c r="AG7" i="44"/>
  <c r="AO7" i="44"/>
  <c r="AW7" i="44"/>
  <c r="BE7" i="44"/>
  <c r="BM7" i="44"/>
  <c r="D14" i="44"/>
  <c r="L14" i="44"/>
  <c r="T14" i="44"/>
  <c r="AB14" i="44"/>
  <c r="AJ14" i="44"/>
  <c r="AR14" i="44"/>
  <c r="BP14" i="44"/>
  <c r="J15" i="44"/>
  <c r="K23" i="44"/>
  <c r="S23" i="44"/>
  <c r="AA23" i="44"/>
  <c r="AI23" i="44"/>
  <c r="AQ23" i="44"/>
  <c r="AY23" i="44"/>
  <c r="BG23" i="44"/>
  <c r="BO23" i="44"/>
  <c r="W81" i="44"/>
  <c r="AP85" i="44"/>
  <c r="G125" i="44"/>
  <c r="E130" i="44"/>
  <c r="M130" i="44"/>
  <c r="U130" i="44"/>
  <c r="AC130" i="44"/>
  <c r="AK130" i="44"/>
  <c r="AS130" i="44"/>
  <c r="BA130" i="44"/>
  <c r="BI130" i="44"/>
  <c r="BQ130" i="44"/>
  <c r="G153" i="44"/>
  <c r="O153" i="44"/>
  <c r="W153" i="44"/>
  <c r="AE153" i="44"/>
  <c r="AM153" i="44"/>
  <c r="AU153" i="44"/>
  <c r="BC153" i="44"/>
  <c r="BK153" i="44"/>
  <c r="AV175" i="44"/>
  <c r="E190" i="44"/>
  <c r="M190" i="44"/>
  <c r="U190" i="44"/>
  <c r="AC190" i="44"/>
  <c r="AK190" i="44"/>
  <c r="AS190" i="44"/>
  <c r="BA190" i="44"/>
  <c r="BI190" i="44"/>
  <c r="BQ190" i="44"/>
  <c r="AA9" i="44"/>
  <c r="AY9" i="44"/>
  <c r="Y10" i="44"/>
  <c r="AW10" i="44"/>
  <c r="T17" i="44"/>
  <c r="AZ17" i="44"/>
  <c r="BC12" i="44"/>
  <c r="J56" i="44"/>
  <c r="R56" i="44"/>
  <c r="Z56" i="44"/>
  <c r="AH56" i="44"/>
  <c r="AP56" i="44"/>
  <c r="AX56" i="44"/>
  <c r="BF56" i="44"/>
  <c r="BN56" i="44"/>
  <c r="O81" i="44"/>
  <c r="AH85" i="44"/>
  <c r="BK125" i="44"/>
  <c r="AN175" i="44"/>
  <c r="E86" i="46"/>
  <c r="E86" i="44"/>
  <c r="M86" i="46"/>
  <c r="M86" i="44"/>
  <c r="U86" i="46"/>
  <c r="U86" i="44"/>
  <c r="AC86" i="46"/>
  <c r="AC86" i="44"/>
  <c r="AK86" i="46"/>
  <c r="AK86" i="44"/>
  <c r="AS86" i="46"/>
  <c r="AS86" i="44"/>
  <c r="BA86" i="46"/>
  <c r="BA86" i="44"/>
  <c r="BI86" i="46"/>
  <c r="BI86" i="44"/>
  <c r="BQ86" i="46"/>
  <c r="BQ86" i="44"/>
  <c r="BJ38" i="44"/>
  <c r="G83" i="46"/>
  <c r="G83" i="44"/>
  <c r="O83" i="46"/>
  <c r="O83" i="44"/>
  <c r="W83" i="46"/>
  <c r="W83" i="44"/>
  <c r="AE83" i="46"/>
  <c r="AE83" i="44"/>
  <c r="AM83" i="46"/>
  <c r="AM83" i="44"/>
  <c r="AU83" i="46"/>
  <c r="AU83" i="44"/>
  <c r="BC83" i="46"/>
  <c r="BC83" i="44"/>
  <c r="BK83" i="46"/>
  <c r="BK83" i="44"/>
  <c r="K92" i="46"/>
  <c r="K92" i="44"/>
  <c r="S92" i="46"/>
  <c r="S92" i="44"/>
  <c r="AA92" i="46"/>
  <c r="AA92" i="44"/>
  <c r="AI92" i="46"/>
  <c r="AI92" i="44"/>
  <c r="AQ92" i="46"/>
  <c r="AQ92" i="44"/>
  <c r="AY92" i="46"/>
  <c r="AY92" i="44"/>
  <c r="BG92" i="46"/>
  <c r="BG92" i="44"/>
  <c r="K187" i="46"/>
  <c r="K187" i="44"/>
  <c r="S187" i="46"/>
  <c r="S187" i="44"/>
  <c r="AA187" i="46"/>
  <c r="AA187" i="44"/>
  <c r="AI187" i="46"/>
  <c r="AI187" i="44"/>
  <c r="AQ187" i="46"/>
  <c r="AQ187" i="44"/>
  <c r="AY187" i="46"/>
  <c r="AY187" i="44"/>
  <c r="BG187" i="46"/>
  <c r="BG187" i="44"/>
  <c r="BO187" i="46"/>
  <c r="BO187" i="44"/>
  <c r="V38" i="44"/>
  <c r="K72" i="44"/>
  <c r="S72" i="44"/>
  <c r="AA72" i="44"/>
  <c r="AI72" i="44"/>
  <c r="AQ72" i="44"/>
  <c r="AY72" i="44"/>
  <c r="BG72" i="44"/>
  <c r="BO72" i="44"/>
  <c r="I89" i="46"/>
  <c r="I89" i="44"/>
  <c r="Q89" i="46"/>
  <c r="Q89" i="44"/>
  <c r="Y89" i="46"/>
  <c r="Y89" i="44"/>
  <c r="AG89" i="46"/>
  <c r="AG89" i="44"/>
  <c r="AO89" i="46"/>
  <c r="AO89" i="44"/>
  <c r="AW89" i="46"/>
  <c r="AW89" i="44"/>
  <c r="BM89" i="46"/>
  <c r="BM89" i="44"/>
  <c r="BB38" i="44"/>
  <c r="H81" i="44"/>
  <c r="P81" i="44"/>
  <c r="X81" i="44"/>
  <c r="AF81" i="44"/>
  <c r="AN81" i="44"/>
  <c r="AV81" i="44"/>
  <c r="BD81" i="44"/>
  <c r="BL81" i="44"/>
  <c r="K175" i="46"/>
  <c r="K175" i="44"/>
  <c r="S175" i="46"/>
  <c r="S175" i="44"/>
  <c r="AA175" i="44"/>
  <c r="AA175" i="46"/>
  <c r="AI175" i="46"/>
  <c r="AI175" i="44"/>
  <c r="AQ175" i="46"/>
  <c r="AQ175" i="44"/>
  <c r="AY175" i="46"/>
  <c r="AY175" i="44"/>
  <c r="BG175" i="46"/>
  <c r="BG175" i="44"/>
  <c r="F38" i="44"/>
  <c r="AT38" i="44"/>
  <c r="C39" i="46"/>
  <c r="C39" i="44" s="1"/>
  <c r="E12" i="44"/>
  <c r="M12" i="44"/>
  <c r="U12" i="44"/>
  <c r="AC12" i="44"/>
  <c r="AK12" i="44"/>
  <c r="AS12" i="44"/>
  <c r="BA12" i="44"/>
  <c r="BI12" i="44"/>
  <c r="BQ12" i="44"/>
  <c r="K33" i="44"/>
  <c r="S33" i="44"/>
  <c r="AA33" i="44"/>
  <c r="AI33" i="44"/>
  <c r="AQ33" i="44"/>
  <c r="AY33" i="44"/>
  <c r="BG33" i="44"/>
  <c r="BO33" i="44"/>
  <c r="I42" i="44"/>
  <c r="Q42" i="44"/>
  <c r="Y42" i="44"/>
  <c r="AG42" i="44"/>
  <c r="AO42" i="44"/>
  <c r="AW42" i="44"/>
  <c r="BE42" i="44"/>
  <c r="BM42" i="44"/>
  <c r="G85" i="46"/>
  <c r="G85" i="44"/>
  <c r="O85" i="46"/>
  <c r="O85" i="44"/>
  <c r="W85" i="46"/>
  <c r="W85" i="44"/>
  <c r="AE85" i="46"/>
  <c r="AE85" i="44"/>
  <c r="AM85" i="46"/>
  <c r="AM85" i="44"/>
  <c r="AU85" i="46"/>
  <c r="AU85" i="44"/>
  <c r="BC85" i="46"/>
  <c r="BC85" i="44"/>
  <c r="BK85" i="44"/>
  <c r="BK85" i="46"/>
  <c r="BE89" i="46"/>
  <c r="N38" i="44"/>
  <c r="W76" i="46"/>
  <c r="W76" i="44"/>
  <c r="AE76" i="46"/>
  <c r="AE76" i="44"/>
  <c r="AM76" i="46"/>
  <c r="AM76" i="44"/>
  <c r="AU76" i="46"/>
  <c r="AU76" i="44"/>
  <c r="BC76" i="46"/>
  <c r="BC76" i="44"/>
  <c r="BK76" i="44"/>
  <c r="BK76" i="46"/>
  <c r="D125" i="46"/>
  <c r="D125" i="44"/>
  <c r="L125" i="46"/>
  <c r="L125" i="44"/>
  <c r="T125" i="46"/>
  <c r="T125" i="44"/>
  <c r="AB125" i="46"/>
  <c r="AB125" i="44"/>
  <c r="AJ125" i="46"/>
  <c r="AJ125" i="44"/>
  <c r="AR125" i="46"/>
  <c r="AR125" i="44"/>
  <c r="AZ125" i="46"/>
  <c r="AZ125" i="44"/>
  <c r="BH125" i="46"/>
  <c r="BH125" i="44"/>
  <c r="BP125" i="46"/>
  <c r="BP125" i="44"/>
  <c r="AD38" i="44"/>
  <c r="K50" i="44"/>
  <c r="S50" i="44"/>
  <c r="AA50" i="44"/>
  <c r="AI50" i="44"/>
  <c r="AQ50" i="44"/>
  <c r="AY50" i="44"/>
  <c r="BG50" i="44"/>
  <c r="BO50" i="44"/>
  <c r="G84" i="46"/>
  <c r="G84" i="44"/>
  <c r="O84" i="46"/>
  <c r="O84" i="44"/>
  <c r="W84" i="46"/>
  <c r="W84" i="44"/>
  <c r="AE84" i="46"/>
  <c r="AE84" i="44"/>
  <c r="AM84" i="46"/>
  <c r="AM84" i="44"/>
  <c r="AU84" i="46"/>
  <c r="AU84" i="44"/>
  <c r="BC84" i="46"/>
  <c r="BC84" i="44"/>
  <c r="BK84" i="46"/>
  <c r="BK84" i="44"/>
  <c r="H99" i="46"/>
  <c r="H99" i="44"/>
  <c r="P99" i="46"/>
  <c r="P99" i="44"/>
  <c r="X99" i="46"/>
  <c r="X99" i="44"/>
  <c r="AF99" i="46"/>
  <c r="AF99" i="44"/>
  <c r="AN99" i="46"/>
  <c r="AN99" i="44"/>
  <c r="AV99" i="46"/>
  <c r="AV99" i="44"/>
  <c r="BD99" i="46"/>
  <c r="BD99" i="44"/>
  <c r="BL99" i="46"/>
  <c r="BL99" i="44"/>
  <c r="J101" i="46"/>
  <c r="J101" i="44"/>
  <c r="R101" i="46"/>
  <c r="R101" i="44"/>
  <c r="Z101" i="46"/>
  <c r="Z101" i="44"/>
  <c r="AH101" i="46"/>
  <c r="AH101" i="44"/>
  <c r="AP101" i="46"/>
  <c r="AP101" i="44"/>
  <c r="AX101" i="46"/>
  <c r="AX101" i="44"/>
  <c r="BF101" i="46"/>
  <c r="BF101" i="44"/>
  <c r="BN101" i="46"/>
  <c r="BN101" i="44"/>
  <c r="AL38" i="44"/>
  <c r="D22" i="44"/>
  <c r="L22" i="44"/>
  <c r="T22" i="44"/>
  <c r="AB22" i="44"/>
  <c r="AJ22" i="44"/>
  <c r="AR22" i="44"/>
  <c r="AZ22" i="44"/>
  <c r="BH22" i="44"/>
  <c r="BP22" i="44"/>
  <c r="J75" i="44"/>
  <c r="R75" i="44"/>
  <c r="Z75" i="44"/>
  <c r="AH75" i="44"/>
  <c r="AP75" i="44"/>
  <c r="AX75" i="44"/>
  <c r="BF75" i="44"/>
  <c r="BN75" i="44"/>
  <c r="A41" i="44"/>
  <c r="C119" i="46"/>
  <c r="C119" i="44" s="1"/>
  <c r="A119" i="44"/>
  <c r="A27" i="44"/>
  <c r="C159" i="46"/>
  <c r="C159" i="44" s="1"/>
  <c r="A159" i="44"/>
  <c r="C16" i="46"/>
  <c r="C16" i="44" s="1"/>
  <c r="A16" i="44"/>
  <c r="O29" i="42"/>
  <c r="U29" i="42"/>
  <c r="H29" i="42"/>
  <c r="G29" i="42"/>
  <c r="A150" i="29"/>
  <c r="A150" i="27"/>
  <c r="A150" i="28"/>
  <c r="A149" i="29"/>
  <c r="A149" i="27"/>
  <c r="A149" i="28"/>
  <c r="A151" i="29"/>
  <c r="A151" i="27"/>
  <c r="A151" i="28"/>
  <c r="A148" i="28"/>
  <c r="A148" i="29"/>
  <c r="A148" i="27"/>
  <c r="D6" i="27"/>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C14" i="29"/>
  <c r="AG14" i="29"/>
  <c r="AG12" i="29"/>
  <c r="AF10" i="29"/>
  <c r="AG8" i="29"/>
  <c r="AG6" i="29"/>
  <c r="AG4" i="29"/>
  <c r="AI3" i="29"/>
  <c r="Y3" i="29"/>
  <c r="O3" i="29"/>
  <c r="E3" i="29"/>
  <c r="B10" i="29"/>
  <c r="AF3" i="29"/>
  <c r="B3" i="29"/>
  <c r="W14" i="29"/>
  <c r="W12" i="29"/>
  <c r="V10" i="29"/>
  <c r="W8" i="29"/>
  <c r="W6" i="29"/>
  <c r="W4" i="29"/>
  <c r="AH3" i="29"/>
  <c r="X3" i="29"/>
  <c r="N3" i="29"/>
  <c r="D3" i="29"/>
  <c r="C12" i="29"/>
  <c r="C4" i="29"/>
  <c r="L3" i="29"/>
  <c r="M14" i="29"/>
  <c r="M12" i="29"/>
  <c r="L10" i="29"/>
  <c r="M8" i="29"/>
  <c r="M6" i="29"/>
  <c r="M4" i="29"/>
  <c r="AG3" i="29"/>
  <c r="W3" i="29"/>
  <c r="M3" i="29"/>
  <c r="C3" i="29"/>
  <c r="C8" i="29"/>
  <c r="C6" i="29"/>
  <c r="V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AH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A44" i="43"/>
  <c r="C36" i="42"/>
  <c r="A23" i="43"/>
  <c r="Q37" i="42"/>
  <c r="B34" i="42"/>
  <c r="P4" i="42"/>
  <c r="B4" i="44"/>
  <c r="C39" i="42"/>
  <c r="C37" i="42"/>
  <c r="C27" i="42"/>
  <c r="AZ2" i="44"/>
  <c r="Q38" i="42"/>
  <c r="J36" i="42"/>
  <c r="Q39" i="42"/>
  <c r="J27" i="42"/>
  <c r="A65" i="43"/>
  <c r="J38" i="42"/>
  <c r="I4" i="42"/>
  <c r="J37"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B6" i="46" s="1"/>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N1" i="29" l="1"/>
  <c r="X1" i="29"/>
  <c r="AH1" i="28"/>
  <c r="D1" i="29"/>
  <c r="N1" i="28"/>
  <c r="X1" i="28"/>
  <c r="AH1" i="27"/>
  <c r="D1" i="28"/>
  <c r="N1" i="27"/>
  <c r="X1" i="27"/>
  <c r="A5" i="40"/>
  <c r="C5" i="40" s="1"/>
  <c r="D1" i="27"/>
  <c r="B36" i="42"/>
  <c r="A30" i="42"/>
  <c r="P36" i="42"/>
  <c r="I36" i="42"/>
  <c r="I37" i="42"/>
  <c r="B37" i="42"/>
  <c r="A31" i="42"/>
  <c r="P37" i="42"/>
  <c r="P38" i="42"/>
  <c r="I38" i="42"/>
  <c r="B38" i="42"/>
  <c r="A32" i="42"/>
  <c r="AF3" i="46"/>
  <c r="DU3" i="46"/>
  <c r="BF3" i="46"/>
  <c r="BY3" i="46"/>
  <c r="CU3" i="46"/>
  <c r="J3" i="46"/>
  <c r="E28" i="42"/>
  <c r="L28" i="42"/>
  <c r="S28" i="42"/>
  <c r="CP3" i="46"/>
  <c r="G3" i="46"/>
  <c r="AA3" i="46"/>
  <c r="DR3" i="46"/>
  <c r="BC3" i="46"/>
  <c r="BV3" i="46"/>
  <c r="D28" i="42"/>
  <c r="R28" i="42"/>
  <c r="K28" i="42"/>
  <c r="P39" i="42"/>
  <c r="I39" i="42"/>
  <c r="A33" i="42"/>
  <c r="B39" i="42"/>
  <c r="AK3" i="46"/>
  <c r="DX3" i="46"/>
  <c r="BI3" i="46"/>
  <c r="CB3" i="46"/>
  <c r="CZ3" i="46"/>
  <c r="M3" i="46"/>
  <c r="F28" i="42"/>
  <c r="M28" i="42"/>
  <c r="T28" i="42"/>
  <c r="EA3" i="46"/>
  <c r="BL3" i="46"/>
  <c r="CE3" i="46"/>
  <c r="DE3" i="46"/>
  <c r="P3" i="46"/>
  <c r="AP3" i="46"/>
  <c r="G28" i="42"/>
  <c r="U28" i="42"/>
  <c r="N28" i="42"/>
  <c r="BO3" i="46"/>
  <c r="CH3" i="46"/>
  <c r="S3" i="46"/>
  <c r="AU3" i="46"/>
  <c r="ED3" i="46"/>
  <c r="O28" i="42"/>
  <c r="H28" i="42"/>
  <c r="V28" i="42"/>
  <c r="B9" i="46"/>
  <c r="B7" i="46"/>
  <c r="B8"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B27" i="42"/>
  <c r="G3" i="30" l="1"/>
  <c r="F3" i="30"/>
  <c r="E3" i="30"/>
  <c r="D3" i="30"/>
  <c r="C3" i="30"/>
  <c r="D5" i="40"/>
  <c r="E5" i="40"/>
  <c r="F5" i="40"/>
  <c r="B5" i="40"/>
  <c r="J25" i="42"/>
  <c r="J26" i="42"/>
  <c r="Q25" i="42"/>
  <c r="Q26" i="42"/>
  <c r="C25" i="42"/>
  <c r="C26" i="42"/>
  <c r="C15" i="47"/>
  <c r="C2" i="47"/>
  <c r="D1" i="45"/>
  <c r="H27" i="42"/>
  <c r="V2" i="42"/>
  <c r="N2" i="42"/>
  <c r="F2" i="42"/>
  <c r="T1" i="42"/>
  <c r="L1" i="42"/>
  <c r="D1" i="42"/>
  <c r="D2" i="45"/>
  <c r="C1" i="45"/>
  <c r="O27" i="42"/>
  <c r="G27" i="42"/>
  <c r="U2" i="42"/>
  <c r="M2" i="42"/>
  <c r="E2" i="42"/>
  <c r="S1" i="42"/>
  <c r="K1" i="42"/>
  <c r="C1" i="42"/>
  <c r="C2" i="45"/>
  <c r="B1" i="45"/>
  <c r="V27" i="42"/>
  <c r="N27" i="42"/>
  <c r="F27" i="42"/>
  <c r="T2" i="42"/>
  <c r="L2" i="42"/>
  <c r="D2" i="42"/>
  <c r="R1" i="42"/>
  <c r="J1" i="42"/>
  <c r="B1" i="42"/>
  <c r="U27" i="42"/>
  <c r="E27" i="42"/>
  <c r="B2" i="45"/>
  <c r="M27" i="42"/>
  <c r="A2" i="45"/>
  <c r="S27" i="42"/>
  <c r="K27" i="42"/>
  <c r="Q2" i="42"/>
  <c r="I2" i="42"/>
  <c r="A2" i="42"/>
  <c r="O1" i="42"/>
  <c r="G1" i="42"/>
  <c r="R27" i="42"/>
  <c r="P2" i="42"/>
  <c r="H2" i="42"/>
  <c r="V1" i="42"/>
  <c r="N1" i="42"/>
  <c r="F1" i="42"/>
  <c r="S2" i="42"/>
  <c r="U1" i="42"/>
  <c r="C2" i="42"/>
  <c r="L27" i="42"/>
  <c r="R2" i="42"/>
  <c r="Q1" i="42"/>
  <c r="G2" i="42"/>
  <c r="E1" i="42"/>
  <c r="T27" i="42"/>
  <c r="O2" i="42"/>
  <c r="P1" i="42"/>
  <c r="I1" i="42"/>
  <c r="H1" i="42"/>
  <c r="D27" i="42"/>
  <c r="K2" i="42"/>
  <c r="M1" i="42"/>
  <c r="J2" i="42"/>
  <c r="B2" i="42"/>
  <c r="B21" i="44" l="1"/>
  <c r="B27" i="44"/>
  <c r="B26" i="44"/>
  <c r="B23" i="44"/>
  <c r="B19" i="44"/>
  <c r="B13" i="44"/>
  <c r="B6" i="44"/>
  <c r="B17" i="44"/>
  <c r="B9" i="44"/>
  <c r="B10" i="44"/>
  <c r="B7" i="44"/>
  <c r="B11" i="44"/>
  <c r="B20" i="44"/>
  <c r="B12" i="44"/>
  <c r="B8" i="44"/>
  <c r="B28" i="44"/>
  <c r="B22" i="44"/>
  <c r="B25" i="44"/>
  <c r="B18" i="44"/>
  <c r="B16"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<sst xmlns="http://schemas.openxmlformats.org/spreadsheetml/2006/main" count="3719" uniqueCount="2253">
  <si>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</si>
  <si>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</si>
  <si>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</si>
  <si>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</si>
  <si>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</si>
  <si>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</si>
  <si>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</si>
  <si>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</si>
  <si>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</si>
  <si>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</si>
  <si>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</si>
  <si>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</si>
  <si>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</si>
  <si>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</si>
  <si>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</si>
  <si>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</si>
  <si>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</si>
  <si>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</si>
  <si>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</si>
  <si>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</si>
  <si>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</si>
  <si>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</si>
  <si>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</si>
  <si>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</si>
  <si>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</si>
  <si>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</si>
  <si>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</si>
  <si>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</si>
  <si>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</si>
  <si>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</si>
  <si>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</si>
  <si>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</si>
  <si>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</si>
  <si>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</si>
  <si>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</si>
  <si>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</si>
  <si>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</si>
  <si>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</si>
  <si>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</si>
  <si>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</si>
  <si>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</si>
  <si>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</si>
  <si>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</si>
  <si>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</si>
  <si>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</si>
  <si>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</si>
  <si>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</si>
  <si>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</si>
  <si>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</si>
  <si>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</si>
  <si>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</si>
  <si>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</si>
  <si>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</si>
  <si>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</si>
  <si>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</si>
  <si>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</si>
  <si>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</si>
  <si>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</si>
  <si>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</si>
  <si>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</si>
  <si>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</si>
  <si>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</si>
  <si>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</si>
  <si>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</si>
  <si>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</si>
  <si>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</si>
  <si>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</si>
  <si>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</si>
  <si>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</si>
  <si>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</si>
  <si>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</si>
  <si>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</si>
  <si>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</si>
  <si>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</si>
  <si>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</si>
  <si>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</si>
  <si>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</si>
  <si>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</si>
  <si>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</si>
  <si>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</si>
  <si>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</si>
  <si>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</si>
  <si>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</si>
  <si>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</si>
  <si>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</si>
  <si>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</si>
  <si>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</si>
  <si>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</si>
  <si>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</si>
  <si>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</si>
  <si>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</si>
  <si>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</si>
  <si>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</si>
  <si>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</si>
  <si>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</si>
  <si>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</si>
  <si>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</si>
  <si>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</si>
  <si>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</si>
  <si>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</si>
  <si>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</si>
  <si>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</si>
  <si>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</si>
  <si>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</si>
  <si>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</si>
  <si>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</si>
  <si>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</si>
  <si>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</si>
  <si>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</si>
  <si>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</si>
  <si>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</si>
  <si>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</si>
  <si>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</si>
  <si>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</si>
  <si>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</si>
  <si>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</si>
  <si>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</si>
  <si>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</si>
  <si>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</si>
  <si>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</si>
  <si>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</si>
  <si>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</si>
  <si>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</si>
  <si>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</si>
  <si>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</si>
  <si>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</si>
  <si>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</si>
  <si>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</si>
  <si>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</si>
  <si>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</si>
  <si>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</si>
  <si>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</si>
  <si>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</si>
  <si>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</si>
  <si>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</si>
  <si>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</si>
  <si>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</si>
  <si>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</si>
  <si>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</si>
  <si>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</si>
  <si>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</si>
  <si>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</si>
  <si>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Belize</t>
  </si>
  <si>
    <t>2009 National Assessment of WASH in Schools</t>
  </si>
  <si>
    <t>Census</t>
  </si>
  <si>
    <t>Constant throughout the year</t>
  </si>
  <si>
    <t>Improved &amp; constant through year</t>
  </si>
  <si>
    <t>Piped from municipal system</t>
  </si>
  <si>
    <t xml:space="preserve">Tube well </t>
  </si>
  <si>
    <t>Rainwater collection</t>
  </si>
  <si>
    <t>Commercial purified water</t>
  </si>
  <si>
    <t>Unprotected dug well or spring</t>
  </si>
  <si>
    <t>Surface water</t>
  </si>
  <si>
    <t>Tanker truck</t>
  </si>
  <si>
    <t xml:space="preserve">Government, grant-aided and private schools are included. Secondary schools are not included. Data include pre-primary only (2), primary only (178), and combined pre and primary (83). Pre-primary and primary estimates are based on schools that offer that level even if combined with other levels. </t>
  </si>
  <si>
    <t>Yes</t>
  </si>
  <si>
    <t>Separate toilets for boys and girls</t>
  </si>
  <si>
    <t xml:space="preserve">Improved &amp; separate </t>
  </si>
  <si>
    <t>Flush toilet</t>
  </si>
  <si>
    <t>VIP latrine</t>
  </si>
  <si>
    <t>Composting toilet</t>
  </si>
  <si>
    <t>Pit latrine with slab</t>
  </si>
  <si>
    <t>Pit latrine without slab</t>
  </si>
  <si>
    <t>Water but no soap + water and soap</t>
  </si>
  <si>
    <t>wat_fac_</t>
  </si>
  <si>
    <t>san_fac_</t>
  </si>
  <si>
    <t>Definition</t>
  </si>
  <si>
    <t>Basic (improved &amp; available)</t>
  </si>
  <si>
    <t>Limited</t>
  </si>
  <si>
    <t>POPULATION OF SCHOOL AGE CHILDREN</t>
  </si>
  <si>
    <t xml:space="preserve">Soap &amp; water available </t>
  </si>
  <si>
    <t>Wash basins with running or bucket accessed water, or other</t>
  </si>
  <si>
    <t xml:space="preserve">All handwashing facilities are included in the estimates. </t>
  </si>
  <si>
    <t xml:space="preserve">Toilet facilities types are reported separately for boys and girls. The values are very similar, so the values for boys toilets are used above. No facilities was not an option in the survey so missing values are assumed to indicate no facilities. Usable toilets are based on the reported condition of toilet bowls for girls based on the minimum of toilet elements, including housing structure, door, bowl, floor and seat.  Missing values (17%) are excluded from the usability calculation. </t>
  </si>
  <si>
    <t>Toilet bowl in good condition</t>
  </si>
  <si>
    <t>Improved &amp; toilet bowl in good condition</t>
  </si>
  <si>
    <t>Improved, good condition, &amp; separated for boys and girls</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</si>
  <si>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</si>
  <si>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</si>
  <si>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</si>
  <si>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</si>
  <si>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</si>
  <si>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</si>
  <si>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</si>
  <si>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</si>
  <si>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</si>
  <si>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</si>
  <si>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</si>
  <si>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</si>
  <si>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</si>
  <si>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</si>
  <si>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</si>
  <si>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</si>
  <si>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</si>
  <si>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</si>
  <si>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</si>
  <si>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</si>
  <si>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</si>
  <si>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</si>
  <si>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</si>
  <si>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</si>
  <si>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</si>
  <si>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BLZ_2009_CEN</t>
  </si>
  <si>
    <t>2009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</si>
  <si>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</si>
  <si>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</si>
  <si>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</si>
  <si>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</si>
  <si>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</si>
  <si>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</si>
  <si>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</si>
  <si>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</si>
  <si>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</si>
  <si>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</si>
  <si>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</si>
  <si>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</si>
  <si>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</si>
  <si>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</si>
  <si>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</si>
  <si>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</si>
  <si>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</si>
  <si>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</si>
  <si>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</si>
  <si>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</si>
  <si>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</si>
  <si>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</si>
  <si>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</si>
  <si>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</si>
  <si>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</si>
  <si>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</si>
  <si>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</si>
  <si>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</si>
  <si>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BLZ_2022_SUR</t>
  </si>
  <si>
    <t>Survey</t>
  </si>
  <si>
    <t>Water, Sanitation, and Hygiene Infrastructure and Resources in
Schools in Belize during the COVID-19 Pandemic, 2021–2023</t>
  </si>
  <si>
    <t>Compliment of 'there are times when water is not available'</t>
  </si>
  <si>
    <t>Piped</t>
  </si>
  <si>
    <t>Purchased bottled water</t>
  </si>
  <si>
    <t>Covered well/spring</t>
  </si>
  <si>
    <t>Rainwater</t>
  </si>
  <si>
    <t>Hand pump</t>
  </si>
  <si>
    <t>Open well/spring</t>
  </si>
  <si>
    <t>Tanker-truck or cart</t>
  </si>
  <si>
    <t>Lake/river/stream</t>
  </si>
  <si>
    <t xml:space="preserve">Includes government and government-aided primary and secondary schools. 72% response rate, and 62% were still closed due to COVID (but responded to the survey). Drinking water sources are reported as multiple choice options and sum to greater than 100%. Water availability is a more conservative definition than the SDG definition of available the day of the survey and may underestimate availability. </t>
  </si>
  <si>
    <t>No</t>
  </si>
  <si>
    <t>Restrooms separated by sex</t>
  </si>
  <si>
    <t>Flush / pour-flush toilet</t>
  </si>
  <si>
    <t xml:space="preserve">Includes government and government-aided primary and secondary schools. 72% response rate, and 62% were still closed due to COVID (but responded to the survey). The proportion of schools with basic service cannot be calculated since there is no information on toilet usability reported. </t>
  </si>
  <si>
    <t/>
  </si>
  <si>
    <t>Functional handwashing station</t>
  </si>
  <si>
    <t>Estimated from functional and soap available</t>
  </si>
  <si>
    <t xml:space="preserve">Survey is nationally representative of students age 13 to 17. In total, 159,245 students age 13-17 from 4,242 schools were surveyed. Individual level data is used to estimate school level data. Soap is always available at 47% of schools, sometimes available at 50% of schools and never available at 3%. 47% plus 50% of the schools that reported soap is sometimes available (25%) is used to estimate soap availability on the day of the survey, in the absence of additional information. Basic is estimated by multiplying the proportion with soap to the proportion with functional faciliteis. </t>
  </si>
  <si>
    <t>Soap always available for handwashing plus 50% where soap is sometimes available</t>
  </si>
  <si>
    <t>Source: UNICEF &amp; WHO (2018).</t>
  </si>
  <si>
    <t>No water source + unimproved (no detailed information)</t>
  </si>
  <si>
    <t>Basic</t>
  </si>
  <si>
    <t>Source shared by UNICEF CO in October 2025</t>
  </si>
  <si>
    <t>No sanitation facilities + unimproved (no detailed information)</t>
  </si>
  <si>
    <t>BLZ_2023_SUR</t>
  </si>
  <si>
    <t>WASH in Schools Survey (2023)</t>
  </si>
  <si>
    <t>BLZ_2013_SUR</t>
  </si>
  <si>
    <t>Source shared by UNICEF CO in October 2025. Set to not be used comparing with other sources.</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</si>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</sst>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8"/>
      <color rgb="FFFF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5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3" fillId="0" borderId="90" xfId="0" applyNumberFormat="1" applyFont="1" applyBorder="1" applyAlignment="1">
      <alignment horizontal="center" vertical="center"/>
    </xf>
    <xf numFmtId="0" fontId="4" fillId="2" borderId="90" xfId="0" applyFont="1" applyFill="1" applyBorder="1" applyAlignment="1">
      <alignment horizontal="left" vertical="center"/>
    </xf>
    <xf numFmtId="0" fontId="4" fillId="0" borderId="90" xfId="0" applyFont="1" applyBorder="1" applyAlignment="1">
      <alignment horizontal="left" vertical="center"/>
    </xf>
    <xf numFmtId="164" fontId="93" fillId="2" borderId="12" xfId="0" applyNumberFormat="1" applyFont="1" applyFill="1" applyBorder="1" applyAlignment="1">
      <alignment horizontal="center" vertical="center"/>
    </xf>
    <xf numFmtId="164" fontId="3" fillId="2" borderId="90" xfId="0" applyNumberFormat="1" applyFont="1" applyFill="1" applyBorder="1" applyAlignment="1">
      <alignment horizontal="center" vertical="center"/>
    </xf>
    <xf numFmtId="0" fontId="8" fillId="11" borderId="90" xfId="0" applyFont="1" applyFill="1" applyBorder="1" applyAlignment="1">
      <alignment horizontal="left" vertical="center"/>
    </xf>
    <xf numFmtId="0" fontId="8" fillId="11" borderId="23" xfId="0" applyFont="1" applyFill="1" applyBorder="1" applyAlignment="1">
      <alignment horizontal="left" vertical="center"/>
    </xf>
    <xf numFmtId="0" fontId="3" fillId="2" borderId="90" xfId="0" applyFont="1" applyFill="1" applyBorder="1" applyAlignment="1">
      <alignment horizontal="center"/>
    </xf>
    <xf numFmtId="0" fontId="3" fillId="2" borderId="90" xfId="0" applyFont="1" applyFill="1" applyBorder="1" applyAlignment="1">
      <alignment horizontal="center" vertical="center"/>
    </xf>
    <xf numFmtId="1" fontId="3" fillId="0" borderId="23" xfId="0" applyNumberFormat="1" applyFont="1" applyBorder="1" applyAlignment="1">
      <alignment horizontal="center" vertical="center"/>
    </xf>
    <xf numFmtId="0" fontId="4" fillId="2" borderId="90" xfId="0" applyFont="1" applyFill="1" applyBorder="1" applyAlignment="1">
      <alignment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0" fontId="3" fillId="0" borderId="90" xfId="0" applyFont="1" applyBorder="1" applyAlignment="1">
      <alignment horizontal="center" vertical="center" wrapText="1"/>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0" fontId="240" fillId="182" borderId="237" xfId="0"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164" fontId="245" fillId="187" borderId="242" xfId="0" applyNumberFormat="1"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12"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90" xfId="0" applyFont="1" applyFill="1" applyBorder="1" applyAlignment="1">
      <alignment horizontal="left" vertical="center" wrapText="1"/>
    </xf>
    <xf numFmtId="164" fontId="3" fillId="2" borderId="9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164" fontId="93" fillId="0" borderId="90" xfId="0" applyNumberFormat="1" applyFont="1" applyBorder="1" applyAlignment="1">
      <alignment horizontal="left" vertical="center" wrapText="1"/>
    </xf>
    <xf numFmtId="164" fontId="3" fillId="2" borderId="90"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88"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0" xfId="0" applyFont="1" applyBorder="1" applyAlignment="1">
      <alignment vertical="center" wrapText="1"/>
    </xf>
    <xf numFmtId="164" fontId="3" fillId="0" borderId="90"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D3287F7A-EA66-4E7F-BFBE-FD24F07B6AAA}"/>
    <cellStyle name="Hyperlink" xfId="19" builtinId="8"/>
    <cellStyle name="Hyperlink 2" xfId="6" xr:uid="{00000000-0005-0000-0000-000003000000}"/>
    <cellStyle name="Hyperlink 2 2" xfId="16" xr:uid="{00000000-0005-0000-0000-000004000000}"/>
    <cellStyle name="Hyperlink 2 2 2" xfId="29" xr:uid="{F04FE7BC-D6F8-4BF7-8AC9-F3A8435ECBA4}"/>
    <cellStyle name="Hyperlink 3" xfId="17" xr:uid="{00000000-0005-0000-0000-000005000000}"/>
    <cellStyle name="Hyperlink 3 2" xfId="30" xr:uid="{F9A4CC6F-0A34-4022-A07F-EB23514C3E9D}"/>
    <cellStyle name="Hyperlink 4" xfId="35" xr:uid="{16FF31CF-F4E3-4E99-A1B8-3D843BCB312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2E1722A-9A6B-4677-9A4C-80FBF4F28902}"/>
    <cellStyle name="Normal 2 2 3" xfId="34" xr:uid="{9D05CD18-284E-4D72-A523-181AE073F5BB}"/>
    <cellStyle name="Normal 2 3" xfId="9" xr:uid="{00000000-0005-0000-0000-00000B000000}"/>
    <cellStyle name="Normal 2 3 2" xfId="12" xr:uid="{00000000-0005-0000-0000-00000C000000}"/>
    <cellStyle name="Normal 2 3 2 2" xfId="22" xr:uid="{00000000-0005-0000-0000-00000D000000}"/>
    <cellStyle name="Normal 2 3 2 2 2" xfId="33" xr:uid="{6BE203ED-63CB-40E2-83D6-CC618CC4FFB6}"/>
    <cellStyle name="Normal 2 3 3" xfId="20" xr:uid="{00000000-0005-0000-0000-00000E000000}"/>
    <cellStyle name="Normal 2 3 4" xfId="32" xr:uid="{CF8C9C90-6779-4F89-ABD2-F211E2AA67B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8C8E147-EBC2-4C36-B02D-2958C4AE5FAF}"/>
    <cellStyle name="Normal 4 3" xfId="21" xr:uid="{00000000-0005-0000-0000-000013000000}"/>
    <cellStyle name="Normal 5" xfId="23" xr:uid="{BC6D629D-AE11-4ABB-B32B-C74DCA804EE3}"/>
    <cellStyle name="Normal 6" xfId="1" xr:uid="{00000000-0005-0000-0000-000014000000}"/>
    <cellStyle name="Normal 6 2" xfId="11" xr:uid="{00000000-0005-0000-0000-000015000000}"/>
    <cellStyle name="Normal 6 2 2" xfId="14" xr:uid="{00000000-0005-0000-0000-000016000000}"/>
    <cellStyle name="Normal 6 2 2 2" xfId="25" xr:uid="{9A9D19A9-CB69-4D16-BB3B-A8FC17AE1A6C}"/>
    <cellStyle name="Normal 6 2 3" xfId="24" xr:uid="{A5A54042-7F6B-419E-9CCF-908607B425A9}"/>
    <cellStyle name="Normal 6 3" xfId="27" xr:uid="{D9F11B99-31B7-4ECB-9EEC-36FF871883C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75.037513320000002</c:v>
                </c:pt>
                <c:pt idx="1">
                  <c:v>1E-10</c:v>
                </c:pt>
                <c:pt idx="2">
                  <c:v>1E-10</c:v>
                </c:pt>
                <c:pt idx="3">
                  <c:v>1E-10</c:v>
                </c:pt>
                <c:pt idx="4">
                  <c:v>1E-10</c:v>
                </c:pt>
                <c:pt idx="5">
                  <c:v>1E-10</c:v>
                </c:pt>
              </c:numCache>
            </c:numRef>
          </c:val>
          <c:extLst>
            <c:ext xmlns:c16="http://schemas.microsoft.com/office/drawing/2014/chart" uri="{C3380CC4-5D6E-409C-BE32-E72D297353CC}">
              <c16:uniqueId val="{00000000-AE65-4E78-8948-9E7B635D48B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65-4E78-8948-9E7B635D48B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65-4E78-8948-9E7B635D48B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65-4E78-8948-9E7B635D48B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E65-4E78-8948-9E7B635D48B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E65-4E78-8948-9E7B635D48B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E65-4E78-8948-9E7B635D48B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18.380603910000001</c:v>
                </c:pt>
                <c:pt idx="1">
                  <c:v>1E-10</c:v>
                </c:pt>
                <c:pt idx="2">
                  <c:v>1E-10</c:v>
                </c:pt>
                <c:pt idx="3">
                  <c:v>1E-10</c:v>
                </c:pt>
                <c:pt idx="4">
                  <c:v>1E-10</c:v>
                </c:pt>
                <c:pt idx="5">
                  <c:v>1E-10</c:v>
                </c:pt>
              </c:numCache>
            </c:numRef>
          </c:val>
          <c:extLst>
            <c:ext xmlns:c16="http://schemas.microsoft.com/office/drawing/2014/chart" uri="{C3380CC4-5D6E-409C-BE32-E72D297353CC}">
              <c16:uniqueId val="{00000007-AE65-4E78-8948-9E7B635D48B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8-AE65-4E78-8948-9E7B635D48B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6.5818827710000001</c:v>
                </c:pt>
                <c:pt idx="1">
                  <c:v>1E-10</c:v>
                </c:pt>
                <c:pt idx="2">
                  <c:v>1E-10</c:v>
                </c:pt>
                <c:pt idx="3">
                  <c:v>1E-10</c:v>
                </c:pt>
                <c:pt idx="4">
                  <c:v>1E-10</c:v>
                </c:pt>
                <c:pt idx="5">
                  <c:v>1E-10</c:v>
                </c:pt>
              </c:numCache>
            </c:numRef>
          </c:val>
          <c:extLst>
            <c:ext xmlns:c16="http://schemas.microsoft.com/office/drawing/2014/chart" uri="{C3380CC4-5D6E-409C-BE32-E72D297353CC}">
              <c16:uniqueId val="{00000009-AE65-4E78-8948-9E7B635D48B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E63-4996-8C28-1DAFD9448AB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75.930000000000007</c:v>
                </c:pt>
                <c:pt idx="1">
                  <c:v>87.92</c:v>
                </c:pt>
                <c:pt idx="2">
                  <c:v>71.14</c:v>
                </c:pt>
                <c:pt idx="3">
                  <c:v>1E-10</c:v>
                </c:pt>
                <c:pt idx="4">
                  <c:v>1E-10</c:v>
                </c:pt>
                <c:pt idx="5">
                  <c:v>1E-10</c:v>
                </c:pt>
              </c:numCache>
            </c:numRef>
          </c:val>
          <c:extLst>
            <c:ext xmlns:c16="http://schemas.microsoft.com/office/drawing/2014/chart" uri="{C3380CC4-5D6E-409C-BE32-E72D297353CC}">
              <c16:uniqueId val="{00000002-FE63-4996-8C28-1DAFD9448AB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17.72</c:v>
                </c:pt>
                <c:pt idx="1">
                  <c:v>12.074999999999999</c:v>
                </c:pt>
                <c:pt idx="2">
                  <c:v>20.015000000000001</c:v>
                </c:pt>
                <c:pt idx="3">
                  <c:v>1E-10</c:v>
                </c:pt>
                <c:pt idx="4">
                  <c:v>1E-10</c:v>
                </c:pt>
                <c:pt idx="5">
                  <c:v>1E-10</c:v>
                </c:pt>
              </c:numCache>
            </c:numRef>
          </c:val>
          <c:extLst>
            <c:ext xmlns:c16="http://schemas.microsoft.com/office/drawing/2014/chart" uri="{C3380CC4-5D6E-409C-BE32-E72D297353CC}">
              <c16:uniqueId val="{00000003-FE63-4996-8C28-1DAFD9448AB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0</c:v>
                </c:pt>
                <c:pt idx="3">
                  <c:v>100</c:v>
                </c:pt>
                <c:pt idx="4">
                  <c:v>100</c:v>
                </c:pt>
                <c:pt idx="5">
                  <c:v>100</c:v>
                </c:pt>
              </c:numCache>
            </c:numRef>
          </c:val>
          <c:extLst>
            <c:ext xmlns:c16="http://schemas.microsoft.com/office/drawing/2014/chart" uri="{C3380CC4-5D6E-409C-BE32-E72D297353CC}">
              <c16:uniqueId val="{00000004-FE63-4996-8C28-1DAFD9448AB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6.35</c:v>
                </c:pt>
                <c:pt idx="1">
                  <c:v>5.0000000000000001E-3</c:v>
                </c:pt>
                <c:pt idx="2">
                  <c:v>8.8450000000000006</c:v>
                </c:pt>
                <c:pt idx="3">
                  <c:v>1E-10</c:v>
                </c:pt>
                <c:pt idx="4">
                  <c:v>1E-10</c:v>
                </c:pt>
                <c:pt idx="5">
                  <c:v>1E-10</c:v>
                </c:pt>
              </c:numCache>
            </c:numRef>
          </c:val>
          <c:extLst>
            <c:ext xmlns:c16="http://schemas.microsoft.com/office/drawing/2014/chart" uri="{C3380CC4-5D6E-409C-BE32-E72D297353CC}">
              <c16:uniqueId val="{00000005-FE63-4996-8C28-1DAFD9448AB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97.561538459999994</c:v>
                </c:pt>
                <c:pt idx="1">
                  <c:v>1E-10</c:v>
                </c:pt>
                <c:pt idx="2">
                  <c:v>1E-10</c:v>
                </c:pt>
                <c:pt idx="3">
                  <c:v>1E-10</c:v>
                </c:pt>
                <c:pt idx="4">
                  <c:v>1E-10</c:v>
                </c:pt>
                <c:pt idx="5">
                  <c:v>1E-10</c:v>
                </c:pt>
              </c:numCache>
            </c:numRef>
          </c:val>
          <c:extLst>
            <c:ext xmlns:c16="http://schemas.microsoft.com/office/drawing/2014/chart" uri="{C3380CC4-5D6E-409C-BE32-E72D297353CC}">
              <c16:uniqueId val="{00000000-A471-40B6-892D-C90D1732978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1.696010384</c:v>
                </c:pt>
                <c:pt idx="1">
                  <c:v>1E-10</c:v>
                </c:pt>
                <c:pt idx="2">
                  <c:v>1E-10</c:v>
                </c:pt>
                <c:pt idx="3">
                  <c:v>1E-10</c:v>
                </c:pt>
                <c:pt idx="4">
                  <c:v>1E-10</c:v>
                </c:pt>
                <c:pt idx="5">
                  <c:v>1E-10</c:v>
                </c:pt>
              </c:numCache>
            </c:numRef>
          </c:val>
          <c:extLst>
            <c:ext xmlns:c16="http://schemas.microsoft.com/office/drawing/2014/chart" uri="{C3380CC4-5D6E-409C-BE32-E72D297353CC}">
              <c16:uniqueId val="{00000001-A471-40B6-892D-C90D1732978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A471-40B6-892D-C90D1732978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0.74245115449999999</c:v>
                </c:pt>
                <c:pt idx="1">
                  <c:v>1E-10</c:v>
                </c:pt>
                <c:pt idx="2">
                  <c:v>1E-10</c:v>
                </c:pt>
                <c:pt idx="3">
                  <c:v>1E-10</c:v>
                </c:pt>
                <c:pt idx="4">
                  <c:v>1E-10</c:v>
                </c:pt>
                <c:pt idx="5">
                  <c:v>1E-10</c:v>
                </c:pt>
              </c:numCache>
            </c:numRef>
          </c:val>
          <c:extLst>
            <c:ext xmlns:c16="http://schemas.microsoft.com/office/drawing/2014/chart" uri="{C3380CC4-5D6E-409C-BE32-E72D297353CC}">
              <c16:uniqueId val="{00000003-A471-40B6-892D-C90D1732978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99</c:v>
                </c:pt>
                <c:pt idx="4">
                  <c:v>99</c:v>
                </c:pt>
                <c:pt idx="5">
                  <c:v>99</c:v>
                </c:pt>
                <c:pt idx="6">
                  <c:v>99</c:v>
                </c:pt>
                <c:pt idx="7">
                  <c:v>99</c:v>
                </c:pt>
                <c:pt idx="8">
                  <c:v>98.4</c:v>
                </c:pt>
                <c:pt idx="9">
                  <c:v>97.7</c:v>
                </c:pt>
                <c:pt idx="10">
                  <c:v>97</c:v>
                </c:pt>
                <c:pt idx="11">
                  <c:v>96.3</c:v>
                </c:pt>
                <c:pt idx="12">
                  <c:v>95.7</c:v>
                </c:pt>
                <c:pt idx="13">
                  <c:v>95</c:v>
                </c:pt>
                <c:pt idx="14">
                  <c:v>94.3</c:v>
                </c:pt>
                <c:pt idx="15">
                  <c:v>93.6</c:v>
                </c:pt>
                <c:pt idx="16">
                  <c:v>93.6</c:v>
                </c:pt>
                <c:pt idx="17">
                  <c:v>93.6</c:v>
                </c:pt>
                <c:pt idx="18">
                  <c:v>93.6</c:v>
                </c:pt>
                <c:pt idx="19">
                  <c:v>93.6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EFD-4734-A9B5-3FD7415CDB2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EFD-4734-A9B5-3FD7415CDB2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FD-4734-A9B5-3FD7415CDB2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FD-4734-A9B5-3FD7415CDB2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FD-4734-A9B5-3FD7415CDB2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FD-4734-A9B5-3FD7415CDB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FD-4734-A9B5-3FD7415CDB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FD-4734-A9B5-3FD7415CDB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FD-4734-A9B5-3FD7415CDB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FD-4734-A9B5-3FD7415CDB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FD-4734-A9B5-3FD7415CDB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FD-4734-A9B5-3FD7415CDB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FD-4734-A9B5-3FD7415CDB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FD-4734-A9B5-3FD7415CDB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FD-4734-A9B5-3FD7415CDB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FD-4734-A9B5-3FD7415CDB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FD-4734-A9B5-3FD7415CDB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FD-4734-A9B5-3FD7415CDB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FD-4734-A9B5-3FD7415CDB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FD-4734-A9B5-3FD7415CDB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FD-4734-A9B5-3FD7415CDB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FD-4734-A9B5-3FD7415CDB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FD-4734-A9B5-3FD7415CDB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FD-4734-A9B5-3FD7415CDB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FD-4734-A9B5-3FD7415CDB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EFD-4734-A9B5-3FD7415CDB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FD-4734-A9B5-3FD7415CDB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FD-4734-A9B5-3FD7415CDB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FD-4734-A9B5-3FD7415CDB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FD-4734-A9B5-3FD7415CDB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FD-4734-A9B5-3FD7415CDB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FD-4734-A9B5-3FD7415CDB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FD-4734-A9B5-3FD7415CDB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FD-4734-A9B5-3FD7415CDB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FD-4734-A9B5-3FD7415CDB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FD-4734-A9B5-3FD7415CDB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FD-4734-A9B5-3FD7415CDB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FD-4734-A9B5-3FD7415CDB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FD-4734-A9B5-3FD7415CDB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FD-4734-A9B5-3FD7415CDB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FD-4734-A9B5-3FD7415CDB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FD-4734-A9B5-3FD7415CDB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FD-4734-A9B5-3FD7415CDB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FD-4734-A9B5-3FD7415CDB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FD-4734-A9B5-3FD7415CDB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FD-4734-A9B5-3FD7415CDB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FD-4734-A9B5-3FD7415CDB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FD-4734-A9B5-3FD7415CDB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FD-4734-A9B5-3FD7415CDB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FD-4734-A9B5-3FD7415CDB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FD-4734-A9B5-3FD7415CDB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FD-4734-A9B5-3FD7415CDB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FD-4734-A9B5-3FD7415CDB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FD-4734-A9B5-3FD7415CDB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FD-4734-A9B5-3FD7415CDB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FD-4734-A9B5-3FD7415CDB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FD-4734-A9B5-3FD7415CDB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FD-4734-A9B5-3FD7415CDB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FD-4734-A9B5-3FD7415CDB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FD-4734-A9B5-3FD7415CDB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FD-4734-A9B5-3FD7415CDB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FD-4734-A9B5-3FD7415CDB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FD-4734-A9B5-3FD7415CDB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FD-4734-A9B5-3FD7415CDB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FD-4734-A9B5-3FD7415CDB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FD-4734-A9B5-3FD7415CDB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FD-4734-A9B5-3FD7415CDB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FD-4734-A9B5-3FD7415CDB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FD-4734-A9B5-3FD7415CDB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FD-4734-A9B5-3FD7415CDB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FD-4734-A9B5-3FD7415CDB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FD-4734-A9B5-3FD7415CDB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FD-4734-A9B5-3FD7415CDB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FD-4734-A9B5-3FD7415CDB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FD-4734-A9B5-3FD7415CDB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FD-4734-A9B5-3FD7415CDB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FD-4734-A9B5-3FD7415CDB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FD-4734-A9B5-3FD7415CDB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FD-4734-A9B5-3FD7415CDB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FD-4734-A9B5-3FD7415CDB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FD-4734-A9B5-3FD7415CDB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FD-4734-A9B5-3FD7415CDB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FD-4734-A9B5-3FD7415CDB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FD-4734-A9B5-3FD7415CDB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FD-4734-A9B5-3FD7415CDB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FD-4734-A9B5-3FD7415CDB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FD-4734-A9B5-3FD7415CDB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FD-4734-A9B5-3FD7415CDB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FD-4734-A9B5-3FD7415CDB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FD-4734-A9B5-3FD7415CDB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FD-4734-A9B5-3FD7415CDB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FD-4734-A9B5-3FD7415CDB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FD-4734-A9B5-3FD7415CDB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FD-4734-A9B5-3FD7415CDB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FD-4734-A9B5-3FD7415CDB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FD-4734-A9B5-3FD7415CDB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97.7</c:v>
                </c:pt>
                <c:pt idx="1">
                  <c:v>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EFD-4734-A9B5-3FD7415CDB2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95.6</c:v>
                </c:pt>
                <c:pt idx="4">
                  <c:v>95.6</c:v>
                </c:pt>
                <c:pt idx="5">
                  <c:v>95.6</c:v>
                </c:pt>
                <c:pt idx="6">
                  <c:v>95.6</c:v>
                </c:pt>
                <c:pt idx="7">
                  <c:v>95.6</c:v>
                </c:pt>
                <c:pt idx="8">
                  <c:v>95.5</c:v>
                </c:pt>
                <c:pt idx="9">
                  <c:v>95.4</c:v>
                </c:pt>
                <c:pt idx="10">
                  <c:v>95.3</c:v>
                </c:pt>
                <c:pt idx="11">
                  <c:v>95.2</c:v>
                </c:pt>
                <c:pt idx="12">
                  <c:v>95.1</c:v>
                </c:pt>
                <c:pt idx="13">
                  <c:v>95</c:v>
                </c:pt>
                <c:pt idx="14">
                  <c:v>94.3</c:v>
                </c:pt>
                <c:pt idx="15">
                  <c:v>93.6</c:v>
                </c:pt>
                <c:pt idx="16">
                  <c:v>93.6</c:v>
                </c:pt>
                <c:pt idx="17">
                  <c:v>93.6</c:v>
                </c:pt>
                <c:pt idx="18">
                  <c:v>93.6</c:v>
                </c:pt>
                <c:pt idx="19">
                  <c:v>93.6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EFD-4734-A9B5-3FD7415CDB2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EFD-4734-A9B5-3FD7415CDB2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EFD-4734-A9B5-3FD7415CDB2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EFD-4734-A9B5-3FD7415CDB2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EFD-4734-A9B5-3FD7415CDB23}"/>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2EFD-4734-A9B5-3FD7415CDB2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EFD-4734-A9B5-3FD7415CDB2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EFD-4734-A9B5-3FD7415CDB2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EFD-4734-A9B5-3FD7415CDB2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EFD-4734-A9B5-3FD7415CDB2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EFD-4734-A9B5-3FD7415CDB2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EFD-4734-A9B5-3FD7415CDB2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EFD-4734-A9B5-3FD7415CDB2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EFD-4734-A9B5-3FD7415CDB2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EFD-4734-A9B5-3FD7415CDB2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EFD-4734-A9B5-3FD7415CDB2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EFD-4734-A9B5-3FD7415CDB2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EFD-4734-A9B5-3FD7415CDB2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EFD-4734-A9B5-3FD7415CDB2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EFD-4734-A9B5-3FD7415CDB2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EFD-4734-A9B5-3FD7415CDB2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EFD-4734-A9B5-3FD7415CDB2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EFD-4734-A9B5-3FD7415CDB2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EFD-4734-A9B5-3FD7415CDB2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EFD-4734-A9B5-3FD7415CDB2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95.399999999999991</c:v>
                </c:pt>
                <c:pt idx="1">
                  <c:v>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EFD-4734-A9B5-3FD7415CDB2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76.2</c:v>
                </c:pt>
                <c:pt idx="4">
                  <c:v>76.2</c:v>
                </c:pt>
                <c:pt idx="5">
                  <c:v>76.2</c:v>
                </c:pt>
                <c:pt idx="6">
                  <c:v>76.2</c:v>
                </c:pt>
                <c:pt idx="7">
                  <c:v>76.2</c:v>
                </c:pt>
                <c:pt idx="8">
                  <c:v>76.2</c:v>
                </c:pt>
                <c:pt idx="9">
                  <c:v>76.099999999999994</c:v>
                </c:pt>
                <c:pt idx="10">
                  <c:v>76.099999999999994</c:v>
                </c:pt>
                <c:pt idx="11">
                  <c:v>76.099999999999994</c:v>
                </c:pt>
                <c:pt idx="12">
                  <c:v>76</c:v>
                </c:pt>
                <c:pt idx="13">
                  <c:v>76</c:v>
                </c:pt>
                <c:pt idx="14">
                  <c:v>76</c:v>
                </c:pt>
                <c:pt idx="15">
                  <c:v>75.900000000000006</c:v>
                </c:pt>
                <c:pt idx="16">
                  <c:v>75.900000000000006</c:v>
                </c:pt>
                <c:pt idx="17">
                  <c:v>75.900000000000006</c:v>
                </c:pt>
                <c:pt idx="18">
                  <c:v>75.900000000000006</c:v>
                </c:pt>
                <c:pt idx="19">
                  <c:v>75.900000000000006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EFD-4734-A9B5-3FD7415CDB2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EFD-4734-A9B5-3FD7415CDB2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EFD-4734-A9B5-3FD7415CDB2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EFD-4734-A9B5-3FD7415CDB2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EFD-4734-A9B5-3FD7415CDB2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EFD-4734-A9B5-3FD7415CDB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EFD-4734-A9B5-3FD7415CDB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EFD-4734-A9B5-3FD7415CDB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EFD-4734-A9B5-3FD7415CDB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EFD-4734-A9B5-3FD7415CDB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EFD-4734-A9B5-3FD7415CDB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EFD-4734-A9B5-3FD7415CDB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EFD-4734-A9B5-3FD7415CDB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EFD-4734-A9B5-3FD7415CDB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EFD-4734-A9B5-3FD7415CDB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EFD-4734-A9B5-3FD7415CDB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EFD-4734-A9B5-3FD7415CDB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EFD-4734-A9B5-3FD7415CDB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EFD-4734-A9B5-3FD7415CDB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EFD-4734-A9B5-3FD7415CDB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EFD-4734-A9B5-3FD7415CDB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EFD-4734-A9B5-3FD7415CDB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EFD-4734-A9B5-3FD7415CDB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EFD-4734-A9B5-3FD7415CDB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EFD-4734-A9B5-3FD7415CDB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FD-4734-A9B5-3FD7415CDB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FD-4734-A9B5-3FD7415CDB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FD-4734-A9B5-3FD7415CDB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FD-4734-A9B5-3FD7415CDB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FD-4734-A9B5-3FD7415CDB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FD-4734-A9B5-3FD7415CDB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FD-4734-A9B5-3FD7415CDB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FD-4734-A9B5-3FD7415CDB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FD-4734-A9B5-3FD7415CDB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FD-4734-A9B5-3FD7415CDB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FD-4734-A9B5-3FD7415CDB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FD-4734-A9B5-3FD7415CDB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FD-4734-A9B5-3FD7415CDB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FD-4734-A9B5-3FD7415CDB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FD-4734-A9B5-3FD7415CDB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FD-4734-A9B5-3FD7415CDB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FD-4734-A9B5-3FD7415CDB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FD-4734-A9B5-3FD7415CDB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FD-4734-A9B5-3FD7415CDB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FD-4734-A9B5-3FD7415CDB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FD-4734-A9B5-3FD7415CDB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FD-4734-A9B5-3FD7415CDB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FD-4734-A9B5-3FD7415CDB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FD-4734-A9B5-3FD7415CDB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FD-4734-A9B5-3FD7415CDB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FD-4734-A9B5-3FD7415CDB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FD-4734-A9B5-3FD7415CDB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FD-4734-A9B5-3FD7415CDB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FD-4734-A9B5-3FD7415CDB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FD-4734-A9B5-3FD7415CDB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FD-4734-A9B5-3FD7415CDB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FD-4734-A9B5-3FD7415CDB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FD-4734-A9B5-3FD7415CDB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FD-4734-A9B5-3FD7415CDB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FD-4734-A9B5-3FD7415CDB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FD-4734-A9B5-3FD7415CDB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FD-4734-A9B5-3FD7415CDB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FD-4734-A9B5-3FD7415CDB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FD-4734-A9B5-3FD7415CDB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FD-4734-A9B5-3FD7415CDB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FD-4734-A9B5-3FD7415CDB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FD-4734-A9B5-3FD7415CDB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FD-4734-A9B5-3FD7415CDB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FD-4734-A9B5-3FD7415CDB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FD-4734-A9B5-3FD7415CDB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EFD-4734-A9B5-3FD7415CDB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EFD-4734-A9B5-3FD7415CDB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EFD-4734-A9B5-3FD7415CDB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EFD-4734-A9B5-3FD7415CDB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EFD-4734-A9B5-3FD7415CDB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EFD-4734-A9B5-3FD7415CDB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EFD-4734-A9B5-3FD7415CDB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EFD-4734-A9B5-3FD7415CDB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EFD-4734-A9B5-3FD7415CDB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EFD-4734-A9B5-3FD7415CDB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EFD-4734-A9B5-3FD7415CDB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EFD-4734-A9B5-3FD7415CDB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EFD-4734-A9B5-3FD7415CDB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EFD-4734-A9B5-3FD7415CDB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EFD-4734-A9B5-3FD7415CDB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EFD-4734-A9B5-3FD7415CDB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EFD-4734-A9B5-3FD7415CDB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EFD-4734-A9B5-3FD7415CDB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EFD-4734-A9B5-3FD7415CDB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EFD-4734-A9B5-3FD7415CDB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EFD-4734-A9B5-3FD7415CDB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EFD-4734-A9B5-3FD7415CDB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EFD-4734-A9B5-3FD7415CDB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EFD-4734-A9B5-3FD7415CDB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EFD-4734-A9B5-3FD7415CDB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EFD-4734-A9B5-3FD7415CDB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76.14</c:v>
                </c:pt>
                <c:pt idx="1">
                  <c:v>76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EFD-4734-A9B5-3FD7415CDB2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4C7-4FB8-B5AE-7DC49C768EB6}"/>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4C7-4FB8-B5AE-7DC49C768EB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4C7-4FB8-B5AE-7DC49C768EB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4C7-4FB8-B5AE-7DC49C768EB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4C7-4FB8-B5AE-7DC49C768EB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4C7-4FB8-B5AE-7DC49C768E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4C7-4FB8-B5AE-7DC49C768E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4C7-4FB8-B5AE-7DC49C768E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4C7-4FB8-B5AE-7DC49C768E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4C7-4FB8-B5AE-7DC49C768E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4C7-4FB8-B5AE-7DC49C768E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4C7-4FB8-B5AE-7DC49C768E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4C7-4FB8-B5AE-7DC49C768E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4C7-4FB8-B5AE-7DC49C768E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4C7-4FB8-B5AE-7DC49C768E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4C7-4FB8-B5AE-7DC49C768E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4C7-4FB8-B5AE-7DC49C768E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4C7-4FB8-B5AE-7DC49C768E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4C7-4FB8-B5AE-7DC49C768E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4C7-4FB8-B5AE-7DC49C768E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4C7-4FB8-B5AE-7DC49C768E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4C7-4FB8-B5AE-7DC49C768E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4C7-4FB8-B5AE-7DC49C768E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4C7-4FB8-B5AE-7DC49C768E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4C7-4FB8-B5AE-7DC49C768E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4C7-4FB8-B5AE-7DC49C768E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4C7-4FB8-B5AE-7DC49C768E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4C7-4FB8-B5AE-7DC49C768E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4C7-4FB8-B5AE-7DC49C768E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4C7-4FB8-B5AE-7DC49C768E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4C7-4FB8-B5AE-7DC49C768E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4C7-4FB8-B5AE-7DC49C768E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4C7-4FB8-B5AE-7DC49C768E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4C7-4FB8-B5AE-7DC49C768E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4C7-4FB8-B5AE-7DC49C768E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4C7-4FB8-B5AE-7DC49C768E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4C7-4FB8-B5AE-7DC49C768E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4C7-4FB8-B5AE-7DC49C768E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4C7-4FB8-B5AE-7DC49C768E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4C7-4FB8-B5AE-7DC49C768E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4C7-4FB8-B5AE-7DC49C768E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4C7-4FB8-B5AE-7DC49C768E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4C7-4FB8-B5AE-7DC49C768E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4C7-4FB8-B5AE-7DC49C768E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4C7-4FB8-B5AE-7DC49C768E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4C7-4FB8-B5AE-7DC49C768E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4C7-4FB8-B5AE-7DC49C768E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4C7-4FB8-B5AE-7DC49C768E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4C7-4FB8-B5AE-7DC49C768E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4C7-4FB8-B5AE-7DC49C768E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4C7-4FB8-B5AE-7DC49C768E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4C7-4FB8-B5AE-7DC49C768E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4C7-4FB8-B5AE-7DC49C768E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4C7-4FB8-B5AE-7DC49C768E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4C7-4FB8-B5AE-7DC49C768E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4C7-4FB8-B5AE-7DC49C768E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4C7-4FB8-B5AE-7DC49C768E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4C7-4FB8-B5AE-7DC49C768E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4C7-4FB8-B5AE-7DC49C768E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4C7-4FB8-B5AE-7DC49C768E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4C7-4FB8-B5AE-7DC49C768E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4C7-4FB8-B5AE-7DC49C768E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4C7-4FB8-B5AE-7DC49C768E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4C7-4FB8-B5AE-7DC49C768E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4C7-4FB8-B5AE-7DC49C768E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4C7-4FB8-B5AE-7DC49C768E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4C7-4FB8-B5AE-7DC49C768E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4C7-4FB8-B5AE-7DC49C768E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4C7-4FB8-B5AE-7DC49C768E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4C7-4FB8-B5AE-7DC49C768E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4C7-4FB8-B5AE-7DC49C768E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4C7-4FB8-B5AE-7DC49C768E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4C7-4FB8-B5AE-7DC49C768E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4C7-4FB8-B5AE-7DC49C768E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4C7-4FB8-B5AE-7DC49C768E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4C7-4FB8-B5AE-7DC49C768E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4C7-4FB8-B5AE-7DC49C768E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4C7-4FB8-B5AE-7DC49C768E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4C7-4FB8-B5AE-7DC49C768E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4C7-4FB8-B5AE-7DC49C768E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4C7-4FB8-B5AE-7DC49C768E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4C7-4FB8-B5AE-7DC49C768E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4C7-4FB8-B5AE-7DC49C768E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4C7-4FB8-B5AE-7DC49C768E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4C7-4FB8-B5AE-7DC49C768E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4C7-4FB8-B5AE-7DC49C768E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4C7-4FB8-B5AE-7DC49C768E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4C7-4FB8-B5AE-7DC49C768E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4C7-4FB8-B5AE-7DC49C768E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4C7-4FB8-B5AE-7DC49C768E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4C7-4FB8-B5AE-7DC49C768E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4C7-4FB8-B5AE-7DC49C768E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4C7-4FB8-B5AE-7DC49C768E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4C7-4FB8-B5AE-7DC49C768E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4C7-4FB8-B5AE-7DC49C768E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4C7-4FB8-B5AE-7DC49C768E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100.00999999999998</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4C7-4FB8-B5AE-7DC49C768EB6}"/>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88.2</c:v>
                </c:pt>
                <c:pt idx="4">
                  <c:v>88.2</c:v>
                </c:pt>
                <c:pt idx="5">
                  <c:v>88.2</c:v>
                </c:pt>
                <c:pt idx="6">
                  <c:v>88.2</c:v>
                </c:pt>
                <c:pt idx="7">
                  <c:v>88.2</c:v>
                </c:pt>
                <c:pt idx="8">
                  <c:v>88.2</c:v>
                </c:pt>
                <c:pt idx="9">
                  <c:v>88.2</c:v>
                </c:pt>
                <c:pt idx="10">
                  <c:v>88.1</c:v>
                </c:pt>
                <c:pt idx="11">
                  <c:v>88.1</c:v>
                </c:pt>
                <c:pt idx="12">
                  <c:v>88</c:v>
                </c:pt>
                <c:pt idx="13">
                  <c:v>88</c:v>
                </c:pt>
                <c:pt idx="14">
                  <c:v>88</c:v>
                </c:pt>
                <c:pt idx="15">
                  <c:v>87.9</c:v>
                </c:pt>
                <c:pt idx="16">
                  <c:v>87.9</c:v>
                </c:pt>
                <c:pt idx="17">
                  <c:v>87.9</c:v>
                </c:pt>
                <c:pt idx="18">
                  <c:v>87.9</c:v>
                </c:pt>
                <c:pt idx="19">
                  <c:v>87.9</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4C7-4FB8-B5AE-7DC49C768EB6}"/>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4C7-4FB8-B5AE-7DC49C768EB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4C7-4FB8-B5AE-7DC49C768EB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4C7-4FB8-B5AE-7DC49C768EB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4C7-4FB8-B5AE-7DC49C768EB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4C7-4FB8-B5AE-7DC49C768E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4C7-4FB8-B5AE-7DC49C768E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4C7-4FB8-B5AE-7DC49C768E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4C7-4FB8-B5AE-7DC49C768E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4C7-4FB8-B5AE-7DC49C768E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4C7-4FB8-B5AE-7DC49C768E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4C7-4FB8-B5AE-7DC49C768E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4C7-4FB8-B5AE-7DC49C768E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4C7-4FB8-B5AE-7DC49C768E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4C7-4FB8-B5AE-7DC49C768E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4C7-4FB8-B5AE-7DC49C768E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4C7-4FB8-B5AE-7DC49C768E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4C7-4FB8-B5AE-7DC49C768E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4C7-4FB8-B5AE-7DC49C768E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4C7-4FB8-B5AE-7DC49C768E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4C7-4FB8-B5AE-7DC49C768E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4C7-4FB8-B5AE-7DC49C768E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4C7-4FB8-B5AE-7DC49C768E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4C7-4FB8-B5AE-7DC49C768E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4C7-4FB8-B5AE-7DC49C768E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4C7-4FB8-B5AE-7DC49C768E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4C7-4FB8-B5AE-7DC49C768E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4C7-4FB8-B5AE-7DC49C768E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4C7-4FB8-B5AE-7DC49C768E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4C7-4FB8-B5AE-7DC49C768E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4C7-4FB8-B5AE-7DC49C768E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4C7-4FB8-B5AE-7DC49C768E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4C7-4FB8-B5AE-7DC49C768E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4C7-4FB8-B5AE-7DC49C768E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4C7-4FB8-B5AE-7DC49C768E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4C7-4FB8-B5AE-7DC49C768E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4C7-4FB8-B5AE-7DC49C768E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4C7-4FB8-B5AE-7DC49C768E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4C7-4FB8-B5AE-7DC49C768E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4C7-4FB8-B5AE-7DC49C768E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4C7-4FB8-B5AE-7DC49C768E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4C7-4FB8-B5AE-7DC49C768E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4C7-4FB8-B5AE-7DC49C768E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4C7-4FB8-B5AE-7DC49C768E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4C7-4FB8-B5AE-7DC49C768E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4C7-4FB8-B5AE-7DC49C768E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4C7-4FB8-B5AE-7DC49C768E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4C7-4FB8-B5AE-7DC49C768E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4C7-4FB8-B5AE-7DC49C768E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4C7-4FB8-B5AE-7DC49C768E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4C7-4FB8-B5AE-7DC49C768E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4C7-4FB8-B5AE-7DC49C768E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4C7-4FB8-B5AE-7DC49C768E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4C7-4FB8-B5AE-7DC49C768E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4C7-4FB8-B5AE-7DC49C768E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4C7-4FB8-B5AE-7DC49C768E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4C7-4FB8-B5AE-7DC49C768E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4C7-4FB8-B5AE-7DC49C768E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4C7-4FB8-B5AE-7DC49C768E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4C7-4FB8-B5AE-7DC49C768E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4C7-4FB8-B5AE-7DC49C768E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4C7-4FB8-B5AE-7DC49C768E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4C7-4FB8-B5AE-7DC49C768E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4C7-4FB8-B5AE-7DC49C768E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4C7-4FB8-B5AE-7DC49C768E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4C7-4FB8-B5AE-7DC49C768E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4C7-4FB8-B5AE-7DC49C768E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4C7-4FB8-B5AE-7DC49C768E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4C7-4FB8-B5AE-7DC49C768E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4C7-4FB8-B5AE-7DC49C768E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4C7-4FB8-B5AE-7DC49C768E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4C7-4FB8-B5AE-7DC49C768E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4C7-4FB8-B5AE-7DC49C768E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4C7-4FB8-B5AE-7DC49C768E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4C7-4FB8-B5AE-7DC49C768E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4C7-4FB8-B5AE-7DC49C768E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4C7-4FB8-B5AE-7DC49C768E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4C7-4FB8-B5AE-7DC49C768E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4C7-4FB8-B5AE-7DC49C768E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4C7-4FB8-B5AE-7DC49C768E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4C7-4FB8-B5AE-7DC49C768E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4C7-4FB8-B5AE-7DC49C768E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4C7-4FB8-B5AE-7DC49C768E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4C7-4FB8-B5AE-7DC49C768E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4C7-4FB8-B5AE-7DC49C768E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4C7-4FB8-B5AE-7DC49C768E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4C7-4FB8-B5AE-7DC49C768E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4C7-4FB8-B5AE-7DC49C768E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4C7-4FB8-B5AE-7DC49C768E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4C7-4FB8-B5AE-7DC49C768E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4C7-4FB8-B5AE-7DC49C768E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4C7-4FB8-B5AE-7DC49C768E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4C7-4FB8-B5AE-7DC49C768E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4C7-4FB8-B5AE-7DC49C768E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4C7-4FB8-B5AE-7DC49C768E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4C7-4FB8-B5AE-7DC49C768E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88.16</c:v>
                </c:pt>
                <c:pt idx="1">
                  <c:v>88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4C7-4FB8-B5AE-7DC49C768EB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4C7-4FB8-B5AE-7DC49C768EB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4C7-4FB8-B5AE-7DC49C768EB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4C7-4FB8-B5AE-7DC49C768EB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4C7-4FB8-B5AE-7DC49C768EB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4C7-4FB8-B5AE-7DC49C768EB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4C7-4FB8-B5AE-7DC49C768E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4C7-4FB8-B5AE-7DC49C768E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4C7-4FB8-B5AE-7DC49C768E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4C7-4FB8-B5AE-7DC49C768E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4C7-4FB8-B5AE-7DC49C768E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4C7-4FB8-B5AE-7DC49C768E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4C7-4FB8-B5AE-7DC49C768E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4C7-4FB8-B5AE-7DC49C768E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4C7-4FB8-B5AE-7DC49C768E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4C7-4FB8-B5AE-7DC49C768E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4C7-4FB8-B5AE-7DC49C768E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4C7-4FB8-B5AE-7DC49C768E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4C7-4FB8-B5AE-7DC49C768E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4C7-4FB8-B5AE-7DC49C768E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4C7-4FB8-B5AE-7DC49C768E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4C7-4FB8-B5AE-7DC49C768E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4C7-4FB8-B5AE-7DC49C768E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4C7-4FB8-B5AE-7DC49C768E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4C7-4FB8-B5AE-7DC49C768E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4C7-4FB8-B5AE-7DC49C768E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4C7-4FB8-B5AE-7DC49C768E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4C7-4FB8-B5AE-7DC49C768E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4C7-4FB8-B5AE-7DC49C768E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4C7-4FB8-B5AE-7DC49C768E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4C7-4FB8-B5AE-7DC49C768E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4C7-4FB8-B5AE-7DC49C768E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4C7-4FB8-B5AE-7DC49C768E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4C7-4FB8-B5AE-7DC49C768E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4C7-4FB8-B5AE-7DC49C768E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4C7-4FB8-B5AE-7DC49C768E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4C7-4FB8-B5AE-7DC49C768E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4C7-4FB8-B5AE-7DC49C768E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4C7-4FB8-B5AE-7DC49C768E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4C7-4FB8-B5AE-7DC49C768E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4C7-4FB8-B5AE-7DC49C768E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4C7-4FB8-B5AE-7DC49C768E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4C7-4FB8-B5AE-7DC49C768E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4C7-4FB8-B5AE-7DC49C768E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4C7-4FB8-B5AE-7DC49C768E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4C7-4FB8-B5AE-7DC49C768E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4C7-4FB8-B5AE-7DC49C768E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4C7-4FB8-B5AE-7DC49C768E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4C7-4FB8-B5AE-7DC49C768E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4C7-4FB8-B5AE-7DC49C768E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4C7-4FB8-B5AE-7DC49C768E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4C7-4FB8-B5AE-7DC49C768E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4C7-4FB8-B5AE-7DC49C768E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4C7-4FB8-B5AE-7DC49C768E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4C7-4FB8-B5AE-7DC49C768E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4C7-4FB8-B5AE-7DC49C768E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4C7-4FB8-B5AE-7DC49C768E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4C7-4FB8-B5AE-7DC49C768E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4C7-4FB8-B5AE-7DC49C768E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4C7-4FB8-B5AE-7DC49C768E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4C7-4FB8-B5AE-7DC49C768E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4C7-4FB8-B5AE-7DC49C768E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4C7-4FB8-B5AE-7DC49C768E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4C7-4FB8-B5AE-7DC49C768E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4C7-4FB8-B5AE-7DC49C768E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4C7-4FB8-B5AE-7DC49C768E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4C7-4FB8-B5AE-7DC49C768E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4C7-4FB8-B5AE-7DC49C768E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4C7-4FB8-B5AE-7DC49C768E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4C7-4FB8-B5AE-7DC49C768E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4C7-4FB8-B5AE-7DC49C768E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4C7-4FB8-B5AE-7DC49C768E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4C7-4FB8-B5AE-7DC49C768E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4C7-4FB8-B5AE-7DC49C768E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4C7-4FB8-B5AE-7DC49C768E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4C7-4FB8-B5AE-7DC49C768E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4C7-4FB8-B5AE-7DC49C768E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4C7-4FB8-B5AE-7DC49C768E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4C7-4FB8-B5AE-7DC49C768E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4C7-4FB8-B5AE-7DC49C768E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4C7-4FB8-B5AE-7DC49C768E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4C7-4FB8-B5AE-7DC49C768E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4C7-4FB8-B5AE-7DC49C768E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4C7-4FB8-B5AE-7DC49C768E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4C7-4FB8-B5AE-7DC49C768E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4C7-4FB8-B5AE-7DC49C768E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4C7-4FB8-B5AE-7DC49C768E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4C7-4FB8-B5AE-7DC49C768E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4C7-4FB8-B5AE-7DC49C768E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4C7-4FB8-B5AE-7DC49C768E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4C7-4FB8-B5AE-7DC49C768E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4C7-4FB8-B5AE-7DC49C768E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4C7-4FB8-B5AE-7DC49C768E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4C7-4FB8-B5AE-7DC49C768E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4C7-4FB8-B5AE-7DC49C768E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4C7-4FB8-B5AE-7DC49C768E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4C7-4FB8-B5AE-7DC49C768E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4C7-4FB8-B5AE-7DC49C768EB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93</c:v>
                </c:pt>
                <c:pt idx="4">
                  <c:v>93</c:v>
                </c:pt>
                <c:pt idx="5">
                  <c:v>93</c:v>
                </c:pt>
                <c:pt idx="6">
                  <c:v>93</c:v>
                </c:pt>
                <c:pt idx="7">
                  <c:v>93</c:v>
                </c:pt>
                <c:pt idx="8">
                  <c:v>93.2</c:v>
                </c:pt>
                <c:pt idx="9">
                  <c:v>93.4</c:v>
                </c:pt>
                <c:pt idx="10">
                  <c:v>93.5</c:v>
                </c:pt>
                <c:pt idx="11">
                  <c:v>93.7</c:v>
                </c:pt>
                <c:pt idx="12">
                  <c:v>93.8</c:v>
                </c:pt>
                <c:pt idx="13">
                  <c:v>93</c:v>
                </c:pt>
                <c:pt idx="14">
                  <c:v>92.1</c:v>
                </c:pt>
                <c:pt idx="15">
                  <c:v>91.2</c:v>
                </c:pt>
                <c:pt idx="16">
                  <c:v>91.2</c:v>
                </c:pt>
                <c:pt idx="17">
                  <c:v>91.2</c:v>
                </c:pt>
                <c:pt idx="18">
                  <c:v>91.2</c:v>
                </c:pt>
                <c:pt idx="19">
                  <c:v>91.2</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8BE-4ADA-83D3-6F26E6A8739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BE-4ADA-83D3-6F26E6A8739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BE-4ADA-83D3-6F26E6A8739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BE-4ADA-83D3-6F26E6A8739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BE-4ADA-83D3-6F26E6A8739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BE-4ADA-83D3-6F26E6A8739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BE-4ADA-83D3-6F26E6A873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BE-4ADA-83D3-6F26E6A873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BE-4ADA-83D3-6F26E6A873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BE-4ADA-83D3-6F26E6A873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BE-4ADA-83D3-6F26E6A873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BE-4ADA-83D3-6F26E6A873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BE-4ADA-83D3-6F26E6A873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BE-4ADA-83D3-6F26E6A873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BE-4ADA-83D3-6F26E6A873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BE-4ADA-83D3-6F26E6A873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BE-4ADA-83D3-6F26E6A873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BE-4ADA-83D3-6F26E6A873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BE-4ADA-83D3-6F26E6A873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BE-4ADA-83D3-6F26E6A873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BE-4ADA-83D3-6F26E6A873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BE-4ADA-83D3-6F26E6A873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BE-4ADA-83D3-6F26E6A873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BE-4ADA-83D3-6F26E6A873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BE-4ADA-83D3-6F26E6A873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BE-4ADA-83D3-6F26E6A873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BE-4ADA-83D3-6F26E6A873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BE-4ADA-83D3-6F26E6A873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BE-4ADA-83D3-6F26E6A873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BE-4ADA-83D3-6F26E6A873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BE-4ADA-83D3-6F26E6A873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BE-4ADA-83D3-6F26E6A873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BE-4ADA-83D3-6F26E6A873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BE-4ADA-83D3-6F26E6A873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BE-4ADA-83D3-6F26E6A873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BE-4ADA-83D3-6F26E6A873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BE-4ADA-83D3-6F26E6A873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BE-4ADA-83D3-6F26E6A873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BE-4ADA-83D3-6F26E6A873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BE-4ADA-83D3-6F26E6A873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BE-4ADA-83D3-6F26E6A873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BE-4ADA-83D3-6F26E6A873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BE-4ADA-83D3-6F26E6A873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BE-4ADA-83D3-6F26E6A873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BE-4ADA-83D3-6F26E6A873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BE-4ADA-83D3-6F26E6A873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BE-4ADA-83D3-6F26E6A873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BE-4ADA-83D3-6F26E6A873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BE-4ADA-83D3-6F26E6A873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BE-4ADA-83D3-6F26E6A873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BE-4ADA-83D3-6F26E6A873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BE-4ADA-83D3-6F26E6A873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BE-4ADA-83D3-6F26E6A873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BE-4ADA-83D3-6F26E6A873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BE-4ADA-83D3-6F26E6A873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BE-4ADA-83D3-6F26E6A873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BE-4ADA-83D3-6F26E6A873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BE-4ADA-83D3-6F26E6A873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BE-4ADA-83D3-6F26E6A873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BE-4ADA-83D3-6F26E6A873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BE-4ADA-83D3-6F26E6A873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BE-4ADA-83D3-6F26E6A873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BE-4ADA-83D3-6F26E6A873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BE-4ADA-83D3-6F26E6A873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BE-4ADA-83D3-6F26E6A873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BE-4ADA-83D3-6F26E6A873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BE-4ADA-83D3-6F26E6A873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BE-4ADA-83D3-6F26E6A873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BE-4ADA-83D3-6F26E6A873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BE-4ADA-83D3-6F26E6A873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BE-4ADA-83D3-6F26E6A873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BE-4ADA-83D3-6F26E6A873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BE-4ADA-83D3-6F26E6A873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BE-4ADA-83D3-6F26E6A873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BE-4ADA-83D3-6F26E6A873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BE-4ADA-83D3-6F26E6A873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BE-4ADA-83D3-6F26E6A873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BE-4ADA-83D3-6F26E6A873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BE-4ADA-83D3-6F26E6A873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BE-4ADA-83D3-6F26E6A873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BE-4ADA-83D3-6F26E6A873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BE-4ADA-83D3-6F26E6A873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BE-4ADA-83D3-6F26E6A873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BE-4ADA-83D3-6F26E6A873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BE-4ADA-83D3-6F26E6A873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BE-4ADA-83D3-6F26E6A873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BE-4ADA-83D3-6F26E6A873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BE-4ADA-83D3-6F26E6A873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BE-4ADA-83D3-6F26E6A873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BE-4ADA-83D3-6F26E6A873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BE-4ADA-83D3-6F26E6A873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BE-4ADA-83D3-6F26E6A873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BE-4ADA-83D3-6F26E6A873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BE-4ADA-83D3-6F26E6A873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BE-4ADA-83D3-6F26E6A873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BE-4ADA-83D3-6F26E6A873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93.359999999999985</c:v>
                </c:pt>
                <c:pt idx="1">
                  <c:v>94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8BE-4ADA-83D3-6F26E6A8739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70.599999999999994</c:v>
                </c:pt>
                <c:pt idx="4">
                  <c:v>70.599999999999994</c:v>
                </c:pt>
                <c:pt idx="5">
                  <c:v>70.599999999999994</c:v>
                </c:pt>
                <c:pt idx="6">
                  <c:v>70.599999999999994</c:v>
                </c:pt>
                <c:pt idx="7">
                  <c:v>70.599999999999994</c:v>
                </c:pt>
                <c:pt idx="8">
                  <c:v>70.7</c:v>
                </c:pt>
                <c:pt idx="9">
                  <c:v>70.7</c:v>
                </c:pt>
                <c:pt idx="10">
                  <c:v>70.8</c:v>
                </c:pt>
                <c:pt idx="11">
                  <c:v>70.900000000000006</c:v>
                </c:pt>
                <c:pt idx="12">
                  <c:v>70.900000000000006</c:v>
                </c:pt>
                <c:pt idx="13">
                  <c:v>71</c:v>
                </c:pt>
                <c:pt idx="14">
                  <c:v>71.099999999999994</c:v>
                </c:pt>
                <c:pt idx="15">
                  <c:v>71.099999999999994</c:v>
                </c:pt>
                <c:pt idx="16">
                  <c:v>71.099999999999994</c:v>
                </c:pt>
                <c:pt idx="17">
                  <c:v>71.099999999999994</c:v>
                </c:pt>
                <c:pt idx="18">
                  <c:v>71.099999999999994</c:v>
                </c:pt>
                <c:pt idx="19">
                  <c:v>71.099999999999994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8BE-4ADA-83D3-6F26E6A8739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BE-4ADA-83D3-6F26E6A8739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BE-4ADA-83D3-6F26E6A8739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BE-4ADA-83D3-6F26E6A8739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BE-4ADA-83D3-6F26E6A8739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BE-4ADA-83D3-6F26E6A8739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BE-4ADA-83D3-6F26E6A873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BE-4ADA-83D3-6F26E6A873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BE-4ADA-83D3-6F26E6A873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BE-4ADA-83D3-6F26E6A873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BE-4ADA-83D3-6F26E6A873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BE-4ADA-83D3-6F26E6A873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BE-4ADA-83D3-6F26E6A873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BE-4ADA-83D3-6F26E6A873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BE-4ADA-83D3-6F26E6A873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BE-4ADA-83D3-6F26E6A873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BE-4ADA-83D3-6F26E6A873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BE-4ADA-83D3-6F26E6A873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BE-4ADA-83D3-6F26E6A873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BE-4ADA-83D3-6F26E6A873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BE-4ADA-83D3-6F26E6A873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BE-4ADA-83D3-6F26E6A873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BE-4ADA-83D3-6F26E6A873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BE-4ADA-83D3-6F26E6A873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BE-4ADA-83D3-6F26E6A873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BE-4ADA-83D3-6F26E6A873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BE-4ADA-83D3-6F26E6A873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BE-4ADA-83D3-6F26E6A873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BE-4ADA-83D3-6F26E6A873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BE-4ADA-83D3-6F26E6A873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BE-4ADA-83D3-6F26E6A873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BE-4ADA-83D3-6F26E6A873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BE-4ADA-83D3-6F26E6A873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BE-4ADA-83D3-6F26E6A873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BE-4ADA-83D3-6F26E6A873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BE-4ADA-83D3-6F26E6A873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BE-4ADA-83D3-6F26E6A873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BE-4ADA-83D3-6F26E6A873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BE-4ADA-83D3-6F26E6A873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BE-4ADA-83D3-6F26E6A873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BE-4ADA-83D3-6F26E6A873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BE-4ADA-83D3-6F26E6A873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BE-4ADA-83D3-6F26E6A873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BE-4ADA-83D3-6F26E6A873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BE-4ADA-83D3-6F26E6A873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BE-4ADA-83D3-6F26E6A873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BE-4ADA-83D3-6F26E6A873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BE-4ADA-83D3-6F26E6A873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BE-4ADA-83D3-6F26E6A873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BE-4ADA-83D3-6F26E6A873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BE-4ADA-83D3-6F26E6A873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BE-4ADA-83D3-6F26E6A873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BE-4ADA-83D3-6F26E6A873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BE-4ADA-83D3-6F26E6A873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BE-4ADA-83D3-6F26E6A873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BE-4ADA-83D3-6F26E6A873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BE-4ADA-83D3-6F26E6A873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BE-4ADA-83D3-6F26E6A873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BE-4ADA-83D3-6F26E6A873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BE-4ADA-83D3-6F26E6A873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BE-4ADA-83D3-6F26E6A873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BE-4ADA-83D3-6F26E6A873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BE-4ADA-83D3-6F26E6A873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BE-4ADA-83D3-6F26E6A873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BE-4ADA-83D3-6F26E6A873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BE-4ADA-83D3-6F26E6A873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BE-4ADA-83D3-6F26E6A873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BE-4ADA-83D3-6F26E6A873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BE-4ADA-83D3-6F26E6A873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BE-4ADA-83D3-6F26E6A873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BE-4ADA-83D3-6F26E6A873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BE-4ADA-83D3-6F26E6A873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BE-4ADA-83D3-6F26E6A873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BE-4ADA-83D3-6F26E6A873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BE-4ADA-83D3-6F26E6A873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BE-4ADA-83D3-6F26E6A873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BE-4ADA-83D3-6F26E6A873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BE-4ADA-83D3-6F26E6A873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BE-4ADA-83D3-6F26E6A873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BE-4ADA-83D3-6F26E6A873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BE-4ADA-83D3-6F26E6A873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BE-4ADA-83D3-6F26E6A873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BE-4ADA-83D3-6F26E6A873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BE-4ADA-83D3-6F26E6A873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BE-4ADA-83D3-6F26E6A873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BE-4ADA-83D3-6F26E6A873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BE-4ADA-83D3-6F26E6A873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BE-4ADA-83D3-6F26E6A873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BE-4ADA-83D3-6F26E6A873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BE-4ADA-83D3-6F26E6A873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BE-4ADA-83D3-6F26E6A873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BE-4ADA-83D3-6F26E6A873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BE-4ADA-83D3-6F26E6A873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BE-4ADA-83D3-6F26E6A873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BE-4ADA-83D3-6F26E6A873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BE-4ADA-83D3-6F26E6A873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70.72</c:v>
                </c:pt>
                <c:pt idx="1">
                  <c:v>71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BE-4ADA-83D3-6F26E6A873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98.5</c:v>
                </c:pt>
                <c:pt idx="4">
                  <c:v>98.5</c:v>
                </c:pt>
                <c:pt idx="5">
                  <c:v>98.5</c:v>
                </c:pt>
                <c:pt idx="6">
                  <c:v>98.5</c:v>
                </c:pt>
                <c:pt idx="7">
                  <c:v>98.5</c:v>
                </c:pt>
                <c:pt idx="8">
                  <c:v>97.6</c:v>
                </c:pt>
                <c:pt idx="9">
                  <c:v>96.7</c:v>
                </c:pt>
                <c:pt idx="10">
                  <c:v>95.8</c:v>
                </c:pt>
                <c:pt idx="11">
                  <c:v>94.8</c:v>
                </c:pt>
                <c:pt idx="12">
                  <c:v>93.9</c:v>
                </c:pt>
                <c:pt idx="13">
                  <c:v>93</c:v>
                </c:pt>
                <c:pt idx="14">
                  <c:v>92.1</c:v>
                </c:pt>
                <c:pt idx="15">
                  <c:v>91.2</c:v>
                </c:pt>
                <c:pt idx="16">
                  <c:v>91.2</c:v>
                </c:pt>
                <c:pt idx="17">
                  <c:v>91.2</c:v>
                </c:pt>
                <c:pt idx="18">
                  <c:v>91.2</c:v>
                </c:pt>
                <c:pt idx="19">
                  <c:v>91.2</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8BE-4ADA-83D3-6F26E6A8739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BE-4ADA-83D3-6F26E6A8739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BE-4ADA-83D3-6F26E6A8739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BE-4ADA-83D3-6F26E6A8739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BE-4ADA-83D3-6F26E6A8739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BE-4ADA-83D3-6F26E6A8739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BE-4ADA-83D3-6F26E6A873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BE-4ADA-83D3-6F26E6A873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BE-4ADA-83D3-6F26E6A873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BE-4ADA-83D3-6F26E6A873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BE-4ADA-83D3-6F26E6A873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BE-4ADA-83D3-6F26E6A873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BE-4ADA-83D3-6F26E6A873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BE-4ADA-83D3-6F26E6A873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BE-4ADA-83D3-6F26E6A873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BE-4ADA-83D3-6F26E6A873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BE-4ADA-83D3-6F26E6A873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BE-4ADA-83D3-6F26E6A873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BE-4ADA-83D3-6F26E6A873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BE-4ADA-83D3-6F26E6A873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BE-4ADA-83D3-6F26E6A873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BE-4ADA-83D3-6F26E6A873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BE-4ADA-83D3-6F26E6A873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BE-4ADA-83D3-6F26E6A873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BE-4ADA-83D3-6F26E6A873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BE-4ADA-83D3-6F26E6A873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BE-4ADA-83D3-6F26E6A873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BE-4ADA-83D3-6F26E6A873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BE-4ADA-83D3-6F26E6A873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BE-4ADA-83D3-6F26E6A873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BE-4ADA-83D3-6F26E6A873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BE-4ADA-83D3-6F26E6A873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BE-4ADA-83D3-6F26E6A873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BE-4ADA-83D3-6F26E6A873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BE-4ADA-83D3-6F26E6A873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BE-4ADA-83D3-6F26E6A873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BE-4ADA-83D3-6F26E6A873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BE-4ADA-83D3-6F26E6A873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BE-4ADA-83D3-6F26E6A873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BE-4ADA-83D3-6F26E6A873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BE-4ADA-83D3-6F26E6A873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BE-4ADA-83D3-6F26E6A873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BE-4ADA-83D3-6F26E6A873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BE-4ADA-83D3-6F26E6A873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BE-4ADA-83D3-6F26E6A873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BE-4ADA-83D3-6F26E6A873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BE-4ADA-83D3-6F26E6A873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BE-4ADA-83D3-6F26E6A873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BE-4ADA-83D3-6F26E6A873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BE-4ADA-83D3-6F26E6A873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BE-4ADA-83D3-6F26E6A873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BE-4ADA-83D3-6F26E6A873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BE-4ADA-83D3-6F26E6A873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BE-4ADA-83D3-6F26E6A873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BE-4ADA-83D3-6F26E6A873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BE-4ADA-83D3-6F26E6A873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BE-4ADA-83D3-6F26E6A873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BE-4ADA-83D3-6F26E6A873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BE-4ADA-83D3-6F26E6A873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BE-4ADA-83D3-6F26E6A873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BE-4ADA-83D3-6F26E6A873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BE-4ADA-83D3-6F26E6A873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BE-4ADA-83D3-6F26E6A873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BE-4ADA-83D3-6F26E6A873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BE-4ADA-83D3-6F26E6A873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BE-4ADA-83D3-6F26E6A873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BE-4ADA-83D3-6F26E6A873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BE-4ADA-83D3-6F26E6A873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BE-4ADA-83D3-6F26E6A873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BE-4ADA-83D3-6F26E6A873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BE-4ADA-83D3-6F26E6A873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BE-4ADA-83D3-6F26E6A873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BE-4ADA-83D3-6F26E6A873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BE-4ADA-83D3-6F26E6A873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BE-4ADA-83D3-6F26E6A873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BE-4ADA-83D3-6F26E6A873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BE-4ADA-83D3-6F26E6A873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BE-4ADA-83D3-6F26E6A873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BE-4ADA-83D3-6F26E6A873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BE-4ADA-83D3-6F26E6A873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BE-4ADA-83D3-6F26E6A873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BE-4ADA-83D3-6F26E6A873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BE-4ADA-83D3-6F26E6A873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BE-4ADA-83D3-6F26E6A873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BE-4ADA-83D3-6F26E6A873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BE-4ADA-83D3-6F26E6A873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BE-4ADA-83D3-6F26E6A873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BE-4ADA-83D3-6F26E6A873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BE-4ADA-83D3-6F26E6A873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BE-4ADA-83D3-6F26E6A873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BE-4ADA-83D3-6F26E6A873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BE-4ADA-83D3-6F26E6A873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BE-4ADA-83D3-6F26E6A873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BE-4ADA-83D3-6F26E6A873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BE-4ADA-83D3-6F26E6A873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BE-4ADA-83D3-6F26E6A873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96.69</c:v>
                </c:pt>
                <c:pt idx="1">
                  <c:v>93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BE-4ADA-83D3-6F26E6A8739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94.9</c:v>
                </c:pt>
                <c:pt idx="4">
                  <c:v>94.9</c:v>
                </c:pt>
                <c:pt idx="5">
                  <c:v>94.9</c:v>
                </c:pt>
                <c:pt idx="6">
                  <c:v>94.9</c:v>
                </c:pt>
                <c:pt idx="7">
                  <c:v>94.9</c:v>
                </c:pt>
                <c:pt idx="8">
                  <c:v>95.1</c:v>
                </c:pt>
                <c:pt idx="9">
                  <c:v>95.4</c:v>
                </c:pt>
                <c:pt idx="10">
                  <c:v>95.6</c:v>
                </c:pt>
                <c:pt idx="11">
                  <c:v>95.9</c:v>
                </c:pt>
                <c:pt idx="12">
                  <c:v>96.1</c:v>
                </c:pt>
                <c:pt idx="13">
                  <c:v>96.3</c:v>
                </c:pt>
                <c:pt idx="14">
                  <c:v>96.6</c:v>
                </c:pt>
                <c:pt idx="15">
                  <c:v>96.8</c:v>
                </c:pt>
                <c:pt idx="16">
                  <c:v>97.1</c:v>
                </c:pt>
                <c:pt idx="17">
                  <c:v>97.3</c:v>
                </c:pt>
                <c:pt idx="18">
                  <c:v>97.6</c:v>
                </c:pt>
                <c:pt idx="19">
                  <c:v>97.8</c:v>
                </c:pt>
                <c:pt idx="20">
                  <c:v>98</c:v>
                </c:pt>
                <c:pt idx="21">
                  <c:v>98.3</c:v>
                </c:pt>
                <c:pt idx="22">
                  <c:v>98.5</c:v>
                </c:pt>
                <c:pt idx="23">
                  <c:v>98.8</c:v>
                </c:pt>
                <c:pt idx="24">
                  <c:v>99</c:v>
                </c:pt>
                <c:pt idx="25">
                  <c:v>99.3</c:v>
                </c:pt>
              </c:numCache>
            </c:numRef>
          </c:yVal>
          <c:smooth val="0"/>
          <c:extLst>
            <c:ext xmlns:c16="http://schemas.microsoft.com/office/drawing/2014/chart" uri="{C3380CC4-5D6E-409C-BE32-E72D297353CC}">
              <c16:uniqueId val="{00000000-022A-4417-8A3A-9D6587C1BD8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22A-4417-8A3A-9D6587C1BD8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2A-4417-8A3A-9D6587C1BD8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2A-4417-8A3A-9D6587C1BD8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2A-4417-8A3A-9D6587C1BD8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2A-4417-8A3A-9D6587C1BD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2A-4417-8A3A-9D6587C1BD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2A-4417-8A3A-9D6587C1BD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2A-4417-8A3A-9D6587C1BD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2A-4417-8A3A-9D6587C1BD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2A-4417-8A3A-9D6587C1BD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2A-4417-8A3A-9D6587C1BD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2A-4417-8A3A-9D6587C1BD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2A-4417-8A3A-9D6587C1BD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2A-4417-8A3A-9D6587C1BD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2A-4417-8A3A-9D6587C1BD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2A-4417-8A3A-9D6587C1BD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2A-4417-8A3A-9D6587C1BD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2A-4417-8A3A-9D6587C1BD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2A-4417-8A3A-9D6587C1BD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2A-4417-8A3A-9D6587C1BD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2A-4417-8A3A-9D6587C1BD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2A-4417-8A3A-9D6587C1BD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2A-4417-8A3A-9D6587C1BD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22A-4417-8A3A-9D6587C1BD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22A-4417-8A3A-9D6587C1BD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2A-4417-8A3A-9D6587C1BD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2A-4417-8A3A-9D6587C1BD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2A-4417-8A3A-9D6587C1BD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2A-4417-8A3A-9D6587C1BD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2A-4417-8A3A-9D6587C1BD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2A-4417-8A3A-9D6587C1BD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2A-4417-8A3A-9D6587C1BD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2A-4417-8A3A-9D6587C1BD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2A-4417-8A3A-9D6587C1BD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2A-4417-8A3A-9D6587C1BD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2A-4417-8A3A-9D6587C1BD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2A-4417-8A3A-9D6587C1BD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2A-4417-8A3A-9D6587C1BD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2A-4417-8A3A-9D6587C1BD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2A-4417-8A3A-9D6587C1BD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2A-4417-8A3A-9D6587C1BD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2A-4417-8A3A-9D6587C1BD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2A-4417-8A3A-9D6587C1BD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2A-4417-8A3A-9D6587C1BD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2A-4417-8A3A-9D6587C1BD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2A-4417-8A3A-9D6587C1BD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2A-4417-8A3A-9D6587C1BD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2A-4417-8A3A-9D6587C1BD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2A-4417-8A3A-9D6587C1BD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2A-4417-8A3A-9D6587C1BD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2A-4417-8A3A-9D6587C1BD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2A-4417-8A3A-9D6587C1BD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2A-4417-8A3A-9D6587C1BD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2A-4417-8A3A-9D6587C1BD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2A-4417-8A3A-9D6587C1BD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2A-4417-8A3A-9D6587C1BD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2A-4417-8A3A-9D6587C1BD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2A-4417-8A3A-9D6587C1BD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2A-4417-8A3A-9D6587C1BD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2A-4417-8A3A-9D6587C1BD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2A-4417-8A3A-9D6587C1BD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2A-4417-8A3A-9D6587C1BD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2A-4417-8A3A-9D6587C1BD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2A-4417-8A3A-9D6587C1BD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2A-4417-8A3A-9D6587C1BD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2A-4417-8A3A-9D6587C1BD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2A-4417-8A3A-9D6587C1BD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2A-4417-8A3A-9D6587C1BD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2A-4417-8A3A-9D6587C1BD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2A-4417-8A3A-9D6587C1BD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2A-4417-8A3A-9D6587C1BD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2A-4417-8A3A-9D6587C1BD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2A-4417-8A3A-9D6587C1BD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2A-4417-8A3A-9D6587C1BD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2A-4417-8A3A-9D6587C1BD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2A-4417-8A3A-9D6587C1BD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2A-4417-8A3A-9D6587C1BD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2A-4417-8A3A-9D6587C1BD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2A-4417-8A3A-9D6587C1BD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2A-4417-8A3A-9D6587C1BD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2A-4417-8A3A-9D6587C1BD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2A-4417-8A3A-9D6587C1BD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2A-4417-8A3A-9D6587C1BD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2A-4417-8A3A-9D6587C1BD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2A-4417-8A3A-9D6587C1BD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2A-4417-8A3A-9D6587C1BD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2A-4417-8A3A-9D6587C1BD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2A-4417-8A3A-9D6587C1BD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2A-4417-8A3A-9D6587C1BD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2A-4417-8A3A-9D6587C1BD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2A-4417-8A3A-9D6587C1BD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2A-4417-8A3A-9D6587C1BD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2A-4417-8A3A-9D6587C1BD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2A-4417-8A3A-9D6587C1BD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22A-4417-8A3A-9D6587C1BD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97</c:v>
                </c:pt>
                <c:pt idx="1">
                  <c:v>94</c:v>
                </c:pt>
                <c:pt idx="2">
                  <c:v>99</c:v>
                </c:pt>
                <c:pt idx="3">
                  <c:v>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22A-4417-8A3A-9D6587C1BD8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92.6</c:v>
                </c:pt>
                <c:pt idx="4">
                  <c:v>92.6</c:v>
                </c:pt>
                <c:pt idx="5">
                  <c:v>92.6</c:v>
                </c:pt>
                <c:pt idx="6">
                  <c:v>92.6</c:v>
                </c:pt>
                <c:pt idx="7">
                  <c:v>92.6</c:v>
                </c:pt>
                <c:pt idx="8">
                  <c:v>92.9</c:v>
                </c:pt>
                <c:pt idx="9">
                  <c:v>93.3</c:v>
                </c:pt>
                <c:pt idx="10">
                  <c:v>93.7</c:v>
                </c:pt>
                <c:pt idx="11">
                  <c:v>94.1</c:v>
                </c:pt>
                <c:pt idx="12">
                  <c:v>94.4</c:v>
                </c:pt>
                <c:pt idx="13">
                  <c:v>94.8</c:v>
                </c:pt>
                <c:pt idx="14">
                  <c:v>95.2</c:v>
                </c:pt>
                <c:pt idx="15">
                  <c:v>95.6</c:v>
                </c:pt>
                <c:pt idx="16">
                  <c:v>95.9</c:v>
                </c:pt>
                <c:pt idx="17">
                  <c:v>96.3</c:v>
                </c:pt>
                <c:pt idx="18">
                  <c:v>96.7</c:v>
                </c:pt>
                <c:pt idx="19">
                  <c:v>97.1</c:v>
                </c:pt>
                <c:pt idx="20">
                  <c:v>97.4</c:v>
                </c:pt>
                <c:pt idx="21">
                  <c:v>97.8</c:v>
                </c:pt>
                <c:pt idx="22">
                  <c:v>98.2</c:v>
                </c:pt>
                <c:pt idx="23">
                  <c:v>98.6</c:v>
                </c:pt>
                <c:pt idx="24">
                  <c:v>99</c:v>
                </c:pt>
                <c:pt idx="25">
                  <c:v>99.3</c:v>
                </c:pt>
              </c:numCache>
            </c:numRef>
          </c:yVal>
          <c:smooth val="0"/>
          <c:extLst>
            <c:ext xmlns:c16="http://schemas.microsoft.com/office/drawing/2014/chart" uri="{C3380CC4-5D6E-409C-BE32-E72D297353CC}">
              <c16:uniqueId val="{00000061-022A-4417-8A3A-9D6587C1BD8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2A-4417-8A3A-9D6587C1BD8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2A-4417-8A3A-9D6587C1BD8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2A-4417-8A3A-9D6587C1BD8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2A-4417-8A3A-9D6587C1BD8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2A-4417-8A3A-9D6587C1BD8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2A-4417-8A3A-9D6587C1BD8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2A-4417-8A3A-9D6587C1BD8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2A-4417-8A3A-9D6587C1BD8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2A-4417-8A3A-9D6587C1BD8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2A-4417-8A3A-9D6587C1BD8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2A-4417-8A3A-9D6587C1BD8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2A-4417-8A3A-9D6587C1BD8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2A-4417-8A3A-9D6587C1BD8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2A-4417-8A3A-9D6587C1BD8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2A-4417-8A3A-9D6587C1BD8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2A-4417-8A3A-9D6587C1BD8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2A-4417-8A3A-9D6587C1BD8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2A-4417-8A3A-9D6587C1BD8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2A-4417-8A3A-9D6587C1BD8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2A-4417-8A3A-9D6587C1BD8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2A-4417-8A3A-9D6587C1BD8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2A-4417-8A3A-9D6587C1BD8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2A-4417-8A3A-9D6587C1BD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2A-4417-8A3A-9D6587C1BD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2A-4417-8A3A-9D6587C1BD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2A-4417-8A3A-9D6587C1BD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2A-4417-8A3A-9D6587C1BD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2A-4417-8A3A-9D6587C1BD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2A-4417-8A3A-9D6587C1BD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2A-4417-8A3A-9D6587C1BD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2A-4417-8A3A-9D6587C1BD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2A-4417-8A3A-9D6587C1BD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2A-4417-8A3A-9D6587C1BD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2A-4417-8A3A-9D6587C1BD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2A-4417-8A3A-9D6587C1BD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2A-4417-8A3A-9D6587C1BD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2A-4417-8A3A-9D6587C1BD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2A-4417-8A3A-9D6587C1BD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2A-4417-8A3A-9D6587C1BD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2A-4417-8A3A-9D6587C1BD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2A-4417-8A3A-9D6587C1BD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2A-4417-8A3A-9D6587C1BD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2A-4417-8A3A-9D6587C1BD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2A-4417-8A3A-9D6587C1BD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2A-4417-8A3A-9D6587C1BD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2A-4417-8A3A-9D6587C1BD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2A-4417-8A3A-9D6587C1BD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2A-4417-8A3A-9D6587C1BD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2A-4417-8A3A-9D6587C1BD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2A-4417-8A3A-9D6587C1BD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2A-4417-8A3A-9D6587C1BD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2A-4417-8A3A-9D6587C1BD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2A-4417-8A3A-9D6587C1BD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2A-4417-8A3A-9D6587C1BD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2A-4417-8A3A-9D6587C1BD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2A-4417-8A3A-9D6587C1BD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2A-4417-8A3A-9D6587C1BD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2A-4417-8A3A-9D6587C1BD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2A-4417-8A3A-9D6587C1BD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2A-4417-8A3A-9D6587C1BD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2A-4417-8A3A-9D6587C1BD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2A-4417-8A3A-9D6587C1BD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2A-4417-8A3A-9D6587C1BD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2A-4417-8A3A-9D6587C1BD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2A-4417-8A3A-9D6587C1BD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2A-4417-8A3A-9D6587C1BD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2A-4417-8A3A-9D6587C1BD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2A-4417-8A3A-9D6587C1BD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2A-4417-8A3A-9D6587C1BD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2A-4417-8A3A-9D6587C1BD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2A-4417-8A3A-9D6587C1BD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2A-4417-8A3A-9D6587C1BD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2A-4417-8A3A-9D6587C1BD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2A-4417-8A3A-9D6587C1BD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2A-4417-8A3A-9D6587C1BD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2A-4417-8A3A-9D6587C1BD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2A-4417-8A3A-9D6587C1BD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2A-4417-8A3A-9D6587C1BD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2A-4417-8A3A-9D6587C1BD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2A-4417-8A3A-9D6587C1BD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2A-4417-8A3A-9D6587C1BD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2A-4417-8A3A-9D6587C1BD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2A-4417-8A3A-9D6587C1BD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2A-4417-8A3A-9D6587C1BD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2A-4417-8A3A-9D6587C1BD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2A-4417-8A3A-9D6587C1BD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2A-4417-8A3A-9D6587C1BD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2A-4417-8A3A-9D6587C1BD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2A-4417-8A3A-9D6587C1BD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2A-4417-8A3A-9D6587C1BD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2A-4417-8A3A-9D6587C1BD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2A-4417-8A3A-9D6587C1BD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2A-4417-8A3A-9D6587C1BD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2A-4417-8A3A-9D6587C1BD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2A-4417-8A3A-9D6587C1BD8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93.899999999999991</c:v>
                </c:pt>
                <c:pt idx="1">
                  <c:v>94</c:v>
                </c:pt>
                <c:pt idx="2">
                  <c:v>98</c:v>
                </c:pt>
                <c:pt idx="3">
                  <c:v>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2A-4417-8A3A-9D6587C1BD8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36.4</c:v>
                </c:pt>
                <c:pt idx="4">
                  <c:v>36.4</c:v>
                </c:pt>
                <c:pt idx="5">
                  <c:v>36.4</c:v>
                </c:pt>
                <c:pt idx="6">
                  <c:v>36.4</c:v>
                </c:pt>
                <c:pt idx="7">
                  <c:v>36.4</c:v>
                </c:pt>
                <c:pt idx="8">
                  <c:v>39.799999999999997</c:v>
                </c:pt>
                <c:pt idx="9">
                  <c:v>43.2</c:v>
                </c:pt>
                <c:pt idx="10">
                  <c:v>46.6</c:v>
                </c:pt>
                <c:pt idx="11">
                  <c:v>50</c:v>
                </c:pt>
                <c:pt idx="12">
                  <c:v>53.4</c:v>
                </c:pt>
                <c:pt idx="13">
                  <c:v>56.8</c:v>
                </c:pt>
                <c:pt idx="14">
                  <c:v>60.2</c:v>
                </c:pt>
                <c:pt idx="15">
                  <c:v>63.6</c:v>
                </c:pt>
                <c:pt idx="16">
                  <c:v>67</c:v>
                </c:pt>
                <c:pt idx="17">
                  <c:v>70.400000000000006</c:v>
                </c:pt>
                <c:pt idx="18">
                  <c:v>73.8</c:v>
                </c:pt>
                <c:pt idx="19">
                  <c:v>77.2</c:v>
                </c:pt>
                <c:pt idx="20">
                  <c:v>80.599999999999994</c:v>
                </c:pt>
                <c:pt idx="21">
                  <c:v>84</c:v>
                </c:pt>
                <c:pt idx="22">
                  <c:v>87.4</c:v>
                </c:pt>
                <c:pt idx="23">
                  <c:v>90.8</c:v>
                </c:pt>
                <c:pt idx="24">
                  <c:v>94.2</c:v>
                </c:pt>
                <c:pt idx="25">
                  <c:v>97.6</c:v>
                </c:pt>
              </c:numCache>
            </c:numRef>
          </c:yVal>
          <c:smooth val="0"/>
          <c:extLst>
            <c:ext xmlns:c16="http://schemas.microsoft.com/office/drawing/2014/chart" uri="{C3380CC4-5D6E-409C-BE32-E72D297353CC}">
              <c16:uniqueId val="{000000C2-022A-4417-8A3A-9D6587C1BD8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22A-4417-8A3A-9D6587C1BD8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2A-4417-8A3A-9D6587C1BD8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2A-4417-8A3A-9D6587C1BD8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2A-4417-8A3A-9D6587C1BD8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2A-4417-8A3A-9D6587C1BD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2A-4417-8A3A-9D6587C1BD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2A-4417-8A3A-9D6587C1BD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2A-4417-8A3A-9D6587C1BD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2A-4417-8A3A-9D6587C1BD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2A-4417-8A3A-9D6587C1BD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2A-4417-8A3A-9D6587C1BD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2A-4417-8A3A-9D6587C1BD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2A-4417-8A3A-9D6587C1BD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2A-4417-8A3A-9D6587C1BD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2A-4417-8A3A-9D6587C1BD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2A-4417-8A3A-9D6587C1BD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2A-4417-8A3A-9D6587C1BD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2A-4417-8A3A-9D6587C1BD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2A-4417-8A3A-9D6587C1BD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2A-4417-8A3A-9D6587C1BD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2A-4417-8A3A-9D6587C1BD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2A-4417-8A3A-9D6587C1BD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2A-4417-8A3A-9D6587C1BD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2A-4417-8A3A-9D6587C1BD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22A-4417-8A3A-9D6587C1BD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2A-4417-8A3A-9D6587C1BD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2A-4417-8A3A-9D6587C1BD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2A-4417-8A3A-9D6587C1BD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2A-4417-8A3A-9D6587C1BD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2A-4417-8A3A-9D6587C1BD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2A-4417-8A3A-9D6587C1BD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2A-4417-8A3A-9D6587C1BD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2A-4417-8A3A-9D6587C1BD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2A-4417-8A3A-9D6587C1BD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2A-4417-8A3A-9D6587C1BD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2A-4417-8A3A-9D6587C1BD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2A-4417-8A3A-9D6587C1BD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2A-4417-8A3A-9D6587C1BD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2A-4417-8A3A-9D6587C1BD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2A-4417-8A3A-9D6587C1BD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2A-4417-8A3A-9D6587C1BD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2A-4417-8A3A-9D6587C1BD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2A-4417-8A3A-9D6587C1BD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2A-4417-8A3A-9D6587C1BD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2A-4417-8A3A-9D6587C1BD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2A-4417-8A3A-9D6587C1BD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2A-4417-8A3A-9D6587C1BD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2A-4417-8A3A-9D6587C1BD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2A-4417-8A3A-9D6587C1BD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2A-4417-8A3A-9D6587C1BD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2A-4417-8A3A-9D6587C1BD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2A-4417-8A3A-9D6587C1BD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2A-4417-8A3A-9D6587C1BD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2A-4417-8A3A-9D6587C1BD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2A-4417-8A3A-9D6587C1BD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2A-4417-8A3A-9D6587C1BD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2A-4417-8A3A-9D6587C1BD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2A-4417-8A3A-9D6587C1BD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2A-4417-8A3A-9D6587C1BD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2A-4417-8A3A-9D6587C1BD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2A-4417-8A3A-9D6587C1BD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2A-4417-8A3A-9D6587C1BD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2A-4417-8A3A-9D6587C1BD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2A-4417-8A3A-9D6587C1BD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2A-4417-8A3A-9D6587C1BD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2A-4417-8A3A-9D6587C1BD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2A-4417-8A3A-9D6587C1BD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2A-4417-8A3A-9D6587C1BD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2A-4417-8A3A-9D6587C1BD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2A-4417-8A3A-9D6587C1BD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2A-4417-8A3A-9D6587C1BD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2A-4417-8A3A-9D6587C1BD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2A-4417-8A3A-9D6587C1BD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2A-4417-8A3A-9D6587C1BD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2A-4417-8A3A-9D6587C1BD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2A-4417-8A3A-9D6587C1BD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2A-4417-8A3A-9D6587C1BD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2A-4417-8A3A-9D6587C1BD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2A-4417-8A3A-9D6587C1BD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2A-4417-8A3A-9D6587C1BD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2A-4417-8A3A-9D6587C1BD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2A-4417-8A3A-9D6587C1BD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2A-4417-8A3A-9D6587C1BD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2A-4417-8A3A-9D6587C1BD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2A-4417-8A3A-9D6587C1BD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2A-4417-8A3A-9D6587C1BD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2A-4417-8A3A-9D6587C1BD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2A-4417-8A3A-9D6587C1BD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2A-4417-8A3A-9D6587C1BD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2A-4417-8A3A-9D6587C1BD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2A-4417-8A3A-9D6587C1BD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2A-4417-8A3A-9D6587C1BD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2A-4417-8A3A-9D6587C1BD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2A-4417-8A3A-9D6587C1BD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2A-4417-8A3A-9D6587C1BD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48.8</c:v>
                </c:pt>
                <c:pt idx="1">
                  <c:v>49</c:v>
                </c:pt>
                <c:pt idx="2">
                  <c:v>#N/A</c:v>
                </c:pt>
                <c:pt idx="3">
                  <c:v>93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22A-4417-8A3A-9D6587C1BD8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97.6</c:v>
                </c:pt>
                <c:pt idx="4">
                  <c:v>97.6</c:v>
                </c:pt>
                <c:pt idx="5">
                  <c:v>97.6</c:v>
                </c:pt>
                <c:pt idx="6">
                  <c:v>97.6</c:v>
                </c:pt>
                <c:pt idx="7">
                  <c:v>97.6</c:v>
                </c:pt>
                <c:pt idx="8">
                  <c:v>97.5</c:v>
                </c:pt>
                <c:pt idx="9">
                  <c:v>97.4</c:v>
                </c:pt>
                <c:pt idx="10">
                  <c:v>96</c:v>
                </c:pt>
                <c:pt idx="11">
                  <c:v>94.7</c:v>
                </c:pt>
                <c:pt idx="12">
                  <c:v>93.3</c:v>
                </c:pt>
                <c:pt idx="13">
                  <c:v>92</c:v>
                </c:pt>
                <c:pt idx="14">
                  <c:v>90.7</c:v>
                </c:pt>
                <c:pt idx="15">
                  <c:v>89.3</c:v>
                </c:pt>
                <c:pt idx="16">
                  <c:v>89.3</c:v>
                </c:pt>
                <c:pt idx="17">
                  <c:v>89.3</c:v>
                </c:pt>
                <c:pt idx="18">
                  <c:v>89.3</c:v>
                </c:pt>
                <c:pt idx="19">
                  <c:v>89.3</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3F-43BA-893D-F10D091613F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3F-43BA-893D-F10D091613F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3F-43BA-893D-F10D091613F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3F-43BA-893D-F10D091613F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3F-43BA-893D-F10D091613F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3F-43BA-893D-F10D091613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3F-43BA-893D-F10D091613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3F-43BA-893D-F10D091613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3F-43BA-893D-F10D091613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3F-43BA-893D-F10D091613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3F-43BA-893D-F10D091613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3F-43BA-893D-F10D091613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3F-43BA-893D-F10D091613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3F-43BA-893D-F10D091613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3F-43BA-893D-F10D091613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3F-43BA-893D-F10D091613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3F-43BA-893D-F10D091613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3F-43BA-893D-F10D091613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3F-43BA-893D-F10D091613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3F-43BA-893D-F10D091613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3F-43BA-893D-F10D091613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3F-43BA-893D-F10D091613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3F-43BA-893D-F10D091613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3F-43BA-893D-F10D091613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3F-43BA-893D-F10D091613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3F-43BA-893D-F10D091613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3F-43BA-893D-F10D091613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3F-43BA-893D-F10D091613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3F-43BA-893D-F10D091613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3F-43BA-893D-F10D091613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3F-43BA-893D-F10D091613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3F-43BA-893D-F10D091613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3F-43BA-893D-F10D091613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3F-43BA-893D-F10D091613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3F-43BA-893D-F10D091613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3F-43BA-893D-F10D091613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3F-43BA-893D-F10D091613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3F-43BA-893D-F10D091613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3F-43BA-893D-F10D091613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3F-43BA-893D-F10D091613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3F-43BA-893D-F10D091613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3F-43BA-893D-F10D091613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3F-43BA-893D-F10D091613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3F-43BA-893D-F10D091613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3F-43BA-893D-F10D091613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3F-43BA-893D-F10D091613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3F-43BA-893D-F10D091613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3F-43BA-893D-F10D091613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3F-43BA-893D-F10D091613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3F-43BA-893D-F10D091613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3F-43BA-893D-F10D091613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3F-43BA-893D-F10D091613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3F-43BA-893D-F10D091613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3F-43BA-893D-F10D091613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3F-43BA-893D-F10D091613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3F-43BA-893D-F10D091613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3F-43BA-893D-F10D091613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3F-43BA-893D-F10D091613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3F-43BA-893D-F10D091613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3F-43BA-893D-F10D091613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3F-43BA-893D-F10D091613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3F-43BA-893D-F10D091613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3F-43BA-893D-F10D091613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3F-43BA-893D-F10D091613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3F-43BA-893D-F10D091613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3F-43BA-893D-F10D091613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3F-43BA-893D-F10D091613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3F-43BA-893D-F10D091613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3F-43BA-893D-F10D091613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3F-43BA-893D-F10D091613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3F-43BA-893D-F10D091613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3F-43BA-893D-F10D091613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3F-43BA-893D-F10D091613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3F-43BA-893D-F10D091613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3F-43BA-893D-F10D091613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3F-43BA-893D-F10D091613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3F-43BA-893D-F10D091613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3F-43BA-893D-F10D091613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3F-43BA-893D-F10D091613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3F-43BA-893D-F10D091613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3F-43BA-893D-F10D091613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3F-43BA-893D-F10D091613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3F-43BA-893D-F10D091613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3F-43BA-893D-F10D091613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3F-43BA-893D-F10D091613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3F-43BA-893D-F10D091613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3F-43BA-893D-F10D091613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3F-43BA-893D-F10D091613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3F-43BA-893D-F10D091613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3F-43BA-893D-F10D091613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3F-43BA-893D-F10D091613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3F-43BA-893D-F10D091613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3F-43BA-893D-F10D091613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3F-43BA-893D-F10D091613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3F-43BA-893D-F10D091613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3F-43BA-893D-F10D091613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97.36999999999999</c:v>
                </c:pt>
                <c:pt idx="1">
                  <c:v>92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3F-43BA-893D-F10D091613F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52.3</c:v>
                </c:pt>
                <c:pt idx="4">
                  <c:v>52.3</c:v>
                </c:pt>
                <c:pt idx="5">
                  <c:v>52.3</c:v>
                </c:pt>
                <c:pt idx="6">
                  <c:v>52.3</c:v>
                </c:pt>
                <c:pt idx="7">
                  <c:v>52.3</c:v>
                </c:pt>
                <c:pt idx="8">
                  <c:v>52.3</c:v>
                </c:pt>
                <c:pt idx="9">
                  <c:v>52.2</c:v>
                </c:pt>
                <c:pt idx="10">
                  <c:v>52.2</c:v>
                </c:pt>
                <c:pt idx="11">
                  <c:v>52.1</c:v>
                </c:pt>
                <c:pt idx="12">
                  <c:v>52.1</c:v>
                </c:pt>
                <c:pt idx="13">
                  <c:v>52</c:v>
                </c:pt>
                <c:pt idx="14">
                  <c:v>52</c:v>
                </c:pt>
                <c:pt idx="15">
                  <c:v>51.9</c:v>
                </c:pt>
                <c:pt idx="16">
                  <c:v>51.9</c:v>
                </c:pt>
                <c:pt idx="17">
                  <c:v>51.9</c:v>
                </c:pt>
                <c:pt idx="18">
                  <c:v>51.9</c:v>
                </c:pt>
                <c:pt idx="19">
                  <c:v>51.9</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3F-43BA-893D-F10D091613F6}"/>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73F-43BA-893D-F10D091613F6}"/>
              </c:ext>
            </c:extLst>
          </c:dPt>
          <c:dPt>
            <c:idx val="2"/>
            <c:bubble3D val="0"/>
            <c:extLst>
              <c:ext xmlns:c16="http://schemas.microsoft.com/office/drawing/2014/chart" uri="{C3380CC4-5D6E-409C-BE32-E72D297353CC}">
                <c16:uniqueId val="{00000063-073F-43BA-893D-F10D091613F6}"/>
              </c:ext>
            </c:extLst>
          </c:dPt>
          <c:dPt>
            <c:idx val="3"/>
            <c:bubble3D val="0"/>
            <c:extLst>
              <c:ext xmlns:c16="http://schemas.microsoft.com/office/drawing/2014/chart" uri="{C3380CC4-5D6E-409C-BE32-E72D297353CC}">
                <c16:uniqueId val="{00000064-073F-43BA-893D-F10D091613F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3F-43BA-893D-F10D091613F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3F-43BA-893D-F10D091613F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3F-43BA-893D-F10D091613F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3F-43BA-893D-F10D091613F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3F-43BA-893D-F10D091613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3F-43BA-893D-F10D091613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3F-43BA-893D-F10D091613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3F-43BA-893D-F10D091613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3F-43BA-893D-F10D091613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3F-43BA-893D-F10D091613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3F-43BA-893D-F10D091613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3F-43BA-893D-F10D091613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3F-43BA-893D-F10D091613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3F-43BA-893D-F10D091613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3F-43BA-893D-F10D091613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3F-43BA-893D-F10D091613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3F-43BA-893D-F10D091613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3F-43BA-893D-F10D091613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3F-43BA-893D-F10D091613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3F-43BA-893D-F10D091613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3F-43BA-893D-F10D091613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3F-43BA-893D-F10D091613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3F-43BA-893D-F10D091613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3F-43BA-893D-F10D091613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3F-43BA-893D-F10D091613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3F-43BA-893D-F10D091613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3F-43BA-893D-F10D091613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3F-43BA-893D-F10D091613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3F-43BA-893D-F10D091613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3F-43BA-893D-F10D091613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3F-43BA-893D-F10D091613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3F-43BA-893D-F10D091613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3F-43BA-893D-F10D091613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3F-43BA-893D-F10D091613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3F-43BA-893D-F10D091613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3F-43BA-893D-F10D091613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3F-43BA-893D-F10D091613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3F-43BA-893D-F10D091613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3F-43BA-893D-F10D091613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3F-43BA-893D-F10D091613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3F-43BA-893D-F10D091613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3F-43BA-893D-F10D091613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3F-43BA-893D-F10D091613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3F-43BA-893D-F10D091613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3F-43BA-893D-F10D091613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3F-43BA-893D-F10D091613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3F-43BA-893D-F10D091613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3F-43BA-893D-F10D091613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3F-43BA-893D-F10D091613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3F-43BA-893D-F10D091613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3F-43BA-893D-F10D091613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3F-43BA-893D-F10D091613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3F-43BA-893D-F10D091613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3F-43BA-893D-F10D091613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3F-43BA-893D-F10D091613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3F-43BA-893D-F10D091613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3F-43BA-893D-F10D091613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3F-43BA-893D-F10D091613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3F-43BA-893D-F10D091613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3F-43BA-893D-F10D091613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3F-43BA-893D-F10D091613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3F-43BA-893D-F10D091613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3F-43BA-893D-F10D091613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3F-43BA-893D-F10D091613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3F-43BA-893D-F10D091613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3F-43BA-893D-F10D091613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3F-43BA-893D-F10D091613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3F-43BA-893D-F10D091613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3F-43BA-893D-F10D091613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3F-43BA-893D-F10D091613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3F-43BA-893D-F10D091613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3F-43BA-893D-F10D091613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3F-43BA-893D-F10D091613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3F-43BA-893D-F10D091613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3F-43BA-893D-F10D091613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3F-43BA-893D-F10D091613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3F-43BA-893D-F10D091613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3F-43BA-893D-F10D091613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3F-43BA-893D-F10D091613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3F-43BA-893D-F10D091613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3F-43BA-893D-F10D091613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3F-43BA-893D-F10D091613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3F-43BA-893D-F10D091613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3F-43BA-893D-F10D091613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3F-43BA-893D-F10D091613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3F-43BA-893D-F10D091613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3F-43BA-893D-F10D091613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3F-43BA-893D-F10D091613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3F-43BA-893D-F10D091613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3F-43BA-893D-F10D091613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3F-43BA-893D-F10D091613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3F-43BA-893D-F10D091613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3F-43BA-893D-F10D091613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3F-43BA-893D-F10D091613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3F-43BA-893D-F10D091613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52.2</c:v>
                </c:pt>
                <c:pt idx="1">
                  <c:v>52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3F-43BA-893D-F10D091613F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97.6</c:v>
                </c:pt>
                <c:pt idx="4">
                  <c:v>97.6</c:v>
                </c:pt>
                <c:pt idx="5">
                  <c:v>97.6</c:v>
                </c:pt>
                <c:pt idx="6">
                  <c:v>97.6</c:v>
                </c:pt>
                <c:pt idx="7">
                  <c:v>97.6</c:v>
                </c:pt>
                <c:pt idx="8">
                  <c:v>97.5</c:v>
                </c:pt>
                <c:pt idx="9">
                  <c:v>97.4</c:v>
                </c:pt>
                <c:pt idx="10">
                  <c:v>97.3</c:v>
                </c:pt>
                <c:pt idx="11">
                  <c:v>97.2</c:v>
                </c:pt>
                <c:pt idx="12">
                  <c:v>97.1</c:v>
                </c:pt>
                <c:pt idx="13">
                  <c:v>97</c:v>
                </c:pt>
                <c:pt idx="14">
                  <c:v>96.9</c:v>
                </c:pt>
                <c:pt idx="15">
                  <c:v>96.8</c:v>
                </c:pt>
                <c:pt idx="16">
                  <c:v>96.8</c:v>
                </c:pt>
                <c:pt idx="17">
                  <c:v>96.8</c:v>
                </c:pt>
                <c:pt idx="18">
                  <c:v>96.8</c:v>
                </c:pt>
                <c:pt idx="19">
                  <c:v>96.8</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3F-43BA-893D-F10D091613F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3F-43BA-893D-F10D091613F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3F-43BA-893D-F10D091613F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3F-43BA-893D-F10D091613F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3F-43BA-893D-F10D091613F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3F-43BA-893D-F10D091613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3F-43BA-893D-F10D091613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3F-43BA-893D-F10D091613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3F-43BA-893D-F10D091613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3F-43BA-893D-F10D091613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3F-43BA-893D-F10D091613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3F-43BA-893D-F10D091613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3F-43BA-893D-F10D091613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3F-43BA-893D-F10D091613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3F-43BA-893D-F10D091613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3F-43BA-893D-F10D091613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3F-43BA-893D-F10D091613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3F-43BA-893D-F10D091613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3F-43BA-893D-F10D091613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3F-43BA-893D-F10D091613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3F-43BA-893D-F10D091613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3F-43BA-893D-F10D091613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3F-43BA-893D-F10D091613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3F-43BA-893D-F10D091613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3F-43BA-893D-F10D091613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3F-43BA-893D-F10D091613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3F-43BA-893D-F10D091613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3F-43BA-893D-F10D091613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3F-43BA-893D-F10D091613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3F-43BA-893D-F10D091613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3F-43BA-893D-F10D091613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3F-43BA-893D-F10D091613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3F-43BA-893D-F10D091613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3F-43BA-893D-F10D091613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3F-43BA-893D-F10D091613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3F-43BA-893D-F10D091613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3F-43BA-893D-F10D091613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3F-43BA-893D-F10D091613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3F-43BA-893D-F10D091613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3F-43BA-893D-F10D091613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3F-43BA-893D-F10D091613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3F-43BA-893D-F10D091613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3F-43BA-893D-F10D091613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3F-43BA-893D-F10D091613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3F-43BA-893D-F10D091613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3F-43BA-893D-F10D091613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3F-43BA-893D-F10D091613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3F-43BA-893D-F10D091613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3F-43BA-893D-F10D091613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3F-43BA-893D-F10D091613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3F-43BA-893D-F10D091613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3F-43BA-893D-F10D091613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3F-43BA-893D-F10D091613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3F-43BA-893D-F10D091613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3F-43BA-893D-F10D091613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3F-43BA-893D-F10D091613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3F-43BA-893D-F10D091613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3F-43BA-893D-F10D091613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3F-43BA-893D-F10D091613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3F-43BA-893D-F10D091613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3F-43BA-893D-F10D091613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3F-43BA-893D-F10D091613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3F-43BA-893D-F10D091613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3F-43BA-893D-F10D091613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3F-43BA-893D-F10D091613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3F-43BA-893D-F10D091613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3F-43BA-893D-F10D091613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3F-43BA-893D-F10D091613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3F-43BA-893D-F10D091613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3F-43BA-893D-F10D091613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3F-43BA-893D-F10D091613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3F-43BA-893D-F10D091613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3F-43BA-893D-F10D091613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3F-43BA-893D-F10D091613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3F-43BA-893D-F10D091613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3F-43BA-893D-F10D091613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3F-43BA-893D-F10D091613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3F-43BA-893D-F10D091613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3F-43BA-893D-F10D091613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3F-43BA-893D-F10D091613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3F-43BA-893D-F10D091613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3F-43BA-893D-F10D091613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3F-43BA-893D-F10D091613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3F-43BA-893D-F10D091613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3F-43BA-893D-F10D091613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3F-43BA-893D-F10D091613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3F-43BA-893D-F10D091613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3F-43BA-893D-F10D091613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3F-43BA-893D-F10D091613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3F-43BA-893D-F10D091613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3F-43BA-893D-F10D091613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3F-43BA-893D-F10D091613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3F-43BA-893D-F10D091613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3F-43BA-893D-F10D091613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3F-43BA-893D-F10D091613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3F-43BA-893D-F10D091613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97.37</c:v>
                </c:pt>
                <c:pt idx="1">
                  <c:v>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3F-43BA-893D-F10D091613F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89.9</c:v>
                </c:pt>
                <c:pt idx="4">
                  <c:v>89.9</c:v>
                </c:pt>
                <c:pt idx="5">
                  <c:v>89.9</c:v>
                </c:pt>
                <c:pt idx="6">
                  <c:v>89.9</c:v>
                </c:pt>
                <c:pt idx="7">
                  <c:v>89.9</c:v>
                </c:pt>
                <c:pt idx="8">
                  <c:v>91.1</c:v>
                </c:pt>
                <c:pt idx="9">
                  <c:v>92.3</c:v>
                </c:pt>
                <c:pt idx="10">
                  <c:v>93.5</c:v>
                </c:pt>
                <c:pt idx="11">
                  <c:v>94.3</c:v>
                </c:pt>
                <c:pt idx="12">
                  <c:v>93.2</c:v>
                </c:pt>
                <c:pt idx="13">
                  <c:v>92</c:v>
                </c:pt>
                <c:pt idx="14">
                  <c:v>90.8</c:v>
                </c:pt>
                <c:pt idx="15">
                  <c:v>89.7</c:v>
                </c:pt>
                <c:pt idx="16">
                  <c:v>89.7</c:v>
                </c:pt>
                <c:pt idx="17">
                  <c:v>89.7</c:v>
                </c:pt>
                <c:pt idx="18">
                  <c:v>89.7</c:v>
                </c:pt>
                <c:pt idx="19">
                  <c:v>89.7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CCE-4EC1-A0EC-1C0F748E9C3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CE-4EC1-A0EC-1C0F748E9C3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CE-4EC1-A0EC-1C0F748E9C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CE-4EC1-A0EC-1C0F748E9C3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CE-4EC1-A0EC-1C0F748E9C3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CE-4EC1-A0EC-1C0F748E9C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CE-4EC1-A0EC-1C0F748E9C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CE-4EC1-A0EC-1C0F748E9C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CE-4EC1-A0EC-1C0F748E9C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CE-4EC1-A0EC-1C0F748E9C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CE-4EC1-A0EC-1C0F748E9C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CE-4EC1-A0EC-1C0F748E9C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CE-4EC1-A0EC-1C0F748E9C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CE-4EC1-A0EC-1C0F748E9C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CE-4EC1-A0EC-1C0F748E9C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CE-4EC1-A0EC-1C0F748E9C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CE-4EC1-A0EC-1C0F748E9C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CE-4EC1-A0EC-1C0F748E9C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CE-4EC1-A0EC-1C0F748E9C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CE-4EC1-A0EC-1C0F748E9C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CE-4EC1-A0EC-1C0F748E9C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CE-4EC1-A0EC-1C0F748E9C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CE-4EC1-A0EC-1C0F748E9C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CE-4EC1-A0EC-1C0F748E9C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CCE-4EC1-A0EC-1C0F748E9C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CE-4EC1-A0EC-1C0F748E9C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CE-4EC1-A0EC-1C0F748E9C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CE-4EC1-A0EC-1C0F748E9C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CE-4EC1-A0EC-1C0F748E9C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CE-4EC1-A0EC-1C0F748E9C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CE-4EC1-A0EC-1C0F748E9C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CE-4EC1-A0EC-1C0F748E9C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CE-4EC1-A0EC-1C0F748E9C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CE-4EC1-A0EC-1C0F748E9C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CE-4EC1-A0EC-1C0F748E9C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CE-4EC1-A0EC-1C0F748E9C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CE-4EC1-A0EC-1C0F748E9C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CE-4EC1-A0EC-1C0F748E9C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CE-4EC1-A0EC-1C0F748E9C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CE-4EC1-A0EC-1C0F748E9C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CE-4EC1-A0EC-1C0F748E9C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CE-4EC1-A0EC-1C0F748E9C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CE-4EC1-A0EC-1C0F748E9C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CE-4EC1-A0EC-1C0F748E9C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CE-4EC1-A0EC-1C0F748E9C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CE-4EC1-A0EC-1C0F748E9C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CE-4EC1-A0EC-1C0F748E9C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CE-4EC1-A0EC-1C0F748E9C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CE-4EC1-A0EC-1C0F748E9C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CE-4EC1-A0EC-1C0F748E9C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CE-4EC1-A0EC-1C0F748E9C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CE-4EC1-A0EC-1C0F748E9C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CE-4EC1-A0EC-1C0F748E9C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CE-4EC1-A0EC-1C0F748E9C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CE-4EC1-A0EC-1C0F748E9C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CE-4EC1-A0EC-1C0F748E9C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CE-4EC1-A0EC-1C0F748E9C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CE-4EC1-A0EC-1C0F748E9C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CE-4EC1-A0EC-1C0F748E9C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CE-4EC1-A0EC-1C0F748E9C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CE-4EC1-A0EC-1C0F748E9C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CE-4EC1-A0EC-1C0F748E9C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CE-4EC1-A0EC-1C0F748E9C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CE-4EC1-A0EC-1C0F748E9C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CE-4EC1-A0EC-1C0F748E9C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CE-4EC1-A0EC-1C0F748E9C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CE-4EC1-A0EC-1C0F748E9C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CE-4EC1-A0EC-1C0F748E9C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CE-4EC1-A0EC-1C0F748E9C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CE-4EC1-A0EC-1C0F748E9C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CE-4EC1-A0EC-1C0F748E9C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CE-4EC1-A0EC-1C0F748E9C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CE-4EC1-A0EC-1C0F748E9C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CE-4EC1-A0EC-1C0F748E9C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CE-4EC1-A0EC-1C0F748E9C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CE-4EC1-A0EC-1C0F748E9C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CE-4EC1-A0EC-1C0F748E9C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CE-4EC1-A0EC-1C0F748E9C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CE-4EC1-A0EC-1C0F748E9C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CE-4EC1-A0EC-1C0F748E9C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CE-4EC1-A0EC-1C0F748E9C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CE-4EC1-A0EC-1C0F748E9C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CE-4EC1-A0EC-1C0F748E9C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CE-4EC1-A0EC-1C0F748E9C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CE-4EC1-A0EC-1C0F748E9C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CE-4EC1-A0EC-1C0F748E9C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CE-4EC1-A0EC-1C0F748E9C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CE-4EC1-A0EC-1C0F748E9C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CE-4EC1-A0EC-1C0F748E9C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CE-4EC1-A0EC-1C0F748E9C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CE-4EC1-A0EC-1C0F748E9C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CE-4EC1-A0EC-1C0F748E9C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CE-4EC1-A0EC-1C0F748E9C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CE-4EC1-A0EC-1C0F748E9C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CE-4EC1-A0EC-1C0F748E9C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CCE-4EC1-A0EC-1C0F748E9C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92.27</c:v>
                </c:pt>
                <c:pt idx="1">
                  <c:v>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CCE-4EC1-A0EC-1C0F748E9C3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47.3</c:v>
                </c:pt>
                <c:pt idx="4">
                  <c:v>47.3</c:v>
                </c:pt>
                <c:pt idx="5">
                  <c:v>47.3</c:v>
                </c:pt>
                <c:pt idx="6">
                  <c:v>47.3</c:v>
                </c:pt>
                <c:pt idx="7">
                  <c:v>47.3</c:v>
                </c:pt>
                <c:pt idx="8">
                  <c:v>47.3</c:v>
                </c:pt>
                <c:pt idx="9">
                  <c:v>47.2</c:v>
                </c:pt>
                <c:pt idx="10">
                  <c:v>47.2</c:v>
                </c:pt>
                <c:pt idx="11">
                  <c:v>47.1</c:v>
                </c:pt>
                <c:pt idx="12">
                  <c:v>47.1</c:v>
                </c:pt>
                <c:pt idx="13">
                  <c:v>47</c:v>
                </c:pt>
                <c:pt idx="14">
                  <c:v>47</c:v>
                </c:pt>
                <c:pt idx="15">
                  <c:v>46.9</c:v>
                </c:pt>
                <c:pt idx="16">
                  <c:v>46.9</c:v>
                </c:pt>
                <c:pt idx="17">
                  <c:v>46.9</c:v>
                </c:pt>
                <c:pt idx="18">
                  <c:v>46.9</c:v>
                </c:pt>
                <c:pt idx="19">
                  <c:v>46.9</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CCE-4EC1-A0EC-1C0F748E9C3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CCE-4EC1-A0EC-1C0F748E9C31}"/>
              </c:ext>
            </c:extLst>
          </c:dPt>
          <c:dPt>
            <c:idx val="2"/>
            <c:bubble3D val="0"/>
            <c:extLst>
              <c:ext xmlns:c16="http://schemas.microsoft.com/office/drawing/2014/chart" uri="{C3380CC4-5D6E-409C-BE32-E72D297353CC}">
                <c16:uniqueId val="{00000063-7CCE-4EC1-A0EC-1C0F748E9C31}"/>
              </c:ext>
            </c:extLst>
          </c:dPt>
          <c:dPt>
            <c:idx val="3"/>
            <c:bubble3D val="0"/>
            <c:extLst>
              <c:ext xmlns:c16="http://schemas.microsoft.com/office/drawing/2014/chart" uri="{C3380CC4-5D6E-409C-BE32-E72D297353CC}">
                <c16:uniqueId val="{00000064-7CCE-4EC1-A0EC-1C0F748E9C31}"/>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CE-4EC1-A0EC-1C0F748E9C3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CCE-4EC1-A0EC-1C0F748E9C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CE-4EC1-A0EC-1C0F748E9C3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CE-4EC1-A0EC-1C0F748E9C3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CE-4EC1-A0EC-1C0F748E9C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CE-4EC1-A0EC-1C0F748E9C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CE-4EC1-A0EC-1C0F748E9C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CE-4EC1-A0EC-1C0F748E9C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CE-4EC1-A0EC-1C0F748E9C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CE-4EC1-A0EC-1C0F748E9C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CE-4EC1-A0EC-1C0F748E9C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CE-4EC1-A0EC-1C0F748E9C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CE-4EC1-A0EC-1C0F748E9C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CE-4EC1-A0EC-1C0F748E9C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CE-4EC1-A0EC-1C0F748E9C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CE-4EC1-A0EC-1C0F748E9C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CE-4EC1-A0EC-1C0F748E9C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CE-4EC1-A0EC-1C0F748E9C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CE-4EC1-A0EC-1C0F748E9C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CE-4EC1-A0EC-1C0F748E9C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CE-4EC1-A0EC-1C0F748E9C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CE-4EC1-A0EC-1C0F748E9C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CE-4EC1-A0EC-1C0F748E9C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CE-4EC1-A0EC-1C0F748E9C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CCE-4EC1-A0EC-1C0F748E9C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CE-4EC1-A0EC-1C0F748E9C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CE-4EC1-A0EC-1C0F748E9C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CE-4EC1-A0EC-1C0F748E9C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CE-4EC1-A0EC-1C0F748E9C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CE-4EC1-A0EC-1C0F748E9C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CE-4EC1-A0EC-1C0F748E9C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CE-4EC1-A0EC-1C0F748E9C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CE-4EC1-A0EC-1C0F748E9C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CE-4EC1-A0EC-1C0F748E9C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CE-4EC1-A0EC-1C0F748E9C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CE-4EC1-A0EC-1C0F748E9C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CE-4EC1-A0EC-1C0F748E9C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CE-4EC1-A0EC-1C0F748E9C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CE-4EC1-A0EC-1C0F748E9C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CE-4EC1-A0EC-1C0F748E9C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CE-4EC1-A0EC-1C0F748E9C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CE-4EC1-A0EC-1C0F748E9C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CE-4EC1-A0EC-1C0F748E9C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CE-4EC1-A0EC-1C0F748E9C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CE-4EC1-A0EC-1C0F748E9C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CE-4EC1-A0EC-1C0F748E9C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CE-4EC1-A0EC-1C0F748E9C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CE-4EC1-A0EC-1C0F748E9C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CE-4EC1-A0EC-1C0F748E9C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CE-4EC1-A0EC-1C0F748E9C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CE-4EC1-A0EC-1C0F748E9C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CE-4EC1-A0EC-1C0F748E9C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CE-4EC1-A0EC-1C0F748E9C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CE-4EC1-A0EC-1C0F748E9C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CE-4EC1-A0EC-1C0F748E9C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CE-4EC1-A0EC-1C0F748E9C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CE-4EC1-A0EC-1C0F748E9C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CE-4EC1-A0EC-1C0F748E9C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CE-4EC1-A0EC-1C0F748E9C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CE-4EC1-A0EC-1C0F748E9C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CE-4EC1-A0EC-1C0F748E9C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CE-4EC1-A0EC-1C0F748E9C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CE-4EC1-A0EC-1C0F748E9C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CE-4EC1-A0EC-1C0F748E9C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CE-4EC1-A0EC-1C0F748E9C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CE-4EC1-A0EC-1C0F748E9C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CE-4EC1-A0EC-1C0F748E9C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CE-4EC1-A0EC-1C0F748E9C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CE-4EC1-A0EC-1C0F748E9C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CE-4EC1-A0EC-1C0F748E9C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CE-4EC1-A0EC-1C0F748E9C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CE-4EC1-A0EC-1C0F748E9C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CE-4EC1-A0EC-1C0F748E9C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CE-4EC1-A0EC-1C0F748E9C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CE-4EC1-A0EC-1C0F748E9C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CE-4EC1-A0EC-1C0F748E9C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CE-4EC1-A0EC-1C0F748E9C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CE-4EC1-A0EC-1C0F748E9C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CE-4EC1-A0EC-1C0F748E9C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CE-4EC1-A0EC-1C0F748E9C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CE-4EC1-A0EC-1C0F748E9C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CE-4EC1-A0EC-1C0F748E9C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CE-4EC1-A0EC-1C0F748E9C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CE-4EC1-A0EC-1C0F748E9C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CE-4EC1-A0EC-1C0F748E9C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CE-4EC1-A0EC-1C0F748E9C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CE-4EC1-A0EC-1C0F748E9C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CE-4EC1-A0EC-1C0F748E9C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CE-4EC1-A0EC-1C0F748E9C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CE-4EC1-A0EC-1C0F748E9C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CE-4EC1-A0EC-1C0F748E9C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CE-4EC1-A0EC-1C0F748E9C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CE-4EC1-A0EC-1C0F748E9C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CE-4EC1-A0EC-1C0F748E9C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CE-4EC1-A0EC-1C0F748E9C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47.2</c:v>
                </c:pt>
                <c:pt idx="1">
                  <c:v>47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CCE-4EC1-A0EC-1C0F748E9C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99</c:v>
                </c:pt>
                <c:pt idx="4">
                  <c:v>99</c:v>
                </c:pt>
                <c:pt idx="5">
                  <c:v>99</c:v>
                </c:pt>
                <c:pt idx="6">
                  <c:v>99</c:v>
                </c:pt>
                <c:pt idx="7">
                  <c:v>99</c:v>
                </c:pt>
                <c:pt idx="8">
                  <c:v>97.9</c:v>
                </c:pt>
                <c:pt idx="9">
                  <c:v>96.7</c:v>
                </c:pt>
                <c:pt idx="10">
                  <c:v>95.5</c:v>
                </c:pt>
                <c:pt idx="11">
                  <c:v>94.3</c:v>
                </c:pt>
                <c:pt idx="12">
                  <c:v>93.2</c:v>
                </c:pt>
                <c:pt idx="13">
                  <c:v>92</c:v>
                </c:pt>
                <c:pt idx="14">
                  <c:v>90.8</c:v>
                </c:pt>
                <c:pt idx="15">
                  <c:v>89.7</c:v>
                </c:pt>
                <c:pt idx="16">
                  <c:v>89.7</c:v>
                </c:pt>
                <c:pt idx="17">
                  <c:v>89.7</c:v>
                </c:pt>
                <c:pt idx="18">
                  <c:v>89.7</c:v>
                </c:pt>
                <c:pt idx="19">
                  <c:v>89.7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CCE-4EC1-A0EC-1C0F748E9C3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CCE-4EC1-A0EC-1C0F748E9C3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CE-4EC1-A0EC-1C0F748E9C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CE-4EC1-A0EC-1C0F748E9C3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CE-4EC1-A0EC-1C0F748E9C3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CE-4EC1-A0EC-1C0F748E9C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CE-4EC1-A0EC-1C0F748E9C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CE-4EC1-A0EC-1C0F748E9C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CE-4EC1-A0EC-1C0F748E9C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CE-4EC1-A0EC-1C0F748E9C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CE-4EC1-A0EC-1C0F748E9C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CE-4EC1-A0EC-1C0F748E9C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CE-4EC1-A0EC-1C0F748E9C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CE-4EC1-A0EC-1C0F748E9C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CE-4EC1-A0EC-1C0F748E9C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CE-4EC1-A0EC-1C0F748E9C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CE-4EC1-A0EC-1C0F748E9C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CE-4EC1-A0EC-1C0F748E9C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CE-4EC1-A0EC-1C0F748E9C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CE-4EC1-A0EC-1C0F748E9C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CE-4EC1-A0EC-1C0F748E9C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CE-4EC1-A0EC-1C0F748E9C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CE-4EC1-A0EC-1C0F748E9C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CE-4EC1-A0EC-1C0F748E9C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CE-4EC1-A0EC-1C0F748E9C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CCE-4EC1-A0EC-1C0F748E9C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CE-4EC1-A0EC-1C0F748E9C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CE-4EC1-A0EC-1C0F748E9C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CE-4EC1-A0EC-1C0F748E9C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CE-4EC1-A0EC-1C0F748E9C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CE-4EC1-A0EC-1C0F748E9C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CE-4EC1-A0EC-1C0F748E9C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CE-4EC1-A0EC-1C0F748E9C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CE-4EC1-A0EC-1C0F748E9C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CE-4EC1-A0EC-1C0F748E9C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CE-4EC1-A0EC-1C0F748E9C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CE-4EC1-A0EC-1C0F748E9C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CE-4EC1-A0EC-1C0F748E9C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CE-4EC1-A0EC-1C0F748E9C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CE-4EC1-A0EC-1C0F748E9C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CE-4EC1-A0EC-1C0F748E9C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CE-4EC1-A0EC-1C0F748E9C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CE-4EC1-A0EC-1C0F748E9C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CE-4EC1-A0EC-1C0F748E9C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CE-4EC1-A0EC-1C0F748E9C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CE-4EC1-A0EC-1C0F748E9C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CE-4EC1-A0EC-1C0F748E9C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CE-4EC1-A0EC-1C0F748E9C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CE-4EC1-A0EC-1C0F748E9C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CE-4EC1-A0EC-1C0F748E9C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CE-4EC1-A0EC-1C0F748E9C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CE-4EC1-A0EC-1C0F748E9C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CE-4EC1-A0EC-1C0F748E9C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CE-4EC1-A0EC-1C0F748E9C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CE-4EC1-A0EC-1C0F748E9C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CE-4EC1-A0EC-1C0F748E9C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CE-4EC1-A0EC-1C0F748E9C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CE-4EC1-A0EC-1C0F748E9C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CE-4EC1-A0EC-1C0F748E9C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CE-4EC1-A0EC-1C0F748E9C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CE-4EC1-A0EC-1C0F748E9C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CE-4EC1-A0EC-1C0F748E9C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CE-4EC1-A0EC-1C0F748E9C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CE-4EC1-A0EC-1C0F748E9C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CE-4EC1-A0EC-1C0F748E9C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CE-4EC1-A0EC-1C0F748E9C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CE-4EC1-A0EC-1C0F748E9C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CE-4EC1-A0EC-1C0F748E9C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CE-4EC1-A0EC-1C0F748E9C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CE-4EC1-A0EC-1C0F748E9C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CE-4EC1-A0EC-1C0F748E9C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CE-4EC1-A0EC-1C0F748E9C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CE-4EC1-A0EC-1C0F748E9C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CE-4EC1-A0EC-1C0F748E9C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CE-4EC1-A0EC-1C0F748E9C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CE-4EC1-A0EC-1C0F748E9C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CE-4EC1-A0EC-1C0F748E9C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CE-4EC1-A0EC-1C0F748E9C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CE-4EC1-A0EC-1C0F748E9C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CE-4EC1-A0EC-1C0F748E9C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CE-4EC1-A0EC-1C0F748E9C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CE-4EC1-A0EC-1C0F748E9C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CE-4EC1-A0EC-1C0F748E9C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CE-4EC1-A0EC-1C0F748E9C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CE-4EC1-A0EC-1C0F748E9C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CE-4EC1-A0EC-1C0F748E9C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CE-4EC1-A0EC-1C0F748E9C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CE-4EC1-A0EC-1C0F748E9C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CE-4EC1-A0EC-1C0F748E9C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CE-4EC1-A0EC-1C0F748E9C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CE-4EC1-A0EC-1C0F748E9C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CE-4EC1-A0EC-1C0F748E9C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CE-4EC1-A0EC-1C0F748E9C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CE-4EC1-A0EC-1C0F748E9C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CE-4EC1-A0EC-1C0F748E9C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CE-4EC1-A0EC-1C0F748E9C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96.69</c:v>
                </c:pt>
                <c:pt idx="1">
                  <c:v>92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CCE-4EC1-A0EC-1C0F748E9C3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1C4-429E-ADB5-D774F52DCE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C4-429E-ADB5-D774F52DCE1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C4-429E-ADB5-D774F52DCE1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C4-429E-ADB5-D774F52DCE1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C4-429E-ADB5-D774F52DCE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C4-429E-ADB5-D774F52DCE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C4-429E-ADB5-D774F52DCE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C4-429E-ADB5-D774F52DCE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C4-429E-ADB5-D774F52DCE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C4-429E-ADB5-D774F52DCE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C4-429E-ADB5-D774F52DCE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C4-429E-ADB5-D774F52DCE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C4-429E-ADB5-D774F52DCE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C4-429E-ADB5-D774F52DCE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C4-429E-ADB5-D774F52DCE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C4-429E-ADB5-D774F52DCE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C4-429E-ADB5-D774F52DCE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C4-429E-ADB5-D774F52DCE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C4-429E-ADB5-D774F52DCE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C4-429E-ADB5-D774F52DCE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C4-429E-ADB5-D774F52DCE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C4-429E-ADB5-D774F52DCE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C4-429E-ADB5-D774F52DCE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C4-429E-ADB5-D774F52DCE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1C4-429E-ADB5-D774F52DCE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C4-429E-ADB5-D774F52DCE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C4-429E-ADB5-D774F52DCE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C4-429E-ADB5-D774F52DCE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C4-429E-ADB5-D774F52DCE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C4-429E-ADB5-D774F52DCE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C4-429E-ADB5-D774F52DCE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C4-429E-ADB5-D774F52DCE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C4-429E-ADB5-D774F52DCE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C4-429E-ADB5-D774F52DCE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C4-429E-ADB5-D774F52DCE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C4-429E-ADB5-D774F52DCE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C4-429E-ADB5-D774F52DCE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C4-429E-ADB5-D774F52DCE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C4-429E-ADB5-D774F52DCE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C4-429E-ADB5-D774F52DCE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C4-429E-ADB5-D774F52DCE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C4-429E-ADB5-D774F52DCE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C4-429E-ADB5-D774F52DCE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C4-429E-ADB5-D774F52DCE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C4-429E-ADB5-D774F52DCE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C4-429E-ADB5-D774F52DCE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C4-429E-ADB5-D774F52DCE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C4-429E-ADB5-D774F52DCE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C4-429E-ADB5-D774F52DCE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C4-429E-ADB5-D774F52DCE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C4-429E-ADB5-D774F52DCE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C4-429E-ADB5-D774F52DCE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C4-429E-ADB5-D774F52DCE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C4-429E-ADB5-D774F52DCE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C4-429E-ADB5-D774F52DCE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C4-429E-ADB5-D774F52DCE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C4-429E-ADB5-D774F52DCE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C4-429E-ADB5-D774F52DCE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C4-429E-ADB5-D774F52DCE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C4-429E-ADB5-D774F52DCE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C4-429E-ADB5-D774F52DCE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C4-429E-ADB5-D774F52DCE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C4-429E-ADB5-D774F52DCE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C4-429E-ADB5-D774F52DCE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C4-429E-ADB5-D774F52DCE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C4-429E-ADB5-D774F52DCE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C4-429E-ADB5-D774F52DCE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C4-429E-ADB5-D774F52DCE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C4-429E-ADB5-D774F52DCE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C4-429E-ADB5-D774F52DCE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C4-429E-ADB5-D774F52DCE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C4-429E-ADB5-D774F52DCE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C4-429E-ADB5-D774F52DCE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C4-429E-ADB5-D774F52DCE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C4-429E-ADB5-D774F52DCE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C4-429E-ADB5-D774F52DCE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C4-429E-ADB5-D774F52DCE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C4-429E-ADB5-D774F52DCE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C4-429E-ADB5-D774F52DCE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C4-429E-ADB5-D774F52DCE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C4-429E-ADB5-D774F52DCE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C4-429E-ADB5-D774F52DCE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C4-429E-ADB5-D774F52DCE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C4-429E-ADB5-D774F52DCE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C4-429E-ADB5-D774F52DCE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C4-429E-ADB5-D774F52DCE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C4-429E-ADB5-D774F52DCE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C4-429E-ADB5-D774F52DCE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C4-429E-ADB5-D774F52DCE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C4-429E-ADB5-D774F52DCE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C4-429E-ADB5-D774F52DCE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C4-429E-ADB5-D774F52DCE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C4-429E-ADB5-D774F52DCE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C4-429E-ADB5-D774F52DCE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C4-429E-ADB5-D774F52DCE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1C4-429E-ADB5-D774F52DCE1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1C4-429E-ADB5-D774F52DCE1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1C4-429E-ADB5-D774F52DCE1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1C4-429E-ADB5-D774F52DCE1A}"/>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C4-429E-ADB5-D774F52DCE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C4-429E-ADB5-D774F52DCE1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C4-429E-ADB5-D774F52DCE1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C4-429E-ADB5-D774F52DCE1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C4-429E-ADB5-D774F52DCE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C4-429E-ADB5-D774F52DCE1A}"/>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C4-429E-ADB5-D774F52DCE1A}"/>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C4-429E-ADB5-D774F52DCE1A}"/>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C4-429E-ADB5-D774F52DCE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C4-429E-ADB5-D774F52DCE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C4-429E-ADB5-D774F52DCE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C4-429E-ADB5-D774F52DCE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C4-429E-ADB5-D774F52DCE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C4-429E-ADB5-D774F52DCE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C4-429E-ADB5-D774F52DCE1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C4-429E-ADB5-D774F52DCE1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C4-429E-ADB5-D774F52DCE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C4-429E-ADB5-D774F52DCE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C4-429E-ADB5-D774F52DCE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C4-429E-ADB5-D774F52DCE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C4-429E-ADB5-D774F52DCE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C4-429E-ADB5-D774F52DCE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C4-429E-ADB5-D774F52DCE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C4-429E-ADB5-D774F52DCE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C4-429E-ADB5-D774F52DCE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C4-429E-ADB5-D774F52DCE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C4-429E-ADB5-D774F52DCE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C4-429E-ADB5-D774F52DCE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C4-429E-ADB5-D774F52DCE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C4-429E-ADB5-D774F52DCE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C4-429E-ADB5-D774F52DCE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C4-429E-ADB5-D774F52DCE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C4-429E-ADB5-D774F52DCE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C4-429E-ADB5-D774F52DCE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C4-429E-ADB5-D774F52DCE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C4-429E-ADB5-D774F52DCE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C4-429E-ADB5-D774F52DCE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C4-429E-ADB5-D774F52DCE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C4-429E-ADB5-D774F52DCE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C4-429E-ADB5-D774F52DCE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C4-429E-ADB5-D774F52DCE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C4-429E-ADB5-D774F52DCE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C4-429E-ADB5-D774F52DCE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C4-429E-ADB5-D774F52DCE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C4-429E-ADB5-D774F52DCE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C4-429E-ADB5-D774F52DCE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C4-429E-ADB5-D774F52DCE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C4-429E-ADB5-D774F52DCE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C4-429E-ADB5-D774F52DCE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C4-429E-ADB5-D774F52DCE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C4-429E-ADB5-D774F52DCE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C4-429E-ADB5-D774F52DCE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C4-429E-ADB5-D774F52DCE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C4-429E-ADB5-D774F52DCE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C4-429E-ADB5-D774F52DCE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C4-429E-ADB5-D774F52DCE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C4-429E-ADB5-D774F52DCE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C4-429E-ADB5-D774F52DCE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C4-429E-ADB5-D774F52DCE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C4-429E-ADB5-D774F52DCE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C4-429E-ADB5-D774F52DCE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C4-429E-ADB5-D774F52DCE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C4-429E-ADB5-D774F52DCE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C4-429E-ADB5-D774F52DCE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C4-429E-ADB5-D774F52DCE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C4-429E-ADB5-D774F52DCE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C4-429E-ADB5-D774F52DCE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C4-429E-ADB5-D774F52DCE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C4-429E-ADB5-D774F52DCE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C4-429E-ADB5-D774F52DCE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C4-429E-ADB5-D774F52DCE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C4-429E-ADB5-D774F52DCE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C4-429E-ADB5-D774F52DCE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C4-429E-ADB5-D774F52DCE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C4-429E-ADB5-D774F52DCE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C4-429E-ADB5-D774F52DCE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C4-429E-ADB5-D774F52DCE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C4-429E-ADB5-D774F52DCE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C4-429E-ADB5-D774F52DCE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C4-429E-ADB5-D774F52DCE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C4-429E-ADB5-D774F52DCE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C4-429E-ADB5-D774F52DCE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C4-429E-ADB5-D774F52DCE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C4-429E-ADB5-D774F52DCE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C4-429E-ADB5-D774F52DCE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C4-429E-ADB5-D774F52DCE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C4-429E-ADB5-D774F52DCE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C4-429E-ADB5-D774F52DCE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C4-429E-ADB5-D774F52DCE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C4-429E-ADB5-D774F52DCE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C4-429E-ADB5-D774F52DCE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C4-429E-ADB5-D774F52DCE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C4-429E-ADB5-D774F52DCE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C4-429E-ADB5-D774F52DCE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C4-429E-ADB5-D774F52DCE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C4-429E-ADB5-D774F52DCE1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1C4-429E-ADB5-D774F52DCE1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C4-429E-ADB5-D774F52DCE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C4-429E-ADB5-D774F52DCE1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C4-429E-ADB5-D774F52DCE1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C4-429E-ADB5-D774F52DCE1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C4-429E-ADB5-D774F52DCE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C4-429E-ADB5-D774F52DCE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C4-429E-ADB5-D774F52DCE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C4-429E-ADB5-D774F52DCE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C4-429E-ADB5-D774F52DCE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C4-429E-ADB5-D774F52DCE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C4-429E-ADB5-D774F52DCE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C4-429E-ADB5-D774F52DCE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C4-429E-ADB5-D774F52DCE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C4-429E-ADB5-D774F52DCE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C4-429E-ADB5-D774F52DCE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C4-429E-ADB5-D774F52DCE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C4-429E-ADB5-D774F52DCE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C4-429E-ADB5-D774F52DCE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C4-429E-ADB5-D774F52DCE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C4-429E-ADB5-D774F52DCE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C4-429E-ADB5-D774F52DCE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C4-429E-ADB5-D774F52DCE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C4-429E-ADB5-D774F52DCE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C4-429E-ADB5-D774F52DCE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C4-429E-ADB5-D774F52DCE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C4-429E-ADB5-D774F52DCE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C4-429E-ADB5-D774F52DCE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C4-429E-ADB5-D774F52DCE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C4-429E-ADB5-D774F52DCE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C4-429E-ADB5-D774F52DCE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C4-429E-ADB5-D774F52DCE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C4-429E-ADB5-D774F52DCE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C4-429E-ADB5-D774F52DCE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C4-429E-ADB5-D774F52DCE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C4-429E-ADB5-D774F52DCE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C4-429E-ADB5-D774F52DCE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C4-429E-ADB5-D774F52DCE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C4-429E-ADB5-D774F52DCE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C4-429E-ADB5-D774F52DCE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C4-429E-ADB5-D774F52DCE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C4-429E-ADB5-D774F52DCE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C4-429E-ADB5-D774F52DCE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C4-429E-ADB5-D774F52DCE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C4-429E-ADB5-D774F52DCE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C4-429E-ADB5-D774F52DCE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C4-429E-ADB5-D774F52DCE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C4-429E-ADB5-D774F52DCE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C4-429E-ADB5-D774F52DCE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C4-429E-ADB5-D774F52DCE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C4-429E-ADB5-D774F52DCE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C4-429E-ADB5-D774F52DCE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C4-429E-ADB5-D774F52DCE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C4-429E-ADB5-D774F52DCE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C4-429E-ADB5-D774F52DCE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C4-429E-ADB5-D774F52DCE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C4-429E-ADB5-D774F52DCE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C4-429E-ADB5-D774F52DCE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C4-429E-ADB5-D774F52DCE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C4-429E-ADB5-D774F52DCE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C4-429E-ADB5-D774F52DCE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C4-429E-ADB5-D774F52DCE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C4-429E-ADB5-D774F52DCE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C4-429E-ADB5-D774F52DCE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C4-429E-ADB5-D774F52DCE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C4-429E-ADB5-D774F52DCE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C4-429E-ADB5-D774F52DCE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C4-429E-ADB5-D774F52DCE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C4-429E-ADB5-D774F52DCE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C4-429E-ADB5-D774F52DCE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C4-429E-ADB5-D774F52DCE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C4-429E-ADB5-D774F52DCE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C4-429E-ADB5-D774F52DCE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C4-429E-ADB5-D774F52DCE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C4-429E-ADB5-D774F52DCE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C4-429E-ADB5-D774F52DCE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C4-429E-ADB5-D774F52DCE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C4-429E-ADB5-D774F52DCE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C4-429E-ADB5-D774F52DCE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C4-429E-ADB5-D774F52DCE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C4-429E-ADB5-D774F52DCE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C4-429E-ADB5-D774F52DCE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C4-429E-ADB5-D774F52DCE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C4-429E-ADB5-D774F52DCE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C4-429E-ADB5-D774F52DCE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C4-429E-ADB5-D774F52DCE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C4-429E-ADB5-D774F52DCE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C4-429E-ADB5-D774F52DCE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C4-429E-ADB5-D774F52DCE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C4-429E-ADB5-D774F52DCE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C4-429E-ADB5-D774F52DCE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C4-429E-ADB5-D774F52DCE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C4-429E-ADB5-D774F52DCE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C4-429E-ADB5-D774F52DCE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C4-429E-ADB5-D774F52DCE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C4-429E-ADB5-D774F52DCE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C4-429E-ADB5-D774F52DCE1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58E-4B1E-A2F9-1CC6ACC78E8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58E-4B1E-A2F9-1CC6ACC78E8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8E-4B1E-A2F9-1CC6ACC78E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8E-4B1E-A2F9-1CC6ACC78E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8E-4B1E-A2F9-1CC6ACC78E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8E-4B1E-A2F9-1CC6ACC78E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8E-4B1E-A2F9-1CC6ACC78E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8E-4B1E-A2F9-1CC6ACC78E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8E-4B1E-A2F9-1CC6ACC78E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8E-4B1E-A2F9-1CC6ACC78E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8E-4B1E-A2F9-1CC6ACC78E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8E-4B1E-A2F9-1CC6ACC78E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8E-4B1E-A2F9-1CC6ACC78E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8E-4B1E-A2F9-1CC6ACC78E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8E-4B1E-A2F9-1CC6ACC78E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8E-4B1E-A2F9-1CC6ACC78E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8E-4B1E-A2F9-1CC6ACC78E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8E-4B1E-A2F9-1CC6ACC78E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8E-4B1E-A2F9-1CC6ACC78E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8E-4B1E-A2F9-1CC6ACC78E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8E-4B1E-A2F9-1CC6ACC78E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8E-4B1E-A2F9-1CC6ACC78E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8E-4B1E-A2F9-1CC6ACC78E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8E-4B1E-A2F9-1CC6ACC78E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8E-4B1E-A2F9-1CC6ACC78E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58E-4B1E-A2F9-1CC6ACC78E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8E-4B1E-A2F9-1CC6ACC78E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8E-4B1E-A2F9-1CC6ACC78E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8E-4B1E-A2F9-1CC6ACC78E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8E-4B1E-A2F9-1CC6ACC78E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8E-4B1E-A2F9-1CC6ACC78E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8E-4B1E-A2F9-1CC6ACC78E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8E-4B1E-A2F9-1CC6ACC78E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8E-4B1E-A2F9-1CC6ACC78E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8E-4B1E-A2F9-1CC6ACC78E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8E-4B1E-A2F9-1CC6ACC78E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8E-4B1E-A2F9-1CC6ACC78E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8E-4B1E-A2F9-1CC6ACC78E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8E-4B1E-A2F9-1CC6ACC78E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8E-4B1E-A2F9-1CC6ACC78E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8E-4B1E-A2F9-1CC6ACC78E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8E-4B1E-A2F9-1CC6ACC78E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8E-4B1E-A2F9-1CC6ACC78E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8E-4B1E-A2F9-1CC6ACC78E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8E-4B1E-A2F9-1CC6ACC78E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8E-4B1E-A2F9-1CC6ACC78E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8E-4B1E-A2F9-1CC6ACC78E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8E-4B1E-A2F9-1CC6ACC78E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8E-4B1E-A2F9-1CC6ACC78E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8E-4B1E-A2F9-1CC6ACC78E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8E-4B1E-A2F9-1CC6ACC78E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8E-4B1E-A2F9-1CC6ACC78E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8E-4B1E-A2F9-1CC6ACC78E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8E-4B1E-A2F9-1CC6ACC78E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8E-4B1E-A2F9-1CC6ACC78E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8E-4B1E-A2F9-1CC6ACC78E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8E-4B1E-A2F9-1CC6ACC78E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8E-4B1E-A2F9-1CC6ACC78E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8E-4B1E-A2F9-1CC6ACC78E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8E-4B1E-A2F9-1CC6ACC78E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8E-4B1E-A2F9-1CC6ACC78E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8E-4B1E-A2F9-1CC6ACC78E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8E-4B1E-A2F9-1CC6ACC78E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8E-4B1E-A2F9-1CC6ACC78E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8E-4B1E-A2F9-1CC6ACC78E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8E-4B1E-A2F9-1CC6ACC78E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8E-4B1E-A2F9-1CC6ACC78E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8E-4B1E-A2F9-1CC6ACC78E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8E-4B1E-A2F9-1CC6ACC78E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8E-4B1E-A2F9-1CC6ACC78E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8E-4B1E-A2F9-1CC6ACC78E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8E-4B1E-A2F9-1CC6ACC78E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8E-4B1E-A2F9-1CC6ACC78E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8E-4B1E-A2F9-1CC6ACC78E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8E-4B1E-A2F9-1CC6ACC78E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8E-4B1E-A2F9-1CC6ACC78E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8E-4B1E-A2F9-1CC6ACC78E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8E-4B1E-A2F9-1CC6ACC78E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8E-4B1E-A2F9-1CC6ACC78E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8E-4B1E-A2F9-1CC6ACC78E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8E-4B1E-A2F9-1CC6ACC78E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8E-4B1E-A2F9-1CC6ACC78E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8E-4B1E-A2F9-1CC6ACC78E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8E-4B1E-A2F9-1CC6ACC78E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8E-4B1E-A2F9-1CC6ACC78E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8E-4B1E-A2F9-1CC6ACC78E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8E-4B1E-A2F9-1CC6ACC78E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8E-4B1E-A2F9-1CC6ACC78E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8E-4B1E-A2F9-1CC6ACC78E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8E-4B1E-A2F9-1CC6ACC78E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8E-4B1E-A2F9-1CC6ACC78E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8E-4B1E-A2F9-1CC6ACC78E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8E-4B1E-A2F9-1CC6ACC78E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8E-4B1E-A2F9-1CC6ACC78E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8E-4B1E-A2F9-1CC6ACC78E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98.820000000000007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58E-4B1E-A2F9-1CC6ACC78E8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98.8</c:v>
                </c:pt>
                <c:pt idx="6">
                  <c:v>98.8</c:v>
                </c:pt>
                <c:pt idx="7">
                  <c:v>98.8</c:v>
                </c:pt>
                <c:pt idx="8">
                  <c:v>98.8</c:v>
                </c:pt>
                <c:pt idx="9">
                  <c:v>98.8</c:v>
                </c:pt>
                <c:pt idx="10">
                  <c:v>98.8</c:v>
                </c:pt>
                <c:pt idx="11">
                  <c:v>98.8</c:v>
                </c:pt>
                <c:pt idx="12">
                  <c:v>98.8</c:v>
                </c:pt>
                <c:pt idx="13">
                  <c:v>98.8</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58E-4B1E-A2F9-1CC6ACC78E8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82.4</c:v>
                </c:pt>
                <c:pt idx="6">
                  <c:v>82.4</c:v>
                </c:pt>
                <c:pt idx="7">
                  <c:v>82.4</c:v>
                </c:pt>
                <c:pt idx="8">
                  <c:v>82.4</c:v>
                </c:pt>
                <c:pt idx="9">
                  <c:v>82.4</c:v>
                </c:pt>
                <c:pt idx="10">
                  <c:v>82.4</c:v>
                </c:pt>
                <c:pt idx="11">
                  <c:v>82.4</c:v>
                </c:pt>
                <c:pt idx="12">
                  <c:v>82.4</c:v>
                </c:pt>
                <c:pt idx="13">
                  <c:v>82.4</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58E-4B1E-A2F9-1CC6ACC78E8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58E-4B1E-A2F9-1CC6ACC78E88}"/>
              </c:ext>
            </c:extLst>
          </c:dPt>
          <c:dPt>
            <c:idx val="3"/>
            <c:bubble3D val="0"/>
            <c:extLst>
              <c:ext xmlns:c16="http://schemas.microsoft.com/office/drawing/2014/chart" uri="{C3380CC4-5D6E-409C-BE32-E72D297353CC}">
                <c16:uniqueId val="{00000063-658E-4B1E-A2F9-1CC6ACC78E88}"/>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8E-4B1E-A2F9-1CC6ACC78E8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8E-4B1E-A2F9-1CC6ACC78E8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8E-4B1E-A2F9-1CC6ACC78E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8E-4B1E-A2F9-1CC6ACC78E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8E-4B1E-A2F9-1CC6ACC78E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8E-4B1E-A2F9-1CC6ACC78E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8E-4B1E-A2F9-1CC6ACC78E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8E-4B1E-A2F9-1CC6ACC78E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8E-4B1E-A2F9-1CC6ACC78E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8E-4B1E-A2F9-1CC6ACC78E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8E-4B1E-A2F9-1CC6ACC78E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8E-4B1E-A2F9-1CC6ACC78E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8E-4B1E-A2F9-1CC6ACC78E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8E-4B1E-A2F9-1CC6ACC78E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8E-4B1E-A2F9-1CC6ACC78E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8E-4B1E-A2F9-1CC6ACC78E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8E-4B1E-A2F9-1CC6ACC78E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8E-4B1E-A2F9-1CC6ACC78E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8E-4B1E-A2F9-1CC6ACC78E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8E-4B1E-A2F9-1CC6ACC78E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8E-4B1E-A2F9-1CC6ACC78E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8E-4B1E-A2F9-1CC6ACC78E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8E-4B1E-A2F9-1CC6ACC78E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8E-4B1E-A2F9-1CC6ACC78E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8E-4B1E-A2F9-1CC6ACC78E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8E-4B1E-A2F9-1CC6ACC78E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8E-4B1E-A2F9-1CC6ACC78E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8E-4B1E-A2F9-1CC6ACC78E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8E-4B1E-A2F9-1CC6ACC78E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8E-4B1E-A2F9-1CC6ACC78E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8E-4B1E-A2F9-1CC6ACC78E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8E-4B1E-A2F9-1CC6ACC78E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8E-4B1E-A2F9-1CC6ACC78E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8E-4B1E-A2F9-1CC6ACC78E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8E-4B1E-A2F9-1CC6ACC78E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8E-4B1E-A2F9-1CC6ACC78E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8E-4B1E-A2F9-1CC6ACC78E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8E-4B1E-A2F9-1CC6ACC78E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8E-4B1E-A2F9-1CC6ACC78E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8E-4B1E-A2F9-1CC6ACC78E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8E-4B1E-A2F9-1CC6ACC78E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8E-4B1E-A2F9-1CC6ACC78E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8E-4B1E-A2F9-1CC6ACC78E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8E-4B1E-A2F9-1CC6ACC78E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8E-4B1E-A2F9-1CC6ACC78E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8E-4B1E-A2F9-1CC6ACC78E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8E-4B1E-A2F9-1CC6ACC78E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8E-4B1E-A2F9-1CC6ACC78E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8E-4B1E-A2F9-1CC6ACC78E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8E-4B1E-A2F9-1CC6ACC78E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8E-4B1E-A2F9-1CC6ACC78E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8E-4B1E-A2F9-1CC6ACC78E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8E-4B1E-A2F9-1CC6ACC78E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8E-4B1E-A2F9-1CC6ACC78E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8E-4B1E-A2F9-1CC6ACC78E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8E-4B1E-A2F9-1CC6ACC78E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8E-4B1E-A2F9-1CC6ACC78E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8E-4B1E-A2F9-1CC6ACC78E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8E-4B1E-A2F9-1CC6ACC78E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8E-4B1E-A2F9-1CC6ACC78E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8E-4B1E-A2F9-1CC6ACC78E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8E-4B1E-A2F9-1CC6ACC78E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8E-4B1E-A2F9-1CC6ACC78E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8E-4B1E-A2F9-1CC6ACC78E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8E-4B1E-A2F9-1CC6ACC78E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8E-4B1E-A2F9-1CC6ACC78E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8E-4B1E-A2F9-1CC6ACC78E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8E-4B1E-A2F9-1CC6ACC78E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8E-4B1E-A2F9-1CC6ACC78E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8E-4B1E-A2F9-1CC6ACC78E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8E-4B1E-A2F9-1CC6ACC78E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8E-4B1E-A2F9-1CC6ACC78E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8E-4B1E-A2F9-1CC6ACC78E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8E-4B1E-A2F9-1CC6ACC78E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8E-4B1E-A2F9-1CC6ACC78E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8E-4B1E-A2F9-1CC6ACC78E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8E-4B1E-A2F9-1CC6ACC78E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8E-4B1E-A2F9-1CC6ACC78E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8E-4B1E-A2F9-1CC6ACC78E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8E-4B1E-A2F9-1CC6ACC78E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8E-4B1E-A2F9-1CC6ACC78E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8E-4B1E-A2F9-1CC6ACC78E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8E-4B1E-A2F9-1CC6ACC78E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8E-4B1E-A2F9-1CC6ACC78E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8E-4B1E-A2F9-1CC6ACC78E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8E-4B1E-A2F9-1CC6ACC78E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8E-4B1E-A2F9-1CC6ACC78E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8E-4B1E-A2F9-1CC6ACC78E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8E-4B1E-A2F9-1CC6ACC78E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8E-4B1E-A2F9-1CC6ACC78E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8E-4B1E-A2F9-1CC6ACC78E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8E-4B1E-A2F9-1CC6ACC78E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8E-4B1E-A2F9-1CC6ACC78E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8E-4B1E-A2F9-1CC6ACC78E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8E-4B1E-A2F9-1CC6ACC78E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82.35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8E-4B1E-A2F9-1CC6ACC78E8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58E-4B1E-A2F9-1CC6ACC78E8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8E-4B1E-A2F9-1CC6ACC78E8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8E-4B1E-A2F9-1CC6ACC78E8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8E-4B1E-A2F9-1CC6ACC78E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8E-4B1E-A2F9-1CC6ACC78E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8E-4B1E-A2F9-1CC6ACC78E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8E-4B1E-A2F9-1CC6ACC78E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8E-4B1E-A2F9-1CC6ACC78E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8E-4B1E-A2F9-1CC6ACC78E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8E-4B1E-A2F9-1CC6ACC78E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8E-4B1E-A2F9-1CC6ACC78E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8E-4B1E-A2F9-1CC6ACC78E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8E-4B1E-A2F9-1CC6ACC78E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8E-4B1E-A2F9-1CC6ACC78E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8E-4B1E-A2F9-1CC6ACC78E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8E-4B1E-A2F9-1CC6ACC78E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8E-4B1E-A2F9-1CC6ACC78E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8E-4B1E-A2F9-1CC6ACC78E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8E-4B1E-A2F9-1CC6ACC78E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8E-4B1E-A2F9-1CC6ACC78E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8E-4B1E-A2F9-1CC6ACC78E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8E-4B1E-A2F9-1CC6ACC78E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8E-4B1E-A2F9-1CC6ACC78E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8E-4B1E-A2F9-1CC6ACC78E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8E-4B1E-A2F9-1CC6ACC78E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8E-4B1E-A2F9-1CC6ACC78E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8E-4B1E-A2F9-1CC6ACC78E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8E-4B1E-A2F9-1CC6ACC78E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8E-4B1E-A2F9-1CC6ACC78E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8E-4B1E-A2F9-1CC6ACC78E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8E-4B1E-A2F9-1CC6ACC78E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8E-4B1E-A2F9-1CC6ACC78E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8E-4B1E-A2F9-1CC6ACC78E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8E-4B1E-A2F9-1CC6ACC78E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8E-4B1E-A2F9-1CC6ACC78E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8E-4B1E-A2F9-1CC6ACC78E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8E-4B1E-A2F9-1CC6ACC78E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8E-4B1E-A2F9-1CC6ACC78E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8E-4B1E-A2F9-1CC6ACC78E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8E-4B1E-A2F9-1CC6ACC78E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8E-4B1E-A2F9-1CC6ACC78E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8E-4B1E-A2F9-1CC6ACC78E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8E-4B1E-A2F9-1CC6ACC78E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8E-4B1E-A2F9-1CC6ACC78E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8E-4B1E-A2F9-1CC6ACC78E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8E-4B1E-A2F9-1CC6ACC78E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8E-4B1E-A2F9-1CC6ACC78E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8E-4B1E-A2F9-1CC6ACC78E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8E-4B1E-A2F9-1CC6ACC78E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8E-4B1E-A2F9-1CC6ACC78E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8E-4B1E-A2F9-1CC6ACC78E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8E-4B1E-A2F9-1CC6ACC78E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8E-4B1E-A2F9-1CC6ACC78E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8E-4B1E-A2F9-1CC6ACC78E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8E-4B1E-A2F9-1CC6ACC78E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8E-4B1E-A2F9-1CC6ACC78E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8E-4B1E-A2F9-1CC6ACC78E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8E-4B1E-A2F9-1CC6ACC78E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8E-4B1E-A2F9-1CC6ACC78E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8E-4B1E-A2F9-1CC6ACC78E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8E-4B1E-A2F9-1CC6ACC78E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8E-4B1E-A2F9-1CC6ACC78E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8E-4B1E-A2F9-1CC6ACC78E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8E-4B1E-A2F9-1CC6ACC78E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8E-4B1E-A2F9-1CC6ACC78E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8E-4B1E-A2F9-1CC6ACC78E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8E-4B1E-A2F9-1CC6ACC78E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8E-4B1E-A2F9-1CC6ACC78E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8E-4B1E-A2F9-1CC6ACC78E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8E-4B1E-A2F9-1CC6ACC78E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8E-4B1E-A2F9-1CC6ACC78E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8E-4B1E-A2F9-1CC6ACC78E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8E-4B1E-A2F9-1CC6ACC78E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8E-4B1E-A2F9-1CC6ACC78E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8E-4B1E-A2F9-1CC6ACC78E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8E-4B1E-A2F9-1CC6ACC78E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8E-4B1E-A2F9-1CC6ACC78E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8E-4B1E-A2F9-1CC6ACC78E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8E-4B1E-A2F9-1CC6ACC78E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8E-4B1E-A2F9-1CC6ACC78E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8E-4B1E-A2F9-1CC6ACC78E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8E-4B1E-A2F9-1CC6ACC78E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8E-4B1E-A2F9-1CC6ACC78E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8E-4B1E-A2F9-1CC6ACC78E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8E-4B1E-A2F9-1CC6ACC78E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8E-4B1E-A2F9-1CC6ACC78E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8E-4B1E-A2F9-1CC6ACC78E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8E-4B1E-A2F9-1CC6ACC78E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8E-4B1E-A2F9-1CC6ACC78E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8E-4B1E-A2F9-1CC6ACC78E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8E-4B1E-A2F9-1CC6ACC78E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8E-4B1E-A2F9-1CC6ACC78E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8E-4B1E-A2F9-1CC6ACC78E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8E-4B1E-A2F9-1CC6ACC78E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8E-4B1E-A2F9-1CC6ACC78E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8E-4B1E-A2F9-1CC6ACC78E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8E-4B1E-A2F9-1CC6ACC78E8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AF1-4954-9718-C03BE05252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AF1-4954-9718-C03BE05252C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AF1-4954-9718-C03BE05252C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AF1-4954-9718-C03BE05252C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AF1-4954-9718-C03BE05252C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AF1-4954-9718-C03BE05252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AF1-4954-9718-C03BE05252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AF1-4954-9718-C03BE05252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AF1-4954-9718-C03BE05252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AF1-4954-9718-C03BE05252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AF1-4954-9718-C03BE05252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AF1-4954-9718-C03BE05252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AF1-4954-9718-C03BE05252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AF1-4954-9718-C03BE05252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AF1-4954-9718-C03BE05252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AF1-4954-9718-C03BE05252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AF1-4954-9718-C03BE05252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AF1-4954-9718-C03BE05252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AF1-4954-9718-C03BE05252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AF1-4954-9718-C03BE05252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AF1-4954-9718-C03BE05252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AF1-4954-9718-C03BE05252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AF1-4954-9718-C03BE05252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AF1-4954-9718-C03BE05252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AF1-4954-9718-C03BE05252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AF1-4954-9718-C03BE05252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AF1-4954-9718-C03BE05252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AF1-4954-9718-C03BE05252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AF1-4954-9718-C03BE05252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AF1-4954-9718-C03BE05252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AF1-4954-9718-C03BE05252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AF1-4954-9718-C03BE05252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AF1-4954-9718-C03BE05252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AF1-4954-9718-C03BE05252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AF1-4954-9718-C03BE05252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AF1-4954-9718-C03BE05252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AF1-4954-9718-C03BE05252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AF1-4954-9718-C03BE05252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AF1-4954-9718-C03BE05252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AF1-4954-9718-C03BE05252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AF1-4954-9718-C03BE05252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AF1-4954-9718-C03BE05252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AF1-4954-9718-C03BE05252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AF1-4954-9718-C03BE05252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AF1-4954-9718-C03BE05252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AF1-4954-9718-C03BE05252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AF1-4954-9718-C03BE05252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AF1-4954-9718-C03BE05252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AF1-4954-9718-C03BE05252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AF1-4954-9718-C03BE05252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AF1-4954-9718-C03BE05252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AF1-4954-9718-C03BE05252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AF1-4954-9718-C03BE05252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AF1-4954-9718-C03BE05252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AF1-4954-9718-C03BE05252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AF1-4954-9718-C03BE05252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AF1-4954-9718-C03BE05252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AF1-4954-9718-C03BE05252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AF1-4954-9718-C03BE05252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AF1-4954-9718-C03BE05252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AF1-4954-9718-C03BE05252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AF1-4954-9718-C03BE05252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AF1-4954-9718-C03BE05252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AF1-4954-9718-C03BE05252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AF1-4954-9718-C03BE05252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AF1-4954-9718-C03BE05252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AF1-4954-9718-C03BE05252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AF1-4954-9718-C03BE05252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AF1-4954-9718-C03BE05252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AF1-4954-9718-C03BE05252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AF1-4954-9718-C03BE05252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AF1-4954-9718-C03BE05252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AF1-4954-9718-C03BE05252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AF1-4954-9718-C03BE05252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AF1-4954-9718-C03BE05252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AF1-4954-9718-C03BE05252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AF1-4954-9718-C03BE05252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AF1-4954-9718-C03BE05252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AF1-4954-9718-C03BE05252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AF1-4954-9718-C03BE05252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AF1-4954-9718-C03BE05252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AF1-4954-9718-C03BE05252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AF1-4954-9718-C03BE05252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AF1-4954-9718-C03BE05252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AF1-4954-9718-C03BE05252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AF1-4954-9718-C03BE05252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AF1-4954-9718-C03BE05252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AF1-4954-9718-C03BE05252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AF1-4954-9718-C03BE05252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AF1-4954-9718-C03BE05252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AF1-4954-9718-C03BE05252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AF1-4954-9718-C03BE05252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AF1-4954-9718-C03BE05252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AF1-4954-9718-C03BE05252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AF1-4954-9718-C03BE05252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95.41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AF1-4954-9718-C03BE05252CD}"/>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6AF1-4954-9718-C03BE05252C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95.4</c:v>
                </c:pt>
                <c:pt idx="6">
                  <c:v>95.4</c:v>
                </c:pt>
                <c:pt idx="7">
                  <c:v>95.4</c:v>
                </c:pt>
                <c:pt idx="8">
                  <c:v>95.4</c:v>
                </c:pt>
                <c:pt idx="9">
                  <c:v>95.4</c:v>
                </c:pt>
                <c:pt idx="10">
                  <c:v>95.4</c:v>
                </c:pt>
                <c:pt idx="11">
                  <c:v>95.4</c:v>
                </c:pt>
                <c:pt idx="12">
                  <c:v>95.4</c:v>
                </c:pt>
                <c:pt idx="13">
                  <c:v>95.4</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AF1-4954-9718-C03BE05252CD}"/>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75.900000000000006</c:v>
                </c:pt>
                <c:pt idx="6">
                  <c:v>75.900000000000006</c:v>
                </c:pt>
                <c:pt idx="7">
                  <c:v>75.900000000000006</c:v>
                </c:pt>
                <c:pt idx="8">
                  <c:v>75.900000000000006</c:v>
                </c:pt>
                <c:pt idx="9">
                  <c:v>75.900000000000006</c:v>
                </c:pt>
                <c:pt idx="10">
                  <c:v>75.900000000000006</c:v>
                </c:pt>
                <c:pt idx="11">
                  <c:v>75.900000000000006</c:v>
                </c:pt>
                <c:pt idx="12">
                  <c:v>75.900000000000006</c:v>
                </c:pt>
                <c:pt idx="13">
                  <c:v>75.900000000000006</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6AF1-4954-9718-C03BE05252C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6AF1-4954-9718-C03BE05252CD}"/>
              </c:ext>
            </c:extLst>
          </c:dPt>
          <c:dPt>
            <c:idx val="3"/>
            <c:bubble3D val="0"/>
            <c:extLst>
              <c:ext xmlns:c16="http://schemas.microsoft.com/office/drawing/2014/chart" uri="{C3380CC4-5D6E-409C-BE32-E72D297353CC}">
                <c16:uniqueId val="{00000064-6AF1-4954-9718-C03BE05252C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AF1-4954-9718-C03BE05252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AF1-4954-9718-C03BE05252C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AF1-4954-9718-C03BE05252C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AF1-4954-9718-C03BE05252C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AF1-4954-9718-C03BE05252C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AF1-4954-9718-C03BE05252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AF1-4954-9718-C03BE05252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AF1-4954-9718-C03BE05252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AF1-4954-9718-C03BE05252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AF1-4954-9718-C03BE05252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AF1-4954-9718-C03BE05252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AF1-4954-9718-C03BE05252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AF1-4954-9718-C03BE05252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AF1-4954-9718-C03BE05252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AF1-4954-9718-C03BE05252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AF1-4954-9718-C03BE05252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AF1-4954-9718-C03BE05252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AF1-4954-9718-C03BE05252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AF1-4954-9718-C03BE05252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AF1-4954-9718-C03BE05252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AF1-4954-9718-C03BE05252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AF1-4954-9718-C03BE05252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AF1-4954-9718-C03BE05252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6AF1-4954-9718-C03BE05252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AF1-4954-9718-C03BE05252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AF1-4954-9718-C03BE05252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AF1-4954-9718-C03BE05252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AF1-4954-9718-C03BE05252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AF1-4954-9718-C03BE05252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AF1-4954-9718-C03BE05252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AF1-4954-9718-C03BE05252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AF1-4954-9718-C03BE05252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AF1-4954-9718-C03BE05252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AF1-4954-9718-C03BE05252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AF1-4954-9718-C03BE05252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AF1-4954-9718-C03BE05252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AF1-4954-9718-C03BE05252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AF1-4954-9718-C03BE05252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AF1-4954-9718-C03BE05252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AF1-4954-9718-C03BE05252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AF1-4954-9718-C03BE05252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AF1-4954-9718-C03BE05252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AF1-4954-9718-C03BE05252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AF1-4954-9718-C03BE05252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AF1-4954-9718-C03BE05252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AF1-4954-9718-C03BE05252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AF1-4954-9718-C03BE05252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AF1-4954-9718-C03BE05252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AF1-4954-9718-C03BE05252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AF1-4954-9718-C03BE05252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AF1-4954-9718-C03BE05252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AF1-4954-9718-C03BE05252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AF1-4954-9718-C03BE05252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AF1-4954-9718-C03BE05252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AF1-4954-9718-C03BE05252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AF1-4954-9718-C03BE05252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AF1-4954-9718-C03BE05252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AF1-4954-9718-C03BE05252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AF1-4954-9718-C03BE05252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AF1-4954-9718-C03BE05252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AF1-4954-9718-C03BE05252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AF1-4954-9718-C03BE05252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AF1-4954-9718-C03BE05252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AF1-4954-9718-C03BE05252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AF1-4954-9718-C03BE05252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AF1-4954-9718-C03BE05252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AF1-4954-9718-C03BE05252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AF1-4954-9718-C03BE05252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AF1-4954-9718-C03BE05252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AF1-4954-9718-C03BE05252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AF1-4954-9718-C03BE05252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AF1-4954-9718-C03BE05252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AF1-4954-9718-C03BE05252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AF1-4954-9718-C03BE05252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AF1-4954-9718-C03BE05252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AF1-4954-9718-C03BE05252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AF1-4954-9718-C03BE05252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AF1-4954-9718-C03BE05252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AF1-4954-9718-C03BE05252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AF1-4954-9718-C03BE05252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AF1-4954-9718-C03BE05252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AF1-4954-9718-C03BE05252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AF1-4954-9718-C03BE05252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AF1-4954-9718-C03BE05252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AF1-4954-9718-C03BE05252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AF1-4954-9718-C03BE05252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AF1-4954-9718-C03BE05252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AF1-4954-9718-C03BE05252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AF1-4954-9718-C03BE05252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AF1-4954-9718-C03BE05252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AF1-4954-9718-C03BE05252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AF1-4954-9718-C03BE05252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AF1-4954-9718-C03BE05252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AF1-4954-9718-C03BE05252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AF1-4954-9718-C03BE05252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75.86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6AF1-4954-9718-C03BE05252C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97.7</c:v>
                </c:pt>
                <c:pt idx="6">
                  <c:v>97.7</c:v>
                </c:pt>
                <c:pt idx="7">
                  <c:v>97.7</c:v>
                </c:pt>
                <c:pt idx="8">
                  <c:v>97.7</c:v>
                </c:pt>
                <c:pt idx="9">
                  <c:v>97.7</c:v>
                </c:pt>
                <c:pt idx="10">
                  <c:v>97.7</c:v>
                </c:pt>
                <c:pt idx="11">
                  <c:v>97.7</c:v>
                </c:pt>
                <c:pt idx="12">
                  <c:v>97.7</c:v>
                </c:pt>
                <c:pt idx="13">
                  <c:v>97.7</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6AF1-4954-9718-C03BE05252C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AF1-4954-9718-C03BE05252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AF1-4954-9718-C03BE05252C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AF1-4954-9718-C03BE05252C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AF1-4954-9718-C03BE05252C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AF1-4954-9718-C03BE05252C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AF1-4954-9718-C03BE05252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AF1-4954-9718-C03BE05252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AF1-4954-9718-C03BE05252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AF1-4954-9718-C03BE05252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AF1-4954-9718-C03BE05252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AF1-4954-9718-C03BE05252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AF1-4954-9718-C03BE05252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AF1-4954-9718-C03BE05252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AF1-4954-9718-C03BE05252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AF1-4954-9718-C03BE05252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AF1-4954-9718-C03BE05252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AF1-4954-9718-C03BE05252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AF1-4954-9718-C03BE05252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AF1-4954-9718-C03BE05252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AF1-4954-9718-C03BE05252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AF1-4954-9718-C03BE05252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AF1-4954-9718-C03BE05252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AF1-4954-9718-C03BE05252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AF1-4954-9718-C03BE05252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AF1-4954-9718-C03BE05252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AF1-4954-9718-C03BE05252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AF1-4954-9718-C03BE05252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AF1-4954-9718-C03BE05252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AF1-4954-9718-C03BE05252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AF1-4954-9718-C03BE05252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AF1-4954-9718-C03BE05252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AF1-4954-9718-C03BE05252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AF1-4954-9718-C03BE05252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AF1-4954-9718-C03BE05252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AF1-4954-9718-C03BE05252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AF1-4954-9718-C03BE05252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AF1-4954-9718-C03BE05252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AF1-4954-9718-C03BE05252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AF1-4954-9718-C03BE05252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AF1-4954-9718-C03BE05252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AF1-4954-9718-C03BE05252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AF1-4954-9718-C03BE05252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AF1-4954-9718-C03BE05252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AF1-4954-9718-C03BE05252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AF1-4954-9718-C03BE05252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AF1-4954-9718-C03BE05252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AF1-4954-9718-C03BE05252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AF1-4954-9718-C03BE05252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AF1-4954-9718-C03BE05252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AF1-4954-9718-C03BE05252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AF1-4954-9718-C03BE05252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AF1-4954-9718-C03BE05252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AF1-4954-9718-C03BE05252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AF1-4954-9718-C03BE05252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AF1-4954-9718-C03BE05252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AF1-4954-9718-C03BE05252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AF1-4954-9718-C03BE05252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AF1-4954-9718-C03BE05252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AF1-4954-9718-C03BE05252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AF1-4954-9718-C03BE05252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AF1-4954-9718-C03BE05252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AF1-4954-9718-C03BE05252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AF1-4954-9718-C03BE05252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AF1-4954-9718-C03BE05252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AF1-4954-9718-C03BE05252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AF1-4954-9718-C03BE05252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AF1-4954-9718-C03BE05252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AF1-4954-9718-C03BE05252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AF1-4954-9718-C03BE05252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AF1-4954-9718-C03BE05252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AF1-4954-9718-C03BE05252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AF1-4954-9718-C03BE05252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AF1-4954-9718-C03BE05252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AF1-4954-9718-C03BE05252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AF1-4954-9718-C03BE05252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AF1-4954-9718-C03BE05252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AF1-4954-9718-C03BE05252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AF1-4954-9718-C03BE05252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AF1-4954-9718-C03BE05252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AF1-4954-9718-C03BE05252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AF1-4954-9718-C03BE05252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AF1-4954-9718-C03BE05252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AF1-4954-9718-C03BE05252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AF1-4954-9718-C03BE05252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AF1-4954-9718-C03BE05252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AF1-4954-9718-C03BE05252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AF1-4954-9718-C03BE05252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AF1-4954-9718-C03BE05252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AF1-4954-9718-C03BE05252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AF1-4954-9718-C03BE05252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AF1-4954-9718-C03BE05252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AF1-4954-9718-C03BE05252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AF1-4954-9718-C03BE05252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AF1-4954-9718-C03BE05252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AF1-4954-9718-C03BE05252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97.7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AF1-4954-9718-C03BE05252CD}"/>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266-4BE6-A6A5-44D5EEEE34F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266-4BE6-A6A5-44D5EEEE34F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66-4BE6-A6A5-44D5EEEE34F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66-4BE6-A6A5-44D5EEEE34F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66-4BE6-A6A5-44D5EEEE34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66-4BE6-A6A5-44D5EEEE34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66-4BE6-A6A5-44D5EEEE34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66-4BE6-A6A5-44D5EEEE34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66-4BE6-A6A5-44D5EEEE34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66-4BE6-A6A5-44D5EEEE34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66-4BE6-A6A5-44D5EEEE34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66-4BE6-A6A5-44D5EEEE34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66-4BE6-A6A5-44D5EEEE34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66-4BE6-A6A5-44D5EEEE34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66-4BE6-A6A5-44D5EEEE34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66-4BE6-A6A5-44D5EEEE34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66-4BE6-A6A5-44D5EEEE34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66-4BE6-A6A5-44D5EEEE34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66-4BE6-A6A5-44D5EEEE34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66-4BE6-A6A5-44D5EEEE34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66-4BE6-A6A5-44D5EEEE34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66-4BE6-A6A5-44D5EEEE34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66-4BE6-A6A5-44D5EEEE34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66-4BE6-A6A5-44D5EEEE34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266-4BE6-A6A5-44D5EEEE34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266-4BE6-A6A5-44D5EEEE34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66-4BE6-A6A5-44D5EEEE34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66-4BE6-A6A5-44D5EEEE34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66-4BE6-A6A5-44D5EEEE34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66-4BE6-A6A5-44D5EEEE34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66-4BE6-A6A5-44D5EEEE34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66-4BE6-A6A5-44D5EEEE34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66-4BE6-A6A5-44D5EEEE34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66-4BE6-A6A5-44D5EEEE34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66-4BE6-A6A5-44D5EEEE34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66-4BE6-A6A5-44D5EEEE34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66-4BE6-A6A5-44D5EEEE34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66-4BE6-A6A5-44D5EEEE34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66-4BE6-A6A5-44D5EEEE34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66-4BE6-A6A5-44D5EEEE34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66-4BE6-A6A5-44D5EEEE34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66-4BE6-A6A5-44D5EEEE34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66-4BE6-A6A5-44D5EEEE34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66-4BE6-A6A5-44D5EEEE34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66-4BE6-A6A5-44D5EEEE34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66-4BE6-A6A5-44D5EEEE34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66-4BE6-A6A5-44D5EEEE34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66-4BE6-A6A5-44D5EEEE34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66-4BE6-A6A5-44D5EEEE34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66-4BE6-A6A5-44D5EEEE34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66-4BE6-A6A5-44D5EEEE34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66-4BE6-A6A5-44D5EEEE34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66-4BE6-A6A5-44D5EEEE34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66-4BE6-A6A5-44D5EEEE34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66-4BE6-A6A5-44D5EEEE34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66-4BE6-A6A5-44D5EEEE34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66-4BE6-A6A5-44D5EEEE34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66-4BE6-A6A5-44D5EEEE34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66-4BE6-A6A5-44D5EEEE34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66-4BE6-A6A5-44D5EEEE34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66-4BE6-A6A5-44D5EEEE34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66-4BE6-A6A5-44D5EEEE34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66-4BE6-A6A5-44D5EEEE34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66-4BE6-A6A5-44D5EEEE34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66-4BE6-A6A5-44D5EEEE34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66-4BE6-A6A5-44D5EEEE34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66-4BE6-A6A5-44D5EEEE34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66-4BE6-A6A5-44D5EEEE34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66-4BE6-A6A5-44D5EEEE34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66-4BE6-A6A5-44D5EEEE34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66-4BE6-A6A5-44D5EEEE34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66-4BE6-A6A5-44D5EEEE34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66-4BE6-A6A5-44D5EEEE34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66-4BE6-A6A5-44D5EEEE34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66-4BE6-A6A5-44D5EEEE34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66-4BE6-A6A5-44D5EEEE34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66-4BE6-A6A5-44D5EEEE34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66-4BE6-A6A5-44D5EEEE34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66-4BE6-A6A5-44D5EEEE34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66-4BE6-A6A5-44D5EEEE34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66-4BE6-A6A5-44D5EEEE34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66-4BE6-A6A5-44D5EEEE34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66-4BE6-A6A5-44D5EEEE34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66-4BE6-A6A5-44D5EEEE34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66-4BE6-A6A5-44D5EEEE34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66-4BE6-A6A5-44D5EEEE34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66-4BE6-A6A5-44D5EEEE34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66-4BE6-A6A5-44D5EEEE34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66-4BE6-A6A5-44D5EEEE34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66-4BE6-A6A5-44D5EEEE34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66-4BE6-A6A5-44D5EEEE34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66-4BE6-A6A5-44D5EEEE34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66-4BE6-A6A5-44D5EEEE34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66-4BE6-A6A5-44D5EEEE34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66-4BE6-A6A5-44D5EEEE34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266-4BE6-A6A5-44D5EEEE34F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266-4BE6-A6A5-44D5EEEE34F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266-4BE6-A6A5-44D5EEEE34F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266-4BE6-A6A5-44D5EEEE34F7}"/>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266-4BE6-A6A5-44D5EEEE34F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266-4BE6-A6A5-44D5EEEE34F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266-4BE6-A6A5-44D5EEEE34F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266-4BE6-A6A5-44D5EEEE34F7}"/>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0266-4BE6-A6A5-44D5EEEE34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266-4BE6-A6A5-44D5EEEE34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266-4BE6-A6A5-44D5EEEE34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266-4BE6-A6A5-44D5EEEE34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266-4BE6-A6A5-44D5EEEE34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266-4BE6-A6A5-44D5EEEE34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266-4BE6-A6A5-44D5EEEE34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266-4BE6-A6A5-44D5EEEE34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266-4BE6-A6A5-44D5EEEE34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266-4BE6-A6A5-44D5EEEE34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266-4BE6-A6A5-44D5EEEE34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266-4BE6-A6A5-44D5EEEE34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266-4BE6-A6A5-44D5EEEE34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266-4BE6-A6A5-44D5EEEE34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266-4BE6-A6A5-44D5EEEE34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266-4BE6-A6A5-44D5EEEE34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266-4BE6-A6A5-44D5EEEE34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266-4BE6-A6A5-44D5EEEE34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266-4BE6-A6A5-44D5EEEE34F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266-4BE6-A6A5-44D5EEEE34F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266-4BE6-A6A5-44D5EEEE34F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266-4BE6-A6A5-44D5EEEE34F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266-4BE6-A6A5-44D5EEEE34F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266-4BE6-A6A5-44D5EEEE34F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266-4BE6-A6A5-44D5EEEE34F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266-4BE6-A6A5-44D5EEEE34F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266-4BE6-A6A5-44D5EEEE34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266-4BE6-A6A5-44D5EEEE34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266-4BE6-A6A5-44D5EEEE34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266-4BE6-A6A5-44D5EEEE34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266-4BE6-A6A5-44D5EEEE34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266-4BE6-A6A5-44D5EEEE34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266-4BE6-A6A5-44D5EEEE34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266-4BE6-A6A5-44D5EEEE34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266-4BE6-A6A5-44D5EEEE34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266-4BE6-A6A5-44D5EEEE34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266-4BE6-A6A5-44D5EEEE34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266-4BE6-A6A5-44D5EEEE34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266-4BE6-A6A5-44D5EEEE34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266-4BE6-A6A5-44D5EEEE34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266-4BE6-A6A5-44D5EEEE34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266-4BE6-A6A5-44D5EEEE34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266-4BE6-A6A5-44D5EEEE34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266-4BE6-A6A5-44D5EEEE34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266-4BE6-A6A5-44D5EEEE34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266-4BE6-A6A5-44D5EEEE34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66-4BE6-A6A5-44D5EEEE34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66-4BE6-A6A5-44D5EEEE34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66-4BE6-A6A5-44D5EEEE34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66-4BE6-A6A5-44D5EEEE34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66-4BE6-A6A5-44D5EEEE34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66-4BE6-A6A5-44D5EEEE34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66-4BE6-A6A5-44D5EEEE34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66-4BE6-A6A5-44D5EEEE34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66-4BE6-A6A5-44D5EEEE34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66-4BE6-A6A5-44D5EEEE34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66-4BE6-A6A5-44D5EEEE34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66-4BE6-A6A5-44D5EEEE34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66-4BE6-A6A5-44D5EEEE34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66-4BE6-A6A5-44D5EEEE34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66-4BE6-A6A5-44D5EEEE34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66-4BE6-A6A5-44D5EEEE34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66-4BE6-A6A5-44D5EEEE34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66-4BE6-A6A5-44D5EEEE34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66-4BE6-A6A5-44D5EEEE34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66-4BE6-A6A5-44D5EEEE34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66-4BE6-A6A5-44D5EEEE34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66-4BE6-A6A5-44D5EEEE34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66-4BE6-A6A5-44D5EEEE34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66-4BE6-A6A5-44D5EEEE34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66-4BE6-A6A5-44D5EEEE34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66-4BE6-A6A5-44D5EEEE34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66-4BE6-A6A5-44D5EEEE34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66-4BE6-A6A5-44D5EEEE34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66-4BE6-A6A5-44D5EEEE34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66-4BE6-A6A5-44D5EEEE34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66-4BE6-A6A5-44D5EEEE34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66-4BE6-A6A5-44D5EEEE34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66-4BE6-A6A5-44D5EEEE34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66-4BE6-A6A5-44D5EEEE34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66-4BE6-A6A5-44D5EEEE34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66-4BE6-A6A5-44D5EEEE34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66-4BE6-A6A5-44D5EEEE34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66-4BE6-A6A5-44D5EEEE34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66-4BE6-A6A5-44D5EEEE34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66-4BE6-A6A5-44D5EEEE34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66-4BE6-A6A5-44D5EEEE34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66-4BE6-A6A5-44D5EEEE34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66-4BE6-A6A5-44D5EEEE34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66-4BE6-A6A5-44D5EEEE34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66-4BE6-A6A5-44D5EEEE34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266-4BE6-A6A5-44D5EEEE34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266-4BE6-A6A5-44D5EEEE34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266-4BE6-A6A5-44D5EEEE34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266-4BE6-A6A5-44D5EEEE34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266-4BE6-A6A5-44D5EEEE34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266-4BE6-A6A5-44D5EEEE34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266-4BE6-A6A5-44D5EEEE34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266-4BE6-A6A5-44D5EEEE34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266-4BE6-A6A5-44D5EEEE34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266-4BE6-A6A5-44D5EEEE34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266-4BE6-A6A5-44D5EEEE34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266-4BE6-A6A5-44D5EEEE34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266-4BE6-A6A5-44D5EEEE34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266-4BE6-A6A5-44D5EEEE34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266-4BE6-A6A5-44D5EEEE34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266-4BE6-A6A5-44D5EEEE34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266-4BE6-A6A5-44D5EEEE34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266-4BE6-A6A5-44D5EEEE34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266-4BE6-A6A5-44D5EEEE34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266-4BE6-A6A5-44D5EEEE34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266-4BE6-A6A5-44D5EEEE34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266-4BE6-A6A5-44D5EEEE34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266-4BE6-A6A5-44D5EEEE34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266-4BE6-A6A5-44D5EEEE34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266-4BE6-A6A5-44D5EEEE34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266-4BE6-A6A5-44D5EEEE34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266-4BE6-A6A5-44D5EEEE34F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C3B-48A0-AC6A-1FBC4E16B3F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3B-48A0-AC6A-1FBC4E16B3F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3B-48A0-AC6A-1FBC4E16B3F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3B-48A0-AC6A-1FBC4E16B3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3B-48A0-AC6A-1FBC4E16B3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3B-48A0-AC6A-1FBC4E16B3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3B-48A0-AC6A-1FBC4E16B3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3B-48A0-AC6A-1FBC4E16B3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3B-48A0-AC6A-1FBC4E16B3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3B-48A0-AC6A-1FBC4E16B3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3B-48A0-AC6A-1FBC4E16B3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3B-48A0-AC6A-1FBC4E16B3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3B-48A0-AC6A-1FBC4E16B3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3B-48A0-AC6A-1FBC4E16B3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3B-48A0-AC6A-1FBC4E16B3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3B-48A0-AC6A-1FBC4E16B3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3B-48A0-AC6A-1FBC4E16B3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3B-48A0-AC6A-1FBC4E16B3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3B-48A0-AC6A-1FBC4E16B3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3B-48A0-AC6A-1FBC4E16B3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3B-48A0-AC6A-1FBC4E16B3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3B-48A0-AC6A-1FBC4E16B3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3B-48A0-AC6A-1FBC4E16B3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3B-48A0-AC6A-1FBC4E16B3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C3B-48A0-AC6A-1FBC4E16B3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3B-48A0-AC6A-1FBC4E16B3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3B-48A0-AC6A-1FBC4E16B3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3B-48A0-AC6A-1FBC4E16B3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3B-48A0-AC6A-1FBC4E16B3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3B-48A0-AC6A-1FBC4E16B3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3B-48A0-AC6A-1FBC4E16B3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3B-48A0-AC6A-1FBC4E16B3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3B-48A0-AC6A-1FBC4E16B3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3B-48A0-AC6A-1FBC4E16B3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3B-48A0-AC6A-1FBC4E16B3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3B-48A0-AC6A-1FBC4E16B3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3B-48A0-AC6A-1FBC4E16B3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3B-48A0-AC6A-1FBC4E16B3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3B-48A0-AC6A-1FBC4E16B3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3B-48A0-AC6A-1FBC4E16B3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3B-48A0-AC6A-1FBC4E16B3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3B-48A0-AC6A-1FBC4E16B3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3B-48A0-AC6A-1FBC4E16B3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3B-48A0-AC6A-1FBC4E16B3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3B-48A0-AC6A-1FBC4E16B3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3B-48A0-AC6A-1FBC4E16B3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3B-48A0-AC6A-1FBC4E16B3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3B-48A0-AC6A-1FBC4E16B3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3B-48A0-AC6A-1FBC4E16B3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3B-48A0-AC6A-1FBC4E16B3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3B-48A0-AC6A-1FBC4E16B3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3B-48A0-AC6A-1FBC4E16B3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3B-48A0-AC6A-1FBC4E16B3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3B-48A0-AC6A-1FBC4E16B3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3B-48A0-AC6A-1FBC4E16B3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3B-48A0-AC6A-1FBC4E16B3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3B-48A0-AC6A-1FBC4E16B3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3B-48A0-AC6A-1FBC4E16B3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3B-48A0-AC6A-1FBC4E16B3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3B-48A0-AC6A-1FBC4E16B3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3B-48A0-AC6A-1FBC4E16B3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3B-48A0-AC6A-1FBC4E16B3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3B-48A0-AC6A-1FBC4E16B3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3B-48A0-AC6A-1FBC4E16B3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3B-48A0-AC6A-1FBC4E16B3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3B-48A0-AC6A-1FBC4E16B3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3B-48A0-AC6A-1FBC4E16B3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3B-48A0-AC6A-1FBC4E16B3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3B-48A0-AC6A-1FBC4E16B3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3B-48A0-AC6A-1FBC4E16B3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3B-48A0-AC6A-1FBC4E16B3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3B-48A0-AC6A-1FBC4E16B3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3B-48A0-AC6A-1FBC4E16B3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3B-48A0-AC6A-1FBC4E16B3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3B-48A0-AC6A-1FBC4E16B3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3B-48A0-AC6A-1FBC4E16B3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3B-48A0-AC6A-1FBC4E16B3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3B-48A0-AC6A-1FBC4E16B3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3B-48A0-AC6A-1FBC4E16B3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3B-48A0-AC6A-1FBC4E16B3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3B-48A0-AC6A-1FBC4E16B3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3B-48A0-AC6A-1FBC4E16B3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3B-48A0-AC6A-1FBC4E16B3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3B-48A0-AC6A-1FBC4E16B3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3B-48A0-AC6A-1FBC4E16B3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3B-48A0-AC6A-1FBC4E16B3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3B-48A0-AC6A-1FBC4E16B3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3B-48A0-AC6A-1FBC4E16B3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3B-48A0-AC6A-1FBC4E16B3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3B-48A0-AC6A-1FBC4E16B3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3B-48A0-AC6A-1FBC4E16B3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3B-48A0-AC6A-1FBC4E16B3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3B-48A0-AC6A-1FBC4E16B3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3B-48A0-AC6A-1FBC4E16B3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3B-48A0-AC6A-1FBC4E16B3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97.65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C3B-48A0-AC6A-1FBC4E16B3F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97.7</c:v>
                </c:pt>
                <c:pt idx="6">
                  <c:v>97.7</c:v>
                </c:pt>
                <c:pt idx="7">
                  <c:v>97.7</c:v>
                </c:pt>
                <c:pt idx="8">
                  <c:v>97.7</c:v>
                </c:pt>
                <c:pt idx="9">
                  <c:v>97.7</c:v>
                </c:pt>
                <c:pt idx="10">
                  <c:v>97.7</c:v>
                </c:pt>
                <c:pt idx="11">
                  <c:v>97.7</c:v>
                </c:pt>
                <c:pt idx="12">
                  <c:v>97.7</c:v>
                </c:pt>
                <c:pt idx="13">
                  <c:v>97.7</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C3B-48A0-AC6A-1FBC4E16B3F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47.9</c:v>
                </c:pt>
                <c:pt idx="6">
                  <c:v>47.9</c:v>
                </c:pt>
                <c:pt idx="7">
                  <c:v>47.9</c:v>
                </c:pt>
                <c:pt idx="8">
                  <c:v>47.9</c:v>
                </c:pt>
                <c:pt idx="9">
                  <c:v>47.9</c:v>
                </c:pt>
                <c:pt idx="10">
                  <c:v>47.9</c:v>
                </c:pt>
                <c:pt idx="11">
                  <c:v>47.9</c:v>
                </c:pt>
                <c:pt idx="12">
                  <c:v>47.9</c:v>
                </c:pt>
                <c:pt idx="13">
                  <c:v>47.9</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C3B-48A0-AC6A-1FBC4E16B3F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C3B-48A0-AC6A-1FBC4E16B3F4}"/>
              </c:ext>
            </c:extLst>
          </c:dPt>
          <c:dPt>
            <c:idx val="3"/>
            <c:bubble3D val="0"/>
            <c:extLst>
              <c:ext xmlns:c16="http://schemas.microsoft.com/office/drawing/2014/chart" uri="{C3380CC4-5D6E-409C-BE32-E72D297353CC}">
                <c16:uniqueId val="{00000063-2C3B-48A0-AC6A-1FBC4E16B3F4}"/>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3B-48A0-AC6A-1FBC4E16B3F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3B-48A0-AC6A-1FBC4E16B3F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3B-48A0-AC6A-1FBC4E16B3F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3B-48A0-AC6A-1FBC4E16B3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3B-48A0-AC6A-1FBC4E16B3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3B-48A0-AC6A-1FBC4E16B3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3B-48A0-AC6A-1FBC4E16B3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3B-48A0-AC6A-1FBC4E16B3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3B-48A0-AC6A-1FBC4E16B3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3B-48A0-AC6A-1FBC4E16B3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3B-48A0-AC6A-1FBC4E16B3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3B-48A0-AC6A-1FBC4E16B3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3B-48A0-AC6A-1FBC4E16B3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3B-48A0-AC6A-1FBC4E16B3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3B-48A0-AC6A-1FBC4E16B3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3B-48A0-AC6A-1FBC4E16B3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3B-48A0-AC6A-1FBC4E16B3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3B-48A0-AC6A-1FBC4E16B3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3B-48A0-AC6A-1FBC4E16B3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3B-48A0-AC6A-1FBC4E16B3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3B-48A0-AC6A-1FBC4E16B3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3B-48A0-AC6A-1FBC4E16B3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3B-48A0-AC6A-1FBC4E16B3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3B-48A0-AC6A-1FBC4E16B3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3B-48A0-AC6A-1FBC4E16B3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3B-48A0-AC6A-1FBC4E16B3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3B-48A0-AC6A-1FBC4E16B3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3B-48A0-AC6A-1FBC4E16B3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3B-48A0-AC6A-1FBC4E16B3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3B-48A0-AC6A-1FBC4E16B3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3B-48A0-AC6A-1FBC4E16B3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3B-48A0-AC6A-1FBC4E16B3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3B-48A0-AC6A-1FBC4E16B3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3B-48A0-AC6A-1FBC4E16B3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3B-48A0-AC6A-1FBC4E16B3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3B-48A0-AC6A-1FBC4E16B3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3B-48A0-AC6A-1FBC4E16B3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3B-48A0-AC6A-1FBC4E16B3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3B-48A0-AC6A-1FBC4E16B3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3B-48A0-AC6A-1FBC4E16B3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3B-48A0-AC6A-1FBC4E16B3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3B-48A0-AC6A-1FBC4E16B3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3B-48A0-AC6A-1FBC4E16B3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3B-48A0-AC6A-1FBC4E16B3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3B-48A0-AC6A-1FBC4E16B3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3B-48A0-AC6A-1FBC4E16B3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3B-48A0-AC6A-1FBC4E16B3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3B-48A0-AC6A-1FBC4E16B3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3B-48A0-AC6A-1FBC4E16B3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3B-48A0-AC6A-1FBC4E16B3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3B-48A0-AC6A-1FBC4E16B3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3B-48A0-AC6A-1FBC4E16B3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3B-48A0-AC6A-1FBC4E16B3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3B-48A0-AC6A-1FBC4E16B3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3B-48A0-AC6A-1FBC4E16B3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3B-48A0-AC6A-1FBC4E16B3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3B-48A0-AC6A-1FBC4E16B3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3B-48A0-AC6A-1FBC4E16B3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3B-48A0-AC6A-1FBC4E16B3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3B-48A0-AC6A-1FBC4E16B3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3B-48A0-AC6A-1FBC4E16B3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3B-48A0-AC6A-1FBC4E16B3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3B-48A0-AC6A-1FBC4E16B3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3B-48A0-AC6A-1FBC4E16B3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3B-48A0-AC6A-1FBC4E16B3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3B-48A0-AC6A-1FBC4E16B3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3B-48A0-AC6A-1FBC4E16B3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3B-48A0-AC6A-1FBC4E16B3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3B-48A0-AC6A-1FBC4E16B3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3B-48A0-AC6A-1FBC4E16B3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3B-48A0-AC6A-1FBC4E16B3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3B-48A0-AC6A-1FBC4E16B3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3B-48A0-AC6A-1FBC4E16B3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3B-48A0-AC6A-1FBC4E16B3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3B-48A0-AC6A-1FBC4E16B3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3B-48A0-AC6A-1FBC4E16B3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3B-48A0-AC6A-1FBC4E16B3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3B-48A0-AC6A-1FBC4E16B3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3B-48A0-AC6A-1FBC4E16B3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3B-48A0-AC6A-1FBC4E16B3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3B-48A0-AC6A-1FBC4E16B3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3B-48A0-AC6A-1FBC4E16B3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3B-48A0-AC6A-1FBC4E16B3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3B-48A0-AC6A-1FBC4E16B3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3B-48A0-AC6A-1FBC4E16B3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3B-48A0-AC6A-1FBC4E16B3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3B-48A0-AC6A-1FBC4E16B3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3B-48A0-AC6A-1FBC4E16B3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3B-48A0-AC6A-1FBC4E16B3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3B-48A0-AC6A-1FBC4E16B3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3B-48A0-AC6A-1FBC4E16B3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3B-48A0-AC6A-1FBC4E16B3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3B-48A0-AC6A-1FBC4E16B3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3B-48A0-AC6A-1FBC4E16B3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3B-48A0-AC6A-1FBC4E16B3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47.9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3B-48A0-AC6A-1FBC4E16B3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98.8</c:v>
                </c:pt>
                <c:pt idx="6">
                  <c:v>98.8</c:v>
                </c:pt>
                <c:pt idx="7">
                  <c:v>98.8</c:v>
                </c:pt>
                <c:pt idx="8">
                  <c:v>98.8</c:v>
                </c:pt>
                <c:pt idx="9">
                  <c:v>98.8</c:v>
                </c:pt>
                <c:pt idx="10">
                  <c:v>98.8</c:v>
                </c:pt>
                <c:pt idx="11">
                  <c:v>98.8</c:v>
                </c:pt>
                <c:pt idx="12">
                  <c:v>98.8</c:v>
                </c:pt>
                <c:pt idx="13">
                  <c:v>98.8</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C3B-48A0-AC6A-1FBC4E16B3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C3B-48A0-AC6A-1FBC4E16B3F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3B-48A0-AC6A-1FBC4E16B3F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3B-48A0-AC6A-1FBC4E16B3F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3B-48A0-AC6A-1FBC4E16B3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3B-48A0-AC6A-1FBC4E16B3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3B-48A0-AC6A-1FBC4E16B3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3B-48A0-AC6A-1FBC4E16B3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3B-48A0-AC6A-1FBC4E16B3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3B-48A0-AC6A-1FBC4E16B3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3B-48A0-AC6A-1FBC4E16B3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3B-48A0-AC6A-1FBC4E16B3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3B-48A0-AC6A-1FBC4E16B3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3B-48A0-AC6A-1FBC4E16B3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3B-48A0-AC6A-1FBC4E16B3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3B-48A0-AC6A-1FBC4E16B3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3B-48A0-AC6A-1FBC4E16B3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3B-48A0-AC6A-1FBC4E16B3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3B-48A0-AC6A-1FBC4E16B3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3B-48A0-AC6A-1FBC4E16B3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3B-48A0-AC6A-1FBC4E16B3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3B-48A0-AC6A-1FBC4E16B3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3B-48A0-AC6A-1FBC4E16B3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3B-48A0-AC6A-1FBC4E16B3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3B-48A0-AC6A-1FBC4E16B3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C3B-48A0-AC6A-1FBC4E16B3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3B-48A0-AC6A-1FBC4E16B3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3B-48A0-AC6A-1FBC4E16B3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3B-48A0-AC6A-1FBC4E16B3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3B-48A0-AC6A-1FBC4E16B3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3B-48A0-AC6A-1FBC4E16B3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3B-48A0-AC6A-1FBC4E16B3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3B-48A0-AC6A-1FBC4E16B3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3B-48A0-AC6A-1FBC4E16B3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3B-48A0-AC6A-1FBC4E16B3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3B-48A0-AC6A-1FBC4E16B3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3B-48A0-AC6A-1FBC4E16B3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3B-48A0-AC6A-1FBC4E16B3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3B-48A0-AC6A-1FBC4E16B3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3B-48A0-AC6A-1FBC4E16B3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3B-48A0-AC6A-1FBC4E16B3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3B-48A0-AC6A-1FBC4E16B3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3B-48A0-AC6A-1FBC4E16B3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3B-48A0-AC6A-1FBC4E16B3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3B-48A0-AC6A-1FBC4E16B3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3B-48A0-AC6A-1FBC4E16B3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3B-48A0-AC6A-1FBC4E16B3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3B-48A0-AC6A-1FBC4E16B3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3B-48A0-AC6A-1FBC4E16B3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3B-48A0-AC6A-1FBC4E16B3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3B-48A0-AC6A-1FBC4E16B3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3B-48A0-AC6A-1FBC4E16B3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3B-48A0-AC6A-1FBC4E16B3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3B-48A0-AC6A-1FBC4E16B3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3B-48A0-AC6A-1FBC4E16B3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3B-48A0-AC6A-1FBC4E16B3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3B-48A0-AC6A-1FBC4E16B3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3B-48A0-AC6A-1FBC4E16B3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3B-48A0-AC6A-1FBC4E16B3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3B-48A0-AC6A-1FBC4E16B3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3B-48A0-AC6A-1FBC4E16B3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3B-48A0-AC6A-1FBC4E16B3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3B-48A0-AC6A-1FBC4E16B3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3B-48A0-AC6A-1FBC4E16B3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3B-48A0-AC6A-1FBC4E16B3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3B-48A0-AC6A-1FBC4E16B3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3B-48A0-AC6A-1FBC4E16B3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3B-48A0-AC6A-1FBC4E16B3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3B-48A0-AC6A-1FBC4E16B3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3B-48A0-AC6A-1FBC4E16B3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3B-48A0-AC6A-1FBC4E16B3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3B-48A0-AC6A-1FBC4E16B3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3B-48A0-AC6A-1FBC4E16B3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3B-48A0-AC6A-1FBC4E16B3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3B-48A0-AC6A-1FBC4E16B3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3B-48A0-AC6A-1FBC4E16B3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3B-48A0-AC6A-1FBC4E16B3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3B-48A0-AC6A-1FBC4E16B3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3B-48A0-AC6A-1FBC4E16B3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3B-48A0-AC6A-1FBC4E16B3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3B-48A0-AC6A-1FBC4E16B3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3B-48A0-AC6A-1FBC4E16B3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3B-48A0-AC6A-1FBC4E16B3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3B-48A0-AC6A-1FBC4E16B3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3B-48A0-AC6A-1FBC4E16B3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3B-48A0-AC6A-1FBC4E16B3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3B-48A0-AC6A-1FBC4E16B3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3B-48A0-AC6A-1FBC4E16B3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3B-48A0-AC6A-1FBC4E16B3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3B-48A0-AC6A-1FBC4E16B3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3B-48A0-AC6A-1FBC4E16B3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3B-48A0-AC6A-1FBC4E16B3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3B-48A0-AC6A-1FBC4E16B3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3B-48A0-AC6A-1FBC4E16B3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3B-48A0-AC6A-1FBC4E16B3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3B-48A0-AC6A-1FBC4E16B3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98.82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C3B-48A0-AC6A-1FBC4E16B3F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5AC-432B-9FC2-E844960EC88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AC-432B-9FC2-E844960EC8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AC-432B-9FC2-E844960EC8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AC-432B-9FC2-E844960EC88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AC-432B-9FC2-E844960EC8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5AC-432B-9FC2-E844960EC8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AC-432B-9FC2-E844960EC8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AC-432B-9FC2-E844960EC8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AC-432B-9FC2-E844960EC8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AC-432B-9FC2-E844960EC8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AC-432B-9FC2-E844960EC8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AC-432B-9FC2-E844960EC8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AC-432B-9FC2-E844960EC8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AC-432B-9FC2-E844960EC8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AC-432B-9FC2-E844960EC8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AC-432B-9FC2-E844960EC8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AC-432B-9FC2-E844960EC8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AC-432B-9FC2-E844960EC8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AC-432B-9FC2-E844960EC8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AC-432B-9FC2-E844960EC8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AC-432B-9FC2-E844960EC8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AC-432B-9FC2-E844960EC8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AC-432B-9FC2-E844960EC8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AC-432B-9FC2-E844960EC8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AC-432B-9FC2-E844960EC8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5AC-432B-9FC2-E844960EC8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AC-432B-9FC2-E844960EC8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AC-432B-9FC2-E844960EC8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AC-432B-9FC2-E844960EC8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AC-432B-9FC2-E844960EC8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AC-432B-9FC2-E844960EC8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AC-432B-9FC2-E844960EC8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AC-432B-9FC2-E844960EC8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AC-432B-9FC2-E844960EC8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AC-432B-9FC2-E844960EC8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AC-432B-9FC2-E844960EC8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AC-432B-9FC2-E844960EC8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AC-432B-9FC2-E844960EC8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AC-432B-9FC2-E844960EC8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AC-432B-9FC2-E844960EC8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AC-432B-9FC2-E844960EC8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AC-432B-9FC2-E844960EC8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AC-432B-9FC2-E844960EC8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AC-432B-9FC2-E844960EC8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AC-432B-9FC2-E844960EC8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AC-432B-9FC2-E844960EC8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AC-432B-9FC2-E844960EC8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AC-432B-9FC2-E844960EC8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AC-432B-9FC2-E844960EC8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AC-432B-9FC2-E844960EC8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AC-432B-9FC2-E844960EC8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AC-432B-9FC2-E844960EC8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AC-432B-9FC2-E844960EC8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AC-432B-9FC2-E844960EC8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AC-432B-9FC2-E844960EC8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AC-432B-9FC2-E844960EC8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AC-432B-9FC2-E844960EC8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AC-432B-9FC2-E844960EC8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AC-432B-9FC2-E844960EC8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AC-432B-9FC2-E844960EC8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AC-432B-9FC2-E844960EC8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AC-432B-9FC2-E844960EC8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AC-432B-9FC2-E844960EC8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AC-432B-9FC2-E844960EC8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AC-432B-9FC2-E844960EC8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AC-432B-9FC2-E844960EC8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AC-432B-9FC2-E844960EC8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AC-432B-9FC2-E844960EC8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AC-432B-9FC2-E844960EC8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AC-432B-9FC2-E844960EC8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AC-432B-9FC2-E844960EC8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AC-432B-9FC2-E844960EC8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AC-432B-9FC2-E844960EC8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AC-432B-9FC2-E844960EC8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AC-432B-9FC2-E844960EC8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AC-432B-9FC2-E844960EC8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AC-432B-9FC2-E844960EC8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AC-432B-9FC2-E844960EC8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AC-432B-9FC2-E844960EC8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AC-432B-9FC2-E844960EC8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AC-432B-9FC2-E844960EC8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AC-432B-9FC2-E844960EC8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AC-432B-9FC2-E844960EC8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AC-432B-9FC2-E844960EC8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AC-432B-9FC2-E844960EC8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AC-432B-9FC2-E844960EC8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AC-432B-9FC2-E844960EC8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AC-432B-9FC2-E844960EC8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AC-432B-9FC2-E844960EC8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AC-432B-9FC2-E844960EC8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AC-432B-9FC2-E844960EC8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AC-432B-9FC2-E844960EC8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AC-432B-9FC2-E844960EC8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AC-432B-9FC2-E844960EC8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AC-432B-9FC2-E844960EC8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AC-432B-9FC2-E844960EC8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94.26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5AC-432B-9FC2-E844960EC88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94.3</c:v>
                </c:pt>
                <c:pt idx="6">
                  <c:v>94.3</c:v>
                </c:pt>
                <c:pt idx="7">
                  <c:v>94.3</c:v>
                </c:pt>
                <c:pt idx="8">
                  <c:v>94.3</c:v>
                </c:pt>
                <c:pt idx="9">
                  <c:v>94.3</c:v>
                </c:pt>
                <c:pt idx="10">
                  <c:v>94.3</c:v>
                </c:pt>
                <c:pt idx="11">
                  <c:v>94.3</c:v>
                </c:pt>
                <c:pt idx="12">
                  <c:v>94.3</c:v>
                </c:pt>
                <c:pt idx="13">
                  <c:v>94.3</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5AC-432B-9FC2-E844960EC88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48.6</c:v>
                </c:pt>
                <c:pt idx="6">
                  <c:v>48.6</c:v>
                </c:pt>
                <c:pt idx="7">
                  <c:v>48.6</c:v>
                </c:pt>
                <c:pt idx="8">
                  <c:v>48.6</c:v>
                </c:pt>
                <c:pt idx="9">
                  <c:v>48.6</c:v>
                </c:pt>
                <c:pt idx="10">
                  <c:v>48.6</c:v>
                </c:pt>
                <c:pt idx="11">
                  <c:v>48.6</c:v>
                </c:pt>
                <c:pt idx="12">
                  <c:v>48.6</c:v>
                </c:pt>
                <c:pt idx="13">
                  <c:v>48.6</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5AC-432B-9FC2-E844960EC88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5AC-432B-9FC2-E844960EC88D}"/>
              </c:ext>
            </c:extLst>
          </c:dPt>
          <c:dPt>
            <c:idx val="3"/>
            <c:bubble3D val="0"/>
            <c:extLst>
              <c:ext xmlns:c16="http://schemas.microsoft.com/office/drawing/2014/chart" uri="{C3380CC4-5D6E-409C-BE32-E72D297353CC}">
                <c16:uniqueId val="{00000063-35AC-432B-9FC2-E844960EC88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AC-432B-9FC2-E844960EC8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AC-432B-9FC2-E844960EC8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AC-432B-9FC2-E844960EC88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AC-432B-9FC2-E844960EC8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AC-432B-9FC2-E844960EC8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AC-432B-9FC2-E844960EC8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AC-432B-9FC2-E844960EC8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AC-432B-9FC2-E844960EC8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AC-432B-9FC2-E844960EC8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AC-432B-9FC2-E844960EC8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AC-432B-9FC2-E844960EC8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AC-432B-9FC2-E844960EC8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AC-432B-9FC2-E844960EC8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AC-432B-9FC2-E844960EC8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AC-432B-9FC2-E844960EC8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AC-432B-9FC2-E844960EC8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AC-432B-9FC2-E844960EC8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AC-432B-9FC2-E844960EC8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AC-432B-9FC2-E844960EC8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AC-432B-9FC2-E844960EC8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AC-432B-9FC2-E844960EC8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AC-432B-9FC2-E844960EC8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AC-432B-9FC2-E844960EC8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AC-432B-9FC2-E844960EC8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AC-432B-9FC2-E844960EC8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AC-432B-9FC2-E844960EC8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AC-432B-9FC2-E844960EC8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AC-432B-9FC2-E844960EC8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AC-432B-9FC2-E844960EC8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AC-432B-9FC2-E844960EC8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AC-432B-9FC2-E844960EC8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AC-432B-9FC2-E844960EC8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AC-432B-9FC2-E844960EC8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AC-432B-9FC2-E844960EC8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AC-432B-9FC2-E844960EC8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AC-432B-9FC2-E844960EC8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AC-432B-9FC2-E844960EC8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AC-432B-9FC2-E844960EC8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AC-432B-9FC2-E844960EC8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AC-432B-9FC2-E844960EC8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AC-432B-9FC2-E844960EC8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AC-432B-9FC2-E844960EC8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AC-432B-9FC2-E844960EC8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AC-432B-9FC2-E844960EC8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AC-432B-9FC2-E844960EC8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AC-432B-9FC2-E844960EC8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AC-432B-9FC2-E844960EC8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AC-432B-9FC2-E844960EC8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AC-432B-9FC2-E844960EC8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AC-432B-9FC2-E844960EC8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AC-432B-9FC2-E844960EC8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AC-432B-9FC2-E844960EC8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AC-432B-9FC2-E844960EC8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AC-432B-9FC2-E844960EC8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AC-432B-9FC2-E844960EC8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AC-432B-9FC2-E844960EC8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AC-432B-9FC2-E844960EC8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AC-432B-9FC2-E844960EC8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AC-432B-9FC2-E844960EC8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AC-432B-9FC2-E844960EC8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AC-432B-9FC2-E844960EC8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AC-432B-9FC2-E844960EC8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AC-432B-9FC2-E844960EC8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AC-432B-9FC2-E844960EC8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AC-432B-9FC2-E844960EC8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AC-432B-9FC2-E844960EC8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AC-432B-9FC2-E844960EC8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AC-432B-9FC2-E844960EC8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AC-432B-9FC2-E844960EC8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AC-432B-9FC2-E844960EC8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AC-432B-9FC2-E844960EC8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AC-432B-9FC2-E844960EC8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AC-432B-9FC2-E844960EC8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AC-432B-9FC2-E844960EC8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AC-432B-9FC2-E844960EC8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AC-432B-9FC2-E844960EC8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AC-432B-9FC2-E844960EC8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AC-432B-9FC2-E844960EC8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AC-432B-9FC2-E844960EC8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AC-432B-9FC2-E844960EC8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AC-432B-9FC2-E844960EC8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AC-432B-9FC2-E844960EC8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AC-432B-9FC2-E844960EC8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AC-432B-9FC2-E844960EC8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AC-432B-9FC2-E844960EC8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AC-432B-9FC2-E844960EC8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AC-432B-9FC2-E844960EC8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AC-432B-9FC2-E844960EC8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AC-432B-9FC2-E844960EC8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AC-432B-9FC2-E844960EC8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AC-432B-9FC2-E844960EC8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AC-432B-9FC2-E844960EC8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AC-432B-9FC2-E844960EC8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AC-432B-9FC2-E844960EC8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AC-432B-9FC2-E844960EC8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48.6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AC-432B-9FC2-E844960EC88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97.3</c:v>
                </c:pt>
                <c:pt idx="6">
                  <c:v>97.3</c:v>
                </c:pt>
                <c:pt idx="7">
                  <c:v>97.3</c:v>
                </c:pt>
                <c:pt idx="8">
                  <c:v>97.3</c:v>
                </c:pt>
                <c:pt idx="9">
                  <c:v>97.3</c:v>
                </c:pt>
                <c:pt idx="10">
                  <c:v>97.3</c:v>
                </c:pt>
                <c:pt idx="11">
                  <c:v>97.3</c:v>
                </c:pt>
                <c:pt idx="12">
                  <c:v>97.3</c:v>
                </c:pt>
                <c:pt idx="13">
                  <c:v>97.3</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5AC-432B-9FC2-E844960EC88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AC-432B-9FC2-E844960EC8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AC-432B-9FC2-E844960EC8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AC-432B-9FC2-E844960EC88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AC-432B-9FC2-E844960EC8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AC-432B-9FC2-E844960EC8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AC-432B-9FC2-E844960EC8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AC-432B-9FC2-E844960EC8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AC-432B-9FC2-E844960EC8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AC-432B-9FC2-E844960EC8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AC-432B-9FC2-E844960EC8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AC-432B-9FC2-E844960EC8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AC-432B-9FC2-E844960EC8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AC-432B-9FC2-E844960EC8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AC-432B-9FC2-E844960EC8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AC-432B-9FC2-E844960EC8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AC-432B-9FC2-E844960EC8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AC-432B-9FC2-E844960EC8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AC-432B-9FC2-E844960EC8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AC-432B-9FC2-E844960EC8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AC-432B-9FC2-E844960EC8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AC-432B-9FC2-E844960EC8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AC-432B-9FC2-E844960EC8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AC-432B-9FC2-E844960EC8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AC-432B-9FC2-E844960EC8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AC-432B-9FC2-E844960EC8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AC-432B-9FC2-E844960EC8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AC-432B-9FC2-E844960EC8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AC-432B-9FC2-E844960EC8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AC-432B-9FC2-E844960EC8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AC-432B-9FC2-E844960EC8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AC-432B-9FC2-E844960EC8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AC-432B-9FC2-E844960EC8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AC-432B-9FC2-E844960EC8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AC-432B-9FC2-E844960EC8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AC-432B-9FC2-E844960EC8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AC-432B-9FC2-E844960EC8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AC-432B-9FC2-E844960EC8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AC-432B-9FC2-E844960EC8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AC-432B-9FC2-E844960EC8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AC-432B-9FC2-E844960EC8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AC-432B-9FC2-E844960EC8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AC-432B-9FC2-E844960EC8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AC-432B-9FC2-E844960EC8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AC-432B-9FC2-E844960EC8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AC-432B-9FC2-E844960EC8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AC-432B-9FC2-E844960EC8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AC-432B-9FC2-E844960EC8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AC-432B-9FC2-E844960EC8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AC-432B-9FC2-E844960EC8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AC-432B-9FC2-E844960EC8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AC-432B-9FC2-E844960EC8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AC-432B-9FC2-E844960EC8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AC-432B-9FC2-E844960EC8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AC-432B-9FC2-E844960EC8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AC-432B-9FC2-E844960EC8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AC-432B-9FC2-E844960EC8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AC-432B-9FC2-E844960EC8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AC-432B-9FC2-E844960EC8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AC-432B-9FC2-E844960EC8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AC-432B-9FC2-E844960EC8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AC-432B-9FC2-E844960EC8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AC-432B-9FC2-E844960EC8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AC-432B-9FC2-E844960EC8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AC-432B-9FC2-E844960EC8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AC-432B-9FC2-E844960EC8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AC-432B-9FC2-E844960EC8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AC-432B-9FC2-E844960EC8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AC-432B-9FC2-E844960EC8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AC-432B-9FC2-E844960EC8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AC-432B-9FC2-E844960EC8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AC-432B-9FC2-E844960EC8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AC-432B-9FC2-E844960EC8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AC-432B-9FC2-E844960EC8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AC-432B-9FC2-E844960EC8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AC-432B-9FC2-E844960EC8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AC-432B-9FC2-E844960EC8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AC-432B-9FC2-E844960EC8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AC-432B-9FC2-E844960EC8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AC-432B-9FC2-E844960EC8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AC-432B-9FC2-E844960EC8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AC-432B-9FC2-E844960EC8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AC-432B-9FC2-E844960EC8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AC-432B-9FC2-E844960EC8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AC-432B-9FC2-E844960EC8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AC-432B-9FC2-E844960EC8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AC-432B-9FC2-E844960EC8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AC-432B-9FC2-E844960EC8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AC-432B-9FC2-E844960EC8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AC-432B-9FC2-E844960EC8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AC-432B-9FC2-E844960EC8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AC-432B-9FC2-E844960EC8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AC-432B-9FC2-E844960EC8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AC-432B-9FC2-E844960EC8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AC-432B-9FC2-E844960EC8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AC-432B-9FC2-E844960EC8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97.32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AC-432B-9FC2-E844960EC88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D49-42B0-9B41-B0107CA099C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92.6</c:v>
                </c:pt>
                <c:pt idx="4">
                  <c:v>92.6</c:v>
                </c:pt>
                <c:pt idx="5">
                  <c:v>92.6</c:v>
                </c:pt>
                <c:pt idx="6">
                  <c:v>92.6</c:v>
                </c:pt>
                <c:pt idx="7">
                  <c:v>92.6</c:v>
                </c:pt>
                <c:pt idx="8">
                  <c:v>92.9</c:v>
                </c:pt>
                <c:pt idx="9">
                  <c:v>93.2</c:v>
                </c:pt>
                <c:pt idx="10">
                  <c:v>93.5</c:v>
                </c:pt>
                <c:pt idx="11">
                  <c:v>93.8</c:v>
                </c:pt>
                <c:pt idx="12">
                  <c:v>94.1</c:v>
                </c:pt>
                <c:pt idx="13">
                  <c:v>94.4</c:v>
                </c:pt>
                <c:pt idx="14">
                  <c:v>94.7</c:v>
                </c:pt>
                <c:pt idx="15">
                  <c:v>95</c:v>
                </c:pt>
                <c:pt idx="16">
                  <c:v>95.3</c:v>
                </c:pt>
                <c:pt idx="17">
                  <c:v>95.6</c:v>
                </c:pt>
                <c:pt idx="18">
                  <c:v>95.9</c:v>
                </c:pt>
                <c:pt idx="19">
                  <c:v>96.2</c:v>
                </c:pt>
                <c:pt idx="20">
                  <c:v>96.5</c:v>
                </c:pt>
                <c:pt idx="21">
                  <c:v>96.8</c:v>
                </c:pt>
                <c:pt idx="22">
                  <c:v>97.1</c:v>
                </c:pt>
                <c:pt idx="23">
                  <c:v>97.4</c:v>
                </c:pt>
                <c:pt idx="24">
                  <c:v>97.8</c:v>
                </c:pt>
                <c:pt idx="25">
                  <c:v>98.1</c:v>
                </c:pt>
              </c:numCache>
            </c:numRef>
          </c:yVal>
          <c:smooth val="0"/>
          <c:extLst>
            <c:ext xmlns:c16="http://schemas.microsoft.com/office/drawing/2014/chart" uri="{C3380CC4-5D6E-409C-BE32-E72D297353CC}">
              <c16:uniqueId val="{00000001-AD49-42B0-9B41-B0107CA099C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49-42B0-9B41-B0107CA099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49-42B0-9B41-B0107CA099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49-42B0-9B41-B0107CA099C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49-42B0-9B41-B0107CA099C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49-42B0-9B41-B0107CA099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49-42B0-9B41-B0107CA099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49-42B0-9B41-B0107CA099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49-42B0-9B41-B0107CA099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49-42B0-9B41-B0107CA099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49-42B0-9B41-B0107CA099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49-42B0-9B41-B0107CA099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49-42B0-9B41-B0107CA099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49-42B0-9B41-B0107CA099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49-42B0-9B41-B0107CA099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49-42B0-9B41-B0107CA099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49-42B0-9B41-B0107CA099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49-42B0-9B41-B0107CA099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49-42B0-9B41-B0107CA099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49-42B0-9B41-B0107CA099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49-42B0-9B41-B0107CA099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49-42B0-9B41-B0107CA099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49-42B0-9B41-B0107CA099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49-42B0-9B41-B0107CA099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D49-42B0-9B41-B0107CA099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49-42B0-9B41-B0107CA099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49-42B0-9B41-B0107CA099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49-42B0-9B41-B0107CA099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49-42B0-9B41-B0107CA099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49-42B0-9B41-B0107CA099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49-42B0-9B41-B0107CA099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49-42B0-9B41-B0107CA099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49-42B0-9B41-B0107CA099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49-42B0-9B41-B0107CA099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49-42B0-9B41-B0107CA099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49-42B0-9B41-B0107CA099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49-42B0-9B41-B0107CA099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49-42B0-9B41-B0107CA099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49-42B0-9B41-B0107CA099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49-42B0-9B41-B0107CA099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49-42B0-9B41-B0107CA099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49-42B0-9B41-B0107CA099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49-42B0-9B41-B0107CA099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49-42B0-9B41-B0107CA099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49-42B0-9B41-B0107CA099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49-42B0-9B41-B0107CA099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49-42B0-9B41-B0107CA099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49-42B0-9B41-B0107CA099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49-42B0-9B41-B0107CA099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49-42B0-9B41-B0107CA099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49-42B0-9B41-B0107CA099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49-42B0-9B41-B0107CA099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49-42B0-9B41-B0107CA099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49-42B0-9B41-B0107CA099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49-42B0-9B41-B0107CA099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49-42B0-9B41-B0107CA099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49-42B0-9B41-B0107CA099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49-42B0-9B41-B0107CA099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49-42B0-9B41-B0107CA099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49-42B0-9B41-B0107CA099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49-42B0-9B41-B0107CA099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49-42B0-9B41-B0107CA099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49-42B0-9B41-B0107CA099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49-42B0-9B41-B0107CA099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49-42B0-9B41-B0107CA099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49-42B0-9B41-B0107CA099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49-42B0-9B41-B0107CA099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49-42B0-9B41-B0107CA099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49-42B0-9B41-B0107CA099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49-42B0-9B41-B0107CA099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49-42B0-9B41-B0107CA099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49-42B0-9B41-B0107CA099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49-42B0-9B41-B0107CA099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49-42B0-9B41-B0107CA099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49-42B0-9B41-B0107CA099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49-42B0-9B41-B0107CA099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49-42B0-9B41-B0107CA099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49-42B0-9B41-B0107CA099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49-42B0-9B41-B0107CA099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49-42B0-9B41-B0107CA099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49-42B0-9B41-B0107CA099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49-42B0-9B41-B0107CA099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49-42B0-9B41-B0107CA099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49-42B0-9B41-B0107CA099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49-42B0-9B41-B0107CA099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49-42B0-9B41-B0107CA099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49-42B0-9B41-B0107CA099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49-42B0-9B41-B0107CA099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49-42B0-9B41-B0107CA099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49-42B0-9B41-B0107CA099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49-42B0-9B41-B0107CA099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49-42B0-9B41-B0107CA099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49-42B0-9B41-B0107CA099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49-42B0-9B41-B0107CA099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49-42B0-9B41-B0107CA099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D49-42B0-9B41-B0107CA099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95.5</c:v>
                </c:pt>
                <c:pt idx="1">
                  <c:v>91</c:v>
                </c:pt>
                <c:pt idx="2">
                  <c:v>99</c:v>
                </c:pt>
                <c:pt idx="3">
                  <c:v>96.7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D49-42B0-9B41-B0107CA099C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D49-42B0-9B41-B0107CA099C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D49-42B0-9B41-B0107CA099C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D49-42B0-9B41-B0107CA099C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D49-42B0-9B41-B0107CA099C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D49-42B0-9B41-B0107CA099C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D49-42B0-9B41-B0107CA099C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D49-42B0-9B41-B0107CA099C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D49-42B0-9B41-B0107CA099C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D49-42B0-9B41-B0107CA099C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D49-42B0-9B41-B0107CA099C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D49-42B0-9B41-B0107CA099C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D49-42B0-9B41-B0107CA099C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D49-42B0-9B41-B0107CA099C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D49-42B0-9B41-B0107CA099C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D49-42B0-9B41-B0107CA099C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D49-42B0-9B41-B0107CA099C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D49-42B0-9B41-B0107CA099C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D49-42B0-9B41-B0107CA099C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D49-42B0-9B41-B0107CA099C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D49-42B0-9B41-B0107CA099C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D49-42B0-9B41-B0107CA099C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D49-42B0-9B41-B0107CA099C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D49-42B0-9B41-B0107CA099C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D49-42B0-9B41-B0107CA099C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D49-42B0-9B41-B0107CA099C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D49-42B0-9B41-B0107CA099C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D49-42B0-9B41-B0107CA099C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D49-42B0-9B41-B0107CA099C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D49-42B0-9B41-B0107CA099C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D49-42B0-9B41-B0107CA099C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D49-42B0-9B41-B0107CA099C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D49-42B0-9B41-B0107CA099C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D49-42B0-9B41-B0107CA099C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D49-42B0-9B41-B0107CA099C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D49-42B0-9B41-B0107CA099C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D49-42B0-9B41-B0107CA099C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D49-42B0-9B41-B0107CA099C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D49-42B0-9B41-B0107CA099C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D49-42B0-9B41-B0107CA099C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D49-42B0-9B41-B0107CA099C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D49-42B0-9B41-B0107CA099C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D49-42B0-9B41-B0107CA099C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D49-42B0-9B41-B0107CA099C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D49-42B0-9B41-B0107CA099C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D49-42B0-9B41-B0107CA099C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D49-42B0-9B41-B0107CA099C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D49-42B0-9B41-B0107CA099C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90.1</c:v>
                </c:pt>
                <c:pt idx="4">
                  <c:v>90.1</c:v>
                </c:pt>
                <c:pt idx="5">
                  <c:v>90.1</c:v>
                </c:pt>
                <c:pt idx="6">
                  <c:v>90.1</c:v>
                </c:pt>
                <c:pt idx="7">
                  <c:v>90.1</c:v>
                </c:pt>
                <c:pt idx="8">
                  <c:v>90.3</c:v>
                </c:pt>
                <c:pt idx="9">
                  <c:v>90.5</c:v>
                </c:pt>
                <c:pt idx="10">
                  <c:v>90.7</c:v>
                </c:pt>
                <c:pt idx="11">
                  <c:v>90.8</c:v>
                </c:pt>
                <c:pt idx="12">
                  <c:v>91</c:v>
                </c:pt>
                <c:pt idx="13">
                  <c:v>91.2</c:v>
                </c:pt>
                <c:pt idx="14">
                  <c:v>91.4</c:v>
                </c:pt>
                <c:pt idx="15">
                  <c:v>91.6</c:v>
                </c:pt>
                <c:pt idx="16">
                  <c:v>91.8</c:v>
                </c:pt>
                <c:pt idx="17">
                  <c:v>91.9</c:v>
                </c:pt>
                <c:pt idx="18">
                  <c:v>92.1</c:v>
                </c:pt>
                <c:pt idx="19">
                  <c:v>92.3</c:v>
                </c:pt>
                <c:pt idx="20">
                  <c:v>92.5</c:v>
                </c:pt>
                <c:pt idx="21">
                  <c:v>92.7</c:v>
                </c:pt>
                <c:pt idx="22">
                  <c:v>92.9</c:v>
                </c:pt>
                <c:pt idx="23">
                  <c:v>93.1</c:v>
                </c:pt>
                <c:pt idx="24">
                  <c:v>93.2</c:v>
                </c:pt>
                <c:pt idx="25">
                  <c:v>93.4</c:v>
                </c:pt>
              </c:numCache>
            </c:numRef>
          </c:yVal>
          <c:smooth val="0"/>
          <c:extLst>
            <c:ext xmlns:c16="http://schemas.microsoft.com/office/drawing/2014/chart" uri="{C3380CC4-5D6E-409C-BE32-E72D297353CC}">
              <c16:uniqueId val="{00000091-AD49-42B0-9B41-B0107CA099C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D49-42B0-9B41-B0107CA099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D49-42B0-9B41-B0107CA099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D49-42B0-9B41-B0107CA099C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D49-42B0-9B41-B0107CA099C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D49-42B0-9B41-B0107CA099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D49-42B0-9B41-B0107CA099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D49-42B0-9B41-B0107CA099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D49-42B0-9B41-B0107CA099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D49-42B0-9B41-B0107CA099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D49-42B0-9B41-B0107CA099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D49-42B0-9B41-B0107CA099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D49-42B0-9B41-B0107CA099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D49-42B0-9B41-B0107CA099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D49-42B0-9B41-B0107CA099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D49-42B0-9B41-B0107CA099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D49-42B0-9B41-B0107CA099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D49-42B0-9B41-B0107CA099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D49-42B0-9B41-B0107CA099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D49-42B0-9B41-B0107CA099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D49-42B0-9B41-B0107CA099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D49-42B0-9B41-B0107CA099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D49-42B0-9B41-B0107CA099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D49-42B0-9B41-B0107CA099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D49-42B0-9B41-B0107CA099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49-42B0-9B41-B0107CA099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49-42B0-9B41-B0107CA099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49-42B0-9B41-B0107CA099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49-42B0-9B41-B0107CA099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49-42B0-9B41-B0107CA099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49-42B0-9B41-B0107CA099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49-42B0-9B41-B0107CA099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49-42B0-9B41-B0107CA099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49-42B0-9B41-B0107CA099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49-42B0-9B41-B0107CA099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49-42B0-9B41-B0107CA099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49-42B0-9B41-B0107CA099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49-42B0-9B41-B0107CA099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49-42B0-9B41-B0107CA099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49-42B0-9B41-B0107CA099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49-42B0-9B41-B0107CA099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49-42B0-9B41-B0107CA099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49-42B0-9B41-B0107CA099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49-42B0-9B41-B0107CA099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49-42B0-9B41-B0107CA099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49-42B0-9B41-B0107CA099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49-42B0-9B41-B0107CA099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49-42B0-9B41-B0107CA099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D49-42B0-9B41-B0107CA099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D49-42B0-9B41-B0107CA099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D49-42B0-9B41-B0107CA099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D49-42B0-9B41-B0107CA099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D49-42B0-9B41-B0107CA099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D49-42B0-9B41-B0107CA099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D49-42B0-9B41-B0107CA099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D49-42B0-9B41-B0107CA099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D49-42B0-9B41-B0107CA099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D49-42B0-9B41-B0107CA099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D49-42B0-9B41-B0107CA099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D49-42B0-9B41-B0107CA099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D49-42B0-9B41-B0107CA099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D49-42B0-9B41-B0107CA099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D49-42B0-9B41-B0107CA099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D49-42B0-9B41-B0107CA099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D49-42B0-9B41-B0107CA099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D49-42B0-9B41-B0107CA099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D49-42B0-9B41-B0107CA099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D49-42B0-9B41-B0107CA099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D49-42B0-9B41-B0107CA099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D49-42B0-9B41-B0107CA099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D49-42B0-9B41-B0107CA099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D49-42B0-9B41-B0107CA099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D49-42B0-9B41-B0107CA099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D49-42B0-9B41-B0107CA099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49-42B0-9B41-B0107CA099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49-42B0-9B41-B0107CA099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49-42B0-9B41-B0107CA099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49-42B0-9B41-B0107CA099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49-42B0-9B41-B0107CA099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49-42B0-9B41-B0107CA099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49-42B0-9B41-B0107CA099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49-42B0-9B41-B0107CA099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49-42B0-9B41-B0107CA099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49-42B0-9B41-B0107CA099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49-42B0-9B41-B0107CA099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49-42B0-9B41-B0107CA099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49-42B0-9B41-B0107CA099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49-42B0-9B41-B0107CA099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49-42B0-9B41-B0107CA099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49-42B0-9B41-B0107CA099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49-42B0-9B41-B0107CA099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49-42B0-9B41-B0107CA099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49-42B0-9B41-B0107CA099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49-42B0-9B41-B0107CA099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49-42B0-9B41-B0107CA099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49-42B0-9B41-B0107CA099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90.9</c:v>
                </c:pt>
                <c:pt idx="1">
                  <c:v>91</c:v>
                </c:pt>
                <c:pt idx="2">
                  <c:v>89</c:v>
                </c:pt>
                <c:pt idx="3">
                  <c:v>96.7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D49-42B0-9B41-B0107CA099C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63.4</c:v>
                </c:pt>
                <c:pt idx="4">
                  <c:v>63.4</c:v>
                </c:pt>
                <c:pt idx="5">
                  <c:v>63.4</c:v>
                </c:pt>
                <c:pt idx="6">
                  <c:v>63.4</c:v>
                </c:pt>
                <c:pt idx="7">
                  <c:v>63.4</c:v>
                </c:pt>
                <c:pt idx="8">
                  <c:v>64.099999999999994</c:v>
                </c:pt>
                <c:pt idx="9">
                  <c:v>64.7</c:v>
                </c:pt>
                <c:pt idx="10">
                  <c:v>65.400000000000006</c:v>
                </c:pt>
                <c:pt idx="11">
                  <c:v>66</c:v>
                </c:pt>
                <c:pt idx="12">
                  <c:v>66.7</c:v>
                </c:pt>
                <c:pt idx="13">
                  <c:v>67.3</c:v>
                </c:pt>
                <c:pt idx="14">
                  <c:v>67.900000000000006</c:v>
                </c:pt>
                <c:pt idx="15">
                  <c:v>68.599999999999994</c:v>
                </c:pt>
                <c:pt idx="16">
                  <c:v>69.2</c:v>
                </c:pt>
                <c:pt idx="17">
                  <c:v>69.900000000000006</c:v>
                </c:pt>
                <c:pt idx="18">
                  <c:v>70.5</c:v>
                </c:pt>
                <c:pt idx="19">
                  <c:v>71.2</c:v>
                </c:pt>
                <c:pt idx="20">
                  <c:v>71.8</c:v>
                </c:pt>
                <c:pt idx="21">
                  <c:v>72.5</c:v>
                </c:pt>
                <c:pt idx="22">
                  <c:v>73.099999999999994</c:v>
                </c:pt>
                <c:pt idx="23">
                  <c:v>73.7</c:v>
                </c:pt>
                <c:pt idx="24">
                  <c:v>74.400000000000006</c:v>
                </c:pt>
                <c:pt idx="25">
                  <c:v>75</c:v>
                </c:pt>
              </c:numCache>
            </c:numRef>
          </c:yVal>
          <c:smooth val="0"/>
          <c:extLst>
            <c:ext xmlns:c16="http://schemas.microsoft.com/office/drawing/2014/chart" uri="{C3380CC4-5D6E-409C-BE32-E72D297353CC}">
              <c16:uniqueId val="{000000F2-AD49-42B0-9B41-B0107CA099C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D49-42B0-9B41-B0107CA099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D49-42B0-9B41-B0107CA099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D49-42B0-9B41-B0107CA099C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D49-42B0-9B41-B0107CA099C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D49-42B0-9B41-B0107CA099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D49-42B0-9B41-B0107CA099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D49-42B0-9B41-B0107CA099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D49-42B0-9B41-B0107CA099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D49-42B0-9B41-B0107CA099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D49-42B0-9B41-B0107CA099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D49-42B0-9B41-B0107CA099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D49-42B0-9B41-B0107CA099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D49-42B0-9B41-B0107CA099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D49-42B0-9B41-B0107CA099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D49-42B0-9B41-B0107CA099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D49-42B0-9B41-B0107CA099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D49-42B0-9B41-B0107CA099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D49-42B0-9B41-B0107CA099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D49-42B0-9B41-B0107CA099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D49-42B0-9B41-B0107CA099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D49-42B0-9B41-B0107CA099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D49-42B0-9B41-B0107CA099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D49-42B0-9B41-B0107CA099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D49-42B0-9B41-B0107CA099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49-42B0-9B41-B0107CA099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49-42B0-9B41-B0107CA099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49-42B0-9B41-B0107CA099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49-42B0-9B41-B0107CA099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49-42B0-9B41-B0107CA099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49-42B0-9B41-B0107CA099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49-42B0-9B41-B0107CA099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49-42B0-9B41-B0107CA099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49-42B0-9B41-B0107CA099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49-42B0-9B41-B0107CA099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49-42B0-9B41-B0107CA099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49-42B0-9B41-B0107CA099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49-42B0-9B41-B0107CA099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49-42B0-9B41-B0107CA099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49-42B0-9B41-B0107CA099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49-42B0-9B41-B0107CA099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49-42B0-9B41-B0107CA099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49-42B0-9B41-B0107CA099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49-42B0-9B41-B0107CA099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49-42B0-9B41-B0107CA099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49-42B0-9B41-B0107CA099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49-42B0-9B41-B0107CA099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49-42B0-9B41-B0107CA099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D49-42B0-9B41-B0107CA099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D49-42B0-9B41-B0107CA099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D49-42B0-9B41-B0107CA099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D49-42B0-9B41-B0107CA099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D49-42B0-9B41-B0107CA099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D49-42B0-9B41-B0107CA099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D49-42B0-9B41-B0107CA099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D49-42B0-9B41-B0107CA099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D49-42B0-9B41-B0107CA099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D49-42B0-9B41-B0107CA099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D49-42B0-9B41-B0107CA099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D49-42B0-9B41-B0107CA099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D49-42B0-9B41-B0107CA099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D49-42B0-9B41-B0107CA099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D49-42B0-9B41-B0107CA099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D49-42B0-9B41-B0107CA099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D49-42B0-9B41-B0107CA099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D49-42B0-9B41-B0107CA099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D49-42B0-9B41-B0107CA099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D49-42B0-9B41-B0107CA099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D49-42B0-9B41-B0107CA099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D49-42B0-9B41-B0107CA099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D49-42B0-9B41-B0107CA099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D49-42B0-9B41-B0107CA099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D49-42B0-9B41-B0107CA099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D49-42B0-9B41-B0107CA099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D49-42B0-9B41-B0107CA099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D49-42B0-9B41-B0107CA099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D49-42B0-9B41-B0107CA099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D49-42B0-9B41-B0107CA099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D49-42B0-9B41-B0107CA099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D49-42B0-9B41-B0107CA099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D49-42B0-9B41-B0107CA099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D49-42B0-9B41-B0107CA099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D49-42B0-9B41-B0107CA099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D49-42B0-9B41-B0107CA099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D49-42B0-9B41-B0107CA099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D49-42B0-9B41-B0107CA099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D49-42B0-9B41-B0107CA099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D49-42B0-9B41-B0107CA099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D49-42B0-9B41-B0107CA099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D49-42B0-9B41-B0107CA099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D49-42B0-9B41-B0107CA099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D49-42B0-9B41-B0107CA099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D49-42B0-9B41-B0107CA099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D49-42B0-9B41-B0107CA099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D49-42B0-9B41-B0107CA099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D49-42B0-9B41-B0107CA099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66.3</c:v>
                </c:pt>
                <c:pt idx="1">
                  <c:v>66</c:v>
                </c:pt>
                <c:pt idx="2">
                  <c:v>64.08</c:v>
                </c:pt>
                <c:pt idx="3">
                  <c:v>82.5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D49-42B0-9B41-B0107CA099C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89.7</c:v>
                </c:pt>
                <c:pt idx="4">
                  <c:v>89.7</c:v>
                </c:pt>
                <c:pt idx="5">
                  <c:v>89.7</c:v>
                </c:pt>
                <c:pt idx="6">
                  <c:v>89.7</c:v>
                </c:pt>
                <c:pt idx="7">
                  <c:v>89.7</c:v>
                </c:pt>
                <c:pt idx="8">
                  <c:v>90.9</c:v>
                </c:pt>
                <c:pt idx="9">
                  <c:v>92.1</c:v>
                </c:pt>
                <c:pt idx="10">
                  <c:v>93.3</c:v>
                </c:pt>
                <c:pt idx="11">
                  <c:v>94.6</c:v>
                </c:pt>
                <c:pt idx="12">
                  <c:v>95.8</c:v>
                </c:pt>
                <c:pt idx="13">
                  <c:v>97</c:v>
                </c:pt>
                <c:pt idx="14">
                  <c:v>97.2</c:v>
                </c:pt>
                <c:pt idx="15">
                  <c:v>97.5</c:v>
                </c:pt>
                <c:pt idx="16">
                  <c:v>97.5</c:v>
                </c:pt>
                <c:pt idx="17">
                  <c:v>97.5</c:v>
                </c:pt>
                <c:pt idx="18">
                  <c:v>97.5</c:v>
                </c:pt>
                <c:pt idx="19">
                  <c:v>97.5</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20E-4483-8546-14169411863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20E-4483-8546-14169411863C}"/>
              </c:ext>
            </c:extLst>
          </c:dPt>
          <c:dPt>
            <c:idx val="3"/>
            <c:bubble3D val="0"/>
            <c:extLst>
              <c:ext xmlns:c16="http://schemas.microsoft.com/office/drawing/2014/chart" uri="{C3380CC4-5D6E-409C-BE32-E72D297353CC}">
                <c16:uniqueId val="{00000002-420E-4483-8546-14169411863C}"/>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0E-4483-8546-14169411863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0E-4483-8546-1416941186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0E-4483-8546-14169411863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0E-4483-8546-14169411863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0E-4483-8546-1416941186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0E-4483-8546-1416941186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0E-4483-8546-1416941186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0E-4483-8546-1416941186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0E-4483-8546-1416941186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0E-4483-8546-1416941186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0E-4483-8546-1416941186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0E-4483-8546-1416941186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0E-4483-8546-1416941186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0E-4483-8546-1416941186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0E-4483-8546-1416941186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0E-4483-8546-1416941186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0E-4483-8546-1416941186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0E-4483-8546-1416941186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0E-4483-8546-1416941186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0E-4483-8546-1416941186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0E-4483-8546-1416941186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0E-4483-8546-1416941186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0E-4483-8546-1416941186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0E-4483-8546-1416941186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0E-4483-8546-1416941186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0E-4483-8546-1416941186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0E-4483-8546-1416941186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0E-4483-8546-1416941186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0E-4483-8546-1416941186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0E-4483-8546-1416941186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0E-4483-8546-1416941186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0E-4483-8546-1416941186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0E-4483-8546-1416941186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0E-4483-8546-1416941186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0E-4483-8546-1416941186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0E-4483-8546-1416941186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0E-4483-8546-1416941186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0E-4483-8546-1416941186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0E-4483-8546-1416941186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0E-4483-8546-1416941186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0E-4483-8546-1416941186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0E-4483-8546-1416941186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0E-4483-8546-1416941186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0E-4483-8546-1416941186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0E-4483-8546-1416941186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0E-4483-8546-1416941186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0E-4483-8546-1416941186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0E-4483-8546-1416941186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0E-4483-8546-1416941186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0E-4483-8546-1416941186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0E-4483-8546-1416941186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0E-4483-8546-1416941186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0E-4483-8546-1416941186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0E-4483-8546-1416941186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0E-4483-8546-1416941186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0E-4483-8546-1416941186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0E-4483-8546-1416941186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0E-4483-8546-1416941186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0E-4483-8546-1416941186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0E-4483-8546-1416941186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0E-4483-8546-1416941186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0E-4483-8546-1416941186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0E-4483-8546-1416941186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0E-4483-8546-1416941186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0E-4483-8546-1416941186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0E-4483-8546-1416941186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0E-4483-8546-1416941186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0E-4483-8546-1416941186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0E-4483-8546-1416941186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0E-4483-8546-1416941186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0E-4483-8546-1416941186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0E-4483-8546-1416941186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0E-4483-8546-1416941186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0E-4483-8546-1416941186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0E-4483-8546-1416941186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0E-4483-8546-1416941186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0E-4483-8546-1416941186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0E-4483-8546-1416941186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0E-4483-8546-1416941186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0E-4483-8546-1416941186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0E-4483-8546-1416941186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0E-4483-8546-1416941186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0E-4483-8546-1416941186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0E-4483-8546-1416941186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0E-4483-8546-1416941186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0E-4483-8546-1416941186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0E-4483-8546-1416941186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0E-4483-8546-1416941186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0E-4483-8546-1416941186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0E-4483-8546-1416941186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0E-4483-8546-1416941186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0E-4483-8546-1416941186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0E-4483-8546-1416941186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0E-4483-8546-1416941186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0E-4483-8546-1416941186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92.1</c:v>
                </c:pt>
                <c:pt idx="1">
                  <c:v>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0E-4483-8546-14169411863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54.9</c:v>
                </c:pt>
                <c:pt idx="4">
                  <c:v>54.9</c:v>
                </c:pt>
                <c:pt idx="5">
                  <c:v>54.9</c:v>
                </c:pt>
                <c:pt idx="6">
                  <c:v>54.9</c:v>
                </c:pt>
                <c:pt idx="7">
                  <c:v>54.9</c:v>
                </c:pt>
                <c:pt idx="8">
                  <c:v>54.4</c:v>
                </c:pt>
                <c:pt idx="9">
                  <c:v>53.9</c:v>
                </c:pt>
                <c:pt idx="10">
                  <c:v>53.4</c:v>
                </c:pt>
                <c:pt idx="11">
                  <c:v>53</c:v>
                </c:pt>
                <c:pt idx="12">
                  <c:v>52.5</c:v>
                </c:pt>
                <c:pt idx="13">
                  <c:v>52</c:v>
                </c:pt>
                <c:pt idx="14">
                  <c:v>51.5</c:v>
                </c:pt>
                <c:pt idx="15">
                  <c:v>51.1</c:v>
                </c:pt>
                <c:pt idx="16">
                  <c:v>51</c:v>
                </c:pt>
                <c:pt idx="17">
                  <c:v>51</c:v>
                </c:pt>
                <c:pt idx="18">
                  <c:v>51</c:v>
                </c:pt>
                <c:pt idx="19">
                  <c:v>51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20E-4483-8546-14169411863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0E-4483-8546-14169411863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0E-4483-8546-1416941186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0E-4483-8546-14169411863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0E-4483-8546-14169411863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0E-4483-8546-1416941186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0E-4483-8546-1416941186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0E-4483-8546-1416941186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0E-4483-8546-1416941186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0E-4483-8546-1416941186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0E-4483-8546-1416941186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0E-4483-8546-1416941186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0E-4483-8546-1416941186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0E-4483-8546-1416941186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0E-4483-8546-1416941186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0E-4483-8546-1416941186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0E-4483-8546-1416941186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0E-4483-8546-1416941186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0E-4483-8546-1416941186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0E-4483-8546-1416941186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0E-4483-8546-1416941186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0E-4483-8546-1416941186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0E-4483-8546-1416941186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0E-4483-8546-1416941186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0E-4483-8546-1416941186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0E-4483-8546-1416941186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0E-4483-8546-1416941186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0E-4483-8546-1416941186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0E-4483-8546-1416941186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0E-4483-8546-1416941186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0E-4483-8546-1416941186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0E-4483-8546-1416941186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0E-4483-8546-1416941186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0E-4483-8546-1416941186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0E-4483-8546-1416941186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0E-4483-8546-1416941186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0E-4483-8546-1416941186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0E-4483-8546-1416941186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0E-4483-8546-1416941186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0E-4483-8546-1416941186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0E-4483-8546-1416941186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0E-4483-8546-1416941186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0E-4483-8546-1416941186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0E-4483-8546-1416941186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0E-4483-8546-1416941186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0E-4483-8546-1416941186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0E-4483-8546-1416941186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0E-4483-8546-1416941186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0E-4483-8546-1416941186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0E-4483-8546-1416941186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0E-4483-8546-1416941186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0E-4483-8546-1416941186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0E-4483-8546-1416941186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0E-4483-8546-1416941186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0E-4483-8546-1416941186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0E-4483-8546-1416941186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0E-4483-8546-1416941186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0E-4483-8546-1416941186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0E-4483-8546-1416941186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0E-4483-8546-1416941186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0E-4483-8546-1416941186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0E-4483-8546-1416941186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0E-4483-8546-1416941186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0E-4483-8546-1416941186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0E-4483-8546-1416941186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0E-4483-8546-1416941186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0E-4483-8546-1416941186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0E-4483-8546-1416941186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0E-4483-8546-1416941186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0E-4483-8546-1416941186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0E-4483-8546-1416941186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0E-4483-8546-1416941186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0E-4483-8546-1416941186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0E-4483-8546-1416941186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0E-4483-8546-1416941186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0E-4483-8546-1416941186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0E-4483-8546-1416941186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0E-4483-8546-1416941186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0E-4483-8546-1416941186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0E-4483-8546-1416941186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0E-4483-8546-1416941186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0E-4483-8546-1416941186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0E-4483-8546-1416941186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0E-4483-8546-1416941186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0E-4483-8546-1416941186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0E-4483-8546-1416941186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0E-4483-8546-1416941186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0E-4483-8546-1416941186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0E-4483-8546-1416941186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0E-4483-8546-1416941186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0E-4483-8546-1416941186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0E-4483-8546-1416941186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0E-4483-8546-1416941186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0E-4483-8546-1416941186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0E-4483-8546-1416941186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0E-4483-8546-1416941186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53.9</c:v>
                </c:pt>
                <c:pt idx="1">
                  <c:v>52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0E-4483-8546-14169411863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95.7</c:v>
                </c:pt>
                <c:pt idx="4">
                  <c:v>95.7</c:v>
                </c:pt>
                <c:pt idx="5">
                  <c:v>95.7</c:v>
                </c:pt>
                <c:pt idx="6">
                  <c:v>95.7</c:v>
                </c:pt>
                <c:pt idx="7">
                  <c:v>95.7</c:v>
                </c:pt>
                <c:pt idx="8">
                  <c:v>95.9</c:v>
                </c:pt>
                <c:pt idx="9">
                  <c:v>96.1</c:v>
                </c:pt>
                <c:pt idx="10">
                  <c:v>96.3</c:v>
                </c:pt>
                <c:pt idx="11">
                  <c:v>96.6</c:v>
                </c:pt>
                <c:pt idx="12">
                  <c:v>96.8</c:v>
                </c:pt>
                <c:pt idx="13">
                  <c:v>97</c:v>
                </c:pt>
                <c:pt idx="14">
                  <c:v>97.2</c:v>
                </c:pt>
                <c:pt idx="15">
                  <c:v>97.5</c:v>
                </c:pt>
                <c:pt idx="16">
                  <c:v>97.5</c:v>
                </c:pt>
                <c:pt idx="17">
                  <c:v>97.5</c:v>
                </c:pt>
                <c:pt idx="18">
                  <c:v>97.5</c:v>
                </c:pt>
                <c:pt idx="19">
                  <c:v>97.5</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20E-4483-8546-14169411863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20E-4483-8546-14169411863C}"/>
              </c:ext>
            </c:extLst>
          </c:dPt>
          <c:dPt>
            <c:idx val="3"/>
            <c:bubble3D val="0"/>
            <c:extLst>
              <c:ext xmlns:c16="http://schemas.microsoft.com/office/drawing/2014/chart" uri="{C3380CC4-5D6E-409C-BE32-E72D297353CC}">
                <c16:uniqueId val="{000000C4-420E-4483-8546-14169411863C}"/>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0E-4483-8546-14169411863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0E-4483-8546-1416941186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0E-4483-8546-14169411863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0E-4483-8546-14169411863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0E-4483-8546-1416941186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0E-4483-8546-1416941186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0E-4483-8546-1416941186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0E-4483-8546-1416941186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0E-4483-8546-1416941186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0E-4483-8546-1416941186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0E-4483-8546-1416941186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0E-4483-8546-1416941186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0E-4483-8546-1416941186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0E-4483-8546-1416941186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0E-4483-8546-1416941186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0E-4483-8546-1416941186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0E-4483-8546-1416941186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0E-4483-8546-1416941186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0E-4483-8546-1416941186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0E-4483-8546-1416941186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0E-4483-8546-1416941186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0E-4483-8546-1416941186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0E-4483-8546-1416941186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0E-4483-8546-1416941186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0E-4483-8546-1416941186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0E-4483-8546-1416941186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0E-4483-8546-1416941186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0E-4483-8546-1416941186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0E-4483-8546-1416941186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0E-4483-8546-1416941186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0E-4483-8546-1416941186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0E-4483-8546-1416941186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0E-4483-8546-1416941186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0E-4483-8546-1416941186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0E-4483-8546-1416941186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0E-4483-8546-1416941186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0E-4483-8546-1416941186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0E-4483-8546-1416941186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0E-4483-8546-1416941186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0E-4483-8546-1416941186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0E-4483-8546-1416941186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0E-4483-8546-1416941186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0E-4483-8546-1416941186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0E-4483-8546-1416941186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0E-4483-8546-1416941186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0E-4483-8546-1416941186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0E-4483-8546-1416941186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0E-4483-8546-1416941186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0E-4483-8546-1416941186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0E-4483-8546-1416941186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0E-4483-8546-1416941186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0E-4483-8546-1416941186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0E-4483-8546-1416941186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0E-4483-8546-1416941186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0E-4483-8546-1416941186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0E-4483-8546-1416941186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0E-4483-8546-1416941186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0E-4483-8546-1416941186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0E-4483-8546-1416941186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0E-4483-8546-1416941186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0E-4483-8546-1416941186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0E-4483-8546-1416941186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0E-4483-8546-1416941186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0E-4483-8546-1416941186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0E-4483-8546-1416941186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0E-4483-8546-1416941186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0E-4483-8546-1416941186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0E-4483-8546-1416941186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0E-4483-8546-1416941186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0E-4483-8546-1416941186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0E-4483-8546-1416941186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0E-4483-8546-1416941186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0E-4483-8546-1416941186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0E-4483-8546-1416941186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0E-4483-8546-1416941186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0E-4483-8546-1416941186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0E-4483-8546-1416941186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0E-4483-8546-1416941186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0E-4483-8546-1416941186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0E-4483-8546-1416941186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0E-4483-8546-1416941186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0E-4483-8546-1416941186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0E-4483-8546-1416941186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0E-4483-8546-1416941186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0E-4483-8546-1416941186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0E-4483-8546-1416941186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0E-4483-8546-1416941186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0E-4483-8546-1416941186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0E-4483-8546-1416941186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0E-4483-8546-1416941186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0E-4483-8546-1416941186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0E-4483-8546-1416941186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0E-4483-8546-1416941186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0E-4483-8546-1416941186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0E-4483-8546-1416941186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96.1</c:v>
                </c:pt>
                <c:pt idx="1">
                  <c:v>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0E-4483-8546-14169411863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90.8</c:v>
                </c:pt>
                <c:pt idx="4">
                  <c:v>90.8</c:v>
                </c:pt>
                <c:pt idx="5">
                  <c:v>90.8</c:v>
                </c:pt>
                <c:pt idx="6">
                  <c:v>90.8</c:v>
                </c:pt>
                <c:pt idx="7">
                  <c:v>90.8</c:v>
                </c:pt>
                <c:pt idx="8">
                  <c:v>91</c:v>
                </c:pt>
                <c:pt idx="9">
                  <c:v>91.2</c:v>
                </c:pt>
                <c:pt idx="10">
                  <c:v>91.4</c:v>
                </c:pt>
                <c:pt idx="11">
                  <c:v>91.6</c:v>
                </c:pt>
                <c:pt idx="12">
                  <c:v>91.8</c:v>
                </c:pt>
                <c:pt idx="13">
                  <c:v>92</c:v>
                </c:pt>
                <c:pt idx="14">
                  <c:v>91.3</c:v>
                </c:pt>
                <c:pt idx="15">
                  <c:v>90.5</c:v>
                </c:pt>
                <c:pt idx="16">
                  <c:v>90.5</c:v>
                </c:pt>
                <c:pt idx="17">
                  <c:v>90.5</c:v>
                </c:pt>
                <c:pt idx="18">
                  <c:v>90.5</c:v>
                </c:pt>
                <c:pt idx="19">
                  <c:v>90.5</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F4E-4EAC-820B-06A264411A26}"/>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85.1</c:v>
                </c:pt>
                <c:pt idx="4">
                  <c:v>85.1</c:v>
                </c:pt>
                <c:pt idx="5">
                  <c:v>85.1</c:v>
                </c:pt>
                <c:pt idx="6">
                  <c:v>85.1</c:v>
                </c:pt>
                <c:pt idx="7">
                  <c:v>85.1</c:v>
                </c:pt>
                <c:pt idx="8">
                  <c:v>78.8</c:v>
                </c:pt>
                <c:pt idx="9">
                  <c:v>72.400000000000006</c:v>
                </c:pt>
                <c:pt idx="10">
                  <c:v>66</c:v>
                </c:pt>
                <c:pt idx="11">
                  <c:v>59.7</c:v>
                </c:pt>
                <c:pt idx="12">
                  <c:v>53.4</c:v>
                </c:pt>
                <c:pt idx="13">
                  <c:v>47</c:v>
                </c:pt>
                <c:pt idx="14">
                  <c:v>40.6</c:v>
                </c:pt>
                <c:pt idx="15">
                  <c:v>34.299999999999997</c:v>
                </c:pt>
                <c:pt idx="16">
                  <c:v>34.299999999999997</c:v>
                </c:pt>
                <c:pt idx="17">
                  <c:v>34.299999999999997</c:v>
                </c:pt>
                <c:pt idx="18">
                  <c:v>34.299999999999997</c:v>
                </c:pt>
                <c:pt idx="19">
                  <c:v>34.299999999999997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F4E-4EAC-820B-06A264411A2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F4E-4EAC-820B-06A264411A26}"/>
              </c:ext>
            </c:extLst>
          </c:dPt>
          <c:dPt>
            <c:idx val="3"/>
            <c:bubble3D val="0"/>
            <c:extLst>
              <c:ext xmlns:c16="http://schemas.microsoft.com/office/drawing/2014/chart" uri="{C3380CC4-5D6E-409C-BE32-E72D297353CC}">
                <c16:uniqueId val="{00000003-5F4E-4EAC-820B-06A264411A2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4E-4EAC-820B-06A264411A2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4E-4EAC-820B-06A264411A2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4E-4EAC-820B-06A264411A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4E-4EAC-820B-06A264411A2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4E-4EAC-820B-06A264411A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4E-4EAC-820B-06A264411A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4E-4EAC-820B-06A264411A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4E-4EAC-820B-06A264411A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4E-4EAC-820B-06A264411A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4E-4EAC-820B-06A264411A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4E-4EAC-820B-06A264411A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4E-4EAC-820B-06A264411A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4E-4EAC-820B-06A264411A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4E-4EAC-820B-06A264411A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4E-4EAC-820B-06A264411A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4E-4EAC-820B-06A264411A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4E-4EAC-820B-06A264411A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4E-4EAC-820B-06A264411A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4E-4EAC-820B-06A264411A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4E-4EAC-820B-06A264411A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4E-4EAC-820B-06A264411A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4E-4EAC-820B-06A264411A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4E-4EAC-820B-06A264411A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F4E-4EAC-820B-06A264411A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4E-4EAC-820B-06A264411A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4E-4EAC-820B-06A264411A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4E-4EAC-820B-06A264411A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4E-4EAC-820B-06A264411A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4E-4EAC-820B-06A264411A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4E-4EAC-820B-06A264411A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4E-4EAC-820B-06A264411A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4E-4EAC-820B-06A264411A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4E-4EAC-820B-06A264411A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4E-4EAC-820B-06A264411A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4E-4EAC-820B-06A264411A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4E-4EAC-820B-06A264411A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4E-4EAC-820B-06A264411A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4E-4EAC-820B-06A264411A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4E-4EAC-820B-06A264411A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4E-4EAC-820B-06A264411A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4E-4EAC-820B-06A264411A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4E-4EAC-820B-06A264411A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4E-4EAC-820B-06A264411A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4E-4EAC-820B-06A264411A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4E-4EAC-820B-06A264411A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4E-4EAC-820B-06A264411A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4E-4EAC-820B-06A264411A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4E-4EAC-820B-06A264411A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4E-4EAC-820B-06A264411A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4E-4EAC-820B-06A264411A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4E-4EAC-820B-06A264411A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4E-4EAC-820B-06A264411A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4E-4EAC-820B-06A264411A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4E-4EAC-820B-06A264411A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4E-4EAC-820B-06A264411A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4E-4EAC-820B-06A264411A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4E-4EAC-820B-06A264411A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4E-4EAC-820B-06A264411A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4E-4EAC-820B-06A264411A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4E-4EAC-820B-06A264411A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4E-4EAC-820B-06A264411A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4E-4EAC-820B-06A264411A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4E-4EAC-820B-06A264411A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4E-4EAC-820B-06A264411A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4E-4EAC-820B-06A264411A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4E-4EAC-820B-06A264411A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4E-4EAC-820B-06A264411A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4E-4EAC-820B-06A264411A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4E-4EAC-820B-06A264411A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4E-4EAC-820B-06A264411A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4E-4EAC-820B-06A264411A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4E-4EAC-820B-06A264411A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4E-4EAC-820B-06A264411A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4E-4EAC-820B-06A264411A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4E-4EAC-820B-06A264411A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4E-4EAC-820B-06A264411A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4E-4EAC-820B-06A264411A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4E-4EAC-820B-06A264411A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4E-4EAC-820B-06A264411A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4E-4EAC-820B-06A264411A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4E-4EAC-820B-06A264411A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4E-4EAC-820B-06A264411A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4E-4EAC-820B-06A264411A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4E-4EAC-820B-06A264411A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4E-4EAC-820B-06A264411A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4E-4EAC-820B-06A264411A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4E-4EAC-820B-06A264411A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4E-4EAC-820B-06A264411A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4E-4EAC-820B-06A264411A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4E-4EAC-820B-06A264411A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4E-4EAC-820B-06A264411A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4E-4EAC-820B-06A264411A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4E-4EAC-820B-06A264411A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4E-4EAC-820B-06A264411A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F4E-4EAC-820B-06A264411A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91.2</c:v>
                </c:pt>
                <c:pt idx="1">
                  <c:v>92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F4E-4EAC-820B-06A264411A2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F4E-4EAC-820B-06A264411A2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F4E-4EAC-820B-06A264411A2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F4E-4EAC-820B-06A264411A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F4E-4EAC-820B-06A264411A2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F4E-4EAC-820B-06A264411A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F4E-4EAC-820B-06A264411A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F4E-4EAC-820B-06A264411A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F4E-4EAC-820B-06A264411A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F4E-4EAC-820B-06A264411A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F4E-4EAC-820B-06A264411A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F4E-4EAC-820B-06A264411A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F4E-4EAC-820B-06A264411A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F4E-4EAC-820B-06A264411A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F4E-4EAC-820B-06A264411A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F4E-4EAC-820B-06A264411A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F4E-4EAC-820B-06A264411A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F4E-4EAC-820B-06A264411A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F4E-4EAC-820B-06A264411A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F4E-4EAC-820B-06A264411A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F4E-4EAC-820B-06A264411A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F4E-4EAC-820B-06A264411A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F4E-4EAC-820B-06A264411A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F4E-4EAC-820B-06A264411A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F4E-4EAC-820B-06A264411A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F4E-4EAC-820B-06A264411A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F4E-4EAC-820B-06A264411A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F4E-4EAC-820B-06A264411A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F4E-4EAC-820B-06A264411A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F4E-4EAC-820B-06A264411A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F4E-4EAC-820B-06A264411A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F4E-4EAC-820B-06A264411A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F4E-4EAC-820B-06A264411A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F4E-4EAC-820B-06A264411A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F4E-4EAC-820B-06A264411A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F4E-4EAC-820B-06A264411A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F4E-4EAC-820B-06A264411A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F4E-4EAC-820B-06A264411A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F4E-4EAC-820B-06A264411A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F4E-4EAC-820B-06A264411A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F4E-4EAC-820B-06A264411A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F4E-4EAC-820B-06A264411A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F4E-4EAC-820B-06A264411A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F4E-4EAC-820B-06A264411A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F4E-4EAC-820B-06A264411A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F4E-4EAC-820B-06A264411A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F4E-4EAC-820B-06A264411A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F4E-4EAC-820B-06A264411A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F4E-4EAC-820B-06A264411A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F4E-4EAC-820B-06A264411A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F4E-4EAC-820B-06A264411A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4E-4EAC-820B-06A264411A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4E-4EAC-820B-06A264411A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4E-4EAC-820B-06A264411A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4E-4EAC-820B-06A264411A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4E-4EAC-820B-06A264411A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4E-4EAC-820B-06A264411A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4E-4EAC-820B-06A264411A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4E-4EAC-820B-06A264411A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4E-4EAC-820B-06A264411A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4E-4EAC-820B-06A264411A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4E-4EAC-820B-06A264411A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4E-4EAC-820B-06A264411A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4E-4EAC-820B-06A264411A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4E-4EAC-820B-06A264411A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4E-4EAC-820B-06A264411A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4E-4EAC-820B-06A264411A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4E-4EAC-820B-06A264411A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4E-4EAC-820B-06A264411A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4E-4EAC-820B-06A264411A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4E-4EAC-820B-06A264411A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4E-4EAC-820B-06A264411A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4E-4EAC-820B-06A264411A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4E-4EAC-820B-06A264411A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4E-4EAC-820B-06A264411A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4E-4EAC-820B-06A264411A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4E-4EAC-820B-06A264411A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4E-4EAC-820B-06A264411A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4E-4EAC-820B-06A264411A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4E-4EAC-820B-06A264411A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4E-4EAC-820B-06A264411A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4E-4EAC-820B-06A264411A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4E-4EAC-820B-06A264411A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4E-4EAC-820B-06A264411A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4E-4EAC-820B-06A264411A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4E-4EAC-820B-06A264411A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4E-4EAC-820B-06A264411A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4E-4EAC-820B-06A264411A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4E-4EAC-820B-06A264411A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4E-4EAC-820B-06A264411A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4E-4EAC-820B-06A264411A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4E-4EAC-820B-06A264411A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4E-4EAC-820B-06A264411A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4E-4EAC-820B-06A264411A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4E-4EAC-820B-06A264411A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4E-4EAC-820B-06A264411A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72.400000000000006</c:v>
                </c:pt>
                <c:pt idx="1">
                  <c:v>47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F4E-4EAC-820B-06A264411A2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96.5</c:v>
                </c:pt>
                <c:pt idx="4">
                  <c:v>96.5</c:v>
                </c:pt>
                <c:pt idx="5">
                  <c:v>96.5</c:v>
                </c:pt>
                <c:pt idx="6">
                  <c:v>96.5</c:v>
                </c:pt>
                <c:pt idx="7">
                  <c:v>96.5</c:v>
                </c:pt>
                <c:pt idx="8">
                  <c:v>95.8</c:v>
                </c:pt>
                <c:pt idx="9">
                  <c:v>95</c:v>
                </c:pt>
                <c:pt idx="10">
                  <c:v>94.3</c:v>
                </c:pt>
                <c:pt idx="11">
                  <c:v>93.5</c:v>
                </c:pt>
                <c:pt idx="12">
                  <c:v>92.8</c:v>
                </c:pt>
                <c:pt idx="13">
                  <c:v>92</c:v>
                </c:pt>
                <c:pt idx="14">
                  <c:v>91.3</c:v>
                </c:pt>
                <c:pt idx="15">
                  <c:v>90.5</c:v>
                </c:pt>
                <c:pt idx="16">
                  <c:v>90.5</c:v>
                </c:pt>
                <c:pt idx="17">
                  <c:v>90.5</c:v>
                </c:pt>
                <c:pt idx="18">
                  <c:v>90.5</c:v>
                </c:pt>
                <c:pt idx="19">
                  <c:v>90.5</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F4E-4EAC-820B-06A264411A2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F4E-4EAC-820B-06A264411A26}"/>
              </c:ext>
            </c:extLst>
          </c:dPt>
          <c:dPt>
            <c:idx val="3"/>
            <c:bubble3D val="0"/>
            <c:extLst>
              <c:ext xmlns:c16="http://schemas.microsoft.com/office/drawing/2014/chart" uri="{C3380CC4-5D6E-409C-BE32-E72D297353CC}">
                <c16:uniqueId val="{000000C4-5F4E-4EAC-820B-06A264411A2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F4E-4EAC-820B-06A264411A2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F4E-4EAC-820B-06A264411A2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F4E-4EAC-820B-06A264411A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F4E-4EAC-820B-06A264411A2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F4E-4EAC-820B-06A264411A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F4E-4EAC-820B-06A264411A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F4E-4EAC-820B-06A264411A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F4E-4EAC-820B-06A264411A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F4E-4EAC-820B-06A264411A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F4E-4EAC-820B-06A264411A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F4E-4EAC-820B-06A264411A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F4E-4EAC-820B-06A264411A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F4E-4EAC-820B-06A264411A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F4E-4EAC-820B-06A264411A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F4E-4EAC-820B-06A264411A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F4E-4EAC-820B-06A264411A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F4E-4EAC-820B-06A264411A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F4E-4EAC-820B-06A264411A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F4E-4EAC-820B-06A264411A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F4E-4EAC-820B-06A264411A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F4E-4EAC-820B-06A264411A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F4E-4EAC-820B-06A264411A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F4E-4EAC-820B-06A264411A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F4E-4EAC-820B-06A264411A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F4E-4EAC-820B-06A264411A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F4E-4EAC-820B-06A264411A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F4E-4EAC-820B-06A264411A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F4E-4EAC-820B-06A264411A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F4E-4EAC-820B-06A264411A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F4E-4EAC-820B-06A264411A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F4E-4EAC-820B-06A264411A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F4E-4EAC-820B-06A264411A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F4E-4EAC-820B-06A264411A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F4E-4EAC-820B-06A264411A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F4E-4EAC-820B-06A264411A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F4E-4EAC-820B-06A264411A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F4E-4EAC-820B-06A264411A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F4E-4EAC-820B-06A264411A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F4E-4EAC-820B-06A264411A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F4E-4EAC-820B-06A264411A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F4E-4EAC-820B-06A264411A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F4E-4EAC-820B-06A264411A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F4E-4EAC-820B-06A264411A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F4E-4EAC-820B-06A264411A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F4E-4EAC-820B-06A264411A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F4E-4EAC-820B-06A264411A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F4E-4EAC-820B-06A264411A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F4E-4EAC-820B-06A264411A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F4E-4EAC-820B-06A264411A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F4E-4EAC-820B-06A264411A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F4E-4EAC-820B-06A264411A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F4E-4EAC-820B-06A264411A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F4E-4EAC-820B-06A264411A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F4E-4EAC-820B-06A264411A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F4E-4EAC-820B-06A264411A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F4E-4EAC-820B-06A264411A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F4E-4EAC-820B-06A264411A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F4E-4EAC-820B-06A264411A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F4E-4EAC-820B-06A264411A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F4E-4EAC-820B-06A264411A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F4E-4EAC-820B-06A264411A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F4E-4EAC-820B-06A264411A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F4E-4EAC-820B-06A264411A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F4E-4EAC-820B-06A264411A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F4E-4EAC-820B-06A264411A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F4E-4EAC-820B-06A264411A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F4E-4EAC-820B-06A264411A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F4E-4EAC-820B-06A264411A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F4E-4EAC-820B-06A264411A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F4E-4EAC-820B-06A264411A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F4E-4EAC-820B-06A264411A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F4E-4EAC-820B-06A264411A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F4E-4EAC-820B-06A264411A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F4E-4EAC-820B-06A264411A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F4E-4EAC-820B-06A264411A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F4E-4EAC-820B-06A264411A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F4E-4EAC-820B-06A264411A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F4E-4EAC-820B-06A264411A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F4E-4EAC-820B-06A264411A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F4E-4EAC-820B-06A264411A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F4E-4EAC-820B-06A264411A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F4E-4EAC-820B-06A264411A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F4E-4EAC-820B-06A264411A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F4E-4EAC-820B-06A264411A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F4E-4EAC-820B-06A264411A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F4E-4EAC-820B-06A264411A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F4E-4EAC-820B-06A264411A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F4E-4EAC-820B-06A264411A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F4E-4EAC-820B-06A264411A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F4E-4EAC-820B-06A264411A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F4E-4EAC-820B-06A264411A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F4E-4EAC-820B-06A264411A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F4E-4EAC-820B-06A264411A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F4E-4EAC-820B-06A264411A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F4E-4EAC-820B-06A264411A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95</c:v>
                </c:pt>
                <c:pt idx="1">
                  <c:v>92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F4E-4EAC-820B-06A264411A2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9E2-40B3-9901-EBE23B446A7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9E2-40B3-9901-EBE23B446A7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9E2-40B3-9901-EBE23B446A7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E2-40B3-9901-EBE23B446A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E2-40B3-9901-EBE23B446A7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E2-40B3-9901-EBE23B446A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E2-40B3-9901-EBE23B446A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E2-40B3-9901-EBE23B446A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E2-40B3-9901-EBE23B446A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E2-40B3-9901-EBE23B446A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E2-40B3-9901-EBE23B446A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E2-40B3-9901-EBE23B446A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E2-40B3-9901-EBE23B446A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E2-40B3-9901-EBE23B446A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E2-40B3-9901-EBE23B446A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E2-40B3-9901-EBE23B446A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E2-40B3-9901-EBE23B446A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E2-40B3-9901-EBE23B446A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E2-40B3-9901-EBE23B446A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E2-40B3-9901-EBE23B446A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E2-40B3-9901-EBE23B446A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E2-40B3-9901-EBE23B446A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E2-40B3-9901-EBE23B446A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E2-40B3-9901-EBE23B446A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E2-40B3-9901-EBE23B446A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E2-40B3-9901-EBE23B446A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9E2-40B3-9901-EBE23B446A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E2-40B3-9901-EBE23B446A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E2-40B3-9901-EBE23B446A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E2-40B3-9901-EBE23B446A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E2-40B3-9901-EBE23B446A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E2-40B3-9901-EBE23B446A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E2-40B3-9901-EBE23B446A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E2-40B3-9901-EBE23B446A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E2-40B3-9901-EBE23B446A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E2-40B3-9901-EBE23B446A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E2-40B3-9901-EBE23B446A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E2-40B3-9901-EBE23B446A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E2-40B3-9901-EBE23B446A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E2-40B3-9901-EBE23B446A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E2-40B3-9901-EBE23B446A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E2-40B3-9901-EBE23B446A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E2-40B3-9901-EBE23B446A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E2-40B3-9901-EBE23B446A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E2-40B3-9901-EBE23B446A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E2-40B3-9901-EBE23B446A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E2-40B3-9901-EBE23B446A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E2-40B3-9901-EBE23B446A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E2-40B3-9901-EBE23B446A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E2-40B3-9901-EBE23B446A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E2-40B3-9901-EBE23B446A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E2-40B3-9901-EBE23B446A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E2-40B3-9901-EBE23B446A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E2-40B3-9901-EBE23B446A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E2-40B3-9901-EBE23B446A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E2-40B3-9901-EBE23B446A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E2-40B3-9901-EBE23B446A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E2-40B3-9901-EBE23B446A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E2-40B3-9901-EBE23B446A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E2-40B3-9901-EBE23B446A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E2-40B3-9901-EBE23B446A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E2-40B3-9901-EBE23B446A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E2-40B3-9901-EBE23B446A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E2-40B3-9901-EBE23B446A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E2-40B3-9901-EBE23B446A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E2-40B3-9901-EBE23B446A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E2-40B3-9901-EBE23B446A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E2-40B3-9901-EBE23B446A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E2-40B3-9901-EBE23B446A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E2-40B3-9901-EBE23B446A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E2-40B3-9901-EBE23B446A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E2-40B3-9901-EBE23B446A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E2-40B3-9901-EBE23B446A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E2-40B3-9901-EBE23B446A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E2-40B3-9901-EBE23B446A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E2-40B3-9901-EBE23B446A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E2-40B3-9901-EBE23B446A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E2-40B3-9901-EBE23B446A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E2-40B3-9901-EBE23B446A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E2-40B3-9901-EBE23B446A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E2-40B3-9901-EBE23B446A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E2-40B3-9901-EBE23B446A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E2-40B3-9901-EBE23B446A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E2-40B3-9901-EBE23B446A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E2-40B3-9901-EBE23B446A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E2-40B3-9901-EBE23B446A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E2-40B3-9901-EBE23B446A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E2-40B3-9901-EBE23B446A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E2-40B3-9901-EBE23B446A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E2-40B3-9901-EBE23B446A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E2-40B3-9901-EBE23B446A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E2-40B3-9901-EBE23B446A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E2-40B3-9901-EBE23B446A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E2-40B3-9901-EBE23B446A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E2-40B3-9901-EBE23B446A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E2-40B3-9901-EBE23B446A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E2-40B3-9901-EBE23B446A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9E2-40B3-9901-EBE23B446A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9E2-40B3-9901-EBE23B446A7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E2-40B3-9901-EBE23B446A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E2-40B3-9901-EBE23B446A7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E2-40B3-9901-EBE23B446A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E2-40B3-9901-EBE23B446A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E2-40B3-9901-EBE23B446A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E2-40B3-9901-EBE23B446A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E2-40B3-9901-EBE23B446A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E2-40B3-9901-EBE23B446A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E2-40B3-9901-EBE23B446A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E2-40B3-9901-EBE23B446A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E2-40B3-9901-EBE23B446A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E2-40B3-9901-EBE23B446A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E2-40B3-9901-EBE23B446A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E2-40B3-9901-EBE23B446A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E2-40B3-9901-EBE23B446A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E2-40B3-9901-EBE23B446A7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E2-40B3-9901-EBE23B446A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E2-40B3-9901-EBE23B446A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E2-40B3-9901-EBE23B446A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E2-40B3-9901-EBE23B446A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E2-40B3-9901-EBE23B446A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E2-40B3-9901-EBE23B446A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E2-40B3-9901-EBE23B446A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E2-40B3-9901-EBE23B446A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E2-40B3-9901-EBE23B446A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E2-40B3-9901-EBE23B446A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E2-40B3-9901-EBE23B446A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E2-40B3-9901-EBE23B446A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E2-40B3-9901-EBE23B446A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E2-40B3-9901-EBE23B446A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E2-40B3-9901-EBE23B446A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E2-40B3-9901-EBE23B446A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E2-40B3-9901-EBE23B446A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E2-40B3-9901-EBE23B446A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E2-40B3-9901-EBE23B446A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E2-40B3-9901-EBE23B446A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E2-40B3-9901-EBE23B446A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E2-40B3-9901-EBE23B446A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E2-40B3-9901-EBE23B446A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E2-40B3-9901-EBE23B446A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E2-40B3-9901-EBE23B446A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E2-40B3-9901-EBE23B446A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E2-40B3-9901-EBE23B446A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E2-40B3-9901-EBE23B446A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E2-40B3-9901-EBE23B446A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E2-40B3-9901-EBE23B446A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E2-40B3-9901-EBE23B446A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E2-40B3-9901-EBE23B446A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E2-40B3-9901-EBE23B446A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E2-40B3-9901-EBE23B446A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E2-40B3-9901-EBE23B446A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E2-40B3-9901-EBE23B446A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E2-40B3-9901-EBE23B446A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E2-40B3-9901-EBE23B446A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E2-40B3-9901-EBE23B446A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E2-40B3-9901-EBE23B446A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E2-40B3-9901-EBE23B446A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E2-40B3-9901-EBE23B446A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E2-40B3-9901-EBE23B446A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E2-40B3-9901-EBE23B446A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E2-40B3-9901-EBE23B446A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E2-40B3-9901-EBE23B446A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E2-40B3-9901-EBE23B446A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E2-40B3-9901-EBE23B446A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E2-40B3-9901-EBE23B446A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E2-40B3-9901-EBE23B446A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E2-40B3-9901-EBE23B446A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E2-40B3-9901-EBE23B446A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E2-40B3-9901-EBE23B446A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E2-40B3-9901-EBE23B446A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E2-40B3-9901-EBE23B446A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E2-40B3-9901-EBE23B446A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E2-40B3-9901-EBE23B446A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E2-40B3-9901-EBE23B446A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E2-40B3-9901-EBE23B446A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E2-40B3-9901-EBE23B446A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E2-40B3-9901-EBE23B446A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E2-40B3-9901-EBE23B446A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E2-40B3-9901-EBE23B446A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E2-40B3-9901-EBE23B446A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E2-40B3-9901-EBE23B446A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E2-40B3-9901-EBE23B446A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E2-40B3-9901-EBE23B446A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E2-40B3-9901-EBE23B446A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E2-40B3-9901-EBE23B446A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E2-40B3-9901-EBE23B446A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E2-40B3-9901-EBE23B446A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E2-40B3-9901-EBE23B446A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E2-40B3-9901-EBE23B446A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E2-40B3-9901-EBE23B446A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E2-40B3-9901-EBE23B446A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E2-40B3-9901-EBE23B446A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E2-40B3-9901-EBE23B446A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E2-40B3-9901-EBE23B446A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E2-40B3-9901-EBE23B446A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E2-40B3-9901-EBE23B446A7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E2-40B3-9901-EBE23B446A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9E2-40B3-9901-EBE23B446A7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E2-40B3-9901-EBE23B446A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E2-40B3-9901-EBE23B446A7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E2-40B3-9901-EBE23B446A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E2-40B3-9901-EBE23B446A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E2-40B3-9901-EBE23B446A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E2-40B3-9901-EBE23B446A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E2-40B3-9901-EBE23B446A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E2-40B3-9901-EBE23B446A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E2-40B3-9901-EBE23B446A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E2-40B3-9901-EBE23B446A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E2-40B3-9901-EBE23B446A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E2-40B3-9901-EBE23B446A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E2-40B3-9901-EBE23B446A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E2-40B3-9901-EBE23B446A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E2-40B3-9901-EBE23B446A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E2-40B3-9901-EBE23B446A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E2-40B3-9901-EBE23B446A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E2-40B3-9901-EBE23B446A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E2-40B3-9901-EBE23B446A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E2-40B3-9901-EBE23B446A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E2-40B3-9901-EBE23B446A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E2-40B3-9901-EBE23B446A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E2-40B3-9901-EBE23B446A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E2-40B3-9901-EBE23B446A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E2-40B3-9901-EBE23B446A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E2-40B3-9901-EBE23B446A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E2-40B3-9901-EBE23B446A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E2-40B3-9901-EBE23B446A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E2-40B3-9901-EBE23B446A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E2-40B3-9901-EBE23B446A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E2-40B3-9901-EBE23B446A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E2-40B3-9901-EBE23B446A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E2-40B3-9901-EBE23B446A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E2-40B3-9901-EBE23B446A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E2-40B3-9901-EBE23B446A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E2-40B3-9901-EBE23B446A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E2-40B3-9901-EBE23B446A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E2-40B3-9901-EBE23B446A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E2-40B3-9901-EBE23B446A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E2-40B3-9901-EBE23B446A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E2-40B3-9901-EBE23B446A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E2-40B3-9901-EBE23B446A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E2-40B3-9901-EBE23B446A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E2-40B3-9901-EBE23B446A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E2-40B3-9901-EBE23B446A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E2-40B3-9901-EBE23B446A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E2-40B3-9901-EBE23B446A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E2-40B3-9901-EBE23B446A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E2-40B3-9901-EBE23B446A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E2-40B3-9901-EBE23B446A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E2-40B3-9901-EBE23B446A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E2-40B3-9901-EBE23B446A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E2-40B3-9901-EBE23B446A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E2-40B3-9901-EBE23B446A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E2-40B3-9901-EBE23B446A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E2-40B3-9901-EBE23B446A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E2-40B3-9901-EBE23B446A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E2-40B3-9901-EBE23B446A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E2-40B3-9901-EBE23B446A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E2-40B3-9901-EBE23B446A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E2-40B3-9901-EBE23B446A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E2-40B3-9901-EBE23B446A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E2-40B3-9901-EBE23B446A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E2-40B3-9901-EBE23B446A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E2-40B3-9901-EBE23B446A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E2-40B3-9901-EBE23B446A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E2-40B3-9901-EBE23B446A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E2-40B3-9901-EBE23B446A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E2-40B3-9901-EBE23B446A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E2-40B3-9901-EBE23B446A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E2-40B3-9901-EBE23B446A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E2-40B3-9901-EBE23B446A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E2-40B3-9901-EBE23B446A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E2-40B3-9901-EBE23B446A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E2-40B3-9901-EBE23B446A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E2-40B3-9901-EBE23B446A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E2-40B3-9901-EBE23B446A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E2-40B3-9901-EBE23B446A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E2-40B3-9901-EBE23B446A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E2-40B3-9901-EBE23B446A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E2-40B3-9901-EBE23B446A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E2-40B3-9901-EBE23B446A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E2-40B3-9901-EBE23B446A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E2-40B3-9901-EBE23B446A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E2-40B3-9901-EBE23B446A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E2-40B3-9901-EBE23B446A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E2-40B3-9901-EBE23B446A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E2-40B3-9901-EBE23B446A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E2-40B3-9901-EBE23B446A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E2-40B3-9901-EBE23B446A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E2-40B3-9901-EBE23B446A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E2-40B3-9901-EBE23B446A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E2-40B3-9901-EBE23B446A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E2-40B3-9901-EBE23B446A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E2-40B3-9901-EBE23B446A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E2-40B3-9901-EBE23B446A7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89.4</c:v>
                </c:pt>
                <c:pt idx="6">
                  <c:v>89.4</c:v>
                </c:pt>
                <c:pt idx="7">
                  <c:v>89.4</c:v>
                </c:pt>
                <c:pt idx="8">
                  <c:v>89.4</c:v>
                </c:pt>
                <c:pt idx="9">
                  <c:v>89.4</c:v>
                </c:pt>
                <c:pt idx="10">
                  <c:v>89.4</c:v>
                </c:pt>
                <c:pt idx="11">
                  <c:v>89.4</c:v>
                </c:pt>
                <c:pt idx="12">
                  <c:v>89.4</c:v>
                </c:pt>
                <c:pt idx="13">
                  <c:v>89.4</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9D9-43B6-8F34-CF2F88D8CF2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68.2</c:v>
                </c:pt>
                <c:pt idx="6">
                  <c:v>68.2</c:v>
                </c:pt>
                <c:pt idx="7">
                  <c:v>68.2</c:v>
                </c:pt>
                <c:pt idx="8">
                  <c:v>68.2</c:v>
                </c:pt>
                <c:pt idx="9">
                  <c:v>68.2</c:v>
                </c:pt>
                <c:pt idx="10">
                  <c:v>68.2</c:v>
                </c:pt>
                <c:pt idx="11">
                  <c:v>68.2</c:v>
                </c:pt>
                <c:pt idx="12">
                  <c:v>68.2</c:v>
                </c:pt>
                <c:pt idx="13">
                  <c:v>68.2</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9D9-43B6-8F34-CF2F88D8CF2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9D9-43B6-8F34-CF2F88D8CF2E}"/>
              </c:ext>
            </c:extLst>
          </c:dPt>
          <c:dPt>
            <c:idx val="3"/>
            <c:bubble3D val="0"/>
            <c:extLst>
              <c:ext xmlns:c16="http://schemas.microsoft.com/office/drawing/2014/chart" uri="{C3380CC4-5D6E-409C-BE32-E72D297353CC}">
                <c16:uniqueId val="{00000003-A9D9-43B6-8F34-CF2F88D8CF2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D9-43B6-8F34-CF2F88D8CF2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D9-43B6-8F34-CF2F88D8CF2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D9-43B6-8F34-CF2F88D8CF2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D9-43B6-8F34-CF2F88D8CF2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D9-43B6-8F34-CF2F88D8CF2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D9-43B6-8F34-CF2F88D8CF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D9-43B6-8F34-CF2F88D8CF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D9-43B6-8F34-CF2F88D8CF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D9-43B6-8F34-CF2F88D8CF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D9-43B6-8F34-CF2F88D8CF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D9-43B6-8F34-CF2F88D8CF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D9-43B6-8F34-CF2F88D8CF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D9-43B6-8F34-CF2F88D8CF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D9-43B6-8F34-CF2F88D8CF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D9-43B6-8F34-CF2F88D8CF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D9-43B6-8F34-CF2F88D8CF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D9-43B6-8F34-CF2F88D8CF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D9-43B6-8F34-CF2F88D8CF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D9-43B6-8F34-CF2F88D8CF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D9-43B6-8F34-CF2F88D8CF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D9-43B6-8F34-CF2F88D8CF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D9-43B6-8F34-CF2F88D8CF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D9-43B6-8F34-CF2F88D8CF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D9-43B6-8F34-CF2F88D8CF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D9-43B6-8F34-CF2F88D8CF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D9-43B6-8F34-CF2F88D8CF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D9-43B6-8F34-CF2F88D8CF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D9-43B6-8F34-CF2F88D8CF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D9-43B6-8F34-CF2F88D8CF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D9-43B6-8F34-CF2F88D8CF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D9-43B6-8F34-CF2F88D8CF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D9-43B6-8F34-CF2F88D8CF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D9-43B6-8F34-CF2F88D8CF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D9-43B6-8F34-CF2F88D8CF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D9-43B6-8F34-CF2F88D8CF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D9-43B6-8F34-CF2F88D8CF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D9-43B6-8F34-CF2F88D8CF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D9-43B6-8F34-CF2F88D8CF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D9-43B6-8F34-CF2F88D8CF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D9-43B6-8F34-CF2F88D8CF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D9-43B6-8F34-CF2F88D8CF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D9-43B6-8F34-CF2F88D8CF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D9-43B6-8F34-CF2F88D8CF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D9-43B6-8F34-CF2F88D8CF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D9-43B6-8F34-CF2F88D8CF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D9-43B6-8F34-CF2F88D8CF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D9-43B6-8F34-CF2F88D8CF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D9-43B6-8F34-CF2F88D8CF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D9-43B6-8F34-CF2F88D8CF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D9-43B6-8F34-CF2F88D8CF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D9-43B6-8F34-CF2F88D8CF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D9-43B6-8F34-CF2F88D8CF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D9-43B6-8F34-CF2F88D8CF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D9-43B6-8F34-CF2F88D8CF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D9-43B6-8F34-CF2F88D8CF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D9-43B6-8F34-CF2F88D8CF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D9-43B6-8F34-CF2F88D8CF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D9-43B6-8F34-CF2F88D8CF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D9-43B6-8F34-CF2F88D8CF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D9-43B6-8F34-CF2F88D8CF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D9-43B6-8F34-CF2F88D8CF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D9-43B6-8F34-CF2F88D8CF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D9-43B6-8F34-CF2F88D8CF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D9-43B6-8F34-CF2F88D8CF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D9-43B6-8F34-CF2F88D8CF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D9-43B6-8F34-CF2F88D8CF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D9-43B6-8F34-CF2F88D8CF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D9-43B6-8F34-CF2F88D8CF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D9-43B6-8F34-CF2F88D8CF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D9-43B6-8F34-CF2F88D8CF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D9-43B6-8F34-CF2F88D8CF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D9-43B6-8F34-CF2F88D8CF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D9-43B6-8F34-CF2F88D8CF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D9-43B6-8F34-CF2F88D8CF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D9-43B6-8F34-CF2F88D8CF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D9-43B6-8F34-CF2F88D8CF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D9-43B6-8F34-CF2F88D8CF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D9-43B6-8F34-CF2F88D8CF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D9-43B6-8F34-CF2F88D8CF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D9-43B6-8F34-CF2F88D8CF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D9-43B6-8F34-CF2F88D8CF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D9-43B6-8F34-CF2F88D8CF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D9-43B6-8F34-CF2F88D8CF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D9-43B6-8F34-CF2F88D8CF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D9-43B6-8F34-CF2F88D8CF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D9-43B6-8F34-CF2F88D8CF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D9-43B6-8F34-CF2F88D8CF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D9-43B6-8F34-CF2F88D8CF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D9-43B6-8F34-CF2F88D8CF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D9-43B6-8F34-CF2F88D8CF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D9-43B6-8F34-CF2F88D8CF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D9-43B6-8F34-CF2F88D8CF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D9-43B6-8F34-CF2F88D8CF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D9-43B6-8F34-CF2F88D8CF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D9-43B6-8F34-CF2F88D8CF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89.4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D9-43B6-8F34-CF2F88D8CF2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D9-43B6-8F34-CF2F88D8CF2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D9-43B6-8F34-CF2F88D8CF2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D9-43B6-8F34-CF2F88D8CF2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D9-43B6-8F34-CF2F88D8CF2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D9-43B6-8F34-CF2F88D8CF2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D9-43B6-8F34-CF2F88D8CF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D9-43B6-8F34-CF2F88D8CF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D9-43B6-8F34-CF2F88D8CF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D9-43B6-8F34-CF2F88D8CF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D9-43B6-8F34-CF2F88D8CF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D9-43B6-8F34-CF2F88D8CF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D9-43B6-8F34-CF2F88D8CF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D9-43B6-8F34-CF2F88D8CF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D9-43B6-8F34-CF2F88D8CF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D9-43B6-8F34-CF2F88D8CF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D9-43B6-8F34-CF2F88D8CF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D9-43B6-8F34-CF2F88D8CF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D9-43B6-8F34-CF2F88D8CF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D9-43B6-8F34-CF2F88D8CF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D9-43B6-8F34-CF2F88D8CF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D9-43B6-8F34-CF2F88D8CF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D9-43B6-8F34-CF2F88D8CF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D9-43B6-8F34-CF2F88D8CF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D9-43B6-8F34-CF2F88D8CF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D9-43B6-8F34-CF2F88D8CF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D9-43B6-8F34-CF2F88D8CF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D9-43B6-8F34-CF2F88D8CF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D9-43B6-8F34-CF2F88D8CF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D9-43B6-8F34-CF2F88D8CF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D9-43B6-8F34-CF2F88D8CF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D9-43B6-8F34-CF2F88D8CF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D9-43B6-8F34-CF2F88D8CF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D9-43B6-8F34-CF2F88D8CF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D9-43B6-8F34-CF2F88D8CF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D9-43B6-8F34-CF2F88D8CF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D9-43B6-8F34-CF2F88D8CF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D9-43B6-8F34-CF2F88D8CF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D9-43B6-8F34-CF2F88D8CF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D9-43B6-8F34-CF2F88D8CF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D9-43B6-8F34-CF2F88D8CF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D9-43B6-8F34-CF2F88D8CF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D9-43B6-8F34-CF2F88D8CF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D9-43B6-8F34-CF2F88D8CF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D9-43B6-8F34-CF2F88D8CF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D9-43B6-8F34-CF2F88D8CF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D9-43B6-8F34-CF2F88D8CF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D9-43B6-8F34-CF2F88D8CF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D9-43B6-8F34-CF2F88D8CF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D9-43B6-8F34-CF2F88D8CF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D9-43B6-8F34-CF2F88D8CF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D9-43B6-8F34-CF2F88D8CF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D9-43B6-8F34-CF2F88D8CF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D9-43B6-8F34-CF2F88D8CF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D9-43B6-8F34-CF2F88D8CF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D9-43B6-8F34-CF2F88D8CF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D9-43B6-8F34-CF2F88D8CF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D9-43B6-8F34-CF2F88D8CF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D9-43B6-8F34-CF2F88D8CF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D9-43B6-8F34-CF2F88D8CF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D9-43B6-8F34-CF2F88D8CF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D9-43B6-8F34-CF2F88D8CF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D9-43B6-8F34-CF2F88D8CF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D9-43B6-8F34-CF2F88D8CF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D9-43B6-8F34-CF2F88D8CF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D9-43B6-8F34-CF2F88D8CF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D9-43B6-8F34-CF2F88D8CF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D9-43B6-8F34-CF2F88D8CF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D9-43B6-8F34-CF2F88D8CF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D9-43B6-8F34-CF2F88D8CF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D9-43B6-8F34-CF2F88D8CF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D9-43B6-8F34-CF2F88D8CF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D9-43B6-8F34-CF2F88D8CF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D9-43B6-8F34-CF2F88D8CF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D9-43B6-8F34-CF2F88D8CF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D9-43B6-8F34-CF2F88D8CF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D9-43B6-8F34-CF2F88D8CF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D9-43B6-8F34-CF2F88D8CF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D9-43B6-8F34-CF2F88D8CF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D9-43B6-8F34-CF2F88D8CF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D9-43B6-8F34-CF2F88D8CF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D9-43B6-8F34-CF2F88D8CF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D9-43B6-8F34-CF2F88D8CF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D9-43B6-8F34-CF2F88D8CF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D9-43B6-8F34-CF2F88D8CF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D9-43B6-8F34-CF2F88D8CF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D9-43B6-8F34-CF2F88D8CF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D9-43B6-8F34-CF2F88D8CF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D9-43B6-8F34-CF2F88D8CF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D9-43B6-8F34-CF2F88D8CF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D9-43B6-8F34-CF2F88D8CF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D9-43B6-8F34-CF2F88D8CF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D9-43B6-8F34-CF2F88D8CF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D9-43B6-8F34-CF2F88D8CF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D9-43B6-8F34-CF2F88D8CF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D9-43B6-8F34-CF2F88D8CF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68.2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D9-43B6-8F34-CF2F88D8CF2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97.6</c:v>
                </c:pt>
                <c:pt idx="6">
                  <c:v>97.6</c:v>
                </c:pt>
                <c:pt idx="7">
                  <c:v>97.6</c:v>
                </c:pt>
                <c:pt idx="8">
                  <c:v>97.6</c:v>
                </c:pt>
                <c:pt idx="9">
                  <c:v>97.6</c:v>
                </c:pt>
                <c:pt idx="10">
                  <c:v>97.6</c:v>
                </c:pt>
                <c:pt idx="11">
                  <c:v>97.6</c:v>
                </c:pt>
                <c:pt idx="12">
                  <c:v>97.6</c:v>
                </c:pt>
                <c:pt idx="13">
                  <c:v>97.6</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D9-43B6-8F34-CF2F88D8CF2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9D9-43B6-8F34-CF2F88D8CF2E}"/>
              </c:ext>
            </c:extLst>
          </c:dPt>
          <c:dPt>
            <c:idx val="3"/>
            <c:bubble3D val="0"/>
            <c:extLst>
              <c:ext xmlns:c16="http://schemas.microsoft.com/office/drawing/2014/chart" uri="{C3380CC4-5D6E-409C-BE32-E72D297353CC}">
                <c16:uniqueId val="{000000C4-A9D9-43B6-8F34-CF2F88D8CF2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D9-43B6-8F34-CF2F88D8CF2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D9-43B6-8F34-CF2F88D8CF2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D9-43B6-8F34-CF2F88D8CF2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D9-43B6-8F34-CF2F88D8CF2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D9-43B6-8F34-CF2F88D8CF2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D9-43B6-8F34-CF2F88D8CF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D9-43B6-8F34-CF2F88D8CF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D9-43B6-8F34-CF2F88D8CF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D9-43B6-8F34-CF2F88D8CF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D9-43B6-8F34-CF2F88D8CF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D9-43B6-8F34-CF2F88D8CF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D9-43B6-8F34-CF2F88D8CF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D9-43B6-8F34-CF2F88D8CF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D9-43B6-8F34-CF2F88D8CF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D9-43B6-8F34-CF2F88D8CF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D9-43B6-8F34-CF2F88D8CF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D9-43B6-8F34-CF2F88D8CF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D9-43B6-8F34-CF2F88D8CF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D9-43B6-8F34-CF2F88D8CF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D9-43B6-8F34-CF2F88D8CF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D9-43B6-8F34-CF2F88D8CF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D9-43B6-8F34-CF2F88D8CF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D9-43B6-8F34-CF2F88D8CF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D9-43B6-8F34-CF2F88D8CF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D9-43B6-8F34-CF2F88D8CF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D9-43B6-8F34-CF2F88D8CF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D9-43B6-8F34-CF2F88D8CF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D9-43B6-8F34-CF2F88D8CF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D9-43B6-8F34-CF2F88D8CF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D9-43B6-8F34-CF2F88D8CF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D9-43B6-8F34-CF2F88D8CF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D9-43B6-8F34-CF2F88D8CF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D9-43B6-8F34-CF2F88D8CF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D9-43B6-8F34-CF2F88D8CF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D9-43B6-8F34-CF2F88D8CF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D9-43B6-8F34-CF2F88D8CF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D9-43B6-8F34-CF2F88D8CF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D9-43B6-8F34-CF2F88D8CF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D9-43B6-8F34-CF2F88D8CF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D9-43B6-8F34-CF2F88D8CF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D9-43B6-8F34-CF2F88D8CF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D9-43B6-8F34-CF2F88D8CF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D9-43B6-8F34-CF2F88D8CF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D9-43B6-8F34-CF2F88D8CF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D9-43B6-8F34-CF2F88D8CF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D9-43B6-8F34-CF2F88D8CF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D9-43B6-8F34-CF2F88D8CF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D9-43B6-8F34-CF2F88D8CF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D9-43B6-8F34-CF2F88D8CF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D9-43B6-8F34-CF2F88D8CF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D9-43B6-8F34-CF2F88D8CF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D9-43B6-8F34-CF2F88D8CF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D9-43B6-8F34-CF2F88D8CF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D9-43B6-8F34-CF2F88D8CF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D9-43B6-8F34-CF2F88D8CF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D9-43B6-8F34-CF2F88D8CF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D9-43B6-8F34-CF2F88D8CF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D9-43B6-8F34-CF2F88D8CF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D9-43B6-8F34-CF2F88D8CF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D9-43B6-8F34-CF2F88D8CF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D9-43B6-8F34-CF2F88D8CF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D9-43B6-8F34-CF2F88D8CF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D9-43B6-8F34-CF2F88D8CF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D9-43B6-8F34-CF2F88D8CF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D9-43B6-8F34-CF2F88D8CF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D9-43B6-8F34-CF2F88D8CF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D9-43B6-8F34-CF2F88D8CF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D9-43B6-8F34-CF2F88D8CF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D9-43B6-8F34-CF2F88D8CF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D9-43B6-8F34-CF2F88D8CF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D9-43B6-8F34-CF2F88D8CF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D9-43B6-8F34-CF2F88D8CF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D9-43B6-8F34-CF2F88D8CF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D9-43B6-8F34-CF2F88D8CF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D9-43B6-8F34-CF2F88D8CF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D9-43B6-8F34-CF2F88D8CF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D9-43B6-8F34-CF2F88D8CF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D9-43B6-8F34-CF2F88D8CF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D9-43B6-8F34-CF2F88D8CF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D9-43B6-8F34-CF2F88D8CF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D9-43B6-8F34-CF2F88D8CF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D9-43B6-8F34-CF2F88D8CF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D9-43B6-8F34-CF2F88D8CF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D9-43B6-8F34-CF2F88D8CF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D9-43B6-8F34-CF2F88D8CF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D9-43B6-8F34-CF2F88D8CF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D9-43B6-8F34-CF2F88D8CF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D9-43B6-8F34-CF2F88D8CF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D9-43B6-8F34-CF2F88D8CF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D9-43B6-8F34-CF2F88D8CF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D9-43B6-8F34-CF2F88D8CF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D9-43B6-8F34-CF2F88D8CF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D9-43B6-8F34-CF2F88D8CF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D9-43B6-8F34-CF2F88D8CF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D9-43B6-8F34-CF2F88D8CF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97.6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D9-43B6-8F34-CF2F88D8CF2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90.8</c:v>
                </c:pt>
                <c:pt idx="6">
                  <c:v>90.8</c:v>
                </c:pt>
                <c:pt idx="7">
                  <c:v>90.8</c:v>
                </c:pt>
                <c:pt idx="8">
                  <c:v>90.8</c:v>
                </c:pt>
                <c:pt idx="9">
                  <c:v>90.8</c:v>
                </c:pt>
                <c:pt idx="10">
                  <c:v>90.8</c:v>
                </c:pt>
                <c:pt idx="11">
                  <c:v>90.8</c:v>
                </c:pt>
                <c:pt idx="12">
                  <c:v>90.8</c:v>
                </c:pt>
                <c:pt idx="13">
                  <c:v>90.8</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DCF-4C26-BC08-F5B047AB878D}"/>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66.3</c:v>
                </c:pt>
                <c:pt idx="6">
                  <c:v>66.3</c:v>
                </c:pt>
                <c:pt idx="7">
                  <c:v>66.3</c:v>
                </c:pt>
                <c:pt idx="8">
                  <c:v>66.3</c:v>
                </c:pt>
                <c:pt idx="9">
                  <c:v>66.3</c:v>
                </c:pt>
                <c:pt idx="10">
                  <c:v>66.3</c:v>
                </c:pt>
                <c:pt idx="11">
                  <c:v>66.3</c:v>
                </c:pt>
                <c:pt idx="12">
                  <c:v>66.3</c:v>
                </c:pt>
                <c:pt idx="13">
                  <c:v>66.3</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DCF-4C26-BC08-F5B047AB878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DCF-4C26-BC08-F5B047AB878D}"/>
              </c:ext>
            </c:extLst>
          </c:dPt>
          <c:dPt>
            <c:idx val="3"/>
            <c:bubble3D val="0"/>
            <c:extLst>
              <c:ext xmlns:c16="http://schemas.microsoft.com/office/drawing/2014/chart" uri="{C3380CC4-5D6E-409C-BE32-E72D297353CC}">
                <c16:uniqueId val="{00000003-4DCF-4C26-BC08-F5B047AB878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CF-4C26-BC08-F5B047AB87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CF-4C26-BC08-F5B047AB87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CF-4C26-BC08-F5B047AB878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CF-4C26-BC08-F5B047AB87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CF-4C26-BC08-F5B047AB87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CF-4C26-BC08-F5B047AB87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CF-4C26-BC08-F5B047AB87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CF-4C26-BC08-F5B047AB87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CF-4C26-BC08-F5B047AB87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CF-4C26-BC08-F5B047AB87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CF-4C26-BC08-F5B047AB87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CF-4C26-BC08-F5B047AB87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CF-4C26-BC08-F5B047AB87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CF-4C26-BC08-F5B047AB87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CF-4C26-BC08-F5B047AB87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CF-4C26-BC08-F5B047AB87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CF-4C26-BC08-F5B047AB87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CF-4C26-BC08-F5B047AB87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CF-4C26-BC08-F5B047AB87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CF-4C26-BC08-F5B047AB87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CF-4C26-BC08-F5B047AB87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CF-4C26-BC08-F5B047AB87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DCF-4C26-BC08-F5B047AB87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DCF-4C26-BC08-F5B047AB87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CF-4C26-BC08-F5B047AB87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CF-4C26-BC08-F5B047AB87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CF-4C26-BC08-F5B047AB87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CF-4C26-BC08-F5B047AB87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CF-4C26-BC08-F5B047AB87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CF-4C26-BC08-F5B047AB87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CF-4C26-BC08-F5B047AB87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CF-4C26-BC08-F5B047AB87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CF-4C26-BC08-F5B047AB87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CF-4C26-BC08-F5B047AB87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CF-4C26-BC08-F5B047AB87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CF-4C26-BC08-F5B047AB87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CF-4C26-BC08-F5B047AB87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CF-4C26-BC08-F5B047AB87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CF-4C26-BC08-F5B047AB87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CF-4C26-BC08-F5B047AB87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CF-4C26-BC08-F5B047AB87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CF-4C26-BC08-F5B047AB87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CF-4C26-BC08-F5B047AB87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CF-4C26-BC08-F5B047AB87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CF-4C26-BC08-F5B047AB87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CF-4C26-BC08-F5B047AB87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CF-4C26-BC08-F5B047AB87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CF-4C26-BC08-F5B047AB87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CF-4C26-BC08-F5B047AB87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CF-4C26-BC08-F5B047AB87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CF-4C26-BC08-F5B047AB87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CF-4C26-BC08-F5B047AB87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CF-4C26-BC08-F5B047AB87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CF-4C26-BC08-F5B047AB87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CF-4C26-BC08-F5B047AB87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CF-4C26-BC08-F5B047AB87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CF-4C26-BC08-F5B047AB87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CF-4C26-BC08-F5B047AB87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CF-4C26-BC08-F5B047AB87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CF-4C26-BC08-F5B047AB87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CF-4C26-BC08-F5B047AB87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CF-4C26-BC08-F5B047AB87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CF-4C26-BC08-F5B047AB87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CF-4C26-BC08-F5B047AB87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CF-4C26-BC08-F5B047AB87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CF-4C26-BC08-F5B047AB87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CF-4C26-BC08-F5B047AB87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CF-4C26-BC08-F5B047AB87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CF-4C26-BC08-F5B047AB87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CF-4C26-BC08-F5B047AB87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CF-4C26-BC08-F5B047AB87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CF-4C26-BC08-F5B047AB87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CF-4C26-BC08-F5B047AB87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CF-4C26-BC08-F5B047AB87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CF-4C26-BC08-F5B047AB87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CF-4C26-BC08-F5B047AB87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CF-4C26-BC08-F5B047AB87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CF-4C26-BC08-F5B047AB87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CF-4C26-BC08-F5B047AB87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CF-4C26-BC08-F5B047AB87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CF-4C26-BC08-F5B047AB87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CF-4C26-BC08-F5B047AB87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CF-4C26-BC08-F5B047AB87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CF-4C26-BC08-F5B047AB87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CF-4C26-BC08-F5B047AB87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CF-4C26-BC08-F5B047AB87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CF-4C26-BC08-F5B047AB87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CF-4C26-BC08-F5B047AB87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CF-4C26-BC08-F5B047AB87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CF-4C26-BC08-F5B047AB87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CF-4C26-BC08-F5B047AB87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CF-4C26-BC08-F5B047AB87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CF-4C26-BC08-F5B047AB87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DCF-4C26-BC08-F5B047AB87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DCF-4C26-BC08-F5B047AB87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90.8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DCF-4C26-BC08-F5B047AB878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DCF-4C26-BC08-F5B047AB87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DCF-4C26-BC08-F5B047AB87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DCF-4C26-BC08-F5B047AB878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DCF-4C26-BC08-F5B047AB87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DCF-4C26-BC08-F5B047AB87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DCF-4C26-BC08-F5B047AB87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DCF-4C26-BC08-F5B047AB87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DCF-4C26-BC08-F5B047AB87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DCF-4C26-BC08-F5B047AB87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DCF-4C26-BC08-F5B047AB87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DCF-4C26-BC08-F5B047AB87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DCF-4C26-BC08-F5B047AB87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DCF-4C26-BC08-F5B047AB87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DCF-4C26-BC08-F5B047AB87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DCF-4C26-BC08-F5B047AB87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DCF-4C26-BC08-F5B047AB87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DCF-4C26-BC08-F5B047AB87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DCF-4C26-BC08-F5B047AB87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DCF-4C26-BC08-F5B047AB87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DCF-4C26-BC08-F5B047AB87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DCF-4C26-BC08-F5B047AB87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DCF-4C26-BC08-F5B047AB87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DCF-4C26-BC08-F5B047AB87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DCF-4C26-BC08-F5B047AB87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DCF-4C26-BC08-F5B047AB87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DCF-4C26-BC08-F5B047AB87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DCF-4C26-BC08-F5B047AB87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DCF-4C26-BC08-F5B047AB87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DCF-4C26-BC08-F5B047AB87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DCF-4C26-BC08-F5B047AB87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DCF-4C26-BC08-F5B047AB87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DCF-4C26-BC08-F5B047AB87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DCF-4C26-BC08-F5B047AB87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DCF-4C26-BC08-F5B047AB87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DCF-4C26-BC08-F5B047AB87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DCF-4C26-BC08-F5B047AB87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DCF-4C26-BC08-F5B047AB87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DCF-4C26-BC08-F5B047AB87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DCF-4C26-BC08-F5B047AB87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DCF-4C26-BC08-F5B047AB87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DCF-4C26-BC08-F5B047AB87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DCF-4C26-BC08-F5B047AB87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DCF-4C26-BC08-F5B047AB87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DCF-4C26-BC08-F5B047AB87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DCF-4C26-BC08-F5B047AB87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DCF-4C26-BC08-F5B047AB87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DCF-4C26-BC08-F5B047AB87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DCF-4C26-BC08-F5B047AB87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DCF-4C26-BC08-F5B047AB87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DCF-4C26-BC08-F5B047AB87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CF-4C26-BC08-F5B047AB87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CF-4C26-BC08-F5B047AB87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CF-4C26-BC08-F5B047AB87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CF-4C26-BC08-F5B047AB87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CF-4C26-BC08-F5B047AB87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CF-4C26-BC08-F5B047AB87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CF-4C26-BC08-F5B047AB87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CF-4C26-BC08-F5B047AB87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CF-4C26-BC08-F5B047AB87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CF-4C26-BC08-F5B047AB87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CF-4C26-BC08-F5B047AB87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CF-4C26-BC08-F5B047AB87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CF-4C26-BC08-F5B047AB87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CF-4C26-BC08-F5B047AB87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CF-4C26-BC08-F5B047AB87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CF-4C26-BC08-F5B047AB87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CF-4C26-BC08-F5B047AB87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CF-4C26-BC08-F5B047AB87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CF-4C26-BC08-F5B047AB87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CF-4C26-BC08-F5B047AB87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CF-4C26-BC08-F5B047AB87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CF-4C26-BC08-F5B047AB87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CF-4C26-BC08-F5B047AB87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CF-4C26-BC08-F5B047AB87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CF-4C26-BC08-F5B047AB87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CF-4C26-BC08-F5B047AB87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CF-4C26-BC08-F5B047AB87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CF-4C26-BC08-F5B047AB87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CF-4C26-BC08-F5B047AB87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CF-4C26-BC08-F5B047AB87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CF-4C26-BC08-F5B047AB87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CF-4C26-BC08-F5B047AB87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CF-4C26-BC08-F5B047AB87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CF-4C26-BC08-F5B047AB87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CF-4C26-BC08-F5B047AB87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CF-4C26-BC08-F5B047AB87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CF-4C26-BC08-F5B047AB87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CF-4C26-BC08-F5B047AB87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CF-4C26-BC08-F5B047AB87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CF-4C26-BC08-F5B047AB87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CF-4C26-BC08-F5B047AB87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CF-4C26-BC08-F5B047AB87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CF-4C26-BC08-F5B047AB87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CF-4C26-BC08-F5B047AB87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CF-4C26-BC08-F5B047AB87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66.3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DCF-4C26-BC08-F5B047AB878D}"/>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DCF-4C26-BC08-F5B047AB878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95.4</c:v>
                </c:pt>
                <c:pt idx="6">
                  <c:v>95.4</c:v>
                </c:pt>
                <c:pt idx="7">
                  <c:v>95.4</c:v>
                </c:pt>
                <c:pt idx="8">
                  <c:v>95.4</c:v>
                </c:pt>
                <c:pt idx="9">
                  <c:v>95.4</c:v>
                </c:pt>
                <c:pt idx="10">
                  <c:v>95.4</c:v>
                </c:pt>
                <c:pt idx="11">
                  <c:v>95.4</c:v>
                </c:pt>
                <c:pt idx="12">
                  <c:v>95.4</c:v>
                </c:pt>
                <c:pt idx="13">
                  <c:v>95.4</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4DCF-4C26-BC08-F5B047AB878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DCF-4C26-BC08-F5B047AB878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DCF-4C26-BC08-F5B047AB878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DCF-4C26-BC08-F5B047AB87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DCF-4C26-BC08-F5B047AB878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DCF-4C26-BC08-F5B047AB87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DCF-4C26-BC08-F5B047AB87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DCF-4C26-BC08-F5B047AB87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DCF-4C26-BC08-F5B047AB87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DCF-4C26-BC08-F5B047AB87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DCF-4C26-BC08-F5B047AB87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DCF-4C26-BC08-F5B047AB87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DCF-4C26-BC08-F5B047AB87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DCF-4C26-BC08-F5B047AB87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DCF-4C26-BC08-F5B047AB87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DCF-4C26-BC08-F5B047AB87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DCF-4C26-BC08-F5B047AB87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DCF-4C26-BC08-F5B047AB87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DCF-4C26-BC08-F5B047AB87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DCF-4C26-BC08-F5B047AB87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DCF-4C26-BC08-F5B047AB87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DCF-4C26-BC08-F5B047AB87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DCF-4C26-BC08-F5B047AB87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DCF-4C26-BC08-F5B047AB87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DCF-4C26-BC08-F5B047AB87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DCF-4C26-BC08-F5B047AB87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DCF-4C26-BC08-F5B047AB87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DCF-4C26-BC08-F5B047AB87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DCF-4C26-BC08-F5B047AB87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DCF-4C26-BC08-F5B047AB87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DCF-4C26-BC08-F5B047AB87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DCF-4C26-BC08-F5B047AB87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DCF-4C26-BC08-F5B047AB87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DCF-4C26-BC08-F5B047AB87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DCF-4C26-BC08-F5B047AB87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DCF-4C26-BC08-F5B047AB87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DCF-4C26-BC08-F5B047AB87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DCF-4C26-BC08-F5B047AB87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DCF-4C26-BC08-F5B047AB87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DCF-4C26-BC08-F5B047AB87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DCF-4C26-BC08-F5B047AB87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DCF-4C26-BC08-F5B047AB87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DCF-4C26-BC08-F5B047AB87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DCF-4C26-BC08-F5B047AB87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DCF-4C26-BC08-F5B047AB87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DCF-4C26-BC08-F5B047AB87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DCF-4C26-BC08-F5B047AB87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DCF-4C26-BC08-F5B047AB87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DCF-4C26-BC08-F5B047AB87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DCF-4C26-BC08-F5B047AB87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DCF-4C26-BC08-F5B047AB87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DCF-4C26-BC08-F5B047AB87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DCF-4C26-BC08-F5B047AB87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DCF-4C26-BC08-F5B047AB87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DCF-4C26-BC08-F5B047AB87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DCF-4C26-BC08-F5B047AB87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DCF-4C26-BC08-F5B047AB87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DCF-4C26-BC08-F5B047AB87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DCF-4C26-BC08-F5B047AB87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DCF-4C26-BC08-F5B047AB87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DCF-4C26-BC08-F5B047AB87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DCF-4C26-BC08-F5B047AB87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DCF-4C26-BC08-F5B047AB87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DCF-4C26-BC08-F5B047AB87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DCF-4C26-BC08-F5B047AB87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DCF-4C26-BC08-F5B047AB87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DCF-4C26-BC08-F5B047AB87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DCF-4C26-BC08-F5B047AB87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DCF-4C26-BC08-F5B047AB87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DCF-4C26-BC08-F5B047AB87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DCF-4C26-BC08-F5B047AB87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DCF-4C26-BC08-F5B047AB87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DCF-4C26-BC08-F5B047AB87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DCF-4C26-BC08-F5B047AB87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DCF-4C26-BC08-F5B047AB87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DCF-4C26-BC08-F5B047AB87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DCF-4C26-BC08-F5B047AB87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DCF-4C26-BC08-F5B047AB87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DCF-4C26-BC08-F5B047AB87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DCF-4C26-BC08-F5B047AB87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DCF-4C26-BC08-F5B047AB87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DCF-4C26-BC08-F5B047AB87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DCF-4C26-BC08-F5B047AB87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DCF-4C26-BC08-F5B047AB87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DCF-4C26-BC08-F5B047AB87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DCF-4C26-BC08-F5B047AB87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DCF-4C26-BC08-F5B047AB87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DCF-4C26-BC08-F5B047AB87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DCF-4C26-BC08-F5B047AB87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DCF-4C26-BC08-F5B047AB87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DCF-4C26-BC08-F5B047AB87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DCF-4C26-BC08-F5B047AB87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DCF-4C26-BC08-F5B047AB87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DCF-4C26-BC08-F5B047AB87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DCF-4C26-BC08-F5B047AB87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DCF-4C26-BC08-F5B047AB87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DCF-4C26-BC08-F5B047AB87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2009</c:v>
                </c:pt>
                <c:pt idx="1">
                  <c:v>2013</c:v>
                </c:pt>
                <c:pt idx="2">
                  <c:v>2022</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95.4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DCF-4C26-BC08-F5B047AB878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98373A6-4342-43C8-BCCD-9625FC9B5C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01E1F1C-0753-4328-A0E0-8C334A5DD2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32A0E17-ADA9-40C9-8DEB-728DFFE43FD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F51EAF8-C91A-4DFB-8FFD-0F5CDB39029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789FDFC-77C2-46F3-B649-9439E654D0F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26FBF502-CE1B-45FD-B266-534F6C00459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54537B5-323F-4944-81FE-9AC1DF0DB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3C1170C-88E1-4A7C-A7CC-4FCCA59EEB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A4D3942-8C45-4FC1-A865-FAB415E405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3290367-7546-4E7D-A9C8-D4C717080C5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83A6D6D-502E-4F2B-ACD0-C4D4C4A092D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4534B76-4F75-40DC-A29D-4570AF725F4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E53A184-D7B9-43EC-8D0C-6B1A0CB565F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C1DE39C-570A-4554-898A-C303DB2648C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5150F64-E79B-4463-82D2-A12F24BD706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4538ECA-2E33-4B85-A51C-660ADA943C0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C17BAE1-3C56-4C66-B702-72F2191EA44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8C13533-D7E8-411C-AD23-E9F12EF283C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FADEEEB-3262-4006-A152-FE06217FB0A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0C8F787-49D7-4D7A-BA6E-BC004409966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392C5DB-A2C7-4110-A01D-7B3227A8A6F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710EB47-CB02-47D1-AB54-35603687167D}"/>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00E52A2-B449-45B1-BBEA-4B187D2571B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CFBC55-F1B5-4F37-8CAB-43CC44D5233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BFBEB00-8101-48F1-AC98-156AD9C32C4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397C00-D4AB-4394-977B-AD93AD46CB7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6B5C4E-FFB9-4CA1-AA51-F9FF43DE958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8A34FC-1628-4394-A9F7-C0B20130B37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782CF15-B2E1-4C06-91AC-C5499B92278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105B24-0981-465C-9BE4-EF4FABB2D68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353FCB-08E3-41AF-A77D-7D7DE4839A0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2D0618-4408-4A8C-879E-7C6F9F32AF6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008546-52AC-441D-B6D4-63DACFF4DD0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AAE534-0B6D-452E-821C-95973B176BF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2D65F56-D964-447E-9FFC-A66D634B530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3B050C4-8085-4519-8A02-4EEBE5F020D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7365B3-4A7B-463D-A591-6E753F95DB6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03CA3D-B28E-4463-B12A-4C8957EF9DC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A02E3C-72EC-4060-90B7-59081D7A5F0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15EBF2-0114-426F-BFA8-9C813C532EA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3D8A97-4B64-4F94-B2C1-9A8DF82EA8D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78DE4B-8194-4363-A37D-F55A5D219EC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67A4F4C-716E-41D8-85E5-1A52DDA153D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DB72A0-38DF-42A2-ADED-F6BCC218A52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843B95-040D-42BF-9DAD-C7239B0E102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171E21-2022-4EF0-A3D5-001E946DB13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B7BD088-417E-4964-A0A0-BA7293B6A1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281878C-FDDD-4D89-BD00-83CFAFCB8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CED2947-3763-4A16-9613-440816F4E5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E4CEB6F-029F-497A-863E-B85E892476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1318011-1E8C-445B-A359-285BA33ADE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C0637F1-B73A-489D-A77A-F0B6D50AEF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77A1AC7-F43E-4646-9D10-F342B16C21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607792E-20B6-465B-BFD9-1E0D95EC6D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394A5FF-A65F-4207-BBE0-C566146AC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6131D3A-BEDA-42A5-99B9-5FBA741D13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00934AB-D051-43DF-8B3F-58070D6A59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5F52D2E-4640-40E3-9D9F-DD9A6D4CDA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FA2D9B3-2E6A-4485-98EB-DDF52D266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E8DEEAB-FF25-43E7-BB75-9584D4446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4517F35-4EAC-445E-AFB4-02814BD116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80DCBEB-ED23-41BF-9ABE-B07B8C5F6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1602C13-2189-4A12-A282-D6F528754E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C56B42B-4596-4433-9CB6-D7A632817F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4AC04808-4851-4185-9CF1-804F4F21E704}"/>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8FBF01-32AA-4AEC-983F-5E62B6D6D70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6FF18E4-9F59-4C03-A2E7-4C165EBDE79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B8BA3D-D62D-49F6-B80C-42D841D9488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56FCD11-6912-481E-B2BF-407581616BD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AAD8E0-9668-4D2C-B38D-55C91C7EC9C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CCA157A-A8C6-49F4-A162-0CA93F5017E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B4F6001-286F-430C-BBE6-BBB44CB95130}"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C6F378E2-1D7A-44E3-89B0-1C847070E81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4E6C454-BB04-41F6-BE70-8BE0ECAEE826}"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D84DCF3-CA74-4A8C-B569-C076E084CE1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E08F044-4D10-47CE-A95A-F5835A398A0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70B5409-3A63-4049-B8F5-AFC8B854D1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567A7-B75B-4A3D-9707-CDB3EABA8559}">
  <sheetPr codeName="Sheet2"/>
  <dimension ref="A1:AH251"/>
  <sheetViews>
    <sheetView workbookViewId="0">
      <selection sqref="A1:U400"/>
    </sheetView>
  </sheetViews>
  <sheetFormatPr defaultColWidth="9" defaultRowHeight="13.2" x14ac:dyDescent="0.25"/>
  <cols>
    <col min="1" max="1" width="52.69921875" style="362" bestFit="1" customWidth="1"/>
    <col min="2" max="2" width="18.3984375" style="362" customWidth="1"/>
    <col min="3" max="3" width="22.3984375" style="362" customWidth="1"/>
    <col min="4" max="4" width="23.5" style="362" customWidth="1"/>
    <col min="5" max="5" width="23.69921875" style="362" customWidth="1"/>
    <col min="6" max="6" width="23.5" style="362" customWidth="1"/>
    <col min="7" max="12" width="9" style="362"/>
    <col min="13" max="13" width="39.69921875" style="362" bestFit="1" customWidth="1"/>
    <col min="14" max="22" width="9" style="362"/>
    <col min="23" max="23" width="13.09765625" style="362" bestFit="1" customWidth="1"/>
    <col min="24" max="16384" width="9" style="362"/>
  </cols>
  <sheetData>
    <row r="1" spans="1:34" x14ac:dyDescent="0.25">
      <c r="A1" s="361" t="s">
        <v>263</v>
      </c>
      <c r="B1" s="361" t="s">
        <v>264</v>
      </c>
      <c r="C1" s="361" t="s">
        <v>265</v>
      </c>
      <c r="D1" s="361" t="s">
        <v>266</v>
      </c>
      <c r="E1" s="361" t="s">
        <v>267</v>
      </c>
      <c r="F1" s="361" t="s">
        <v>268</v>
      </c>
      <c r="G1" s="361"/>
      <c r="I1" s="363" t="s">
        <v>269</v>
      </c>
      <c r="L1" s="363" t="s">
        <v>270</v>
      </c>
      <c r="M1" s="363" t="s">
        <v>271</v>
      </c>
      <c r="N1" s="363" t="s">
        <v>272</v>
      </c>
      <c r="O1" s="363" t="s">
        <v>273</v>
      </c>
      <c r="P1" s="363" t="s">
        <v>274</v>
      </c>
      <c r="Q1" s="363" t="s">
        <v>275</v>
      </c>
      <c r="R1" s="363" t="s">
        <v>276</v>
      </c>
      <c r="S1" s="363" t="s">
        <v>277</v>
      </c>
      <c r="T1" s="363" t="s">
        <v>270</v>
      </c>
      <c r="U1" s="363" t="s">
        <v>269</v>
      </c>
    </row>
    <row r="2" spans="1:34" x14ac:dyDescent="0.25">
      <c r="A2" s="364" t="s">
        <v>278</v>
      </c>
      <c r="I2" s="365" t="s">
        <v>263</v>
      </c>
      <c r="L2" s="365" t="s">
        <v>279</v>
      </c>
      <c r="M2" s="365" t="s">
        <v>280</v>
      </c>
      <c r="N2" s="365" t="s">
        <v>280</v>
      </c>
      <c r="O2" s="365" t="s">
        <v>280</v>
      </c>
      <c r="P2" s="365" t="s">
        <v>281</v>
      </c>
      <c r="Q2" s="365" t="s">
        <v>282</v>
      </c>
      <c r="R2" s="365"/>
      <c r="S2" s="365"/>
      <c r="T2" s="365" t="s">
        <v>279</v>
      </c>
      <c r="U2" s="366" t="s">
        <v>263</v>
      </c>
    </row>
    <row r="3" spans="1:34" x14ac:dyDescent="0.25">
      <c r="A3" s="367" t="s">
        <v>129</v>
      </c>
      <c r="B3" s="367" t="s">
        <v>283</v>
      </c>
      <c r="C3" s="367" t="s">
        <v>284</v>
      </c>
      <c r="D3" s="368" t="s">
        <v>285</v>
      </c>
      <c r="E3" s="362" t="s">
        <v>286</v>
      </c>
      <c r="I3" s="365" t="s">
        <v>264</v>
      </c>
      <c r="L3" s="365" t="s">
        <v>287</v>
      </c>
      <c r="M3" s="365" t="s">
        <v>288</v>
      </c>
      <c r="N3" s="365" t="s">
        <v>288</v>
      </c>
      <c r="O3" s="365" t="s">
        <v>289</v>
      </c>
      <c r="P3" s="365" t="s">
        <v>290</v>
      </c>
      <c r="Q3" s="365" t="s">
        <v>291</v>
      </c>
      <c r="R3" s="365"/>
      <c r="S3" s="365"/>
      <c r="T3" s="365" t="s">
        <v>287</v>
      </c>
      <c r="U3" s="365" t="s">
        <v>263</v>
      </c>
      <c r="W3" s="362" t="s">
        <v>292</v>
      </c>
      <c r="X3" s="362" t="s">
        <v>293</v>
      </c>
    </row>
    <row r="4" spans="1:34" x14ac:dyDescent="0.25">
      <c r="A4" s="362" t="s">
        <v>294</v>
      </c>
      <c r="B4" s="362" t="s">
        <v>295</v>
      </c>
      <c r="C4" s="362" t="s">
        <v>296</v>
      </c>
      <c r="D4" s="368" t="s">
        <v>297</v>
      </c>
      <c r="E4" s="362" t="s">
        <v>298</v>
      </c>
      <c r="I4" s="365" t="s">
        <v>265</v>
      </c>
      <c r="L4" s="365" t="s">
        <v>299</v>
      </c>
      <c r="M4" s="365" t="s">
        <v>300</v>
      </c>
      <c r="N4" s="365" t="s">
        <v>300</v>
      </c>
      <c r="O4" s="365" t="s">
        <v>300</v>
      </c>
      <c r="P4" s="365" t="s">
        <v>301</v>
      </c>
      <c r="Q4" s="365" t="s">
        <v>302</v>
      </c>
      <c r="R4" s="365"/>
      <c r="S4" s="365"/>
      <c r="T4" s="365" t="s">
        <v>299</v>
      </c>
      <c r="U4" s="365" t="s">
        <v>265</v>
      </c>
    </row>
    <row r="5" spans="1:34" x14ac:dyDescent="0.25">
      <c r="A5" s="367" t="str">
        <f>+Introduction!C7</f>
        <v>Belize</v>
      </c>
      <c r="B5" s="369" t="str">
        <f t="shared" ref="B5" si="0">VLOOKUP($A$5,translationcountries,3,FALSE)</f>
        <v>Belice</v>
      </c>
      <c r="C5" s="369" t="str">
        <f>VLOOKUP($A$5,translationcountries,2,FALSE)</f>
        <v>Belize</v>
      </c>
      <c r="D5" s="369" t="str">
        <f>VLOOKUP($A$5,translationcountries,4,FALSE)</f>
        <v>Белиз</v>
      </c>
      <c r="E5" s="369" t="str">
        <f>VLOOKUP($A$5,translationcountries,5,FALSE)</f>
        <v>بليز</v>
      </c>
      <c r="F5" s="369">
        <f>VLOOKUP($A$5,translationcountries,6,FALSE)</f>
        <v>0</v>
      </c>
      <c r="G5" s="369"/>
      <c r="I5" s="365" t="s">
        <v>266</v>
      </c>
      <c r="L5" s="365" t="s">
        <v>304</v>
      </c>
      <c r="M5" s="365" t="s">
        <v>305</v>
      </c>
      <c r="N5" s="365" t="s">
        <v>305</v>
      </c>
      <c r="O5" s="365" t="s">
        <v>306</v>
      </c>
      <c r="P5" s="365" t="s">
        <v>307</v>
      </c>
      <c r="Q5" s="365" t="s">
        <v>308</v>
      </c>
      <c r="R5" s="365"/>
      <c r="S5" s="365"/>
      <c r="T5" s="365" t="s">
        <v>304</v>
      </c>
      <c r="U5" s="366" t="s">
        <v>263</v>
      </c>
    </row>
    <row r="6" spans="1:34" x14ac:dyDescent="0.25">
      <c r="A6" s="367" t="s">
        <v>309</v>
      </c>
      <c r="B6" s="362" t="s">
        <v>310</v>
      </c>
      <c r="C6" s="362" t="s">
        <v>311</v>
      </c>
      <c r="D6" s="368" t="s">
        <v>312</v>
      </c>
      <c r="E6" s="362" t="s">
        <v>313</v>
      </c>
      <c r="I6" s="365" t="s">
        <v>267</v>
      </c>
      <c r="L6" s="365" t="s">
        <v>314</v>
      </c>
      <c r="M6" s="365" t="s">
        <v>315</v>
      </c>
      <c r="N6" s="365" t="s">
        <v>316</v>
      </c>
      <c r="O6" s="365" t="s">
        <v>317</v>
      </c>
      <c r="P6" s="365" t="s">
        <v>318</v>
      </c>
      <c r="Q6" s="365" t="s">
        <v>319</v>
      </c>
      <c r="R6" s="365"/>
      <c r="S6" s="365"/>
      <c r="T6" s="365" t="s">
        <v>314</v>
      </c>
      <c r="U6" s="366" t="s">
        <v>263</v>
      </c>
    </row>
    <row r="7" spans="1:34" x14ac:dyDescent="0.25">
      <c r="A7" s="367" t="s">
        <v>31</v>
      </c>
      <c r="B7" s="362" t="s">
        <v>320</v>
      </c>
      <c r="C7" s="362" t="s">
        <v>321</v>
      </c>
      <c r="D7" s="368" t="s">
        <v>322</v>
      </c>
      <c r="E7" s="362" t="s">
        <v>323</v>
      </c>
      <c r="I7" s="365" t="s">
        <v>268</v>
      </c>
      <c r="L7" s="365" t="s">
        <v>324</v>
      </c>
      <c r="M7" s="365" t="s">
        <v>325</v>
      </c>
      <c r="N7" s="365" t="s">
        <v>326</v>
      </c>
      <c r="O7" s="365" t="s">
        <v>325</v>
      </c>
      <c r="P7" s="365" t="s">
        <v>327</v>
      </c>
      <c r="Q7" s="365" t="s">
        <v>328</v>
      </c>
      <c r="R7" s="365"/>
      <c r="S7" s="365"/>
      <c r="T7" s="365" t="s">
        <v>324</v>
      </c>
      <c r="U7" s="366" t="s">
        <v>263</v>
      </c>
      <c r="X7" s="365" t="str" cm="1">
        <f t="array" aca="1" ref="X7" ca="1">CELL("filename")</f>
        <v>C:\Users\johnstonr\WHOUNICEF Dropbox\WHOUNICEF Team Folder\Schools\2026 Report\Country files\Country files multilingual\Country files v09\[JMP_2026_WinS_BLZ_Belize.xlsx]Introduction</v>
      </c>
    </row>
    <row r="8" spans="1:34" x14ac:dyDescent="0.25">
      <c r="A8" s="362" t="s">
        <v>130</v>
      </c>
      <c r="B8" s="362" t="s">
        <v>329</v>
      </c>
      <c r="C8" s="362" t="s">
        <v>330</v>
      </c>
      <c r="D8" s="368" t="s">
        <v>331</v>
      </c>
      <c r="E8" s="362" t="s">
        <v>332</v>
      </c>
      <c r="I8" s="365"/>
      <c r="L8" s="365" t="s">
        <v>333</v>
      </c>
      <c r="M8" s="365" t="s">
        <v>334</v>
      </c>
      <c r="N8" s="365" t="s">
        <v>335</v>
      </c>
      <c r="O8" s="365" t="s">
        <v>334</v>
      </c>
      <c r="P8" s="365" t="s">
        <v>336</v>
      </c>
      <c r="Q8" s="365" t="s">
        <v>337</v>
      </c>
      <c r="R8" s="365"/>
      <c r="S8" s="365"/>
      <c r="T8" s="365" t="s">
        <v>333</v>
      </c>
      <c r="U8" s="366" t="s">
        <v>265</v>
      </c>
      <c r="X8" s="365" t="str">
        <f ca="1">IFERROR(MID(X7,FIND(CHAR(1),SUBSTITUTE(X7,"\",CHAR(1),LEN(X7)-LEN(SUBSTITUTE(X7,"\",""))))+1,FIND(CHAR(1),SUBSTITUTE(X7,".",CHAR(1),LEN(X7)-LEN(SUBSTITUTE(X7,".",""))))-FIND(CHAR(1),SUBSTITUTE(X7,"\",CHAR(1),LEN(X7)-LEN(SUBSTITUTE(X7,"\",""))))-1),"")</f>
        <v>[JMP_2026_WinS_BLZ_Belize</v>
      </c>
    </row>
    <row r="9" spans="1:34" x14ac:dyDescent="0.25">
      <c r="A9" s="367" t="s">
        <v>338</v>
      </c>
      <c r="B9" s="362" t="s">
        <v>339</v>
      </c>
      <c r="C9" s="362" t="s">
        <v>340</v>
      </c>
      <c r="D9" s="368" t="s">
        <v>341</v>
      </c>
      <c r="E9" s="362" t="s">
        <v>342</v>
      </c>
      <c r="L9" s="365" t="s">
        <v>343</v>
      </c>
      <c r="M9" s="365" t="s">
        <v>344</v>
      </c>
      <c r="N9" s="365" t="s">
        <v>345</v>
      </c>
      <c r="O9" s="365" t="s">
        <v>346</v>
      </c>
      <c r="P9" s="365" t="s">
        <v>347</v>
      </c>
      <c r="Q9" s="365" t="s">
        <v>348</v>
      </c>
      <c r="R9" s="365"/>
      <c r="S9" s="365"/>
      <c r="T9" s="365" t="s">
        <v>343</v>
      </c>
      <c r="U9" s="366" t="s">
        <v>267</v>
      </c>
      <c r="X9" s="365" t="s">
        <v>303</v>
      </c>
    </row>
    <row r="10" spans="1:34" x14ac:dyDescent="0.25">
      <c r="A10" s="367" t="s">
        <v>349</v>
      </c>
      <c r="B10" s="362" t="s">
        <v>350</v>
      </c>
      <c r="C10" s="362" t="s">
        <v>351</v>
      </c>
      <c r="D10" s="368" t="s">
        <v>352</v>
      </c>
      <c r="E10" s="362" t="s">
        <v>353</v>
      </c>
      <c r="I10" s="370" t="s">
        <v>354</v>
      </c>
      <c r="L10" s="365" t="s">
        <v>355</v>
      </c>
      <c r="M10" s="365" t="s">
        <v>356</v>
      </c>
      <c r="N10" s="365" t="s">
        <v>357</v>
      </c>
      <c r="O10" s="365" t="s">
        <v>356</v>
      </c>
      <c r="P10" s="365" t="s">
        <v>358</v>
      </c>
      <c r="Q10" s="365" t="s">
        <v>359</v>
      </c>
      <c r="R10" s="365"/>
      <c r="S10" s="365"/>
      <c r="T10" s="365" t="s">
        <v>355</v>
      </c>
      <c r="U10" s="366" t="s">
        <v>264</v>
      </c>
      <c r="W10" s="367" t="s">
        <v>360</v>
      </c>
      <c r="X10" s="367" t="s">
        <v>361</v>
      </c>
    </row>
    <row r="11" spans="1:34" x14ac:dyDescent="0.25">
      <c r="A11" s="367" t="s">
        <v>230</v>
      </c>
      <c r="B11" s="362" t="s">
        <v>362</v>
      </c>
      <c r="C11" s="362" t="s">
        <v>363</v>
      </c>
      <c r="D11" s="368" t="s">
        <v>364</v>
      </c>
      <c r="E11" s="362" t="s">
        <v>365</v>
      </c>
      <c r="I11" s="365" t="str">
        <f>HLOOKUP(Introduction!$G$4,nametranslations,18,FALSE)</f>
        <v>Notes on how to read the country file</v>
      </c>
      <c r="L11" s="365" t="s">
        <v>366</v>
      </c>
      <c r="M11" s="365" t="s">
        <v>367</v>
      </c>
      <c r="N11" s="365" t="s">
        <v>368</v>
      </c>
      <c r="O11" s="365" t="s">
        <v>367</v>
      </c>
      <c r="P11" s="365" t="s">
        <v>369</v>
      </c>
      <c r="Q11" s="365" t="s">
        <v>370</v>
      </c>
      <c r="R11" s="365"/>
      <c r="S11" s="365"/>
      <c r="T11" s="365" t="s">
        <v>366</v>
      </c>
      <c r="U11" s="366" t="s">
        <v>263</v>
      </c>
    </row>
    <row r="12" spans="1:34" x14ac:dyDescent="0.25">
      <c r="A12" s="367" t="s">
        <v>32</v>
      </c>
      <c r="B12" s="367" t="s">
        <v>371</v>
      </c>
      <c r="C12" s="367" t="s">
        <v>372</v>
      </c>
      <c r="D12" s="368" t="s">
        <v>373</v>
      </c>
      <c r="E12" s="367" t="s">
        <v>374</v>
      </c>
      <c r="I12" s="365" t="str">
        <f>HLOOKUP(Introduction!$G$4,nametranslations,24,FALSE)</f>
        <v>Total</v>
      </c>
      <c r="L12" s="365" t="s">
        <v>375</v>
      </c>
      <c r="M12" s="365" t="s">
        <v>376</v>
      </c>
      <c r="N12" s="365" t="s">
        <v>377</v>
      </c>
      <c r="O12" s="365" t="s">
        <v>378</v>
      </c>
      <c r="P12" s="365" t="s">
        <v>379</v>
      </c>
      <c r="Q12" s="365" t="s">
        <v>380</v>
      </c>
      <c r="R12" s="365"/>
      <c r="S12" s="365"/>
      <c r="T12" s="365" t="s">
        <v>375</v>
      </c>
      <c r="U12" s="366" t="s">
        <v>263</v>
      </c>
      <c r="W12" s="362" t="s">
        <v>381</v>
      </c>
      <c r="X12" s="362" t="s">
        <v>382</v>
      </c>
      <c r="Z12" s="362" t="s">
        <v>383</v>
      </c>
      <c r="AC12" s="362" t="s">
        <v>384</v>
      </c>
      <c r="AH12" s="371" t="str" cm="1">
        <f t="array" aca="1" ref="AH12" ca="1">MID(CELL("filename"),FIND("~",SUBSTITUTE(CELL("filename"),"_","~",3))+1,3)</f>
        <v>BLZ</v>
      </c>
    </row>
    <row r="13" spans="1:34" x14ac:dyDescent="0.25">
      <c r="A13" s="367" t="s">
        <v>385</v>
      </c>
      <c r="B13" s="367" t="s">
        <v>386</v>
      </c>
      <c r="C13" s="367" t="s">
        <v>387</v>
      </c>
      <c r="D13" s="368" t="s">
        <v>388</v>
      </c>
      <c r="E13" s="367" t="s">
        <v>389</v>
      </c>
      <c r="I13" s="365" t="str">
        <f>HLOOKUP(Introduction!$G$4,nametranslations,25,FALSE)</f>
        <v>Rural</v>
      </c>
      <c r="L13" s="365" t="s">
        <v>390</v>
      </c>
      <c r="M13" s="365" t="s">
        <v>391</v>
      </c>
      <c r="N13" s="365" t="s">
        <v>392</v>
      </c>
      <c r="O13" s="365" t="s">
        <v>393</v>
      </c>
      <c r="P13" s="365" t="s">
        <v>394</v>
      </c>
      <c r="Q13" s="365" t="s">
        <v>395</v>
      </c>
      <c r="R13" s="365"/>
      <c r="S13" s="365"/>
      <c r="T13" s="365" t="s">
        <v>390</v>
      </c>
      <c r="U13" s="366" t="s">
        <v>265</v>
      </c>
    </row>
    <row r="14" spans="1:34" x14ac:dyDescent="0.25">
      <c r="A14" s="362" t="s">
        <v>132</v>
      </c>
      <c r="B14" s="362" t="s">
        <v>396</v>
      </c>
      <c r="C14" s="362" t="s">
        <v>397</v>
      </c>
      <c r="D14" s="368" t="s">
        <v>398</v>
      </c>
      <c r="E14" s="362" t="s">
        <v>399</v>
      </c>
      <c r="I14" s="365" t="str">
        <f>HLOOKUP(Introduction!$G$4,nametranslations,26,FALSE)</f>
        <v>Urban</v>
      </c>
      <c r="L14" s="365" t="s">
        <v>400</v>
      </c>
      <c r="M14" s="365" t="s">
        <v>401</v>
      </c>
      <c r="N14" s="365" t="s">
        <v>402</v>
      </c>
      <c r="O14" s="365" t="s">
        <v>403</v>
      </c>
      <c r="P14" s="365" t="s">
        <v>404</v>
      </c>
      <c r="Q14" s="365" t="s">
        <v>405</v>
      </c>
      <c r="R14" s="365"/>
      <c r="S14" s="365"/>
      <c r="T14" s="365" t="s">
        <v>400</v>
      </c>
      <c r="U14" s="366" t="s">
        <v>263</v>
      </c>
    </row>
    <row r="15" spans="1:34" x14ac:dyDescent="0.25">
      <c r="A15" s="362" t="s">
        <v>133</v>
      </c>
      <c r="B15" s="362" t="s">
        <v>406</v>
      </c>
      <c r="C15" s="367" t="s">
        <v>407</v>
      </c>
      <c r="D15" s="368" t="s">
        <v>408</v>
      </c>
      <c r="E15" s="367" t="s">
        <v>409</v>
      </c>
      <c r="I15" s="365" t="str">
        <f>HLOOKUP(Introduction!$G$4,nametranslations,27,FALSE)</f>
        <v>Pre-primary</v>
      </c>
      <c r="L15" s="365" t="s">
        <v>410</v>
      </c>
      <c r="M15" s="365" t="s">
        <v>411</v>
      </c>
      <c r="N15" s="365" t="s">
        <v>412</v>
      </c>
      <c r="O15" s="365" t="s">
        <v>411</v>
      </c>
      <c r="P15" s="365" t="s">
        <v>413</v>
      </c>
      <c r="Q15" s="365" t="s">
        <v>414</v>
      </c>
      <c r="R15" s="365"/>
      <c r="S15" s="365"/>
      <c r="T15" s="365" t="s">
        <v>410</v>
      </c>
      <c r="U15" s="366" t="s">
        <v>263</v>
      </c>
    </row>
    <row r="16" spans="1:34" x14ac:dyDescent="0.25">
      <c r="A16" s="362" t="s">
        <v>134</v>
      </c>
      <c r="B16" s="367" t="s">
        <v>415</v>
      </c>
      <c r="C16" s="367" t="s">
        <v>416</v>
      </c>
      <c r="D16" s="368" t="s">
        <v>417</v>
      </c>
      <c r="E16" s="367" t="s">
        <v>418</v>
      </c>
      <c r="I16" s="365" t="str">
        <f>HLOOKUP(Introduction!$G$4,nametranslations,28,FALSE)</f>
        <v>Primary</v>
      </c>
      <c r="L16" s="365" t="s">
        <v>419</v>
      </c>
      <c r="M16" s="365" t="s">
        <v>420</v>
      </c>
      <c r="N16" s="365" t="s">
        <v>421</v>
      </c>
      <c r="O16" s="365" t="s">
        <v>420</v>
      </c>
      <c r="P16" s="365" t="s">
        <v>422</v>
      </c>
      <c r="Q16" s="365" t="s">
        <v>423</v>
      </c>
      <c r="R16" s="365"/>
      <c r="S16" s="365"/>
      <c r="T16" s="365" t="s">
        <v>419</v>
      </c>
      <c r="U16" s="366" t="s">
        <v>263</v>
      </c>
    </row>
    <row r="17" spans="1:21" x14ac:dyDescent="0.25">
      <c r="A17" s="362" t="s">
        <v>424</v>
      </c>
      <c r="B17" s="367" t="s">
        <v>425</v>
      </c>
      <c r="C17" s="367" t="s">
        <v>426</v>
      </c>
      <c r="D17" s="368" t="s">
        <v>427</v>
      </c>
      <c r="E17" s="367" t="s">
        <v>428</v>
      </c>
      <c r="I17" s="365" t="str">
        <f>HLOOKUP(Introduction!$G$4,nametranslations,29,FALSE)</f>
        <v>Secondary</v>
      </c>
      <c r="L17" s="365" t="s">
        <v>429</v>
      </c>
      <c r="M17" s="365" t="s">
        <v>430</v>
      </c>
      <c r="N17" s="365" t="s">
        <v>431</v>
      </c>
      <c r="O17" s="365" t="s">
        <v>432</v>
      </c>
      <c r="P17" s="365" t="s">
        <v>433</v>
      </c>
      <c r="Q17" s="365" t="s">
        <v>434</v>
      </c>
      <c r="R17" s="365"/>
      <c r="S17" s="365"/>
      <c r="T17" s="365" t="s">
        <v>429</v>
      </c>
      <c r="U17" s="366" t="s">
        <v>263</v>
      </c>
    </row>
    <row r="18" spans="1:21" x14ac:dyDescent="0.25">
      <c r="A18" s="362" t="s">
        <v>435</v>
      </c>
      <c r="B18" s="367" t="s">
        <v>436</v>
      </c>
      <c r="C18" s="367" t="s">
        <v>437</v>
      </c>
      <c r="D18" s="368" t="s">
        <v>438</v>
      </c>
      <c r="E18" s="367" t="s">
        <v>439</v>
      </c>
      <c r="I18" s="365"/>
      <c r="L18" s="365" t="s">
        <v>440</v>
      </c>
      <c r="M18" s="365" t="s">
        <v>441</v>
      </c>
      <c r="N18" s="365" t="s">
        <v>441</v>
      </c>
      <c r="O18" s="365" t="s">
        <v>441</v>
      </c>
      <c r="P18" s="365" t="s">
        <v>442</v>
      </c>
      <c r="Q18" s="365" t="s">
        <v>443</v>
      </c>
      <c r="R18" s="365"/>
      <c r="S18" s="365"/>
      <c r="T18" s="365" t="s">
        <v>440</v>
      </c>
      <c r="U18" s="366" t="s">
        <v>265</v>
      </c>
    </row>
    <row r="19" spans="1:21" x14ac:dyDescent="0.25">
      <c r="A19" s="364" t="s">
        <v>444</v>
      </c>
      <c r="I19" s="365"/>
      <c r="L19" s="365" t="s">
        <v>445</v>
      </c>
      <c r="M19" s="365" t="s">
        <v>446</v>
      </c>
      <c r="N19" s="365" t="s">
        <v>447</v>
      </c>
      <c r="O19" s="365" t="s">
        <v>448</v>
      </c>
      <c r="P19" s="365" t="s">
        <v>449</v>
      </c>
      <c r="Q19" s="365" t="s">
        <v>450</v>
      </c>
      <c r="R19" s="365"/>
      <c r="S19" s="365"/>
      <c r="T19" s="365" t="s">
        <v>445</v>
      </c>
      <c r="U19" s="366" t="s">
        <v>265</v>
      </c>
    </row>
    <row r="20" spans="1:21" x14ac:dyDescent="0.25">
      <c r="A20" s="362" t="s">
        <v>136</v>
      </c>
      <c r="B20" s="367" t="s">
        <v>451</v>
      </c>
      <c r="C20" s="367" t="s">
        <v>452</v>
      </c>
      <c r="D20" s="368" t="s">
        <v>453</v>
      </c>
      <c r="E20" s="367" t="s">
        <v>454</v>
      </c>
      <c r="I20" s="365"/>
      <c r="L20" s="365" t="s">
        <v>455</v>
      </c>
      <c r="M20" s="365" t="s">
        <v>456</v>
      </c>
      <c r="N20" s="365" t="s">
        <v>457</v>
      </c>
      <c r="O20" s="365" t="s">
        <v>456</v>
      </c>
      <c r="P20" s="365" t="s">
        <v>458</v>
      </c>
      <c r="Q20" s="365" t="s">
        <v>459</v>
      </c>
      <c r="R20" s="365"/>
      <c r="S20" s="365"/>
      <c r="T20" s="365" t="s">
        <v>455</v>
      </c>
      <c r="U20" s="366" t="s">
        <v>265</v>
      </c>
    </row>
    <row r="21" spans="1:21" x14ac:dyDescent="0.25">
      <c r="A21" s="362" t="s">
        <v>195</v>
      </c>
      <c r="B21" s="367" t="s">
        <v>460</v>
      </c>
      <c r="C21" s="367" t="s">
        <v>461</v>
      </c>
      <c r="D21" s="368" t="s">
        <v>462</v>
      </c>
      <c r="E21" s="367" t="s">
        <v>463</v>
      </c>
      <c r="I21" s="365"/>
      <c r="L21" s="365" t="s">
        <v>464</v>
      </c>
      <c r="M21" s="365" t="s">
        <v>465</v>
      </c>
      <c r="N21" s="365" t="s">
        <v>466</v>
      </c>
      <c r="O21" s="365" t="s">
        <v>467</v>
      </c>
      <c r="P21" s="365" t="s">
        <v>468</v>
      </c>
      <c r="Q21" s="365" t="s">
        <v>469</v>
      </c>
      <c r="R21" s="365"/>
      <c r="S21" s="365"/>
      <c r="T21" s="365" t="s">
        <v>464</v>
      </c>
      <c r="U21" s="366" t="s">
        <v>263</v>
      </c>
    </row>
    <row r="22" spans="1:21" x14ac:dyDescent="0.25">
      <c r="A22" s="362" t="s">
        <v>14</v>
      </c>
      <c r="B22" s="367" t="s">
        <v>470</v>
      </c>
      <c r="C22" s="367" t="s">
        <v>471</v>
      </c>
      <c r="D22" s="368" t="s">
        <v>472</v>
      </c>
      <c r="E22" s="367" t="s">
        <v>473</v>
      </c>
      <c r="I22" s="365"/>
      <c r="L22" s="365" t="s">
        <v>474</v>
      </c>
      <c r="M22" s="365" t="s">
        <v>475</v>
      </c>
      <c r="N22" s="365" t="s">
        <v>475</v>
      </c>
      <c r="O22" s="365" t="s">
        <v>475</v>
      </c>
      <c r="P22" s="365" t="s">
        <v>476</v>
      </c>
      <c r="Q22" s="365" t="s">
        <v>477</v>
      </c>
      <c r="R22" s="365"/>
      <c r="S22" s="365"/>
      <c r="T22" s="365" t="s">
        <v>474</v>
      </c>
      <c r="U22" s="366" t="s">
        <v>265</v>
      </c>
    </row>
    <row r="23" spans="1:21" x14ac:dyDescent="0.25">
      <c r="A23" s="362" t="s">
        <v>15</v>
      </c>
      <c r="B23" s="367" t="s">
        <v>478</v>
      </c>
      <c r="C23" s="367" t="s">
        <v>479</v>
      </c>
      <c r="D23" s="368" t="s">
        <v>480</v>
      </c>
      <c r="E23" s="367" t="s">
        <v>481</v>
      </c>
      <c r="I23" s="365"/>
      <c r="L23" s="365" t="s">
        <v>482</v>
      </c>
      <c r="M23" s="365" t="s">
        <v>483</v>
      </c>
      <c r="N23" s="365" t="s">
        <v>483</v>
      </c>
      <c r="O23" s="365" t="s">
        <v>483</v>
      </c>
      <c r="P23" s="365" t="s">
        <v>484</v>
      </c>
      <c r="Q23" s="365" t="s">
        <v>485</v>
      </c>
      <c r="R23" s="365"/>
      <c r="S23" s="365"/>
      <c r="T23" s="365" t="s">
        <v>482</v>
      </c>
      <c r="U23" s="366" t="s">
        <v>263</v>
      </c>
    </row>
    <row r="24" spans="1:21" x14ac:dyDescent="0.25">
      <c r="A24" s="362" t="s">
        <v>486</v>
      </c>
      <c r="B24" s="367" t="s">
        <v>486</v>
      </c>
      <c r="C24" s="362" t="s">
        <v>486</v>
      </c>
      <c r="D24" s="368" t="s">
        <v>487</v>
      </c>
      <c r="E24" s="362" t="s">
        <v>488</v>
      </c>
      <c r="I24" s="370" t="s">
        <v>489</v>
      </c>
      <c r="L24" s="365" t="s">
        <v>490</v>
      </c>
      <c r="M24" s="365" t="s">
        <v>491</v>
      </c>
      <c r="N24" s="365" t="s">
        <v>492</v>
      </c>
      <c r="O24" s="365" t="s">
        <v>491</v>
      </c>
      <c r="P24" s="365" t="s">
        <v>493</v>
      </c>
      <c r="Q24" s="365" t="s">
        <v>494</v>
      </c>
      <c r="R24" s="365"/>
      <c r="S24" s="365"/>
      <c r="T24" s="365" t="s">
        <v>490</v>
      </c>
      <c r="U24" s="366" t="s">
        <v>263</v>
      </c>
    </row>
    <row r="25" spans="1:21" x14ac:dyDescent="0.25">
      <c r="A25" s="362" t="s">
        <v>2</v>
      </c>
      <c r="B25" s="367" t="s">
        <v>2</v>
      </c>
      <c r="C25" s="362" t="s">
        <v>2</v>
      </c>
      <c r="D25" s="368" t="s">
        <v>495</v>
      </c>
      <c r="E25" s="362" t="s">
        <v>496</v>
      </c>
      <c r="I25" s="365" t="str">
        <f>HLOOKUP(Introduction!$G$4,nametranslations,36,FALSE)</f>
        <v>Proportion of Schools (%)</v>
      </c>
      <c r="L25" s="365" t="s">
        <v>497</v>
      </c>
      <c r="M25" s="365" t="s">
        <v>498</v>
      </c>
      <c r="N25" s="365" t="s">
        <v>499</v>
      </c>
      <c r="O25" s="365" t="s">
        <v>500</v>
      </c>
      <c r="P25" s="365" t="s">
        <v>501</v>
      </c>
      <c r="Q25" s="365" t="s">
        <v>502</v>
      </c>
      <c r="R25" s="365"/>
      <c r="S25" s="365"/>
      <c r="T25" s="365" t="s">
        <v>497</v>
      </c>
      <c r="U25" s="366" t="s">
        <v>267</v>
      </c>
    </row>
    <row r="26" spans="1:21" x14ac:dyDescent="0.25">
      <c r="A26" s="362" t="s">
        <v>1</v>
      </c>
      <c r="B26" s="367" t="s">
        <v>503</v>
      </c>
      <c r="C26" s="362" t="s">
        <v>504</v>
      </c>
      <c r="D26" s="368" t="s">
        <v>505</v>
      </c>
      <c r="E26" s="362" t="s">
        <v>506</v>
      </c>
      <c r="I26" s="365" t="s">
        <v>486</v>
      </c>
      <c r="L26" s="365" t="s">
        <v>507</v>
      </c>
      <c r="M26" s="365" t="s">
        <v>508</v>
      </c>
      <c r="N26" s="365" t="s">
        <v>508</v>
      </c>
      <c r="O26" s="365" t="s">
        <v>508</v>
      </c>
      <c r="P26" s="365" t="s">
        <v>509</v>
      </c>
      <c r="Q26" s="365" t="s">
        <v>510</v>
      </c>
      <c r="R26" s="365"/>
      <c r="S26" s="365"/>
      <c r="T26" s="365" t="s">
        <v>507</v>
      </c>
      <c r="U26" s="366" t="s">
        <v>263</v>
      </c>
    </row>
    <row r="27" spans="1:21" x14ac:dyDescent="0.25">
      <c r="A27" s="362" t="s">
        <v>16</v>
      </c>
      <c r="B27" s="367" t="s">
        <v>511</v>
      </c>
      <c r="C27" s="362" t="s">
        <v>512</v>
      </c>
      <c r="D27" s="368" t="s">
        <v>513</v>
      </c>
      <c r="E27" s="362" t="s">
        <v>514</v>
      </c>
      <c r="I27" s="365" t="str">
        <f>HLOOKUP(Introduction!$G$4,nametranslations,25,FALSE)</f>
        <v>Rural</v>
      </c>
      <c r="L27" s="365" t="s">
        <v>515</v>
      </c>
      <c r="M27" s="365" t="s">
        <v>516</v>
      </c>
      <c r="N27" s="365" t="s">
        <v>517</v>
      </c>
      <c r="O27" s="365" t="s">
        <v>518</v>
      </c>
      <c r="P27" s="365" t="s">
        <v>519</v>
      </c>
      <c r="Q27" s="365" t="s">
        <v>520</v>
      </c>
      <c r="R27" s="365"/>
      <c r="S27" s="365"/>
      <c r="T27" s="365" t="s">
        <v>515</v>
      </c>
      <c r="U27" s="366" t="s">
        <v>263</v>
      </c>
    </row>
    <row r="28" spans="1:21" x14ac:dyDescent="0.25">
      <c r="A28" s="362" t="s">
        <v>17</v>
      </c>
      <c r="B28" s="372" t="s">
        <v>521</v>
      </c>
      <c r="C28" s="362" t="s">
        <v>522</v>
      </c>
      <c r="D28" s="368" t="s">
        <v>523</v>
      </c>
      <c r="E28" s="362" t="s">
        <v>524</v>
      </c>
      <c r="I28" s="365" t="str">
        <f>HLOOKUP(Introduction!$G$4,nametranslations,26,FALSE)</f>
        <v>Urban</v>
      </c>
      <c r="L28" s="365" t="s">
        <v>525</v>
      </c>
      <c r="M28" s="365" t="s">
        <v>526</v>
      </c>
      <c r="N28" s="365" t="s">
        <v>527</v>
      </c>
      <c r="O28" s="365" t="s">
        <v>528</v>
      </c>
      <c r="P28" s="365" t="s">
        <v>529</v>
      </c>
      <c r="Q28" s="365" t="s">
        <v>530</v>
      </c>
      <c r="R28" s="365"/>
      <c r="S28" s="365"/>
      <c r="T28" s="365" t="s">
        <v>525</v>
      </c>
      <c r="U28" s="366" t="s">
        <v>265</v>
      </c>
    </row>
    <row r="29" spans="1:21" x14ac:dyDescent="0.25">
      <c r="A29" s="362" t="s">
        <v>18</v>
      </c>
      <c r="B29" s="372" t="s">
        <v>531</v>
      </c>
      <c r="C29" s="362" t="s">
        <v>532</v>
      </c>
      <c r="D29" s="368" t="s">
        <v>533</v>
      </c>
      <c r="E29" s="362" t="s">
        <v>534</v>
      </c>
      <c r="I29" s="365" t="str">
        <f>HLOOKUP(Introduction!$G$4,nametranslations,27,FALSE)</f>
        <v>Pre-primary</v>
      </c>
      <c r="L29" s="365" t="s">
        <v>535</v>
      </c>
      <c r="M29" s="365" t="s">
        <v>536</v>
      </c>
      <c r="N29" s="365" t="s">
        <v>537</v>
      </c>
      <c r="O29" s="365" t="s">
        <v>538</v>
      </c>
      <c r="P29" s="365" t="s">
        <v>539</v>
      </c>
      <c r="Q29" s="365" t="s">
        <v>540</v>
      </c>
      <c r="R29" s="365"/>
      <c r="S29" s="365"/>
      <c r="T29" s="365" t="s">
        <v>535</v>
      </c>
      <c r="U29" s="366" t="s">
        <v>263</v>
      </c>
    </row>
    <row r="30" spans="1:21" x14ac:dyDescent="0.25">
      <c r="A30" s="362" t="s">
        <v>33</v>
      </c>
      <c r="B30" s="367" t="s">
        <v>541</v>
      </c>
      <c r="C30" s="367" t="s">
        <v>542</v>
      </c>
      <c r="D30" s="368" t="s">
        <v>543</v>
      </c>
      <c r="E30" s="367" t="s">
        <v>544</v>
      </c>
      <c r="I30" s="365" t="str">
        <f>HLOOKUP(Introduction!$G$4,nametranslations,28,FALSE)</f>
        <v>Primary</v>
      </c>
      <c r="L30" s="365" t="s">
        <v>545</v>
      </c>
      <c r="M30" s="365" t="s">
        <v>142</v>
      </c>
      <c r="N30" s="365" t="s">
        <v>142</v>
      </c>
      <c r="O30" s="365" t="s">
        <v>546</v>
      </c>
      <c r="P30" s="365" t="s">
        <v>547</v>
      </c>
      <c r="Q30" s="365" t="s">
        <v>548</v>
      </c>
      <c r="R30" s="365"/>
      <c r="S30" s="365"/>
      <c r="T30" s="365" t="s">
        <v>545</v>
      </c>
      <c r="U30" s="366" t="s">
        <v>263</v>
      </c>
    </row>
    <row r="31" spans="1:21" x14ac:dyDescent="0.25">
      <c r="A31" s="362" t="s">
        <v>34</v>
      </c>
      <c r="B31" s="367" t="s">
        <v>549</v>
      </c>
      <c r="C31" s="362" t="s">
        <v>550</v>
      </c>
      <c r="D31" s="368" t="s">
        <v>551</v>
      </c>
      <c r="E31" s="362" t="s">
        <v>552</v>
      </c>
      <c r="I31" s="365" t="str">
        <f>HLOOKUP(Introduction!$G$4,nametranslations,29,FALSE)</f>
        <v>Secondary</v>
      </c>
      <c r="L31" s="365" t="s">
        <v>553</v>
      </c>
      <c r="M31" s="365" t="s">
        <v>554</v>
      </c>
      <c r="N31" s="365" t="s">
        <v>555</v>
      </c>
      <c r="O31" s="365" t="s">
        <v>554</v>
      </c>
      <c r="P31" s="365" t="s">
        <v>556</v>
      </c>
      <c r="Q31" s="365" t="s">
        <v>557</v>
      </c>
      <c r="R31" s="365"/>
      <c r="S31" s="365"/>
      <c r="T31" s="365" t="s">
        <v>553</v>
      </c>
      <c r="U31" s="366" t="s">
        <v>263</v>
      </c>
    </row>
    <row r="32" spans="1:21" x14ac:dyDescent="0.25">
      <c r="A32" s="362" t="s">
        <v>35</v>
      </c>
      <c r="B32" s="367" t="s">
        <v>558</v>
      </c>
      <c r="C32" s="362" t="s">
        <v>559</v>
      </c>
      <c r="D32" s="368" t="s">
        <v>560</v>
      </c>
      <c r="E32" s="362" t="s">
        <v>561</v>
      </c>
      <c r="I32" s="365"/>
      <c r="L32" s="365" t="s">
        <v>562</v>
      </c>
      <c r="M32" s="365" t="s">
        <v>563</v>
      </c>
      <c r="N32" s="365" t="s">
        <v>564</v>
      </c>
      <c r="O32" s="365" t="s">
        <v>565</v>
      </c>
      <c r="P32" s="365" t="s">
        <v>566</v>
      </c>
      <c r="Q32" s="365" t="s">
        <v>567</v>
      </c>
      <c r="R32" s="365"/>
      <c r="S32" s="365"/>
      <c r="T32" s="365" t="s">
        <v>562</v>
      </c>
      <c r="U32" s="366" t="s">
        <v>264</v>
      </c>
    </row>
    <row r="33" spans="1:21" x14ac:dyDescent="0.25">
      <c r="A33" s="362" t="s">
        <v>200</v>
      </c>
      <c r="B33" s="367" t="s">
        <v>568</v>
      </c>
      <c r="C33" s="362" t="s">
        <v>569</v>
      </c>
      <c r="D33" s="368" t="s">
        <v>570</v>
      </c>
      <c r="E33" s="362" t="s">
        <v>571</v>
      </c>
      <c r="L33" s="365" t="s">
        <v>572</v>
      </c>
      <c r="M33" s="365" t="s">
        <v>573</v>
      </c>
      <c r="N33" s="365" t="s">
        <v>574</v>
      </c>
      <c r="O33" s="365" t="s">
        <v>575</v>
      </c>
      <c r="P33" s="365" t="s">
        <v>576</v>
      </c>
      <c r="Q33" s="365" t="s">
        <v>577</v>
      </c>
      <c r="R33" s="365"/>
      <c r="S33" s="365"/>
      <c r="T33" s="365" t="s">
        <v>572</v>
      </c>
      <c r="U33" s="366" t="s">
        <v>263</v>
      </c>
    </row>
    <row r="34" spans="1:21" x14ac:dyDescent="0.25">
      <c r="A34" s="362" t="s">
        <v>231</v>
      </c>
      <c r="B34" s="367" t="s">
        <v>578</v>
      </c>
      <c r="C34" s="362" t="s">
        <v>579</v>
      </c>
      <c r="D34" s="368" t="s">
        <v>580</v>
      </c>
      <c r="E34" s="367" t="s">
        <v>581</v>
      </c>
      <c r="L34" s="365" t="s">
        <v>582</v>
      </c>
      <c r="M34" s="365" t="s">
        <v>583</v>
      </c>
      <c r="N34" s="365" t="s">
        <v>584</v>
      </c>
      <c r="O34" s="365" t="s">
        <v>583</v>
      </c>
      <c r="P34" s="365" t="s">
        <v>585</v>
      </c>
      <c r="Q34" s="365" t="s">
        <v>586</v>
      </c>
      <c r="R34" s="365"/>
      <c r="S34" s="365"/>
      <c r="T34" s="365" t="s">
        <v>582</v>
      </c>
      <c r="U34" s="366" t="s">
        <v>263</v>
      </c>
    </row>
    <row r="35" spans="1:21" x14ac:dyDescent="0.25">
      <c r="A35" s="362" t="s">
        <v>587</v>
      </c>
      <c r="B35" s="367" t="s">
        <v>588</v>
      </c>
      <c r="C35" s="362" t="s">
        <v>589</v>
      </c>
      <c r="D35" s="368" t="s">
        <v>590</v>
      </c>
      <c r="E35" s="362" t="s">
        <v>591</v>
      </c>
      <c r="L35" s="365" t="s">
        <v>592</v>
      </c>
      <c r="M35" s="365" t="s">
        <v>593</v>
      </c>
      <c r="N35" s="365" t="s">
        <v>594</v>
      </c>
      <c r="O35" s="365" t="s">
        <v>593</v>
      </c>
      <c r="P35" s="365" t="s">
        <v>595</v>
      </c>
      <c r="Q35" s="365" t="s">
        <v>596</v>
      </c>
      <c r="R35" s="365"/>
      <c r="S35" s="365"/>
      <c r="T35" s="365" t="s">
        <v>592</v>
      </c>
      <c r="U35" s="366" t="s">
        <v>263</v>
      </c>
    </row>
    <row r="36" spans="1:21" x14ac:dyDescent="0.25">
      <c r="A36" s="362" t="s">
        <v>597</v>
      </c>
      <c r="B36" s="367" t="s">
        <v>598</v>
      </c>
      <c r="C36" s="362" t="s">
        <v>599</v>
      </c>
      <c r="D36" s="368" t="s">
        <v>600</v>
      </c>
      <c r="E36" s="362" t="s">
        <v>601</v>
      </c>
      <c r="L36" s="365" t="s">
        <v>602</v>
      </c>
      <c r="M36" s="365" t="s">
        <v>603</v>
      </c>
      <c r="N36" s="365" t="s">
        <v>604</v>
      </c>
      <c r="O36" s="365" t="s">
        <v>605</v>
      </c>
      <c r="P36" s="365" t="s">
        <v>606</v>
      </c>
      <c r="Q36" s="365" t="s">
        <v>607</v>
      </c>
      <c r="R36" s="365"/>
      <c r="S36" s="365"/>
      <c r="T36" s="365" t="s">
        <v>602</v>
      </c>
      <c r="U36" s="366" t="s">
        <v>263</v>
      </c>
    </row>
    <row r="37" spans="1:21" x14ac:dyDescent="0.25">
      <c r="A37" s="364" t="s">
        <v>608</v>
      </c>
      <c r="L37" s="365" t="s">
        <v>609</v>
      </c>
      <c r="M37" s="365" t="s">
        <v>610</v>
      </c>
      <c r="N37" s="365" t="s">
        <v>610</v>
      </c>
      <c r="O37" s="365" t="s">
        <v>610</v>
      </c>
      <c r="P37" s="365" t="s">
        <v>611</v>
      </c>
      <c r="Q37" s="365" t="s">
        <v>612</v>
      </c>
      <c r="R37" s="365"/>
      <c r="S37" s="365"/>
      <c r="T37" s="365" t="s">
        <v>609</v>
      </c>
      <c r="U37" s="366" t="s">
        <v>263</v>
      </c>
    </row>
    <row r="38" spans="1:21" x14ac:dyDescent="0.25">
      <c r="A38" s="362" t="s">
        <v>140</v>
      </c>
      <c r="B38" s="367" t="s">
        <v>613</v>
      </c>
      <c r="C38" s="362" t="s">
        <v>614</v>
      </c>
      <c r="D38" s="368" t="s">
        <v>615</v>
      </c>
      <c r="E38" s="362" t="s">
        <v>616</v>
      </c>
      <c r="L38" s="365" t="s">
        <v>617</v>
      </c>
      <c r="M38" s="365" t="s">
        <v>618</v>
      </c>
      <c r="N38" s="365" t="s">
        <v>619</v>
      </c>
      <c r="O38" s="365" t="s">
        <v>620</v>
      </c>
      <c r="P38" s="365" t="s">
        <v>621</v>
      </c>
      <c r="Q38" s="365" t="s">
        <v>622</v>
      </c>
      <c r="R38" s="365"/>
      <c r="S38" s="365"/>
      <c r="T38" s="365" t="s">
        <v>617</v>
      </c>
      <c r="U38" s="366" t="s">
        <v>265</v>
      </c>
    </row>
    <row r="39" spans="1:21" x14ac:dyDescent="0.25">
      <c r="A39" s="362" t="s">
        <v>623</v>
      </c>
      <c r="B39" s="367" t="s">
        <v>624</v>
      </c>
      <c r="C39" s="362" t="s">
        <v>625</v>
      </c>
      <c r="D39" s="368" t="s">
        <v>626</v>
      </c>
      <c r="E39" s="362" t="s">
        <v>627</v>
      </c>
      <c r="L39" s="365" t="s">
        <v>628</v>
      </c>
      <c r="M39" s="365" t="s">
        <v>629</v>
      </c>
      <c r="N39" s="365" t="s">
        <v>629</v>
      </c>
      <c r="O39" s="365" t="s">
        <v>630</v>
      </c>
      <c r="P39" s="365" t="s">
        <v>631</v>
      </c>
      <c r="Q39" s="365" t="s">
        <v>632</v>
      </c>
      <c r="R39" s="365"/>
      <c r="S39" s="365"/>
      <c r="T39" s="365" t="s">
        <v>628</v>
      </c>
      <c r="U39" s="366" t="s">
        <v>263</v>
      </c>
    </row>
    <row r="40" spans="1:21" x14ac:dyDescent="0.25">
      <c r="A40" s="362" t="s">
        <v>633</v>
      </c>
      <c r="B40" s="367" t="s">
        <v>634</v>
      </c>
      <c r="C40" s="362" t="s">
        <v>635</v>
      </c>
      <c r="D40" s="368" t="s">
        <v>636</v>
      </c>
      <c r="E40" s="362" t="s">
        <v>637</v>
      </c>
      <c r="L40" s="365" t="s">
        <v>638</v>
      </c>
      <c r="M40" s="365" t="s">
        <v>639</v>
      </c>
      <c r="N40" s="365" t="s">
        <v>640</v>
      </c>
      <c r="O40" s="365" t="s">
        <v>641</v>
      </c>
      <c r="P40" s="365" t="s">
        <v>642</v>
      </c>
      <c r="Q40" s="365" t="s">
        <v>643</v>
      </c>
      <c r="R40" s="365"/>
      <c r="S40" s="365"/>
      <c r="T40" s="365" t="s">
        <v>638</v>
      </c>
      <c r="U40" s="366" t="s">
        <v>263</v>
      </c>
    </row>
    <row r="41" spans="1:21" x14ac:dyDescent="0.25">
      <c r="A41" s="362" t="s">
        <v>644</v>
      </c>
      <c r="B41" s="367" t="s">
        <v>645</v>
      </c>
      <c r="C41" s="362" t="s">
        <v>646</v>
      </c>
      <c r="D41" s="368" t="s">
        <v>647</v>
      </c>
      <c r="E41" s="362" t="s">
        <v>648</v>
      </c>
      <c r="L41" s="365" t="s">
        <v>649</v>
      </c>
      <c r="M41" s="365" t="s">
        <v>650</v>
      </c>
      <c r="N41" s="365" t="s">
        <v>651</v>
      </c>
      <c r="O41" s="365" t="s">
        <v>652</v>
      </c>
      <c r="P41" s="365" t="s">
        <v>653</v>
      </c>
      <c r="Q41" s="365" t="s">
        <v>654</v>
      </c>
      <c r="R41" s="365"/>
      <c r="S41" s="365"/>
      <c r="T41" s="365" t="s">
        <v>649</v>
      </c>
      <c r="U41" s="366" t="s">
        <v>265</v>
      </c>
    </row>
    <row r="42" spans="1:21" x14ac:dyDescent="0.25">
      <c r="A42" s="362" t="s">
        <v>655</v>
      </c>
      <c r="B42" s="367" t="s">
        <v>656</v>
      </c>
      <c r="C42" s="362" t="s">
        <v>657</v>
      </c>
      <c r="D42" s="368" t="s">
        <v>658</v>
      </c>
      <c r="E42" s="362" t="s">
        <v>659</v>
      </c>
      <c r="L42" s="365" t="s">
        <v>660</v>
      </c>
      <c r="M42" s="365" t="s">
        <v>661</v>
      </c>
      <c r="N42" s="366" t="s">
        <v>662</v>
      </c>
      <c r="O42" s="366" t="s">
        <v>663</v>
      </c>
      <c r="P42" s="366" t="s">
        <v>664</v>
      </c>
      <c r="Q42" s="366" t="s">
        <v>665</v>
      </c>
      <c r="R42" s="366"/>
      <c r="S42" s="366"/>
      <c r="T42" s="365" t="s">
        <v>660</v>
      </c>
      <c r="U42" s="366" t="s">
        <v>263</v>
      </c>
    </row>
    <row r="43" spans="1:21" x14ac:dyDescent="0.25">
      <c r="A43" s="362" t="s">
        <v>666</v>
      </c>
      <c r="B43" s="367" t="s">
        <v>667</v>
      </c>
      <c r="C43" s="362" t="s">
        <v>668</v>
      </c>
      <c r="D43" s="368" t="s">
        <v>669</v>
      </c>
      <c r="E43" s="362" t="s">
        <v>670</v>
      </c>
      <c r="L43" s="365" t="s">
        <v>671</v>
      </c>
      <c r="M43" s="365" t="s">
        <v>672</v>
      </c>
      <c r="N43" s="365" t="s">
        <v>673</v>
      </c>
      <c r="O43" s="365" t="s">
        <v>672</v>
      </c>
      <c r="P43" s="365" t="s">
        <v>674</v>
      </c>
      <c r="Q43" s="365" t="s">
        <v>675</v>
      </c>
      <c r="R43" s="365"/>
      <c r="S43" s="365"/>
      <c r="T43" s="365" t="s">
        <v>671</v>
      </c>
      <c r="U43" s="366" t="s">
        <v>264</v>
      </c>
    </row>
    <row r="44" spans="1:21" x14ac:dyDescent="0.25">
      <c r="A44" s="362" t="s">
        <v>676</v>
      </c>
      <c r="B44" s="367" t="s">
        <v>677</v>
      </c>
      <c r="C44" s="362" t="s">
        <v>678</v>
      </c>
      <c r="D44" s="368" t="s">
        <v>679</v>
      </c>
      <c r="E44" s="362" t="s">
        <v>680</v>
      </c>
      <c r="L44" s="365" t="s">
        <v>681</v>
      </c>
      <c r="M44" s="365" t="s">
        <v>682</v>
      </c>
      <c r="N44" s="365" t="s">
        <v>683</v>
      </c>
      <c r="O44" s="365" t="s">
        <v>682</v>
      </c>
      <c r="P44" s="365" t="s">
        <v>684</v>
      </c>
      <c r="Q44" s="365" t="s">
        <v>685</v>
      </c>
      <c r="R44" s="365"/>
      <c r="S44" s="365"/>
      <c r="T44" s="365" t="s">
        <v>681</v>
      </c>
      <c r="U44" s="366" t="s">
        <v>263</v>
      </c>
    </row>
    <row r="45" spans="1:21" x14ac:dyDescent="0.25">
      <c r="A45" s="362" t="s">
        <v>686</v>
      </c>
      <c r="B45" s="367" t="s">
        <v>687</v>
      </c>
      <c r="C45" s="362" t="s">
        <v>688</v>
      </c>
      <c r="D45" s="368" t="s">
        <v>689</v>
      </c>
      <c r="E45" s="362" t="s">
        <v>690</v>
      </c>
      <c r="I45" s="370" t="s">
        <v>691</v>
      </c>
      <c r="L45" s="365" t="s">
        <v>692</v>
      </c>
      <c r="M45" s="365" t="s">
        <v>693</v>
      </c>
      <c r="N45" s="365" t="s">
        <v>693</v>
      </c>
      <c r="O45" s="365" t="s">
        <v>693</v>
      </c>
      <c r="P45" s="365" t="s">
        <v>694</v>
      </c>
      <c r="Q45" s="365" t="s">
        <v>695</v>
      </c>
      <c r="R45" s="365"/>
      <c r="S45" s="365"/>
      <c r="T45" s="365" t="s">
        <v>692</v>
      </c>
      <c r="U45" s="366" t="s">
        <v>265</v>
      </c>
    </row>
    <row r="46" spans="1:21" x14ac:dyDescent="0.25">
      <c r="A46" s="362" t="s">
        <v>696</v>
      </c>
      <c r="B46" s="367" t="s">
        <v>697</v>
      </c>
      <c r="C46" s="362" t="s">
        <v>698</v>
      </c>
      <c r="D46" s="368" t="s">
        <v>699</v>
      </c>
      <c r="E46" s="362" t="s">
        <v>700</v>
      </c>
      <c r="I46" s="365" t="str">
        <f>HLOOKUP(Introduction!$G$4,nametranslations,30,FALSE)</f>
        <v>Basic service</v>
      </c>
      <c r="L46" s="365" t="s">
        <v>701</v>
      </c>
      <c r="M46" s="365" t="s">
        <v>702</v>
      </c>
      <c r="N46" s="365" t="s">
        <v>703</v>
      </c>
      <c r="O46" s="365" t="s">
        <v>704</v>
      </c>
      <c r="P46" s="365" t="s">
        <v>705</v>
      </c>
      <c r="Q46" s="365" t="s">
        <v>706</v>
      </c>
      <c r="R46" s="365"/>
      <c r="S46" s="365"/>
      <c r="T46" s="365" t="s">
        <v>701</v>
      </c>
      <c r="U46" s="366" t="s">
        <v>265</v>
      </c>
    </row>
    <row r="47" spans="1:21" x14ac:dyDescent="0.25">
      <c r="A47" s="362" t="s">
        <v>707</v>
      </c>
      <c r="B47" s="367" t="s">
        <v>708</v>
      </c>
      <c r="C47" s="362" t="s">
        <v>709</v>
      </c>
      <c r="D47" s="368" t="s">
        <v>710</v>
      </c>
      <c r="E47" s="362" t="s">
        <v>711</v>
      </c>
      <c r="I47" s="365" t="str">
        <f>HLOOKUP(Introduction!$G$4,nametranslations,31,FALSE)</f>
        <v>Limited service</v>
      </c>
      <c r="L47" s="365" t="s">
        <v>712</v>
      </c>
      <c r="M47" s="365" t="s">
        <v>713</v>
      </c>
      <c r="N47" s="365" t="s">
        <v>714</v>
      </c>
      <c r="O47" s="365" t="s">
        <v>715</v>
      </c>
      <c r="P47" s="365" t="s">
        <v>716</v>
      </c>
      <c r="Q47" s="365" t="s">
        <v>717</v>
      </c>
      <c r="R47" s="365"/>
      <c r="S47" s="365"/>
      <c r="T47" s="365" t="s">
        <v>712</v>
      </c>
      <c r="U47" s="366" t="s">
        <v>265</v>
      </c>
    </row>
    <row r="48" spans="1:21" x14ac:dyDescent="0.25">
      <c r="A48" s="362" t="s">
        <v>718</v>
      </c>
      <c r="B48" s="367" t="s">
        <v>719</v>
      </c>
      <c r="C48" s="362" t="s">
        <v>720</v>
      </c>
      <c r="D48" s="368" t="s">
        <v>721</v>
      </c>
      <c r="E48" s="362" t="s">
        <v>722</v>
      </c>
      <c r="I48" s="365" t="str">
        <f>HLOOKUP(Introduction!$G$4,nametranslations,32,FALSE)</f>
        <v>No service</v>
      </c>
      <c r="L48" s="365" t="s">
        <v>723</v>
      </c>
      <c r="M48" s="365" t="s">
        <v>724</v>
      </c>
      <c r="N48" s="365" t="s">
        <v>724</v>
      </c>
      <c r="O48" s="365" t="s">
        <v>724</v>
      </c>
      <c r="P48" s="365" t="s">
        <v>725</v>
      </c>
      <c r="Q48" s="365" t="s">
        <v>726</v>
      </c>
      <c r="R48" s="365"/>
      <c r="S48" s="365"/>
      <c r="T48" s="365" t="s">
        <v>723</v>
      </c>
      <c r="U48" s="366" t="s">
        <v>265</v>
      </c>
    </row>
    <row r="49" spans="1:21" x14ac:dyDescent="0.25">
      <c r="A49" s="362" t="s">
        <v>727</v>
      </c>
      <c r="B49" s="367" t="s">
        <v>728</v>
      </c>
      <c r="C49" s="362" t="s">
        <v>729</v>
      </c>
      <c r="D49" s="368" t="s">
        <v>730</v>
      </c>
      <c r="E49" s="362" t="s">
        <v>731</v>
      </c>
      <c r="I49" s="365" t="str">
        <f>HLOOKUP(Introduction!$G$4,nametranslations,33,FALSE)</f>
        <v>Insufficient data</v>
      </c>
      <c r="L49" s="365" t="s">
        <v>732</v>
      </c>
      <c r="M49" s="365" t="s">
        <v>733</v>
      </c>
      <c r="N49" s="365" t="s">
        <v>734</v>
      </c>
      <c r="O49" s="365" t="s">
        <v>735</v>
      </c>
      <c r="P49" s="365" t="s">
        <v>736</v>
      </c>
      <c r="Q49" s="365" t="s">
        <v>737</v>
      </c>
      <c r="R49" s="365"/>
      <c r="S49" s="365"/>
      <c r="T49" s="365" t="s">
        <v>732</v>
      </c>
      <c r="U49" s="365" t="s">
        <v>263</v>
      </c>
    </row>
    <row r="50" spans="1:21" x14ac:dyDescent="0.25">
      <c r="A50" s="362" t="s">
        <v>738</v>
      </c>
      <c r="B50" s="367" t="s">
        <v>739</v>
      </c>
      <c r="C50" s="362" t="s">
        <v>740</v>
      </c>
      <c r="D50" s="368" t="s">
        <v>741</v>
      </c>
      <c r="E50" s="362" t="s">
        <v>742</v>
      </c>
      <c r="I50" s="365" t="str">
        <f>HLOOKUP(Introduction!$G$4,nametranslations,59,FALSE)</f>
        <v>Improved estimates</v>
      </c>
      <c r="L50" s="365" t="s">
        <v>743</v>
      </c>
      <c r="M50" s="365" t="s">
        <v>744</v>
      </c>
      <c r="N50" s="365" t="s">
        <v>745</v>
      </c>
      <c r="O50" s="365" t="s">
        <v>744</v>
      </c>
      <c r="P50" s="365" t="s">
        <v>746</v>
      </c>
      <c r="Q50" s="365" t="s">
        <v>747</v>
      </c>
      <c r="R50" s="365"/>
      <c r="S50" s="365"/>
      <c r="T50" s="365" t="s">
        <v>743</v>
      </c>
      <c r="U50" s="366" t="s">
        <v>264</v>
      </c>
    </row>
    <row r="51" spans="1:21" x14ac:dyDescent="0.25">
      <c r="A51" s="362" t="s">
        <v>748</v>
      </c>
      <c r="B51" s="367" t="s">
        <v>749</v>
      </c>
      <c r="C51" s="362" t="s">
        <v>750</v>
      </c>
      <c r="D51" s="368" t="s">
        <v>751</v>
      </c>
      <c r="E51" s="362" t="s">
        <v>752</v>
      </c>
      <c r="I51" s="365" t="str">
        <f>HLOOKUP(Introduction!$G$4,nametranslations,60,FALSE)</f>
        <v>Improved datapoints</v>
      </c>
      <c r="L51" s="365" t="s">
        <v>753</v>
      </c>
      <c r="M51" s="365" t="s">
        <v>754</v>
      </c>
      <c r="N51" s="365" t="s">
        <v>755</v>
      </c>
      <c r="O51" s="365" t="s">
        <v>756</v>
      </c>
      <c r="P51" s="365" t="s">
        <v>757</v>
      </c>
      <c r="Q51" s="365" t="s">
        <v>758</v>
      </c>
      <c r="R51" s="365"/>
      <c r="S51" s="365"/>
      <c r="T51" s="365" t="s">
        <v>753</v>
      </c>
      <c r="U51" s="366" t="s">
        <v>265</v>
      </c>
    </row>
    <row r="52" spans="1:21" x14ac:dyDescent="0.25">
      <c r="A52" s="362" t="s">
        <v>759</v>
      </c>
      <c r="B52" s="367" t="s">
        <v>760</v>
      </c>
      <c r="C52" s="362" t="s">
        <v>761</v>
      </c>
      <c r="D52" s="368" t="s">
        <v>762</v>
      </c>
      <c r="E52" s="362" t="s">
        <v>763</v>
      </c>
      <c r="I52" s="365" t="str">
        <f>HLOOKUP(Introduction!$G$4,nametranslations,61,FALSE)</f>
        <v>Basic estimates</v>
      </c>
      <c r="L52" s="365" t="s">
        <v>764</v>
      </c>
      <c r="M52" s="365" t="s">
        <v>765</v>
      </c>
      <c r="N52" s="365" t="s">
        <v>765</v>
      </c>
      <c r="O52" s="365" t="s">
        <v>765</v>
      </c>
      <c r="P52" s="365" t="s">
        <v>766</v>
      </c>
      <c r="Q52" s="365" t="s">
        <v>767</v>
      </c>
      <c r="R52" s="365"/>
      <c r="S52" s="365"/>
      <c r="T52" s="365" t="s">
        <v>764</v>
      </c>
      <c r="U52" s="365" t="s">
        <v>265</v>
      </c>
    </row>
    <row r="53" spans="1:21" x14ac:dyDescent="0.25">
      <c r="A53" s="362" t="s">
        <v>768</v>
      </c>
      <c r="B53" s="367" t="s">
        <v>769</v>
      </c>
      <c r="C53" s="362" t="s">
        <v>770</v>
      </c>
      <c r="D53" s="368" t="s">
        <v>771</v>
      </c>
      <c r="E53" s="362" t="s">
        <v>772</v>
      </c>
      <c r="I53" s="365" t="str">
        <f>HLOOKUP(Introduction!$G$4,nametranslations,62,FALSE)</f>
        <v>Basic datapoints</v>
      </c>
      <c r="L53" s="365" t="s">
        <v>773</v>
      </c>
      <c r="M53" s="365" t="s">
        <v>774</v>
      </c>
      <c r="N53" s="365" t="s">
        <v>774</v>
      </c>
      <c r="O53" s="365" t="s">
        <v>774</v>
      </c>
      <c r="P53" s="365" t="s">
        <v>775</v>
      </c>
      <c r="Q53" s="365" t="s">
        <v>776</v>
      </c>
      <c r="R53" s="365"/>
      <c r="S53" s="365"/>
      <c r="T53" s="365" t="s">
        <v>773</v>
      </c>
      <c r="U53" s="366" t="s">
        <v>264</v>
      </c>
    </row>
    <row r="54" spans="1:21" x14ac:dyDescent="0.25">
      <c r="A54" s="362" t="s">
        <v>777</v>
      </c>
      <c r="B54" s="367" t="s">
        <v>778</v>
      </c>
      <c r="C54" s="362" t="s">
        <v>779</v>
      </c>
      <c r="D54" s="368" t="s">
        <v>780</v>
      </c>
      <c r="E54" s="362" t="s">
        <v>781</v>
      </c>
      <c r="I54" s="365" t="str">
        <f>HLOOKUP(Introduction!$G$4,nametranslations,63,FALSE)</f>
        <v>With water estimates</v>
      </c>
      <c r="L54" s="365" t="s">
        <v>782</v>
      </c>
      <c r="M54" s="365" t="s">
        <v>783</v>
      </c>
      <c r="N54" s="365" t="s">
        <v>783</v>
      </c>
      <c r="O54" s="365" t="s">
        <v>783</v>
      </c>
      <c r="P54" s="365" t="s">
        <v>784</v>
      </c>
      <c r="Q54" s="365" t="s">
        <v>785</v>
      </c>
      <c r="R54" s="365"/>
      <c r="S54" s="365"/>
      <c r="T54" s="365" t="s">
        <v>782</v>
      </c>
      <c r="U54" s="366" t="s">
        <v>264</v>
      </c>
    </row>
    <row r="55" spans="1:21" x14ac:dyDescent="0.25">
      <c r="A55" s="362" t="s">
        <v>786</v>
      </c>
      <c r="B55" s="367" t="s">
        <v>787</v>
      </c>
      <c r="C55" s="362" t="s">
        <v>788</v>
      </c>
      <c r="D55" s="368" t="s">
        <v>789</v>
      </c>
      <c r="E55" s="362" t="s">
        <v>790</v>
      </c>
      <c r="I55" s="365" t="str">
        <f>HLOOKUP(Introduction!$G$4,nametranslations,64,FALSE)</f>
        <v>With water datapoints</v>
      </c>
      <c r="L55" s="365" t="s">
        <v>791</v>
      </c>
      <c r="M55" s="365" t="s">
        <v>792</v>
      </c>
      <c r="N55" s="365" t="s">
        <v>792</v>
      </c>
      <c r="O55" s="365" t="s">
        <v>793</v>
      </c>
      <c r="P55" s="365" t="s">
        <v>794</v>
      </c>
      <c r="Q55" s="365" t="s">
        <v>795</v>
      </c>
      <c r="R55" s="365"/>
      <c r="S55" s="365"/>
      <c r="T55" s="365" t="s">
        <v>791</v>
      </c>
      <c r="U55" s="365" t="s">
        <v>263</v>
      </c>
    </row>
    <row r="56" spans="1:21" x14ac:dyDescent="0.25">
      <c r="A56" s="362" t="s">
        <v>796</v>
      </c>
      <c r="B56" s="367" t="s">
        <v>797</v>
      </c>
      <c r="C56" s="362" t="s">
        <v>798</v>
      </c>
      <c r="D56" s="368" t="s">
        <v>799</v>
      </c>
      <c r="E56" s="362" t="s">
        <v>800</v>
      </c>
      <c r="I56" s="365" t="str">
        <f>HLOOKUP(Introduction!$G$4,nametranslations,57,FALSE)</f>
        <v>Facility estimates</v>
      </c>
      <c r="L56" s="365" t="s">
        <v>801</v>
      </c>
      <c r="M56" s="365" t="s">
        <v>802</v>
      </c>
      <c r="N56" s="365" t="s">
        <v>803</v>
      </c>
      <c r="O56" s="365" t="s">
        <v>804</v>
      </c>
      <c r="P56" s="365" t="s">
        <v>805</v>
      </c>
      <c r="Q56" s="365" t="s">
        <v>806</v>
      </c>
      <c r="R56" s="365"/>
      <c r="S56" s="365"/>
      <c r="T56" s="365" t="s">
        <v>801</v>
      </c>
      <c r="U56" s="365" t="s">
        <v>263</v>
      </c>
    </row>
    <row r="57" spans="1:21" x14ac:dyDescent="0.25">
      <c r="A57" s="362" t="s">
        <v>807</v>
      </c>
      <c r="B57" s="367" t="s">
        <v>808</v>
      </c>
      <c r="C57" s="362" t="s">
        <v>809</v>
      </c>
      <c r="D57" s="368" t="s">
        <v>810</v>
      </c>
      <c r="E57" s="362" t="s">
        <v>811</v>
      </c>
      <c r="I57" s="365" t="str">
        <f>HLOOKUP(Introduction!$G$4,nametranslations,58,FALSE)</f>
        <v>Facility datapoints</v>
      </c>
      <c r="L57" s="365" t="s">
        <v>812</v>
      </c>
      <c r="M57" s="365" t="s">
        <v>813</v>
      </c>
      <c r="N57" s="365" t="s">
        <v>814</v>
      </c>
      <c r="O57" s="365" t="s">
        <v>815</v>
      </c>
      <c r="P57" s="365" t="s">
        <v>816</v>
      </c>
      <c r="Q57" s="365" t="s">
        <v>817</v>
      </c>
      <c r="R57" s="365"/>
      <c r="S57" s="365"/>
      <c r="T57" s="365" t="s">
        <v>812</v>
      </c>
      <c r="U57" s="365" t="s">
        <v>263</v>
      </c>
    </row>
    <row r="58" spans="1:21" x14ac:dyDescent="0.25">
      <c r="A58" s="362" t="s">
        <v>818</v>
      </c>
      <c r="B58" s="367" t="s">
        <v>819</v>
      </c>
      <c r="C58" s="362" t="s">
        <v>820</v>
      </c>
      <c r="D58" s="368" t="s">
        <v>821</v>
      </c>
      <c r="E58" s="362" t="s">
        <v>822</v>
      </c>
      <c r="I58" s="365" t="str">
        <f>HLOOKUP(Introduction!$G$4,nametranslations,59,FALSE)</f>
        <v>Improved estimates</v>
      </c>
      <c r="L58" s="365" t="s">
        <v>823</v>
      </c>
      <c r="M58" s="365" t="s">
        <v>824</v>
      </c>
      <c r="N58" s="365" t="s">
        <v>825</v>
      </c>
      <c r="O58" s="365" t="s">
        <v>826</v>
      </c>
      <c r="P58" s="365" t="s">
        <v>827</v>
      </c>
      <c r="Q58" s="365" t="s">
        <v>828</v>
      </c>
      <c r="R58" s="365"/>
      <c r="S58" s="365"/>
      <c r="T58" s="365" t="s">
        <v>823</v>
      </c>
      <c r="U58" s="365" t="s">
        <v>263</v>
      </c>
    </row>
    <row r="59" spans="1:21" x14ac:dyDescent="0.25">
      <c r="A59" s="367" t="s">
        <v>829</v>
      </c>
      <c r="B59" s="362" t="s">
        <v>830</v>
      </c>
      <c r="C59" s="362" t="s">
        <v>831</v>
      </c>
      <c r="D59" s="368" t="s">
        <v>832</v>
      </c>
      <c r="E59" s="362" t="s">
        <v>833</v>
      </c>
      <c r="I59" s="365" t="str">
        <f>HLOOKUP(Introduction!$G$4,nametranslations,60,FALSE)</f>
        <v>Improved datapoints</v>
      </c>
      <c r="L59" s="365" t="s">
        <v>834</v>
      </c>
      <c r="M59" s="365" t="s">
        <v>835</v>
      </c>
      <c r="N59" s="365" t="s">
        <v>835</v>
      </c>
      <c r="O59" s="365" t="s">
        <v>835</v>
      </c>
      <c r="P59" s="365" t="s">
        <v>836</v>
      </c>
      <c r="Q59" s="365" t="s">
        <v>837</v>
      </c>
      <c r="R59" s="365"/>
      <c r="S59" s="365"/>
      <c r="T59" s="365" t="s">
        <v>834</v>
      </c>
      <c r="U59" s="365" t="s">
        <v>267</v>
      </c>
    </row>
    <row r="60" spans="1:21" x14ac:dyDescent="0.25">
      <c r="A60" s="367" t="s">
        <v>838</v>
      </c>
      <c r="B60" s="362" t="s">
        <v>839</v>
      </c>
      <c r="C60" s="362" t="s">
        <v>840</v>
      </c>
      <c r="D60" s="368" t="s">
        <v>841</v>
      </c>
      <c r="E60" s="362" t="s">
        <v>842</v>
      </c>
      <c r="I60" s="365" t="str">
        <f>HLOOKUP(Introduction!$G$4,nametranslations,61,FALSE)</f>
        <v>Basic estimates</v>
      </c>
      <c r="L60" s="365" t="s">
        <v>843</v>
      </c>
      <c r="M60" s="365" t="s">
        <v>844</v>
      </c>
      <c r="N60" s="365" t="s">
        <v>845</v>
      </c>
      <c r="O60" s="365" t="s">
        <v>844</v>
      </c>
      <c r="P60" s="365" t="s">
        <v>846</v>
      </c>
      <c r="Q60" s="365" t="s">
        <v>847</v>
      </c>
      <c r="R60" s="365"/>
      <c r="S60" s="365"/>
      <c r="T60" s="365" t="s">
        <v>843</v>
      </c>
      <c r="U60" s="365" t="s">
        <v>263</v>
      </c>
    </row>
    <row r="61" spans="1:21" x14ac:dyDescent="0.25">
      <c r="A61" s="367" t="s">
        <v>848</v>
      </c>
      <c r="B61" s="362" t="s">
        <v>849</v>
      </c>
      <c r="C61" s="362" t="s">
        <v>850</v>
      </c>
      <c r="D61" s="368" t="s">
        <v>851</v>
      </c>
      <c r="E61" s="362" t="s">
        <v>852</v>
      </c>
      <c r="I61" s="365" t="str">
        <f>HLOOKUP(Introduction!$G$4,nametranslations,62,FALSE)</f>
        <v>Basic datapoints</v>
      </c>
      <c r="L61" s="365" t="s">
        <v>853</v>
      </c>
      <c r="M61" s="365" t="s">
        <v>854</v>
      </c>
      <c r="N61" s="365" t="s">
        <v>855</v>
      </c>
      <c r="O61" s="365" t="s">
        <v>856</v>
      </c>
      <c r="P61" s="365" t="s">
        <v>857</v>
      </c>
      <c r="Q61" s="365" t="s">
        <v>858</v>
      </c>
      <c r="R61" s="365"/>
      <c r="S61" s="365"/>
      <c r="T61" s="365" t="s">
        <v>853</v>
      </c>
      <c r="U61" s="365" t="s">
        <v>263</v>
      </c>
    </row>
    <row r="62" spans="1:21" x14ac:dyDescent="0.25">
      <c r="A62" s="367" t="s">
        <v>859</v>
      </c>
      <c r="B62" s="362" t="s">
        <v>860</v>
      </c>
      <c r="C62" s="362" t="s">
        <v>861</v>
      </c>
      <c r="D62" s="368" t="s">
        <v>862</v>
      </c>
      <c r="E62" s="362" t="s">
        <v>863</v>
      </c>
      <c r="I62" s="365"/>
      <c r="L62" s="365" t="s">
        <v>864</v>
      </c>
      <c r="M62" s="365" t="s">
        <v>865</v>
      </c>
      <c r="N62" s="365" t="s">
        <v>866</v>
      </c>
      <c r="O62" s="365" t="s">
        <v>867</v>
      </c>
      <c r="P62" s="365" t="s">
        <v>868</v>
      </c>
      <c r="Q62" s="365" t="s">
        <v>869</v>
      </c>
      <c r="R62" s="365"/>
      <c r="S62" s="365"/>
      <c r="T62" s="365" t="s">
        <v>864</v>
      </c>
      <c r="U62" s="366" t="s">
        <v>264</v>
      </c>
    </row>
    <row r="63" spans="1:21" x14ac:dyDescent="0.25">
      <c r="A63" s="367" t="s">
        <v>870</v>
      </c>
      <c r="B63" s="362" t="s">
        <v>871</v>
      </c>
      <c r="C63" s="362" t="s">
        <v>872</v>
      </c>
      <c r="D63" s="368" t="s">
        <v>873</v>
      </c>
      <c r="E63" s="362" t="s">
        <v>874</v>
      </c>
      <c r="I63" s="365"/>
      <c r="L63" s="365" t="s">
        <v>875</v>
      </c>
      <c r="M63" s="365" t="s">
        <v>876</v>
      </c>
      <c r="N63" s="365" t="s">
        <v>877</v>
      </c>
      <c r="O63" s="365" t="s">
        <v>878</v>
      </c>
      <c r="P63" s="365" t="s">
        <v>879</v>
      </c>
      <c r="Q63" s="365" t="s">
        <v>880</v>
      </c>
      <c r="R63" s="365"/>
      <c r="S63" s="365"/>
      <c r="T63" s="365" t="s">
        <v>875</v>
      </c>
      <c r="U63" s="366" t="s">
        <v>267</v>
      </c>
    </row>
    <row r="64" spans="1:21" x14ac:dyDescent="0.25">
      <c r="A64" s="367" t="s">
        <v>881</v>
      </c>
      <c r="B64" s="362" t="s">
        <v>882</v>
      </c>
      <c r="C64" s="362" t="s">
        <v>883</v>
      </c>
      <c r="D64" s="368" t="s">
        <v>884</v>
      </c>
      <c r="E64" s="362" t="s">
        <v>885</v>
      </c>
      <c r="I64" s="365"/>
      <c r="L64" s="365" t="s">
        <v>886</v>
      </c>
      <c r="M64" s="365" t="s">
        <v>887</v>
      </c>
      <c r="N64" s="365" t="s">
        <v>888</v>
      </c>
      <c r="O64" s="365" t="s">
        <v>887</v>
      </c>
      <c r="P64" s="365" t="s">
        <v>889</v>
      </c>
      <c r="Q64" s="365" t="s">
        <v>890</v>
      </c>
      <c r="R64" s="365"/>
      <c r="S64" s="365"/>
      <c r="T64" s="365" t="s">
        <v>886</v>
      </c>
      <c r="U64" s="366" t="s">
        <v>264</v>
      </c>
    </row>
    <row r="65" spans="1:21" x14ac:dyDescent="0.25">
      <c r="A65" s="364" t="s">
        <v>891</v>
      </c>
      <c r="I65" s="365"/>
      <c r="L65" s="365" t="s">
        <v>892</v>
      </c>
      <c r="M65" s="365" t="s">
        <v>893</v>
      </c>
      <c r="N65" s="365" t="s">
        <v>894</v>
      </c>
      <c r="O65" s="365" t="s">
        <v>895</v>
      </c>
      <c r="P65" s="365" t="s">
        <v>896</v>
      </c>
      <c r="Q65" s="365" t="s">
        <v>897</v>
      </c>
      <c r="R65" s="365"/>
      <c r="S65" s="365"/>
      <c r="T65" s="365" t="s">
        <v>892</v>
      </c>
      <c r="U65" s="366" t="s">
        <v>267</v>
      </c>
    </row>
    <row r="66" spans="1:21" x14ac:dyDescent="0.25">
      <c r="A66" s="367" t="s">
        <v>210</v>
      </c>
      <c r="B66" s="362" t="s">
        <v>898</v>
      </c>
      <c r="C66" s="362" t="s">
        <v>899</v>
      </c>
      <c r="D66" s="368" t="s">
        <v>900</v>
      </c>
      <c r="E66" s="362" t="s">
        <v>901</v>
      </c>
      <c r="I66" s="365"/>
      <c r="L66" s="365" t="s">
        <v>902</v>
      </c>
      <c r="M66" s="365" t="s">
        <v>903</v>
      </c>
      <c r="N66" s="365" t="s">
        <v>904</v>
      </c>
      <c r="O66" s="365" t="s">
        <v>903</v>
      </c>
      <c r="P66" s="365" t="s">
        <v>905</v>
      </c>
      <c r="Q66" s="365" t="s">
        <v>906</v>
      </c>
      <c r="R66" s="365"/>
      <c r="S66" s="365"/>
      <c r="T66" s="365" t="s">
        <v>902</v>
      </c>
      <c r="U66" s="365" t="s">
        <v>263</v>
      </c>
    </row>
    <row r="67" spans="1:21" ht="15.75" customHeight="1" x14ac:dyDescent="0.25">
      <c r="A67" s="372" t="s">
        <v>907</v>
      </c>
      <c r="B67" s="372" t="s">
        <v>908</v>
      </c>
      <c r="C67" s="372" t="s">
        <v>909</v>
      </c>
      <c r="D67" s="373" t="s">
        <v>910</v>
      </c>
      <c r="E67" s="372" t="s">
        <v>911</v>
      </c>
      <c r="I67" s="365"/>
      <c r="L67" s="365" t="s">
        <v>912</v>
      </c>
      <c r="M67" s="365" t="s">
        <v>913</v>
      </c>
      <c r="N67" s="365" t="s">
        <v>914</v>
      </c>
      <c r="O67" s="365" t="s">
        <v>915</v>
      </c>
      <c r="P67" s="365" t="s">
        <v>916</v>
      </c>
      <c r="Q67" s="365" t="s">
        <v>917</v>
      </c>
      <c r="R67" s="365"/>
      <c r="S67" s="365"/>
      <c r="T67" s="365" t="s">
        <v>912</v>
      </c>
      <c r="U67" s="366" t="s">
        <v>263</v>
      </c>
    </row>
    <row r="68" spans="1:21" x14ac:dyDescent="0.25">
      <c r="A68" s="367" t="s">
        <v>51</v>
      </c>
      <c r="B68" s="362" t="s">
        <v>918</v>
      </c>
      <c r="C68" s="362" t="s">
        <v>919</v>
      </c>
      <c r="D68" s="368" t="s">
        <v>920</v>
      </c>
      <c r="E68" s="362" t="s">
        <v>921</v>
      </c>
      <c r="I68" s="365"/>
      <c r="L68" s="365" t="s">
        <v>922</v>
      </c>
      <c r="M68" s="365" t="s">
        <v>923</v>
      </c>
      <c r="N68" s="365" t="s">
        <v>924</v>
      </c>
      <c r="O68" s="365" t="s">
        <v>925</v>
      </c>
      <c r="P68" s="365" t="s">
        <v>926</v>
      </c>
      <c r="Q68" s="365" t="s">
        <v>927</v>
      </c>
      <c r="R68" s="365"/>
      <c r="S68" s="365"/>
      <c r="T68" s="365" t="s">
        <v>922</v>
      </c>
      <c r="U68" s="366" t="s">
        <v>264</v>
      </c>
    </row>
    <row r="69" spans="1:21" x14ac:dyDescent="0.25">
      <c r="A69" s="367" t="s">
        <v>10</v>
      </c>
      <c r="B69" s="362" t="s">
        <v>928</v>
      </c>
      <c r="C69" s="362" t="s">
        <v>929</v>
      </c>
      <c r="D69" s="368" t="s">
        <v>930</v>
      </c>
      <c r="E69" s="362" t="s">
        <v>931</v>
      </c>
      <c r="I69" s="365"/>
      <c r="L69" s="365" t="s">
        <v>932</v>
      </c>
      <c r="M69" s="365" t="s">
        <v>933</v>
      </c>
      <c r="N69" s="365" t="s">
        <v>934</v>
      </c>
      <c r="O69" s="365" t="s">
        <v>933</v>
      </c>
      <c r="P69" s="365" t="s">
        <v>935</v>
      </c>
      <c r="Q69" s="365" t="s">
        <v>936</v>
      </c>
      <c r="R69" s="365"/>
      <c r="S69" s="365"/>
      <c r="T69" s="365" t="s">
        <v>932</v>
      </c>
      <c r="U69" s="365" t="s">
        <v>263</v>
      </c>
    </row>
    <row r="70" spans="1:21" x14ac:dyDescent="0.25">
      <c r="A70" s="367" t="s">
        <v>11</v>
      </c>
      <c r="B70" s="362" t="s">
        <v>937</v>
      </c>
      <c r="C70" s="362" t="s">
        <v>938</v>
      </c>
      <c r="D70" s="368" t="s">
        <v>939</v>
      </c>
      <c r="E70" s="362" t="s">
        <v>940</v>
      </c>
      <c r="L70" s="365" t="s">
        <v>941</v>
      </c>
      <c r="M70" s="365" t="s">
        <v>942</v>
      </c>
      <c r="N70" s="365" t="s">
        <v>943</v>
      </c>
      <c r="O70" s="365" t="s">
        <v>944</v>
      </c>
      <c r="P70" s="365" t="s">
        <v>945</v>
      </c>
      <c r="Q70" s="365" t="s">
        <v>946</v>
      </c>
      <c r="R70" s="365"/>
      <c r="S70" s="365"/>
      <c r="T70" s="365" t="s">
        <v>941</v>
      </c>
      <c r="U70" s="365" t="s">
        <v>263</v>
      </c>
    </row>
    <row r="71" spans="1:21" x14ac:dyDescent="0.25">
      <c r="A71" s="362" t="s">
        <v>9</v>
      </c>
      <c r="B71" s="362" t="s">
        <v>947</v>
      </c>
      <c r="C71" s="362" t="s">
        <v>948</v>
      </c>
      <c r="D71" s="368" t="s">
        <v>949</v>
      </c>
      <c r="E71" s="362" t="s">
        <v>950</v>
      </c>
      <c r="I71" s="370" t="s">
        <v>489</v>
      </c>
      <c r="L71" s="365" t="s">
        <v>951</v>
      </c>
      <c r="M71" s="365" t="s">
        <v>952</v>
      </c>
      <c r="N71" s="365" t="s">
        <v>953</v>
      </c>
      <c r="O71" s="365" t="s">
        <v>954</v>
      </c>
      <c r="P71" s="365" t="s">
        <v>955</v>
      </c>
      <c r="Q71" s="365" t="s">
        <v>956</v>
      </c>
      <c r="R71" s="365"/>
      <c r="S71" s="365"/>
      <c r="T71" s="365" t="s">
        <v>951</v>
      </c>
      <c r="U71" s="365" t="s">
        <v>263</v>
      </c>
    </row>
    <row r="72" spans="1:21" x14ac:dyDescent="0.25">
      <c r="A72" s="362" t="s">
        <v>4</v>
      </c>
      <c r="B72" s="362" t="s">
        <v>957</v>
      </c>
      <c r="C72" s="362" t="s">
        <v>958</v>
      </c>
      <c r="D72" s="368" t="s">
        <v>959</v>
      </c>
      <c r="E72" s="362" t="s">
        <v>960</v>
      </c>
      <c r="H72" s="365">
        <v>39</v>
      </c>
      <c r="I72" s="365" t="str">
        <f>HLOOKUP(Introduction!$G$4,nametranslations,H72,FALSE)</f>
        <v>Water: total</v>
      </c>
      <c r="L72" s="365" t="s">
        <v>961</v>
      </c>
      <c r="M72" s="365" t="s">
        <v>962</v>
      </c>
      <c r="N72" s="365" t="s">
        <v>963</v>
      </c>
      <c r="O72" s="365" t="s">
        <v>962</v>
      </c>
      <c r="P72" s="365" t="s">
        <v>964</v>
      </c>
      <c r="Q72" s="365" t="s">
        <v>965</v>
      </c>
      <c r="R72" s="365"/>
      <c r="S72" s="365"/>
      <c r="T72" s="365" t="s">
        <v>961</v>
      </c>
      <c r="U72" s="365" t="s">
        <v>263</v>
      </c>
    </row>
    <row r="73" spans="1:21" x14ac:dyDescent="0.25">
      <c r="A73" s="362" t="s">
        <v>8</v>
      </c>
      <c r="B73" s="362" t="s">
        <v>966</v>
      </c>
      <c r="C73" s="362" t="s">
        <v>967</v>
      </c>
      <c r="D73" s="368" t="s">
        <v>968</v>
      </c>
      <c r="E73" s="362" t="s">
        <v>969</v>
      </c>
      <c r="H73" s="365">
        <v>40</v>
      </c>
      <c r="I73" s="365" t="str">
        <f>HLOOKUP(Introduction!$G$4,nametranslations,H73,FALSE)</f>
        <v>Water: urban</v>
      </c>
      <c r="L73" s="365" t="s">
        <v>970</v>
      </c>
      <c r="M73" s="365" t="s">
        <v>971</v>
      </c>
      <c r="N73" s="365" t="s">
        <v>972</v>
      </c>
      <c r="O73" s="365" t="s">
        <v>973</v>
      </c>
      <c r="P73" s="365" t="s">
        <v>974</v>
      </c>
      <c r="Q73" s="365" t="s">
        <v>975</v>
      </c>
      <c r="R73" s="365"/>
      <c r="S73" s="365"/>
      <c r="T73" s="365" t="s">
        <v>970</v>
      </c>
      <c r="U73" s="365" t="s">
        <v>263</v>
      </c>
    </row>
    <row r="74" spans="1:21" x14ac:dyDescent="0.25">
      <c r="A74" s="367" t="s">
        <v>25</v>
      </c>
      <c r="B74" s="367" t="s">
        <v>976</v>
      </c>
      <c r="C74" s="367" t="s">
        <v>977</v>
      </c>
      <c r="D74" s="368" t="s">
        <v>978</v>
      </c>
      <c r="E74" s="367" t="s">
        <v>979</v>
      </c>
      <c r="H74" s="365">
        <v>41</v>
      </c>
      <c r="I74" s="365" t="str">
        <f>HLOOKUP(Introduction!$G$4,nametranslations,H74,FALSE)</f>
        <v>Water: rural</v>
      </c>
      <c r="L74" s="365" t="s">
        <v>980</v>
      </c>
      <c r="M74" s="365" t="s">
        <v>981</v>
      </c>
      <c r="N74" s="365" t="s">
        <v>981</v>
      </c>
      <c r="O74" s="365" t="s">
        <v>982</v>
      </c>
      <c r="P74" s="365" t="s">
        <v>983</v>
      </c>
      <c r="Q74" s="365" t="s">
        <v>984</v>
      </c>
      <c r="R74" s="365"/>
      <c r="S74" s="365"/>
      <c r="T74" s="365" t="s">
        <v>980</v>
      </c>
      <c r="U74" s="366" t="s">
        <v>265</v>
      </c>
    </row>
    <row r="75" spans="1:21" x14ac:dyDescent="0.25">
      <c r="A75" s="362" t="s">
        <v>19</v>
      </c>
      <c r="B75" s="362" t="s">
        <v>985</v>
      </c>
      <c r="C75" s="362" t="s">
        <v>986</v>
      </c>
      <c r="D75" s="368" t="s">
        <v>987</v>
      </c>
      <c r="E75" s="362" t="s">
        <v>988</v>
      </c>
      <c r="H75" s="365">
        <v>42</v>
      </c>
      <c r="I75" s="365" t="str">
        <f>HLOOKUP(Introduction!$G$4,nametranslations,H75,FALSE)</f>
        <v>Water: pre-primary</v>
      </c>
      <c r="L75" s="365" t="s">
        <v>989</v>
      </c>
      <c r="M75" s="365" t="s">
        <v>990</v>
      </c>
      <c r="N75" s="365" t="s">
        <v>991</v>
      </c>
      <c r="O75" s="365" t="s">
        <v>992</v>
      </c>
      <c r="P75" s="365" t="s">
        <v>993</v>
      </c>
      <c r="Q75" s="365" t="s">
        <v>994</v>
      </c>
      <c r="R75" s="365"/>
      <c r="S75" s="365"/>
      <c r="T75" s="365" t="s">
        <v>989</v>
      </c>
      <c r="U75" s="365" t="s">
        <v>263</v>
      </c>
    </row>
    <row r="76" spans="1:21" x14ac:dyDescent="0.25">
      <c r="A76" s="362" t="s">
        <v>167</v>
      </c>
      <c r="B76" s="362" t="s">
        <v>995</v>
      </c>
      <c r="C76" s="362" t="s">
        <v>996</v>
      </c>
      <c r="D76" s="368" t="s">
        <v>997</v>
      </c>
      <c r="E76" s="362" t="s">
        <v>998</v>
      </c>
      <c r="H76" s="365">
        <v>43</v>
      </c>
      <c r="I76" s="365" t="str">
        <f>HLOOKUP(Introduction!$G$4,nametranslations,H76,FALSE)</f>
        <v>Water: primary</v>
      </c>
      <c r="L76" s="365" t="s">
        <v>999</v>
      </c>
      <c r="M76" s="365" t="s">
        <v>1000</v>
      </c>
      <c r="N76" s="365" t="s">
        <v>1001</v>
      </c>
      <c r="O76" s="365" t="s">
        <v>1002</v>
      </c>
      <c r="P76" s="365" t="s">
        <v>1003</v>
      </c>
      <c r="Q76" s="365" t="s">
        <v>1004</v>
      </c>
      <c r="R76" s="365"/>
      <c r="S76" s="365"/>
      <c r="T76" s="365" t="s">
        <v>999</v>
      </c>
      <c r="U76" s="365" t="s">
        <v>263</v>
      </c>
    </row>
    <row r="77" spans="1:21" x14ac:dyDescent="0.25">
      <c r="A77" s="362" t="s">
        <v>168</v>
      </c>
      <c r="B77" s="372" t="s">
        <v>1005</v>
      </c>
      <c r="C77" s="362" t="s">
        <v>1006</v>
      </c>
      <c r="D77" s="368" t="s">
        <v>551</v>
      </c>
      <c r="E77" s="362" t="s">
        <v>1007</v>
      </c>
      <c r="H77" s="365">
        <v>44</v>
      </c>
      <c r="I77" s="365" t="str">
        <f>HLOOKUP(Introduction!$G$4,nametranslations,H77,FALSE)</f>
        <v>Water: secondary</v>
      </c>
      <c r="L77" s="365" t="s">
        <v>1008</v>
      </c>
      <c r="M77" s="365" t="s">
        <v>1009</v>
      </c>
      <c r="N77" s="365" t="s">
        <v>1009</v>
      </c>
      <c r="O77" s="365" t="s">
        <v>1010</v>
      </c>
      <c r="P77" s="365" t="s">
        <v>1011</v>
      </c>
      <c r="Q77" s="365" t="s">
        <v>1012</v>
      </c>
      <c r="R77" s="365"/>
      <c r="S77" s="365"/>
      <c r="T77" s="365" t="s">
        <v>1008</v>
      </c>
      <c r="U77" s="366" t="s">
        <v>265</v>
      </c>
    </row>
    <row r="78" spans="1:21" x14ac:dyDescent="0.25">
      <c r="A78" s="362" t="s">
        <v>35</v>
      </c>
      <c r="B78" s="367" t="s">
        <v>558</v>
      </c>
      <c r="C78" s="362" t="s">
        <v>559</v>
      </c>
      <c r="D78" s="368" t="s">
        <v>560</v>
      </c>
      <c r="E78" s="362" t="s">
        <v>561</v>
      </c>
      <c r="H78" s="365">
        <v>45</v>
      </c>
      <c r="I78" s="365" t="str">
        <f>HLOOKUP(Introduction!$G$4,nametranslations,H78,FALSE)</f>
        <v>Sanitation: total</v>
      </c>
      <c r="L78" s="365" t="s">
        <v>1013</v>
      </c>
      <c r="M78" s="365" t="s">
        <v>1014</v>
      </c>
      <c r="N78" s="365" t="s">
        <v>1015</v>
      </c>
      <c r="O78" s="365" t="s">
        <v>1016</v>
      </c>
      <c r="P78" s="365" t="s">
        <v>1017</v>
      </c>
      <c r="Q78" s="365" t="s">
        <v>1018</v>
      </c>
      <c r="R78" s="365"/>
      <c r="S78" s="365"/>
      <c r="T78" s="365" t="s">
        <v>1013</v>
      </c>
      <c r="U78" s="365" t="s">
        <v>263</v>
      </c>
    </row>
    <row r="79" spans="1:21" ht="39.6" x14ac:dyDescent="0.25">
      <c r="A79" s="372" t="s">
        <v>1019</v>
      </c>
      <c r="B79" s="372" t="s">
        <v>1020</v>
      </c>
      <c r="C79" s="372" t="s">
        <v>1021</v>
      </c>
      <c r="D79" s="368" t="s">
        <v>1022</v>
      </c>
      <c r="E79" s="372" t="s">
        <v>1023</v>
      </c>
      <c r="H79" s="365">
        <v>46</v>
      </c>
      <c r="I79" s="365" t="str">
        <f>HLOOKUP(Introduction!$G$4,nametranslations,H79,FALSE)</f>
        <v>Sanitation: urban</v>
      </c>
      <c r="L79" s="365" t="s">
        <v>1024</v>
      </c>
      <c r="M79" s="365" t="s">
        <v>1025</v>
      </c>
      <c r="N79" s="365" t="s">
        <v>1026</v>
      </c>
      <c r="O79" s="365" t="s">
        <v>1025</v>
      </c>
      <c r="P79" s="365" t="s">
        <v>1027</v>
      </c>
      <c r="Q79" s="365" t="s">
        <v>1028</v>
      </c>
      <c r="R79" s="365"/>
      <c r="S79" s="365"/>
      <c r="T79" s="365" t="s">
        <v>1024</v>
      </c>
      <c r="U79" s="365" t="s">
        <v>263</v>
      </c>
    </row>
    <row r="80" spans="1:21" x14ac:dyDescent="0.25">
      <c r="A80" s="362" t="s">
        <v>127</v>
      </c>
      <c r="B80" s="367" t="s">
        <v>1029</v>
      </c>
      <c r="C80" s="362" t="s">
        <v>1030</v>
      </c>
      <c r="D80" s="368" t="s">
        <v>1031</v>
      </c>
      <c r="E80" s="362" t="s">
        <v>1032</v>
      </c>
      <c r="H80" s="365">
        <v>47</v>
      </c>
      <c r="I80" s="365" t="str">
        <f>HLOOKUP(Introduction!$G$4,nametranslations,H80,FALSE)</f>
        <v>Sanitation: rural</v>
      </c>
      <c r="L80" s="365" t="s">
        <v>1033</v>
      </c>
      <c r="M80" s="365" t="s">
        <v>1034</v>
      </c>
      <c r="N80" s="365" t="s">
        <v>1035</v>
      </c>
      <c r="O80" s="365" t="s">
        <v>1034</v>
      </c>
      <c r="P80" s="365" t="s">
        <v>1036</v>
      </c>
      <c r="Q80" s="365" t="s">
        <v>1037</v>
      </c>
      <c r="R80" s="365"/>
      <c r="S80" s="365"/>
      <c r="T80" s="365" t="s">
        <v>1033</v>
      </c>
      <c r="U80" s="365" t="s">
        <v>263</v>
      </c>
    </row>
    <row r="81" spans="1:21" ht="39.6" x14ac:dyDescent="0.25">
      <c r="A81" s="362" t="s">
        <v>1038</v>
      </c>
      <c r="B81" s="372" t="s">
        <v>1039</v>
      </c>
      <c r="C81" s="372" t="s">
        <v>1040</v>
      </c>
      <c r="D81" s="368" t="s">
        <v>1041</v>
      </c>
      <c r="E81" s="372" t="s">
        <v>1042</v>
      </c>
      <c r="H81" s="365">
        <v>48</v>
      </c>
      <c r="I81" s="365" t="str">
        <f>HLOOKUP(Introduction!$G$4,nametranslations,H81,FALSE)</f>
        <v>Sanitation: pre-primary</v>
      </c>
      <c r="L81" s="365" t="s">
        <v>1043</v>
      </c>
      <c r="M81" s="365" t="s">
        <v>1044</v>
      </c>
      <c r="N81" s="365" t="s">
        <v>1044</v>
      </c>
      <c r="O81" s="365" t="s">
        <v>1044</v>
      </c>
      <c r="P81" s="365" t="s">
        <v>1045</v>
      </c>
      <c r="Q81" s="365" t="s">
        <v>1046</v>
      </c>
      <c r="R81" s="365"/>
      <c r="S81" s="365"/>
      <c r="T81" s="365" t="s">
        <v>1043</v>
      </c>
      <c r="U81" s="365" t="s">
        <v>263</v>
      </c>
    </row>
    <row r="82" spans="1:21" x14ac:dyDescent="0.25">
      <c r="A82" s="364" t="s">
        <v>1047</v>
      </c>
      <c r="H82" s="365">
        <v>49</v>
      </c>
      <c r="I82" s="365" t="str">
        <f>HLOOKUP(Introduction!$G$4,nametranslations,H82,FALSE)</f>
        <v>Sanitation: primary</v>
      </c>
      <c r="L82" s="365" t="s">
        <v>1048</v>
      </c>
      <c r="M82" s="365" t="s">
        <v>1049</v>
      </c>
      <c r="N82" s="365" t="s">
        <v>1049</v>
      </c>
      <c r="O82" s="365" t="s">
        <v>1049</v>
      </c>
      <c r="P82" s="365" t="s">
        <v>1050</v>
      </c>
      <c r="Q82" s="365" t="s">
        <v>1051</v>
      </c>
      <c r="R82" s="365"/>
      <c r="S82" s="365"/>
      <c r="T82" s="365" t="s">
        <v>1048</v>
      </c>
      <c r="U82" s="365" t="s">
        <v>263</v>
      </c>
    </row>
    <row r="83" spans="1:21" x14ac:dyDescent="0.25">
      <c r="A83" s="362" t="s">
        <v>1052</v>
      </c>
      <c r="B83" s="367" t="s">
        <v>1053</v>
      </c>
      <c r="C83" s="367" t="s">
        <v>1054</v>
      </c>
      <c r="D83" s="367" t="s">
        <v>1055</v>
      </c>
      <c r="E83" s="367" t="s">
        <v>1056</v>
      </c>
      <c r="H83" s="365">
        <v>50</v>
      </c>
      <c r="I83" s="365" t="str">
        <f>HLOOKUP(Introduction!$G$4,nametranslations,H83,FALSE)</f>
        <v>Sanitation: secondary</v>
      </c>
      <c r="L83" s="365" t="s">
        <v>1057</v>
      </c>
      <c r="M83" s="365" t="s">
        <v>1058</v>
      </c>
      <c r="N83" s="365" t="s">
        <v>1059</v>
      </c>
      <c r="O83" s="365" t="s">
        <v>1058</v>
      </c>
      <c r="P83" s="365" t="s">
        <v>1060</v>
      </c>
      <c r="Q83" s="365" t="s">
        <v>1061</v>
      </c>
      <c r="R83" s="365"/>
      <c r="S83" s="365"/>
      <c r="T83" s="365" t="s">
        <v>1057</v>
      </c>
      <c r="U83" s="366" t="s">
        <v>265</v>
      </c>
    </row>
    <row r="84" spans="1:21" x14ac:dyDescent="0.25">
      <c r="A84" s="362" t="s">
        <v>36</v>
      </c>
      <c r="B84" s="367" t="s">
        <v>1062</v>
      </c>
      <c r="C84" s="367" t="s">
        <v>1063</v>
      </c>
      <c r="D84" s="367" t="s">
        <v>1064</v>
      </c>
      <c r="E84" s="367" t="s">
        <v>1065</v>
      </c>
      <c r="H84" s="365">
        <v>51</v>
      </c>
      <c r="I84" s="365" t="str">
        <f>HLOOKUP(Introduction!$G$4,nametranslations,H84,FALSE)</f>
        <v>Hygiene: total</v>
      </c>
      <c r="L84" s="365" t="s">
        <v>1066</v>
      </c>
      <c r="M84" s="365" t="s">
        <v>1067</v>
      </c>
      <c r="N84" s="365" t="s">
        <v>1067</v>
      </c>
      <c r="O84" s="365" t="s">
        <v>1068</v>
      </c>
      <c r="P84" s="365" t="s">
        <v>1069</v>
      </c>
      <c r="Q84" s="365" t="s">
        <v>1070</v>
      </c>
      <c r="R84" s="365"/>
      <c r="S84" s="365"/>
      <c r="T84" s="365" t="s">
        <v>1066</v>
      </c>
      <c r="U84" s="366" t="s">
        <v>265</v>
      </c>
    </row>
    <row r="85" spans="1:21" x14ac:dyDescent="0.25">
      <c r="A85" s="362" t="s">
        <v>1071</v>
      </c>
      <c r="B85" s="362" t="s">
        <v>1072</v>
      </c>
      <c r="C85" s="362" t="s">
        <v>1073</v>
      </c>
      <c r="D85" s="362" t="s">
        <v>1074</v>
      </c>
      <c r="E85" s="362" t="s">
        <v>921</v>
      </c>
      <c r="H85" s="365">
        <v>52</v>
      </c>
      <c r="I85" s="365" t="str">
        <f>HLOOKUP(Introduction!$G$4,nametranslations,H85,FALSE)</f>
        <v>Hygiene: urban</v>
      </c>
      <c r="L85" s="365" t="s">
        <v>1075</v>
      </c>
      <c r="M85" s="365" t="s">
        <v>1076</v>
      </c>
      <c r="N85" s="365" t="s">
        <v>1077</v>
      </c>
      <c r="O85" s="365" t="s">
        <v>1076</v>
      </c>
      <c r="P85" s="365" t="s">
        <v>1078</v>
      </c>
      <c r="Q85" s="365" t="s">
        <v>1079</v>
      </c>
      <c r="R85" s="365"/>
      <c r="S85" s="365"/>
      <c r="T85" s="365" t="s">
        <v>1075</v>
      </c>
      <c r="U85" s="365" t="s">
        <v>263</v>
      </c>
    </row>
    <row r="86" spans="1:21" x14ac:dyDescent="0.25">
      <c r="A86" s="362" t="s">
        <v>14</v>
      </c>
      <c r="B86" s="362" t="s">
        <v>470</v>
      </c>
      <c r="C86" s="362" t="s">
        <v>471</v>
      </c>
      <c r="D86" s="362" t="s">
        <v>472</v>
      </c>
      <c r="E86" s="362" t="s">
        <v>473</v>
      </c>
      <c r="H86" s="365">
        <v>53</v>
      </c>
      <c r="I86" s="365" t="str">
        <f>HLOOKUP(Introduction!$G$4,nametranslations,H86,FALSE)</f>
        <v>Hygiene: rural</v>
      </c>
      <c r="L86" s="365" t="s">
        <v>1080</v>
      </c>
      <c r="M86" s="365" t="s">
        <v>1081</v>
      </c>
      <c r="N86" s="365" t="s">
        <v>1082</v>
      </c>
      <c r="O86" s="365" t="s">
        <v>1081</v>
      </c>
      <c r="P86" s="365" t="s">
        <v>1083</v>
      </c>
      <c r="Q86" s="365" t="s">
        <v>1084</v>
      </c>
      <c r="R86" s="365"/>
      <c r="S86" s="365"/>
      <c r="T86" s="365" t="s">
        <v>1080</v>
      </c>
      <c r="U86" s="365" t="s">
        <v>265</v>
      </c>
    </row>
    <row r="87" spans="1:21" x14ac:dyDescent="0.25">
      <c r="A87" s="362" t="s">
        <v>15</v>
      </c>
      <c r="B87" s="362" t="s">
        <v>478</v>
      </c>
      <c r="C87" s="362" t="s">
        <v>479</v>
      </c>
      <c r="D87" s="362" t="s">
        <v>480</v>
      </c>
      <c r="E87" s="362" t="s">
        <v>1085</v>
      </c>
      <c r="H87" s="365">
        <v>54</v>
      </c>
      <c r="I87" s="365" t="str">
        <f>HLOOKUP(Introduction!$G$4,nametranslations,H87,FALSE)</f>
        <v>Hygiene: pre-primary</v>
      </c>
      <c r="L87" s="365" t="s">
        <v>1086</v>
      </c>
      <c r="M87" s="365" t="s">
        <v>1087</v>
      </c>
      <c r="N87" s="365" t="s">
        <v>1088</v>
      </c>
      <c r="O87" s="365" t="s">
        <v>1089</v>
      </c>
      <c r="P87" s="365" t="s">
        <v>1090</v>
      </c>
      <c r="Q87" s="365" t="s">
        <v>1091</v>
      </c>
      <c r="R87" s="365"/>
      <c r="S87" s="365"/>
      <c r="T87" s="365" t="s">
        <v>1086</v>
      </c>
      <c r="U87" s="366" t="s">
        <v>265</v>
      </c>
    </row>
    <row r="88" spans="1:21" x14ac:dyDescent="0.25">
      <c r="A88" s="362" t="s">
        <v>6</v>
      </c>
      <c r="B88" s="367" t="s">
        <v>1092</v>
      </c>
      <c r="C88" s="367" t="s">
        <v>1093</v>
      </c>
      <c r="D88" s="367" t="s">
        <v>1094</v>
      </c>
      <c r="E88" s="367" t="s">
        <v>1095</v>
      </c>
      <c r="H88" s="365">
        <v>55</v>
      </c>
      <c r="I88" s="365" t="str">
        <f>HLOOKUP(Introduction!$G$4,nametranslations,H88,FALSE)</f>
        <v>Hygiene: primary</v>
      </c>
      <c r="L88" s="365" t="s">
        <v>1096</v>
      </c>
      <c r="M88" s="365" t="s">
        <v>1097</v>
      </c>
      <c r="N88" s="365" t="s">
        <v>1098</v>
      </c>
      <c r="O88" s="365" t="s">
        <v>1099</v>
      </c>
      <c r="P88" s="365" t="s">
        <v>1100</v>
      </c>
      <c r="Q88" s="365" t="s">
        <v>1101</v>
      </c>
      <c r="R88" s="365"/>
      <c r="S88" s="365"/>
      <c r="T88" s="365" t="s">
        <v>1096</v>
      </c>
      <c r="U88" s="365" t="s">
        <v>265</v>
      </c>
    </row>
    <row r="89" spans="1:21" x14ac:dyDescent="0.25">
      <c r="A89" s="362" t="s">
        <v>5</v>
      </c>
      <c r="B89" s="367" t="s">
        <v>1102</v>
      </c>
      <c r="C89" s="367" t="s">
        <v>1103</v>
      </c>
      <c r="D89" s="367" t="s">
        <v>1104</v>
      </c>
      <c r="E89" s="367" t="s">
        <v>1105</v>
      </c>
      <c r="H89" s="365">
        <v>56</v>
      </c>
      <c r="I89" s="365" t="str">
        <f>HLOOKUP(Introduction!$G$4,nametranslations,H89,FALSE)</f>
        <v>Hygiene: secondary</v>
      </c>
      <c r="L89" s="365" t="s">
        <v>1106</v>
      </c>
      <c r="M89" s="365" t="s">
        <v>1107</v>
      </c>
      <c r="N89" s="365" t="s">
        <v>1108</v>
      </c>
      <c r="O89" s="365" t="s">
        <v>1109</v>
      </c>
      <c r="P89" s="365" t="s">
        <v>1110</v>
      </c>
      <c r="Q89" s="365" t="s">
        <v>1111</v>
      </c>
      <c r="R89" s="365"/>
      <c r="S89" s="365"/>
      <c r="T89" s="365" t="s">
        <v>1106</v>
      </c>
      <c r="U89" s="365" t="s">
        <v>263</v>
      </c>
    </row>
    <row r="90" spans="1:21" x14ac:dyDescent="0.25">
      <c r="A90" s="362" t="s">
        <v>21</v>
      </c>
      <c r="B90" s="362" t="s">
        <v>1112</v>
      </c>
      <c r="C90" s="362" t="s">
        <v>1113</v>
      </c>
      <c r="D90" s="362" t="s">
        <v>1114</v>
      </c>
      <c r="E90" s="362" t="s">
        <v>1115</v>
      </c>
      <c r="H90" s="365"/>
      <c r="I90" s="365"/>
      <c r="L90" s="365" t="s">
        <v>1116</v>
      </c>
      <c r="M90" s="365" t="s">
        <v>1117</v>
      </c>
      <c r="N90" s="365" t="s">
        <v>1118</v>
      </c>
      <c r="O90" s="365" t="s">
        <v>1119</v>
      </c>
      <c r="P90" s="365" t="s">
        <v>1120</v>
      </c>
      <c r="Q90" s="365" t="s">
        <v>1121</v>
      </c>
      <c r="R90" s="365"/>
      <c r="S90" s="365"/>
      <c r="T90" s="365" t="s">
        <v>1116</v>
      </c>
      <c r="U90" s="365" t="s">
        <v>263</v>
      </c>
    </row>
    <row r="91" spans="1:21" x14ac:dyDescent="0.25">
      <c r="A91" s="362" t="s">
        <v>28</v>
      </c>
      <c r="B91" s="362" t="s">
        <v>1122</v>
      </c>
      <c r="C91" s="362" t="s">
        <v>1123</v>
      </c>
      <c r="D91" s="362" t="s">
        <v>1124</v>
      </c>
      <c r="E91" s="362" t="s">
        <v>1125</v>
      </c>
      <c r="I91" s="365"/>
      <c r="L91" s="365" t="s">
        <v>1126</v>
      </c>
      <c r="M91" s="365" t="s">
        <v>1127</v>
      </c>
      <c r="N91" s="365" t="s">
        <v>1127</v>
      </c>
      <c r="O91" s="365" t="s">
        <v>1127</v>
      </c>
      <c r="P91" s="365" t="s">
        <v>1128</v>
      </c>
      <c r="Q91" s="365" t="s">
        <v>1129</v>
      </c>
      <c r="R91" s="365"/>
      <c r="S91" s="365"/>
      <c r="T91" s="365" t="s">
        <v>1126</v>
      </c>
      <c r="U91" s="366" t="s">
        <v>264</v>
      </c>
    </row>
    <row r="92" spans="1:21" x14ac:dyDescent="0.25">
      <c r="A92" s="362" t="s">
        <v>111</v>
      </c>
      <c r="B92" s="367" t="s">
        <v>1130</v>
      </c>
      <c r="C92" s="367" t="s">
        <v>1131</v>
      </c>
      <c r="D92" s="367" t="s">
        <v>1132</v>
      </c>
      <c r="E92" s="367" t="s">
        <v>1133</v>
      </c>
      <c r="I92" s="365"/>
      <c r="L92" s="365" t="s">
        <v>1134</v>
      </c>
      <c r="M92" s="365" t="s">
        <v>1135</v>
      </c>
      <c r="N92" s="365" t="s">
        <v>1136</v>
      </c>
      <c r="O92" s="365" t="s">
        <v>1137</v>
      </c>
      <c r="P92" s="365" t="s">
        <v>1138</v>
      </c>
      <c r="Q92" s="365" t="s">
        <v>1139</v>
      </c>
      <c r="R92" s="365"/>
      <c r="S92" s="365"/>
      <c r="T92" s="365" t="s">
        <v>1134</v>
      </c>
      <c r="U92" s="366" t="s">
        <v>265</v>
      </c>
    </row>
    <row r="93" spans="1:21" x14ac:dyDescent="0.25">
      <c r="A93" s="362" t="s">
        <v>110</v>
      </c>
      <c r="B93" s="367" t="s">
        <v>1140</v>
      </c>
      <c r="C93" s="367" t="s">
        <v>1141</v>
      </c>
      <c r="D93" s="367" t="s">
        <v>1142</v>
      </c>
      <c r="E93" s="367" t="s">
        <v>1143</v>
      </c>
      <c r="I93" s="365"/>
      <c r="L93" s="365" t="s">
        <v>1144</v>
      </c>
      <c r="M93" s="365" t="s">
        <v>1145</v>
      </c>
      <c r="N93" s="365" t="s">
        <v>1145</v>
      </c>
      <c r="O93" s="365" t="s">
        <v>1145</v>
      </c>
      <c r="P93" s="365" t="s">
        <v>1146</v>
      </c>
      <c r="Q93" s="365" t="s">
        <v>1147</v>
      </c>
      <c r="R93" s="365"/>
      <c r="S93" s="365"/>
      <c r="T93" s="365" t="s">
        <v>1144</v>
      </c>
      <c r="U93" s="365" t="s">
        <v>263</v>
      </c>
    </row>
    <row r="94" spans="1:21" x14ac:dyDescent="0.25">
      <c r="A94" s="362" t="s">
        <v>1148</v>
      </c>
      <c r="B94" s="367" t="s">
        <v>1148</v>
      </c>
      <c r="C94" s="367" t="s">
        <v>1148</v>
      </c>
      <c r="D94" s="367" t="s">
        <v>1149</v>
      </c>
      <c r="E94" s="367" t="s">
        <v>1148</v>
      </c>
      <c r="I94" s="365"/>
      <c r="L94" s="365" t="s">
        <v>1150</v>
      </c>
      <c r="M94" s="365" t="s">
        <v>1151</v>
      </c>
      <c r="N94" s="365" t="s">
        <v>1151</v>
      </c>
      <c r="O94" s="365" t="s">
        <v>1151</v>
      </c>
      <c r="P94" s="365" t="s">
        <v>1152</v>
      </c>
      <c r="Q94" s="365" t="s">
        <v>1153</v>
      </c>
      <c r="R94" s="365"/>
      <c r="S94" s="365"/>
      <c r="T94" s="365" t="s">
        <v>1150</v>
      </c>
      <c r="U94" s="365" t="s">
        <v>263</v>
      </c>
    </row>
    <row r="95" spans="1:21" x14ac:dyDescent="0.25">
      <c r="A95" s="367" t="s">
        <v>233</v>
      </c>
      <c r="B95" s="367" t="s">
        <v>1154</v>
      </c>
      <c r="C95" s="367" t="s">
        <v>1155</v>
      </c>
      <c r="D95" s="367" t="s">
        <v>1156</v>
      </c>
      <c r="E95" s="367" t="s">
        <v>1157</v>
      </c>
      <c r="I95" s="365"/>
      <c r="L95" s="365" t="s">
        <v>1158</v>
      </c>
      <c r="M95" s="365" t="s">
        <v>1159</v>
      </c>
      <c r="N95" s="365" t="s">
        <v>1160</v>
      </c>
      <c r="O95" s="365" t="s">
        <v>1161</v>
      </c>
      <c r="P95" s="365" t="s">
        <v>1162</v>
      </c>
      <c r="Q95" s="365" t="s">
        <v>1163</v>
      </c>
      <c r="R95" s="365"/>
      <c r="S95" s="365"/>
      <c r="T95" s="365" t="s">
        <v>1158</v>
      </c>
      <c r="U95" s="365" t="s">
        <v>263</v>
      </c>
    </row>
    <row r="96" spans="1:21" x14ac:dyDescent="0.25">
      <c r="A96" s="362" t="s">
        <v>144</v>
      </c>
      <c r="B96" s="367" t="s">
        <v>1164</v>
      </c>
      <c r="C96" s="367" t="s">
        <v>1165</v>
      </c>
      <c r="D96" s="367" t="s">
        <v>1166</v>
      </c>
      <c r="E96" s="367" t="s">
        <v>1167</v>
      </c>
      <c r="I96" s="365"/>
      <c r="L96" s="365" t="s">
        <v>1168</v>
      </c>
      <c r="M96" s="365" t="s">
        <v>1169</v>
      </c>
      <c r="N96" s="365" t="s">
        <v>1170</v>
      </c>
      <c r="O96" s="365" t="s">
        <v>1171</v>
      </c>
      <c r="P96" s="365" t="s">
        <v>1172</v>
      </c>
      <c r="Q96" s="365" t="s">
        <v>1173</v>
      </c>
      <c r="R96" s="365"/>
      <c r="S96" s="365"/>
      <c r="T96" s="365" t="s">
        <v>1168</v>
      </c>
      <c r="U96" s="365" t="s">
        <v>263</v>
      </c>
    </row>
    <row r="97" spans="1:21" x14ac:dyDescent="0.25">
      <c r="A97" s="367" t="s">
        <v>268</v>
      </c>
      <c r="B97" s="367" t="s">
        <v>1174</v>
      </c>
      <c r="C97" s="367" t="s">
        <v>1175</v>
      </c>
      <c r="D97" s="367" t="s">
        <v>1176</v>
      </c>
      <c r="E97" s="367" t="s">
        <v>1177</v>
      </c>
      <c r="I97" s="365"/>
      <c r="L97" s="365" t="s">
        <v>1178</v>
      </c>
      <c r="M97" s="365" t="s">
        <v>1179</v>
      </c>
      <c r="N97" s="365" t="s">
        <v>1179</v>
      </c>
      <c r="O97" s="365" t="s">
        <v>1179</v>
      </c>
      <c r="P97" s="365" t="s">
        <v>1180</v>
      </c>
      <c r="Q97" s="365" t="s">
        <v>1181</v>
      </c>
      <c r="R97" s="365"/>
      <c r="S97" s="365"/>
      <c r="T97" s="365" t="s">
        <v>1178</v>
      </c>
      <c r="U97" s="366" t="s">
        <v>264</v>
      </c>
    </row>
    <row r="98" spans="1:21" x14ac:dyDescent="0.25">
      <c r="A98" s="362" t="s">
        <v>1182</v>
      </c>
      <c r="B98" s="367" t="s">
        <v>1183</v>
      </c>
      <c r="C98" s="367" t="s">
        <v>1184</v>
      </c>
      <c r="D98" s="367" t="s">
        <v>1185</v>
      </c>
      <c r="E98" s="367" t="s">
        <v>1186</v>
      </c>
      <c r="I98" s="365"/>
      <c r="L98" s="365" t="s">
        <v>1187</v>
      </c>
      <c r="M98" s="365" t="s">
        <v>1188</v>
      </c>
      <c r="N98" s="365" t="s">
        <v>1189</v>
      </c>
      <c r="O98" s="365" t="s">
        <v>1190</v>
      </c>
      <c r="P98" s="365" t="s">
        <v>1191</v>
      </c>
      <c r="Q98" s="365" t="s">
        <v>1192</v>
      </c>
      <c r="R98" s="365"/>
      <c r="S98" s="365"/>
      <c r="T98" s="365" t="s">
        <v>1187</v>
      </c>
      <c r="U98" s="365" t="s">
        <v>263</v>
      </c>
    </row>
    <row r="99" spans="1:21" x14ac:dyDescent="0.25">
      <c r="A99" s="367" t="s">
        <v>1193</v>
      </c>
      <c r="B99" s="367" t="s">
        <v>1193</v>
      </c>
      <c r="C99" s="367" t="s">
        <v>1193</v>
      </c>
      <c r="D99" s="367" t="s">
        <v>1194</v>
      </c>
      <c r="E99" s="367" t="s">
        <v>1195</v>
      </c>
      <c r="I99" s="365"/>
      <c r="L99" s="365" t="s">
        <v>1196</v>
      </c>
      <c r="M99" s="365" t="s">
        <v>1197</v>
      </c>
      <c r="N99" s="365" t="s">
        <v>1198</v>
      </c>
      <c r="O99" s="365" t="s">
        <v>1199</v>
      </c>
      <c r="P99" s="365" t="s">
        <v>1200</v>
      </c>
      <c r="Q99" s="365" t="s">
        <v>1201</v>
      </c>
      <c r="R99" s="365"/>
      <c r="S99" s="365"/>
      <c r="T99" s="365" t="s">
        <v>1196</v>
      </c>
      <c r="U99" s="365" t="s">
        <v>265</v>
      </c>
    </row>
    <row r="100" spans="1:21" x14ac:dyDescent="0.25">
      <c r="A100" s="364" t="s">
        <v>1202</v>
      </c>
      <c r="I100" s="365"/>
      <c r="L100" s="365" t="s">
        <v>1203</v>
      </c>
      <c r="M100" s="365" t="s">
        <v>1204</v>
      </c>
      <c r="N100" s="365" t="s">
        <v>1205</v>
      </c>
      <c r="O100" s="365" t="s">
        <v>1206</v>
      </c>
      <c r="P100" s="365" t="s">
        <v>1207</v>
      </c>
      <c r="Q100" s="365" t="s">
        <v>1208</v>
      </c>
      <c r="R100" s="365"/>
      <c r="S100" s="365"/>
      <c r="T100" s="365" t="s">
        <v>1203</v>
      </c>
      <c r="U100" s="365" t="s">
        <v>263</v>
      </c>
    </row>
    <row r="101" spans="1:21" x14ac:dyDescent="0.25">
      <c r="A101" s="362" t="s">
        <v>27</v>
      </c>
      <c r="B101" s="367" t="s">
        <v>1209</v>
      </c>
      <c r="C101" s="367" t="s">
        <v>1210</v>
      </c>
      <c r="D101" s="367" t="s">
        <v>1211</v>
      </c>
      <c r="E101" s="367" t="s">
        <v>1212</v>
      </c>
      <c r="I101" s="365"/>
      <c r="L101" s="365" t="s">
        <v>1213</v>
      </c>
      <c r="M101" s="365" t="s">
        <v>1214</v>
      </c>
      <c r="N101" s="365" t="s">
        <v>1215</v>
      </c>
      <c r="O101" s="365" t="s">
        <v>1214</v>
      </c>
      <c r="P101" s="365" t="s">
        <v>1216</v>
      </c>
      <c r="Q101" s="365" t="s">
        <v>1217</v>
      </c>
      <c r="R101" s="365"/>
      <c r="S101" s="365"/>
      <c r="T101" s="365" t="s">
        <v>1213</v>
      </c>
      <c r="U101" s="365" t="s">
        <v>263</v>
      </c>
    </row>
    <row r="102" spans="1:21" x14ac:dyDescent="0.25">
      <c r="A102" s="362" t="s">
        <v>55</v>
      </c>
      <c r="B102" s="367" t="s">
        <v>1218</v>
      </c>
      <c r="C102" s="367" t="s">
        <v>1219</v>
      </c>
      <c r="D102" s="367" t="s">
        <v>1220</v>
      </c>
      <c r="E102" s="367" t="s">
        <v>1221</v>
      </c>
      <c r="I102" s="365"/>
      <c r="L102" s="365" t="s">
        <v>1222</v>
      </c>
      <c r="M102" s="365" t="s">
        <v>1223</v>
      </c>
      <c r="N102" s="365" t="s">
        <v>1224</v>
      </c>
      <c r="O102" s="365" t="s">
        <v>1225</v>
      </c>
      <c r="P102" s="365" t="s">
        <v>1226</v>
      </c>
      <c r="Q102" s="365" t="s">
        <v>1227</v>
      </c>
      <c r="R102" s="365"/>
      <c r="S102" s="365"/>
      <c r="T102" s="365" t="s">
        <v>1222</v>
      </c>
      <c r="U102" s="365" t="s">
        <v>263</v>
      </c>
    </row>
    <row r="103" spans="1:21" x14ac:dyDescent="0.25">
      <c r="A103" s="362" t="s">
        <v>24</v>
      </c>
      <c r="B103" s="367" t="s">
        <v>1228</v>
      </c>
      <c r="C103" s="367" t="s">
        <v>1229</v>
      </c>
      <c r="D103" s="367" t="s">
        <v>1230</v>
      </c>
      <c r="E103" s="367" t="s">
        <v>1231</v>
      </c>
      <c r="I103" s="365"/>
      <c r="L103" s="365" t="s">
        <v>1232</v>
      </c>
      <c r="M103" s="365" t="s">
        <v>1233</v>
      </c>
      <c r="N103" s="365" t="s">
        <v>1234</v>
      </c>
      <c r="O103" s="365" t="s">
        <v>1233</v>
      </c>
      <c r="P103" s="365" t="s">
        <v>1235</v>
      </c>
      <c r="Q103" s="365" t="s">
        <v>1236</v>
      </c>
      <c r="R103" s="365"/>
      <c r="S103" s="365"/>
      <c r="T103" s="365" t="s">
        <v>1232</v>
      </c>
      <c r="U103" s="365" t="s">
        <v>263</v>
      </c>
    </row>
    <row r="104" spans="1:21" x14ac:dyDescent="0.25">
      <c r="A104" s="362" t="s">
        <v>0</v>
      </c>
      <c r="B104" s="367" t="s">
        <v>1237</v>
      </c>
      <c r="C104" s="367" t="s">
        <v>1238</v>
      </c>
      <c r="D104" s="367" t="s">
        <v>1239</v>
      </c>
      <c r="E104" s="367" t="s">
        <v>1240</v>
      </c>
      <c r="I104" s="365"/>
      <c r="L104" s="365" t="s">
        <v>1241</v>
      </c>
      <c r="M104" s="365" t="s">
        <v>1242</v>
      </c>
      <c r="N104" s="365" t="s">
        <v>1243</v>
      </c>
      <c r="O104" s="365" t="s">
        <v>1244</v>
      </c>
      <c r="P104" s="365" t="s">
        <v>1245</v>
      </c>
      <c r="Q104" s="365" t="s">
        <v>1246</v>
      </c>
      <c r="R104" s="365"/>
      <c r="S104" s="365"/>
      <c r="T104" s="365" t="s">
        <v>1241</v>
      </c>
      <c r="U104" s="365" t="s">
        <v>263</v>
      </c>
    </row>
    <row r="105" spans="1:21" x14ac:dyDescent="0.25">
      <c r="A105" s="362" t="s">
        <v>37</v>
      </c>
      <c r="B105" s="367" t="s">
        <v>1247</v>
      </c>
      <c r="C105" s="367" t="s">
        <v>1247</v>
      </c>
      <c r="D105" s="367" t="s">
        <v>1248</v>
      </c>
      <c r="E105" s="367" t="s">
        <v>1249</v>
      </c>
      <c r="I105" s="365"/>
      <c r="L105" s="365" t="s">
        <v>1250</v>
      </c>
      <c r="M105" s="365" t="s">
        <v>1251</v>
      </c>
      <c r="N105" s="365" t="s">
        <v>1252</v>
      </c>
      <c r="O105" s="365" t="s">
        <v>1253</v>
      </c>
      <c r="P105" s="365" t="s">
        <v>1254</v>
      </c>
      <c r="Q105" s="365" t="s">
        <v>1255</v>
      </c>
      <c r="R105" s="365"/>
      <c r="S105" s="365"/>
      <c r="T105" s="365" t="s">
        <v>1250</v>
      </c>
      <c r="U105" s="365" t="s">
        <v>263</v>
      </c>
    </row>
    <row r="106" spans="1:21" x14ac:dyDescent="0.25">
      <c r="A106" s="362" t="s">
        <v>1256</v>
      </c>
      <c r="B106" s="367" t="s">
        <v>1257</v>
      </c>
      <c r="C106" s="367" t="s">
        <v>1258</v>
      </c>
      <c r="D106" s="367" t="s">
        <v>1259</v>
      </c>
      <c r="E106" s="367" t="s">
        <v>1260</v>
      </c>
      <c r="I106" s="365"/>
      <c r="L106" s="365" t="s">
        <v>1261</v>
      </c>
      <c r="M106" s="365" t="s">
        <v>1262</v>
      </c>
      <c r="N106" s="365" t="s">
        <v>1263</v>
      </c>
      <c r="O106" s="365" t="s">
        <v>1264</v>
      </c>
      <c r="P106" s="365" t="s">
        <v>1265</v>
      </c>
      <c r="Q106" s="365" t="s">
        <v>1266</v>
      </c>
      <c r="R106" s="365"/>
      <c r="S106" s="365"/>
      <c r="T106" s="365" t="s">
        <v>1261</v>
      </c>
      <c r="U106" s="365" t="s">
        <v>263</v>
      </c>
    </row>
    <row r="107" spans="1:21" x14ac:dyDescent="0.25">
      <c r="A107" s="362" t="s">
        <v>97</v>
      </c>
      <c r="B107" s="367" t="s">
        <v>1267</v>
      </c>
      <c r="C107" s="367" t="s">
        <v>1268</v>
      </c>
      <c r="D107" s="367" t="s">
        <v>1269</v>
      </c>
      <c r="E107" s="367" t="s">
        <v>1270</v>
      </c>
      <c r="L107" s="365" t="s">
        <v>1271</v>
      </c>
      <c r="M107" s="365" t="s">
        <v>1272</v>
      </c>
      <c r="N107" s="365" t="s">
        <v>1272</v>
      </c>
      <c r="O107" s="365" t="s">
        <v>1272</v>
      </c>
      <c r="P107" s="365" t="s">
        <v>1273</v>
      </c>
      <c r="Q107" s="365" t="s">
        <v>1274</v>
      </c>
      <c r="R107" s="365"/>
      <c r="S107" s="365"/>
      <c r="T107" s="365" t="s">
        <v>1271</v>
      </c>
      <c r="U107" s="366" t="s">
        <v>267</v>
      </c>
    </row>
    <row r="108" spans="1:21" x14ac:dyDescent="0.25">
      <c r="A108" s="362" t="s">
        <v>98</v>
      </c>
      <c r="B108" s="367" t="s">
        <v>1275</v>
      </c>
      <c r="C108" s="367" t="s">
        <v>1276</v>
      </c>
      <c r="D108" s="367" t="s">
        <v>1277</v>
      </c>
      <c r="E108" s="367" t="s">
        <v>1278</v>
      </c>
      <c r="I108" s="370" t="s">
        <v>1279</v>
      </c>
      <c r="L108" s="365" t="s">
        <v>1280</v>
      </c>
      <c r="M108" s="365" t="s">
        <v>1281</v>
      </c>
      <c r="N108" s="365" t="s">
        <v>1282</v>
      </c>
      <c r="O108" s="365" t="s">
        <v>1283</v>
      </c>
      <c r="P108" s="365" t="s">
        <v>1284</v>
      </c>
      <c r="Q108" s="365" t="s">
        <v>1285</v>
      </c>
      <c r="R108" s="365"/>
      <c r="S108" s="365"/>
      <c r="T108" s="365" t="s">
        <v>1280</v>
      </c>
      <c r="U108" s="365" t="s">
        <v>263</v>
      </c>
    </row>
    <row r="109" spans="1:21" x14ac:dyDescent="0.25">
      <c r="A109" s="362" t="s">
        <v>56</v>
      </c>
      <c r="B109" s="367" t="s">
        <v>1286</v>
      </c>
      <c r="C109" s="367" t="s">
        <v>1287</v>
      </c>
      <c r="D109" s="367" t="s">
        <v>1288</v>
      </c>
      <c r="E109" s="367" t="s">
        <v>1289</v>
      </c>
      <c r="I109" s="365" t="str">
        <f>HLOOKUP(Introduction!$G$4,nametranslations,94,FALSE)</f>
        <v>EMIS</v>
      </c>
      <c r="L109" s="365" t="s">
        <v>1290</v>
      </c>
      <c r="M109" s="365" t="s">
        <v>1291</v>
      </c>
      <c r="N109" s="365" t="s">
        <v>1292</v>
      </c>
      <c r="O109" s="365" t="s">
        <v>1291</v>
      </c>
      <c r="P109" s="365" t="s">
        <v>1293</v>
      </c>
      <c r="Q109" s="365" t="s">
        <v>1294</v>
      </c>
      <c r="R109" s="365"/>
      <c r="S109" s="365"/>
      <c r="T109" s="365" t="s">
        <v>1290</v>
      </c>
      <c r="U109" s="365" t="s">
        <v>263</v>
      </c>
    </row>
    <row r="110" spans="1:21" x14ac:dyDescent="0.25">
      <c r="A110" s="362" t="s">
        <v>1295</v>
      </c>
      <c r="B110" s="367" t="s">
        <v>1296</v>
      </c>
      <c r="C110" s="367" t="s">
        <v>1297</v>
      </c>
      <c r="D110" s="367" t="s">
        <v>1298</v>
      </c>
      <c r="E110" s="367" t="s">
        <v>1299</v>
      </c>
      <c r="I110" s="365" t="str">
        <f>HLOOKUP(Introduction!$G$4,nametranslations,95,FALSE)</f>
        <v>Survey</v>
      </c>
      <c r="L110" s="365" t="s">
        <v>1300</v>
      </c>
      <c r="M110" s="365" t="s">
        <v>1301</v>
      </c>
      <c r="N110" s="365" t="s">
        <v>1302</v>
      </c>
      <c r="O110" s="365" t="s">
        <v>1303</v>
      </c>
      <c r="P110" s="365" t="s">
        <v>1304</v>
      </c>
      <c r="Q110" s="365" t="s">
        <v>1305</v>
      </c>
      <c r="R110" s="365"/>
      <c r="S110" s="365"/>
      <c r="T110" s="365" t="s">
        <v>1300</v>
      </c>
      <c r="U110" s="365" t="s">
        <v>265</v>
      </c>
    </row>
    <row r="111" spans="1:21" x14ac:dyDescent="0.25">
      <c r="A111" s="362" t="s">
        <v>12</v>
      </c>
      <c r="B111" s="362" t="s">
        <v>1306</v>
      </c>
      <c r="C111" s="367" t="s">
        <v>1307</v>
      </c>
      <c r="D111" s="367" t="s">
        <v>1308</v>
      </c>
      <c r="E111" s="367" t="s">
        <v>1309</v>
      </c>
      <c r="I111" s="365" t="str">
        <f>HLOOKUP(Introduction!$G$4,nametranslations,96,FALSE)</f>
        <v>Census</v>
      </c>
      <c r="L111" s="365" t="s">
        <v>1310</v>
      </c>
      <c r="M111" s="365" t="s">
        <v>1311</v>
      </c>
      <c r="N111" s="365" t="s">
        <v>1312</v>
      </c>
      <c r="O111" s="365" t="s">
        <v>1311</v>
      </c>
      <c r="P111" s="365" t="s">
        <v>1313</v>
      </c>
      <c r="Q111" s="365" t="s">
        <v>1314</v>
      </c>
      <c r="R111" s="365"/>
      <c r="S111" s="365"/>
      <c r="T111" s="365" t="s">
        <v>1310</v>
      </c>
      <c r="U111" s="365" t="s">
        <v>263</v>
      </c>
    </row>
    <row r="112" spans="1:21" x14ac:dyDescent="0.25">
      <c r="A112" s="362" t="s">
        <v>106</v>
      </c>
      <c r="B112" s="367" t="s">
        <v>1315</v>
      </c>
      <c r="C112" s="367" t="s">
        <v>1316</v>
      </c>
      <c r="D112" s="367" t="s">
        <v>1317</v>
      </c>
      <c r="E112" s="367" t="s">
        <v>1318</v>
      </c>
      <c r="I112" s="365" t="str">
        <f>HLOOKUP(Introduction!$G$4,nametranslations,97,FALSE)</f>
        <v>Other</v>
      </c>
      <c r="L112" s="365" t="s">
        <v>1319</v>
      </c>
      <c r="M112" s="365" t="s">
        <v>1320</v>
      </c>
      <c r="N112" s="365" t="s">
        <v>1320</v>
      </c>
      <c r="O112" s="365" t="s">
        <v>1320</v>
      </c>
      <c r="P112" s="365" t="s">
        <v>1321</v>
      </c>
      <c r="Q112" s="365" t="s">
        <v>1322</v>
      </c>
      <c r="R112" s="365"/>
      <c r="S112" s="365"/>
      <c r="T112" s="365" t="s">
        <v>1319</v>
      </c>
      <c r="U112" s="365" t="s">
        <v>263</v>
      </c>
    </row>
    <row r="113" spans="1:21" x14ac:dyDescent="0.25">
      <c r="A113" s="362" t="s">
        <v>94</v>
      </c>
      <c r="B113" s="367" t="s">
        <v>1323</v>
      </c>
      <c r="C113" s="367" t="s">
        <v>1324</v>
      </c>
      <c r="D113" s="367" t="s">
        <v>1325</v>
      </c>
      <c r="E113" s="367" t="s">
        <v>1326</v>
      </c>
      <c r="I113" s="365" t="str">
        <f>HLOOKUP(Introduction!$G$4,nametranslations,98,FALSE)</f>
        <v>Survey with microdata</v>
      </c>
      <c r="L113" s="365" t="s">
        <v>1327</v>
      </c>
      <c r="M113" s="365" t="s">
        <v>1328</v>
      </c>
      <c r="N113" s="365" t="s">
        <v>1329</v>
      </c>
      <c r="O113" s="365" t="s">
        <v>1330</v>
      </c>
      <c r="P113" s="365" t="s">
        <v>1331</v>
      </c>
      <c r="Q113" s="365" t="s">
        <v>1332</v>
      </c>
      <c r="R113" s="365"/>
      <c r="S113" s="365"/>
      <c r="T113" s="365" t="s">
        <v>1327</v>
      </c>
      <c r="U113" s="366" t="s">
        <v>267</v>
      </c>
    </row>
    <row r="114" spans="1:21" x14ac:dyDescent="0.25">
      <c r="A114" s="362" t="s">
        <v>95</v>
      </c>
      <c r="B114" s="367" t="s">
        <v>1333</v>
      </c>
      <c r="C114" s="367" t="s">
        <v>1334</v>
      </c>
      <c r="D114" s="367" t="s">
        <v>1335</v>
      </c>
      <c r="E114" s="367" t="s">
        <v>1336</v>
      </c>
      <c r="I114" s="365" t="str">
        <f>HLOOKUP(Introduction!$G$4,nametranslations,99,FALSE)</f>
        <v>Admin</v>
      </c>
      <c r="L114" s="365" t="s">
        <v>1337</v>
      </c>
      <c r="M114" s="365" t="s">
        <v>1338</v>
      </c>
      <c r="N114" s="365" t="s">
        <v>1339</v>
      </c>
      <c r="O114" s="365" t="s">
        <v>1340</v>
      </c>
      <c r="P114" s="365" t="s">
        <v>1341</v>
      </c>
      <c r="Q114" s="365" t="s">
        <v>1342</v>
      </c>
      <c r="R114" s="365"/>
      <c r="S114" s="365"/>
      <c r="T114" s="365" t="s">
        <v>1337</v>
      </c>
      <c r="U114" s="365" t="s">
        <v>263</v>
      </c>
    </row>
    <row r="115" spans="1:21" x14ac:dyDescent="0.25">
      <c r="A115" s="362" t="s">
        <v>23</v>
      </c>
      <c r="B115" s="367" t="s">
        <v>1343</v>
      </c>
      <c r="C115" s="367" t="s">
        <v>1344</v>
      </c>
      <c r="D115" s="367" t="s">
        <v>1345</v>
      </c>
      <c r="E115" s="367" t="s">
        <v>1346</v>
      </c>
      <c r="L115" s="365" t="s">
        <v>1347</v>
      </c>
      <c r="M115" s="365" t="s">
        <v>1348</v>
      </c>
      <c r="N115" s="365" t="s">
        <v>1348</v>
      </c>
      <c r="O115" s="365" t="s">
        <v>1349</v>
      </c>
      <c r="P115" s="365" t="s">
        <v>1350</v>
      </c>
      <c r="Q115" s="365" t="s">
        <v>1351</v>
      </c>
      <c r="R115" s="365"/>
      <c r="S115" s="365"/>
      <c r="T115" s="365" t="s">
        <v>1347</v>
      </c>
      <c r="U115" s="366" t="s">
        <v>263</v>
      </c>
    </row>
    <row r="116" spans="1:21" x14ac:dyDescent="0.25">
      <c r="A116" s="362" t="s">
        <v>20</v>
      </c>
      <c r="B116" s="367" t="s">
        <v>1352</v>
      </c>
      <c r="C116" s="367" t="s">
        <v>1353</v>
      </c>
      <c r="D116" s="367" t="s">
        <v>1354</v>
      </c>
      <c r="E116" s="367" t="s">
        <v>1355</v>
      </c>
      <c r="L116" s="365" t="s">
        <v>1356</v>
      </c>
      <c r="M116" s="365" t="s">
        <v>1357</v>
      </c>
      <c r="N116" s="365" t="s">
        <v>1357</v>
      </c>
      <c r="O116" s="365" t="s">
        <v>1357</v>
      </c>
      <c r="P116" s="365" t="s">
        <v>1358</v>
      </c>
      <c r="Q116" s="365" t="s">
        <v>1359</v>
      </c>
      <c r="R116" s="365"/>
      <c r="S116" s="365"/>
      <c r="T116" s="365" t="s">
        <v>1356</v>
      </c>
      <c r="U116" s="365" t="s">
        <v>263</v>
      </c>
    </row>
    <row r="117" spans="1:21" x14ac:dyDescent="0.25">
      <c r="A117" s="362" t="s">
        <v>22</v>
      </c>
      <c r="B117" s="367" t="s">
        <v>1360</v>
      </c>
      <c r="C117" s="367" t="s">
        <v>1361</v>
      </c>
      <c r="D117" s="367" t="s">
        <v>1362</v>
      </c>
      <c r="E117" s="367" t="s">
        <v>1363</v>
      </c>
      <c r="L117" s="365" t="s">
        <v>1364</v>
      </c>
      <c r="M117" s="365" t="s">
        <v>1365</v>
      </c>
      <c r="N117" s="365" t="s">
        <v>1366</v>
      </c>
      <c r="O117" s="365" t="s">
        <v>1367</v>
      </c>
      <c r="P117" s="365" t="s">
        <v>1368</v>
      </c>
      <c r="Q117" s="365" t="s">
        <v>1369</v>
      </c>
      <c r="R117" s="365"/>
      <c r="S117" s="365"/>
      <c r="T117" s="365" t="s">
        <v>1364</v>
      </c>
      <c r="U117" s="366" t="s">
        <v>263</v>
      </c>
    </row>
    <row r="118" spans="1:21" x14ac:dyDescent="0.25">
      <c r="A118" s="362" t="s">
        <v>3</v>
      </c>
      <c r="B118" s="367" t="s">
        <v>1370</v>
      </c>
      <c r="C118" s="367" t="s">
        <v>1371</v>
      </c>
      <c r="D118" s="367" t="s">
        <v>1372</v>
      </c>
      <c r="E118" s="367" t="s">
        <v>1373</v>
      </c>
      <c r="L118" s="365" t="s">
        <v>1374</v>
      </c>
      <c r="M118" s="365" t="s">
        <v>1375</v>
      </c>
      <c r="N118" s="365" t="s">
        <v>1376</v>
      </c>
      <c r="O118" s="365" t="s">
        <v>1377</v>
      </c>
      <c r="P118" s="365" t="s">
        <v>1378</v>
      </c>
      <c r="Q118" s="365" t="s">
        <v>1379</v>
      </c>
      <c r="R118" s="365"/>
      <c r="S118" s="365"/>
      <c r="T118" s="365" t="s">
        <v>1374</v>
      </c>
      <c r="U118" s="365" t="s">
        <v>263</v>
      </c>
    </row>
    <row r="119" spans="1:21" x14ac:dyDescent="0.25">
      <c r="A119" s="362" t="s">
        <v>52</v>
      </c>
      <c r="B119" s="367" t="s">
        <v>1380</v>
      </c>
      <c r="C119" s="367" t="s">
        <v>1381</v>
      </c>
      <c r="D119" s="367" t="s">
        <v>1382</v>
      </c>
      <c r="E119" s="367" t="s">
        <v>1383</v>
      </c>
      <c r="L119" s="365" t="s">
        <v>1384</v>
      </c>
      <c r="M119" s="365" t="s">
        <v>1385</v>
      </c>
      <c r="N119" s="365" t="s">
        <v>1385</v>
      </c>
      <c r="O119" s="365" t="s">
        <v>1385</v>
      </c>
      <c r="P119" s="365" t="s">
        <v>1386</v>
      </c>
      <c r="Q119" s="365" t="s">
        <v>1387</v>
      </c>
      <c r="R119" s="365"/>
      <c r="S119" s="365"/>
      <c r="T119" s="365" t="s">
        <v>1384</v>
      </c>
      <c r="U119" s="365" t="s">
        <v>263</v>
      </c>
    </row>
    <row r="120" spans="1:21" x14ac:dyDescent="0.25">
      <c r="A120" s="362" t="s">
        <v>57</v>
      </c>
      <c r="B120" s="367" t="s">
        <v>1388</v>
      </c>
      <c r="C120" s="367" t="s">
        <v>1389</v>
      </c>
      <c r="D120" s="367" t="s">
        <v>1390</v>
      </c>
      <c r="E120" s="367" t="s">
        <v>1391</v>
      </c>
      <c r="L120" s="365" t="s">
        <v>1392</v>
      </c>
      <c r="M120" s="365" t="s">
        <v>1393</v>
      </c>
      <c r="N120" s="365" t="s">
        <v>1394</v>
      </c>
      <c r="O120" s="365" t="s">
        <v>1395</v>
      </c>
      <c r="P120" s="365" t="s">
        <v>1396</v>
      </c>
      <c r="Q120" s="365" t="s">
        <v>1397</v>
      </c>
      <c r="R120" s="365"/>
      <c r="S120" s="365"/>
      <c r="T120" s="365" t="s">
        <v>1392</v>
      </c>
      <c r="U120" s="365" t="s">
        <v>263</v>
      </c>
    </row>
    <row r="121" spans="1:21" x14ac:dyDescent="0.25">
      <c r="A121" s="362" t="s">
        <v>99</v>
      </c>
      <c r="B121" s="367" t="s">
        <v>1398</v>
      </c>
      <c r="C121" s="367" t="s">
        <v>1399</v>
      </c>
      <c r="D121" s="367" t="s">
        <v>1400</v>
      </c>
      <c r="E121" s="367" t="s">
        <v>1401</v>
      </c>
      <c r="L121" s="365" t="s">
        <v>1402</v>
      </c>
      <c r="M121" s="365" t="s">
        <v>1403</v>
      </c>
      <c r="N121" s="365" t="s">
        <v>1404</v>
      </c>
      <c r="O121" s="365" t="s">
        <v>1405</v>
      </c>
      <c r="P121" s="365" t="s">
        <v>1406</v>
      </c>
      <c r="Q121" s="365" t="s">
        <v>1407</v>
      </c>
      <c r="R121" s="365"/>
      <c r="S121" s="365"/>
      <c r="T121" s="365" t="s">
        <v>1402</v>
      </c>
      <c r="U121" s="365" t="s">
        <v>263</v>
      </c>
    </row>
    <row r="122" spans="1:21" x14ac:dyDescent="0.25">
      <c r="A122" s="362" t="s">
        <v>113</v>
      </c>
      <c r="B122" s="367" t="s">
        <v>1408</v>
      </c>
      <c r="C122" s="367" t="s">
        <v>1409</v>
      </c>
      <c r="D122" s="367" t="s">
        <v>1410</v>
      </c>
      <c r="E122" s="367" t="s">
        <v>1411</v>
      </c>
      <c r="L122" s="365" t="s">
        <v>1412</v>
      </c>
      <c r="M122" s="365" t="s">
        <v>1413</v>
      </c>
      <c r="N122" s="365" t="s">
        <v>1414</v>
      </c>
      <c r="O122" s="365" t="s">
        <v>1413</v>
      </c>
      <c r="P122" s="365" t="s">
        <v>1415</v>
      </c>
      <c r="Q122" s="365" t="s">
        <v>1416</v>
      </c>
      <c r="R122" s="365"/>
      <c r="S122" s="365"/>
      <c r="T122" s="365" t="s">
        <v>1412</v>
      </c>
      <c r="U122" s="366" t="s">
        <v>267</v>
      </c>
    </row>
    <row r="123" spans="1:21" x14ac:dyDescent="0.25">
      <c r="A123" s="362" t="s">
        <v>114</v>
      </c>
      <c r="B123" s="367" t="s">
        <v>1417</v>
      </c>
      <c r="C123" s="367" t="s">
        <v>1418</v>
      </c>
      <c r="D123" s="367" t="s">
        <v>1419</v>
      </c>
      <c r="E123" s="367" t="s">
        <v>1420</v>
      </c>
      <c r="L123" s="365" t="s">
        <v>1421</v>
      </c>
      <c r="M123" s="365" t="s">
        <v>1422</v>
      </c>
      <c r="N123" s="365" t="s">
        <v>1423</v>
      </c>
      <c r="O123" s="365" t="s">
        <v>1424</v>
      </c>
      <c r="P123" s="365" t="s">
        <v>1425</v>
      </c>
      <c r="Q123" s="365" t="s">
        <v>1426</v>
      </c>
      <c r="R123" s="365"/>
      <c r="S123" s="365"/>
      <c r="T123" s="365" t="s">
        <v>1421</v>
      </c>
      <c r="U123" s="365" t="s">
        <v>265</v>
      </c>
    </row>
    <row r="124" spans="1:21" x14ac:dyDescent="0.25">
      <c r="A124" s="362" t="s">
        <v>30</v>
      </c>
      <c r="B124" s="367" t="s">
        <v>1427</v>
      </c>
      <c r="C124" s="367" t="s">
        <v>1428</v>
      </c>
      <c r="D124" s="367" t="s">
        <v>1429</v>
      </c>
      <c r="E124" s="367" t="s">
        <v>1430</v>
      </c>
      <c r="L124" s="365" t="s">
        <v>1431</v>
      </c>
      <c r="M124" s="365" t="s">
        <v>1432</v>
      </c>
      <c r="N124" s="365" t="s">
        <v>1433</v>
      </c>
      <c r="O124" s="365" t="s">
        <v>1434</v>
      </c>
      <c r="P124" s="365" t="s">
        <v>1435</v>
      </c>
      <c r="Q124" s="365" t="s">
        <v>1436</v>
      </c>
      <c r="R124" s="365"/>
      <c r="S124" s="365"/>
      <c r="T124" s="365" t="s">
        <v>1431</v>
      </c>
      <c r="U124" s="365" t="s">
        <v>267</v>
      </c>
    </row>
    <row r="125" spans="1:21" x14ac:dyDescent="0.25">
      <c r="A125" s="362" t="s">
        <v>26</v>
      </c>
      <c r="B125" s="367" t="s">
        <v>1437</v>
      </c>
      <c r="C125" s="367" t="s">
        <v>1438</v>
      </c>
      <c r="D125" s="367" t="s">
        <v>1439</v>
      </c>
      <c r="E125" s="367" t="s">
        <v>1440</v>
      </c>
      <c r="L125" s="365" t="s">
        <v>1441</v>
      </c>
      <c r="M125" s="365" t="s">
        <v>1442</v>
      </c>
      <c r="N125" s="365" t="s">
        <v>1443</v>
      </c>
      <c r="O125" s="365" t="s">
        <v>1442</v>
      </c>
      <c r="P125" s="365" t="s">
        <v>1444</v>
      </c>
      <c r="Q125" s="365" t="s">
        <v>1445</v>
      </c>
      <c r="R125" s="365"/>
      <c r="S125" s="365"/>
      <c r="T125" s="365" t="s">
        <v>1441</v>
      </c>
      <c r="U125" s="365" t="s">
        <v>263</v>
      </c>
    </row>
    <row r="126" spans="1:21" x14ac:dyDescent="0.25">
      <c r="A126" s="362" t="s">
        <v>127</v>
      </c>
      <c r="B126" s="367" t="s">
        <v>1446</v>
      </c>
      <c r="C126" s="367" t="s">
        <v>1030</v>
      </c>
      <c r="D126" s="367" t="s">
        <v>1031</v>
      </c>
      <c r="E126" s="367" t="s">
        <v>1032</v>
      </c>
      <c r="L126" s="365" t="s">
        <v>1447</v>
      </c>
      <c r="M126" s="365" t="s">
        <v>1448</v>
      </c>
      <c r="N126" s="365" t="s">
        <v>1449</v>
      </c>
      <c r="O126" s="365" t="s">
        <v>1450</v>
      </c>
      <c r="P126" s="365" t="s">
        <v>1451</v>
      </c>
      <c r="Q126" s="365" t="s">
        <v>1452</v>
      </c>
      <c r="R126" s="365"/>
      <c r="S126" s="365"/>
      <c r="T126" s="365" t="s">
        <v>1447</v>
      </c>
      <c r="U126" s="366" t="s">
        <v>267</v>
      </c>
    </row>
    <row r="127" spans="1:21" x14ac:dyDescent="0.25">
      <c r="A127" s="362" t="s">
        <v>1453</v>
      </c>
      <c r="B127" s="367" t="s">
        <v>1454</v>
      </c>
      <c r="C127" s="367" t="s">
        <v>1455</v>
      </c>
      <c r="D127" s="367" t="s">
        <v>1456</v>
      </c>
      <c r="E127" s="367" t="s">
        <v>1457</v>
      </c>
      <c r="L127" s="365" t="s">
        <v>1458</v>
      </c>
      <c r="M127" s="365" t="s">
        <v>1459</v>
      </c>
      <c r="N127" s="365" t="s">
        <v>1460</v>
      </c>
      <c r="O127" s="365" t="s">
        <v>1461</v>
      </c>
      <c r="P127" s="365" t="s">
        <v>1462</v>
      </c>
      <c r="Q127" s="365" t="s">
        <v>1463</v>
      </c>
      <c r="R127" s="365"/>
      <c r="S127" s="365"/>
      <c r="T127" s="365" t="s">
        <v>1458</v>
      </c>
      <c r="U127" s="365" t="s">
        <v>263</v>
      </c>
    </row>
    <row r="128" spans="1:21" x14ac:dyDescent="0.25">
      <c r="A128" s="362" t="s">
        <v>112</v>
      </c>
      <c r="B128" s="367" t="s">
        <v>1464</v>
      </c>
      <c r="C128" s="367" t="s">
        <v>1465</v>
      </c>
      <c r="D128" s="367" t="s">
        <v>1466</v>
      </c>
      <c r="E128" s="367" t="s">
        <v>1467</v>
      </c>
      <c r="L128" s="365" t="s">
        <v>1468</v>
      </c>
      <c r="M128" s="365" t="s">
        <v>1469</v>
      </c>
      <c r="N128" s="365" t="s">
        <v>1469</v>
      </c>
      <c r="O128" s="365" t="s">
        <v>1469</v>
      </c>
      <c r="P128" s="365" t="s">
        <v>1470</v>
      </c>
      <c r="Q128" s="365" t="s">
        <v>1471</v>
      </c>
      <c r="R128" s="365"/>
      <c r="S128" s="365"/>
      <c r="T128" s="365" t="s">
        <v>1468</v>
      </c>
      <c r="U128" s="365" t="s">
        <v>263</v>
      </c>
    </row>
    <row r="129" spans="1:21" x14ac:dyDescent="0.25">
      <c r="A129" s="362" t="s">
        <v>169</v>
      </c>
      <c r="B129" s="367" t="s">
        <v>1472</v>
      </c>
      <c r="C129" s="367" t="s">
        <v>1473</v>
      </c>
      <c r="D129" s="367" t="s">
        <v>1474</v>
      </c>
      <c r="E129" s="367" t="s">
        <v>1475</v>
      </c>
      <c r="L129" s="365" t="s">
        <v>1476</v>
      </c>
      <c r="M129" s="365" t="s">
        <v>1477</v>
      </c>
      <c r="N129" s="365" t="s">
        <v>1477</v>
      </c>
      <c r="O129" s="365" t="s">
        <v>1477</v>
      </c>
      <c r="P129" s="365" t="s">
        <v>1478</v>
      </c>
      <c r="Q129" s="365" t="s">
        <v>1479</v>
      </c>
      <c r="R129" s="365"/>
      <c r="S129" s="365"/>
      <c r="T129" s="365" t="s">
        <v>1476</v>
      </c>
      <c r="U129" s="365" t="s">
        <v>263</v>
      </c>
    </row>
    <row r="130" spans="1:21" x14ac:dyDescent="0.25">
      <c r="A130" s="362" t="s">
        <v>1480</v>
      </c>
      <c r="B130" s="367" t="s">
        <v>1480</v>
      </c>
      <c r="C130" s="367" t="s">
        <v>1481</v>
      </c>
      <c r="D130" s="367" t="s">
        <v>1482</v>
      </c>
      <c r="E130" s="367" t="s">
        <v>1483</v>
      </c>
      <c r="L130" s="365" t="s">
        <v>1484</v>
      </c>
      <c r="M130" s="365" t="s">
        <v>1485</v>
      </c>
      <c r="N130" s="365" t="s">
        <v>1485</v>
      </c>
      <c r="O130" s="365" t="s">
        <v>1485</v>
      </c>
      <c r="P130" s="365" t="s">
        <v>1486</v>
      </c>
      <c r="Q130" s="365" t="s">
        <v>1487</v>
      </c>
      <c r="R130" s="365"/>
      <c r="S130" s="365"/>
      <c r="T130" s="365" t="s">
        <v>1484</v>
      </c>
      <c r="U130" s="365" t="s">
        <v>263</v>
      </c>
    </row>
    <row r="131" spans="1:21" x14ac:dyDescent="0.25">
      <c r="A131" s="362" t="s">
        <v>1488</v>
      </c>
      <c r="B131" s="367" t="s">
        <v>1489</v>
      </c>
      <c r="C131" s="367" t="s">
        <v>1490</v>
      </c>
      <c r="D131" s="367" t="s">
        <v>1491</v>
      </c>
      <c r="E131" s="367" t="s">
        <v>1492</v>
      </c>
      <c r="L131" s="365" t="s">
        <v>1493</v>
      </c>
      <c r="M131" s="365" t="s">
        <v>1494</v>
      </c>
      <c r="N131" s="365" t="s">
        <v>1495</v>
      </c>
      <c r="O131" s="365" t="s">
        <v>1496</v>
      </c>
      <c r="P131" s="365" t="s">
        <v>1497</v>
      </c>
      <c r="Q131" s="365" t="s">
        <v>1498</v>
      </c>
      <c r="R131" s="365"/>
      <c r="S131" s="365"/>
      <c r="T131" s="365" t="s">
        <v>1493</v>
      </c>
      <c r="U131" s="365" t="s">
        <v>263</v>
      </c>
    </row>
    <row r="132" spans="1:21" x14ac:dyDescent="0.25">
      <c r="A132" s="362" t="s">
        <v>1499</v>
      </c>
      <c r="B132" s="367" t="s">
        <v>1500</v>
      </c>
      <c r="C132" s="367" t="s">
        <v>1501</v>
      </c>
      <c r="D132" s="367" t="s">
        <v>1502</v>
      </c>
      <c r="E132" s="367" t="s">
        <v>1503</v>
      </c>
      <c r="L132" s="365" t="s">
        <v>1504</v>
      </c>
      <c r="M132" s="365" t="s">
        <v>1505</v>
      </c>
      <c r="N132" s="365" t="s">
        <v>1505</v>
      </c>
      <c r="O132" s="365" t="s">
        <v>1506</v>
      </c>
      <c r="P132" s="365" t="s">
        <v>1507</v>
      </c>
      <c r="Q132" s="365" t="s">
        <v>1508</v>
      </c>
      <c r="R132" s="365"/>
      <c r="S132" s="365"/>
      <c r="T132" s="365" t="s">
        <v>1504</v>
      </c>
      <c r="U132" s="365" t="s">
        <v>265</v>
      </c>
    </row>
    <row r="133" spans="1:21" x14ac:dyDescent="0.25">
      <c r="A133" s="362" t="s">
        <v>1509</v>
      </c>
      <c r="B133" s="367" t="s">
        <v>1510</v>
      </c>
      <c r="C133" s="367" t="s">
        <v>1511</v>
      </c>
      <c r="D133" s="367" t="s">
        <v>1512</v>
      </c>
      <c r="E133" s="367" t="s">
        <v>1513</v>
      </c>
      <c r="L133" s="365" t="s">
        <v>1514</v>
      </c>
      <c r="M133" s="365" t="s">
        <v>1515</v>
      </c>
      <c r="N133" s="365" t="s">
        <v>1516</v>
      </c>
      <c r="O133" s="365" t="s">
        <v>1517</v>
      </c>
      <c r="P133" s="365" t="s">
        <v>1518</v>
      </c>
      <c r="Q133" s="365" t="s">
        <v>1519</v>
      </c>
      <c r="R133" s="365"/>
      <c r="S133" s="365"/>
      <c r="T133" s="365" t="s">
        <v>1514</v>
      </c>
      <c r="U133" s="365" t="s">
        <v>263</v>
      </c>
    </row>
    <row r="134" spans="1:21" x14ac:dyDescent="0.25">
      <c r="A134" s="362" t="s">
        <v>1520</v>
      </c>
      <c r="B134" s="367" t="s">
        <v>1521</v>
      </c>
      <c r="C134" s="367" t="s">
        <v>1522</v>
      </c>
      <c r="D134" s="367" t="s">
        <v>1523</v>
      </c>
      <c r="E134" s="367" t="s">
        <v>1524</v>
      </c>
      <c r="L134" s="365" t="s">
        <v>1525</v>
      </c>
      <c r="M134" s="365" t="s">
        <v>1526</v>
      </c>
      <c r="N134" s="365" t="s">
        <v>1527</v>
      </c>
      <c r="O134" s="365" t="s">
        <v>1528</v>
      </c>
      <c r="P134" s="365" t="s">
        <v>1529</v>
      </c>
      <c r="Q134" s="365" t="s">
        <v>1530</v>
      </c>
      <c r="R134" s="365"/>
      <c r="S134" s="365"/>
      <c r="T134" s="365" t="s">
        <v>1525</v>
      </c>
      <c r="U134" s="365" t="s">
        <v>263</v>
      </c>
    </row>
    <row r="135" spans="1:21" x14ac:dyDescent="0.25">
      <c r="A135" s="362" t="s">
        <v>1531</v>
      </c>
      <c r="B135" s="367" t="s">
        <v>1532</v>
      </c>
      <c r="C135" s="367" t="s">
        <v>1533</v>
      </c>
      <c r="D135" s="367" t="s">
        <v>1534</v>
      </c>
      <c r="E135" s="367" t="s">
        <v>1535</v>
      </c>
      <c r="L135" s="365" t="s">
        <v>1536</v>
      </c>
      <c r="M135" s="365" t="s">
        <v>1537</v>
      </c>
      <c r="N135" s="365" t="s">
        <v>1538</v>
      </c>
      <c r="O135" s="365" t="s">
        <v>1539</v>
      </c>
      <c r="P135" s="365" t="s">
        <v>1540</v>
      </c>
      <c r="Q135" s="365" t="s">
        <v>1541</v>
      </c>
      <c r="R135" s="365"/>
      <c r="S135" s="365"/>
      <c r="T135" s="365" t="s">
        <v>1536</v>
      </c>
      <c r="U135" s="365" t="s">
        <v>265</v>
      </c>
    </row>
    <row r="136" spans="1:21" x14ac:dyDescent="0.25">
      <c r="A136" s="362" t="s">
        <v>1542</v>
      </c>
      <c r="B136" s="367" t="s">
        <v>1543</v>
      </c>
      <c r="C136" s="367" t="s">
        <v>1544</v>
      </c>
      <c r="D136" s="367" t="s">
        <v>1545</v>
      </c>
      <c r="E136" s="367" t="s">
        <v>1546</v>
      </c>
      <c r="L136" s="365" t="s">
        <v>1547</v>
      </c>
      <c r="M136" s="365" t="s">
        <v>1548</v>
      </c>
      <c r="N136" s="365" t="s">
        <v>1549</v>
      </c>
      <c r="O136" s="365" t="s">
        <v>1550</v>
      </c>
      <c r="P136" s="365" t="s">
        <v>1551</v>
      </c>
      <c r="Q136" s="365" t="s">
        <v>1552</v>
      </c>
      <c r="R136" s="365"/>
      <c r="S136" s="365"/>
      <c r="T136" s="365" t="s">
        <v>1547</v>
      </c>
      <c r="U136" s="365" t="s">
        <v>267</v>
      </c>
    </row>
    <row r="137" spans="1:21" x14ac:dyDescent="0.25">
      <c r="A137" s="362" t="s">
        <v>1553</v>
      </c>
      <c r="B137" s="367" t="s">
        <v>1554</v>
      </c>
      <c r="C137" s="367" t="s">
        <v>1555</v>
      </c>
      <c r="D137" s="367" t="s">
        <v>1556</v>
      </c>
      <c r="E137" s="367" t="s">
        <v>1557</v>
      </c>
      <c r="L137" s="365" t="s">
        <v>1558</v>
      </c>
      <c r="M137" s="365" t="s">
        <v>1559</v>
      </c>
      <c r="N137" s="365" t="s">
        <v>1559</v>
      </c>
      <c r="O137" s="365" t="s">
        <v>1560</v>
      </c>
      <c r="P137" s="365" t="s">
        <v>1561</v>
      </c>
      <c r="Q137" s="365" t="s">
        <v>1562</v>
      </c>
      <c r="R137" s="365"/>
      <c r="S137" s="365"/>
      <c r="T137" s="365" t="s">
        <v>1558</v>
      </c>
      <c r="U137" s="365" t="s">
        <v>265</v>
      </c>
    </row>
    <row r="138" spans="1:21" x14ac:dyDescent="0.25">
      <c r="A138" s="362" t="s">
        <v>201</v>
      </c>
      <c r="B138" s="367" t="s">
        <v>1563</v>
      </c>
      <c r="C138" s="367" t="s">
        <v>1564</v>
      </c>
      <c r="D138" s="367" t="s">
        <v>1565</v>
      </c>
      <c r="E138" s="367" t="s">
        <v>1566</v>
      </c>
      <c r="L138" s="365" t="s">
        <v>1567</v>
      </c>
      <c r="M138" s="365" t="s">
        <v>1568</v>
      </c>
      <c r="N138" s="365" t="s">
        <v>1569</v>
      </c>
      <c r="O138" s="365" t="s">
        <v>1570</v>
      </c>
      <c r="P138" s="365" t="s">
        <v>1571</v>
      </c>
      <c r="Q138" s="365" t="s">
        <v>1572</v>
      </c>
      <c r="R138" s="365"/>
      <c r="S138" s="365"/>
      <c r="T138" s="365" t="s">
        <v>1567</v>
      </c>
      <c r="U138" s="366" t="s">
        <v>263</v>
      </c>
    </row>
    <row r="139" spans="1:21" x14ac:dyDescent="0.25">
      <c r="A139" s="364" t="s">
        <v>1573</v>
      </c>
      <c r="L139" s="365" t="s">
        <v>1574</v>
      </c>
      <c r="M139" s="365" t="s">
        <v>1575</v>
      </c>
      <c r="N139" s="365" t="s">
        <v>1575</v>
      </c>
      <c r="O139" s="365" t="s">
        <v>1575</v>
      </c>
      <c r="P139" s="365" t="s">
        <v>1576</v>
      </c>
      <c r="Q139" s="365" t="s">
        <v>1577</v>
      </c>
      <c r="R139" s="365"/>
      <c r="S139" s="365"/>
      <c r="T139" s="365" t="s">
        <v>1574</v>
      </c>
      <c r="U139" s="365" t="s">
        <v>265</v>
      </c>
    </row>
    <row r="140" spans="1:21" x14ac:dyDescent="0.25">
      <c r="A140" s="362" t="s">
        <v>205</v>
      </c>
      <c r="B140" s="367" t="s">
        <v>1578</v>
      </c>
      <c r="C140" s="367" t="s">
        <v>1579</v>
      </c>
      <c r="D140" s="367" t="s">
        <v>1580</v>
      </c>
      <c r="E140" s="367" t="s">
        <v>1581</v>
      </c>
      <c r="L140" s="365" t="s">
        <v>1582</v>
      </c>
      <c r="M140" s="365" t="s">
        <v>1583</v>
      </c>
      <c r="N140" s="365" t="s">
        <v>1583</v>
      </c>
      <c r="O140" s="365" t="s">
        <v>1584</v>
      </c>
      <c r="P140" s="365" t="s">
        <v>1585</v>
      </c>
      <c r="Q140" s="365" t="s">
        <v>1586</v>
      </c>
      <c r="R140" s="365"/>
      <c r="S140" s="365"/>
      <c r="T140" s="365" t="s">
        <v>1582</v>
      </c>
      <c r="U140" s="365" t="s">
        <v>263</v>
      </c>
    </row>
    <row r="141" spans="1:21" x14ac:dyDescent="0.25">
      <c r="A141" s="362" t="s">
        <v>207</v>
      </c>
      <c r="B141" s="367" t="s">
        <v>1587</v>
      </c>
      <c r="C141" s="367" t="s">
        <v>1588</v>
      </c>
      <c r="D141" s="367" t="s">
        <v>1589</v>
      </c>
      <c r="E141" s="367" t="s">
        <v>1590</v>
      </c>
      <c r="L141" s="365" t="s">
        <v>1591</v>
      </c>
      <c r="M141" s="365" t="s">
        <v>1592</v>
      </c>
      <c r="N141" s="365" t="s">
        <v>1593</v>
      </c>
      <c r="O141" s="365" t="s">
        <v>1594</v>
      </c>
      <c r="P141" s="365" t="s">
        <v>1595</v>
      </c>
      <c r="Q141" s="365" t="s">
        <v>1596</v>
      </c>
      <c r="R141" s="365"/>
      <c r="S141" s="365"/>
      <c r="T141" s="365" t="s">
        <v>1591</v>
      </c>
      <c r="U141" s="366" t="s">
        <v>264</v>
      </c>
    </row>
    <row r="142" spans="1:21" x14ac:dyDescent="0.25">
      <c r="A142" s="362" t="s">
        <v>1597</v>
      </c>
      <c r="B142" s="367" t="s">
        <v>1598</v>
      </c>
      <c r="C142" s="367" t="s">
        <v>1599</v>
      </c>
      <c r="D142" s="367" t="s">
        <v>1600</v>
      </c>
      <c r="E142" s="367" t="s">
        <v>1601</v>
      </c>
      <c r="L142" s="365" t="s">
        <v>1602</v>
      </c>
      <c r="M142" s="365" t="s">
        <v>1603</v>
      </c>
      <c r="N142" s="365" t="s">
        <v>1604</v>
      </c>
      <c r="O142" s="365" t="s">
        <v>1605</v>
      </c>
      <c r="P142" s="365" t="s">
        <v>1606</v>
      </c>
      <c r="Q142" s="365" t="s">
        <v>1607</v>
      </c>
      <c r="R142" s="365"/>
      <c r="S142" s="365"/>
      <c r="T142" s="365" t="s">
        <v>1602</v>
      </c>
      <c r="U142" s="365" t="s">
        <v>263</v>
      </c>
    </row>
    <row r="143" spans="1:21" x14ac:dyDescent="0.25">
      <c r="A143" s="362" t="s">
        <v>209</v>
      </c>
      <c r="B143" s="367" t="s">
        <v>1608</v>
      </c>
      <c r="C143" s="367" t="s">
        <v>1609</v>
      </c>
      <c r="D143" s="367" t="s">
        <v>1610</v>
      </c>
      <c r="E143" s="367" t="s">
        <v>1611</v>
      </c>
      <c r="L143" s="365" t="s">
        <v>1612</v>
      </c>
      <c r="M143" s="365" t="s">
        <v>1613</v>
      </c>
      <c r="N143" s="365" t="s">
        <v>1614</v>
      </c>
      <c r="O143" s="365" t="s">
        <v>1615</v>
      </c>
      <c r="P143" s="365" t="s">
        <v>1616</v>
      </c>
      <c r="Q143" s="365" t="s">
        <v>1617</v>
      </c>
      <c r="R143" s="365"/>
      <c r="S143" s="365"/>
      <c r="T143" s="365" t="s">
        <v>1612</v>
      </c>
      <c r="U143" s="365" t="s">
        <v>263</v>
      </c>
    </row>
    <row r="144" spans="1:21" x14ac:dyDescent="0.25">
      <c r="A144" s="362" t="s">
        <v>1618</v>
      </c>
      <c r="B144" s="367" t="s">
        <v>1619</v>
      </c>
      <c r="C144" s="367" t="s">
        <v>1620</v>
      </c>
      <c r="D144" s="367" t="s">
        <v>1621</v>
      </c>
      <c r="E144" s="367" t="s">
        <v>1622</v>
      </c>
      <c r="L144" s="365" t="s">
        <v>1623</v>
      </c>
      <c r="M144" s="365" t="s">
        <v>1624</v>
      </c>
      <c r="N144" s="365" t="s">
        <v>1624</v>
      </c>
      <c r="O144" s="365" t="s">
        <v>1625</v>
      </c>
      <c r="P144" s="365" t="s">
        <v>1626</v>
      </c>
      <c r="Q144" s="365" t="s">
        <v>1627</v>
      </c>
      <c r="R144" s="365"/>
      <c r="S144" s="365"/>
      <c r="T144" s="365" t="s">
        <v>1623</v>
      </c>
      <c r="U144" s="365" t="s">
        <v>265</v>
      </c>
    </row>
    <row r="145" spans="1:21" x14ac:dyDescent="0.25">
      <c r="A145" s="362" t="s">
        <v>211</v>
      </c>
      <c r="B145" s="367" t="s">
        <v>1628</v>
      </c>
      <c r="C145" s="367" t="s">
        <v>1629</v>
      </c>
      <c r="D145" s="367" t="s">
        <v>1630</v>
      </c>
      <c r="E145" s="367" t="s">
        <v>1631</v>
      </c>
      <c r="L145" s="365" t="s">
        <v>1632</v>
      </c>
      <c r="M145" s="365" t="s">
        <v>1633</v>
      </c>
      <c r="N145" s="365" t="s">
        <v>1634</v>
      </c>
      <c r="O145" s="365" t="s">
        <v>1633</v>
      </c>
      <c r="P145" s="365" t="s">
        <v>1635</v>
      </c>
      <c r="Q145" s="365" t="s">
        <v>1636</v>
      </c>
      <c r="R145" s="365"/>
      <c r="S145" s="365"/>
      <c r="T145" s="365" t="s">
        <v>1632</v>
      </c>
      <c r="U145" s="365" t="s">
        <v>263</v>
      </c>
    </row>
    <row r="146" spans="1:21" x14ac:dyDescent="0.25">
      <c r="A146" s="362" t="s">
        <v>213</v>
      </c>
      <c r="B146" s="367" t="s">
        <v>1637</v>
      </c>
      <c r="C146" s="367" t="s">
        <v>1638</v>
      </c>
      <c r="D146" s="367" t="s">
        <v>1639</v>
      </c>
      <c r="E146" s="367" t="s">
        <v>1640</v>
      </c>
      <c r="L146" s="365" t="s">
        <v>1641</v>
      </c>
      <c r="M146" s="365" t="s">
        <v>1642</v>
      </c>
      <c r="N146" s="365" t="s">
        <v>1642</v>
      </c>
      <c r="O146" s="365" t="s">
        <v>1642</v>
      </c>
      <c r="P146" s="365" t="s">
        <v>1643</v>
      </c>
      <c r="Q146" s="365" t="s">
        <v>1644</v>
      </c>
      <c r="R146" s="365"/>
      <c r="S146" s="365"/>
      <c r="T146" s="365" t="s">
        <v>1641</v>
      </c>
      <c r="U146" s="365" t="s">
        <v>263</v>
      </c>
    </row>
    <row r="147" spans="1:21" x14ac:dyDescent="0.25">
      <c r="A147" s="362" t="s">
        <v>214</v>
      </c>
      <c r="B147" s="367" t="s">
        <v>1645</v>
      </c>
      <c r="C147" s="367" t="s">
        <v>1646</v>
      </c>
      <c r="D147" s="367" t="s">
        <v>1647</v>
      </c>
      <c r="E147" s="367" t="s">
        <v>1648</v>
      </c>
      <c r="L147" s="365" t="s">
        <v>1649</v>
      </c>
      <c r="M147" s="365" t="s">
        <v>1650</v>
      </c>
      <c r="N147" s="365" t="s">
        <v>1651</v>
      </c>
      <c r="O147" s="365" t="s">
        <v>1650</v>
      </c>
      <c r="P147" s="365" t="s">
        <v>1652</v>
      </c>
      <c r="Q147" s="365" t="s">
        <v>1653</v>
      </c>
      <c r="R147" s="365"/>
      <c r="S147" s="365"/>
      <c r="T147" s="365" t="s">
        <v>1649</v>
      </c>
      <c r="U147" s="365" t="s">
        <v>263</v>
      </c>
    </row>
    <row r="148" spans="1:21" x14ac:dyDescent="0.25">
      <c r="A148" s="362" t="s">
        <v>215</v>
      </c>
      <c r="B148" s="367" t="s">
        <v>1654</v>
      </c>
      <c r="C148" s="367" t="s">
        <v>1655</v>
      </c>
      <c r="D148" s="367" t="s">
        <v>1656</v>
      </c>
      <c r="E148" s="367" t="s">
        <v>1657</v>
      </c>
      <c r="L148" s="365" t="s">
        <v>1658</v>
      </c>
      <c r="M148" s="365" t="s">
        <v>1659</v>
      </c>
      <c r="N148" s="365" t="s">
        <v>1660</v>
      </c>
      <c r="O148" s="365" t="s">
        <v>1659</v>
      </c>
      <c r="P148" s="365" t="s">
        <v>1661</v>
      </c>
      <c r="Q148" s="365" t="s">
        <v>1662</v>
      </c>
      <c r="R148" s="365"/>
      <c r="S148" s="365"/>
      <c r="T148" s="365" t="s">
        <v>1658</v>
      </c>
      <c r="U148" s="365" t="s">
        <v>263</v>
      </c>
    </row>
    <row r="149" spans="1:21" x14ac:dyDescent="0.25">
      <c r="A149" s="362" t="s">
        <v>218</v>
      </c>
      <c r="B149" s="367" t="s">
        <v>1663</v>
      </c>
      <c r="C149" s="367" t="s">
        <v>1664</v>
      </c>
      <c r="D149" s="367" t="s">
        <v>1665</v>
      </c>
      <c r="E149" s="367" t="s">
        <v>1666</v>
      </c>
      <c r="L149" s="365" t="s">
        <v>1667</v>
      </c>
      <c r="M149" s="365" t="s">
        <v>1668</v>
      </c>
      <c r="N149" s="365" t="s">
        <v>1669</v>
      </c>
      <c r="O149" s="365" t="s">
        <v>1670</v>
      </c>
      <c r="P149" s="365" t="s">
        <v>1671</v>
      </c>
      <c r="Q149" s="365" t="s">
        <v>1672</v>
      </c>
      <c r="R149" s="365"/>
      <c r="S149" s="365"/>
      <c r="T149" s="365" t="s">
        <v>1667</v>
      </c>
      <c r="U149" s="365" t="s">
        <v>263</v>
      </c>
    </row>
    <row r="150" spans="1:21" x14ac:dyDescent="0.25">
      <c r="A150" s="362" t="s">
        <v>216</v>
      </c>
      <c r="B150" s="367" t="s">
        <v>1673</v>
      </c>
      <c r="C150" s="367" t="s">
        <v>1674</v>
      </c>
      <c r="D150" s="367" t="s">
        <v>1675</v>
      </c>
      <c r="E150" s="367" t="s">
        <v>1676</v>
      </c>
      <c r="L150" s="365" t="s">
        <v>1677</v>
      </c>
      <c r="M150" s="365" t="s">
        <v>1678</v>
      </c>
      <c r="N150" s="365" t="s">
        <v>1678</v>
      </c>
      <c r="O150" s="365" t="s">
        <v>1678</v>
      </c>
      <c r="P150" s="365" t="s">
        <v>1679</v>
      </c>
      <c r="Q150" s="365" t="s">
        <v>1680</v>
      </c>
      <c r="R150" s="365"/>
      <c r="S150" s="365"/>
      <c r="T150" s="365" t="s">
        <v>1677</v>
      </c>
      <c r="U150" s="365" t="s">
        <v>263</v>
      </c>
    </row>
    <row r="151" spans="1:21" ht="409.6" x14ac:dyDescent="0.25">
      <c r="A151" s="372" t="s">
        <v>217</v>
      </c>
      <c r="B151" s="372" t="s">
        <v>1681</v>
      </c>
      <c r="C151" s="372" t="s">
        <v>1682</v>
      </c>
      <c r="D151" s="374" t="s">
        <v>1683</v>
      </c>
      <c r="E151" s="372" t="s">
        <v>1684</v>
      </c>
      <c r="L151" s="365" t="s">
        <v>1685</v>
      </c>
      <c r="M151" s="365" t="s">
        <v>1686</v>
      </c>
      <c r="N151" s="365" t="s">
        <v>1687</v>
      </c>
      <c r="O151" s="365" t="s">
        <v>1686</v>
      </c>
      <c r="P151" s="365" t="s">
        <v>1688</v>
      </c>
      <c r="Q151" s="365" t="s">
        <v>1689</v>
      </c>
      <c r="R151" s="365"/>
      <c r="S151" s="365"/>
      <c r="T151" s="365" t="s">
        <v>1685</v>
      </c>
      <c r="U151" s="366" t="s">
        <v>267</v>
      </c>
    </row>
    <row r="152" spans="1:21" x14ac:dyDescent="0.25">
      <c r="A152" s="362" t="s">
        <v>166</v>
      </c>
      <c r="B152" s="367" t="s">
        <v>1690</v>
      </c>
      <c r="C152" s="367" t="s">
        <v>1691</v>
      </c>
      <c r="D152" s="367" t="s">
        <v>1692</v>
      </c>
      <c r="E152" s="367" t="s">
        <v>1693</v>
      </c>
      <c r="L152" s="365" t="s">
        <v>1694</v>
      </c>
      <c r="M152" s="365" t="s">
        <v>1695</v>
      </c>
      <c r="N152" s="365" t="s">
        <v>1695</v>
      </c>
      <c r="O152" s="365" t="s">
        <v>1695</v>
      </c>
      <c r="P152" s="365" t="s">
        <v>1696</v>
      </c>
      <c r="Q152" s="365" t="s">
        <v>1697</v>
      </c>
      <c r="R152" s="365"/>
      <c r="S152" s="365"/>
      <c r="T152" s="365" t="s">
        <v>1694</v>
      </c>
      <c r="U152" s="365" t="s">
        <v>263</v>
      </c>
    </row>
    <row r="153" spans="1:21" x14ac:dyDescent="0.25">
      <c r="A153" s="362" t="s">
        <v>21</v>
      </c>
      <c r="B153" s="367" t="s">
        <v>1698</v>
      </c>
      <c r="C153" s="367" t="s">
        <v>1113</v>
      </c>
      <c r="D153" s="367" t="s">
        <v>1114</v>
      </c>
      <c r="E153" s="367" t="s">
        <v>1115</v>
      </c>
      <c r="L153" s="365" t="s">
        <v>1699</v>
      </c>
      <c r="M153" s="365" t="s">
        <v>1700</v>
      </c>
      <c r="N153" s="365" t="s">
        <v>1700</v>
      </c>
      <c r="O153" s="365" t="s">
        <v>1701</v>
      </c>
      <c r="P153" s="365" t="s">
        <v>1702</v>
      </c>
      <c r="Q153" s="365" t="s">
        <v>1703</v>
      </c>
      <c r="R153" s="365"/>
      <c r="S153" s="365"/>
      <c r="T153" s="365" t="s">
        <v>1699</v>
      </c>
      <c r="U153" s="365" t="s">
        <v>265</v>
      </c>
    </row>
    <row r="154" spans="1:21" ht="26.4" x14ac:dyDescent="0.25">
      <c r="A154" s="362" t="s">
        <v>28</v>
      </c>
      <c r="B154" s="372" t="s">
        <v>1122</v>
      </c>
      <c r="C154" s="367" t="s">
        <v>1123</v>
      </c>
      <c r="D154" s="367" t="s">
        <v>1124</v>
      </c>
      <c r="E154" s="367" t="s">
        <v>1125</v>
      </c>
      <c r="L154" s="365" t="s">
        <v>1704</v>
      </c>
      <c r="M154" s="365" t="s">
        <v>1705</v>
      </c>
      <c r="N154" s="365" t="s">
        <v>1706</v>
      </c>
      <c r="O154" s="365" t="s">
        <v>1707</v>
      </c>
      <c r="P154" s="365" t="s">
        <v>1708</v>
      </c>
      <c r="Q154" s="365" t="s">
        <v>1709</v>
      </c>
      <c r="R154" s="365"/>
      <c r="S154" s="365"/>
      <c r="T154" s="365" t="s">
        <v>1704</v>
      </c>
      <c r="U154" s="365" t="s">
        <v>263</v>
      </c>
    </row>
    <row r="155" spans="1:21" x14ac:dyDescent="0.25">
      <c r="A155" s="362" t="s">
        <v>1710</v>
      </c>
      <c r="B155" s="367" t="s">
        <v>1711</v>
      </c>
      <c r="C155" s="367" t="s">
        <v>1712</v>
      </c>
      <c r="D155" s="367" t="s">
        <v>1713</v>
      </c>
      <c r="E155" s="367" t="s">
        <v>1714</v>
      </c>
      <c r="L155" s="365" t="s">
        <v>1715</v>
      </c>
      <c r="M155" s="365" t="s">
        <v>1716</v>
      </c>
      <c r="N155" s="365" t="s">
        <v>1716</v>
      </c>
      <c r="O155" s="365" t="s">
        <v>1716</v>
      </c>
      <c r="P155" s="365" t="s">
        <v>1717</v>
      </c>
      <c r="Q155" s="365" t="s">
        <v>1718</v>
      </c>
      <c r="R155" s="365"/>
      <c r="S155" s="365"/>
      <c r="T155" s="365" t="s">
        <v>1715</v>
      </c>
      <c r="U155" s="365" t="s">
        <v>265</v>
      </c>
    </row>
    <row r="156" spans="1:21" x14ac:dyDescent="0.25">
      <c r="A156" s="362" t="s">
        <v>1719</v>
      </c>
      <c r="B156" s="367" t="s">
        <v>1720</v>
      </c>
      <c r="C156" s="367" t="s">
        <v>1721</v>
      </c>
      <c r="D156" s="367" t="s">
        <v>1722</v>
      </c>
      <c r="E156" s="367" t="s">
        <v>1723</v>
      </c>
      <c r="L156" s="365" t="s">
        <v>1724</v>
      </c>
      <c r="M156" s="365" t="s">
        <v>1725</v>
      </c>
      <c r="N156" s="365" t="s">
        <v>1726</v>
      </c>
      <c r="O156" s="365" t="s">
        <v>1727</v>
      </c>
      <c r="P156" s="365" t="s">
        <v>1728</v>
      </c>
      <c r="Q156" s="365" t="s">
        <v>1729</v>
      </c>
      <c r="R156" s="365"/>
      <c r="S156" s="365"/>
      <c r="T156" s="365" t="s">
        <v>1724</v>
      </c>
      <c r="U156" s="365" t="s">
        <v>263</v>
      </c>
    </row>
    <row r="157" spans="1:21" ht="15.75" customHeight="1" x14ac:dyDescent="0.25">
      <c r="A157" s="372" t="s">
        <v>1730</v>
      </c>
      <c r="B157" s="372" t="s">
        <v>1731</v>
      </c>
      <c r="C157" s="372" t="s">
        <v>1732</v>
      </c>
      <c r="D157" s="372" t="s">
        <v>1733</v>
      </c>
      <c r="E157" s="372" t="s">
        <v>1734</v>
      </c>
      <c r="L157" s="365" t="s">
        <v>1735</v>
      </c>
      <c r="M157" s="365" t="s">
        <v>1736</v>
      </c>
      <c r="N157" s="365" t="s">
        <v>1736</v>
      </c>
      <c r="O157" s="365" t="s">
        <v>1736</v>
      </c>
      <c r="P157" s="365" t="s">
        <v>1737</v>
      </c>
      <c r="Q157" s="365" t="s">
        <v>1738</v>
      </c>
      <c r="R157" s="365"/>
      <c r="S157" s="365"/>
      <c r="T157" s="365" t="s">
        <v>1735</v>
      </c>
      <c r="U157" s="365" t="s">
        <v>265</v>
      </c>
    </row>
    <row r="158" spans="1:21" ht="15.75" customHeight="1" x14ac:dyDescent="0.25">
      <c r="A158" s="375" t="s">
        <v>220</v>
      </c>
      <c r="B158" s="375" t="s">
        <v>1739</v>
      </c>
      <c r="C158" s="375" t="s">
        <v>1740</v>
      </c>
      <c r="D158" s="375" t="s">
        <v>1741</v>
      </c>
      <c r="E158" s="362" t="s">
        <v>1742</v>
      </c>
      <c r="L158" s="365" t="s">
        <v>1743</v>
      </c>
      <c r="M158" s="365" t="s">
        <v>1744</v>
      </c>
      <c r="N158" s="365" t="s">
        <v>1745</v>
      </c>
      <c r="O158" s="365" t="s">
        <v>1744</v>
      </c>
      <c r="P158" s="365" t="s">
        <v>1746</v>
      </c>
      <c r="Q158" s="365" t="s">
        <v>1747</v>
      </c>
      <c r="R158" s="365"/>
      <c r="S158" s="365"/>
      <c r="T158" s="365" t="s">
        <v>1743</v>
      </c>
      <c r="U158" s="365" t="s">
        <v>263</v>
      </c>
    </row>
    <row r="159" spans="1:21" x14ac:dyDescent="0.25">
      <c r="A159" s="362" t="s">
        <v>223</v>
      </c>
      <c r="B159" s="362" t="s">
        <v>1748</v>
      </c>
      <c r="C159" s="362" t="s">
        <v>1749</v>
      </c>
      <c r="D159" s="362" t="s">
        <v>1750</v>
      </c>
      <c r="E159" s="362" t="s">
        <v>1751</v>
      </c>
      <c r="L159" s="365" t="s">
        <v>1752</v>
      </c>
      <c r="M159" s="365" t="s">
        <v>1753</v>
      </c>
      <c r="N159" s="365" t="s">
        <v>1754</v>
      </c>
      <c r="O159" s="365" t="s">
        <v>1755</v>
      </c>
      <c r="P159" s="365" t="s">
        <v>1756</v>
      </c>
      <c r="Q159" s="365" t="s">
        <v>1757</v>
      </c>
      <c r="R159" s="365"/>
      <c r="S159" s="365"/>
      <c r="T159" s="365" t="s">
        <v>1752</v>
      </c>
      <c r="U159" s="365" t="s">
        <v>265</v>
      </c>
    </row>
    <row r="160" spans="1:21" ht="13.5" customHeight="1" x14ac:dyDescent="0.25">
      <c r="A160" s="362" t="s">
        <v>226</v>
      </c>
      <c r="B160" s="372" t="s">
        <v>1758</v>
      </c>
      <c r="C160" s="362" t="s">
        <v>1759</v>
      </c>
      <c r="D160" s="362" t="s">
        <v>1760</v>
      </c>
      <c r="E160" s="362" t="s">
        <v>1761</v>
      </c>
      <c r="L160" s="365" t="s">
        <v>1762</v>
      </c>
      <c r="M160" s="365" t="s">
        <v>1763</v>
      </c>
      <c r="N160" s="365" t="s">
        <v>1763</v>
      </c>
      <c r="O160" s="365" t="s">
        <v>1764</v>
      </c>
      <c r="P160" s="365" t="s">
        <v>1765</v>
      </c>
      <c r="Q160" s="365" t="s">
        <v>1766</v>
      </c>
      <c r="R160" s="365"/>
      <c r="S160" s="365"/>
      <c r="T160" s="365" t="s">
        <v>1762</v>
      </c>
      <c r="U160" s="366" t="s">
        <v>265</v>
      </c>
    </row>
    <row r="161" spans="1:21" x14ac:dyDescent="0.25">
      <c r="A161" s="362" t="s">
        <v>229</v>
      </c>
      <c r="B161" s="362" t="s">
        <v>1767</v>
      </c>
      <c r="C161" s="362" t="s">
        <v>1768</v>
      </c>
      <c r="D161" s="362" t="s">
        <v>1769</v>
      </c>
      <c r="E161" s="362" t="s">
        <v>1770</v>
      </c>
      <c r="L161" s="365" t="s">
        <v>1771</v>
      </c>
      <c r="M161" s="365" t="s">
        <v>1772</v>
      </c>
      <c r="N161" s="365" t="s">
        <v>1773</v>
      </c>
      <c r="O161" s="365" t="s">
        <v>1774</v>
      </c>
      <c r="P161" s="365" t="s">
        <v>1775</v>
      </c>
      <c r="Q161" s="365" t="s">
        <v>1776</v>
      </c>
      <c r="R161" s="365"/>
      <c r="S161" s="365"/>
      <c r="T161" s="365" t="s">
        <v>1771</v>
      </c>
      <c r="U161" s="365" t="s">
        <v>263</v>
      </c>
    </row>
    <row r="162" spans="1:21" x14ac:dyDescent="0.25">
      <c r="A162" s="362" t="s">
        <v>221</v>
      </c>
      <c r="B162" s="362" t="s">
        <v>1777</v>
      </c>
      <c r="C162" s="362" t="s">
        <v>1778</v>
      </c>
      <c r="D162" s="362" t="s">
        <v>1779</v>
      </c>
      <c r="E162" s="362" t="s">
        <v>1780</v>
      </c>
      <c r="L162" s="365" t="s">
        <v>1781</v>
      </c>
      <c r="M162" s="365" t="s">
        <v>1782</v>
      </c>
      <c r="N162" s="365" t="s">
        <v>1783</v>
      </c>
      <c r="O162" s="365" t="s">
        <v>1782</v>
      </c>
      <c r="P162" s="365" t="s">
        <v>1784</v>
      </c>
      <c r="Q162" s="365" t="s">
        <v>1785</v>
      </c>
      <c r="R162" s="365"/>
      <c r="S162" s="365"/>
      <c r="T162" s="365" t="s">
        <v>1781</v>
      </c>
      <c r="U162" s="365" t="s">
        <v>263</v>
      </c>
    </row>
    <row r="163" spans="1:21" ht="14.25" customHeight="1" x14ac:dyDescent="0.25">
      <c r="A163" s="362" t="s">
        <v>224</v>
      </c>
      <c r="B163" s="362" t="s">
        <v>1786</v>
      </c>
      <c r="C163" s="362" t="s">
        <v>1787</v>
      </c>
      <c r="D163" s="362" t="s">
        <v>1788</v>
      </c>
      <c r="E163" s="362" t="s">
        <v>1789</v>
      </c>
      <c r="L163" s="365" t="s">
        <v>1790</v>
      </c>
      <c r="M163" s="365" t="s">
        <v>1791</v>
      </c>
      <c r="N163" s="365" t="s">
        <v>1791</v>
      </c>
      <c r="O163" s="365" t="s">
        <v>1791</v>
      </c>
      <c r="P163" s="365" t="s">
        <v>1792</v>
      </c>
      <c r="Q163" s="365" t="s">
        <v>1793</v>
      </c>
      <c r="R163" s="365"/>
      <c r="S163" s="365"/>
      <c r="T163" s="365" t="s">
        <v>1790</v>
      </c>
      <c r="U163" s="366" t="s">
        <v>264</v>
      </c>
    </row>
    <row r="164" spans="1:21" x14ac:dyDescent="0.25">
      <c r="A164" s="362" t="s">
        <v>227</v>
      </c>
      <c r="B164" s="362" t="s">
        <v>1794</v>
      </c>
      <c r="C164" s="362" t="s">
        <v>1795</v>
      </c>
      <c r="D164" s="362" t="s">
        <v>1796</v>
      </c>
      <c r="E164" s="362" t="s">
        <v>1797</v>
      </c>
      <c r="L164" s="365" t="s">
        <v>1798</v>
      </c>
      <c r="M164" s="365" t="s">
        <v>1799</v>
      </c>
      <c r="N164" s="365" t="s">
        <v>1800</v>
      </c>
      <c r="O164" s="365" t="s">
        <v>1799</v>
      </c>
      <c r="P164" s="365" t="s">
        <v>1801</v>
      </c>
      <c r="Q164" s="365" t="s">
        <v>1802</v>
      </c>
      <c r="R164" s="365"/>
      <c r="S164" s="365"/>
      <c r="T164" s="365" t="s">
        <v>1798</v>
      </c>
      <c r="U164" s="365" t="s">
        <v>263</v>
      </c>
    </row>
    <row r="165" spans="1:21" ht="12.75" customHeight="1" x14ac:dyDescent="0.25">
      <c r="A165" s="362" t="s">
        <v>222</v>
      </c>
      <c r="B165" s="362" t="s">
        <v>1803</v>
      </c>
      <c r="C165" s="362" t="s">
        <v>1804</v>
      </c>
      <c r="D165" s="362" t="s">
        <v>1805</v>
      </c>
      <c r="E165" s="362" t="s">
        <v>1806</v>
      </c>
      <c r="L165" s="365" t="s">
        <v>1807</v>
      </c>
      <c r="M165" s="365" t="s">
        <v>1808</v>
      </c>
      <c r="N165" s="365" t="s">
        <v>1809</v>
      </c>
      <c r="O165" s="365" t="s">
        <v>1810</v>
      </c>
      <c r="P165" s="365" t="s">
        <v>1811</v>
      </c>
      <c r="Q165" s="365" t="s">
        <v>1812</v>
      </c>
      <c r="R165" s="365"/>
      <c r="S165" s="365"/>
      <c r="T165" s="365" t="s">
        <v>1807</v>
      </c>
      <c r="U165" s="365" t="s">
        <v>263</v>
      </c>
    </row>
    <row r="166" spans="1:21" ht="12.75" customHeight="1" x14ac:dyDescent="0.25">
      <c r="A166" s="362" t="s">
        <v>225</v>
      </c>
      <c r="B166" s="362" t="s">
        <v>1813</v>
      </c>
      <c r="C166" s="362" t="s">
        <v>1814</v>
      </c>
      <c r="D166" s="362" t="s">
        <v>1815</v>
      </c>
      <c r="E166" s="362" t="s">
        <v>1816</v>
      </c>
      <c r="L166" s="365" t="s">
        <v>1817</v>
      </c>
      <c r="M166" s="365" t="s">
        <v>1818</v>
      </c>
      <c r="N166" s="365" t="s">
        <v>1819</v>
      </c>
      <c r="O166" s="365" t="s">
        <v>1820</v>
      </c>
      <c r="P166" s="365" t="s">
        <v>1821</v>
      </c>
      <c r="Q166" s="365" t="s">
        <v>1822</v>
      </c>
      <c r="R166" s="365"/>
      <c r="S166" s="365"/>
      <c r="T166" s="365" t="s">
        <v>1817</v>
      </c>
      <c r="U166" s="365" t="s">
        <v>263</v>
      </c>
    </row>
    <row r="167" spans="1:21" x14ac:dyDescent="0.25">
      <c r="A167" s="362" t="s">
        <v>228</v>
      </c>
      <c r="B167" s="362" t="s">
        <v>1823</v>
      </c>
      <c r="C167" s="362" t="s">
        <v>1824</v>
      </c>
      <c r="D167" s="362" t="s">
        <v>1825</v>
      </c>
      <c r="E167" s="362" t="s">
        <v>1826</v>
      </c>
      <c r="L167" s="365" t="s">
        <v>1827</v>
      </c>
      <c r="M167" s="365" t="s">
        <v>1828</v>
      </c>
      <c r="N167" s="365" t="s">
        <v>1829</v>
      </c>
      <c r="O167" s="365" t="s">
        <v>1828</v>
      </c>
      <c r="P167" s="365" t="s">
        <v>1830</v>
      </c>
      <c r="Q167" s="365" t="s">
        <v>1831</v>
      </c>
      <c r="R167" s="365"/>
      <c r="S167" s="365"/>
      <c r="T167" s="365" t="s">
        <v>1827</v>
      </c>
      <c r="U167" s="365" t="s">
        <v>263</v>
      </c>
    </row>
    <row r="168" spans="1:21" x14ac:dyDescent="0.25">
      <c r="L168" s="365" t="s">
        <v>1832</v>
      </c>
      <c r="M168" s="365" t="s">
        <v>1833</v>
      </c>
      <c r="N168" s="365" t="s">
        <v>1833</v>
      </c>
      <c r="O168" s="365" t="s">
        <v>1833</v>
      </c>
      <c r="P168" s="365" t="s">
        <v>1834</v>
      </c>
      <c r="Q168" s="365" t="s">
        <v>1835</v>
      </c>
      <c r="R168" s="365"/>
      <c r="S168" s="365"/>
      <c r="T168" s="365" t="s">
        <v>1832</v>
      </c>
      <c r="U168" s="365" t="s">
        <v>263</v>
      </c>
    </row>
    <row r="169" spans="1:21" x14ac:dyDescent="0.25">
      <c r="L169" s="365" t="s">
        <v>1836</v>
      </c>
      <c r="M169" s="365" t="s">
        <v>1837</v>
      </c>
      <c r="N169" s="365" t="s">
        <v>1838</v>
      </c>
      <c r="O169" s="365" t="s">
        <v>1839</v>
      </c>
      <c r="P169" s="365" t="s">
        <v>1840</v>
      </c>
      <c r="Q169" s="365" t="s">
        <v>1841</v>
      </c>
      <c r="R169" s="365"/>
      <c r="S169" s="365"/>
      <c r="T169" s="365" t="s">
        <v>1836</v>
      </c>
      <c r="U169" s="365" t="s">
        <v>263</v>
      </c>
    </row>
    <row r="170" spans="1:21" x14ac:dyDescent="0.25">
      <c r="L170" s="365" t="s">
        <v>1842</v>
      </c>
      <c r="M170" s="365" t="s">
        <v>1843</v>
      </c>
      <c r="N170" s="365" t="s">
        <v>1843</v>
      </c>
      <c r="O170" s="365" t="s">
        <v>1844</v>
      </c>
      <c r="P170" s="365" t="s">
        <v>1845</v>
      </c>
      <c r="Q170" s="365" t="s">
        <v>1846</v>
      </c>
      <c r="R170" s="365"/>
      <c r="S170" s="365"/>
      <c r="T170" s="365" t="s">
        <v>1842</v>
      </c>
      <c r="U170" s="366" t="s">
        <v>267</v>
      </c>
    </row>
    <row r="171" spans="1:21" x14ac:dyDescent="0.25">
      <c r="L171" s="365" t="s">
        <v>1847</v>
      </c>
      <c r="M171" s="365" t="s">
        <v>1848</v>
      </c>
      <c r="N171" s="365" t="s">
        <v>1848</v>
      </c>
      <c r="O171" s="365" t="s">
        <v>1849</v>
      </c>
      <c r="P171" s="365" t="s">
        <v>1850</v>
      </c>
      <c r="Q171" s="365" t="s">
        <v>1851</v>
      </c>
      <c r="R171" s="365"/>
      <c r="S171" s="365"/>
      <c r="T171" s="365" t="s">
        <v>1847</v>
      </c>
      <c r="U171" s="365" t="s">
        <v>263</v>
      </c>
    </row>
    <row r="172" spans="1:21" x14ac:dyDescent="0.25">
      <c r="L172" s="365" t="s">
        <v>1852</v>
      </c>
      <c r="M172" s="365" t="s">
        <v>1853</v>
      </c>
      <c r="N172" s="365" t="s">
        <v>1853</v>
      </c>
      <c r="O172" s="365" t="s">
        <v>1854</v>
      </c>
      <c r="P172" s="365" t="s">
        <v>1855</v>
      </c>
      <c r="Q172" s="365" t="s">
        <v>1856</v>
      </c>
      <c r="R172" s="365"/>
      <c r="S172" s="365"/>
      <c r="T172" s="365" t="s">
        <v>1852</v>
      </c>
      <c r="U172" s="366" t="s">
        <v>264</v>
      </c>
    </row>
    <row r="173" spans="1:21" x14ac:dyDescent="0.25">
      <c r="L173" s="365" t="s">
        <v>1857</v>
      </c>
      <c r="M173" s="365" t="s">
        <v>1858</v>
      </c>
      <c r="N173" s="365" t="s">
        <v>1858</v>
      </c>
      <c r="O173" s="365" t="s">
        <v>1858</v>
      </c>
      <c r="P173" s="365" t="s">
        <v>1859</v>
      </c>
      <c r="Q173" s="365" t="s">
        <v>1860</v>
      </c>
      <c r="R173" s="365"/>
      <c r="S173" s="365"/>
      <c r="T173" s="365" t="s">
        <v>1857</v>
      </c>
      <c r="U173" s="365" t="s">
        <v>263</v>
      </c>
    </row>
    <row r="174" spans="1:21" x14ac:dyDescent="0.25">
      <c r="L174" s="365" t="s">
        <v>1861</v>
      </c>
      <c r="M174" s="365" t="s">
        <v>1862</v>
      </c>
      <c r="N174" s="365" t="s">
        <v>1863</v>
      </c>
      <c r="O174" s="365" t="s">
        <v>1864</v>
      </c>
      <c r="P174" s="365" t="s">
        <v>1865</v>
      </c>
      <c r="Q174" s="365" t="s">
        <v>1866</v>
      </c>
      <c r="R174" s="365"/>
      <c r="S174" s="365"/>
      <c r="T174" s="365" t="s">
        <v>1861</v>
      </c>
      <c r="U174" s="366" t="s">
        <v>264</v>
      </c>
    </row>
    <row r="175" spans="1:21" x14ac:dyDescent="0.25">
      <c r="L175" s="365" t="s">
        <v>1867</v>
      </c>
      <c r="M175" s="365" t="s">
        <v>1868</v>
      </c>
      <c r="N175" s="365" t="s">
        <v>1868</v>
      </c>
      <c r="O175" s="365" t="s">
        <v>1869</v>
      </c>
      <c r="P175" s="365" t="s">
        <v>1870</v>
      </c>
      <c r="Q175" s="365" t="s">
        <v>1871</v>
      </c>
      <c r="R175" s="365"/>
      <c r="S175" s="365"/>
      <c r="T175" s="365" t="s">
        <v>1867</v>
      </c>
      <c r="U175" s="365" t="s">
        <v>263</v>
      </c>
    </row>
    <row r="176" spans="1:21" x14ac:dyDescent="0.25">
      <c r="L176" s="365" t="s">
        <v>1872</v>
      </c>
      <c r="M176" s="365" t="s">
        <v>1873</v>
      </c>
      <c r="N176" s="365" t="s">
        <v>1874</v>
      </c>
      <c r="O176" s="365" t="s">
        <v>1873</v>
      </c>
      <c r="P176" s="365" t="s">
        <v>1875</v>
      </c>
      <c r="Q176" s="365" t="s">
        <v>1876</v>
      </c>
      <c r="R176" s="365"/>
      <c r="S176" s="365"/>
      <c r="T176" s="365" t="s">
        <v>1872</v>
      </c>
      <c r="U176" s="365" t="s">
        <v>263</v>
      </c>
    </row>
    <row r="177" spans="12:21" x14ac:dyDescent="0.25">
      <c r="L177" s="365" t="s">
        <v>1877</v>
      </c>
      <c r="M177" s="365" t="s">
        <v>1878</v>
      </c>
      <c r="N177" s="365" t="s">
        <v>1879</v>
      </c>
      <c r="O177" s="365" t="s">
        <v>1880</v>
      </c>
      <c r="P177" s="365" t="s">
        <v>1881</v>
      </c>
      <c r="Q177" s="365" t="s">
        <v>1882</v>
      </c>
      <c r="R177" s="365"/>
      <c r="S177" s="365"/>
      <c r="T177" s="365" t="s">
        <v>1877</v>
      </c>
      <c r="U177" s="365" t="s">
        <v>263</v>
      </c>
    </row>
    <row r="178" spans="12:21" x14ac:dyDescent="0.25">
      <c r="L178" s="365" t="s">
        <v>1883</v>
      </c>
      <c r="M178" s="365" t="s">
        <v>1884</v>
      </c>
      <c r="N178" s="365" t="s">
        <v>1885</v>
      </c>
      <c r="O178" s="365" t="s">
        <v>1886</v>
      </c>
      <c r="P178" s="365" t="s">
        <v>1887</v>
      </c>
      <c r="Q178" s="365" t="s">
        <v>1888</v>
      </c>
      <c r="R178" s="365"/>
      <c r="S178" s="365"/>
      <c r="T178" s="365" t="s">
        <v>1883</v>
      </c>
      <c r="U178" s="365" t="s">
        <v>263</v>
      </c>
    </row>
    <row r="179" spans="12:21" x14ac:dyDescent="0.25">
      <c r="L179" s="365" t="s">
        <v>1889</v>
      </c>
      <c r="M179" s="365" t="s">
        <v>1890</v>
      </c>
      <c r="N179" s="365" t="s">
        <v>1891</v>
      </c>
      <c r="O179" s="365" t="s">
        <v>1890</v>
      </c>
      <c r="P179" s="365" t="s">
        <v>1892</v>
      </c>
      <c r="Q179" s="365" t="s">
        <v>1893</v>
      </c>
      <c r="R179" s="365"/>
      <c r="S179" s="365"/>
      <c r="T179" s="365" t="s">
        <v>1889</v>
      </c>
      <c r="U179" s="365" t="s">
        <v>264</v>
      </c>
    </row>
    <row r="180" spans="12:21" x14ac:dyDescent="0.25">
      <c r="L180" s="365" t="s">
        <v>1894</v>
      </c>
      <c r="M180" s="365" t="s">
        <v>1895</v>
      </c>
      <c r="N180" s="365" t="s">
        <v>1896</v>
      </c>
      <c r="O180" s="365" t="s">
        <v>1897</v>
      </c>
      <c r="P180" s="365" t="s">
        <v>1898</v>
      </c>
      <c r="Q180" s="365" t="s">
        <v>1899</v>
      </c>
      <c r="R180" s="365"/>
      <c r="S180" s="365"/>
      <c r="T180" s="365" t="s">
        <v>1894</v>
      </c>
      <c r="U180" s="365" t="s">
        <v>263</v>
      </c>
    </row>
    <row r="181" spans="12:21" x14ac:dyDescent="0.25">
      <c r="L181" s="365" t="s">
        <v>1900</v>
      </c>
      <c r="M181" s="365" t="s">
        <v>1901</v>
      </c>
      <c r="N181" s="365" t="s">
        <v>1901</v>
      </c>
      <c r="O181" s="365" t="s">
        <v>1901</v>
      </c>
      <c r="P181" s="365" t="s">
        <v>1902</v>
      </c>
      <c r="Q181" s="365" t="s">
        <v>1903</v>
      </c>
      <c r="R181" s="365"/>
      <c r="S181" s="365"/>
      <c r="T181" s="365" t="s">
        <v>1900</v>
      </c>
      <c r="U181" s="365" t="s">
        <v>265</v>
      </c>
    </row>
    <row r="182" spans="12:21" x14ac:dyDescent="0.25">
      <c r="L182" s="365" t="s">
        <v>1904</v>
      </c>
      <c r="M182" s="365" t="s">
        <v>1905</v>
      </c>
      <c r="N182" s="365" t="s">
        <v>1905</v>
      </c>
      <c r="O182" s="365" t="s">
        <v>1905</v>
      </c>
      <c r="P182" s="365" t="s">
        <v>1906</v>
      </c>
      <c r="Q182" s="365" t="s">
        <v>1907</v>
      </c>
      <c r="R182" s="365"/>
      <c r="S182" s="365"/>
      <c r="T182" s="365" t="s">
        <v>1904</v>
      </c>
      <c r="U182" s="365" t="s">
        <v>264</v>
      </c>
    </row>
    <row r="183" spans="12:21" x14ac:dyDescent="0.25">
      <c r="L183" s="366" t="s">
        <v>1908</v>
      </c>
      <c r="M183" s="365" t="s">
        <v>1909</v>
      </c>
      <c r="N183" s="365" t="s">
        <v>1910</v>
      </c>
      <c r="O183" s="365" t="s">
        <v>1911</v>
      </c>
      <c r="P183" s="365" t="s">
        <v>1912</v>
      </c>
      <c r="Q183" s="365" t="s">
        <v>1913</v>
      </c>
      <c r="R183" s="365"/>
      <c r="S183" s="365"/>
      <c r="T183" s="366" t="s">
        <v>1908</v>
      </c>
      <c r="U183" s="366" t="s">
        <v>267</v>
      </c>
    </row>
    <row r="184" spans="12:21" x14ac:dyDescent="0.25">
      <c r="L184" s="365" t="s">
        <v>1914</v>
      </c>
      <c r="M184" s="365" t="s">
        <v>1915</v>
      </c>
      <c r="N184" s="365" t="s">
        <v>1916</v>
      </c>
      <c r="O184" s="365" t="s">
        <v>1917</v>
      </c>
      <c r="P184" s="365" t="s">
        <v>1918</v>
      </c>
      <c r="Q184" s="365" t="s">
        <v>1919</v>
      </c>
      <c r="R184" s="365"/>
      <c r="S184" s="365"/>
      <c r="T184" s="365" t="s">
        <v>1914</v>
      </c>
      <c r="U184" s="366" t="s">
        <v>265</v>
      </c>
    </row>
    <row r="185" spans="12:21" x14ac:dyDescent="0.25">
      <c r="L185" s="365" t="s">
        <v>1920</v>
      </c>
      <c r="M185" s="365" t="s">
        <v>1921</v>
      </c>
      <c r="N185" s="365" t="s">
        <v>1921</v>
      </c>
      <c r="O185" s="365" t="s">
        <v>1921</v>
      </c>
      <c r="P185" s="365" t="s">
        <v>1922</v>
      </c>
      <c r="Q185" s="365" t="s">
        <v>1923</v>
      </c>
      <c r="R185" s="365"/>
      <c r="S185" s="365"/>
      <c r="T185" s="365" t="s">
        <v>1920</v>
      </c>
      <c r="U185" s="366" t="s">
        <v>267</v>
      </c>
    </row>
    <row r="186" spans="12:21" x14ac:dyDescent="0.25">
      <c r="L186" s="365" t="s">
        <v>1924</v>
      </c>
      <c r="M186" s="365" t="s">
        <v>1925</v>
      </c>
      <c r="N186" s="365" t="s">
        <v>1925</v>
      </c>
      <c r="O186" s="365" t="s">
        <v>1926</v>
      </c>
      <c r="P186" s="365" t="s">
        <v>1927</v>
      </c>
      <c r="Q186" s="365" t="s">
        <v>1928</v>
      </c>
      <c r="R186" s="365"/>
      <c r="S186" s="365"/>
      <c r="T186" s="365" t="s">
        <v>1924</v>
      </c>
      <c r="U186" s="366" t="s">
        <v>265</v>
      </c>
    </row>
    <row r="187" spans="12:21" x14ac:dyDescent="0.25">
      <c r="L187" s="365" t="s">
        <v>1929</v>
      </c>
      <c r="M187" s="365" t="s">
        <v>1930</v>
      </c>
      <c r="N187" s="365" t="s">
        <v>1931</v>
      </c>
      <c r="O187" s="365" t="s">
        <v>1932</v>
      </c>
      <c r="P187" s="365" t="s">
        <v>1933</v>
      </c>
      <c r="Q187" s="365" t="s">
        <v>1934</v>
      </c>
      <c r="R187" s="365"/>
      <c r="S187" s="365"/>
      <c r="T187" s="365" t="s">
        <v>1929</v>
      </c>
      <c r="U187" s="366" t="s">
        <v>265</v>
      </c>
    </row>
    <row r="188" spans="12:21" x14ac:dyDescent="0.25">
      <c r="L188" s="365" t="s">
        <v>1935</v>
      </c>
      <c r="M188" s="365" t="s">
        <v>1936</v>
      </c>
      <c r="N188" s="365" t="s">
        <v>1937</v>
      </c>
      <c r="O188" s="365" t="s">
        <v>1938</v>
      </c>
      <c r="P188" s="365" t="s">
        <v>1939</v>
      </c>
      <c r="Q188" s="365" t="s">
        <v>1940</v>
      </c>
      <c r="R188" s="365"/>
      <c r="S188" s="365"/>
      <c r="T188" s="365" t="s">
        <v>1935</v>
      </c>
      <c r="U188" s="366" t="s">
        <v>266</v>
      </c>
    </row>
    <row r="189" spans="12:21" x14ac:dyDescent="0.25">
      <c r="L189" s="365" t="s">
        <v>1941</v>
      </c>
      <c r="M189" s="365" t="s">
        <v>1942</v>
      </c>
      <c r="N189" s="365" t="s">
        <v>1942</v>
      </c>
      <c r="O189" s="365" t="s">
        <v>1942</v>
      </c>
      <c r="P189" s="365" t="s">
        <v>1943</v>
      </c>
      <c r="Q189" s="365" t="s">
        <v>1944</v>
      </c>
      <c r="R189" s="365"/>
      <c r="S189" s="365"/>
      <c r="T189" s="365" t="s">
        <v>1941</v>
      </c>
      <c r="U189" s="365" t="s">
        <v>263</v>
      </c>
    </row>
    <row r="190" spans="12:21" x14ac:dyDescent="0.25">
      <c r="L190" s="365" t="s">
        <v>1945</v>
      </c>
      <c r="M190" s="365" t="s">
        <v>1946</v>
      </c>
      <c r="N190" s="365" t="s">
        <v>1947</v>
      </c>
      <c r="O190" s="365" t="s">
        <v>1948</v>
      </c>
      <c r="P190" s="365" t="s">
        <v>1949</v>
      </c>
      <c r="Q190" s="365" t="s">
        <v>1950</v>
      </c>
      <c r="R190" s="365"/>
      <c r="S190" s="365"/>
      <c r="T190" s="365" t="s">
        <v>1945</v>
      </c>
      <c r="U190" s="366" t="s">
        <v>267</v>
      </c>
    </row>
    <row r="191" spans="12:21" x14ac:dyDescent="0.25">
      <c r="L191" s="365" t="s">
        <v>1951</v>
      </c>
      <c r="M191" s="365" t="s">
        <v>1952</v>
      </c>
      <c r="N191" s="365" t="s">
        <v>1953</v>
      </c>
      <c r="O191" s="365" t="s">
        <v>1954</v>
      </c>
      <c r="P191" s="365" t="s">
        <v>1955</v>
      </c>
      <c r="Q191" s="365" t="s">
        <v>1956</v>
      </c>
      <c r="R191" s="365"/>
      <c r="S191" s="365"/>
      <c r="T191" s="365" t="s">
        <v>1951</v>
      </c>
      <c r="U191" s="366" t="s">
        <v>267</v>
      </c>
    </row>
    <row r="192" spans="12:21" x14ac:dyDescent="0.25">
      <c r="L192" s="365" t="s">
        <v>1957</v>
      </c>
      <c r="M192" s="365" t="s">
        <v>1958</v>
      </c>
      <c r="N192" s="365" t="s">
        <v>1959</v>
      </c>
      <c r="O192" s="365" t="s">
        <v>1958</v>
      </c>
      <c r="P192" s="365" t="s">
        <v>1960</v>
      </c>
      <c r="Q192" s="365" t="s">
        <v>1961</v>
      </c>
      <c r="R192" s="365"/>
      <c r="S192" s="365"/>
      <c r="T192" s="365" t="s">
        <v>1957</v>
      </c>
      <c r="U192" s="366" t="s">
        <v>265</v>
      </c>
    </row>
    <row r="193" spans="12:21" x14ac:dyDescent="0.25">
      <c r="L193" s="365" t="s">
        <v>1962</v>
      </c>
      <c r="M193" s="365" t="s">
        <v>1963</v>
      </c>
      <c r="N193" s="365" t="s">
        <v>1964</v>
      </c>
      <c r="O193" s="365" t="s">
        <v>1965</v>
      </c>
      <c r="P193" s="365" t="s">
        <v>1966</v>
      </c>
      <c r="Q193" s="365" t="s">
        <v>1967</v>
      </c>
      <c r="R193" s="365"/>
      <c r="S193" s="365"/>
      <c r="T193" s="365" t="s">
        <v>1962</v>
      </c>
      <c r="U193" s="366" t="s">
        <v>263</v>
      </c>
    </row>
    <row r="194" spans="12:21" x14ac:dyDescent="0.25">
      <c r="L194" s="365" t="s">
        <v>1968</v>
      </c>
      <c r="M194" s="365" t="s">
        <v>1969</v>
      </c>
      <c r="N194" s="365" t="s">
        <v>1970</v>
      </c>
      <c r="O194" s="365" t="s">
        <v>1971</v>
      </c>
      <c r="P194" s="365" t="s">
        <v>1972</v>
      </c>
      <c r="Q194" s="365" t="s">
        <v>1973</v>
      </c>
      <c r="R194" s="365"/>
      <c r="S194" s="365"/>
      <c r="T194" s="365" t="s">
        <v>1968</v>
      </c>
      <c r="U194" s="366" t="s">
        <v>263</v>
      </c>
    </row>
    <row r="195" spans="12:21" x14ac:dyDescent="0.25">
      <c r="L195" s="365" t="s">
        <v>1974</v>
      </c>
      <c r="M195" s="365" t="s">
        <v>1975</v>
      </c>
      <c r="N195" s="365" t="s">
        <v>1976</v>
      </c>
      <c r="O195" s="365" t="s">
        <v>1977</v>
      </c>
      <c r="P195" s="365" t="s">
        <v>1978</v>
      </c>
      <c r="Q195" s="365" t="s">
        <v>1979</v>
      </c>
      <c r="R195" s="365"/>
      <c r="S195" s="365"/>
      <c r="T195" s="365" t="s">
        <v>1974</v>
      </c>
      <c r="U195" s="366" t="s">
        <v>263</v>
      </c>
    </row>
    <row r="196" spans="12:21" x14ac:dyDescent="0.25">
      <c r="L196" s="365" t="s">
        <v>1980</v>
      </c>
      <c r="M196" s="365" t="s">
        <v>1981</v>
      </c>
      <c r="N196" s="365" t="s">
        <v>1982</v>
      </c>
      <c r="O196" s="365" t="s">
        <v>1983</v>
      </c>
      <c r="P196" s="365" t="s">
        <v>1984</v>
      </c>
      <c r="Q196" s="365" t="s">
        <v>1985</v>
      </c>
      <c r="R196" s="365"/>
      <c r="S196" s="365"/>
      <c r="T196" s="365" t="s">
        <v>1980</v>
      </c>
      <c r="U196" s="366" t="s">
        <v>263</v>
      </c>
    </row>
    <row r="197" spans="12:21" x14ac:dyDescent="0.25">
      <c r="L197" s="365" t="s">
        <v>1986</v>
      </c>
      <c r="M197" s="365" t="s">
        <v>1987</v>
      </c>
      <c r="N197" s="365" t="s">
        <v>1988</v>
      </c>
      <c r="O197" s="365" t="s">
        <v>1989</v>
      </c>
      <c r="P197" s="365" t="s">
        <v>1990</v>
      </c>
      <c r="Q197" s="365" t="s">
        <v>1991</v>
      </c>
      <c r="R197" s="365"/>
      <c r="S197" s="365"/>
      <c r="T197" s="365" t="s">
        <v>1986</v>
      </c>
      <c r="U197" s="365" t="s">
        <v>263</v>
      </c>
    </row>
    <row r="198" spans="12:21" x14ac:dyDescent="0.25">
      <c r="L198" s="365" t="s">
        <v>1992</v>
      </c>
      <c r="M198" s="365" t="s">
        <v>1993</v>
      </c>
      <c r="N198" s="365" t="s">
        <v>1993</v>
      </c>
      <c r="O198" s="365" t="s">
        <v>1994</v>
      </c>
      <c r="P198" s="365" t="s">
        <v>1995</v>
      </c>
      <c r="Q198" s="365" t="s">
        <v>1996</v>
      </c>
      <c r="R198" s="365"/>
      <c r="S198" s="365"/>
      <c r="T198" s="365" t="s">
        <v>1992</v>
      </c>
      <c r="U198" s="365" t="s">
        <v>263</v>
      </c>
    </row>
    <row r="199" spans="12:21" x14ac:dyDescent="0.25">
      <c r="L199" s="365" t="s">
        <v>1997</v>
      </c>
      <c r="M199" s="365" t="s">
        <v>1998</v>
      </c>
      <c r="N199" s="365" t="s">
        <v>1998</v>
      </c>
      <c r="O199" s="365" t="s">
        <v>1998</v>
      </c>
      <c r="P199" s="365" t="s">
        <v>1999</v>
      </c>
      <c r="Q199" s="365" t="s">
        <v>2000</v>
      </c>
      <c r="R199" s="365"/>
      <c r="S199" s="365"/>
      <c r="T199" s="365" t="s">
        <v>1997</v>
      </c>
      <c r="U199" s="365" t="s">
        <v>264</v>
      </c>
    </row>
    <row r="200" spans="12:21" x14ac:dyDescent="0.25">
      <c r="L200" s="365" t="s">
        <v>2001</v>
      </c>
      <c r="M200" s="365" t="s">
        <v>2002</v>
      </c>
      <c r="N200" s="365" t="s">
        <v>2003</v>
      </c>
      <c r="O200" s="365" t="s">
        <v>2002</v>
      </c>
      <c r="P200" s="365" t="s">
        <v>2004</v>
      </c>
      <c r="Q200" s="365" t="s">
        <v>2005</v>
      </c>
      <c r="R200" s="365"/>
      <c r="S200" s="365"/>
      <c r="T200" s="365" t="s">
        <v>2001</v>
      </c>
      <c r="U200" s="365" t="s">
        <v>263</v>
      </c>
    </row>
    <row r="201" spans="12:21" x14ac:dyDescent="0.25">
      <c r="L201" s="365" t="s">
        <v>2006</v>
      </c>
      <c r="M201" s="365" t="s">
        <v>2007</v>
      </c>
      <c r="N201" s="365" t="s">
        <v>2008</v>
      </c>
      <c r="O201" s="365" t="s">
        <v>2007</v>
      </c>
      <c r="P201" s="365" t="s">
        <v>2009</v>
      </c>
      <c r="Q201" s="365" t="s">
        <v>2010</v>
      </c>
      <c r="R201" s="365"/>
      <c r="S201" s="365"/>
      <c r="T201" s="365" t="s">
        <v>2006</v>
      </c>
      <c r="U201" s="365" t="s">
        <v>267</v>
      </c>
    </row>
    <row r="202" spans="12:21" x14ac:dyDescent="0.25">
      <c r="L202" s="365" t="s">
        <v>2011</v>
      </c>
      <c r="M202" s="365" t="s">
        <v>2012</v>
      </c>
      <c r="N202" s="365" t="s">
        <v>2013</v>
      </c>
      <c r="O202" s="365" t="s">
        <v>2014</v>
      </c>
      <c r="P202" s="365" t="s">
        <v>2015</v>
      </c>
      <c r="Q202" s="365" t="s">
        <v>2016</v>
      </c>
      <c r="R202" s="365"/>
      <c r="S202" s="365"/>
      <c r="T202" s="365" t="s">
        <v>2011</v>
      </c>
      <c r="U202" s="365" t="s">
        <v>265</v>
      </c>
    </row>
    <row r="203" spans="12:21" x14ac:dyDescent="0.25">
      <c r="L203" s="365" t="s">
        <v>2017</v>
      </c>
      <c r="M203" s="365" t="s">
        <v>2018</v>
      </c>
      <c r="N203" s="365" t="s">
        <v>2019</v>
      </c>
      <c r="O203" s="365" t="s">
        <v>2018</v>
      </c>
      <c r="P203" s="365" t="s">
        <v>2020</v>
      </c>
      <c r="Q203" s="365" t="s">
        <v>2021</v>
      </c>
      <c r="R203" s="365"/>
      <c r="S203" s="365"/>
      <c r="T203" s="365" t="s">
        <v>2017</v>
      </c>
      <c r="U203" s="365" t="s">
        <v>263</v>
      </c>
    </row>
    <row r="204" spans="12:21" x14ac:dyDescent="0.25">
      <c r="L204" s="365" t="s">
        <v>2022</v>
      </c>
      <c r="M204" s="365" t="s">
        <v>2023</v>
      </c>
      <c r="N204" s="365" t="s">
        <v>2024</v>
      </c>
      <c r="O204" s="365" t="s">
        <v>2025</v>
      </c>
      <c r="P204" s="365" t="s">
        <v>2026</v>
      </c>
      <c r="Q204" s="365" t="s">
        <v>2027</v>
      </c>
      <c r="R204" s="365"/>
      <c r="S204" s="365"/>
      <c r="T204" s="365" t="s">
        <v>2022</v>
      </c>
      <c r="U204" s="365" t="s">
        <v>263</v>
      </c>
    </row>
    <row r="205" spans="12:21" x14ac:dyDescent="0.25">
      <c r="L205" s="365" t="s">
        <v>2028</v>
      </c>
      <c r="M205" s="365" t="s">
        <v>2029</v>
      </c>
      <c r="N205" s="365" t="s">
        <v>2030</v>
      </c>
      <c r="O205" s="365" t="s">
        <v>2031</v>
      </c>
      <c r="P205" s="365" t="s">
        <v>2032</v>
      </c>
      <c r="Q205" s="365" t="s">
        <v>2033</v>
      </c>
      <c r="R205" s="365"/>
      <c r="S205" s="365"/>
      <c r="T205" s="365" t="s">
        <v>2028</v>
      </c>
      <c r="U205" s="366" t="s">
        <v>265</v>
      </c>
    </row>
    <row r="206" spans="12:21" x14ac:dyDescent="0.25">
      <c r="L206" s="365" t="s">
        <v>2034</v>
      </c>
      <c r="M206" s="365" t="s">
        <v>2035</v>
      </c>
      <c r="N206" s="365" t="s">
        <v>2035</v>
      </c>
      <c r="O206" s="365" t="s">
        <v>2035</v>
      </c>
      <c r="P206" s="365" t="s">
        <v>2036</v>
      </c>
      <c r="Q206" s="365" t="s">
        <v>2037</v>
      </c>
      <c r="R206" s="365"/>
      <c r="S206" s="365"/>
      <c r="T206" s="365" t="s">
        <v>2034</v>
      </c>
      <c r="U206" s="365" t="s">
        <v>263</v>
      </c>
    </row>
    <row r="207" spans="12:21" x14ac:dyDescent="0.25">
      <c r="L207" s="365" t="s">
        <v>2038</v>
      </c>
      <c r="M207" s="365" t="s">
        <v>2039</v>
      </c>
      <c r="N207" s="365" t="s">
        <v>2040</v>
      </c>
      <c r="O207" s="365" t="s">
        <v>2041</v>
      </c>
      <c r="P207" s="365" t="s">
        <v>2042</v>
      </c>
      <c r="Q207" s="365" t="s">
        <v>2043</v>
      </c>
      <c r="R207" s="365"/>
      <c r="S207" s="365"/>
      <c r="T207" s="365" t="s">
        <v>2038</v>
      </c>
      <c r="U207" s="365" t="s">
        <v>263</v>
      </c>
    </row>
    <row r="208" spans="12:21" x14ac:dyDescent="0.25">
      <c r="L208" s="365" t="s">
        <v>2044</v>
      </c>
      <c r="M208" s="365" t="s">
        <v>2045</v>
      </c>
      <c r="N208" s="365" t="s">
        <v>2046</v>
      </c>
      <c r="O208" s="365" t="s">
        <v>2047</v>
      </c>
      <c r="P208" s="365" t="s">
        <v>2048</v>
      </c>
      <c r="Q208" s="365" t="s">
        <v>2049</v>
      </c>
      <c r="R208" s="365"/>
      <c r="S208" s="365"/>
      <c r="T208" s="365" t="s">
        <v>2044</v>
      </c>
      <c r="U208" s="365" t="s">
        <v>263</v>
      </c>
    </row>
    <row r="209" spans="12:21" x14ac:dyDescent="0.25">
      <c r="L209" s="365" t="s">
        <v>2050</v>
      </c>
      <c r="M209" s="365" t="s">
        <v>2051</v>
      </c>
      <c r="N209" s="365" t="s">
        <v>2052</v>
      </c>
      <c r="O209" s="365" t="s">
        <v>2053</v>
      </c>
      <c r="P209" s="365" t="s">
        <v>2054</v>
      </c>
      <c r="Q209" s="365" t="s">
        <v>2055</v>
      </c>
      <c r="R209" s="365"/>
      <c r="S209" s="365"/>
      <c r="T209" s="365" t="s">
        <v>2050</v>
      </c>
      <c r="U209" s="365" t="s">
        <v>263</v>
      </c>
    </row>
    <row r="210" spans="12:21" x14ac:dyDescent="0.25">
      <c r="L210" s="365" t="s">
        <v>2056</v>
      </c>
      <c r="M210" s="365" t="s">
        <v>2057</v>
      </c>
      <c r="N210" s="365" t="s">
        <v>2057</v>
      </c>
      <c r="O210" s="365" t="s">
        <v>2057</v>
      </c>
      <c r="P210" s="365" t="s">
        <v>2058</v>
      </c>
      <c r="Q210" s="365" t="s">
        <v>2059</v>
      </c>
      <c r="R210" s="365"/>
      <c r="S210" s="365"/>
      <c r="T210" s="365" t="s">
        <v>2056</v>
      </c>
      <c r="U210" s="365" t="s">
        <v>263</v>
      </c>
    </row>
    <row r="211" spans="12:21" x14ac:dyDescent="0.25">
      <c r="L211" s="365" t="s">
        <v>2060</v>
      </c>
      <c r="M211" s="365" t="s">
        <v>2061</v>
      </c>
      <c r="N211" s="365" t="s">
        <v>2062</v>
      </c>
      <c r="O211" s="365" t="s">
        <v>2063</v>
      </c>
      <c r="P211" s="365" t="s">
        <v>2064</v>
      </c>
      <c r="Q211" s="365" t="s">
        <v>2065</v>
      </c>
      <c r="R211" s="365"/>
      <c r="S211" s="365"/>
      <c r="T211" s="365" t="s">
        <v>2060</v>
      </c>
      <c r="U211" s="365" t="s">
        <v>263</v>
      </c>
    </row>
    <row r="212" spans="12:21" x14ac:dyDescent="0.25">
      <c r="L212" s="365" t="s">
        <v>2066</v>
      </c>
      <c r="M212" s="365" t="s">
        <v>2067</v>
      </c>
      <c r="N212" s="365" t="s">
        <v>2067</v>
      </c>
      <c r="O212" s="365" t="s">
        <v>2067</v>
      </c>
      <c r="P212" s="365" t="s">
        <v>2068</v>
      </c>
      <c r="Q212" s="365" t="s">
        <v>2069</v>
      </c>
      <c r="R212" s="365"/>
      <c r="S212" s="365"/>
      <c r="T212" s="365" t="s">
        <v>2066</v>
      </c>
      <c r="U212" s="365" t="s">
        <v>263</v>
      </c>
    </row>
    <row r="213" spans="12:21" x14ac:dyDescent="0.25">
      <c r="L213" s="365" t="s">
        <v>2070</v>
      </c>
      <c r="M213" s="365" t="s">
        <v>2071</v>
      </c>
      <c r="N213" s="365" t="s">
        <v>2072</v>
      </c>
      <c r="O213" s="365" t="s">
        <v>2073</v>
      </c>
      <c r="P213" s="365" t="s">
        <v>2074</v>
      </c>
      <c r="Q213" s="365" t="s">
        <v>2075</v>
      </c>
      <c r="R213" s="365"/>
      <c r="S213" s="365"/>
      <c r="T213" s="365" t="s">
        <v>2070</v>
      </c>
      <c r="U213" s="365" t="s">
        <v>267</v>
      </c>
    </row>
    <row r="214" spans="12:21" x14ac:dyDescent="0.25">
      <c r="L214" s="365" t="s">
        <v>2076</v>
      </c>
      <c r="M214" s="365" t="s">
        <v>2077</v>
      </c>
      <c r="N214" s="365" t="s">
        <v>2078</v>
      </c>
      <c r="O214" s="365" t="s">
        <v>2079</v>
      </c>
      <c r="P214" s="365" t="s">
        <v>2080</v>
      </c>
      <c r="Q214" s="365" t="s">
        <v>2081</v>
      </c>
      <c r="R214" s="365"/>
      <c r="S214" s="365"/>
      <c r="T214" s="365" t="s">
        <v>2076</v>
      </c>
      <c r="U214" s="365" t="s">
        <v>263</v>
      </c>
    </row>
    <row r="215" spans="12:21" x14ac:dyDescent="0.25">
      <c r="L215" s="365" t="s">
        <v>2082</v>
      </c>
      <c r="M215" s="365" t="s">
        <v>2083</v>
      </c>
      <c r="N215" s="365" t="s">
        <v>2084</v>
      </c>
      <c r="O215" s="365" t="s">
        <v>2083</v>
      </c>
      <c r="P215" s="365" t="s">
        <v>2085</v>
      </c>
      <c r="Q215" s="365" t="s">
        <v>2086</v>
      </c>
      <c r="R215" s="365"/>
      <c r="S215" s="365"/>
      <c r="T215" s="365" t="s">
        <v>2082</v>
      </c>
      <c r="U215" s="365" t="s">
        <v>265</v>
      </c>
    </row>
    <row r="216" spans="12:21" x14ac:dyDescent="0.25">
      <c r="L216" s="365" t="s">
        <v>2087</v>
      </c>
      <c r="M216" s="365" t="s">
        <v>2088</v>
      </c>
      <c r="N216" s="365" t="s">
        <v>2088</v>
      </c>
      <c r="O216" s="365" t="s">
        <v>2088</v>
      </c>
      <c r="P216" s="365" t="s">
        <v>2089</v>
      </c>
      <c r="Q216" s="365" t="s">
        <v>2090</v>
      </c>
      <c r="R216" s="365"/>
      <c r="S216" s="365"/>
      <c r="T216" s="365" t="s">
        <v>2087</v>
      </c>
      <c r="U216" s="365" t="s">
        <v>265</v>
      </c>
    </row>
    <row r="217" spans="12:21" x14ac:dyDescent="0.25">
      <c r="L217" s="365" t="s">
        <v>2091</v>
      </c>
      <c r="M217" s="365" t="s">
        <v>2092</v>
      </c>
      <c r="N217" s="365" t="s">
        <v>2093</v>
      </c>
      <c r="O217" s="365" t="s">
        <v>2094</v>
      </c>
      <c r="P217" s="365" t="s">
        <v>2095</v>
      </c>
      <c r="Q217" s="365" t="s">
        <v>2096</v>
      </c>
      <c r="R217" s="365"/>
      <c r="S217" s="365"/>
      <c r="T217" s="365" t="s">
        <v>2091</v>
      </c>
      <c r="U217" s="366" t="s">
        <v>263</v>
      </c>
    </row>
    <row r="218" spans="12:21" x14ac:dyDescent="0.25">
      <c r="L218" s="365" t="s">
        <v>2097</v>
      </c>
      <c r="M218" s="365" t="s">
        <v>2098</v>
      </c>
      <c r="N218" s="365" t="s">
        <v>2099</v>
      </c>
      <c r="O218" s="365" t="s">
        <v>2100</v>
      </c>
      <c r="P218" s="365" t="s">
        <v>2101</v>
      </c>
      <c r="Q218" s="365" t="s">
        <v>2102</v>
      </c>
      <c r="R218" s="365"/>
      <c r="S218" s="365"/>
      <c r="T218" s="365" t="s">
        <v>2097</v>
      </c>
      <c r="U218" s="365" t="s">
        <v>266</v>
      </c>
    </row>
    <row r="219" spans="12:21" x14ac:dyDescent="0.25">
      <c r="L219" s="365" t="s">
        <v>2103</v>
      </c>
      <c r="M219" s="365" t="s">
        <v>2104</v>
      </c>
      <c r="N219" s="365" t="s">
        <v>2105</v>
      </c>
      <c r="O219" s="365" t="s">
        <v>2104</v>
      </c>
      <c r="P219" s="365" t="s">
        <v>2106</v>
      </c>
      <c r="Q219" s="365" t="s">
        <v>2107</v>
      </c>
      <c r="R219" s="365"/>
      <c r="S219" s="365"/>
      <c r="T219" s="365" t="s">
        <v>2103</v>
      </c>
      <c r="U219" s="366" t="s">
        <v>263</v>
      </c>
    </row>
    <row r="220" spans="12:21" x14ac:dyDescent="0.25">
      <c r="L220" s="365" t="s">
        <v>2108</v>
      </c>
      <c r="M220" s="365" t="s">
        <v>2109</v>
      </c>
      <c r="N220" s="365" t="s">
        <v>2110</v>
      </c>
      <c r="O220" s="365" t="s">
        <v>2111</v>
      </c>
      <c r="P220" s="365" t="s">
        <v>2112</v>
      </c>
      <c r="Q220" s="365" t="s">
        <v>2113</v>
      </c>
      <c r="R220" s="365"/>
      <c r="S220" s="365"/>
      <c r="T220" s="365" t="s">
        <v>2108</v>
      </c>
      <c r="U220" s="366" t="s">
        <v>263</v>
      </c>
    </row>
    <row r="221" spans="12:21" x14ac:dyDescent="0.25">
      <c r="L221" s="365" t="s">
        <v>2114</v>
      </c>
      <c r="M221" s="365" t="s">
        <v>2115</v>
      </c>
      <c r="N221" s="365" t="s">
        <v>2115</v>
      </c>
      <c r="O221" s="365" t="s">
        <v>2115</v>
      </c>
      <c r="P221" s="365" t="s">
        <v>2116</v>
      </c>
      <c r="Q221" s="365" t="s">
        <v>2117</v>
      </c>
      <c r="R221" s="365"/>
      <c r="S221" s="365"/>
      <c r="T221" s="365" t="s">
        <v>2114</v>
      </c>
      <c r="U221" s="365" t="s">
        <v>263</v>
      </c>
    </row>
    <row r="222" spans="12:21" x14ac:dyDescent="0.25">
      <c r="L222" s="365" t="s">
        <v>2118</v>
      </c>
      <c r="M222" s="365" t="s">
        <v>2119</v>
      </c>
      <c r="N222" s="365" t="s">
        <v>2119</v>
      </c>
      <c r="O222" s="365" t="s">
        <v>2119</v>
      </c>
      <c r="P222" s="365" t="s">
        <v>2120</v>
      </c>
      <c r="Q222" s="365" t="s">
        <v>2121</v>
      </c>
      <c r="R222" s="365"/>
      <c r="S222" s="365"/>
      <c r="T222" s="365" t="s">
        <v>2118</v>
      </c>
      <c r="U222" s="365" t="s">
        <v>263</v>
      </c>
    </row>
    <row r="223" spans="12:21" x14ac:dyDescent="0.25">
      <c r="L223" s="365" t="s">
        <v>2122</v>
      </c>
      <c r="M223" s="365" t="s">
        <v>2123</v>
      </c>
      <c r="N223" s="365" t="s">
        <v>2124</v>
      </c>
      <c r="O223" s="365" t="s">
        <v>2125</v>
      </c>
      <c r="P223" s="365" t="s">
        <v>2126</v>
      </c>
      <c r="Q223" s="365" t="s">
        <v>2127</v>
      </c>
      <c r="R223" s="365"/>
      <c r="S223" s="365"/>
      <c r="T223" s="365" t="s">
        <v>2122</v>
      </c>
      <c r="U223" s="365" t="s">
        <v>263</v>
      </c>
    </row>
    <row r="224" spans="12:21" x14ac:dyDescent="0.25">
      <c r="L224" s="365" t="s">
        <v>2128</v>
      </c>
      <c r="M224" s="365" t="s">
        <v>2129</v>
      </c>
      <c r="N224" s="365" t="s">
        <v>2130</v>
      </c>
      <c r="O224" s="365" t="s">
        <v>2131</v>
      </c>
      <c r="P224" s="365" t="s">
        <v>2132</v>
      </c>
      <c r="Q224" s="365" t="s">
        <v>2133</v>
      </c>
      <c r="R224" s="365"/>
      <c r="S224" s="365"/>
      <c r="T224" s="365" t="s">
        <v>2128</v>
      </c>
      <c r="U224" s="366" t="s">
        <v>267</v>
      </c>
    </row>
    <row r="225" spans="12:21" x14ac:dyDescent="0.25">
      <c r="L225" s="365" t="s">
        <v>2134</v>
      </c>
      <c r="M225" s="365" t="s">
        <v>2135</v>
      </c>
      <c r="N225" s="365" t="s">
        <v>2136</v>
      </c>
      <c r="O225" s="365" t="s">
        <v>2137</v>
      </c>
      <c r="P225" s="365" t="s">
        <v>2138</v>
      </c>
      <c r="Q225" s="365" t="s">
        <v>2139</v>
      </c>
      <c r="R225" s="365"/>
      <c r="S225" s="365"/>
      <c r="T225" s="365" t="s">
        <v>2134</v>
      </c>
      <c r="U225" s="365" t="s">
        <v>263</v>
      </c>
    </row>
    <row r="226" spans="12:21" x14ac:dyDescent="0.25">
      <c r="L226" s="365" t="s">
        <v>2140</v>
      </c>
      <c r="M226" s="365" t="s">
        <v>2141</v>
      </c>
      <c r="N226" s="365" t="s">
        <v>2141</v>
      </c>
      <c r="O226" s="365" t="s">
        <v>2141</v>
      </c>
      <c r="P226" s="365" t="s">
        <v>2142</v>
      </c>
      <c r="Q226" s="365" t="s">
        <v>2143</v>
      </c>
      <c r="R226" s="365"/>
      <c r="S226" s="365"/>
      <c r="T226" s="365" t="s">
        <v>2140</v>
      </c>
      <c r="U226" s="365" t="s">
        <v>263</v>
      </c>
    </row>
    <row r="227" spans="12:21" x14ac:dyDescent="0.25">
      <c r="L227" s="365" t="s">
        <v>2144</v>
      </c>
      <c r="M227" s="365" t="s">
        <v>2145</v>
      </c>
      <c r="N227" s="365" t="s">
        <v>2146</v>
      </c>
      <c r="O227" s="365" t="s">
        <v>2147</v>
      </c>
      <c r="P227" s="365" t="s">
        <v>2148</v>
      </c>
      <c r="Q227" s="365" t="s">
        <v>2149</v>
      </c>
      <c r="R227" s="365"/>
      <c r="S227" s="365"/>
      <c r="T227" s="365" t="s">
        <v>2144</v>
      </c>
      <c r="U227" s="365" t="s">
        <v>263</v>
      </c>
    </row>
    <row r="228" spans="12:21" x14ac:dyDescent="0.25">
      <c r="L228" s="365" t="s">
        <v>2150</v>
      </c>
      <c r="M228" s="365" t="s">
        <v>2151</v>
      </c>
      <c r="N228" s="365" t="s">
        <v>2152</v>
      </c>
      <c r="O228" s="365" t="s">
        <v>2151</v>
      </c>
      <c r="P228" s="365" t="s">
        <v>2153</v>
      </c>
      <c r="Q228" s="365" t="s">
        <v>2154</v>
      </c>
      <c r="R228" s="365"/>
      <c r="S228" s="365"/>
      <c r="T228" s="365" t="s">
        <v>2150</v>
      </c>
      <c r="U228" s="366" t="s">
        <v>263</v>
      </c>
    </row>
    <row r="229" spans="12:21" x14ac:dyDescent="0.25">
      <c r="L229" s="365" t="s">
        <v>2155</v>
      </c>
      <c r="M229" s="365" t="s">
        <v>2156</v>
      </c>
      <c r="N229" s="365" t="s">
        <v>2156</v>
      </c>
      <c r="O229" s="365" t="s">
        <v>2157</v>
      </c>
      <c r="P229" s="365" t="s">
        <v>2158</v>
      </c>
      <c r="Q229" s="365" t="s">
        <v>2159</v>
      </c>
      <c r="R229" s="365"/>
      <c r="S229" s="365"/>
      <c r="T229" s="365" t="s">
        <v>2155</v>
      </c>
      <c r="U229" s="365" t="s">
        <v>263</v>
      </c>
    </row>
    <row r="230" spans="12:21" x14ac:dyDescent="0.25">
      <c r="L230" s="365" t="s">
        <v>2160</v>
      </c>
      <c r="M230" s="365" t="s">
        <v>2161</v>
      </c>
      <c r="N230" s="365" t="s">
        <v>2162</v>
      </c>
      <c r="O230" s="365" t="s">
        <v>2163</v>
      </c>
      <c r="P230" s="365" t="s">
        <v>2164</v>
      </c>
      <c r="Q230" s="365" t="s">
        <v>2165</v>
      </c>
      <c r="R230" s="365"/>
      <c r="S230" s="365"/>
      <c r="T230" s="365" t="s">
        <v>2160</v>
      </c>
      <c r="U230" s="365" t="s">
        <v>263</v>
      </c>
    </row>
    <row r="231" spans="12:21" x14ac:dyDescent="0.25">
      <c r="L231" s="365" t="s">
        <v>2166</v>
      </c>
      <c r="M231" s="365" t="s">
        <v>2167</v>
      </c>
      <c r="N231" s="365" t="s">
        <v>2167</v>
      </c>
      <c r="O231" s="365" t="s">
        <v>2167</v>
      </c>
      <c r="P231" s="365" t="s">
        <v>2168</v>
      </c>
      <c r="Q231" s="365" t="s">
        <v>2169</v>
      </c>
      <c r="R231" s="365"/>
      <c r="S231" s="365"/>
      <c r="T231" s="365" t="s">
        <v>2166</v>
      </c>
      <c r="U231" s="365" t="s">
        <v>264</v>
      </c>
    </row>
    <row r="232" spans="12:21" x14ac:dyDescent="0.25">
      <c r="L232" s="365" t="s">
        <v>2170</v>
      </c>
      <c r="M232" s="365" t="s">
        <v>2171</v>
      </c>
      <c r="N232" s="365" t="s">
        <v>2172</v>
      </c>
      <c r="O232" s="365" t="s">
        <v>2173</v>
      </c>
      <c r="P232" s="365" t="s">
        <v>2174</v>
      </c>
      <c r="Q232" s="365" t="s">
        <v>2175</v>
      </c>
      <c r="R232" s="365"/>
      <c r="S232" s="365"/>
      <c r="T232" s="365" t="s">
        <v>2170</v>
      </c>
      <c r="U232" s="365" t="s">
        <v>263</v>
      </c>
    </row>
    <row r="233" spans="12:21" x14ac:dyDescent="0.25">
      <c r="L233" s="365" t="s">
        <v>2176</v>
      </c>
      <c r="M233" s="365" t="s">
        <v>2177</v>
      </c>
      <c r="N233" s="365" t="s">
        <v>2178</v>
      </c>
      <c r="O233" s="365" t="s">
        <v>2179</v>
      </c>
      <c r="P233" s="365" t="s">
        <v>2180</v>
      </c>
      <c r="Q233" s="365" t="s">
        <v>2181</v>
      </c>
      <c r="R233" s="365"/>
      <c r="S233" s="365"/>
      <c r="T233" s="365" t="s">
        <v>2176</v>
      </c>
      <c r="U233" s="366" t="s">
        <v>266</v>
      </c>
    </row>
    <row r="234" spans="12:21" x14ac:dyDescent="0.25">
      <c r="L234" s="365" t="s">
        <v>2182</v>
      </c>
      <c r="M234" s="365" t="s">
        <v>2183</v>
      </c>
      <c r="N234" s="365" t="s">
        <v>2184</v>
      </c>
      <c r="O234" s="365" t="s">
        <v>2185</v>
      </c>
      <c r="P234" s="365" t="s">
        <v>2186</v>
      </c>
      <c r="Q234" s="365" t="s">
        <v>2187</v>
      </c>
      <c r="R234" s="365"/>
      <c r="S234" s="365"/>
      <c r="T234" s="365" t="s">
        <v>2182</v>
      </c>
      <c r="U234" s="365" t="s">
        <v>263</v>
      </c>
    </row>
    <row r="235" spans="12:21" x14ac:dyDescent="0.25">
      <c r="L235" s="365" t="s">
        <v>2188</v>
      </c>
      <c r="M235" s="365" t="s">
        <v>2189</v>
      </c>
      <c r="N235" s="365" t="s">
        <v>2190</v>
      </c>
      <c r="O235" s="365" t="s">
        <v>2191</v>
      </c>
      <c r="P235" s="365" t="s">
        <v>2192</v>
      </c>
      <c r="Q235" s="365" t="s">
        <v>2193</v>
      </c>
      <c r="R235" s="365"/>
      <c r="S235" s="365"/>
      <c r="T235" s="365" t="s">
        <v>2188</v>
      </c>
      <c r="U235" s="365" t="s">
        <v>263</v>
      </c>
    </row>
    <row r="236" spans="12:21" x14ac:dyDescent="0.25">
      <c r="L236" s="365" t="s">
        <v>2194</v>
      </c>
      <c r="M236" s="365" t="s">
        <v>2195</v>
      </c>
      <c r="N236" s="365" t="s">
        <v>2196</v>
      </c>
      <c r="O236" s="365" t="s">
        <v>2197</v>
      </c>
      <c r="P236" s="365" t="s">
        <v>2198</v>
      </c>
      <c r="Q236" s="365" t="s">
        <v>2199</v>
      </c>
      <c r="R236" s="365"/>
      <c r="S236" s="365"/>
      <c r="T236" s="365" t="s">
        <v>2194</v>
      </c>
      <c r="U236" s="365" t="s">
        <v>264</v>
      </c>
    </row>
    <row r="237" spans="12:21" x14ac:dyDescent="0.25">
      <c r="L237" s="365" t="s">
        <v>2200</v>
      </c>
      <c r="M237" s="365" t="s">
        <v>2201</v>
      </c>
      <c r="N237" s="365" t="s">
        <v>2202</v>
      </c>
      <c r="O237" s="365" t="s">
        <v>2203</v>
      </c>
      <c r="P237" s="365" t="s">
        <v>2204</v>
      </c>
      <c r="Q237" s="365" t="s">
        <v>2205</v>
      </c>
      <c r="R237" s="365"/>
      <c r="S237" s="365"/>
      <c r="T237" s="365" t="s">
        <v>2200</v>
      </c>
      <c r="U237" s="366" t="s">
        <v>263</v>
      </c>
    </row>
    <row r="238" spans="12:21" x14ac:dyDescent="0.25">
      <c r="L238" s="365" t="s">
        <v>2206</v>
      </c>
      <c r="M238" s="365" t="s">
        <v>2207</v>
      </c>
      <c r="N238" s="365" t="s">
        <v>2208</v>
      </c>
      <c r="O238" s="365" t="s">
        <v>2209</v>
      </c>
      <c r="P238" s="365" t="s">
        <v>2210</v>
      </c>
      <c r="Q238" s="365" t="s">
        <v>2211</v>
      </c>
      <c r="R238" s="365"/>
      <c r="S238" s="365"/>
      <c r="T238" s="365" t="s">
        <v>2206</v>
      </c>
      <c r="U238" s="365" t="s">
        <v>264</v>
      </c>
    </row>
    <row r="239" spans="12:21" x14ac:dyDescent="0.25">
      <c r="L239" s="365" t="s">
        <v>2212</v>
      </c>
      <c r="M239" s="365" t="s">
        <v>2213</v>
      </c>
      <c r="N239" s="365" t="s">
        <v>2213</v>
      </c>
      <c r="O239" s="365" t="s">
        <v>2213</v>
      </c>
      <c r="P239" s="365" t="s">
        <v>2214</v>
      </c>
      <c r="Q239" s="365" t="s">
        <v>2215</v>
      </c>
      <c r="R239" s="365"/>
      <c r="S239" s="365"/>
      <c r="T239" s="365" t="s">
        <v>2212</v>
      </c>
      <c r="U239" s="365" t="s">
        <v>263</v>
      </c>
    </row>
    <row r="240" spans="12:21" x14ac:dyDescent="0.25">
      <c r="L240" s="365" t="s">
        <v>2216</v>
      </c>
      <c r="M240" s="365" t="s">
        <v>2217</v>
      </c>
      <c r="N240" s="365" t="s">
        <v>2217</v>
      </c>
      <c r="O240" s="365" t="s">
        <v>2217</v>
      </c>
      <c r="P240" s="365" t="s">
        <v>2218</v>
      </c>
      <c r="Q240" s="365" t="s">
        <v>2219</v>
      </c>
      <c r="R240" s="365"/>
      <c r="S240" s="365"/>
      <c r="T240" s="365" t="s">
        <v>2216</v>
      </c>
      <c r="U240" s="365" t="s">
        <v>263</v>
      </c>
    </row>
    <row r="241" spans="12:21" x14ac:dyDescent="0.25">
      <c r="L241" s="365" t="s">
        <v>2220</v>
      </c>
      <c r="M241" s="365" t="s">
        <v>2221</v>
      </c>
      <c r="N241" s="365" t="s">
        <v>2222</v>
      </c>
      <c r="O241" s="365" t="s">
        <v>2223</v>
      </c>
      <c r="P241" s="365" t="s">
        <v>2224</v>
      </c>
      <c r="Q241" s="365" t="s">
        <v>2225</v>
      </c>
      <c r="R241" s="365"/>
      <c r="S241" s="365"/>
      <c r="T241" s="365" t="s">
        <v>2220</v>
      </c>
      <c r="U241" s="365" t="s">
        <v>265</v>
      </c>
    </row>
    <row r="242" spans="12:21" x14ac:dyDescent="0.25">
      <c r="L242" s="365" t="s">
        <v>2226</v>
      </c>
      <c r="M242" s="365" t="s">
        <v>2227</v>
      </c>
      <c r="N242" s="365" t="s">
        <v>2227</v>
      </c>
      <c r="O242" s="365" t="s">
        <v>2227</v>
      </c>
      <c r="P242" s="365" t="s">
        <v>2228</v>
      </c>
      <c r="Q242" s="365" t="s">
        <v>2229</v>
      </c>
      <c r="R242" s="365"/>
      <c r="S242" s="365"/>
      <c r="T242" s="365" t="s">
        <v>2226</v>
      </c>
      <c r="U242" s="365" t="s">
        <v>263</v>
      </c>
    </row>
    <row r="243" spans="12:21" x14ac:dyDescent="0.25">
      <c r="L243" s="365" t="s">
        <v>2230</v>
      </c>
      <c r="M243" s="365" t="s">
        <v>2231</v>
      </c>
      <c r="N243" s="365" t="s">
        <v>2232</v>
      </c>
      <c r="O243" s="365" t="s">
        <v>2231</v>
      </c>
      <c r="P243" s="365" t="s">
        <v>2233</v>
      </c>
      <c r="Q243" s="365" t="s">
        <v>2234</v>
      </c>
      <c r="R243" s="365"/>
      <c r="S243" s="365"/>
      <c r="T243" s="365" t="s">
        <v>2230</v>
      </c>
      <c r="U243" s="365" t="s">
        <v>267</v>
      </c>
    </row>
    <row r="244" spans="12:21" x14ac:dyDescent="0.25">
      <c r="L244" s="365" t="s">
        <v>2235</v>
      </c>
      <c r="M244" s="365" t="s">
        <v>2236</v>
      </c>
      <c r="N244" s="365" t="s">
        <v>2237</v>
      </c>
      <c r="O244" s="365" t="s">
        <v>2238</v>
      </c>
      <c r="P244" s="365" t="s">
        <v>2239</v>
      </c>
      <c r="Q244" s="365" t="s">
        <v>2240</v>
      </c>
      <c r="R244" s="365"/>
      <c r="S244" s="365"/>
      <c r="T244" s="365" t="s">
        <v>2235</v>
      </c>
      <c r="U244" s="365" t="s">
        <v>263</v>
      </c>
    </row>
    <row r="245" spans="12:21" x14ac:dyDescent="0.25">
      <c r="L245" s="365" t="s">
        <v>2241</v>
      </c>
      <c r="M245" s="365" t="s">
        <v>2242</v>
      </c>
      <c r="N245" s="365" t="s">
        <v>2243</v>
      </c>
      <c r="O245" s="365" t="s">
        <v>2242</v>
      </c>
      <c r="P245" s="365" t="s">
        <v>2244</v>
      </c>
      <c r="Q245" s="365" t="s">
        <v>2245</v>
      </c>
      <c r="R245" s="365"/>
      <c r="S245" s="365"/>
      <c r="T245" s="365" t="s">
        <v>2241</v>
      </c>
      <c r="U245" s="365" t="s">
        <v>263</v>
      </c>
    </row>
    <row r="246" spans="12:21" x14ac:dyDescent="0.25">
      <c r="L246" s="365" t="s">
        <v>2246</v>
      </c>
      <c r="M246" s="365" t="s">
        <v>2247</v>
      </c>
      <c r="N246" s="365" t="s">
        <v>2247</v>
      </c>
      <c r="O246" s="365" t="s">
        <v>2247</v>
      </c>
      <c r="P246" s="365" t="s">
        <v>2248</v>
      </c>
      <c r="Q246" s="365" t="s">
        <v>2249</v>
      </c>
      <c r="R246" s="365"/>
      <c r="S246" s="365"/>
      <c r="T246" s="365" t="s">
        <v>2246</v>
      </c>
      <c r="U246" s="365" t="s">
        <v>263</v>
      </c>
    </row>
    <row r="247" spans="12:21" x14ac:dyDescent="0.25">
      <c r="L247" s="365" t="s">
        <v>2250</v>
      </c>
      <c r="M247" s="365" t="s">
        <v>303</v>
      </c>
      <c r="N247" s="365" t="s">
        <v>303</v>
      </c>
      <c r="O247" s="365" t="s">
        <v>303</v>
      </c>
      <c r="P247" s="365" t="s">
        <v>303</v>
      </c>
      <c r="Q247" s="365" t="s">
        <v>303</v>
      </c>
      <c r="R247" s="365" t="s">
        <v>303</v>
      </c>
      <c r="S247" s="365" t="s">
        <v>303</v>
      </c>
      <c r="T247" s="365" t="s">
        <v>2250</v>
      </c>
      <c r="U247" s="366" t="s">
        <v>263</v>
      </c>
    </row>
    <row r="248" spans="12:21" x14ac:dyDescent="0.25">
      <c r="L248" s="365"/>
      <c r="R248" s="365"/>
      <c r="S248" s="365"/>
      <c r="T248" s="365"/>
      <c r="U248" s="365"/>
    </row>
    <row r="249" spans="12:21" x14ac:dyDescent="0.25">
      <c r="L249" s="365"/>
      <c r="R249" s="365"/>
      <c r="S249" s="365"/>
      <c r="T249" s="365"/>
      <c r="U249" s="365"/>
    </row>
    <row r="250" spans="12:21" x14ac:dyDescent="0.25">
      <c r="L250" s="365"/>
      <c r="R250" s="365"/>
      <c r="S250" s="365"/>
      <c r="T250" s="365"/>
      <c r="U250" s="365"/>
    </row>
    <row r="251" spans="12:21" x14ac:dyDescent="0.25">
      <c r="L251" s="365"/>
      <c r="R251" s="365"/>
      <c r="S251" s="365"/>
      <c r="T251" s="365"/>
      <c r="U251" s="36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2F296-0F17-4536-B516-3F7FA322EBB8}">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9" customWidth="1"/>
    <col min="2" max="2" width="2.3984375" style="379" customWidth="1"/>
    <col min="3" max="3" width="58" style="379" customWidth="1"/>
    <col min="4" max="4" width="7.69921875" style="379" customWidth="1"/>
    <col min="5" max="6" width="7.69921875" style="379"/>
    <col min="7" max="7" width="9.59765625" style="379" customWidth="1"/>
    <col min="8" max="8" width="3.69921875" style="379" customWidth="1"/>
    <col min="9" max="9" width="5.69921875" style="379" customWidth="1"/>
    <col min="10" max="16384" width="7.69921875" style="379"/>
  </cols>
  <sheetData>
    <row r="1" spans="1:18" ht="29.25" customHeight="1" x14ac:dyDescent="0.3">
      <c r="A1" s="376"/>
      <c r="B1" s="377"/>
      <c r="C1" s="377"/>
      <c r="D1" s="377"/>
      <c r="E1" s="378"/>
      <c r="F1" s="378"/>
      <c r="G1" s="378"/>
      <c r="H1" s="378"/>
      <c r="I1" s="378"/>
      <c r="J1" s="378"/>
      <c r="K1" s="378"/>
      <c r="L1" s="378"/>
      <c r="M1" s="378"/>
      <c r="N1" s="378"/>
      <c r="O1" s="378"/>
      <c r="P1" s="378"/>
      <c r="Q1" s="378"/>
      <c r="R1" s="378"/>
    </row>
    <row r="2" spans="1:18" ht="23.4" thickBot="1" x14ac:dyDescent="0.45">
      <c r="A2" s="377"/>
      <c r="B2" s="377"/>
      <c r="C2" s="380"/>
      <c r="D2" s="377"/>
      <c r="E2" s="378"/>
      <c r="F2" s="378"/>
      <c r="G2" s="377"/>
      <c r="H2" s="378"/>
      <c r="I2" s="378"/>
      <c r="J2" s="378"/>
      <c r="K2" s="378"/>
      <c r="L2" s="378"/>
      <c r="M2" s="378"/>
      <c r="N2" s="378"/>
      <c r="O2" s="378"/>
      <c r="P2" s="378"/>
      <c r="Q2" s="378"/>
      <c r="R2" s="378"/>
    </row>
    <row r="3" spans="1:18" ht="15.6" x14ac:dyDescent="0.3">
      <c r="A3" s="377"/>
      <c r="B3" s="377"/>
      <c r="C3" s="377"/>
      <c r="D3" s="377"/>
      <c r="F3" s="377"/>
      <c r="G3" s="381" t="s">
        <v>2251</v>
      </c>
      <c r="H3" s="382"/>
      <c r="I3" s="383"/>
      <c r="J3" s="378"/>
      <c r="K3" s="378"/>
      <c r="L3" s="378"/>
      <c r="M3" s="378"/>
      <c r="N3" s="378"/>
      <c r="O3" s="378"/>
      <c r="P3" s="378"/>
      <c r="Q3" s="378"/>
      <c r="R3" s="378"/>
    </row>
    <row r="4" spans="1:18" ht="63" customHeight="1" thickBot="1" x14ac:dyDescent="0.3">
      <c r="A4" s="377"/>
      <c r="B4" s="377"/>
      <c r="C4" s="384" t="str">
        <f>HLOOKUP(Introduction!$G$4,Key!A:G,3,FALSE)</f>
        <v>Joint Monitoring Programme for Water Supply, Sanitation and Hygiene</v>
      </c>
      <c r="D4" s="377"/>
      <c r="E4" s="385"/>
      <c r="F4" s="378"/>
      <c r="G4" s="386" t="str">
        <f>+VLOOKUP(Introduction!$G$8,ISO3language,2,FALSE)</f>
        <v>English</v>
      </c>
      <c r="H4" s="387"/>
      <c r="I4" s="388"/>
      <c r="J4" s="378"/>
      <c r="K4" s="378"/>
      <c r="L4" s="378"/>
      <c r="M4" s="378"/>
      <c r="N4" s="378"/>
      <c r="O4" s="378"/>
      <c r="P4" s="378"/>
      <c r="Q4" s="378"/>
      <c r="R4" s="378"/>
    </row>
    <row r="5" spans="1:18" ht="10.5" customHeight="1" x14ac:dyDescent="0.25">
      <c r="A5" s="377"/>
      <c r="B5" s="377"/>
      <c r="C5" s="389"/>
      <c r="D5" s="377"/>
      <c r="E5" s="385"/>
      <c r="F5" s="378"/>
      <c r="G5" s="377"/>
      <c r="H5" s="378"/>
      <c r="I5" s="378"/>
      <c r="J5" s="378"/>
      <c r="K5" s="378"/>
      <c r="L5" s="378"/>
      <c r="M5" s="378"/>
      <c r="N5" s="378"/>
      <c r="O5" s="378"/>
      <c r="P5" s="378"/>
      <c r="Q5" s="378"/>
      <c r="R5" s="378"/>
    </row>
    <row r="6" spans="1:18" ht="44.25" customHeight="1" x14ac:dyDescent="0.25">
      <c r="A6" s="377"/>
      <c r="B6" s="377"/>
      <c r="C6" s="390" t="str">
        <f>HLOOKUP(Introduction!$G$4,Key!A:G,4,FALSE)</f>
        <v>Estimates on water, sanitation, hygiene in schools</v>
      </c>
      <c r="D6" s="378"/>
      <c r="E6" s="378"/>
      <c r="F6" s="378"/>
      <c r="G6" s="378"/>
      <c r="H6" s="378"/>
      <c r="I6" s="378"/>
      <c r="J6" s="378"/>
      <c r="K6" s="378"/>
      <c r="L6" s="378"/>
      <c r="M6" s="378"/>
      <c r="N6" s="378"/>
      <c r="O6" s="378"/>
      <c r="P6" s="378"/>
      <c r="Q6" s="378"/>
      <c r="R6" s="378"/>
    </row>
    <row r="7" spans="1:18" ht="52.5" customHeight="1" x14ac:dyDescent="0.4">
      <c r="A7" s="377"/>
      <c r="B7" s="377"/>
      <c r="C7" s="420" t="str">
        <f>IF($G$4="English",VLOOKUP($G$8,Key!$L$2:$S$247,2,FALSE),IF($G$4="Spanish",VLOOKUP($G$8,Key!$L$2:$S$247,4,FALSE),IF($G$4="French",VLOOKUP($G$8,Key!$L$2:$S$247,3,FALSE),IF($G$4="Russian",VLOOKUP($G$8,Key!$L$2:$S$247,5,FALSE),IF($G$4="Arabic",VLOOKUP($G$8,Key!$L$2:$S$247,6,FALSE),IF($G$4="Other",VLOOKUP($G$8,Key!$L$2:$S$247,7,FALSE)))))))</f>
        <v>Belize</v>
      </c>
      <c r="D7" s="378"/>
      <c r="E7" s="378"/>
      <c r="F7" s="378"/>
      <c r="G7" s="391" t="s">
        <v>2252</v>
      </c>
      <c r="H7" s="391"/>
      <c r="I7" s="391"/>
      <c r="J7" s="378"/>
      <c r="K7" s="378"/>
      <c r="L7" s="378"/>
      <c r="M7" s="378"/>
      <c r="N7" s="378"/>
      <c r="O7" s="378"/>
      <c r="P7" s="378"/>
      <c r="Q7" s="378"/>
      <c r="R7" s="378"/>
    </row>
    <row r="8" spans="1:18" ht="15" x14ac:dyDescent="0.25">
      <c r="A8" s="377"/>
      <c r="B8" s="377"/>
      <c r="C8" s="421"/>
      <c r="D8" s="378"/>
      <c r="E8" s="378"/>
      <c r="F8" s="378"/>
      <c r="G8" s="392" t="s">
        <v>545</v>
      </c>
      <c r="H8" s="392"/>
      <c r="I8" s="392"/>
      <c r="J8" s="378"/>
      <c r="K8" s="378"/>
      <c r="L8" s="378"/>
      <c r="M8" s="378"/>
      <c r="N8" s="378"/>
      <c r="O8" s="378"/>
      <c r="P8" s="378"/>
      <c r="Q8" s="378"/>
      <c r="R8" s="378"/>
    </row>
    <row r="9" spans="1:18" ht="15.6" x14ac:dyDescent="0.3">
      <c r="A9" s="377"/>
      <c r="B9" s="377"/>
      <c r="C9" s="393" t="str">
        <f>HLOOKUP(Introduction!$G$4,Key!A:G,6,FALSE)</f>
        <v>Updated September 2026</v>
      </c>
      <c r="D9" s="378"/>
      <c r="E9" s="378"/>
      <c r="F9" s="378"/>
      <c r="G9" s="378"/>
      <c r="H9" s="378"/>
      <c r="I9" s="378"/>
      <c r="J9" s="378"/>
      <c r="K9" s="378"/>
      <c r="L9" s="378"/>
      <c r="M9" s="378"/>
      <c r="N9" s="378"/>
      <c r="O9" s="378"/>
      <c r="P9" s="378"/>
      <c r="Q9" s="378"/>
      <c r="R9" s="378"/>
    </row>
    <row r="10" spans="1:18" ht="15" x14ac:dyDescent="0.25">
      <c r="A10" s="377"/>
      <c r="B10" s="377"/>
      <c r="C10" s="394"/>
      <c r="D10" s="378"/>
      <c r="E10" s="378"/>
      <c r="F10" s="378"/>
      <c r="G10" s="378"/>
      <c r="H10" s="378"/>
      <c r="I10" s="378"/>
      <c r="J10" s="378"/>
      <c r="K10" s="378"/>
      <c r="L10" s="378"/>
      <c r="M10" s="378"/>
      <c r="N10" s="378"/>
      <c r="O10" s="378"/>
      <c r="P10" s="378"/>
      <c r="Q10" s="378"/>
      <c r="R10" s="378"/>
    </row>
    <row r="11" spans="1:18" ht="15.9" customHeight="1" x14ac:dyDescent="0.25">
      <c r="A11" s="377"/>
      <c r="C11" s="395" t="str">
        <f>HLOOKUP(Introduction!$G$4,Key!A:G,7,FALSE)</f>
        <v xml:space="preserve">Follow the links below to find the following information: </v>
      </c>
      <c r="D11" s="378"/>
      <c r="E11" s="377"/>
      <c r="F11" s="378"/>
      <c r="G11" s="378"/>
      <c r="H11" s="378"/>
      <c r="I11" s="378"/>
      <c r="J11" s="378"/>
      <c r="K11" s="378"/>
      <c r="L11" s="378"/>
      <c r="M11" s="378"/>
      <c r="N11" s="378"/>
      <c r="O11" s="378"/>
      <c r="P11" s="378"/>
      <c r="Q11" s="378"/>
      <c r="R11" s="378"/>
    </row>
    <row r="12" spans="1:18" ht="9" customHeight="1" x14ac:dyDescent="0.25">
      <c r="A12" s="377"/>
      <c r="B12" s="378"/>
      <c r="C12" s="396"/>
      <c r="D12" s="378"/>
      <c r="E12" s="377"/>
      <c r="F12" s="378"/>
      <c r="G12" s="378"/>
      <c r="H12" s="378"/>
      <c r="I12" s="378"/>
      <c r="J12" s="378"/>
      <c r="K12" s="378"/>
      <c r="L12" s="378"/>
      <c r="M12" s="378"/>
      <c r="N12" s="378"/>
      <c r="O12" s="378"/>
      <c r="P12" s="378"/>
      <c r="Q12" s="378"/>
      <c r="R12" s="378"/>
    </row>
    <row r="13" spans="1:18" ht="24.9" customHeight="1" x14ac:dyDescent="0.3">
      <c r="A13" s="377"/>
      <c r="B13" s="378"/>
      <c r="C13" s="397" t="str">
        <f>HLOOKUP(Introduction!$G$4,Key!A:G,8,FALSE)</f>
        <v>JMP Estimates:</v>
      </c>
      <c r="D13" s="378"/>
      <c r="E13" s="377"/>
      <c r="F13" s="378"/>
      <c r="G13" s="378"/>
      <c r="H13" s="378"/>
      <c r="I13" s="378"/>
      <c r="J13" s="378"/>
      <c r="K13" s="378"/>
      <c r="L13" s="378"/>
      <c r="M13" s="378"/>
      <c r="N13" s="378"/>
      <c r="O13" s="378"/>
      <c r="P13" s="378"/>
      <c r="Q13" s="378"/>
      <c r="R13" s="378"/>
    </row>
    <row r="14" spans="1:18" ht="21.9" customHeight="1" x14ac:dyDescent="0.25">
      <c r="A14" s="377"/>
      <c r="B14" s="398"/>
      <c r="C14" s="399" t="str">
        <f>HLOOKUP(Introduction!$G$4,Key!A:G,9,FALSE)</f>
        <v>WASH ladders for schools</v>
      </c>
      <c r="D14" s="378"/>
      <c r="E14" s="377"/>
      <c r="F14" s="378"/>
      <c r="G14" s="378"/>
      <c r="H14" s="378"/>
      <c r="I14" s="378"/>
      <c r="J14" s="378"/>
      <c r="K14" s="378"/>
      <c r="L14" s="378"/>
      <c r="M14" s="378"/>
      <c r="N14" s="378"/>
      <c r="O14" s="378"/>
      <c r="P14" s="378"/>
      <c r="Q14" s="378"/>
      <c r="R14" s="378"/>
    </row>
    <row r="15" spans="1:18" ht="15" x14ac:dyDescent="0.25">
      <c r="A15" s="377"/>
      <c r="B15" s="398"/>
      <c r="C15" s="400" t="str">
        <f>HLOOKUP(Introduction!$G$4,Key!A:G,10,FALSE)</f>
        <v>Trends in basic WASH in schools</v>
      </c>
      <c r="D15" s="378"/>
      <c r="E15" s="377"/>
      <c r="F15" s="378"/>
      <c r="G15" s="378"/>
      <c r="H15" s="378"/>
      <c r="I15" s="378"/>
      <c r="J15" s="378"/>
      <c r="K15" s="378"/>
      <c r="L15" s="378"/>
      <c r="M15" s="378"/>
      <c r="N15" s="378"/>
      <c r="O15" s="378"/>
      <c r="P15" s="378"/>
      <c r="Q15" s="378"/>
      <c r="R15" s="378"/>
    </row>
    <row r="16" spans="1:18" ht="15" x14ac:dyDescent="0.25">
      <c r="A16" s="377"/>
      <c r="B16" s="398"/>
      <c r="C16" s="399" t="str">
        <f>HLOOKUP(Introduction!$G$4,Key!A:G,11,FALSE)</f>
        <v>Estimates (2000-2025) for schools</v>
      </c>
      <c r="D16" s="378"/>
      <c r="E16" s="377"/>
      <c r="F16" s="378"/>
      <c r="G16" s="378"/>
      <c r="H16" s="378"/>
      <c r="I16" s="378"/>
      <c r="J16" s="378"/>
      <c r="K16" s="378"/>
      <c r="L16" s="378"/>
      <c r="M16" s="378"/>
      <c r="N16" s="378"/>
      <c r="O16" s="378"/>
      <c r="P16" s="378"/>
      <c r="Q16" s="378"/>
      <c r="R16" s="378"/>
    </row>
    <row r="17" spans="1:18" ht="26.1" customHeight="1" x14ac:dyDescent="0.25">
      <c r="A17" s="377"/>
      <c r="B17" s="377"/>
      <c r="C17" s="401"/>
      <c r="D17" s="378"/>
      <c r="E17" s="398"/>
      <c r="F17" s="378"/>
      <c r="G17" s="378"/>
      <c r="H17" s="378"/>
      <c r="I17" s="378"/>
      <c r="J17" s="378"/>
      <c r="K17" s="378"/>
      <c r="L17" s="378"/>
      <c r="M17" s="378"/>
      <c r="N17" s="378"/>
      <c r="O17" s="378"/>
      <c r="P17" s="378"/>
      <c r="Q17" s="378"/>
      <c r="R17" s="378"/>
    </row>
    <row r="18" spans="1:18" ht="15.6" x14ac:dyDescent="0.3">
      <c r="A18" s="377"/>
      <c r="B18" s="377"/>
      <c r="C18" s="402" t="str">
        <f>HLOOKUP(Introduction!$G$4,Key!A:G,12,FALSE)</f>
        <v>Data inputs:</v>
      </c>
      <c r="D18" s="378"/>
      <c r="E18" s="403"/>
      <c r="F18" s="378"/>
      <c r="G18" s="378"/>
      <c r="H18" s="378"/>
      <c r="I18" s="378"/>
      <c r="J18" s="378"/>
      <c r="K18" s="378"/>
      <c r="L18" s="378"/>
      <c r="M18" s="378"/>
      <c r="N18" s="378"/>
      <c r="O18" s="378"/>
      <c r="P18" s="378"/>
      <c r="Q18" s="378"/>
      <c r="R18" s="378"/>
    </row>
    <row r="19" spans="1:18" ht="15" x14ac:dyDescent="0.25">
      <c r="A19" s="377"/>
      <c r="B19" s="377"/>
      <c r="C19" s="404" t="str">
        <f>HLOOKUP(Introduction!$G$4,Key!A:G,13,FALSE)</f>
        <v>Data summary</v>
      </c>
      <c r="D19" s="378"/>
      <c r="E19" s="405"/>
      <c r="F19" s="378"/>
      <c r="G19" s="378"/>
      <c r="H19" s="378"/>
      <c r="I19" s="378"/>
      <c r="J19" s="378"/>
      <c r="K19" s="378"/>
      <c r="L19" s="378"/>
      <c r="M19" s="378"/>
      <c r="N19" s="378"/>
      <c r="O19" s="378"/>
      <c r="P19" s="378"/>
      <c r="Q19" s="378"/>
      <c r="R19" s="378"/>
    </row>
    <row r="20" spans="1:18" ht="15" x14ac:dyDescent="0.25">
      <c r="A20" s="377"/>
      <c r="B20" s="377"/>
      <c r="C20" s="406" t="str">
        <f>HLOOKUP(Introduction!$G$4,Key!A:G,14,FALSE)</f>
        <v>Water Data</v>
      </c>
      <c r="D20" s="378"/>
      <c r="E20" s="407"/>
      <c r="F20" s="378"/>
      <c r="G20" s="378"/>
      <c r="H20" s="378"/>
      <c r="I20" s="378"/>
      <c r="J20" s="378"/>
      <c r="K20" s="378"/>
      <c r="L20" s="378"/>
      <c r="M20" s="378"/>
      <c r="N20" s="378"/>
      <c r="O20" s="378"/>
      <c r="P20" s="378"/>
      <c r="Q20" s="378"/>
      <c r="R20" s="378"/>
    </row>
    <row r="21" spans="1:18" ht="15" x14ac:dyDescent="0.25">
      <c r="A21" s="377"/>
      <c r="B21" s="377"/>
      <c r="C21" s="408" t="str">
        <f>HLOOKUP(Introduction!$G$4,Key!A:G,15,FALSE)</f>
        <v>Sanitation Data</v>
      </c>
      <c r="D21" s="378"/>
      <c r="E21" s="409"/>
      <c r="F21" s="378"/>
      <c r="G21" s="378"/>
      <c r="H21" s="378"/>
      <c r="I21" s="378"/>
      <c r="J21" s="378"/>
      <c r="K21" s="378"/>
      <c r="L21" s="378"/>
      <c r="M21" s="378"/>
      <c r="N21" s="378"/>
      <c r="O21" s="378"/>
      <c r="P21" s="378"/>
      <c r="Q21" s="378"/>
      <c r="R21" s="378"/>
    </row>
    <row r="22" spans="1:18" ht="15" x14ac:dyDescent="0.25">
      <c r="A22" s="377"/>
      <c r="B22" s="377"/>
      <c r="C22" s="410" t="str">
        <f>HLOOKUP(Introduction!$G$4,Key!A:G,16,FALSE)</f>
        <v>Hygiene Data</v>
      </c>
      <c r="D22" s="378"/>
      <c r="E22" s="378"/>
      <c r="F22" s="378"/>
      <c r="G22" s="378"/>
      <c r="H22" s="378"/>
      <c r="I22" s="378"/>
      <c r="J22" s="378"/>
      <c r="K22" s="378"/>
      <c r="L22" s="378"/>
      <c r="M22" s="378"/>
      <c r="N22" s="378"/>
      <c r="O22" s="378"/>
      <c r="P22" s="378"/>
      <c r="Q22" s="378"/>
      <c r="R22" s="378"/>
    </row>
    <row r="23" spans="1:18" ht="15" x14ac:dyDescent="0.25">
      <c r="A23" s="377"/>
      <c r="B23" s="377"/>
      <c r="C23" s="404" t="str">
        <f>HLOOKUP(Introduction!$G$4,Key!A:G,17,FALSE)</f>
        <v>Population Data</v>
      </c>
      <c r="D23" s="378"/>
      <c r="E23" s="378"/>
      <c r="F23" s="378"/>
      <c r="G23" s="378"/>
      <c r="H23" s="378"/>
      <c r="I23" s="378"/>
      <c r="J23" s="378"/>
      <c r="K23" s="378"/>
      <c r="L23" s="378"/>
      <c r="M23" s="378"/>
      <c r="N23" s="378"/>
      <c r="O23" s="378"/>
      <c r="P23" s="378"/>
      <c r="Q23" s="378"/>
      <c r="R23" s="378"/>
    </row>
    <row r="24" spans="1:18" ht="15" x14ac:dyDescent="0.25">
      <c r="A24" s="377"/>
      <c r="B24" s="377"/>
      <c r="C24" s="411"/>
      <c r="D24" s="378"/>
      <c r="E24" s="378"/>
      <c r="F24" s="378"/>
      <c r="G24" s="378"/>
      <c r="H24" s="378"/>
      <c r="I24" s="378"/>
      <c r="J24" s="378"/>
      <c r="K24" s="378"/>
      <c r="L24" s="378"/>
      <c r="M24" s="378"/>
      <c r="N24" s="378"/>
      <c r="O24" s="378"/>
      <c r="P24" s="378"/>
      <c r="Q24" s="378"/>
      <c r="R24" s="378"/>
    </row>
    <row r="25" spans="1:18" ht="15.9" customHeight="1" x14ac:dyDescent="0.25">
      <c r="A25" s="412"/>
      <c r="B25" s="412"/>
      <c r="C25" s="413"/>
      <c r="D25" s="377"/>
      <c r="E25" s="378"/>
      <c r="F25" s="378"/>
      <c r="G25" s="378"/>
      <c r="H25" s="378"/>
      <c r="I25" s="378"/>
      <c r="J25" s="378"/>
      <c r="K25" s="378"/>
      <c r="L25" s="378"/>
      <c r="M25" s="378"/>
      <c r="N25" s="378"/>
      <c r="O25" s="378"/>
      <c r="P25" s="378"/>
      <c r="Q25" s="378"/>
      <c r="R25" s="378"/>
    </row>
    <row r="26" spans="1:18" ht="22.8" x14ac:dyDescent="0.25">
      <c r="A26" s="412"/>
      <c r="B26" s="412"/>
      <c r="C26" s="412"/>
      <c r="D26" s="377"/>
      <c r="E26" s="378"/>
      <c r="F26" s="378"/>
      <c r="G26" s="378"/>
      <c r="H26" s="378"/>
      <c r="I26" s="378"/>
      <c r="J26" s="378"/>
      <c r="K26" s="378"/>
      <c r="L26" s="378"/>
      <c r="M26" s="378"/>
      <c r="N26" s="378"/>
      <c r="O26" s="378"/>
      <c r="P26" s="378"/>
      <c r="Q26" s="378"/>
      <c r="R26" s="378"/>
    </row>
    <row r="27" spans="1:18" ht="15" x14ac:dyDescent="0.25">
      <c r="A27" s="414"/>
      <c r="B27" s="415"/>
      <c r="C27" s="416"/>
      <c r="D27" s="377"/>
      <c r="E27" s="378"/>
      <c r="F27" s="378"/>
      <c r="G27" s="378"/>
      <c r="H27" s="378"/>
      <c r="I27" s="378"/>
      <c r="J27" s="378"/>
      <c r="K27" s="378"/>
      <c r="L27" s="378"/>
      <c r="M27" s="378"/>
      <c r="N27" s="378"/>
      <c r="O27" s="378"/>
      <c r="P27" s="378"/>
      <c r="Q27" s="378"/>
      <c r="R27" s="378"/>
    </row>
    <row r="28" spans="1:18" ht="15" x14ac:dyDescent="0.25">
      <c r="A28" s="414"/>
      <c r="B28" s="415"/>
      <c r="C28" s="417"/>
      <c r="D28" s="377"/>
      <c r="E28" s="378"/>
      <c r="F28" s="378"/>
      <c r="G28" s="378"/>
      <c r="H28" s="378"/>
      <c r="I28" s="378"/>
      <c r="J28" s="378"/>
      <c r="K28" s="378"/>
      <c r="L28" s="378"/>
      <c r="M28" s="378"/>
      <c r="N28" s="378"/>
      <c r="O28" s="378"/>
      <c r="P28" s="378"/>
      <c r="Q28" s="378"/>
      <c r="R28" s="378"/>
    </row>
    <row r="29" spans="1:18" ht="15" x14ac:dyDescent="0.25">
      <c r="A29" s="414"/>
      <c r="B29" s="415"/>
      <c r="C29" s="418"/>
      <c r="D29" s="377"/>
      <c r="E29" s="378"/>
      <c r="F29" s="378"/>
      <c r="G29" s="378"/>
      <c r="H29" s="378"/>
      <c r="I29" s="378"/>
      <c r="J29" s="378"/>
      <c r="K29" s="378"/>
      <c r="L29" s="378"/>
      <c r="M29" s="378"/>
      <c r="N29" s="378"/>
      <c r="O29" s="378"/>
      <c r="P29" s="378"/>
      <c r="Q29" s="378"/>
      <c r="R29" s="378"/>
    </row>
    <row r="30" spans="1:18" ht="15" x14ac:dyDescent="0.25">
      <c r="A30" s="414"/>
      <c r="B30" s="415"/>
      <c r="C30" s="418"/>
      <c r="D30" s="377"/>
      <c r="E30" s="378"/>
      <c r="F30" s="378"/>
      <c r="G30" s="378"/>
      <c r="H30" s="378"/>
      <c r="I30" s="378"/>
      <c r="J30" s="378"/>
      <c r="K30" s="378"/>
      <c r="L30" s="378"/>
      <c r="M30" s="378"/>
      <c r="N30" s="378"/>
      <c r="O30" s="378"/>
      <c r="P30" s="378"/>
      <c r="Q30" s="378"/>
      <c r="R30" s="378"/>
    </row>
    <row r="31" spans="1:18" ht="15" x14ac:dyDescent="0.25">
      <c r="A31" s="414"/>
      <c r="B31" s="415"/>
      <c r="C31" s="418"/>
      <c r="D31" s="377"/>
      <c r="E31" s="378"/>
      <c r="F31" s="378"/>
      <c r="G31" s="378"/>
      <c r="H31" s="378"/>
      <c r="I31" s="378"/>
      <c r="J31" s="378"/>
      <c r="K31" s="378"/>
      <c r="L31" s="378"/>
      <c r="M31" s="378"/>
      <c r="N31" s="378"/>
      <c r="O31" s="378"/>
      <c r="P31" s="378"/>
      <c r="Q31" s="378"/>
      <c r="R31" s="378"/>
    </row>
    <row r="32" spans="1:18" ht="15" x14ac:dyDescent="0.25">
      <c r="A32" s="414"/>
      <c r="B32" s="415"/>
      <c r="C32" s="418"/>
      <c r="D32" s="377"/>
      <c r="E32" s="378"/>
      <c r="F32" s="378"/>
      <c r="G32" s="378"/>
      <c r="H32" s="378"/>
      <c r="I32" s="378"/>
      <c r="J32" s="378"/>
      <c r="K32" s="378"/>
      <c r="L32" s="378"/>
      <c r="M32" s="378"/>
      <c r="N32" s="378"/>
      <c r="O32" s="378"/>
      <c r="P32" s="378"/>
      <c r="Q32" s="378"/>
      <c r="R32" s="378"/>
    </row>
    <row r="33" spans="1:18" ht="15" x14ac:dyDescent="0.25">
      <c r="A33" s="414"/>
      <c r="B33" s="415"/>
      <c r="C33" s="418"/>
      <c r="D33" s="377"/>
      <c r="E33" s="378"/>
      <c r="F33" s="378"/>
      <c r="G33" s="378"/>
      <c r="H33" s="378"/>
      <c r="I33" s="378"/>
      <c r="J33" s="378"/>
      <c r="K33" s="378"/>
      <c r="L33" s="378"/>
      <c r="M33" s="378"/>
      <c r="N33" s="378"/>
      <c r="O33" s="378"/>
      <c r="P33" s="378"/>
      <c r="Q33" s="378"/>
      <c r="R33" s="378"/>
    </row>
    <row r="34" spans="1:18" ht="15" x14ac:dyDescent="0.25">
      <c r="A34" s="414"/>
      <c r="B34" s="415"/>
      <c r="D34" s="377"/>
      <c r="E34" s="378"/>
      <c r="F34" s="378"/>
      <c r="G34" s="378"/>
      <c r="H34" s="378"/>
      <c r="I34" s="378"/>
      <c r="J34" s="378"/>
      <c r="K34" s="378"/>
      <c r="L34" s="378"/>
      <c r="M34" s="378"/>
      <c r="N34" s="378"/>
      <c r="O34" s="378"/>
      <c r="P34" s="378"/>
      <c r="Q34" s="378"/>
      <c r="R34" s="378"/>
    </row>
    <row r="35" spans="1:18" ht="15" x14ac:dyDescent="0.25">
      <c r="A35" s="377"/>
      <c r="B35" s="377"/>
      <c r="C35" s="377"/>
      <c r="D35" s="377"/>
      <c r="E35" s="378"/>
      <c r="F35" s="378"/>
      <c r="G35" s="378"/>
      <c r="H35" s="378"/>
      <c r="I35" s="378"/>
      <c r="J35" s="378"/>
      <c r="K35" s="378"/>
      <c r="L35" s="378"/>
      <c r="M35" s="378"/>
      <c r="N35" s="378"/>
      <c r="O35" s="378"/>
      <c r="P35" s="378"/>
      <c r="Q35" s="378"/>
      <c r="R35" s="378"/>
    </row>
    <row r="36" spans="1:18" ht="15" x14ac:dyDescent="0.25">
      <c r="A36" s="377"/>
      <c r="B36" s="377"/>
      <c r="C36" s="377"/>
      <c r="D36" s="377"/>
      <c r="E36" s="378"/>
      <c r="F36" s="378"/>
      <c r="G36" s="378"/>
      <c r="H36" s="378"/>
      <c r="I36" s="378"/>
      <c r="J36" s="378"/>
      <c r="K36" s="378"/>
      <c r="L36" s="378"/>
      <c r="M36" s="378"/>
      <c r="N36" s="378"/>
      <c r="O36" s="378"/>
      <c r="P36" s="378"/>
      <c r="Q36" s="378"/>
      <c r="R36" s="378"/>
    </row>
    <row r="37" spans="1:18" ht="15" x14ac:dyDescent="0.25">
      <c r="A37" s="377"/>
      <c r="B37" s="377"/>
      <c r="C37" s="377"/>
      <c r="D37" s="377"/>
    </row>
    <row r="38" spans="1:18" ht="15" x14ac:dyDescent="0.25">
      <c r="A38" s="377"/>
      <c r="B38" s="377"/>
      <c r="C38" s="377"/>
      <c r="D38" s="377"/>
    </row>
    <row r="39" spans="1:18" ht="15" x14ac:dyDescent="0.25">
      <c r="A39" s="377"/>
      <c r="B39" s="377"/>
      <c r="C39" s="377"/>
      <c r="D39" s="377"/>
    </row>
    <row r="40" spans="1:18" ht="15" x14ac:dyDescent="0.25">
      <c r="A40" s="377"/>
      <c r="B40" s="377"/>
      <c r="C40" s="377"/>
      <c r="D40" s="377"/>
    </row>
    <row r="46" spans="1:18" x14ac:dyDescent="0.25">
      <c r="L46" s="41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E534BE2-8574-405A-ACB2-1BDA8F3092EB}"/>
    <hyperlink ref="C19" location="'Data Summary'!A1" display="&quot;Data Summary&quot;" xr:uid="{BF4F7094-385B-4DD7-AC89-040A6EF305FC}"/>
    <hyperlink ref="C20" location="'Water Data'!A1" display="&quot;Water Data&quot;" xr:uid="{EB64AF8A-B44C-4A5F-9616-BB2EE56861DB}"/>
    <hyperlink ref="C21" location="'Sanitation Data'!A1" display="&quot;Sanitation Data&quot;" xr:uid="{A88E89BB-13ED-4885-AA17-A9E43347E873}"/>
    <hyperlink ref="C22" location="'Hygiene Data'!A1" display="&quot;Hygiene Data&quot;" xr:uid="{4891E27B-ACD0-4169-B433-17A1238B3A5D}"/>
    <hyperlink ref="C14" location="Ladders!A1" display="Ladders for the most recent estimates (&quot;Ladders&quot;)" xr:uid="{9D5635CC-455F-4ED2-9C3A-13B4DE104F22}"/>
    <hyperlink ref="C15" location="Charts!A1" display="Trends in basic water, sanitation and hygiene in schools" xr:uid="{27FAC915-FF8C-40B6-81BD-C58C89F24254}"/>
    <hyperlink ref="C23" location="Population!A1" display="&quot;Population&quot;" xr:uid="{361C488E-CC35-4AAB-A101-6DBBE96B3EC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95BE165-D045-40B0-AE22-37E90C607A6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D855-B449-4DC0-8DF8-5CAF351AF421}">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52"/>
      <c r="I1" s="352"/>
      <c r="J1" s="352"/>
      <c r="K1" s="352"/>
      <c r="L1" s="352"/>
      <c r="M1" s="352"/>
      <c r="N1" s="352"/>
      <c r="O1" s="352"/>
      <c r="P1" s="352"/>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2019</v>
      </c>
      <c r="C4" s="8">
        <v>75.930000000000007</v>
      </c>
      <c r="D4" s="8">
        <v>87.92</v>
      </c>
      <c r="E4" s="8">
        <v>71.14</v>
      </c>
      <c r="F4" s="8"/>
      <c r="G4" s="8"/>
      <c r="H4" s="8"/>
      <c r="I4" s="84"/>
      <c r="J4" s="89" t="s">
        <v>33</v>
      </c>
      <c r="K4" s="8">
        <v>2025</v>
      </c>
      <c r="L4" s="8">
        <v>97.561538459999994</v>
      </c>
      <c r="M4" s="8"/>
      <c r="N4" s="8"/>
      <c r="O4" s="8"/>
      <c r="P4" s="8"/>
      <c r="Q4" s="8"/>
      <c r="R4" s="88"/>
      <c r="S4" s="89" t="s">
        <v>33</v>
      </c>
      <c r="T4" s="8">
        <v>2025</v>
      </c>
      <c r="U4" s="8">
        <v>75.037513320000002</v>
      </c>
      <c r="V4" s="8"/>
      <c r="W4" s="8"/>
      <c r="X4" s="8"/>
      <c r="Y4" s="8"/>
      <c r="Z4" s="8"/>
      <c r="AA4" s="88"/>
      <c r="AB4" s="88"/>
      <c r="AC4" s="88"/>
      <c r="AD4" s="88"/>
      <c r="AE4" s="88"/>
      <c r="AF4" s="88"/>
      <c r="AG4" s="88"/>
    </row>
    <row r="5" spans="1:35" ht="15.6" x14ac:dyDescent="0.3">
      <c r="A5" s="89" t="s">
        <v>34</v>
      </c>
      <c r="B5" s="8">
        <v>2019</v>
      </c>
      <c r="C5" s="8">
        <v>17.72</v>
      </c>
      <c r="D5" s="8">
        <v>12.074999999999999</v>
      </c>
      <c r="E5" s="8">
        <v>20.015000000000001</v>
      </c>
      <c r="F5" s="8"/>
      <c r="G5" s="8"/>
      <c r="H5" s="8"/>
      <c r="I5" s="84"/>
      <c r="J5" s="89" t="s">
        <v>34</v>
      </c>
      <c r="K5" s="8">
        <v>2025</v>
      </c>
      <c r="L5" s="8">
        <v>1.696010384</v>
      </c>
      <c r="M5" s="8"/>
      <c r="N5" s="8"/>
      <c r="O5" s="8"/>
      <c r="P5" s="8"/>
      <c r="Q5" s="8"/>
      <c r="R5" s="88"/>
      <c r="S5" s="89" t="s">
        <v>34</v>
      </c>
      <c r="T5" s="8">
        <v>2025</v>
      </c>
      <c r="U5" s="8">
        <v>18.380603910000001</v>
      </c>
      <c r="V5" s="8"/>
      <c r="W5" s="8"/>
      <c r="X5" s="8"/>
      <c r="Y5" s="8"/>
      <c r="Z5" s="8"/>
      <c r="AA5" s="88"/>
      <c r="AB5" s="88"/>
      <c r="AC5" s="88"/>
      <c r="AD5" s="88"/>
      <c r="AE5" s="88"/>
      <c r="AF5" s="88"/>
      <c r="AG5" s="88"/>
    </row>
    <row r="6" spans="1:35" s="84" customFormat="1" ht="15.6" x14ac:dyDescent="0.3">
      <c r="A6" s="89" t="s">
        <v>35</v>
      </c>
      <c r="B6" s="8">
        <v>2019</v>
      </c>
      <c r="C6" s="8">
        <v>6.35</v>
      </c>
      <c r="D6" s="8">
        <v>5.0000000000000001E-3</v>
      </c>
      <c r="E6" s="8">
        <v>8.8450000000000006</v>
      </c>
      <c r="F6" s="8"/>
      <c r="G6" s="8"/>
      <c r="H6" s="8"/>
      <c r="J6" s="89" t="s">
        <v>35</v>
      </c>
      <c r="K6" s="8">
        <v>2025</v>
      </c>
      <c r="L6" s="8">
        <v>0.74245115449999999</v>
      </c>
      <c r="M6" s="8"/>
      <c r="N6" s="8"/>
      <c r="O6" s="8"/>
      <c r="P6" s="8"/>
      <c r="Q6" s="8"/>
      <c r="R6" s="87"/>
      <c r="S6" s="89" t="s">
        <v>35</v>
      </c>
      <c r="T6" s="8">
        <v>2025</v>
      </c>
      <c r="U6" s="8">
        <v>6.5818827710000001</v>
      </c>
      <c r="V6" s="8"/>
      <c r="W6" s="8"/>
      <c r="X6" s="8"/>
      <c r="Y6" s="8"/>
      <c r="Z6" s="8"/>
      <c r="AA6" s="88"/>
      <c r="AB6" s="88"/>
      <c r="AC6" s="88"/>
      <c r="AD6" s="88"/>
      <c r="AE6" s="88"/>
      <c r="AF6" s="88"/>
      <c r="AG6" s="88"/>
    </row>
    <row r="7" spans="1:35" s="84" customFormat="1" ht="15.6" x14ac:dyDescent="0.3">
      <c r="A7" s="91" t="s">
        <v>200</v>
      </c>
      <c r="B7" s="8">
        <v>2019</v>
      </c>
      <c r="C7" s="8">
        <v>0</v>
      </c>
      <c r="D7" s="8">
        <v>0</v>
      </c>
      <c r="E7" s="8">
        <v>0</v>
      </c>
      <c r="F7" s="8">
        <v>100</v>
      </c>
      <c r="G7" s="8">
        <v>100</v>
      </c>
      <c r="H7" s="8">
        <v>100</v>
      </c>
      <c r="I7" s="88"/>
      <c r="J7" s="91" t="s">
        <v>200</v>
      </c>
      <c r="K7" s="8">
        <v>2025</v>
      </c>
      <c r="L7" s="8">
        <v>0</v>
      </c>
      <c r="M7" s="8">
        <v>100</v>
      </c>
      <c r="N7" s="8">
        <v>100</v>
      </c>
      <c r="O7" s="8">
        <v>100</v>
      </c>
      <c r="P7" s="8">
        <v>100</v>
      </c>
      <c r="Q7" s="8">
        <v>100</v>
      </c>
      <c r="R7" s="88"/>
      <c r="S7" s="91" t="s">
        <v>200</v>
      </c>
      <c r="T7" s="8">
        <v>2025</v>
      </c>
      <c r="U7" s="8">
        <v>0</v>
      </c>
      <c r="V7" s="8">
        <v>100</v>
      </c>
      <c r="W7" s="8">
        <v>100</v>
      </c>
      <c r="X7" s="8">
        <v>100</v>
      </c>
      <c r="Y7" s="8">
        <v>100</v>
      </c>
      <c r="Z7" s="8">
        <v>100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164</v>
      </c>
      <c r="F13" s="98" t="s">
        <v>83</v>
      </c>
      <c r="G13" s="98" t="s">
        <v>84</v>
      </c>
      <c r="H13" s="98" t="s">
        <v>85</v>
      </c>
      <c r="I13" s="98" t="s">
        <v>86</v>
      </c>
      <c r="J13" s="98" t="s">
        <v>197</v>
      </c>
      <c r="K13" s="98" t="s">
        <v>165</v>
      </c>
      <c r="L13" s="98" t="s">
        <v>87</v>
      </c>
      <c r="M13" s="98" t="s">
        <v>88</v>
      </c>
      <c r="N13" s="98" t="s">
        <v>89</v>
      </c>
      <c r="O13" s="100" t="s">
        <v>90</v>
      </c>
      <c r="P13" s="100" t="s">
        <v>198</v>
      </c>
      <c r="Q13" s="98" t="s">
        <v>109</v>
      </c>
      <c r="R13" s="98" t="s">
        <v>141</v>
      </c>
      <c r="S13" s="101" t="s">
        <v>91</v>
      </c>
      <c r="T13" s="102" t="s">
        <v>92</v>
      </c>
      <c r="U13" s="102" t="s">
        <v>93</v>
      </c>
      <c r="V13" s="102" t="s">
        <v>199</v>
      </c>
    </row>
    <row r="14" spans="1:35" s="103" customFormat="1" ht="11.4" x14ac:dyDescent="0.2">
      <c r="A14" s="103" t="s">
        <v>142</v>
      </c>
      <c r="B14" s="8">
        <v>2000</v>
      </c>
      <c r="C14" s="104" t="s">
        <v>7</v>
      </c>
      <c r="D14" s="8">
        <v>85441</v>
      </c>
      <c r="E14" s="8"/>
      <c r="F14" s="8"/>
      <c r="G14" s="8"/>
      <c r="H14" s="8"/>
      <c r="I14" s="8"/>
      <c r="J14" s="8">
        <v>100</v>
      </c>
      <c r="K14" s="8"/>
      <c r="L14" s="8"/>
      <c r="M14" s="8"/>
      <c r="N14" s="8"/>
      <c r="O14" s="8"/>
      <c r="P14" s="8">
        <v>100</v>
      </c>
      <c r="Q14" s="8"/>
      <c r="R14" s="8"/>
      <c r="S14" s="8"/>
      <c r="T14" s="8"/>
      <c r="U14" s="8"/>
      <c r="V14" s="8">
        <v>100</v>
      </c>
    </row>
    <row r="15" spans="1:35" s="103" customFormat="1" ht="11.4" x14ac:dyDescent="0.2">
      <c r="A15" s="103" t="s">
        <v>142</v>
      </c>
      <c r="B15" s="8">
        <v>2001</v>
      </c>
      <c r="C15" s="104" t="s">
        <v>7</v>
      </c>
      <c r="D15" s="8">
        <v>86984</v>
      </c>
      <c r="E15" s="8"/>
      <c r="F15" s="8"/>
      <c r="G15" s="8"/>
      <c r="H15" s="8"/>
      <c r="I15" s="8"/>
      <c r="J15" s="8">
        <v>100</v>
      </c>
      <c r="K15" s="8"/>
      <c r="L15" s="8"/>
      <c r="M15" s="8"/>
      <c r="N15" s="8"/>
      <c r="O15" s="8"/>
      <c r="P15" s="8">
        <v>100</v>
      </c>
      <c r="Q15" s="8"/>
      <c r="R15" s="8"/>
      <c r="S15" s="8"/>
      <c r="T15" s="8"/>
      <c r="U15" s="8"/>
      <c r="V15" s="8">
        <v>100</v>
      </c>
    </row>
    <row r="16" spans="1:35" s="103" customFormat="1" ht="11.4" x14ac:dyDescent="0.2">
      <c r="A16" s="103" t="s">
        <v>142</v>
      </c>
      <c r="B16" s="8">
        <v>2002</v>
      </c>
      <c r="C16" s="104" t="s">
        <v>7</v>
      </c>
      <c r="D16" s="8">
        <v>88931</v>
      </c>
      <c r="E16" s="8"/>
      <c r="F16" s="8"/>
      <c r="G16" s="8"/>
      <c r="H16" s="8"/>
      <c r="I16" s="8"/>
      <c r="J16" s="8">
        <v>100</v>
      </c>
      <c r="K16" s="8"/>
      <c r="L16" s="8"/>
      <c r="M16" s="8"/>
      <c r="N16" s="8"/>
      <c r="O16" s="8"/>
      <c r="P16" s="8">
        <v>100</v>
      </c>
      <c r="Q16" s="8"/>
      <c r="R16" s="8"/>
      <c r="S16" s="8"/>
      <c r="T16" s="8"/>
      <c r="U16" s="8"/>
      <c r="V16" s="8">
        <v>100</v>
      </c>
    </row>
    <row r="17" spans="1:22" s="103" customFormat="1" ht="11.4" x14ac:dyDescent="0.2">
      <c r="A17" s="103" t="s">
        <v>142</v>
      </c>
      <c r="B17" s="8">
        <v>2003</v>
      </c>
      <c r="C17" s="104" t="s">
        <v>7</v>
      </c>
      <c r="D17" s="8">
        <v>91062</v>
      </c>
      <c r="E17" s="8">
        <v>99.049999999999727</v>
      </c>
      <c r="F17" s="8">
        <v>95.599999999999966</v>
      </c>
      <c r="G17" s="8">
        <v>76.209999999999994</v>
      </c>
      <c r="H17" s="8">
        <v>19.389999999999972</v>
      </c>
      <c r="I17" s="8">
        <v>4.4000000000000341</v>
      </c>
      <c r="J17" s="8">
        <v>0</v>
      </c>
      <c r="K17" s="8">
        <v>94.877442273534655</v>
      </c>
      <c r="L17" s="8">
        <v>92.551865008881009</v>
      </c>
      <c r="M17" s="8">
        <v>36.430769230769329</v>
      </c>
      <c r="N17" s="8">
        <v>56.12109577811168</v>
      </c>
      <c r="O17" s="8">
        <v>7.4481349911189909</v>
      </c>
      <c r="P17" s="8">
        <v>0</v>
      </c>
      <c r="Q17" s="8">
        <v>92.58863232682063</v>
      </c>
      <c r="R17" s="8">
        <v>90.105861456483183</v>
      </c>
      <c r="S17" s="8">
        <v>63.435666074600249</v>
      </c>
      <c r="T17" s="8">
        <v>26.670195381882934</v>
      </c>
      <c r="U17" s="8">
        <v>9.8941385435168172</v>
      </c>
      <c r="V17" s="8">
        <v>0</v>
      </c>
    </row>
    <row r="18" spans="1:22" s="103" customFormat="1" ht="11.4" x14ac:dyDescent="0.2">
      <c r="A18" s="103" t="s">
        <v>142</v>
      </c>
      <c r="B18" s="8">
        <v>2004</v>
      </c>
      <c r="C18" s="104" t="s">
        <v>7</v>
      </c>
      <c r="D18" s="8">
        <v>93203</v>
      </c>
      <c r="E18" s="8">
        <v>99.049999999999727</v>
      </c>
      <c r="F18" s="8">
        <v>95.599999999999966</v>
      </c>
      <c r="G18" s="8">
        <v>76.209999999999994</v>
      </c>
      <c r="H18" s="8">
        <v>19.389999999999972</v>
      </c>
      <c r="I18" s="8">
        <v>4.4000000000000341</v>
      </c>
      <c r="J18" s="8">
        <v>0</v>
      </c>
      <c r="K18" s="8">
        <v>94.877442273534655</v>
      </c>
      <c r="L18" s="8">
        <v>92.551865008881009</v>
      </c>
      <c r="M18" s="8">
        <v>36.430769230769329</v>
      </c>
      <c r="N18" s="8">
        <v>56.12109577811168</v>
      </c>
      <c r="O18" s="8">
        <v>7.4481349911189909</v>
      </c>
      <c r="P18" s="8">
        <v>0</v>
      </c>
      <c r="Q18" s="8">
        <v>92.58863232682063</v>
      </c>
      <c r="R18" s="8">
        <v>90.105861456483183</v>
      </c>
      <c r="S18" s="8">
        <v>63.435666074600249</v>
      </c>
      <c r="T18" s="8">
        <v>26.670195381882934</v>
      </c>
      <c r="U18" s="8">
        <v>9.8941385435168172</v>
      </c>
      <c r="V18" s="8">
        <v>0</v>
      </c>
    </row>
    <row r="19" spans="1:22" s="103" customFormat="1" ht="11.4" x14ac:dyDescent="0.2">
      <c r="A19" s="103" t="s">
        <v>142</v>
      </c>
      <c r="B19" s="8">
        <v>2005</v>
      </c>
      <c r="C19" s="104" t="s">
        <v>7</v>
      </c>
      <c r="D19" s="8">
        <v>95352</v>
      </c>
      <c r="E19" s="8">
        <v>99.049999999999727</v>
      </c>
      <c r="F19" s="8">
        <v>95.599999999999966</v>
      </c>
      <c r="G19" s="8">
        <v>76.209999999999994</v>
      </c>
      <c r="H19" s="8">
        <v>19.389999999999972</v>
      </c>
      <c r="I19" s="8">
        <v>4.4000000000000341</v>
      </c>
      <c r="J19" s="8">
        <v>0</v>
      </c>
      <c r="K19" s="8">
        <v>94.877442273534655</v>
      </c>
      <c r="L19" s="8">
        <v>92.551865008881009</v>
      </c>
      <c r="M19" s="8">
        <v>36.430769230769329</v>
      </c>
      <c r="N19" s="8">
        <v>56.12109577811168</v>
      </c>
      <c r="O19" s="8">
        <v>7.4481349911189909</v>
      </c>
      <c r="P19" s="8">
        <v>0</v>
      </c>
      <c r="Q19" s="8">
        <v>92.58863232682063</v>
      </c>
      <c r="R19" s="8">
        <v>90.105861456483183</v>
      </c>
      <c r="S19" s="8">
        <v>63.435666074600249</v>
      </c>
      <c r="T19" s="8">
        <v>26.670195381882934</v>
      </c>
      <c r="U19" s="8">
        <v>9.8941385435168172</v>
      </c>
      <c r="V19" s="8">
        <v>0</v>
      </c>
    </row>
    <row r="20" spans="1:22" s="103" customFormat="1" ht="11.4" x14ac:dyDescent="0.2">
      <c r="A20" s="103" t="s">
        <v>142</v>
      </c>
      <c r="B20" s="8">
        <v>2006</v>
      </c>
      <c r="C20" s="104" t="s">
        <v>7</v>
      </c>
      <c r="D20" s="8">
        <v>97448</v>
      </c>
      <c r="E20" s="8">
        <v>99.049999999999727</v>
      </c>
      <c r="F20" s="8">
        <v>95.599999999999966</v>
      </c>
      <c r="G20" s="8">
        <v>76.209999999999994</v>
      </c>
      <c r="H20" s="8">
        <v>19.389999999999972</v>
      </c>
      <c r="I20" s="8">
        <v>4.4000000000000341</v>
      </c>
      <c r="J20" s="8">
        <v>0</v>
      </c>
      <c r="K20" s="8">
        <v>94.877442273534655</v>
      </c>
      <c r="L20" s="8">
        <v>92.551865008881009</v>
      </c>
      <c r="M20" s="8">
        <v>36.430769230769329</v>
      </c>
      <c r="N20" s="8">
        <v>56.12109577811168</v>
      </c>
      <c r="O20" s="8">
        <v>7.4481349911189909</v>
      </c>
      <c r="P20" s="8">
        <v>0</v>
      </c>
      <c r="Q20" s="8">
        <v>92.58863232682063</v>
      </c>
      <c r="R20" s="8">
        <v>90.105861456483183</v>
      </c>
      <c r="S20" s="8">
        <v>63.435666074600249</v>
      </c>
      <c r="T20" s="8">
        <v>26.670195381882934</v>
      </c>
      <c r="U20" s="8">
        <v>9.8941385435168172</v>
      </c>
      <c r="V20" s="8">
        <v>0</v>
      </c>
    </row>
    <row r="21" spans="1:22" s="103" customFormat="1" ht="11.4" x14ac:dyDescent="0.2">
      <c r="A21" s="103" t="s">
        <v>142</v>
      </c>
      <c r="B21" s="8">
        <v>2007</v>
      </c>
      <c r="C21" s="104" t="s">
        <v>7</v>
      </c>
      <c r="D21" s="8">
        <v>99489</v>
      </c>
      <c r="E21" s="8">
        <v>99.049999999999727</v>
      </c>
      <c r="F21" s="8">
        <v>95.599999999999966</v>
      </c>
      <c r="G21" s="8">
        <v>76.209999999999994</v>
      </c>
      <c r="H21" s="8">
        <v>19.389999999999972</v>
      </c>
      <c r="I21" s="8">
        <v>4.4000000000000341</v>
      </c>
      <c r="J21" s="8">
        <v>0</v>
      </c>
      <c r="K21" s="8">
        <v>94.877442273534655</v>
      </c>
      <c r="L21" s="8">
        <v>92.551865008881009</v>
      </c>
      <c r="M21" s="8">
        <v>36.430769230769329</v>
      </c>
      <c r="N21" s="8">
        <v>56.12109577811168</v>
      </c>
      <c r="O21" s="8">
        <v>7.4481349911189909</v>
      </c>
      <c r="P21" s="8">
        <v>0</v>
      </c>
      <c r="Q21" s="8">
        <v>92.58863232682063</v>
      </c>
      <c r="R21" s="8">
        <v>90.105861456483183</v>
      </c>
      <c r="S21" s="8">
        <v>63.435666074600249</v>
      </c>
      <c r="T21" s="8">
        <v>26.670195381882934</v>
      </c>
      <c r="U21" s="8">
        <v>9.8941385435168172</v>
      </c>
      <c r="V21" s="8">
        <v>0</v>
      </c>
    </row>
    <row r="22" spans="1:22" s="103" customFormat="1" ht="11.4" x14ac:dyDescent="0.2">
      <c r="A22" s="103" t="s">
        <v>142</v>
      </c>
      <c r="B22" s="8">
        <v>2008</v>
      </c>
      <c r="C22" s="104" t="s">
        <v>7</v>
      </c>
      <c r="D22" s="8">
        <v>101523</v>
      </c>
      <c r="E22" s="8">
        <v>98.374999999999773</v>
      </c>
      <c r="F22" s="8">
        <v>95.499999999999972</v>
      </c>
      <c r="G22" s="8">
        <v>76.174999999999997</v>
      </c>
      <c r="H22" s="8">
        <v>19.324999999999974</v>
      </c>
      <c r="I22" s="8">
        <v>4.5000000000000284</v>
      </c>
      <c r="J22" s="8">
        <v>0</v>
      </c>
      <c r="K22" s="8">
        <v>95.120781527531108</v>
      </c>
      <c r="L22" s="8">
        <v>92.92859680284198</v>
      </c>
      <c r="M22" s="8">
        <v>39.826923076922867</v>
      </c>
      <c r="N22" s="8">
        <v>53.101673725919113</v>
      </c>
      <c r="O22" s="8">
        <v>7.0714031971580198</v>
      </c>
      <c r="P22" s="8">
        <v>0</v>
      </c>
      <c r="Q22" s="8">
        <v>92.89236234458258</v>
      </c>
      <c r="R22" s="8">
        <v>90.289875666074636</v>
      </c>
      <c r="S22" s="8">
        <v>64.080213143872015</v>
      </c>
      <c r="T22" s="8">
        <v>26.20966252220262</v>
      </c>
      <c r="U22" s="8">
        <v>9.7101243339253642</v>
      </c>
      <c r="V22" s="8">
        <v>0</v>
      </c>
    </row>
    <row r="23" spans="1:22" s="103" customFormat="1" ht="11.4" x14ac:dyDescent="0.2">
      <c r="A23" s="103" t="s">
        <v>142</v>
      </c>
      <c r="B23" s="8">
        <v>2009</v>
      </c>
      <c r="C23" s="104" t="s">
        <v>7</v>
      </c>
      <c r="D23" s="8">
        <v>103475</v>
      </c>
      <c r="E23" s="8">
        <v>97.699999999999818</v>
      </c>
      <c r="F23" s="8">
        <v>95.399999999999977</v>
      </c>
      <c r="G23" s="8">
        <v>76.14</v>
      </c>
      <c r="H23" s="8">
        <v>19.259999999999977</v>
      </c>
      <c r="I23" s="8">
        <v>4.6000000000000227</v>
      </c>
      <c r="J23" s="8">
        <v>0</v>
      </c>
      <c r="K23" s="8">
        <v>95.364120781527561</v>
      </c>
      <c r="L23" s="8">
        <v>93.305328596802838</v>
      </c>
      <c r="M23" s="8">
        <v>43.223076923077315</v>
      </c>
      <c r="N23" s="8">
        <v>50.082251673725523</v>
      </c>
      <c r="O23" s="8">
        <v>6.6946714031971624</v>
      </c>
      <c r="P23" s="8">
        <v>0</v>
      </c>
      <c r="Q23" s="8">
        <v>93.19609236234453</v>
      </c>
      <c r="R23" s="8">
        <v>90.473889875666146</v>
      </c>
      <c r="S23" s="8">
        <v>64.724760213143782</v>
      </c>
      <c r="T23" s="8">
        <v>25.749129662522364</v>
      </c>
      <c r="U23" s="8">
        <v>9.5261101243338544</v>
      </c>
      <c r="V23" s="8">
        <v>0</v>
      </c>
    </row>
    <row r="24" spans="1:22" s="103" customFormat="1" ht="11.4" x14ac:dyDescent="0.2">
      <c r="A24" s="103" t="s">
        <v>142</v>
      </c>
      <c r="B24" s="8">
        <v>2010</v>
      </c>
      <c r="C24" s="104" t="s">
        <v>7</v>
      </c>
      <c r="D24" s="8">
        <v>105346</v>
      </c>
      <c r="E24" s="8">
        <v>97.024999999999864</v>
      </c>
      <c r="F24" s="8">
        <v>95.299999999999983</v>
      </c>
      <c r="G24" s="8">
        <v>76.105000000000004</v>
      </c>
      <c r="H24" s="8">
        <v>19.194999999999979</v>
      </c>
      <c r="I24" s="8">
        <v>4.7000000000000171</v>
      </c>
      <c r="J24" s="8">
        <v>0</v>
      </c>
      <c r="K24" s="8">
        <v>95.607460035524014</v>
      </c>
      <c r="L24" s="8">
        <v>93.682060390763809</v>
      </c>
      <c r="M24" s="8">
        <v>46.619230769230853</v>
      </c>
      <c r="N24" s="8">
        <v>47.062829621532956</v>
      </c>
      <c r="O24" s="8">
        <v>6.3179396092361912</v>
      </c>
      <c r="P24" s="8">
        <v>0</v>
      </c>
      <c r="Q24" s="8">
        <v>93.499822380106593</v>
      </c>
      <c r="R24" s="8">
        <v>90.657904085257599</v>
      </c>
      <c r="S24" s="8">
        <v>65.369307282415548</v>
      </c>
      <c r="T24" s="8">
        <v>25.288596802842051</v>
      </c>
      <c r="U24" s="8">
        <v>9.3420959147424014</v>
      </c>
      <c r="V24" s="8">
        <v>0</v>
      </c>
    </row>
    <row r="25" spans="1:22" s="103" customFormat="1" ht="11.4" x14ac:dyDescent="0.2">
      <c r="A25" s="103" t="s">
        <v>142</v>
      </c>
      <c r="B25" s="8">
        <v>2011</v>
      </c>
      <c r="C25" s="104" t="s">
        <v>7</v>
      </c>
      <c r="D25" s="8">
        <v>106066</v>
      </c>
      <c r="E25" s="8">
        <v>96.349999999999909</v>
      </c>
      <c r="F25" s="8">
        <v>95.199999999999989</v>
      </c>
      <c r="G25" s="8">
        <v>76.069999999999993</v>
      </c>
      <c r="H25" s="8">
        <v>19.129999999999995</v>
      </c>
      <c r="I25" s="8">
        <v>4.8000000000000114</v>
      </c>
      <c r="J25" s="8">
        <v>0</v>
      </c>
      <c r="K25" s="8">
        <v>95.85079928952041</v>
      </c>
      <c r="L25" s="8">
        <v>94.058792184724666</v>
      </c>
      <c r="M25" s="8">
        <v>50.015384615384392</v>
      </c>
      <c r="N25" s="8">
        <v>44.043407569340275</v>
      </c>
      <c r="O25" s="8">
        <v>5.9412078152753338</v>
      </c>
      <c r="P25" s="8">
        <v>0</v>
      </c>
      <c r="Q25" s="8">
        <v>93.803552397868543</v>
      </c>
      <c r="R25" s="8">
        <v>90.841918294849052</v>
      </c>
      <c r="S25" s="8">
        <v>66.013854351687314</v>
      </c>
      <c r="T25" s="8">
        <v>24.828063943161737</v>
      </c>
      <c r="U25" s="8">
        <v>9.1580817051509484</v>
      </c>
      <c r="V25" s="8">
        <v>0</v>
      </c>
    </row>
    <row r="26" spans="1:22" s="103" customFormat="1" ht="11.4" x14ac:dyDescent="0.2">
      <c r="A26" s="103" t="s">
        <v>142</v>
      </c>
      <c r="B26" s="8">
        <v>2012</v>
      </c>
      <c r="C26" s="104" t="s">
        <v>7</v>
      </c>
      <c r="D26" s="8">
        <v>106574</v>
      </c>
      <c r="E26" s="8">
        <v>95.674999999999727</v>
      </c>
      <c r="F26" s="8">
        <v>95.1</v>
      </c>
      <c r="G26" s="8">
        <v>76.034999999999997</v>
      </c>
      <c r="H26" s="8">
        <v>19.064999999999998</v>
      </c>
      <c r="I26" s="8">
        <v>4.9000000000000057</v>
      </c>
      <c r="J26" s="8">
        <v>0</v>
      </c>
      <c r="K26" s="8">
        <v>96.094138543516863</v>
      </c>
      <c r="L26" s="8">
        <v>94.435523978685637</v>
      </c>
      <c r="M26" s="8">
        <v>53.411538461538839</v>
      </c>
      <c r="N26" s="8">
        <v>41.023985517146798</v>
      </c>
      <c r="O26" s="8">
        <v>5.5644760213143627</v>
      </c>
      <c r="P26" s="8">
        <v>0</v>
      </c>
      <c r="Q26" s="8">
        <v>94.107282415630493</v>
      </c>
      <c r="R26" s="8">
        <v>91.025932504440561</v>
      </c>
      <c r="S26" s="8">
        <v>66.65840142095908</v>
      </c>
      <c r="T26" s="8">
        <v>24.367531083481481</v>
      </c>
      <c r="U26" s="8">
        <v>8.9740674955594386</v>
      </c>
      <c r="V26" s="8">
        <v>0</v>
      </c>
    </row>
    <row r="27" spans="1:22" s="103" customFormat="1" ht="11.4" x14ac:dyDescent="0.2">
      <c r="A27" s="103" t="s">
        <v>142</v>
      </c>
      <c r="B27" s="8">
        <v>2013</v>
      </c>
      <c r="C27" s="104" t="s">
        <v>7</v>
      </c>
      <c r="D27" s="8">
        <v>106933</v>
      </c>
      <c r="E27" s="8">
        <v>94.999999999999773</v>
      </c>
      <c r="F27" s="8">
        <v>94.999999999999773</v>
      </c>
      <c r="G27" s="8">
        <v>76</v>
      </c>
      <c r="H27" s="8">
        <v>18.999999999999773</v>
      </c>
      <c r="I27" s="8">
        <v>5.0000000000002274</v>
      </c>
      <c r="J27" s="8">
        <v>0</v>
      </c>
      <c r="K27" s="8">
        <v>96.337477797513316</v>
      </c>
      <c r="L27" s="8">
        <v>94.812255772646495</v>
      </c>
      <c r="M27" s="8">
        <v>56.807692307692378</v>
      </c>
      <c r="N27" s="8">
        <v>38.004563464954117</v>
      </c>
      <c r="O27" s="8">
        <v>5.1877442273535053</v>
      </c>
      <c r="P27" s="8">
        <v>0</v>
      </c>
      <c r="Q27" s="8">
        <v>94.411012433392557</v>
      </c>
      <c r="R27" s="8">
        <v>91.209946714032014</v>
      </c>
      <c r="S27" s="8">
        <v>67.302948490230847</v>
      </c>
      <c r="T27" s="8">
        <v>23.906998223801168</v>
      </c>
      <c r="U27" s="8">
        <v>8.7900532859679856</v>
      </c>
      <c r="V27" s="8">
        <v>0</v>
      </c>
    </row>
    <row r="28" spans="1:22" s="103" customFormat="1" ht="11.4" x14ac:dyDescent="0.2">
      <c r="A28" s="103" t="s">
        <v>142</v>
      </c>
      <c r="B28" s="8">
        <v>2014</v>
      </c>
      <c r="C28" s="104" t="s">
        <v>7</v>
      </c>
      <c r="D28" s="8">
        <v>106693</v>
      </c>
      <c r="E28" s="8">
        <v>94.324999999999818</v>
      </c>
      <c r="F28" s="8">
        <v>94.324999999999818</v>
      </c>
      <c r="G28" s="8">
        <v>75.965000000000003</v>
      </c>
      <c r="H28" s="8">
        <v>18.359999999999815</v>
      </c>
      <c r="I28" s="8">
        <v>5.6750000000001819</v>
      </c>
      <c r="J28" s="8">
        <v>0</v>
      </c>
      <c r="K28" s="8">
        <v>96.580817051509769</v>
      </c>
      <c r="L28" s="8">
        <v>95.188987566607466</v>
      </c>
      <c r="M28" s="8">
        <v>60.203846153845916</v>
      </c>
      <c r="N28" s="8">
        <v>34.98514141276155</v>
      </c>
      <c r="O28" s="8">
        <v>4.8110124333925341</v>
      </c>
      <c r="P28" s="8">
        <v>0</v>
      </c>
      <c r="Q28" s="8">
        <v>94.714742451154507</v>
      </c>
      <c r="R28" s="8">
        <v>91.393960923623467</v>
      </c>
      <c r="S28" s="8">
        <v>67.947495559502613</v>
      </c>
      <c r="T28" s="8">
        <v>23.446465364120854</v>
      </c>
      <c r="U28" s="8">
        <v>8.6060390763765326</v>
      </c>
      <c r="V28" s="8">
        <v>0</v>
      </c>
    </row>
    <row r="29" spans="1:22" s="103" customFormat="1" ht="11.4" x14ac:dyDescent="0.2">
      <c r="A29" s="103" t="s">
        <v>142</v>
      </c>
      <c r="B29" s="8">
        <v>2015</v>
      </c>
      <c r="C29" s="104" t="s">
        <v>7</v>
      </c>
      <c r="D29" s="8">
        <v>106509</v>
      </c>
      <c r="E29" s="8">
        <v>93.649999999999864</v>
      </c>
      <c r="F29" s="8">
        <v>93.649999999999864</v>
      </c>
      <c r="G29" s="8">
        <v>75.929999999999993</v>
      </c>
      <c r="H29" s="8">
        <v>17.719999999999871</v>
      </c>
      <c r="I29" s="8">
        <v>6.3500000000001364</v>
      </c>
      <c r="J29" s="8">
        <v>0</v>
      </c>
      <c r="K29" s="8">
        <v>96.824156305506222</v>
      </c>
      <c r="L29" s="8">
        <v>95.565719360568437</v>
      </c>
      <c r="M29" s="8">
        <v>63.600000000000364</v>
      </c>
      <c r="N29" s="8">
        <v>31.965719360568073</v>
      </c>
      <c r="O29" s="8">
        <v>4.434280639431563</v>
      </c>
      <c r="P29" s="8">
        <v>0</v>
      </c>
      <c r="Q29" s="8">
        <v>95.018472468916571</v>
      </c>
      <c r="R29" s="8">
        <v>91.577975133214977</v>
      </c>
      <c r="S29" s="8">
        <v>68.592042628774379</v>
      </c>
      <c r="T29" s="8">
        <v>22.985932504440598</v>
      </c>
      <c r="U29" s="8">
        <v>8.4220248667850228</v>
      </c>
      <c r="V29" s="8">
        <v>0</v>
      </c>
    </row>
    <row r="30" spans="1:22" s="103" customFormat="1" ht="11.4" x14ac:dyDescent="0.2">
      <c r="A30" s="103" t="s">
        <v>142</v>
      </c>
      <c r="B30" s="8">
        <v>2016</v>
      </c>
      <c r="C30" s="104" t="s">
        <v>7</v>
      </c>
      <c r="D30" s="8">
        <v>106297</v>
      </c>
      <c r="E30" s="8">
        <v>93.649999999999864</v>
      </c>
      <c r="F30" s="8">
        <v>93.649999999999864</v>
      </c>
      <c r="G30" s="8">
        <v>75.929999999999993</v>
      </c>
      <c r="H30" s="8">
        <v>17.719999999999871</v>
      </c>
      <c r="I30" s="8">
        <v>6.3500000000001364</v>
      </c>
      <c r="J30" s="8">
        <v>0</v>
      </c>
      <c r="K30" s="8">
        <v>97.067495559502674</v>
      </c>
      <c r="L30" s="8">
        <v>95.942451154529294</v>
      </c>
      <c r="M30" s="8">
        <v>66.996153846153902</v>
      </c>
      <c r="N30" s="8">
        <v>28.946297308375392</v>
      </c>
      <c r="O30" s="8">
        <v>4.0575488454707056</v>
      </c>
      <c r="P30" s="8">
        <v>0</v>
      </c>
      <c r="Q30" s="8">
        <v>95.32220248667852</v>
      </c>
      <c r="R30" s="8">
        <v>91.76198934280643</v>
      </c>
      <c r="S30" s="8">
        <v>69.236589698046146</v>
      </c>
      <c r="T30" s="8">
        <v>22.525399644760284</v>
      </c>
      <c r="U30" s="8">
        <v>8.2380106571935698</v>
      </c>
      <c r="V30" s="8">
        <v>0</v>
      </c>
    </row>
    <row r="31" spans="1:22" s="103" customFormat="1" ht="11.4" x14ac:dyDescent="0.2">
      <c r="A31" s="103" t="s">
        <v>142</v>
      </c>
      <c r="B31" s="8">
        <v>2017</v>
      </c>
      <c r="C31" s="104" t="s">
        <v>7</v>
      </c>
      <c r="D31" s="8">
        <v>106222</v>
      </c>
      <c r="E31" s="8">
        <v>93.649999999999864</v>
      </c>
      <c r="F31" s="8">
        <v>93.649999999999864</v>
      </c>
      <c r="G31" s="8">
        <v>75.929999999999993</v>
      </c>
      <c r="H31" s="8">
        <v>17.719999999999871</v>
      </c>
      <c r="I31" s="8">
        <v>6.3500000000001364</v>
      </c>
      <c r="J31" s="8">
        <v>0</v>
      </c>
      <c r="K31" s="8">
        <v>97.310834813499127</v>
      </c>
      <c r="L31" s="8">
        <v>96.319182948490266</v>
      </c>
      <c r="M31" s="8">
        <v>70.39230769230744</v>
      </c>
      <c r="N31" s="8">
        <v>25.926875256182825</v>
      </c>
      <c r="O31" s="8">
        <v>3.6808170515097345</v>
      </c>
      <c r="P31" s="8">
        <v>0</v>
      </c>
      <c r="Q31" s="8">
        <v>95.62593250444047</v>
      </c>
      <c r="R31" s="8">
        <v>91.946003552397883</v>
      </c>
      <c r="S31" s="8">
        <v>69.881136767317912</v>
      </c>
      <c r="T31" s="8">
        <v>22.064866785079971</v>
      </c>
      <c r="U31" s="8">
        <v>8.0539964476021169</v>
      </c>
      <c r="V31" s="8">
        <v>0</v>
      </c>
    </row>
    <row r="32" spans="1:22" s="103" customFormat="1" ht="11.4" x14ac:dyDescent="0.2">
      <c r="A32" s="103" t="s">
        <v>142</v>
      </c>
      <c r="B32" s="8">
        <v>2018</v>
      </c>
      <c r="C32" s="104" t="s">
        <v>7</v>
      </c>
      <c r="D32" s="8">
        <v>106049</v>
      </c>
      <c r="E32" s="8">
        <v>93.649999999999864</v>
      </c>
      <c r="F32" s="8">
        <v>93.649999999999864</v>
      </c>
      <c r="G32" s="8">
        <v>75.929999999999993</v>
      </c>
      <c r="H32" s="8">
        <v>17.719999999999871</v>
      </c>
      <c r="I32" s="8">
        <v>6.3500000000001364</v>
      </c>
      <c r="J32" s="8">
        <v>0</v>
      </c>
      <c r="K32" s="8">
        <v>97.55417406749558</v>
      </c>
      <c r="L32" s="8">
        <v>96.695914742451123</v>
      </c>
      <c r="M32" s="8">
        <v>73.788461538461888</v>
      </c>
      <c r="N32" s="8">
        <v>22.907453203989235</v>
      </c>
      <c r="O32" s="8">
        <v>3.3040852575488771</v>
      </c>
      <c r="P32" s="8">
        <v>0</v>
      </c>
      <c r="Q32" s="8">
        <v>95.929662522202534</v>
      </c>
      <c r="R32" s="8">
        <v>92.130017761989393</v>
      </c>
      <c r="S32" s="8">
        <v>70.525683836589678</v>
      </c>
      <c r="T32" s="8">
        <v>21.604333925399715</v>
      </c>
      <c r="U32" s="8">
        <v>7.869982238010607</v>
      </c>
      <c r="V32" s="8">
        <v>0</v>
      </c>
    </row>
    <row r="33" spans="1:22" s="103" customFormat="1" ht="11.4" x14ac:dyDescent="0.2">
      <c r="A33" s="103" t="s">
        <v>142</v>
      </c>
      <c r="B33" s="8">
        <v>2019</v>
      </c>
      <c r="C33" s="104" t="s">
        <v>7</v>
      </c>
      <c r="D33" s="8">
        <v>105795</v>
      </c>
      <c r="E33" s="8">
        <v>93.649999999999864</v>
      </c>
      <c r="F33" s="8">
        <v>93.649999999999864</v>
      </c>
      <c r="G33" s="8">
        <v>75.929999999999993</v>
      </c>
      <c r="H33" s="8">
        <v>17.719999999999871</v>
      </c>
      <c r="I33" s="8">
        <v>6.3500000000001364</v>
      </c>
      <c r="J33" s="8">
        <v>0</v>
      </c>
      <c r="K33" s="8">
        <v>97.797513321492033</v>
      </c>
      <c r="L33" s="8">
        <v>97.072646536412094</v>
      </c>
      <c r="M33" s="8">
        <v>77.184615384615427</v>
      </c>
      <c r="N33" s="8">
        <v>19.888031151796667</v>
      </c>
      <c r="O33" s="8">
        <v>2.9273534635879059</v>
      </c>
      <c r="P33" s="8">
        <v>0</v>
      </c>
      <c r="Q33" s="8">
        <v>96.233392539964484</v>
      </c>
      <c r="R33" s="8">
        <v>92.314031971580846</v>
      </c>
      <c r="S33" s="8">
        <v>71.170230905861445</v>
      </c>
      <c r="T33" s="8">
        <v>21.143801065719401</v>
      </c>
      <c r="U33" s="8">
        <v>7.6859680284191541</v>
      </c>
      <c r="V33" s="8">
        <v>0</v>
      </c>
    </row>
    <row r="34" spans="1:22" s="103" customFormat="1" ht="11.4" x14ac:dyDescent="0.2">
      <c r="A34" s="103" t="s">
        <v>142</v>
      </c>
      <c r="B34" s="8">
        <v>2020</v>
      </c>
      <c r="C34" s="104" t="s">
        <v>7</v>
      </c>
      <c r="D34" s="8">
        <v>105600</v>
      </c>
      <c r="E34" s="8"/>
      <c r="F34" s="8"/>
      <c r="G34" s="8"/>
      <c r="H34" s="8"/>
      <c r="I34" s="8"/>
      <c r="J34" s="8">
        <v>100</v>
      </c>
      <c r="K34" s="8">
        <v>98.040852575488486</v>
      </c>
      <c r="L34" s="8">
        <v>97.449378330373065</v>
      </c>
      <c r="M34" s="8">
        <v>80.580769230768965</v>
      </c>
      <c r="N34" s="8">
        <v>16.8686090996041</v>
      </c>
      <c r="O34" s="8">
        <v>2.5506216696269348</v>
      </c>
      <c r="P34" s="8">
        <v>0</v>
      </c>
      <c r="Q34" s="8">
        <v>96.537122557726434</v>
      </c>
      <c r="R34" s="8">
        <v>92.498046181172356</v>
      </c>
      <c r="S34" s="8">
        <v>71.814777975133211</v>
      </c>
      <c r="T34" s="8">
        <v>20.683268206039145</v>
      </c>
      <c r="U34" s="8">
        <v>7.5019538188276442</v>
      </c>
      <c r="V34" s="8">
        <v>0</v>
      </c>
    </row>
    <row r="35" spans="1:22" s="103" customFormat="1" ht="11.4" x14ac:dyDescent="0.2">
      <c r="A35" s="103" t="s">
        <v>142</v>
      </c>
      <c r="B35" s="8">
        <v>2021</v>
      </c>
      <c r="C35" s="104" t="s">
        <v>7</v>
      </c>
      <c r="D35" s="8">
        <v>105657</v>
      </c>
      <c r="E35" s="8"/>
      <c r="F35" s="8"/>
      <c r="G35" s="8"/>
      <c r="H35" s="8"/>
      <c r="I35" s="8"/>
      <c r="J35" s="8">
        <v>100</v>
      </c>
      <c r="K35" s="8">
        <v>98.284191829484939</v>
      </c>
      <c r="L35" s="8">
        <v>97.826110124333923</v>
      </c>
      <c r="M35" s="8">
        <v>83.976923076923413</v>
      </c>
      <c r="N35" s="8">
        <v>13.84918704741051</v>
      </c>
      <c r="O35" s="8">
        <v>2.1738898756660774</v>
      </c>
      <c r="P35" s="8">
        <v>0</v>
      </c>
      <c r="Q35" s="8">
        <v>96.840852575488498</v>
      </c>
      <c r="R35" s="8">
        <v>92.682060390763809</v>
      </c>
      <c r="S35" s="8">
        <v>72.459325044404977</v>
      </c>
      <c r="T35" s="8">
        <v>20.222735346358832</v>
      </c>
      <c r="U35" s="8">
        <v>7.3179396092361912</v>
      </c>
      <c r="V35" s="8">
        <v>0</v>
      </c>
    </row>
    <row r="36" spans="1:22" s="103" customFormat="1" ht="11.4" x14ac:dyDescent="0.2">
      <c r="A36" s="103" t="s">
        <v>142</v>
      </c>
      <c r="B36" s="8">
        <v>2022</v>
      </c>
      <c r="C36" s="104" t="s">
        <v>7</v>
      </c>
      <c r="D36" s="8">
        <v>105786</v>
      </c>
      <c r="E36" s="8"/>
      <c r="F36" s="8"/>
      <c r="G36" s="8"/>
      <c r="H36" s="8"/>
      <c r="I36" s="8"/>
      <c r="J36" s="8">
        <v>100</v>
      </c>
      <c r="K36" s="8">
        <v>98.527531083481335</v>
      </c>
      <c r="L36" s="8">
        <v>98.202841918294894</v>
      </c>
      <c r="M36" s="8">
        <v>87.373076923076951</v>
      </c>
      <c r="N36" s="8">
        <v>10.829764995217943</v>
      </c>
      <c r="O36" s="8">
        <v>1.7971580817051063</v>
      </c>
      <c r="P36" s="8">
        <v>0</v>
      </c>
      <c r="Q36" s="8">
        <v>97.144582593250448</v>
      </c>
      <c r="R36" s="8">
        <v>92.866074600355262</v>
      </c>
      <c r="S36" s="8">
        <v>73.103872113676744</v>
      </c>
      <c r="T36" s="8">
        <v>19.762202486678518</v>
      </c>
      <c r="U36" s="8">
        <v>7.1339253996447383</v>
      </c>
      <c r="V36" s="8">
        <v>0</v>
      </c>
    </row>
    <row r="37" spans="1:22" s="103" customFormat="1" ht="11.4" x14ac:dyDescent="0.2">
      <c r="A37" s="103" t="s">
        <v>142</v>
      </c>
      <c r="B37" s="8">
        <v>2023</v>
      </c>
      <c r="C37" s="104" t="s">
        <v>7</v>
      </c>
      <c r="D37" s="8">
        <v>105880</v>
      </c>
      <c r="E37" s="8"/>
      <c r="F37" s="8"/>
      <c r="G37" s="8"/>
      <c r="H37" s="8"/>
      <c r="I37" s="8"/>
      <c r="J37" s="8">
        <v>100</v>
      </c>
      <c r="K37" s="8">
        <v>98.770870337477788</v>
      </c>
      <c r="L37" s="8">
        <v>98.579573712255751</v>
      </c>
      <c r="M37" s="8">
        <v>90.769230769231399</v>
      </c>
      <c r="N37" s="8">
        <v>7.8103429430243523</v>
      </c>
      <c r="O37" s="8">
        <v>1.4204262877442488</v>
      </c>
      <c r="P37" s="8">
        <v>0</v>
      </c>
      <c r="Q37" s="8">
        <v>97.448312611012398</v>
      </c>
      <c r="R37" s="8">
        <v>93.050088809946772</v>
      </c>
      <c r="S37" s="8">
        <v>73.74841918294851</v>
      </c>
      <c r="T37" s="8">
        <v>19.301669626998262</v>
      </c>
      <c r="U37" s="8">
        <v>6.9499111900532284</v>
      </c>
      <c r="V37" s="8">
        <v>0</v>
      </c>
    </row>
    <row r="38" spans="1:22" s="103" customFormat="1" ht="11.4" x14ac:dyDescent="0.2">
      <c r="A38" s="103" t="s">
        <v>142</v>
      </c>
      <c r="B38" s="8">
        <v>2024</v>
      </c>
      <c r="C38" s="104" t="s">
        <v>7</v>
      </c>
      <c r="D38" s="8">
        <v>105257</v>
      </c>
      <c r="E38" s="8"/>
      <c r="F38" s="8"/>
      <c r="G38" s="8"/>
      <c r="H38" s="8"/>
      <c r="I38" s="8"/>
      <c r="J38" s="8">
        <v>100</v>
      </c>
      <c r="K38" s="8">
        <v>99.014209591474241</v>
      </c>
      <c r="L38" s="8">
        <v>98.956305506216722</v>
      </c>
      <c r="M38" s="8">
        <v>94.165384615384937</v>
      </c>
      <c r="N38" s="8">
        <v>4.7909208908317851</v>
      </c>
      <c r="O38" s="8">
        <v>1.0436944937832777</v>
      </c>
      <c r="P38" s="8">
        <v>0</v>
      </c>
      <c r="Q38" s="8">
        <v>97.752042628774461</v>
      </c>
      <c r="R38" s="8">
        <v>93.234103019538225</v>
      </c>
      <c r="S38" s="8">
        <v>74.392966252220276</v>
      </c>
      <c r="T38" s="8">
        <v>18.841136767317948</v>
      </c>
      <c r="U38" s="8">
        <v>6.7658969804617755</v>
      </c>
      <c r="V38" s="8">
        <v>0</v>
      </c>
    </row>
    <row r="39" spans="1:22" s="103" customFormat="1" ht="11.4" x14ac:dyDescent="0.2">
      <c r="A39" s="103" t="s">
        <v>142</v>
      </c>
      <c r="B39" s="8">
        <v>2025</v>
      </c>
      <c r="C39" s="104" t="s">
        <v>7</v>
      </c>
      <c r="D39" s="8">
        <v>111691</v>
      </c>
      <c r="E39" s="8"/>
      <c r="F39" s="8"/>
      <c r="G39" s="8"/>
      <c r="H39" s="8"/>
      <c r="I39" s="8"/>
      <c r="J39" s="8">
        <v>100</v>
      </c>
      <c r="K39" s="8">
        <v>99.257548845470694</v>
      </c>
      <c r="L39" s="8">
        <v>99.257548845470694</v>
      </c>
      <c r="M39" s="8">
        <v>97.561538461538476</v>
      </c>
      <c r="N39" s="8">
        <v>1.6960103839322187</v>
      </c>
      <c r="O39" s="8">
        <v>0.74245115452930577</v>
      </c>
      <c r="P39" s="8">
        <v>0</v>
      </c>
      <c r="Q39" s="8">
        <v>98.055772646536411</v>
      </c>
      <c r="R39" s="8">
        <v>93.418117229129678</v>
      </c>
      <c r="S39" s="8">
        <v>75.037513321492042</v>
      </c>
      <c r="T39" s="8">
        <v>18.380603907637635</v>
      </c>
      <c r="U39" s="8">
        <v>6.5818827708703225</v>
      </c>
      <c r="V39" s="8">
        <v>0</v>
      </c>
    </row>
    <row r="40" spans="1:22" s="103" customFormat="1" ht="11.4" x14ac:dyDescent="0.2">
      <c r="A40" s="103" t="s">
        <v>142</v>
      </c>
      <c r="B40" s="8">
        <v>2026</v>
      </c>
      <c r="C40" s="104" t="s">
        <v>7</v>
      </c>
      <c r="D40" s="8"/>
      <c r="E40" s="8"/>
      <c r="F40" s="8"/>
      <c r="G40" s="8"/>
      <c r="H40" s="8"/>
      <c r="I40" s="8"/>
      <c r="J40" s="8">
        <v>100</v>
      </c>
      <c r="K40" s="8">
        <v>99.257548845470694</v>
      </c>
      <c r="L40" s="8">
        <v>99.257548845470694</v>
      </c>
      <c r="M40" s="8">
        <v>97.561538461538476</v>
      </c>
      <c r="N40" s="8">
        <v>1.6960103839322187</v>
      </c>
      <c r="O40" s="8">
        <v>0.74245115452930577</v>
      </c>
      <c r="P40" s="8">
        <v>0</v>
      </c>
      <c r="Q40" s="8">
        <v>98.055772646536411</v>
      </c>
      <c r="R40" s="8">
        <v>93.418117229129678</v>
      </c>
      <c r="S40" s="8">
        <v>75.037513321492042</v>
      </c>
      <c r="T40" s="8">
        <v>18.380603907637635</v>
      </c>
      <c r="U40" s="8">
        <v>6.5818827708703225</v>
      </c>
      <c r="V40" s="8">
        <v>0</v>
      </c>
    </row>
    <row r="41" spans="1:22" s="103" customFormat="1" ht="11.4" x14ac:dyDescent="0.2">
      <c r="A41" s="103" t="s">
        <v>142</v>
      </c>
      <c r="B41" s="8">
        <v>2027</v>
      </c>
      <c r="C41" s="104" t="s">
        <v>7</v>
      </c>
      <c r="D41" s="8"/>
      <c r="E41" s="8"/>
      <c r="F41" s="8"/>
      <c r="G41" s="8"/>
      <c r="H41" s="8"/>
      <c r="I41" s="8"/>
      <c r="J41" s="8">
        <v>100</v>
      </c>
      <c r="K41" s="8">
        <v>99.257548845470694</v>
      </c>
      <c r="L41" s="8">
        <v>99.257548845470694</v>
      </c>
      <c r="M41" s="8">
        <v>97.561538461538476</v>
      </c>
      <c r="N41" s="8">
        <v>1.6960103839322187</v>
      </c>
      <c r="O41" s="8">
        <v>0.74245115452930577</v>
      </c>
      <c r="P41" s="8">
        <v>0</v>
      </c>
      <c r="Q41" s="8">
        <v>98.055772646536411</v>
      </c>
      <c r="R41" s="8">
        <v>93.418117229129678</v>
      </c>
      <c r="S41" s="8">
        <v>75.037513321492042</v>
      </c>
      <c r="T41" s="8">
        <v>18.380603907637635</v>
      </c>
      <c r="U41" s="8">
        <v>6.5818827708703225</v>
      </c>
      <c r="V41" s="8">
        <v>0</v>
      </c>
    </row>
    <row r="42" spans="1:22" s="103" customFormat="1" ht="11.4" x14ac:dyDescent="0.2">
      <c r="A42" s="103" t="s">
        <v>142</v>
      </c>
      <c r="B42" s="8">
        <v>2028</v>
      </c>
      <c r="C42" s="104" t="s">
        <v>7</v>
      </c>
      <c r="D42" s="8"/>
      <c r="E42" s="8"/>
      <c r="F42" s="8"/>
      <c r="G42" s="8"/>
      <c r="H42" s="8"/>
      <c r="I42" s="8"/>
      <c r="J42" s="8">
        <v>100</v>
      </c>
      <c r="K42" s="8">
        <v>99.257548845470694</v>
      </c>
      <c r="L42" s="8">
        <v>99.257548845470694</v>
      </c>
      <c r="M42" s="8">
        <v>97.561538461538476</v>
      </c>
      <c r="N42" s="8">
        <v>1.6960103839322187</v>
      </c>
      <c r="O42" s="8">
        <v>0.74245115452930577</v>
      </c>
      <c r="P42" s="8">
        <v>0</v>
      </c>
      <c r="Q42" s="8">
        <v>98.055772646536411</v>
      </c>
      <c r="R42" s="8">
        <v>93.418117229129678</v>
      </c>
      <c r="S42" s="8">
        <v>75.037513321492042</v>
      </c>
      <c r="T42" s="8">
        <v>18.380603907637635</v>
      </c>
      <c r="U42" s="8">
        <v>6.5818827708703225</v>
      </c>
      <c r="V42" s="8">
        <v>0</v>
      </c>
    </row>
    <row r="43" spans="1:22" s="103" customFormat="1" ht="11.4" x14ac:dyDescent="0.2">
      <c r="A43" s="103" t="s">
        <v>142</v>
      </c>
      <c r="B43" s="8">
        <v>2029</v>
      </c>
      <c r="C43" s="104" t="s">
        <v>7</v>
      </c>
      <c r="D43" s="8"/>
      <c r="E43" s="8"/>
      <c r="F43" s="8"/>
      <c r="G43" s="8"/>
      <c r="H43" s="8"/>
      <c r="I43" s="8"/>
      <c r="J43" s="8">
        <v>100</v>
      </c>
      <c r="K43" s="8">
        <v>99.257548845470694</v>
      </c>
      <c r="L43" s="8">
        <v>99.257548845470694</v>
      </c>
      <c r="M43" s="8">
        <v>97.561538461538476</v>
      </c>
      <c r="N43" s="8">
        <v>1.6960103839322187</v>
      </c>
      <c r="O43" s="8">
        <v>0.74245115452930577</v>
      </c>
      <c r="P43" s="8">
        <v>0</v>
      </c>
      <c r="Q43" s="8">
        <v>98.055772646536411</v>
      </c>
      <c r="R43" s="8">
        <v>93.418117229129678</v>
      </c>
      <c r="S43" s="8">
        <v>75.037513321492042</v>
      </c>
      <c r="T43" s="8">
        <v>18.380603907637635</v>
      </c>
      <c r="U43" s="8">
        <v>6.5818827708703225</v>
      </c>
      <c r="V43" s="8">
        <v>0</v>
      </c>
    </row>
    <row r="44" spans="1:22" s="103" customFormat="1" ht="11.4" x14ac:dyDescent="0.2">
      <c r="A44" s="103" t="s">
        <v>142</v>
      </c>
      <c r="B44" s="8">
        <v>2030</v>
      </c>
      <c r="C44" s="104" t="s">
        <v>7</v>
      </c>
      <c r="D44" s="8"/>
      <c r="E44" s="8"/>
      <c r="F44" s="8"/>
      <c r="G44" s="8"/>
      <c r="H44" s="8"/>
      <c r="I44" s="8"/>
      <c r="J44" s="8">
        <v>100</v>
      </c>
      <c r="K44" s="8"/>
      <c r="L44" s="8"/>
      <c r="M44" s="8"/>
      <c r="N44" s="8"/>
      <c r="O44" s="8"/>
      <c r="P44" s="8">
        <v>100</v>
      </c>
      <c r="Q44" s="8"/>
      <c r="R44" s="8"/>
      <c r="S44" s="8"/>
      <c r="T44" s="8"/>
      <c r="U44" s="8"/>
      <c r="V44" s="8">
        <v>100</v>
      </c>
    </row>
    <row r="45" spans="1:22" s="103" customFormat="1" ht="11.4" x14ac:dyDescent="0.2">
      <c r="A45" s="103" t="s">
        <v>142</v>
      </c>
      <c r="B45" s="8">
        <v>2000</v>
      </c>
      <c r="C45" s="104" t="s">
        <v>1</v>
      </c>
      <c r="D45" s="8">
        <v>38788.504163093567</v>
      </c>
      <c r="E45" s="8">
        <v>100</v>
      </c>
      <c r="F45" s="8">
        <v>100</v>
      </c>
      <c r="G45" s="8"/>
      <c r="H45" s="8"/>
      <c r="I45" s="8">
        <v>0</v>
      </c>
      <c r="J45" s="8">
        <v>100</v>
      </c>
      <c r="K45" s="8"/>
      <c r="L45" s="8">
        <v>100</v>
      </c>
      <c r="M45" s="8"/>
      <c r="N45" s="8"/>
      <c r="O45" s="8">
        <v>0</v>
      </c>
      <c r="P45" s="8">
        <v>100</v>
      </c>
      <c r="Q45" s="8"/>
      <c r="R45" s="8"/>
      <c r="S45" s="8"/>
      <c r="T45" s="8"/>
      <c r="U45" s="8"/>
      <c r="V45" s="8">
        <v>100</v>
      </c>
    </row>
    <row r="46" spans="1:22" s="103" customFormat="1" ht="11.4" x14ac:dyDescent="0.2">
      <c r="A46" s="103" t="s">
        <v>142</v>
      </c>
      <c r="B46" s="8">
        <v>2001</v>
      </c>
      <c r="C46" s="104" t="s">
        <v>1</v>
      </c>
      <c r="D46" s="8">
        <v>39474.209491271977</v>
      </c>
      <c r="E46" s="8">
        <v>100</v>
      </c>
      <c r="F46" s="8">
        <v>100</v>
      </c>
      <c r="G46" s="8"/>
      <c r="H46" s="8"/>
      <c r="I46" s="8">
        <v>0</v>
      </c>
      <c r="J46" s="8">
        <v>100</v>
      </c>
      <c r="K46" s="8"/>
      <c r="L46" s="8">
        <v>100</v>
      </c>
      <c r="M46" s="8"/>
      <c r="N46" s="8"/>
      <c r="O46" s="8">
        <v>0</v>
      </c>
      <c r="P46" s="8">
        <v>100</v>
      </c>
      <c r="Q46" s="8"/>
      <c r="R46" s="8"/>
      <c r="S46" s="8"/>
      <c r="T46" s="8"/>
      <c r="U46" s="8"/>
      <c r="V46" s="8">
        <v>100</v>
      </c>
    </row>
    <row r="47" spans="1:22" s="103" customFormat="1" ht="11.4" x14ac:dyDescent="0.2">
      <c r="A47" s="103" t="s">
        <v>142</v>
      </c>
      <c r="B47" s="8">
        <v>2002</v>
      </c>
      <c r="C47" s="104" t="s">
        <v>1</v>
      </c>
      <c r="D47" s="8">
        <v>40342.660821189878</v>
      </c>
      <c r="E47" s="8">
        <v>100</v>
      </c>
      <c r="F47" s="8">
        <v>100</v>
      </c>
      <c r="G47" s="8"/>
      <c r="H47" s="8"/>
      <c r="I47" s="8">
        <v>0</v>
      </c>
      <c r="J47" s="8">
        <v>100</v>
      </c>
      <c r="K47" s="8"/>
      <c r="L47" s="8">
        <v>100</v>
      </c>
      <c r="M47" s="8"/>
      <c r="N47" s="8"/>
      <c r="O47" s="8">
        <v>0</v>
      </c>
      <c r="P47" s="8">
        <v>100</v>
      </c>
      <c r="Q47" s="8"/>
      <c r="R47" s="8"/>
      <c r="S47" s="8"/>
      <c r="T47" s="8"/>
      <c r="U47" s="8"/>
      <c r="V47" s="8">
        <v>100</v>
      </c>
    </row>
    <row r="48" spans="1:22" s="103" customFormat="1" ht="11.4" x14ac:dyDescent="0.2">
      <c r="A48" s="103" t="s">
        <v>142</v>
      </c>
      <c r="B48" s="8">
        <v>2003</v>
      </c>
      <c r="C48" s="104" t="s">
        <v>1</v>
      </c>
      <c r="D48" s="8">
        <v>41293.885251159671</v>
      </c>
      <c r="E48" s="8">
        <v>100</v>
      </c>
      <c r="F48" s="8">
        <v>100</v>
      </c>
      <c r="G48" s="8">
        <v>88.239999999999981</v>
      </c>
      <c r="H48" s="8">
        <v>11.760000000000019</v>
      </c>
      <c r="I48" s="8">
        <v>0</v>
      </c>
      <c r="J48" s="8">
        <v>0</v>
      </c>
      <c r="K48" s="8">
        <v>97.555000000000007</v>
      </c>
      <c r="L48" s="8">
        <v>97.555000000000007</v>
      </c>
      <c r="M48" s="8">
        <v>52.3</v>
      </c>
      <c r="N48" s="8">
        <v>45.25500000000001</v>
      </c>
      <c r="O48" s="8">
        <v>2.4449999999999932</v>
      </c>
      <c r="P48" s="8">
        <v>0</v>
      </c>
      <c r="Q48" s="8">
        <v>95.649999999999977</v>
      </c>
      <c r="R48" s="8">
        <v>89.650000000000546</v>
      </c>
      <c r="S48" s="8">
        <v>54.850000000000023</v>
      </c>
      <c r="T48" s="8">
        <v>34.800000000000523</v>
      </c>
      <c r="U48" s="8">
        <v>10.349999999999454</v>
      </c>
      <c r="V48" s="8">
        <v>0</v>
      </c>
    </row>
    <row r="49" spans="1:22" s="103" customFormat="1" ht="11.4" x14ac:dyDescent="0.2">
      <c r="A49" s="103" t="s">
        <v>142</v>
      </c>
      <c r="B49" s="8">
        <v>2004</v>
      </c>
      <c r="C49" s="104" t="s">
        <v>1</v>
      </c>
      <c r="D49" s="8">
        <v>42248.921606597905</v>
      </c>
      <c r="E49" s="8">
        <v>100</v>
      </c>
      <c r="F49" s="8">
        <v>100</v>
      </c>
      <c r="G49" s="8">
        <v>88.239999999999981</v>
      </c>
      <c r="H49" s="8">
        <v>11.760000000000019</v>
      </c>
      <c r="I49" s="8">
        <v>0</v>
      </c>
      <c r="J49" s="8">
        <v>0</v>
      </c>
      <c r="K49" s="8">
        <v>97.555000000000007</v>
      </c>
      <c r="L49" s="8">
        <v>97.555000000000007</v>
      </c>
      <c r="M49" s="8">
        <v>52.3</v>
      </c>
      <c r="N49" s="8">
        <v>45.25500000000001</v>
      </c>
      <c r="O49" s="8">
        <v>2.4449999999999932</v>
      </c>
      <c r="P49" s="8">
        <v>0</v>
      </c>
      <c r="Q49" s="8">
        <v>95.649999999999977</v>
      </c>
      <c r="R49" s="8">
        <v>89.650000000000546</v>
      </c>
      <c r="S49" s="8">
        <v>54.850000000000023</v>
      </c>
      <c r="T49" s="8">
        <v>34.800000000000523</v>
      </c>
      <c r="U49" s="8">
        <v>10.349999999999454</v>
      </c>
      <c r="V49" s="8">
        <v>0</v>
      </c>
    </row>
    <row r="50" spans="1:22" s="103" customFormat="1" ht="11.4" x14ac:dyDescent="0.2">
      <c r="A50" s="103" t="s">
        <v>142</v>
      </c>
      <c r="B50" s="8">
        <v>2005</v>
      </c>
      <c r="C50" s="104" t="s">
        <v>1</v>
      </c>
      <c r="D50" s="8">
        <v>43206.851498107906</v>
      </c>
      <c r="E50" s="8">
        <v>100</v>
      </c>
      <c r="F50" s="8">
        <v>100</v>
      </c>
      <c r="G50" s="8">
        <v>88.239999999999981</v>
      </c>
      <c r="H50" s="8">
        <v>11.760000000000019</v>
      </c>
      <c r="I50" s="8">
        <v>0</v>
      </c>
      <c r="J50" s="8">
        <v>0</v>
      </c>
      <c r="K50" s="8">
        <v>97.555000000000007</v>
      </c>
      <c r="L50" s="8">
        <v>97.555000000000007</v>
      </c>
      <c r="M50" s="8">
        <v>52.3</v>
      </c>
      <c r="N50" s="8">
        <v>45.25500000000001</v>
      </c>
      <c r="O50" s="8">
        <v>2.4449999999999932</v>
      </c>
      <c r="P50" s="8">
        <v>0</v>
      </c>
      <c r="Q50" s="8">
        <v>95.649999999999977</v>
      </c>
      <c r="R50" s="8">
        <v>89.650000000000546</v>
      </c>
      <c r="S50" s="8">
        <v>54.850000000000023</v>
      </c>
      <c r="T50" s="8">
        <v>34.800000000000523</v>
      </c>
      <c r="U50" s="8">
        <v>10.349999999999454</v>
      </c>
      <c r="V50" s="8">
        <v>0</v>
      </c>
    </row>
    <row r="51" spans="1:22" s="103" customFormat="1" ht="11.4" x14ac:dyDescent="0.2">
      <c r="A51" s="103" t="s">
        <v>142</v>
      </c>
      <c r="B51" s="8">
        <v>2006</v>
      </c>
      <c r="C51" s="104" t="s">
        <v>1</v>
      </c>
      <c r="D51" s="8">
        <v>44140.047477722168</v>
      </c>
      <c r="E51" s="8">
        <v>100</v>
      </c>
      <c r="F51" s="8">
        <v>100</v>
      </c>
      <c r="G51" s="8">
        <v>88.239999999999981</v>
      </c>
      <c r="H51" s="8">
        <v>11.760000000000019</v>
      </c>
      <c r="I51" s="8">
        <v>0</v>
      </c>
      <c r="J51" s="8">
        <v>0</v>
      </c>
      <c r="K51" s="8">
        <v>97.555000000000007</v>
      </c>
      <c r="L51" s="8">
        <v>97.555000000000007</v>
      </c>
      <c r="M51" s="8">
        <v>52.3</v>
      </c>
      <c r="N51" s="8">
        <v>45.25500000000001</v>
      </c>
      <c r="O51" s="8">
        <v>2.4449999999999932</v>
      </c>
      <c r="P51" s="8">
        <v>0</v>
      </c>
      <c r="Q51" s="8">
        <v>95.649999999999977</v>
      </c>
      <c r="R51" s="8">
        <v>89.650000000000546</v>
      </c>
      <c r="S51" s="8">
        <v>54.850000000000023</v>
      </c>
      <c r="T51" s="8">
        <v>34.800000000000523</v>
      </c>
      <c r="U51" s="8">
        <v>10.349999999999454</v>
      </c>
      <c r="V51" s="8">
        <v>0</v>
      </c>
    </row>
    <row r="52" spans="1:22" s="103" customFormat="1" ht="11.4" x14ac:dyDescent="0.2">
      <c r="A52" s="103" t="s">
        <v>142</v>
      </c>
      <c r="B52" s="8">
        <v>2007</v>
      </c>
      <c r="C52" s="104" t="s">
        <v>1</v>
      </c>
      <c r="D52" s="8">
        <v>45047.623642044062</v>
      </c>
      <c r="E52" s="8">
        <v>100</v>
      </c>
      <c r="F52" s="8">
        <v>100</v>
      </c>
      <c r="G52" s="8">
        <v>88.239999999999981</v>
      </c>
      <c r="H52" s="8">
        <v>11.760000000000019</v>
      </c>
      <c r="I52" s="8">
        <v>0</v>
      </c>
      <c r="J52" s="8">
        <v>0</v>
      </c>
      <c r="K52" s="8">
        <v>97.555000000000007</v>
      </c>
      <c r="L52" s="8">
        <v>97.555000000000007</v>
      </c>
      <c r="M52" s="8">
        <v>52.3</v>
      </c>
      <c r="N52" s="8">
        <v>45.25500000000001</v>
      </c>
      <c r="O52" s="8">
        <v>2.4449999999999932</v>
      </c>
      <c r="P52" s="8">
        <v>0</v>
      </c>
      <c r="Q52" s="8">
        <v>95.649999999999977</v>
      </c>
      <c r="R52" s="8">
        <v>89.650000000000546</v>
      </c>
      <c r="S52" s="8">
        <v>54.850000000000023</v>
      </c>
      <c r="T52" s="8">
        <v>34.800000000000523</v>
      </c>
      <c r="U52" s="8">
        <v>10.349999999999454</v>
      </c>
      <c r="V52" s="8">
        <v>0</v>
      </c>
    </row>
    <row r="53" spans="1:22" s="103" customFormat="1" ht="11.4" x14ac:dyDescent="0.2">
      <c r="A53" s="103" t="s">
        <v>142</v>
      </c>
      <c r="B53" s="8">
        <v>2008</v>
      </c>
      <c r="C53" s="104" t="s">
        <v>1</v>
      </c>
      <c r="D53" s="8">
        <v>45951.341313400269</v>
      </c>
      <c r="E53" s="8">
        <v>100</v>
      </c>
      <c r="F53" s="8">
        <v>100</v>
      </c>
      <c r="G53" s="8">
        <v>88.199999999999974</v>
      </c>
      <c r="H53" s="8">
        <v>11.800000000000026</v>
      </c>
      <c r="I53" s="8">
        <v>0</v>
      </c>
      <c r="J53" s="8">
        <v>0</v>
      </c>
      <c r="K53" s="8">
        <v>97.462500000000006</v>
      </c>
      <c r="L53" s="8">
        <v>97.462500000000006</v>
      </c>
      <c r="M53" s="8">
        <v>52.25</v>
      </c>
      <c r="N53" s="8">
        <v>45.212500000000006</v>
      </c>
      <c r="O53" s="8">
        <v>2.5374999999999943</v>
      </c>
      <c r="P53" s="8">
        <v>0</v>
      </c>
      <c r="Q53" s="8">
        <v>95.875</v>
      </c>
      <c r="R53" s="8">
        <v>90.875000000000455</v>
      </c>
      <c r="S53" s="8">
        <v>54.375</v>
      </c>
      <c r="T53" s="8">
        <v>36.500000000000455</v>
      </c>
      <c r="U53" s="8">
        <v>9.1249999999995453</v>
      </c>
      <c r="V53" s="8">
        <v>0</v>
      </c>
    </row>
    <row r="54" spans="1:22" s="103" customFormat="1" ht="11.4" x14ac:dyDescent="0.2">
      <c r="A54" s="103" t="s">
        <v>142</v>
      </c>
      <c r="B54" s="8">
        <v>2009</v>
      </c>
      <c r="C54" s="104" t="s">
        <v>1</v>
      </c>
      <c r="D54" s="8">
        <v>46817.262644767761</v>
      </c>
      <c r="E54" s="8">
        <v>100</v>
      </c>
      <c r="F54" s="8">
        <v>100</v>
      </c>
      <c r="G54" s="8">
        <v>88.159999999999982</v>
      </c>
      <c r="H54" s="8">
        <v>11.840000000000018</v>
      </c>
      <c r="I54" s="8">
        <v>0</v>
      </c>
      <c r="J54" s="8">
        <v>0</v>
      </c>
      <c r="K54" s="8">
        <v>97.37</v>
      </c>
      <c r="L54" s="8">
        <v>97.369999999999891</v>
      </c>
      <c r="M54" s="8">
        <v>52.2</v>
      </c>
      <c r="N54" s="8">
        <v>45.169999999999888</v>
      </c>
      <c r="O54" s="8">
        <v>2.6300000000001091</v>
      </c>
      <c r="P54" s="8">
        <v>0</v>
      </c>
      <c r="Q54" s="8">
        <v>96.100000000000023</v>
      </c>
      <c r="R54" s="8">
        <v>92.100000000000364</v>
      </c>
      <c r="S54" s="8">
        <v>53.899999999999977</v>
      </c>
      <c r="T54" s="8">
        <v>38.200000000000387</v>
      </c>
      <c r="U54" s="8">
        <v>7.8999999999996362</v>
      </c>
      <c r="V54" s="8">
        <v>0</v>
      </c>
    </row>
    <row r="55" spans="1:22" s="103" customFormat="1" ht="11.4" x14ac:dyDescent="0.2">
      <c r="A55" s="103" t="s">
        <v>142</v>
      </c>
      <c r="B55" s="8">
        <v>2010</v>
      </c>
      <c r="C55" s="104" t="s">
        <v>1</v>
      </c>
      <c r="D55" s="8">
        <v>47645.889555130008</v>
      </c>
      <c r="E55" s="8">
        <v>100</v>
      </c>
      <c r="F55" s="8">
        <v>100</v>
      </c>
      <c r="G55" s="8">
        <v>88.119999999999976</v>
      </c>
      <c r="H55" s="8">
        <v>11.880000000000024</v>
      </c>
      <c r="I55" s="8">
        <v>0</v>
      </c>
      <c r="J55" s="8">
        <v>0</v>
      </c>
      <c r="K55" s="8">
        <v>97.277500000000003</v>
      </c>
      <c r="L55" s="8">
        <v>96.027499999999691</v>
      </c>
      <c r="M55" s="8">
        <v>52.150000000000006</v>
      </c>
      <c r="N55" s="8">
        <v>43.877499999999685</v>
      </c>
      <c r="O55" s="8">
        <v>3.9725000000003092</v>
      </c>
      <c r="P55" s="8">
        <v>0</v>
      </c>
      <c r="Q55" s="8">
        <v>96.324999999999989</v>
      </c>
      <c r="R55" s="8">
        <v>93.325000000000273</v>
      </c>
      <c r="S55" s="8">
        <v>53.424999999999955</v>
      </c>
      <c r="T55" s="8">
        <v>39.900000000000318</v>
      </c>
      <c r="U55" s="8">
        <v>6.6749999999997272</v>
      </c>
      <c r="V55" s="8">
        <v>0</v>
      </c>
    </row>
    <row r="56" spans="1:22" s="103" customFormat="1" ht="11.4" x14ac:dyDescent="0.2">
      <c r="A56" s="103" t="s">
        <v>142</v>
      </c>
      <c r="B56" s="8">
        <v>2011</v>
      </c>
      <c r="C56" s="104" t="s">
        <v>1</v>
      </c>
      <c r="D56" s="8">
        <v>47971.531159744263</v>
      </c>
      <c r="E56" s="8">
        <v>100</v>
      </c>
      <c r="F56" s="8">
        <v>100</v>
      </c>
      <c r="G56" s="8">
        <v>88.079999999999984</v>
      </c>
      <c r="H56" s="8">
        <v>11.920000000000016</v>
      </c>
      <c r="I56" s="8">
        <v>0</v>
      </c>
      <c r="J56" s="8">
        <v>0</v>
      </c>
      <c r="K56" s="8">
        <v>97.185000000000002</v>
      </c>
      <c r="L56" s="8">
        <v>94.684999999999945</v>
      </c>
      <c r="M56" s="8">
        <v>52.099999999999994</v>
      </c>
      <c r="N56" s="8">
        <v>42.584999999999951</v>
      </c>
      <c r="O56" s="8">
        <v>5.3150000000000546</v>
      </c>
      <c r="P56" s="8">
        <v>0</v>
      </c>
      <c r="Q56" s="8">
        <v>96.550000000000011</v>
      </c>
      <c r="R56" s="8">
        <v>94.550000000000182</v>
      </c>
      <c r="S56" s="8">
        <v>52.950000000000045</v>
      </c>
      <c r="T56" s="8">
        <v>41.600000000000136</v>
      </c>
      <c r="U56" s="8">
        <v>5.4499999999998181</v>
      </c>
      <c r="V56" s="8">
        <v>0</v>
      </c>
    </row>
    <row r="57" spans="1:22" s="103" customFormat="1" ht="11.4" x14ac:dyDescent="0.2">
      <c r="A57" s="103" t="s">
        <v>142</v>
      </c>
      <c r="B57" s="8">
        <v>2012</v>
      </c>
      <c r="C57" s="104" t="s">
        <v>1</v>
      </c>
      <c r="D57" s="8">
        <v>48220.470316238403</v>
      </c>
      <c r="E57" s="8">
        <v>100</v>
      </c>
      <c r="F57" s="8">
        <v>100</v>
      </c>
      <c r="G57" s="8">
        <v>88.039999999999978</v>
      </c>
      <c r="H57" s="8">
        <v>11.960000000000022</v>
      </c>
      <c r="I57" s="8">
        <v>0</v>
      </c>
      <c r="J57" s="8">
        <v>0</v>
      </c>
      <c r="K57" s="8">
        <v>97.092500000000001</v>
      </c>
      <c r="L57" s="8">
        <v>93.342499999999745</v>
      </c>
      <c r="M57" s="8">
        <v>52.05</v>
      </c>
      <c r="N57" s="8">
        <v>41.292499999999748</v>
      </c>
      <c r="O57" s="8">
        <v>6.6575000000002547</v>
      </c>
      <c r="P57" s="8">
        <v>0</v>
      </c>
      <c r="Q57" s="8">
        <v>96.774999999999977</v>
      </c>
      <c r="R57" s="8">
        <v>95.775000000000546</v>
      </c>
      <c r="S57" s="8">
        <v>52.475000000000023</v>
      </c>
      <c r="T57" s="8">
        <v>43.300000000000523</v>
      </c>
      <c r="U57" s="8">
        <v>4.2249999999994543</v>
      </c>
      <c r="V57" s="8">
        <v>0</v>
      </c>
    </row>
    <row r="58" spans="1:22" s="103" customFormat="1" ht="11.4" x14ac:dyDescent="0.2">
      <c r="A58" s="103" t="s">
        <v>142</v>
      </c>
      <c r="B58" s="8">
        <v>2013</v>
      </c>
      <c r="C58" s="104" t="s">
        <v>1</v>
      </c>
      <c r="D58" s="8">
        <v>48421.402659034728</v>
      </c>
      <c r="E58" s="8">
        <v>100</v>
      </c>
      <c r="F58" s="8">
        <v>100</v>
      </c>
      <c r="G58" s="8">
        <v>87.999999999999986</v>
      </c>
      <c r="H58" s="8">
        <v>12.000000000000014</v>
      </c>
      <c r="I58" s="8">
        <v>0</v>
      </c>
      <c r="J58" s="8">
        <v>0</v>
      </c>
      <c r="K58" s="8">
        <v>97</v>
      </c>
      <c r="L58" s="8">
        <v>91.999999999999545</v>
      </c>
      <c r="M58" s="8">
        <v>52</v>
      </c>
      <c r="N58" s="8">
        <v>39.999999999999545</v>
      </c>
      <c r="O58" s="8">
        <v>8.0000000000004547</v>
      </c>
      <c r="P58" s="8">
        <v>0</v>
      </c>
      <c r="Q58" s="8">
        <v>97</v>
      </c>
      <c r="R58" s="8">
        <v>97</v>
      </c>
      <c r="S58" s="8">
        <v>52</v>
      </c>
      <c r="T58" s="8">
        <v>45</v>
      </c>
      <c r="U58" s="8">
        <v>3</v>
      </c>
      <c r="V58" s="8">
        <v>0</v>
      </c>
    </row>
    <row r="59" spans="1:22" s="103" customFormat="1" ht="11.4" x14ac:dyDescent="0.2">
      <c r="A59" s="103" t="s">
        <v>142</v>
      </c>
      <c r="B59" s="8">
        <v>2014</v>
      </c>
      <c r="C59" s="104" t="s">
        <v>1</v>
      </c>
      <c r="D59" s="8">
        <v>48369.270573196409</v>
      </c>
      <c r="E59" s="8">
        <v>100</v>
      </c>
      <c r="F59" s="8">
        <v>99.997499999999988</v>
      </c>
      <c r="G59" s="8">
        <v>87.95999999999998</v>
      </c>
      <c r="H59" s="8">
        <v>12.037500000000009</v>
      </c>
      <c r="I59" s="8">
        <v>2.5000000000119371E-3</v>
      </c>
      <c r="J59" s="8">
        <v>0</v>
      </c>
      <c r="K59" s="8">
        <v>96.907499999999999</v>
      </c>
      <c r="L59" s="8">
        <v>90.6574999999998</v>
      </c>
      <c r="M59" s="8">
        <v>51.95</v>
      </c>
      <c r="N59" s="8">
        <v>38.707499999999797</v>
      </c>
      <c r="O59" s="8">
        <v>9.3425000000002001</v>
      </c>
      <c r="P59" s="8">
        <v>0</v>
      </c>
      <c r="Q59" s="8">
        <v>97.225000000000023</v>
      </c>
      <c r="R59" s="8">
        <v>97.225000000000023</v>
      </c>
      <c r="S59" s="8">
        <v>51.524999999999977</v>
      </c>
      <c r="T59" s="8">
        <v>45.700000000000045</v>
      </c>
      <c r="U59" s="8">
        <v>2.7749999999999773</v>
      </c>
      <c r="V59" s="8">
        <v>0</v>
      </c>
    </row>
    <row r="60" spans="1:22" s="103" customFormat="1" ht="11.4" x14ac:dyDescent="0.2">
      <c r="A60" s="103" t="s">
        <v>142</v>
      </c>
      <c r="B60" s="8">
        <v>2015</v>
      </c>
      <c r="C60" s="104" t="s">
        <v>1</v>
      </c>
      <c r="D60" s="8">
        <v>48361.474654769903</v>
      </c>
      <c r="E60" s="8">
        <v>100</v>
      </c>
      <c r="F60" s="8">
        <v>99.99499999999999</v>
      </c>
      <c r="G60" s="8">
        <v>87.919999999999987</v>
      </c>
      <c r="H60" s="8">
        <v>12.075000000000003</v>
      </c>
      <c r="I60" s="8">
        <v>5.0000000000096634E-3</v>
      </c>
      <c r="J60" s="8">
        <v>0</v>
      </c>
      <c r="K60" s="8">
        <v>96.814999999999998</v>
      </c>
      <c r="L60" s="8">
        <v>89.3149999999996</v>
      </c>
      <c r="M60" s="8">
        <v>51.899999999999991</v>
      </c>
      <c r="N60" s="8">
        <v>37.414999999999608</v>
      </c>
      <c r="O60" s="8">
        <v>10.6850000000004</v>
      </c>
      <c r="P60" s="8">
        <v>0</v>
      </c>
      <c r="Q60" s="8">
        <v>97.449999999999989</v>
      </c>
      <c r="R60" s="8">
        <v>97.449999999999989</v>
      </c>
      <c r="S60" s="8">
        <v>51.049999999999955</v>
      </c>
      <c r="T60" s="8">
        <v>46.400000000000034</v>
      </c>
      <c r="U60" s="8">
        <v>2.5500000000000114</v>
      </c>
      <c r="V60" s="8">
        <v>0</v>
      </c>
    </row>
    <row r="61" spans="1:22" s="103" customFormat="1" ht="11.4" x14ac:dyDescent="0.2">
      <c r="A61" s="103" t="s">
        <v>142</v>
      </c>
      <c r="B61" s="8">
        <v>2016</v>
      </c>
      <c r="C61" s="104" t="s">
        <v>1</v>
      </c>
      <c r="D61" s="8">
        <v>48359.819014625551</v>
      </c>
      <c r="E61" s="8">
        <v>100</v>
      </c>
      <c r="F61" s="8">
        <v>99.99499999999999</v>
      </c>
      <c r="G61" s="8">
        <v>87.919999999999987</v>
      </c>
      <c r="H61" s="8">
        <v>12.075000000000003</v>
      </c>
      <c r="I61" s="8">
        <v>5.0000000000096634E-3</v>
      </c>
      <c r="J61" s="8">
        <v>0</v>
      </c>
      <c r="K61" s="8">
        <v>96.814999999999998</v>
      </c>
      <c r="L61" s="8">
        <v>89.3149999999996</v>
      </c>
      <c r="M61" s="8">
        <v>51.899999999999991</v>
      </c>
      <c r="N61" s="8">
        <v>37.414999999999608</v>
      </c>
      <c r="O61" s="8">
        <v>10.6850000000004</v>
      </c>
      <c r="P61" s="8">
        <v>0</v>
      </c>
      <c r="Q61" s="8">
        <v>97.449999999999989</v>
      </c>
      <c r="R61" s="8">
        <v>97.449999999999989</v>
      </c>
      <c r="S61" s="8">
        <v>51.049999999999947</v>
      </c>
      <c r="T61" s="8">
        <v>46.400000000000041</v>
      </c>
      <c r="U61" s="8">
        <v>2.5500000000000114</v>
      </c>
      <c r="V61" s="8">
        <v>0</v>
      </c>
    </row>
    <row r="62" spans="1:22" s="103" customFormat="1" ht="11.4" x14ac:dyDescent="0.2">
      <c r="A62" s="103" t="s">
        <v>142</v>
      </c>
      <c r="B62" s="8">
        <v>2017</v>
      </c>
      <c r="C62" s="104" t="s">
        <v>1</v>
      </c>
      <c r="D62" s="8">
        <v>48438.296067733761</v>
      </c>
      <c r="E62" s="8">
        <v>100</v>
      </c>
      <c r="F62" s="8">
        <v>99.99499999999999</v>
      </c>
      <c r="G62" s="8">
        <v>87.919999999999987</v>
      </c>
      <c r="H62" s="8">
        <v>12.075000000000003</v>
      </c>
      <c r="I62" s="8">
        <v>5.0000000000096634E-3</v>
      </c>
      <c r="J62" s="8">
        <v>0</v>
      </c>
      <c r="K62" s="8">
        <v>96.814999999999998</v>
      </c>
      <c r="L62" s="8">
        <v>89.3149999999996</v>
      </c>
      <c r="M62" s="8">
        <v>51.899999999999991</v>
      </c>
      <c r="N62" s="8">
        <v>37.414999999999608</v>
      </c>
      <c r="O62" s="8">
        <v>10.6850000000004</v>
      </c>
      <c r="P62" s="8">
        <v>0</v>
      </c>
      <c r="Q62" s="8">
        <v>97.449999999999989</v>
      </c>
      <c r="R62" s="8">
        <v>97.449999999999989</v>
      </c>
      <c r="S62" s="8">
        <v>51.049999999999947</v>
      </c>
      <c r="T62" s="8">
        <v>46.400000000000041</v>
      </c>
      <c r="U62" s="8">
        <v>2.5500000000000114</v>
      </c>
      <c r="V62" s="8">
        <v>0</v>
      </c>
    </row>
    <row r="63" spans="1:22" s="103" customFormat="1" ht="11.4" x14ac:dyDescent="0.2">
      <c r="A63" s="103" t="s">
        <v>142</v>
      </c>
      <c r="B63" s="8">
        <v>2018</v>
      </c>
      <c r="C63" s="104" t="s">
        <v>1</v>
      </c>
      <c r="D63" s="8">
        <v>48489.843724365237</v>
      </c>
      <c r="E63" s="8">
        <v>100</v>
      </c>
      <c r="F63" s="8">
        <v>99.99499999999999</v>
      </c>
      <c r="G63" s="8">
        <v>87.919999999999987</v>
      </c>
      <c r="H63" s="8">
        <v>12.075000000000003</v>
      </c>
      <c r="I63" s="8">
        <v>5.0000000000096634E-3</v>
      </c>
      <c r="J63" s="8">
        <v>0</v>
      </c>
      <c r="K63" s="8">
        <v>96.814999999999998</v>
      </c>
      <c r="L63" s="8">
        <v>89.3149999999996</v>
      </c>
      <c r="M63" s="8">
        <v>51.899999999999991</v>
      </c>
      <c r="N63" s="8">
        <v>37.414999999999608</v>
      </c>
      <c r="O63" s="8">
        <v>10.6850000000004</v>
      </c>
      <c r="P63" s="8">
        <v>0</v>
      </c>
      <c r="Q63" s="8">
        <v>97.449999999999989</v>
      </c>
      <c r="R63" s="8">
        <v>97.449999999999989</v>
      </c>
      <c r="S63" s="8">
        <v>51.049999999999947</v>
      </c>
      <c r="T63" s="8">
        <v>46.400000000000041</v>
      </c>
      <c r="U63" s="8">
        <v>2.5500000000000114</v>
      </c>
      <c r="V63" s="8">
        <v>0</v>
      </c>
    </row>
    <row r="64" spans="1:22" s="103" customFormat="1" ht="11.4" x14ac:dyDescent="0.2">
      <c r="A64" s="103" t="s">
        <v>142</v>
      </c>
      <c r="B64" s="8">
        <v>2019</v>
      </c>
      <c r="C64" s="104" t="s">
        <v>1</v>
      </c>
      <c r="D64" s="8">
        <v>48523.935894584654</v>
      </c>
      <c r="E64" s="8">
        <v>100</v>
      </c>
      <c r="F64" s="8">
        <v>99.99499999999999</v>
      </c>
      <c r="G64" s="8">
        <v>87.919999999999987</v>
      </c>
      <c r="H64" s="8">
        <v>12.075000000000003</v>
      </c>
      <c r="I64" s="8">
        <v>5.0000000000096634E-3</v>
      </c>
      <c r="J64" s="8">
        <v>0</v>
      </c>
      <c r="K64" s="8">
        <v>96.814999999999998</v>
      </c>
      <c r="L64" s="8">
        <v>89.3149999999996</v>
      </c>
      <c r="M64" s="8">
        <v>51.899999999999991</v>
      </c>
      <c r="N64" s="8">
        <v>37.414999999999608</v>
      </c>
      <c r="O64" s="8">
        <v>10.6850000000004</v>
      </c>
      <c r="P64" s="8">
        <v>0</v>
      </c>
      <c r="Q64" s="8">
        <v>97.449999999999989</v>
      </c>
      <c r="R64" s="8">
        <v>97.449999999999989</v>
      </c>
      <c r="S64" s="8">
        <v>51.049999999999947</v>
      </c>
      <c r="T64" s="8">
        <v>46.400000000000041</v>
      </c>
      <c r="U64" s="8">
        <v>2.5500000000000114</v>
      </c>
      <c r="V64" s="8">
        <v>0</v>
      </c>
    </row>
    <row r="65" spans="1:22" s="103" customFormat="1" ht="11.4" x14ac:dyDescent="0.2">
      <c r="A65" s="103" t="s">
        <v>142</v>
      </c>
      <c r="B65" s="8">
        <v>2020</v>
      </c>
      <c r="C65" s="104" t="s">
        <v>1</v>
      </c>
      <c r="D65" s="8">
        <v>48602.397583007813</v>
      </c>
      <c r="E65" s="8">
        <v>100</v>
      </c>
      <c r="F65" s="8">
        <v>99.99499999999999</v>
      </c>
      <c r="G65" s="8"/>
      <c r="H65" s="8"/>
      <c r="I65" s="8">
        <v>5.0000000000096634E-3</v>
      </c>
      <c r="J65" s="8">
        <v>99.99499999999999</v>
      </c>
      <c r="K65" s="8"/>
      <c r="L65" s="8"/>
      <c r="M65" s="8"/>
      <c r="N65" s="8"/>
      <c r="O65" s="8"/>
      <c r="P65" s="8">
        <v>100</v>
      </c>
      <c r="Q65" s="8"/>
      <c r="R65" s="8"/>
      <c r="S65" s="8"/>
      <c r="T65" s="8"/>
      <c r="U65" s="8"/>
      <c r="V65" s="8">
        <v>100</v>
      </c>
    </row>
    <row r="66" spans="1:22" s="103" customFormat="1" ht="11.4" x14ac:dyDescent="0.2">
      <c r="A66" s="103" t="s">
        <v>142</v>
      </c>
      <c r="B66" s="8">
        <v>2021</v>
      </c>
      <c r="C66" s="104" t="s">
        <v>1</v>
      </c>
      <c r="D66" s="8">
        <v>48814.5907957077</v>
      </c>
      <c r="E66" s="8">
        <v>100</v>
      </c>
      <c r="F66" s="8">
        <v>99.99499999999999</v>
      </c>
      <c r="G66" s="8"/>
      <c r="H66" s="8"/>
      <c r="I66" s="8">
        <v>5.0000000000096634E-3</v>
      </c>
      <c r="J66" s="8">
        <v>99.99499999999999</v>
      </c>
      <c r="K66" s="8"/>
      <c r="L66" s="8"/>
      <c r="M66" s="8"/>
      <c r="N66" s="8"/>
      <c r="O66" s="8"/>
      <c r="P66" s="8">
        <v>100</v>
      </c>
      <c r="Q66" s="8"/>
      <c r="R66" s="8"/>
      <c r="S66" s="8"/>
      <c r="T66" s="8"/>
      <c r="U66" s="8"/>
      <c r="V66" s="8">
        <v>100</v>
      </c>
    </row>
    <row r="67" spans="1:22" s="103" customFormat="1" ht="11.4" x14ac:dyDescent="0.2">
      <c r="A67" s="103" t="s">
        <v>142</v>
      </c>
      <c r="B67" s="8">
        <v>2022</v>
      </c>
      <c r="C67" s="104" t="s">
        <v>1</v>
      </c>
      <c r="D67" s="8">
        <v>49080.472463150028</v>
      </c>
      <c r="E67" s="8">
        <v>100</v>
      </c>
      <c r="F67" s="8">
        <v>99.99499999999999</v>
      </c>
      <c r="G67" s="8"/>
      <c r="H67" s="8"/>
      <c r="I67" s="8">
        <v>5.0000000000096634E-3</v>
      </c>
      <c r="J67" s="8">
        <v>99.99499999999999</v>
      </c>
      <c r="K67" s="8"/>
      <c r="L67" s="8"/>
      <c r="M67" s="8"/>
      <c r="N67" s="8"/>
      <c r="O67" s="8"/>
      <c r="P67" s="8">
        <v>100</v>
      </c>
      <c r="Q67" s="8"/>
      <c r="R67" s="8"/>
      <c r="S67" s="8"/>
      <c r="T67" s="8"/>
      <c r="U67" s="8"/>
      <c r="V67" s="8">
        <v>100</v>
      </c>
    </row>
    <row r="68" spans="1:22" s="103" customFormat="1" ht="11.4" x14ac:dyDescent="0.2">
      <c r="A68" s="103" t="s">
        <v>142</v>
      </c>
      <c r="B68" s="8">
        <v>2023</v>
      </c>
      <c r="C68" s="104" t="s">
        <v>1</v>
      </c>
      <c r="D68" s="8">
        <v>49348.552209472655</v>
      </c>
      <c r="E68" s="8">
        <v>100</v>
      </c>
      <c r="F68" s="8">
        <v>99.99499999999999</v>
      </c>
      <c r="G68" s="8"/>
      <c r="H68" s="8"/>
      <c r="I68" s="8">
        <v>5.0000000000096634E-3</v>
      </c>
      <c r="J68" s="8">
        <v>99.99499999999999</v>
      </c>
      <c r="K68" s="8"/>
      <c r="L68" s="8"/>
      <c r="M68" s="8"/>
      <c r="N68" s="8"/>
      <c r="O68" s="8"/>
      <c r="P68" s="8">
        <v>100</v>
      </c>
      <c r="Q68" s="8"/>
      <c r="R68" s="8"/>
      <c r="S68" s="8"/>
      <c r="T68" s="8"/>
      <c r="U68" s="8"/>
      <c r="V68" s="8">
        <v>100</v>
      </c>
    </row>
    <row r="69" spans="1:22" s="103" customFormat="1" ht="11.4" x14ac:dyDescent="0.2">
      <c r="A69" s="103" t="s">
        <v>142</v>
      </c>
      <c r="B69" s="8">
        <v>2024</v>
      </c>
      <c r="C69" s="104" t="s">
        <v>1</v>
      </c>
      <c r="D69" s="8">
        <v>49300.274976997374</v>
      </c>
      <c r="E69" s="8">
        <v>100</v>
      </c>
      <c r="F69" s="8">
        <v>99.99499999999999</v>
      </c>
      <c r="G69" s="8"/>
      <c r="H69" s="8"/>
      <c r="I69" s="8">
        <v>5.0000000000096634E-3</v>
      </c>
      <c r="J69" s="8">
        <v>99.99499999999999</v>
      </c>
      <c r="K69" s="8"/>
      <c r="L69" s="8"/>
      <c r="M69" s="8"/>
      <c r="N69" s="8"/>
      <c r="O69" s="8"/>
      <c r="P69" s="8">
        <v>100</v>
      </c>
      <c r="Q69" s="8"/>
      <c r="R69" s="8"/>
      <c r="S69" s="8"/>
      <c r="T69" s="8"/>
      <c r="U69" s="8"/>
      <c r="V69" s="8">
        <v>100</v>
      </c>
    </row>
    <row r="70" spans="1:22" s="103" customFormat="1" ht="11.4" x14ac:dyDescent="0.2">
      <c r="A70" s="103" t="s">
        <v>142</v>
      </c>
      <c r="B70" s="8">
        <v>2025</v>
      </c>
      <c r="C70" s="104" t="s">
        <v>1</v>
      </c>
      <c r="D70" s="8">
        <v>52589.706327438354</v>
      </c>
      <c r="E70" s="8">
        <v>100</v>
      </c>
      <c r="F70" s="8">
        <v>99.99499999999999</v>
      </c>
      <c r="G70" s="8"/>
      <c r="H70" s="8"/>
      <c r="I70" s="8">
        <v>5.0000000000096634E-3</v>
      </c>
      <c r="J70" s="8">
        <v>99.99499999999999</v>
      </c>
      <c r="K70" s="8"/>
      <c r="L70" s="8"/>
      <c r="M70" s="8"/>
      <c r="N70" s="8"/>
      <c r="O70" s="8"/>
      <c r="P70" s="8">
        <v>100</v>
      </c>
      <c r="Q70" s="8"/>
      <c r="R70" s="8"/>
      <c r="S70" s="8"/>
      <c r="T70" s="8"/>
      <c r="U70" s="8"/>
      <c r="V70" s="8">
        <v>100</v>
      </c>
    </row>
    <row r="71" spans="1:22" s="103" customFormat="1" ht="11.4" x14ac:dyDescent="0.2">
      <c r="A71" s="103" t="s">
        <v>142</v>
      </c>
      <c r="B71" s="8">
        <v>2026</v>
      </c>
      <c r="C71" s="104" t="s">
        <v>1</v>
      </c>
      <c r="D71" s="8"/>
      <c r="E71" s="8">
        <v>100</v>
      </c>
      <c r="F71" s="8">
        <v>99.99499999999999</v>
      </c>
      <c r="G71" s="8"/>
      <c r="H71" s="8"/>
      <c r="I71" s="8">
        <v>5.0000000000096634E-3</v>
      </c>
      <c r="J71" s="8">
        <v>99.99499999999999</v>
      </c>
      <c r="K71" s="8"/>
      <c r="L71" s="8"/>
      <c r="M71" s="8"/>
      <c r="N71" s="8"/>
      <c r="O71" s="8"/>
      <c r="P71" s="8">
        <v>100</v>
      </c>
      <c r="Q71" s="8"/>
      <c r="R71" s="8"/>
      <c r="S71" s="8"/>
      <c r="T71" s="8"/>
      <c r="U71" s="8"/>
      <c r="V71" s="8">
        <v>100</v>
      </c>
    </row>
    <row r="72" spans="1:22" s="103" customFormat="1" ht="11.4" x14ac:dyDescent="0.2">
      <c r="A72" s="103" t="s">
        <v>142</v>
      </c>
      <c r="B72" s="8">
        <v>2027</v>
      </c>
      <c r="C72" s="104" t="s">
        <v>1</v>
      </c>
      <c r="D72" s="8"/>
      <c r="E72" s="8">
        <v>100</v>
      </c>
      <c r="F72" s="8">
        <v>99.99499999999999</v>
      </c>
      <c r="G72" s="8"/>
      <c r="H72" s="8"/>
      <c r="I72" s="8">
        <v>5.0000000000096634E-3</v>
      </c>
      <c r="J72" s="8">
        <v>99.99499999999999</v>
      </c>
      <c r="K72" s="8"/>
      <c r="L72" s="8"/>
      <c r="M72" s="8"/>
      <c r="N72" s="8"/>
      <c r="O72" s="8"/>
      <c r="P72" s="8">
        <v>100</v>
      </c>
      <c r="Q72" s="8"/>
      <c r="R72" s="8"/>
      <c r="S72" s="8"/>
      <c r="T72" s="8"/>
      <c r="U72" s="8"/>
      <c r="V72" s="8">
        <v>100</v>
      </c>
    </row>
    <row r="73" spans="1:22" s="103" customFormat="1" ht="11.4" x14ac:dyDescent="0.2">
      <c r="A73" s="103" t="s">
        <v>142</v>
      </c>
      <c r="B73" s="8">
        <v>2028</v>
      </c>
      <c r="C73" s="104" t="s">
        <v>1</v>
      </c>
      <c r="D73" s="8"/>
      <c r="E73" s="8">
        <v>100</v>
      </c>
      <c r="F73" s="8">
        <v>99.99499999999999</v>
      </c>
      <c r="G73" s="8"/>
      <c r="H73" s="8"/>
      <c r="I73" s="8">
        <v>5.0000000000096634E-3</v>
      </c>
      <c r="J73" s="8">
        <v>99.99499999999999</v>
      </c>
      <c r="K73" s="8"/>
      <c r="L73" s="8"/>
      <c r="M73" s="8"/>
      <c r="N73" s="8"/>
      <c r="O73" s="8"/>
      <c r="P73" s="8">
        <v>100</v>
      </c>
      <c r="Q73" s="8"/>
      <c r="R73" s="8"/>
      <c r="S73" s="8"/>
      <c r="T73" s="8"/>
      <c r="U73" s="8"/>
      <c r="V73" s="8">
        <v>100</v>
      </c>
    </row>
    <row r="74" spans="1:22" s="103" customFormat="1" ht="11.4" x14ac:dyDescent="0.2">
      <c r="A74" s="103" t="s">
        <v>142</v>
      </c>
      <c r="B74" s="8">
        <v>2029</v>
      </c>
      <c r="C74" s="104" t="s">
        <v>1</v>
      </c>
      <c r="D74" s="8"/>
      <c r="E74" s="8">
        <v>100</v>
      </c>
      <c r="F74" s="8">
        <v>99.99499999999999</v>
      </c>
      <c r="G74" s="8"/>
      <c r="H74" s="8"/>
      <c r="I74" s="8">
        <v>5.0000000000096634E-3</v>
      </c>
      <c r="J74" s="8">
        <v>99.99499999999999</v>
      </c>
      <c r="K74" s="8"/>
      <c r="L74" s="8"/>
      <c r="M74" s="8"/>
      <c r="N74" s="8"/>
      <c r="O74" s="8"/>
      <c r="P74" s="8">
        <v>100</v>
      </c>
      <c r="Q74" s="8"/>
      <c r="R74" s="8"/>
      <c r="S74" s="8"/>
      <c r="T74" s="8"/>
      <c r="U74" s="8"/>
      <c r="V74" s="8">
        <v>100</v>
      </c>
    </row>
    <row r="75" spans="1:22" s="103" customFormat="1" ht="11.4" x14ac:dyDescent="0.2">
      <c r="A75" s="103" t="s">
        <v>142</v>
      </c>
      <c r="B75" s="8">
        <v>2030</v>
      </c>
      <c r="C75" s="104" t="s">
        <v>1</v>
      </c>
      <c r="D75" s="8"/>
      <c r="E75" s="8">
        <v>100</v>
      </c>
      <c r="F75" s="8">
        <v>99.99499999999999</v>
      </c>
      <c r="G75" s="8"/>
      <c r="H75" s="8"/>
      <c r="I75" s="8">
        <v>5.0000000000096634E-3</v>
      </c>
      <c r="J75" s="8">
        <v>99.99499999999999</v>
      </c>
      <c r="K75" s="8"/>
      <c r="L75" s="8"/>
      <c r="M75" s="8"/>
      <c r="N75" s="8"/>
      <c r="O75" s="8"/>
      <c r="P75" s="8">
        <v>100</v>
      </c>
      <c r="Q75" s="8"/>
      <c r="R75" s="8"/>
      <c r="S75" s="8"/>
      <c r="T75" s="8"/>
      <c r="U75" s="8"/>
      <c r="V75" s="8">
        <v>100</v>
      </c>
    </row>
    <row r="76" spans="1:22" s="103" customFormat="1" ht="11.4" x14ac:dyDescent="0.2">
      <c r="A76" s="103" t="s">
        <v>142</v>
      </c>
      <c r="B76" s="8">
        <v>2000</v>
      </c>
      <c r="C76" s="104" t="s">
        <v>2</v>
      </c>
      <c r="D76" s="8">
        <v>46652.495836906433</v>
      </c>
      <c r="E76" s="8"/>
      <c r="F76" s="8"/>
      <c r="G76" s="8"/>
      <c r="H76" s="8"/>
      <c r="I76" s="8"/>
      <c r="J76" s="8">
        <v>100</v>
      </c>
      <c r="K76" s="8"/>
      <c r="L76" s="8"/>
      <c r="M76" s="8"/>
      <c r="N76" s="8"/>
      <c r="O76" s="8"/>
      <c r="P76" s="8">
        <v>100</v>
      </c>
      <c r="Q76" s="8"/>
      <c r="R76" s="8"/>
      <c r="S76" s="8"/>
      <c r="T76" s="8"/>
      <c r="U76" s="8"/>
      <c r="V76" s="8">
        <v>100</v>
      </c>
    </row>
    <row r="77" spans="1:22" s="103" customFormat="1" ht="11.4" x14ac:dyDescent="0.2">
      <c r="A77" s="103" t="s">
        <v>142</v>
      </c>
      <c r="B77" s="8">
        <v>2001</v>
      </c>
      <c r="C77" s="104" t="s">
        <v>2</v>
      </c>
      <c r="D77" s="8">
        <v>47509.790508728023</v>
      </c>
      <c r="E77" s="8"/>
      <c r="F77" s="8"/>
      <c r="G77" s="8"/>
      <c r="H77" s="8"/>
      <c r="I77" s="8"/>
      <c r="J77" s="8">
        <v>100</v>
      </c>
      <c r="K77" s="8"/>
      <c r="L77" s="8"/>
      <c r="M77" s="8"/>
      <c r="N77" s="8"/>
      <c r="O77" s="8"/>
      <c r="P77" s="8">
        <v>100</v>
      </c>
      <c r="Q77" s="8"/>
      <c r="R77" s="8"/>
      <c r="S77" s="8"/>
      <c r="T77" s="8"/>
      <c r="U77" s="8"/>
      <c r="V77" s="8">
        <v>100</v>
      </c>
    </row>
    <row r="78" spans="1:22" s="103" customFormat="1" ht="11.4" x14ac:dyDescent="0.2">
      <c r="A78" s="103" t="s">
        <v>142</v>
      </c>
      <c r="B78" s="8">
        <v>2002</v>
      </c>
      <c r="C78" s="104" t="s">
        <v>2</v>
      </c>
      <c r="D78" s="8">
        <v>48588.339178810114</v>
      </c>
      <c r="E78" s="8"/>
      <c r="F78" s="8"/>
      <c r="G78" s="8"/>
      <c r="H78" s="8"/>
      <c r="I78" s="8"/>
      <c r="J78" s="8">
        <v>100</v>
      </c>
      <c r="K78" s="8"/>
      <c r="L78" s="8"/>
      <c r="M78" s="8"/>
      <c r="N78" s="8"/>
      <c r="O78" s="8"/>
      <c r="P78" s="8">
        <v>100</v>
      </c>
      <c r="Q78" s="8"/>
      <c r="R78" s="8"/>
      <c r="S78" s="8"/>
      <c r="T78" s="8"/>
      <c r="U78" s="8"/>
      <c r="V78" s="8">
        <v>100</v>
      </c>
    </row>
    <row r="79" spans="1:22" s="103" customFormat="1" ht="11.4" x14ac:dyDescent="0.2">
      <c r="A79" s="103" t="s">
        <v>142</v>
      </c>
      <c r="B79" s="8">
        <v>2003</v>
      </c>
      <c r="C79" s="104" t="s">
        <v>2</v>
      </c>
      <c r="D79" s="8">
        <v>49768.114748840329</v>
      </c>
      <c r="E79" s="8">
        <v>98.535000000000082</v>
      </c>
      <c r="F79" s="8">
        <v>93.039999999999964</v>
      </c>
      <c r="G79" s="8">
        <v>70.58</v>
      </c>
      <c r="H79" s="8">
        <v>22.459999999999965</v>
      </c>
      <c r="I79" s="8">
        <v>6.9600000000000364</v>
      </c>
      <c r="J79" s="8">
        <v>0</v>
      </c>
      <c r="K79" s="8">
        <v>99.0349999999994</v>
      </c>
      <c r="L79" s="8">
        <v>89.9050000000002</v>
      </c>
      <c r="M79" s="8">
        <v>47.3</v>
      </c>
      <c r="N79" s="8">
        <v>42.605000000000203</v>
      </c>
      <c r="O79" s="8">
        <v>10.0949999999998</v>
      </c>
      <c r="P79" s="8">
        <v>0</v>
      </c>
      <c r="Q79" s="8">
        <v>96.5</v>
      </c>
      <c r="R79" s="8">
        <v>90.800000000000011</v>
      </c>
      <c r="S79" s="8">
        <v>85.100000000000364</v>
      </c>
      <c r="T79" s="8">
        <v>5.6999999999996476</v>
      </c>
      <c r="U79" s="8">
        <v>9.1999999999999886</v>
      </c>
      <c r="V79" s="8">
        <v>0</v>
      </c>
    </row>
    <row r="80" spans="1:22" s="103" customFormat="1" ht="11.4" x14ac:dyDescent="0.2">
      <c r="A80" s="103" t="s">
        <v>142</v>
      </c>
      <c r="B80" s="8">
        <v>2004</v>
      </c>
      <c r="C80" s="104" t="s">
        <v>2</v>
      </c>
      <c r="D80" s="8">
        <v>50954.078393402095</v>
      </c>
      <c r="E80" s="8">
        <v>98.535000000000082</v>
      </c>
      <c r="F80" s="8">
        <v>93.039999999999964</v>
      </c>
      <c r="G80" s="8">
        <v>70.58</v>
      </c>
      <c r="H80" s="8">
        <v>22.459999999999965</v>
      </c>
      <c r="I80" s="8">
        <v>6.9600000000000364</v>
      </c>
      <c r="J80" s="8">
        <v>0</v>
      </c>
      <c r="K80" s="8">
        <v>99.0349999999994</v>
      </c>
      <c r="L80" s="8">
        <v>89.9050000000002</v>
      </c>
      <c r="M80" s="8">
        <v>47.3</v>
      </c>
      <c r="N80" s="8">
        <v>42.605000000000203</v>
      </c>
      <c r="O80" s="8">
        <v>10.0949999999998</v>
      </c>
      <c r="P80" s="8">
        <v>0</v>
      </c>
      <c r="Q80" s="8">
        <v>96.5</v>
      </c>
      <c r="R80" s="8">
        <v>90.800000000000011</v>
      </c>
      <c r="S80" s="8">
        <v>85.100000000000364</v>
      </c>
      <c r="T80" s="8">
        <v>5.6999999999996476</v>
      </c>
      <c r="U80" s="8">
        <v>9.1999999999999886</v>
      </c>
      <c r="V80" s="8">
        <v>0</v>
      </c>
    </row>
    <row r="81" spans="1:22" s="103" customFormat="1" ht="11.4" x14ac:dyDescent="0.2">
      <c r="A81" s="103" t="s">
        <v>142</v>
      </c>
      <c r="B81" s="8">
        <v>2005</v>
      </c>
      <c r="C81" s="104" t="s">
        <v>2</v>
      </c>
      <c r="D81" s="8">
        <v>52145.148501892094</v>
      </c>
      <c r="E81" s="8">
        <v>98.535000000000082</v>
      </c>
      <c r="F81" s="8">
        <v>93.039999999999964</v>
      </c>
      <c r="G81" s="8">
        <v>70.58</v>
      </c>
      <c r="H81" s="8">
        <v>22.459999999999965</v>
      </c>
      <c r="I81" s="8">
        <v>6.9600000000000364</v>
      </c>
      <c r="J81" s="8">
        <v>0</v>
      </c>
      <c r="K81" s="8">
        <v>99.0349999999994</v>
      </c>
      <c r="L81" s="8">
        <v>89.9050000000002</v>
      </c>
      <c r="M81" s="8">
        <v>47.3</v>
      </c>
      <c r="N81" s="8">
        <v>42.605000000000203</v>
      </c>
      <c r="O81" s="8">
        <v>10.0949999999998</v>
      </c>
      <c r="P81" s="8">
        <v>0</v>
      </c>
      <c r="Q81" s="8">
        <v>96.5</v>
      </c>
      <c r="R81" s="8">
        <v>90.800000000000011</v>
      </c>
      <c r="S81" s="8">
        <v>85.100000000000364</v>
      </c>
      <c r="T81" s="8">
        <v>5.6999999999996476</v>
      </c>
      <c r="U81" s="8">
        <v>9.1999999999999886</v>
      </c>
      <c r="V81" s="8">
        <v>0</v>
      </c>
    </row>
    <row r="82" spans="1:22" s="103" customFormat="1" ht="11.4" x14ac:dyDescent="0.2">
      <c r="A82" s="103" t="s">
        <v>142</v>
      </c>
      <c r="B82" s="8">
        <v>2006</v>
      </c>
      <c r="C82" s="104" t="s">
        <v>2</v>
      </c>
      <c r="D82" s="8">
        <v>53307.952522277832</v>
      </c>
      <c r="E82" s="8">
        <v>98.535000000000082</v>
      </c>
      <c r="F82" s="8">
        <v>93.039999999999964</v>
      </c>
      <c r="G82" s="8">
        <v>70.58</v>
      </c>
      <c r="H82" s="8">
        <v>22.459999999999965</v>
      </c>
      <c r="I82" s="8">
        <v>6.9600000000000364</v>
      </c>
      <c r="J82" s="8">
        <v>0</v>
      </c>
      <c r="K82" s="8">
        <v>99.0349999999994</v>
      </c>
      <c r="L82" s="8">
        <v>89.9050000000002</v>
      </c>
      <c r="M82" s="8">
        <v>47.3</v>
      </c>
      <c r="N82" s="8">
        <v>42.605000000000203</v>
      </c>
      <c r="O82" s="8">
        <v>10.0949999999998</v>
      </c>
      <c r="P82" s="8">
        <v>0</v>
      </c>
      <c r="Q82" s="8">
        <v>96.5</v>
      </c>
      <c r="R82" s="8">
        <v>90.800000000000011</v>
      </c>
      <c r="S82" s="8">
        <v>85.100000000000364</v>
      </c>
      <c r="T82" s="8">
        <v>5.6999999999996476</v>
      </c>
      <c r="U82" s="8">
        <v>9.1999999999999886</v>
      </c>
      <c r="V82" s="8">
        <v>0</v>
      </c>
    </row>
    <row r="83" spans="1:22" s="103" customFormat="1" ht="11.4" x14ac:dyDescent="0.2">
      <c r="A83" s="103" t="s">
        <v>142</v>
      </c>
      <c r="B83" s="8">
        <v>2007</v>
      </c>
      <c r="C83" s="104" t="s">
        <v>2</v>
      </c>
      <c r="D83" s="8">
        <v>54441.376357955938</v>
      </c>
      <c r="E83" s="8">
        <v>98.535000000000082</v>
      </c>
      <c r="F83" s="8">
        <v>93.039999999999964</v>
      </c>
      <c r="G83" s="8">
        <v>70.58</v>
      </c>
      <c r="H83" s="8">
        <v>22.459999999999965</v>
      </c>
      <c r="I83" s="8">
        <v>6.9600000000000364</v>
      </c>
      <c r="J83" s="8">
        <v>0</v>
      </c>
      <c r="K83" s="8">
        <v>99.0349999999994</v>
      </c>
      <c r="L83" s="8">
        <v>89.9050000000002</v>
      </c>
      <c r="M83" s="8">
        <v>47.3</v>
      </c>
      <c r="N83" s="8">
        <v>42.605000000000203</v>
      </c>
      <c r="O83" s="8">
        <v>10.0949999999998</v>
      </c>
      <c r="P83" s="8">
        <v>0</v>
      </c>
      <c r="Q83" s="8">
        <v>96.5</v>
      </c>
      <c r="R83" s="8">
        <v>90.800000000000011</v>
      </c>
      <c r="S83" s="8">
        <v>85.100000000000364</v>
      </c>
      <c r="T83" s="8">
        <v>5.6999999999996476</v>
      </c>
      <c r="U83" s="8">
        <v>9.1999999999999886</v>
      </c>
      <c r="V83" s="8">
        <v>0</v>
      </c>
    </row>
    <row r="84" spans="1:22" s="103" customFormat="1" ht="11.4" x14ac:dyDescent="0.2">
      <c r="A84" s="103" t="s">
        <v>142</v>
      </c>
      <c r="B84" s="8">
        <v>2008</v>
      </c>
      <c r="C84" s="104" t="s">
        <v>2</v>
      </c>
      <c r="D84" s="8">
        <v>55571.658686599731</v>
      </c>
      <c r="E84" s="8">
        <v>97.612500000000182</v>
      </c>
      <c r="F84" s="8">
        <v>93.199999999999989</v>
      </c>
      <c r="G84" s="8">
        <v>70.649999999999991</v>
      </c>
      <c r="H84" s="8">
        <v>22.549999999999997</v>
      </c>
      <c r="I84" s="8">
        <v>6.8000000000000114</v>
      </c>
      <c r="J84" s="8">
        <v>0</v>
      </c>
      <c r="K84" s="8">
        <v>97.862499999999727</v>
      </c>
      <c r="L84" s="8">
        <v>91.087500000000091</v>
      </c>
      <c r="M84" s="8">
        <v>47.25</v>
      </c>
      <c r="N84" s="8">
        <v>43.837500000000091</v>
      </c>
      <c r="O84" s="8">
        <v>8.9124999999999091</v>
      </c>
      <c r="P84" s="8">
        <v>0</v>
      </c>
      <c r="Q84" s="8">
        <v>95.75</v>
      </c>
      <c r="R84" s="8">
        <v>91</v>
      </c>
      <c r="S84" s="8">
        <v>78.75</v>
      </c>
      <c r="T84" s="8">
        <v>12.25</v>
      </c>
      <c r="U84" s="8">
        <v>9</v>
      </c>
      <c r="V84" s="8">
        <v>0</v>
      </c>
    </row>
    <row r="85" spans="1:22" s="103" customFormat="1" ht="11.4" x14ac:dyDescent="0.2">
      <c r="A85" s="103" t="s">
        <v>142</v>
      </c>
      <c r="B85" s="8">
        <v>2009</v>
      </c>
      <c r="C85" s="104" t="s">
        <v>2</v>
      </c>
      <c r="D85" s="8">
        <v>56657.737355232246</v>
      </c>
      <c r="E85" s="8">
        <v>96.690000000000055</v>
      </c>
      <c r="F85" s="8">
        <v>93.360000000000014</v>
      </c>
      <c r="G85" s="8">
        <v>70.719999999999985</v>
      </c>
      <c r="H85" s="8">
        <v>22.640000000000029</v>
      </c>
      <c r="I85" s="8">
        <v>6.6399999999999864</v>
      </c>
      <c r="J85" s="8">
        <v>0</v>
      </c>
      <c r="K85" s="8">
        <v>96.6899999999996</v>
      </c>
      <c r="L85" s="8">
        <v>92.270000000000437</v>
      </c>
      <c r="M85" s="8">
        <v>47.2</v>
      </c>
      <c r="N85" s="8">
        <v>45.070000000000434</v>
      </c>
      <c r="O85" s="8">
        <v>7.7299999999995634</v>
      </c>
      <c r="P85" s="8">
        <v>0</v>
      </c>
      <c r="Q85" s="8">
        <v>95</v>
      </c>
      <c r="R85" s="8">
        <v>91.200000000000045</v>
      </c>
      <c r="S85" s="8">
        <v>72.399999999999636</v>
      </c>
      <c r="T85" s="8">
        <v>18.800000000000409</v>
      </c>
      <c r="U85" s="8">
        <v>8.7999999999999545</v>
      </c>
      <c r="V85" s="8">
        <v>0</v>
      </c>
    </row>
    <row r="86" spans="1:22" s="103" customFormat="1" ht="11.4" x14ac:dyDescent="0.2">
      <c r="A86" s="103" t="s">
        <v>142</v>
      </c>
      <c r="B86" s="8">
        <v>2010</v>
      </c>
      <c r="C86" s="104" t="s">
        <v>2</v>
      </c>
      <c r="D86" s="8">
        <v>57700.110444869999</v>
      </c>
      <c r="E86" s="8">
        <v>95.767500000000155</v>
      </c>
      <c r="F86" s="8">
        <v>93.519999999999982</v>
      </c>
      <c r="G86" s="8">
        <v>70.789999999999978</v>
      </c>
      <c r="H86" s="8">
        <v>22.730000000000004</v>
      </c>
      <c r="I86" s="8">
        <v>6.4800000000000182</v>
      </c>
      <c r="J86" s="8">
        <v>0</v>
      </c>
      <c r="K86" s="8">
        <v>95.517499999999472</v>
      </c>
      <c r="L86" s="8">
        <v>93.452500000000327</v>
      </c>
      <c r="M86" s="8">
        <v>47.150000000000006</v>
      </c>
      <c r="N86" s="8">
        <v>46.302500000000322</v>
      </c>
      <c r="O86" s="8">
        <v>6.5474999999996726</v>
      </c>
      <c r="P86" s="8">
        <v>0</v>
      </c>
      <c r="Q86" s="8">
        <v>94.25</v>
      </c>
      <c r="R86" s="8">
        <v>91.400000000000034</v>
      </c>
      <c r="S86" s="8">
        <v>66.049999999999272</v>
      </c>
      <c r="T86" s="8">
        <v>25.350000000000762</v>
      </c>
      <c r="U86" s="8">
        <v>8.5999999999999659</v>
      </c>
      <c r="V86" s="8">
        <v>0</v>
      </c>
    </row>
    <row r="87" spans="1:22" s="103" customFormat="1" ht="11.4" x14ac:dyDescent="0.2">
      <c r="A87" s="103" t="s">
        <v>142</v>
      </c>
      <c r="B87" s="8">
        <v>2011</v>
      </c>
      <c r="C87" s="104" t="s">
        <v>2</v>
      </c>
      <c r="D87" s="8">
        <v>58094.468840255744</v>
      </c>
      <c r="E87" s="8">
        <v>94.845000000000027</v>
      </c>
      <c r="F87" s="8">
        <v>93.68</v>
      </c>
      <c r="G87" s="8">
        <v>70.86</v>
      </c>
      <c r="H87" s="8">
        <v>22.820000000000007</v>
      </c>
      <c r="I87" s="8">
        <v>6.3199999999999932</v>
      </c>
      <c r="J87" s="8">
        <v>0</v>
      </c>
      <c r="K87" s="8">
        <v>94.3449999999998</v>
      </c>
      <c r="L87" s="8">
        <v>94.3449999999998</v>
      </c>
      <c r="M87" s="8">
        <v>47.099999999999994</v>
      </c>
      <c r="N87" s="8">
        <v>47.244999999999806</v>
      </c>
      <c r="O87" s="8">
        <v>5.6550000000002001</v>
      </c>
      <c r="P87" s="8">
        <v>0</v>
      </c>
      <c r="Q87" s="8">
        <v>93.5</v>
      </c>
      <c r="R87" s="8">
        <v>91.600000000000023</v>
      </c>
      <c r="S87" s="8">
        <v>59.700000000000728</v>
      </c>
      <c r="T87" s="8">
        <v>31.899999999999295</v>
      </c>
      <c r="U87" s="8">
        <v>8.3999999999999773</v>
      </c>
      <c r="V87" s="8">
        <v>0</v>
      </c>
    </row>
    <row r="88" spans="1:22" s="103" customFormat="1" ht="11.4" x14ac:dyDescent="0.2">
      <c r="A88" s="103" t="s">
        <v>142</v>
      </c>
      <c r="B88" s="8">
        <v>2012</v>
      </c>
      <c r="C88" s="104" t="s">
        <v>2</v>
      </c>
      <c r="D88" s="8">
        <v>58353.52968376159</v>
      </c>
      <c r="E88" s="8">
        <v>93.922500000000127</v>
      </c>
      <c r="F88" s="8">
        <v>93.839999999999975</v>
      </c>
      <c r="G88" s="8">
        <v>70.929999999999993</v>
      </c>
      <c r="H88" s="8">
        <v>22.909999999999982</v>
      </c>
      <c r="I88" s="8">
        <v>6.160000000000025</v>
      </c>
      <c r="J88" s="8">
        <v>0</v>
      </c>
      <c r="K88" s="8">
        <v>93.172499999999673</v>
      </c>
      <c r="L88" s="8">
        <v>93.172499999999673</v>
      </c>
      <c r="M88" s="8">
        <v>47.05</v>
      </c>
      <c r="N88" s="8">
        <v>46.122499999999675</v>
      </c>
      <c r="O88" s="8">
        <v>6.8275000000003274</v>
      </c>
      <c r="P88" s="8">
        <v>0</v>
      </c>
      <c r="Q88" s="8">
        <v>92.75</v>
      </c>
      <c r="R88" s="8">
        <v>91.800000000000011</v>
      </c>
      <c r="S88" s="8">
        <v>53.350000000000364</v>
      </c>
      <c r="T88" s="8">
        <v>38.449999999999648</v>
      </c>
      <c r="U88" s="8">
        <v>8.1999999999999886</v>
      </c>
      <c r="V88" s="8">
        <v>0</v>
      </c>
    </row>
    <row r="89" spans="1:22" s="103" customFormat="1" ht="11.4" x14ac:dyDescent="0.2">
      <c r="A89" s="103" t="s">
        <v>142</v>
      </c>
      <c r="B89" s="8">
        <v>2013</v>
      </c>
      <c r="C89" s="104" t="s">
        <v>2</v>
      </c>
      <c r="D89" s="8">
        <v>58511.597340965272</v>
      </c>
      <c r="E89" s="8">
        <v>93</v>
      </c>
      <c r="F89" s="8">
        <v>93</v>
      </c>
      <c r="G89" s="8">
        <v>70.999999999999986</v>
      </c>
      <c r="H89" s="8">
        <v>22.000000000000014</v>
      </c>
      <c r="I89" s="8">
        <v>7</v>
      </c>
      <c r="J89" s="8">
        <v>0</v>
      </c>
      <c r="K89" s="8">
        <v>91.999999999999545</v>
      </c>
      <c r="L89" s="8">
        <v>91.999999999999545</v>
      </c>
      <c r="M89" s="8">
        <v>47</v>
      </c>
      <c r="N89" s="8">
        <v>44.999999999999545</v>
      </c>
      <c r="O89" s="8">
        <v>8.0000000000004547</v>
      </c>
      <c r="P89" s="8">
        <v>0</v>
      </c>
      <c r="Q89" s="8">
        <v>92</v>
      </c>
      <c r="R89" s="8">
        <v>92</v>
      </c>
      <c r="S89" s="8">
        <v>47</v>
      </c>
      <c r="T89" s="8">
        <v>45</v>
      </c>
      <c r="U89" s="8">
        <v>8</v>
      </c>
      <c r="V89" s="8">
        <v>0</v>
      </c>
    </row>
    <row r="90" spans="1:22" s="103" customFormat="1" ht="11.4" x14ac:dyDescent="0.2">
      <c r="A90" s="103" t="s">
        <v>142</v>
      </c>
      <c r="B90" s="8">
        <v>2014</v>
      </c>
      <c r="C90" s="104" t="s">
        <v>2</v>
      </c>
      <c r="D90" s="8">
        <v>58323.729426803584</v>
      </c>
      <c r="E90" s="8">
        <v>92.0775000000001</v>
      </c>
      <c r="F90" s="8">
        <v>92.0775000000001</v>
      </c>
      <c r="G90" s="8">
        <v>71.069999999999979</v>
      </c>
      <c r="H90" s="8">
        <v>21.007500000000121</v>
      </c>
      <c r="I90" s="8">
        <v>7.9224999999999</v>
      </c>
      <c r="J90" s="8">
        <v>0</v>
      </c>
      <c r="K90" s="8">
        <v>90.827499999999418</v>
      </c>
      <c r="L90" s="8">
        <v>90.827499999999418</v>
      </c>
      <c r="M90" s="8">
        <v>46.95</v>
      </c>
      <c r="N90" s="8">
        <v>43.877499999999415</v>
      </c>
      <c r="O90" s="8">
        <v>9.1725000000005821</v>
      </c>
      <c r="P90" s="8">
        <v>0</v>
      </c>
      <c r="Q90" s="8">
        <v>91.25</v>
      </c>
      <c r="R90" s="8">
        <v>91.25</v>
      </c>
      <c r="S90" s="8">
        <v>40.649999999999636</v>
      </c>
      <c r="T90" s="8">
        <v>50.600000000000364</v>
      </c>
      <c r="U90" s="8">
        <v>8.75</v>
      </c>
      <c r="V90" s="8">
        <v>0</v>
      </c>
    </row>
    <row r="91" spans="1:22" s="103" customFormat="1" ht="11.4" x14ac:dyDescent="0.2">
      <c r="A91" s="103" t="s">
        <v>142</v>
      </c>
      <c r="B91" s="8">
        <v>2015</v>
      </c>
      <c r="C91" s="104" t="s">
        <v>2</v>
      </c>
      <c r="D91" s="8">
        <v>58147.525345230097</v>
      </c>
      <c r="E91" s="8">
        <v>91.154999999999973</v>
      </c>
      <c r="F91" s="8">
        <v>91.154999999999973</v>
      </c>
      <c r="G91" s="8">
        <v>71.14</v>
      </c>
      <c r="H91" s="8">
        <v>20.014999999999972</v>
      </c>
      <c r="I91" s="8">
        <v>8.8450000000000273</v>
      </c>
      <c r="J91" s="8">
        <v>0</v>
      </c>
      <c r="K91" s="8">
        <v>89.654999999999745</v>
      </c>
      <c r="L91" s="8">
        <v>89.654999999999745</v>
      </c>
      <c r="M91" s="8">
        <v>46.899999999999991</v>
      </c>
      <c r="N91" s="8">
        <v>42.754999999999754</v>
      </c>
      <c r="O91" s="8">
        <v>10.345000000000255</v>
      </c>
      <c r="P91" s="8">
        <v>0</v>
      </c>
      <c r="Q91" s="8">
        <v>90.5</v>
      </c>
      <c r="R91" s="8">
        <v>90.5</v>
      </c>
      <c r="S91" s="8">
        <v>34.299999999999272</v>
      </c>
      <c r="T91" s="8">
        <v>56.200000000000728</v>
      </c>
      <c r="U91" s="8">
        <v>9.5</v>
      </c>
      <c r="V91" s="8">
        <v>0</v>
      </c>
    </row>
    <row r="92" spans="1:22" s="103" customFormat="1" ht="11.4" x14ac:dyDescent="0.2">
      <c r="A92" s="103" t="s">
        <v>142</v>
      </c>
      <c r="B92" s="8">
        <v>2016</v>
      </c>
      <c r="C92" s="104" t="s">
        <v>2</v>
      </c>
      <c r="D92" s="8">
        <v>57937.180985374449</v>
      </c>
      <c r="E92" s="8">
        <v>91.154999999999973</v>
      </c>
      <c r="F92" s="8">
        <v>91.154999999999973</v>
      </c>
      <c r="G92" s="8">
        <v>71.14</v>
      </c>
      <c r="H92" s="8">
        <v>20.014999999999972</v>
      </c>
      <c r="I92" s="8">
        <v>8.8450000000000273</v>
      </c>
      <c r="J92" s="8">
        <v>0</v>
      </c>
      <c r="K92" s="8">
        <v>89.654999999999745</v>
      </c>
      <c r="L92" s="8">
        <v>89.654999999999745</v>
      </c>
      <c r="M92" s="8">
        <v>46.899999999999991</v>
      </c>
      <c r="N92" s="8">
        <v>42.754999999999754</v>
      </c>
      <c r="O92" s="8">
        <v>10.345000000000255</v>
      </c>
      <c r="P92" s="8">
        <v>0</v>
      </c>
      <c r="Q92" s="8">
        <v>90.5</v>
      </c>
      <c r="R92" s="8">
        <v>90.5</v>
      </c>
      <c r="S92" s="8">
        <v>34.299999999999272</v>
      </c>
      <c r="T92" s="8">
        <v>56.200000000000728</v>
      </c>
      <c r="U92" s="8">
        <v>9.5</v>
      </c>
      <c r="V92" s="8">
        <v>0</v>
      </c>
    </row>
    <row r="93" spans="1:22" s="103" customFormat="1" ht="11.4" x14ac:dyDescent="0.2">
      <c r="A93" s="103" t="s">
        <v>142</v>
      </c>
      <c r="B93" s="8">
        <v>2017</v>
      </c>
      <c r="C93" s="104" t="s">
        <v>2</v>
      </c>
      <c r="D93" s="8">
        <v>57783.703932266231</v>
      </c>
      <c r="E93" s="8">
        <v>91.154999999999973</v>
      </c>
      <c r="F93" s="8">
        <v>91.154999999999973</v>
      </c>
      <c r="G93" s="8">
        <v>71.14</v>
      </c>
      <c r="H93" s="8">
        <v>20.014999999999972</v>
      </c>
      <c r="I93" s="8">
        <v>8.8450000000000273</v>
      </c>
      <c r="J93" s="8">
        <v>0</v>
      </c>
      <c r="K93" s="8">
        <v>89.654999999999745</v>
      </c>
      <c r="L93" s="8">
        <v>89.654999999999745</v>
      </c>
      <c r="M93" s="8">
        <v>46.899999999999991</v>
      </c>
      <c r="N93" s="8">
        <v>42.754999999999754</v>
      </c>
      <c r="O93" s="8">
        <v>10.345000000000255</v>
      </c>
      <c r="P93" s="8">
        <v>0</v>
      </c>
      <c r="Q93" s="8">
        <v>90.5</v>
      </c>
      <c r="R93" s="8">
        <v>90.5</v>
      </c>
      <c r="S93" s="8">
        <v>34.299999999999272</v>
      </c>
      <c r="T93" s="8">
        <v>56.200000000000728</v>
      </c>
      <c r="U93" s="8">
        <v>9.5</v>
      </c>
      <c r="V93" s="8">
        <v>0</v>
      </c>
    </row>
    <row r="94" spans="1:22" s="103" customFormat="1" ht="11.4" x14ac:dyDescent="0.2">
      <c r="A94" s="103" t="s">
        <v>142</v>
      </c>
      <c r="B94" s="8">
        <v>2018</v>
      </c>
      <c r="C94" s="104" t="s">
        <v>2</v>
      </c>
      <c r="D94" s="8">
        <v>57559.156275634763</v>
      </c>
      <c r="E94" s="8">
        <v>91.154999999999973</v>
      </c>
      <c r="F94" s="8">
        <v>91.154999999999973</v>
      </c>
      <c r="G94" s="8">
        <v>71.14</v>
      </c>
      <c r="H94" s="8">
        <v>20.014999999999972</v>
      </c>
      <c r="I94" s="8">
        <v>8.8450000000000273</v>
      </c>
      <c r="J94" s="8">
        <v>0</v>
      </c>
      <c r="K94" s="8">
        <v>89.654999999999745</v>
      </c>
      <c r="L94" s="8">
        <v>89.654999999999745</v>
      </c>
      <c r="M94" s="8">
        <v>46.899999999999991</v>
      </c>
      <c r="N94" s="8">
        <v>42.754999999999754</v>
      </c>
      <c r="O94" s="8">
        <v>10.345000000000255</v>
      </c>
      <c r="P94" s="8">
        <v>0</v>
      </c>
      <c r="Q94" s="8">
        <v>90.5</v>
      </c>
      <c r="R94" s="8">
        <v>90.5</v>
      </c>
      <c r="S94" s="8">
        <v>34.299999999999272</v>
      </c>
      <c r="T94" s="8">
        <v>56.200000000000728</v>
      </c>
      <c r="U94" s="8">
        <v>9.5</v>
      </c>
      <c r="V94" s="8">
        <v>0</v>
      </c>
    </row>
    <row r="95" spans="1:22" s="103" customFormat="1" ht="11.4" x14ac:dyDescent="0.2">
      <c r="A95" s="103" t="s">
        <v>142</v>
      </c>
      <c r="B95" s="8">
        <v>2019</v>
      </c>
      <c r="C95" s="104" t="s">
        <v>2</v>
      </c>
      <c r="D95" s="8">
        <v>57271.064105415346</v>
      </c>
      <c r="E95" s="8">
        <v>91.154999999999973</v>
      </c>
      <c r="F95" s="8">
        <v>91.154999999999973</v>
      </c>
      <c r="G95" s="8">
        <v>71.14</v>
      </c>
      <c r="H95" s="8">
        <v>20.014999999999972</v>
      </c>
      <c r="I95" s="8">
        <v>8.8450000000000273</v>
      </c>
      <c r="J95" s="8">
        <v>0</v>
      </c>
      <c r="K95" s="8">
        <v>89.654999999999745</v>
      </c>
      <c r="L95" s="8">
        <v>89.654999999999745</v>
      </c>
      <c r="M95" s="8">
        <v>46.899999999999991</v>
      </c>
      <c r="N95" s="8">
        <v>42.754999999999754</v>
      </c>
      <c r="O95" s="8">
        <v>10.345000000000255</v>
      </c>
      <c r="P95" s="8">
        <v>0</v>
      </c>
      <c r="Q95" s="8">
        <v>90.5</v>
      </c>
      <c r="R95" s="8">
        <v>90.5</v>
      </c>
      <c r="S95" s="8">
        <v>34.299999999999272</v>
      </c>
      <c r="T95" s="8">
        <v>56.200000000000728</v>
      </c>
      <c r="U95" s="8">
        <v>9.5</v>
      </c>
      <c r="V95" s="8">
        <v>0</v>
      </c>
    </row>
    <row r="96" spans="1:22" s="103" customFormat="1" ht="11.4" x14ac:dyDescent="0.2">
      <c r="A96" s="103" t="s">
        <v>142</v>
      </c>
      <c r="B96" s="8">
        <v>2020</v>
      </c>
      <c r="C96" s="104" t="s">
        <v>2</v>
      </c>
      <c r="D96" s="8">
        <v>56997.602416992195</v>
      </c>
      <c r="E96" s="8"/>
      <c r="F96" s="8"/>
      <c r="G96" s="8"/>
      <c r="H96" s="8"/>
      <c r="I96" s="8"/>
      <c r="J96" s="8">
        <v>100</v>
      </c>
      <c r="K96" s="8"/>
      <c r="L96" s="8"/>
      <c r="M96" s="8"/>
      <c r="N96" s="8"/>
      <c r="O96" s="8"/>
      <c r="P96" s="8">
        <v>100</v>
      </c>
      <c r="Q96" s="8"/>
      <c r="R96" s="8"/>
      <c r="S96" s="8"/>
      <c r="T96" s="8"/>
      <c r="U96" s="8"/>
      <c r="V96" s="8">
        <v>100</v>
      </c>
    </row>
    <row r="97" spans="1:31" s="103" customFormat="1" ht="11.4" x14ac:dyDescent="0.2">
      <c r="A97" s="103" t="s">
        <v>142</v>
      </c>
      <c r="B97" s="8">
        <v>2021</v>
      </c>
      <c r="C97" s="104" t="s">
        <v>2</v>
      </c>
      <c r="D97" s="8">
        <v>56842.4092042923</v>
      </c>
      <c r="E97" s="8"/>
      <c r="F97" s="8"/>
      <c r="G97" s="8"/>
      <c r="H97" s="8"/>
      <c r="I97" s="8"/>
      <c r="J97" s="8">
        <v>100</v>
      </c>
      <c r="K97" s="8"/>
      <c r="L97" s="8"/>
      <c r="M97" s="8"/>
      <c r="N97" s="8"/>
      <c r="O97" s="8"/>
      <c r="P97" s="8">
        <v>100</v>
      </c>
      <c r="Q97" s="8"/>
      <c r="R97" s="8"/>
      <c r="S97" s="8"/>
      <c r="T97" s="8"/>
      <c r="U97" s="8"/>
      <c r="V97" s="8">
        <v>100</v>
      </c>
    </row>
    <row r="98" spans="1:31" s="103" customFormat="1" ht="11.4" x14ac:dyDescent="0.2">
      <c r="A98" s="103" t="s">
        <v>142</v>
      </c>
      <c r="B98" s="8">
        <v>2022</v>
      </c>
      <c r="C98" s="104" t="s">
        <v>2</v>
      </c>
      <c r="D98" s="8">
        <v>56705.527536849979</v>
      </c>
      <c r="E98" s="8"/>
      <c r="F98" s="8"/>
      <c r="G98" s="8"/>
      <c r="H98" s="8"/>
      <c r="I98" s="8"/>
      <c r="J98" s="8">
        <v>100</v>
      </c>
      <c r="K98" s="8"/>
      <c r="L98" s="8"/>
      <c r="M98" s="8"/>
      <c r="N98" s="8"/>
      <c r="O98" s="8"/>
      <c r="P98" s="8">
        <v>100</v>
      </c>
      <c r="Q98" s="8"/>
      <c r="R98" s="8"/>
      <c r="S98" s="8"/>
      <c r="T98" s="8"/>
      <c r="U98" s="8"/>
      <c r="V98" s="8">
        <v>100</v>
      </c>
    </row>
    <row r="99" spans="1:31" s="103" customFormat="1" ht="11.4" x14ac:dyDescent="0.2">
      <c r="A99" s="103" t="s">
        <v>142</v>
      </c>
      <c r="B99" s="8">
        <v>2023</v>
      </c>
      <c r="C99" s="104" t="s">
        <v>2</v>
      </c>
      <c r="D99" s="8">
        <v>56531.447790527352</v>
      </c>
      <c r="E99" s="8"/>
      <c r="F99" s="8"/>
      <c r="G99" s="8"/>
      <c r="H99" s="8"/>
      <c r="I99" s="8"/>
      <c r="J99" s="8">
        <v>100</v>
      </c>
      <c r="K99" s="8"/>
      <c r="L99" s="8"/>
      <c r="M99" s="8"/>
      <c r="N99" s="8"/>
      <c r="O99" s="8"/>
      <c r="P99" s="8">
        <v>100</v>
      </c>
      <c r="Q99" s="8"/>
      <c r="R99" s="8"/>
      <c r="S99" s="8"/>
      <c r="T99" s="8"/>
      <c r="U99" s="8"/>
      <c r="V99" s="8">
        <v>100</v>
      </c>
    </row>
    <row r="100" spans="1:31" s="103" customFormat="1" ht="11.4" x14ac:dyDescent="0.2">
      <c r="A100" s="103" t="s">
        <v>142</v>
      </c>
      <c r="B100" s="8">
        <v>2024</v>
      </c>
      <c r="C100" s="104" t="s">
        <v>2</v>
      </c>
      <c r="D100" s="8">
        <v>55956.725023002618</v>
      </c>
      <c r="E100" s="8"/>
      <c r="F100" s="8"/>
      <c r="G100" s="8"/>
      <c r="H100" s="8"/>
      <c r="I100" s="8"/>
      <c r="J100" s="8">
        <v>100</v>
      </c>
      <c r="K100" s="8"/>
      <c r="L100" s="8"/>
      <c r="M100" s="8"/>
      <c r="N100" s="8"/>
      <c r="O100" s="8"/>
      <c r="P100" s="8">
        <v>100</v>
      </c>
      <c r="Q100" s="8"/>
      <c r="R100" s="8"/>
      <c r="S100" s="8"/>
      <c r="T100" s="8"/>
      <c r="U100" s="8"/>
      <c r="V100" s="8">
        <v>100</v>
      </c>
    </row>
    <row r="101" spans="1:31" s="103" customFormat="1" ht="11.4" x14ac:dyDescent="0.2">
      <c r="A101" s="103" t="s">
        <v>142</v>
      </c>
      <c r="B101" s="8">
        <v>2025</v>
      </c>
      <c r="C101" s="104" t="s">
        <v>2</v>
      </c>
      <c r="D101" s="8">
        <v>59101.293672561646</v>
      </c>
      <c r="E101" s="8"/>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142</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142</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142</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142</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142</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142</v>
      </c>
      <c r="B107" s="8">
        <v>2000</v>
      </c>
      <c r="C107" s="104" t="s">
        <v>16</v>
      </c>
      <c r="D107" s="8">
        <v>12853</v>
      </c>
      <c r="E107" s="8">
        <v>100</v>
      </c>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142</v>
      </c>
      <c r="B108" s="8">
        <v>2001</v>
      </c>
      <c r="C108" s="104" t="s">
        <v>16</v>
      </c>
      <c r="D108" s="8">
        <v>13133</v>
      </c>
      <c r="E108" s="8">
        <v>100</v>
      </c>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142</v>
      </c>
      <c r="B109" s="8">
        <v>2002</v>
      </c>
      <c r="C109" s="104" t="s">
        <v>16</v>
      </c>
      <c r="D109" s="8">
        <v>13720</v>
      </c>
      <c r="E109" s="8">
        <v>100</v>
      </c>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142</v>
      </c>
      <c r="B110" s="8">
        <v>2003</v>
      </c>
      <c r="C110" s="105" t="s">
        <v>16</v>
      </c>
      <c r="D110" s="8">
        <v>14289</v>
      </c>
      <c r="E110" s="8">
        <v>100</v>
      </c>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142</v>
      </c>
      <c r="B111" s="8">
        <v>2004</v>
      </c>
      <c r="C111" s="105" t="s">
        <v>16</v>
      </c>
      <c r="D111" s="8">
        <v>14632</v>
      </c>
      <c r="E111" s="8">
        <v>100</v>
      </c>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142</v>
      </c>
      <c r="B112" s="8">
        <v>2005</v>
      </c>
      <c r="C112" s="105" t="s">
        <v>16</v>
      </c>
      <c r="D112" s="8">
        <v>14807</v>
      </c>
      <c r="E112" s="8">
        <v>100</v>
      </c>
      <c r="F112" s="8">
        <v>98.820000000000007</v>
      </c>
      <c r="G112" s="8">
        <v>82.35</v>
      </c>
      <c r="H112" s="8">
        <v>16.470000000000013</v>
      </c>
      <c r="I112" s="8">
        <v>1.1799999999999926</v>
      </c>
      <c r="J112" s="8">
        <v>0</v>
      </c>
      <c r="K112" s="8">
        <v>98.82</v>
      </c>
      <c r="L112" s="8">
        <v>97.65</v>
      </c>
      <c r="M112" s="8">
        <v>47.9</v>
      </c>
      <c r="N112" s="8">
        <v>49.750000000000007</v>
      </c>
      <c r="O112" s="8">
        <v>2.3499999999999943</v>
      </c>
      <c r="P112" s="8">
        <v>0</v>
      </c>
      <c r="Q112" s="8">
        <v>97.6</v>
      </c>
      <c r="R112" s="8">
        <v>89.4</v>
      </c>
      <c r="S112" s="8">
        <v>68.2</v>
      </c>
      <c r="T112" s="8">
        <v>21.200000000000003</v>
      </c>
      <c r="U112" s="8">
        <v>10.599999999999994</v>
      </c>
      <c r="V112" s="8">
        <v>0</v>
      </c>
      <c r="W112" s="104"/>
      <c r="X112" s="104"/>
      <c r="Y112" s="104"/>
      <c r="Z112" s="104"/>
      <c r="AA112" s="104"/>
      <c r="AB112" s="104"/>
      <c r="AC112" s="104"/>
      <c r="AD112" s="104"/>
      <c r="AE112" s="104"/>
    </row>
    <row r="113" spans="1:31" s="103" customFormat="1" ht="11.4" x14ac:dyDescent="0.2">
      <c r="A113" s="103" t="s">
        <v>142</v>
      </c>
      <c r="B113" s="8">
        <v>2006</v>
      </c>
      <c r="C113" s="105" t="s">
        <v>16</v>
      </c>
      <c r="D113" s="8">
        <v>14950</v>
      </c>
      <c r="E113" s="8">
        <v>100</v>
      </c>
      <c r="F113" s="8">
        <v>98.820000000000007</v>
      </c>
      <c r="G113" s="8">
        <v>82.35</v>
      </c>
      <c r="H113" s="8">
        <v>16.470000000000013</v>
      </c>
      <c r="I113" s="8">
        <v>1.1799999999999926</v>
      </c>
      <c r="J113" s="8">
        <v>0</v>
      </c>
      <c r="K113" s="8">
        <v>98.82</v>
      </c>
      <c r="L113" s="8">
        <v>97.65</v>
      </c>
      <c r="M113" s="8">
        <v>47.9</v>
      </c>
      <c r="N113" s="8">
        <v>49.750000000000007</v>
      </c>
      <c r="O113" s="8">
        <v>2.3499999999999943</v>
      </c>
      <c r="P113" s="8">
        <v>0</v>
      </c>
      <c r="Q113" s="8">
        <v>97.6</v>
      </c>
      <c r="R113" s="8">
        <v>89.4</v>
      </c>
      <c r="S113" s="8">
        <v>68.2</v>
      </c>
      <c r="T113" s="8">
        <v>21.200000000000003</v>
      </c>
      <c r="U113" s="8">
        <v>10.599999999999994</v>
      </c>
      <c r="V113" s="8">
        <v>0</v>
      </c>
      <c r="W113" s="104"/>
      <c r="X113" s="104"/>
      <c r="Y113" s="104"/>
      <c r="Z113" s="104"/>
      <c r="AA113" s="104"/>
      <c r="AB113" s="104"/>
      <c r="AC113" s="104"/>
      <c r="AD113" s="104"/>
      <c r="AE113" s="104"/>
    </row>
    <row r="114" spans="1:31" s="103" customFormat="1" ht="11.4" x14ac:dyDescent="0.2">
      <c r="A114" s="103" t="s">
        <v>142</v>
      </c>
      <c r="B114" s="8">
        <v>2007</v>
      </c>
      <c r="C114" s="105" t="s">
        <v>16</v>
      </c>
      <c r="D114" s="8">
        <v>15053</v>
      </c>
      <c r="E114" s="8">
        <v>100</v>
      </c>
      <c r="F114" s="8">
        <v>98.820000000000007</v>
      </c>
      <c r="G114" s="8">
        <v>82.35</v>
      </c>
      <c r="H114" s="8">
        <v>16.470000000000013</v>
      </c>
      <c r="I114" s="8">
        <v>1.1799999999999926</v>
      </c>
      <c r="J114" s="8">
        <v>0</v>
      </c>
      <c r="K114" s="8">
        <v>98.82</v>
      </c>
      <c r="L114" s="8">
        <v>97.65</v>
      </c>
      <c r="M114" s="8">
        <v>47.9</v>
      </c>
      <c r="N114" s="8">
        <v>49.750000000000007</v>
      </c>
      <c r="O114" s="8">
        <v>2.3499999999999943</v>
      </c>
      <c r="P114" s="8">
        <v>0</v>
      </c>
      <c r="Q114" s="8">
        <v>97.6</v>
      </c>
      <c r="R114" s="8">
        <v>89.4</v>
      </c>
      <c r="S114" s="8">
        <v>68.2</v>
      </c>
      <c r="T114" s="8">
        <v>21.200000000000003</v>
      </c>
      <c r="U114" s="8">
        <v>10.599999999999994</v>
      </c>
      <c r="V114" s="8">
        <v>0</v>
      </c>
      <c r="W114" s="104"/>
      <c r="X114" s="104"/>
      <c r="Y114" s="104"/>
      <c r="Z114" s="104"/>
      <c r="AA114" s="104"/>
      <c r="AB114" s="104"/>
      <c r="AC114" s="104"/>
      <c r="AD114" s="104"/>
      <c r="AE114" s="104"/>
    </row>
    <row r="115" spans="1:31" s="103" customFormat="1" ht="11.4" x14ac:dyDescent="0.2">
      <c r="A115" s="103" t="s">
        <v>142</v>
      </c>
      <c r="B115" s="8">
        <v>2008</v>
      </c>
      <c r="C115" s="105" t="s">
        <v>16</v>
      </c>
      <c r="D115" s="8">
        <v>15162</v>
      </c>
      <c r="E115" s="8">
        <v>100</v>
      </c>
      <c r="F115" s="8">
        <v>98.820000000000007</v>
      </c>
      <c r="G115" s="8">
        <v>82.35</v>
      </c>
      <c r="H115" s="8">
        <v>16.470000000000013</v>
      </c>
      <c r="I115" s="8">
        <v>1.1799999999999926</v>
      </c>
      <c r="J115" s="8">
        <v>0</v>
      </c>
      <c r="K115" s="8">
        <v>98.82</v>
      </c>
      <c r="L115" s="8">
        <v>97.65</v>
      </c>
      <c r="M115" s="8">
        <v>47.9</v>
      </c>
      <c r="N115" s="8">
        <v>49.750000000000007</v>
      </c>
      <c r="O115" s="8">
        <v>2.3499999999999943</v>
      </c>
      <c r="P115" s="8">
        <v>0</v>
      </c>
      <c r="Q115" s="8">
        <v>97.6</v>
      </c>
      <c r="R115" s="8">
        <v>89.4</v>
      </c>
      <c r="S115" s="8">
        <v>68.2</v>
      </c>
      <c r="T115" s="8">
        <v>21.200000000000003</v>
      </c>
      <c r="U115" s="8">
        <v>10.599999999999994</v>
      </c>
      <c r="V115" s="8">
        <v>0</v>
      </c>
      <c r="W115" s="104"/>
      <c r="X115" s="104"/>
      <c r="Y115" s="104"/>
      <c r="Z115" s="104"/>
      <c r="AA115" s="104"/>
      <c r="AB115" s="104"/>
      <c r="AC115" s="104"/>
      <c r="AD115" s="104"/>
      <c r="AE115" s="104"/>
    </row>
    <row r="116" spans="1:31" s="103" customFormat="1" ht="12" x14ac:dyDescent="0.25">
      <c r="A116" s="103" t="s">
        <v>142</v>
      </c>
      <c r="B116" s="8">
        <v>2009</v>
      </c>
      <c r="C116" s="106" t="s">
        <v>16</v>
      </c>
      <c r="D116" s="8">
        <v>15297</v>
      </c>
      <c r="E116" s="8">
        <v>100</v>
      </c>
      <c r="F116" s="8">
        <v>98.820000000000007</v>
      </c>
      <c r="G116" s="8">
        <v>82.35</v>
      </c>
      <c r="H116" s="8">
        <v>16.470000000000013</v>
      </c>
      <c r="I116" s="8">
        <v>1.1799999999999926</v>
      </c>
      <c r="J116" s="8">
        <v>0</v>
      </c>
      <c r="K116" s="8">
        <v>98.82</v>
      </c>
      <c r="L116" s="8">
        <v>97.65</v>
      </c>
      <c r="M116" s="8">
        <v>47.9</v>
      </c>
      <c r="N116" s="8">
        <v>49.750000000000007</v>
      </c>
      <c r="O116" s="8">
        <v>2.3499999999999943</v>
      </c>
      <c r="P116" s="8">
        <v>0</v>
      </c>
      <c r="Q116" s="8">
        <v>97.6</v>
      </c>
      <c r="R116" s="8">
        <v>89.4</v>
      </c>
      <c r="S116" s="8">
        <v>68.2</v>
      </c>
      <c r="T116" s="8">
        <v>21.200000000000003</v>
      </c>
      <c r="U116" s="8">
        <v>10.599999999999994</v>
      </c>
      <c r="V116" s="8">
        <v>0</v>
      </c>
      <c r="W116" s="106"/>
      <c r="X116" s="106"/>
      <c r="Y116" s="106"/>
      <c r="Z116" s="106"/>
      <c r="AA116" s="106"/>
      <c r="AB116" s="106"/>
      <c r="AC116" s="106"/>
    </row>
    <row r="117" spans="1:31" s="103" customFormat="1" ht="12" x14ac:dyDescent="0.25">
      <c r="A117" s="103" t="s">
        <v>142</v>
      </c>
      <c r="B117" s="8">
        <v>2010</v>
      </c>
      <c r="C117" s="106" t="s">
        <v>16</v>
      </c>
      <c r="D117" s="8">
        <v>15384</v>
      </c>
      <c r="E117" s="8">
        <v>100</v>
      </c>
      <c r="F117" s="8">
        <v>98.820000000000007</v>
      </c>
      <c r="G117" s="8">
        <v>82.35</v>
      </c>
      <c r="H117" s="8">
        <v>16.470000000000013</v>
      </c>
      <c r="I117" s="8">
        <v>1.1799999999999926</v>
      </c>
      <c r="J117" s="8">
        <v>0</v>
      </c>
      <c r="K117" s="8">
        <v>98.82</v>
      </c>
      <c r="L117" s="8">
        <v>97.65</v>
      </c>
      <c r="M117" s="8">
        <v>47.9</v>
      </c>
      <c r="N117" s="8">
        <v>49.750000000000007</v>
      </c>
      <c r="O117" s="8">
        <v>2.3499999999999943</v>
      </c>
      <c r="P117" s="8">
        <v>0</v>
      </c>
      <c r="Q117" s="8">
        <v>97.6</v>
      </c>
      <c r="R117" s="8">
        <v>89.4</v>
      </c>
      <c r="S117" s="8">
        <v>68.2</v>
      </c>
      <c r="T117" s="8">
        <v>21.200000000000003</v>
      </c>
      <c r="U117" s="8">
        <v>10.599999999999994</v>
      </c>
      <c r="V117" s="8">
        <v>0</v>
      </c>
      <c r="W117" s="106"/>
      <c r="X117" s="106"/>
      <c r="Y117" s="106"/>
      <c r="Z117" s="106"/>
      <c r="AA117" s="106"/>
      <c r="AB117" s="106"/>
      <c r="AC117" s="106"/>
    </row>
    <row r="118" spans="1:31" s="103" customFormat="1" ht="12" x14ac:dyDescent="0.25">
      <c r="A118" s="103" t="s">
        <v>142</v>
      </c>
      <c r="B118" s="8">
        <v>2011</v>
      </c>
      <c r="C118" s="106" t="s">
        <v>16</v>
      </c>
      <c r="D118" s="8">
        <v>15275</v>
      </c>
      <c r="E118" s="8">
        <v>100</v>
      </c>
      <c r="F118" s="8">
        <v>98.820000000000007</v>
      </c>
      <c r="G118" s="8">
        <v>82.35</v>
      </c>
      <c r="H118" s="8">
        <v>16.470000000000013</v>
      </c>
      <c r="I118" s="8">
        <v>1.1799999999999926</v>
      </c>
      <c r="J118" s="8">
        <v>0</v>
      </c>
      <c r="K118" s="8">
        <v>98.82</v>
      </c>
      <c r="L118" s="8">
        <v>97.65</v>
      </c>
      <c r="M118" s="8">
        <v>47.9</v>
      </c>
      <c r="N118" s="8">
        <v>49.750000000000007</v>
      </c>
      <c r="O118" s="8">
        <v>2.3499999999999943</v>
      </c>
      <c r="P118" s="8">
        <v>0</v>
      </c>
      <c r="Q118" s="8">
        <v>97.6</v>
      </c>
      <c r="R118" s="8">
        <v>89.4</v>
      </c>
      <c r="S118" s="8">
        <v>68.2</v>
      </c>
      <c r="T118" s="8">
        <v>21.200000000000003</v>
      </c>
      <c r="U118" s="8">
        <v>10.599999999999994</v>
      </c>
      <c r="V118" s="8">
        <v>0</v>
      </c>
      <c r="W118" s="106"/>
      <c r="X118" s="106"/>
      <c r="Y118" s="106"/>
      <c r="Z118" s="106"/>
      <c r="AA118" s="106"/>
      <c r="AB118" s="106"/>
      <c r="AC118" s="106"/>
      <c r="AD118" s="106"/>
    </row>
    <row r="119" spans="1:31" s="103" customFormat="1" ht="12" x14ac:dyDescent="0.25">
      <c r="A119" s="103" t="s">
        <v>142</v>
      </c>
      <c r="B119" s="8">
        <v>2012</v>
      </c>
      <c r="C119" s="106" t="s">
        <v>16</v>
      </c>
      <c r="D119" s="8">
        <v>15144</v>
      </c>
      <c r="E119" s="8">
        <v>100</v>
      </c>
      <c r="F119" s="8">
        <v>98.820000000000007</v>
      </c>
      <c r="G119" s="8">
        <v>82.35</v>
      </c>
      <c r="H119" s="8">
        <v>16.470000000000013</v>
      </c>
      <c r="I119" s="8">
        <v>1.1799999999999926</v>
      </c>
      <c r="J119" s="8">
        <v>0</v>
      </c>
      <c r="K119" s="8">
        <v>98.82</v>
      </c>
      <c r="L119" s="8">
        <v>97.65</v>
      </c>
      <c r="M119" s="8">
        <v>47.9</v>
      </c>
      <c r="N119" s="8">
        <v>49.750000000000007</v>
      </c>
      <c r="O119" s="8">
        <v>2.3499999999999943</v>
      </c>
      <c r="P119" s="8">
        <v>0</v>
      </c>
      <c r="Q119" s="8">
        <v>97.6</v>
      </c>
      <c r="R119" s="8">
        <v>89.4</v>
      </c>
      <c r="S119" s="8">
        <v>68.2</v>
      </c>
      <c r="T119" s="8">
        <v>21.200000000000003</v>
      </c>
      <c r="U119" s="8">
        <v>10.599999999999994</v>
      </c>
      <c r="V119" s="8">
        <v>0</v>
      </c>
      <c r="W119" s="106"/>
      <c r="X119" s="106"/>
      <c r="Y119" s="106"/>
      <c r="Z119" s="106"/>
      <c r="AA119" s="106"/>
      <c r="AB119" s="106"/>
      <c r="AC119" s="106"/>
      <c r="AD119" s="106"/>
    </row>
    <row r="120" spans="1:31" s="103" customFormat="1" ht="12" x14ac:dyDescent="0.25">
      <c r="A120" s="103" t="s">
        <v>142</v>
      </c>
      <c r="B120" s="8">
        <v>2013</v>
      </c>
      <c r="C120" s="106" t="s">
        <v>16</v>
      </c>
      <c r="D120" s="8">
        <v>15032</v>
      </c>
      <c r="E120" s="8">
        <v>100</v>
      </c>
      <c r="F120" s="8">
        <v>98.820000000000007</v>
      </c>
      <c r="G120" s="8">
        <v>82.35</v>
      </c>
      <c r="H120" s="8">
        <v>16.470000000000013</v>
      </c>
      <c r="I120" s="8">
        <v>1.1799999999999926</v>
      </c>
      <c r="J120" s="8">
        <v>0</v>
      </c>
      <c r="K120" s="8">
        <v>98.82</v>
      </c>
      <c r="L120" s="8">
        <v>97.65</v>
      </c>
      <c r="M120" s="8">
        <v>47.9</v>
      </c>
      <c r="N120" s="8">
        <v>49.750000000000007</v>
      </c>
      <c r="O120" s="8">
        <v>2.3499999999999943</v>
      </c>
      <c r="P120" s="8">
        <v>0</v>
      </c>
      <c r="Q120" s="8">
        <v>97.6</v>
      </c>
      <c r="R120" s="8">
        <v>89.4</v>
      </c>
      <c r="S120" s="8">
        <v>68.2</v>
      </c>
      <c r="T120" s="8">
        <v>21.200000000000003</v>
      </c>
      <c r="U120" s="8">
        <v>10.599999999999994</v>
      </c>
      <c r="V120" s="8">
        <v>0</v>
      </c>
      <c r="W120" s="106"/>
      <c r="X120" s="106"/>
      <c r="Y120" s="106"/>
      <c r="Z120" s="106"/>
      <c r="AA120" s="106"/>
      <c r="AB120" s="106"/>
      <c r="AC120" s="106"/>
      <c r="AD120" s="106"/>
    </row>
    <row r="121" spans="1:31" s="103" customFormat="1" ht="12" x14ac:dyDescent="0.25">
      <c r="A121" s="103" t="s">
        <v>142</v>
      </c>
      <c r="B121" s="8">
        <v>2014</v>
      </c>
      <c r="C121" s="106" t="s">
        <v>16</v>
      </c>
      <c r="D121" s="8">
        <v>14463</v>
      </c>
      <c r="E121" s="8">
        <v>100</v>
      </c>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142</v>
      </c>
      <c r="B122" s="8">
        <v>2015</v>
      </c>
      <c r="C122" s="106" t="s">
        <v>16</v>
      </c>
      <c r="D122" s="8">
        <v>14105</v>
      </c>
      <c r="E122" s="8">
        <v>100</v>
      </c>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142</v>
      </c>
      <c r="B123" s="8">
        <v>2016</v>
      </c>
      <c r="C123" s="106" t="s">
        <v>16</v>
      </c>
      <c r="D123" s="8">
        <v>14429</v>
      </c>
      <c r="E123" s="8">
        <v>100</v>
      </c>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142</v>
      </c>
      <c r="B124" s="8">
        <v>2017</v>
      </c>
      <c r="C124" s="106" t="s">
        <v>16</v>
      </c>
      <c r="D124" s="8">
        <v>14781</v>
      </c>
      <c r="E124" s="8">
        <v>100</v>
      </c>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142</v>
      </c>
      <c r="B125" s="8">
        <v>2018</v>
      </c>
      <c r="C125" s="106" t="s">
        <v>16</v>
      </c>
      <c r="D125" s="8">
        <v>15102</v>
      </c>
      <c r="E125" s="8">
        <v>100</v>
      </c>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142</v>
      </c>
      <c r="B126" s="8">
        <v>2019</v>
      </c>
      <c r="C126" s="106" t="s">
        <v>16</v>
      </c>
      <c r="D126" s="8">
        <v>15300</v>
      </c>
      <c r="E126" s="8">
        <v>100</v>
      </c>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142</v>
      </c>
      <c r="B127" s="8">
        <v>2020</v>
      </c>
      <c r="C127" s="106" t="s">
        <v>16</v>
      </c>
      <c r="D127" s="8">
        <v>15412</v>
      </c>
      <c r="E127" s="8">
        <v>100</v>
      </c>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142</v>
      </c>
      <c r="B128" s="8">
        <v>2021</v>
      </c>
      <c r="C128" s="106" t="s">
        <v>16</v>
      </c>
      <c r="D128" s="8">
        <v>15584</v>
      </c>
      <c r="E128" s="8">
        <v>100</v>
      </c>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142</v>
      </c>
      <c r="B129" s="8">
        <v>2022</v>
      </c>
      <c r="C129" s="106" t="s">
        <v>16</v>
      </c>
      <c r="D129" s="8">
        <v>15778</v>
      </c>
      <c r="E129" s="8">
        <v>100</v>
      </c>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142</v>
      </c>
      <c r="B130" s="8">
        <v>2023</v>
      </c>
      <c r="C130" s="106" t="s">
        <v>16</v>
      </c>
      <c r="D130" s="8">
        <v>15362</v>
      </c>
      <c r="E130" s="8">
        <v>100</v>
      </c>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142</v>
      </c>
      <c r="B131" s="8">
        <v>2024</v>
      </c>
      <c r="C131" s="106" t="s">
        <v>16</v>
      </c>
      <c r="D131" s="8">
        <v>14542</v>
      </c>
      <c r="E131" s="8">
        <v>100</v>
      </c>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142</v>
      </c>
      <c r="B132" s="8">
        <v>2025</v>
      </c>
      <c r="C132" s="106" t="s">
        <v>16</v>
      </c>
      <c r="D132" s="8">
        <v>15560</v>
      </c>
      <c r="E132" s="8">
        <v>100</v>
      </c>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142</v>
      </c>
      <c r="B133" s="8">
        <v>2026</v>
      </c>
      <c r="C133" s="106" t="s">
        <v>16</v>
      </c>
      <c r="D133" s="8"/>
      <c r="E133" s="8">
        <v>100</v>
      </c>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142</v>
      </c>
      <c r="B134" s="8">
        <v>2027</v>
      </c>
      <c r="C134" s="106" t="s">
        <v>16</v>
      </c>
      <c r="D134" s="8"/>
      <c r="E134" s="8">
        <v>100</v>
      </c>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142</v>
      </c>
      <c r="B135" s="8">
        <v>2028</v>
      </c>
      <c r="C135" s="106" t="s">
        <v>16</v>
      </c>
      <c r="D135" s="8"/>
      <c r="E135" s="8">
        <v>100</v>
      </c>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142</v>
      </c>
      <c r="B136" s="8">
        <v>2029</v>
      </c>
      <c r="C136" s="106" t="s">
        <v>16</v>
      </c>
      <c r="D136" s="8"/>
      <c r="E136" s="8">
        <v>100</v>
      </c>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142</v>
      </c>
      <c r="B137" s="8">
        <v>2030</v>
      </c>
      <c r="C137" s="106" t="s">
        <v>16</v>
      </c>
      <c r="D137" s="8"/>
      <c r="E137" s="8">
        <v>100</v>
      </c>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142</v>
      </c>
      <c r="B138" s="8">
        <v>2000</v>
      </c>
      <c r="C138" s="106" t="s">
        <v>17</v>
      </c>
      <c r="D138" s="8">
        <v>38269</v>
      </c>
      <c r="E138" s="8"/>
      <c r="F138" s="8"/>
      <c r="G138" s="8"/>
      <c r="H138" s="8"/>
      <c r="I138" s="8"/>
      <c r="J138" s="8">
        <v>100</v>
      </c>
      <c r="K138" s="8"/>
      <c r="L138" s="8"/>
      <c r="M138" s="8"/>
      <c r="N138" s="8"/>
      <c r="O138" s="8"/>
      <c r="P138" s="8">
        <v>100</v>
      </c>
      <c r="Q138" s="8"/>
      <c r="R138" s="8"/>
      <c r="S138" s="8"/>
      <c r="T138" s="8"/>
      <c r="U138" s="8"/>
      <c r="V138" s="8">
        <v>100</v>
      </c>
      <c r="W138" s="106"/>
      <c r="X138" s="106"/>
      <c r="Y138" s="106"/>
      <c r="Z138" s="106"/>
      <c r="AA138" s="106"/>
      <c r="AB138" s="106"/>
      <c r="AC138" s="106"/>
      <c r="AD138" s="106"/>
    </row>
    <row r="139" spans="1:30" s="103" customFormat="1" ht="12" x14ac:dyDescent="0.25">
      <c r="A139" s="106" t="s">
        <v>142</v>
      </c>
      <c r="B139" s="8">
        <v>2001</v>
      </c>
      <c r="C139" s="106" t="s">
        <v>17</v>
      </c>
      <c r="D139" s="8">
        <v>38644</v>
      </c>
      <c r="E139" s="8"/>
      <c r="F139" s="8"/>
      <c r="G139" s="8"/>
      <c r="H139" s="8"/>
      <c r="I139" s="8"/>
      <c r="J139" s="8">
        <v>100</v>
      </c>
      <c r="K139" s="8"/>
      <c r="L139" s="8"/>
      <c r="M139" s="8"/>
      <c r="N139" s="8"/>
      <c r="O139" s="8"/>
      <c r="P139" s="8">
        <v>100</v>
      </c>
      <c r="Q139" s="8"/>
      <c r="R139" s="8"/>
      <c r="S139" s="8"/>
      <c r="T139" s="8"/>
      <c r="U139" s="8"/>
      <c r="V139" s="8">
        <v>100</v>
      </c>
      <c r="W139" s="106"/>
      <c r="X139" s="106"/>
      <c r="Y139" s="106"/>
      <c r="Z139" s="106"/>
      <c r="AA139" s="106"/>
      <c r="AB139" s="106"/>
      <c r="AC139" s="106"/>
      <c r="AD139" s="106"/>
    </row>
    <row r="140" spans="1:30" s="103" customFormat="1" ht="12" x14ac:dyDescent="0.25">
      <c r="A140" s="106" t="s">
        <v>142</v>
      </c>
      <c r="B140" s="8">
        <v>2002</v>
      </c>
      <c r="C140" s="106" t="s">
        <v>17</v>
      </c>
      <c r="D140" s="8">
        <v>39112</v>
      </c>
      <c r="E140" s="8"/>
      <c r="F140" s="8"/>
      <c r="G140" s="8"/>
      <c r="H140" s="8"/>
      <c r="I140" s="8"/>
      <c r="J140" s="8">
        <v>100</v>
      </c>
      <c r="K140" s="8"/>
      <c r="L140" s="8"/>
      <c r="M140" s="8"/>
      <c r="N140" s="8"/>
      <c r="O140" s="8"/>
      <c r="P140" s="8">
        <v>100</v>
      </c>
      <c r="Q140" s="8"/>
      <c r="R140" s="8"/>
      <c r="S140" s="8"/>
      <c r="T140" s="8"/>
      <c r="U140" s="8"/>
      <c r="V140" s="8">
        <v>100</v>
      </c>
      <c r="W140" s="106"/>
      <c r="X140" s="106"/>
      <c r="Y140" s="106"/>
      <c r="Z140" s="106"/>
      <c r="AA140" s="106"/>
      <c r="AB140" s="106"/>
      <c r="AC140" s="106"/>
      <c r="AD140" s="106"/>
    </row>
    <row r="141" spans="1:30" s="103" customFormat="1" ht="12" x14ac:dyDescent="0.25">
      <c r="A141" s="106" t="s">
        <v>142</v>
      </c>
      <c r="B141" s="8">
        <v>2003</v>
      </c>
      <c r="C141" s="106" t="s">
        <v>17</v>
      </c>
      <c r="D141" s="8">
        <v>39716</v>
      </c>
      <c r="E141" s="8"/>
      <c r="F141" s="8"/>
      <c r="G141" s="8"/>
      <c r="H141" s="8"/>
      <c r="I141" s="8"/>
      <c r="J141" s="8">
        <v>100</v>
      </c>
      <c r="K141" s="8"/>
      <c r="L141" s="8"/>
      <c r="M141" s="8"/>
      <c r="N141" s="8"/>
      <c r="O141" s="8"/>
      <c r="P141" s="8">
        <v>100</v>
      </c>
      <c r="Q141" s="8"/>
      <c r="R141" s="8"/>
      <c r="S141" s="8"/>
      <c r="T141" s="8"/>
      <c r="U141" s="8"/>
      <c r="V141" s="8">
        <v>100</v>
      </c>
      <c r="W141" s="106"/>
      <c r="X141" s="106"/>
      <c r="Y141" s="106"/>
      <c r="Z141" s="106"/>
      <c r="AA141" s="106"/>
      <c r="AB141" s="106"/>
      <c r="AC141" s="106"/>
      <c r="AD141" s="106"/>
    </row>
    <row r="142" spans="1:30" s="103" customFormat="1" ht="12" x14ac:dyDescent="0.25">
      <c r="A142" s="106" t="s">
        <v>142</v>
      </c>
      <c r="B142" s="8">
        <v>2004</v>
      </c>
      <c r="C142" s="106" t="s">
        <v>17</v>
      </c>
      <c r="D142" s="8">
        <v>40626</v>
      </c>
      <c r="E142" s="8"/>
      <c r="F142" s="8"/>
      <c r="G142" s="8"/>
      <c r="H142" s="8"/>
      <c r="I142" s="8"/>
      <c r="J142" s="8">
        <v>100</v>
      </c>
      <c r="K142" s="8"/>
      <c r="L142" s="8"/>
      <c r="M142" s="8"/>
      <c r="N142" s="8"/>
      <c r="O142" s="8"/>
      <c r="P142" s="8">
        <v>100</v>
      </c>
      <c r="Q142" s="8"/>
      <c r="R142" s="8"/>
      <c r="S142" s="8"/>
      <c r="T142" s="8"/>
      <c r="U142" s="8"/>
      <c r="V142" s="8">
        <v>100</v>
      </c>
      <c r="W142" s="106"/>
      <c r="X142" s="106"/>
      <c r="Y142" s="106"/>
      <c r="Z142" s="106"/>
      <c r="AA142" s="106"/>
      <c r="AB142" s="106"/>
      <c r="AC142" s="106"/>
      <c r="AD142" s="106"/>
    </row>
    <row r="143" spans="1:30" s="103" customFormat="1" ht="12" x14ac:dyDescent="0.25">
      <c r="A143" s="106" t="s">
        <v>142</v>
      </c>
      <c r="B143" s="8">
        <v>2005</v>
      </c>
      <c r="C143" s="106" t="s">
        <v>17</v>
      </c>
      <c r="D143" s="8">
        <v>41769</v>
      </c>
      <c r="E143" s="8">
        <v>97.7</v>
      </c>
      <c r="F143" s="8">
        <v>95.41</v>
      </c>
      <c r="G143" s="8">
        <v>75.86</v>
      </c>
      <c r="H143" s="8">
        <v>19.549999999999997</v>
      </c>
      <c r="I143" s="8">
        <v>4.5900000000000034</v>
      </c>
      <c r="J143" s="8">
        <v>0</v>
      </c>
      <c r="K143" s="8">
        <v>97.32</v>
      </c>
      <c r="L143" s="8">
        <v>94.26</v>
      </c>
      <c r="M143" s="8">
        <v>48.6</v>
      </c>
      <c r="N143" s="8">
        <v>45.660000000000004</v>
      </c>
      <c r="O143" s="8">
        <v>5.7399999999999949</v>
      </c>
      <c r="P143" s="8">
        <v>0</v>
      </c>
      <c r="Q143" s="8">
        <v>95.4</v>
      </c>
      <c r="R143" s="8">
        <v>90.8</v>
      </c>
      <c r="S143" s="8">
        <v>66.3</v>
      </c>
      <c r="T143" s="8">
        <v>24.5</v>
      </c>
      <c r="U143" s="8">
        <v>9.2000000000000028</v>
      </c>
      <c r="V143" s="8">
        <v>0</v>
      </c>
      <c r="W143" s="106"/>
      <c r="X143" s="106"/>
      <c r="Y143" s="106"/>
      <c r="Z143" s="106"/>
      <c r="AA143" s="106"/>
      <c r="AB143" s="106"/>
      <c r="AC143" s="106"/>
      <c r="AD143" s="106"/>
    </row>
    <row r="144" spans="1:30" s="103" customFormat="1" ht="12" x14ac:dyDescent="0.25">
      <c r="A144" s="106" t="s">
        <v>142</v>
      </c>
      <c r="B144" s="8">
        <v>2006</v>
      </c>
      <c r="C144" s="106" t="s">
        <v>17</v>
      </c>
      <c r="D144" s="8">
        <v>42962</v>
      </c>
      <c r="E144" s="8">
        <v>97.7</v>
      </c>
      <c r="F144" s="8">
        <v>95.41</v>
      </c>
      <c r="G144" s="8">
        <v>75.86</v>
      </c>
      <c r="H144" s="8">
        <v>19.549999999999997</v>
      </c>
      <c r="I144" s="8">
        <v>4.5900000000000034</v>
      </c>
      <c r="J144" s="8">
        <v>0</v>
      </c>
      <c r="K144" s="8">
        <v>97.32</v>
      </c>
      <c r="L144" s="8">
        <v>94.26</v>
      </c>
      <c r="M144" s="8">
        <v>48.6</v>
      </c>
      <c r="N144" s="8">
        <v>45.660000000000004</v>
      </c>
      <c r="O144" s="8">
        <v>5.7399999999999949</v>
      </c>
      <c r="P144" s="8">
        <v>0</v>
      </c>
      <c r="Q144" s="8">
        <v>95.4</v>
      </c>
      <c r="R144" s="8">
        <v>90.8</v>
      </c>
      <c r="S144" s="8">
        <v>66.3</v>
      </c>
      <c r="T144" s="8">
        <v>24.5</v>
      </c>
      <c r="U144" s="8">
        <v>9.2000000000000028</v>
      </c>
      <c r="V144" s="8">
        <v>0</v>
      </c>
      <c r="W144" s="106"/>
      <c r="X144" s="106"/>
      <c r="Y144" s="106"/>
      <c r="Z144" s="106"/>
      <c r="AA144" s="106"/>
      <c r="AB144" s="106"/>
      <c r="AC144" s="106"/>
      <c r="AD144" s="106"/>
    </row>
    <row r="145" spans="1:30" s="103" customFormat="1" ht="12" x14ac:dyDescent="0.25">
      <c r="A145" s="106" t="s">
        <v>142</v>
      </c>
      <c r="B145" s="8">
        <v>2007</v>
      </c>
      <c r="C145" s="106" t="s">
        <v>17</v>
      </c>
      <c r="D145" s="8">
        <v>44066</v>
      </c>
      <c r="E145" s="8">
        <v>97.7</v>
      </c>
      <c r="F145" s="8">
        <v>95.41</v>
      </c>
      <c r="G145" s="8">
        <v>75.86</v>
      </c>
      <c r="H145" s="8">
        <v>19.549999999999997</v>
      </c>
      <c r="I145" s="8">
        <v>4.5900000000000034</v>
      </c>
      <c r="J145" s="8">
        <v>0</v>
      </c>
      <c r="K145" s="8">
        <v>97.32</v>
      </c>
      <c r="L145" s="8">
        <v>94.26</v>
      </c>
      <c r="M145" s="8">
        <v>48.6</v>
      </c>
      <c r="N145" s="8">
        <v>45.660000000000004</v>
      </c>
      <c r="O145" s="8">
        <v>5.7399999999999949</v>
      </c>
      <c r="P145" s="8">
        <v>0</v>
      </c>
      <c r="Q145" s="8">
        <v>95.4</v>
      </c>
      <c r="R145" s="8">
        <v>90.8</v>
      </c>
      <c r="S145" s="8">
        <v>66.3</v>
      </c>
      <c r="T145" s="8">
        <v>24.5</v>
      </c>
      <c r="U145" s="8">
        <v>9.2000000000000028</v>
      </c>
      <c r="V145" s="8">
        <v>0</v>
      </c>
      <c r="W145" s="106"/>
      <c r="X145" s="106"/>
      <c r="Y145" s="106"/>
      <c r="Z145" s="106"/>
      <c r="AA145" s="106"/>
      <c r="AB145" s="106"/>
      <c r="AC145" s="106"/>
      <c r="AD145" s="106"/>
    </row>
    <row r="146" spans="1:30" s="103" customFormat="1" ht="12" x14ac:dyDescent="0.25">
      <c r="A146" s="106" t="s">
        <v>142</v>
      </c>
      <c r="B146" s="8">
        <v>2008</v>
      </c>
      <c r="C146" s="106" t="s">
        <v>17</v>
      </c>
      <c r="D146" s="8">
        <v>45093</v>
      </c>
      <c r="E146" s="8">
        <v>97.7</v>
      </c>
      <c r="F146" s="8">
        <v>95.41</v>
      </c>
      <c r="G146" s="8">
        <v>75.86</v>
      </c>
      <c r="H146" s="8">
        <v>19.549999999999997</v>
      </c>
      <c r="I146" s="8">
        <v>4.5900000000000034</v>
      </c>
      <c r="J146" s="8">
        <v>0</v>
      </c>
      <c r="K146" s="8">
        <v>97.32</v>
      </c>
      <c r="L146" s="8">
        <v>94.26</v>
      </c>
      <c r="M146" s="8">
        <v>48.6</v>
      </c>
      <c r="N146" s="8">
        <v>45.660000000000004</v>
      </c>
      <c r="O146" s="8">
        <v>5.7399999999999949</v>
      </c>
      <c r="P146" s="8">
        <v>0</v>
      </c>
      <c r="Q146" s="8">
        <v>95.4</v>
      </c>
      <c r="R146" s="8">
        <v>90.8</v>
      </c>
      <c r="S146" s="8">
        <v>66.3</v>
      </c>
      <c r="T146" s="8">
        <v>24.5</v>
      </c>
      <c r="U146" s="8">
        <v>9.2000000000000028</v>
      </c>
      <c r="V146" s="8">
        <v>0</v>
      </c>
      <c r="W146" s="106"/>
      <c r="X146" s="106"/>
      <c r="Y146" s="106"/>
      <c r="Z146" s="106"/>
      <c r="AA146" s="106"/>
      <c r="AB146" s="106"/>
      <c r="AC146" s="106"/>
      <c r="AD146" s="106"/>
    </row>
    <row r="147" spans="1:30" s="103" customFormat="1" ht="12" x14ac:dyDescent="0.25">
      <c r="A147" s="106" t="s">
        <v>142</v>
      </c>
      <c r="B147" s="8">
        <v>2009</v>
      </c>
      <c r="C147" s="106" t="s">
        <v>17</v>
      </c>
      <c r="D147" s="8">
        <v>45946</v>
      </c>
      <c r="E147" s="8">
        <v>97.7</v>
      </c>
      <c r="F147" s="8">
        <v>95.41</v>
      </c>
      <c r="G147" s="8">
        <v>75.86</v>
      </c>
      <c r="H147" s="8">
        <v>19.549999999999997</v>
      </c>
      <c r="I147" s="8">
        <v>4.5900000000000034</v>
      </c>
      <c r="J147" s="8">
        <v>0</v>
      </c>
      <c r="K147" s="8">
        <v>97.32</v>
      </c>
      <c r="L147" s="8">
        <v>94.26</v>
      </c>
      <c r="M147" s="8">
        <v>48.6</v>
      </c>
      <c r="N147" s="8">
        <v>45.660000000000004</v>
      </c>
      <c r="O147" s="8">
        <v>5.7399999999999949</v>
      </c>
      <c r="P147" s="8">
        <v>0</v>
      </c>
      <c r="Q147" s="8">
        <v>95.4</v>
      </c>
      <c r="R147" s="8">
        <v>90.8</v>
      </c>
      <c r="S147" s="8">
        <v>66.3</v>
      </c>
      <c r="T147" s="8">
        <v>24.5</v>
      </c>
      <c r="U147" s="8">
        <v>9.2000000000000028</v>
      </c>
      <c r="V147" s="8">
        <v>0</v>
      </c>
      <c r="W147" s="106"/>
      <c r="X147" s="106"/>
      <c r="Y147" s="106"/>
      <c r="Z147" s="106"/>
      <c r="AA147" s="106"/>
      <c r="AB147" s="106"/>
      <c r="AC147" s="106"/>
      <c r="AD147" s="106"/>
    </row>
    <row r="148" spans="1:30" s="103" customFormat="1" ht="12" x14ac:dyDescent="0.25">
      <c r="A148" s="106" t="s">
        <v>142</v>
      </c>
      <c r="B148" s="8">
        <v>2010</v>
      </c>
      <c r="C148" s="106" t="s">
        <v>17</v>
      </c>
      <c r="D148" s="8">
        <v>46615</v>
      </c>
      <c r="E148" s="8">
        <v>97.7</v>
      </c>
      <c r="F148" s="8">
        <v>95.41</v>
      </c>
      <c r="G148" s="8">
        <v>75.86</v>
      </c>
      <c r="H148" s="8">
        <v>19.549999999999997</v>
      </c>
      <c r="I148" s="8">
        <v>4.5900000000000034</v>
      </c>
      <c r="J148" s="8">
        <v>0</v>
      </c>
      <c r="K148" s="8">
        <v>97.32</v>
      </c>
      <c r="L148" s="8">
        <v>94.26</v>
      </c>
      <c r="M148" s="8">
        <v>48.6</v>
      </c>
      <c r="N148" s="8">
        <v>45.660000000000004</v>
      </c>
      <c r="O148" s="8">
        <v>5.7399999999999949</v>
      </c>
      <c r="P148" s="8">
        <v>0</v>
      </c>
      <c r="Q148" s="8">
        <v>95.4</v>
      </c>
      <c r="R148" s="8">
        <v>90.8</v>
      </c>
      <c r="S148" s="8">
        <v>66.3</v>
      </c>
      <c r="T148" s="8">
        <v>24.5</v>
      </c>
      <c r="U148" s="8">
        <v>9.2000000000000028</v>
      </c>
      <c r="V148" s="8">
        <v>0</v>
      </c>
      <c r="W148" s="106"/>
      <c r="X148" s="106"/>
      <c r="Y148" s="106"/>
      <c r="Z148" s="106"/>
      <c r="AA148" s="106"/>
      <c r="AB148" s="106"/>
      <c r="AC148" s="106"/>
      <c r="AD148" s="106"/>
    </row>
    <row r="149" spans="1:30" s="103" customFormat="1" ht="12" x14ac:dyDescent="0.25">
      <c r="A149" s="106" t="s">
        <v>142</v>
      </c>
      <c r="B149" s="8">
        <v>2011</v>
      </c>
      <c r="C149" s="106" t="s">
        <v>17</v>
      </c>
      <c r="D149" s="8">
        <v>46636</v>
      </c>
      <c r="E149" s="8">
        <v>97.7</v>
      </c>
      <c r="F149" s="8">
        <v>95.41</v>
      </c>
      <c r="G149" s="8">
        <v>75.86</v>
      </c>
      <c r="H149" s="8">
        <v>19.549999999999997</v>
      </c>
      <c r="I149" s="8">
        <v>4.5900000000000034</v>
      </c>
      <c r="J149" s="8">
        <v>0</v>
      </c>
      <c r="K149" s="8">
        <v>97.32</v>
      </c>
      <c r="L149" s="8">
        <v>94.26</v>
      </c>
      <c r="M149" s="8">
        <v>48.6</v>
      </c>
      <c r="N149" s="8">
        <v>45.660000000000004</v>
      </c>
      <c r="O149" s="8">
        <v>5.7399999999999949</v>
      </c>
      <c r="P149" s="8">
        <v>0</v>
      </c>
      <c r="Q149" s="8">
        <v>95.4</v>
      </c>
      <c r="R149" s="8">
        <v>90.8</v>
      </c>
      <c r="S149" s="8">
        <v>66.3</v>
      </c>
      <c r="T149" s="8">
        <v>24.5</v>
      </c>
      <c r="U149" s="8">
        <v>9.2000000000000028</v>
      </c>
      <c r="V149" s="8">
        <v>0</v>
      </c>
      <c r="W149" s="106"/>
      <c r="X149" s="106"/>
      <c r="Y149" s="106"/>
      <c r="Z149" s="106"/>
      <c r="AA149" s="106"/>
      <c r="AB149" s="106"/>
      <c r="AC149" s="106"/>
      <c r="AD149" s="106"/>
    </row>
    <row r="150" spans="1:30" s="103" customFormat="1" ht="12" x14ac:dyDescent="0.25">
      <c r="A150" s="106" t="s">
        <v>142</v>
      </c>
      <c r="B150" s="8">
        <v>2012</v>
      </c>
      <c r="C150" s="106" t="s">
        <v>17</v>
      </c>
      <c r="D150" s="8">
        <v>46523</v>
      </c>
      <c r="E150" s="8">
        <v>97.7</v>
      </c>
      <c r="F150" s="8">
        <v>95.41</v>
      </c>
      <c r="G150" s="8">
        <v>75.86</v>
      </c>
      <c r="H150" s="8">
        <v>19.549999999999997</v>
      </c>
      <c r="I150" s="8">
        <v>4.5900000000000034</v>
      </c>
      <c r="J150" s="8">
        <v>0</v>
      </c>
      <c r="K150" s="8">
        <v>97.32</v>
      </c>
      <c r="L150" s="8">
        <v>94.26</v>
      </c>
      <c r="M150" s="8">
        <v>48.6</v>
      </c>
      <c r="N150" s="8">
        <v>45.660000000000004</v>
      </c>
      <c r="O150" s="8">
        <v>5.7399999999999949</v>
      </c>
      <c r="P150" s="8">
        <v>0</v>
      </c>
      <c r="Q150" s="8">
        <v>95.4</v>
      </c>
      <c r="R150" s="8">
        <v>90.8</v>
      </c>
      <c r="S150" s="8">
        <v>66.3</v>
      </c>
      <c r="T150" s="8">
        <v>24.5</v>
      </c>
      <c r="U150" s="8">
        <v>9.2000000000000028</v>
      </c>
      <c r="V150" s="8">
        <v>0</v>
      </c>
      <c r="W150" s="106"/>
      <c r="X150" s="106"/>
      <c r="Y150" s="106"/>
      <c r="Z150" s="106"/>
      <c r="AA150" s="106"/>
      <c r="AB150" s="106"/>
      <c r="AC150" s="106"/>
      <c r="AD150" s="106"/>
    </row>
    <row r="151" spans="1:30" s="103" customFormat="1" ht="12" x14ac:dyDescent="0.25">
      <c r="A151" s="106" t="s">
        <v>142</v>
      </c>
      <c r="B151" s="8">
        <v>2013</v>
      </c>
      <c r="C151" s="106" t="s">
        <v>17</v>
      </c>
      <c r="D151" s="8">
        <v>46310</v>
      </c>
      <c r="E151" s="8">
        <v>97.7</v>
      </c>
      <c r="F151" s="8">
        <v>95.41</v>
      </c>
      <c r="G151" s="8">
        <v>75.86</v>
      </c>
      <c r="H151" s="8">
        <v>19.549999999999997</v>
      </c>
      <c r="I151" s="8">
        <v>4.5900000000000034</v>
      </c>
      <c r="J151" s="8">
        <v>0</v>
      </c>
      <c r="K151" s="8">
        <v>97.32</v>
      </c>
      <c r="L151" s="8">
        <v>94.26</v>
      </c>
      <c r="M151" s="8">
        <v>48.6</v>
      </c>
      <c r="N151" s="8">
        <v>45.660000000000004</v>
      </c>
      <c r="O151" s="8">
        <v>5.7399999999999949</v>
      </c>
      <c r="P151" s="8">
        <v>0</v>
      </c>
      <c r="Q151" s="8">
        <v>95.4</v>
      </c>
      <c r="R151" s="8">
        <v>90.8</v>
      </c>
      <c r="S151" s="8">
        <v>66.3</v>
      </c>
      <c r="T151" s="8">
        <v>24.5</v>
      </c>
      <c r="U151" s="8">
        <v>9.2000000000000028</v>
      </c>
      <c r="V151" s="8">
        <v>0</v>
      </c>
      <c r="W151" s="106"/>
      <c r="X151" s="106"/>
      <c r="Y151" s="106"/>
      <c r="Z151" s="106"/>
      <c r="AA151" s="106"/>
      <c r="AB151" s="106"/>
      <c r="AC151" s="106"/>
      <c r="AD151" s="106"/>
    </row>
    <row r="152" spans="1:30" s="103" customFormat="1" ht="12" x14ac:dyDescent="0.25">
      <c r="A152" s="106" t="s">
        <v>142</v>
      </c>
      <c r="B152" s="8">
        <v>2014</v>
      </c>
      <c r="C152" s="106" t="s">
        <v>17</v>
      </c>
      <c r="D152" s="8">
        <v>46068</v>
      </c>
      <c r="E152" s="8"/>
      <c r="F152" s="8"/>
      <c r="G152" s="8"/>
      <c r="H152" s="8"/>
      <c r="I152" s="8"/>
      <c r="J152" s="8">
        <v>100</v>
      </c>
      <c r="K152" s="8"/>
      <c r="L152" s="8"/>
      <c r="M152" s="8"/>
      <c r="N152" s="8"/>
      <c r="O152" s="8"/>
      <c r="P152" s="8">
        <v>100</v>
      </c>
      <c r="Q152" s="8"/>
      <c r="R152" s="8"/>
      <c r="S152" s="8"/>
      <c r="T152" s="8"/>
      <c r="U152" s="8"/>
      <c r="V152" s="8">
        <v>100</v>
      </c>
      <c r="W152" s="106"/>
      <c r="X152" s="106"/>
      <c r="Y152" s="106"/>
      <c r="Z152" s="106"/>
      <c r="AA152" s="106"/>
      <c r="AB152" s="106"/>
      <c r="AC152" s="106"/>
      <c r="AD152" s="106"/>
    </row>
    <row r="153" spans="1:30" s="103" customFormat="1" ht="12" x14ac:dyDescent="0.25">
      <c r="A153" s="106" t="s">
        <v>142</v>
      </c>
      <c r="B153" s="8">
        <v>2015</v>
      </c>
      <c r="C153" s="106" t="s">
        <v>17</v>
      </c>
      <c r="D153" s="8">
        <v>45837</v>
      </c>
      <c r="E153" s="8"/>
      <c r="F153" s="8"/>
      <c r="G153" s="8"/>
      <c r="H153" s="8"/>
      <c r="I153" s="8"/>
      <c r="J153" s="8">
        <v>100</v>
      </c>
      <c r="K153" s="8"/>
      <c r="L153" s="8"/>
      <c r="M153" s="8"/>
      <c r="N153" s="8"/>
      <c r="O153" s="8"/>
      <c r="P153" s="8">
        <v>100</v>
      </c>
      <c r="Q153" s="8"/>
      <c r="R153" s="8"/>
      <c r="S153" s="8"/>
      <c r="T153" s="8"/>
      <c r="U153" s="8"/>
      <c r="V153" s="8">
        <v>100</v>
      </c>
      <c r="W153" s="106"/>
      <c r="X153" s="106"/>
      <c r="Y153" s="106"/>
      <c r="Z153" s="106"/>
      <c r="AA153" s="106"/>
      <c r="AB153" s="106"/>
      <c r="AC153" s="106"/>
      <c r="AD153" s="106"/>
    </row>
    <row r="154" spans="1:30" s="103" customFormat="1" ht="12" x14ac:dyDescent="0.25">
      <c r="A154" s="106" t="s">
        <v>142</v>
      </c>
      <c r="B154" s="8">
        <v>2016</v>
      </c>
      <c r="C154" s="106" t="s">
        <v>17</v>
      </c>
      <c r="D154" s="8">
        <v>45082</v>
      </c>
      <c r="E154" s="8"/>
      <c r="F154" s="8"/>
      <c r="G154" s="8"/>
      <c r="H154" s="8"/>
      <c r="I154" s="8"/>
      <c r="J154" s="8">
        <v>100</v>
      </c>
      <c r="K154" s="8"/>
      <c r="L154" s="8"/>
      <c r="M154" s="8"/>
      <c r="N154" s="8"/>
      <c r="O154" s="8"/>
      <c r="P154" s="8">
        <v>100</v>
      </c>
      <c r="Q154" s="8"/>
      <c r="R154" s="8"/>
      <c r="S154" s="8"/>
      <c r="T154" s="8"/>
      <c r="U154" s="8"/>
      <c r="V154" s="8">
        <v>100</v>
      </c>
      <c r="W154" s="106"/>
      <c r="X154" s="106"/>
      <c r="Y154" s="106"/>
      <c r="Z154" s="106"/>
      <c r="AA154" s="106"/>
      <c r="AB154" s="106"/>
      <c r="AC154" s="106"/>
      <c r="AD154" s="106"/>
    </row>
    <row r="155" spans="1:30" s="103" customFormat="1" ht="12" x14ac:dyDescent="0.25">
      <c r="A155" s="106" t="s">
        <v>142</v>
      </c>
      <c r="B155" s="8">
        <v>2017</v>
      </c>
      <c r="C155" s="106" t="s">
        <v>17</v>
      </c>
      <c r="D155" s="8">
        <v>44549</v>
      </c>
      <c r="E155" s="8"/>
      <c r="F155" s="8"/>
      <c r="G155" s="8"/>
      <c r="H155" s="8"/>
      <c r="I155" s="8"/>
      <c r="J155" s="8">
        <v>100</v>
      </c>
      <c r="K155" s="8"/>
      <c r="L155" s="8"/>
      <c r="M155" s="8"/>
      <c r="N155" s="8"/>
      <c r="O155" s="8"/>
      <c r="P155" s="8">
        <v>100</v>
      </c>
      <c r="Q155" s="8"/>
      <c r="R155" s="8"/>
      <c r="S155" s="8"/>
      <c r="T155" s="8"/>
      <c r="U155" s="8"/>
      <c r="V155" s="8">
        <v>100</v>
      </c>
      <c r="W155" s="106"/>
      <c r="X155" s="106"/>
      <c r="Y155" s="106"/>
      <c r="Z155" s="106"/>
      <c r="AA155" s="106"/>
      <c r="AB155" s="106"/>
      <c r="AC155" s="106"/>
      <c r="AD155" s="106"/>
    </row>
    <row r="156" spans="1:30" s="103" customFormat="1" ht="12" x14ac:dyDescent="0.25">
      <c r="A156" s="106" t="s">
        <v>142</v>
      </c>
      <c r="B156" s="8">
        <v>2018</v>
      </c>
      <c r="C156" s="106" t="s">
        <v>17</v>
      </c>
      <c r="D156" s="8">
        <v>44179</v>
      </c>
      <c r="E156" s="8"/>
      <c r="F156" s="8"/>
      <c r="G156" s="8"/>
      <c r="H156" s="8"/>
      <c r="I156" s="8"/>
      <c r="J156" s="8">
        <v>100</v>
      </c>
      <c r="K156" s="8"/>
      <c r="L156" s="8"/>
      <c r="M156" s="8"/>
      <c r="N156" s="8"/>
      <c r="O156" s="8"/>
      <c r="P156" s="8">
        <v>100</v>
      </c>
      <c r="Q156" s="8"/>
      <c r="R156" s="8"/>
      <c r="S156" s="8"/>
      <c r="T156" s="8"/>
      <c r="U156" s="8"/>
      <c r="V156" s="8">
        <v>100</v>
      </c>
      <c r="W156" s="106"/>
      <c r="X156" s="106"/>
      <c r="Y156" s="106"/>
      <c r="Z156" s="106"/>
      <c r="AA156" s="106"/>
      <c r="AB156" s="106"/>
      <c r="AC156" s="106"/>
      <c r="AD156" s="106"/>
    </row>
    <row r="157" spans="1:30" s="103" customFormat="1" ht="12" x14ac:dyDescent="0.25">
      <c r="A157" s="106" t="s">
        <v>142</v>
      </c>
      <c r="B157" s="8">
        <v>2019</v>
      </c>
      <c r="C157" s="106" t="s">
        <v>17</v>
      </c>
      <c r="D157" s="8">
        <v>44023</v>
      </c>
      <c r="E157" s="8"/>
      <c r="F157" s="8"/>
      <c r="G157" s="8"/>
      <c r="H157" s="8"/>
      <c r="I157" s="8"/>
      <c r="J157" s="8">
        <v>100</v>
      </c>
      <c r="K157" s="8"/>
      <c r="L157" s="8"/>
      <c r="M157" s="8"/>
      <c r="N157" s="8"/>
      <c r="O157" s="8"/>
      <c r="P157" s="8">
        <v>100</v>
      </c>
      <c r="Q157" s="8"/>
      <c r="R157" s="8"/>
      <c r="S157" s="8"/>
      <c r="T157" s="8"/>
      <c r="U157" s="8"/>
      <c r="V157" s="8">
        <v>100</v>
      </c>
      <c r="W157" s="106"/>
      <c r="X157" s="106"/>
      <c r="Y157" s="106"/>
      <c r="Z157" s="106"/>
      <c r="AA157" s="106"/>
      <c r="AB157" s="106"/>
      <c r="AC157" s="106"/>
      <c r="AD157" s="106"/>
    </row>
    <row r="158" spans="1:30" s="103" customFormat="1" ht="12" x14ac:dyDescent="0.25">
      <c r="A158" s="106" t="s">
        <v>142</v>
      </c>
      <c r="B158" s="8">
        <v>2020</v>
      </c>
      <c r="C158" s="106" t="s">
        <v>17</v>
      </c>
      <c r="D158" s="8">
        <v>44052</v>
      </c>
      <c r="E158" s="8"/>
      <c r="F158" s="8"/>
      <c r="G158" s="8"/>
      <c r="H158" s="8"/>
      <c r="I158" s="8"/>
      <c r="J158" s="8">
        <v>100</v>
      </c>
      <c r="K158" s="8"/>
      <c r="L158" s="8"/>
      <c r="M158" s="8"/>
      <c r="N158" s="8"/>
      <c r="O158" s="8"/>
      <c r="P158" s="8">
        <v>100</v>
      </c>
      <c r="Q158" s="8"/>
      <c r="R158" s="8"/>
      <c r="S158" s="8"/>
      <c r="T158" s="8"/>
      <c r="U158" s="8"/>
      <c r="V158" s="8">
        <v>100</v>
      </c>
      <c r="W158" s="106"/>
      <c r="X158" s="106"/>
      <c r="Y158" s="106"/>
      <c r="Z158" s="106"/>
      <c r="AA158" s="106"/>
      <c r="AB158" s="106"/>
      <c r="AC158" s="106"/>
      <c r="AD158" s="106"/>
    </row>
    <row r="159" spans="1:30" s="103" customFormat="1" ht="12" x14ac:dyDescent="0.25">
      <c r="A159" s="106" t="s">
        <v>142</v>
      </c>
      <c r="B159" s="8">
        <v>2021</v>
      </c>
      <c r="C159" s="106" t="s">
        <v>17</v>
      </c>
      <c r="D159" s="8">
        <v>44199</v>
      </c>
      <c r="E159" s="8"/>
      <c r="F159" s="8"/>
      <c r="G159" s="8"/>
      <c r="H159" s="8"/>
      <c r="I159" s="8"/>
      <c r="J159" s="8">
        <v>100</v>
      </c>
      <c r="K159" s="8"/>
      <c r="L159" s="8"/>
      <c r="M159" s="8"/>
      <c r="N159" s="8"/>
      <c r="O159" s="8"/>
      <c r="P159" s="8">
        <v>100</v>
      </c>
      <c r="Q159" s="8"/>
      <c r="R159" s="8"/>
      <c r="S159" s="8"/>
      <c r="T159" s="8"/>
      <c r="U159" s="8"/>
      <c r="V159" s="8">
        <v>100</v>
      </c>
      <c r="W159" s="106"/>
      <c r="X159" s="106"/>
      <c r="Y159" s="106"/>
      <c r="Z159" s="106"/>
      <c r="AA159" s="106"/>
      <c r="AB159" s="106"/>
      <c r="AC159" s="106"/>
      <c r="AD159" s="106"/>
    </row>
    <row r="160" spans="1:30" s="103" customFormat="1" ht="12" x14ac:dyDescent="0.25">
      <c r="A160" s="106" t="s">
        <v>142</v>
      </c>
      <c r="B160" s="8">
        <v>2022</v>
      </c>
      <c r="C160" s="106" t="s">
        <v>17</v>
      </c>
      <c r="D160" s="8">
        <v>44927</v>
      </c>
      <c r="E160" s="8"/>
      <c r="F160" s="8"/>
      <c r="G160" s="8"/>
      <c r="H160" s="8"/>
      <c r="I160" s="8"/>
      <c r="J160" s="8">
        <v>100</v>
      </c>
      <c r="K160" s="8"/>
      <c r="L160" s="8"/>
      <c r="M160" s="8"/>
      <c r="N160" s="8"/>
      <c r="O160" s="8"/>
      <c r="P160" s="8">
        <v>100</v>
      </c>
      <c r="Q160" s="8"/>
      <c r="R160" s="8"/>
      <c r="S160" s="8"/>
      <c r="T160" s="8"/>
      <c r="U160" s="8"/>
      <c r="V160" s="8">
        <v>100</v>
      </c>
      <c r="W160" s="106"/>
      <c r="X160" s="106"/>
      <c r="Y160" s="106"/>
      <c r="Z160" s="106"/>
      <c r="AA160" s="106"/>
      <c r="AB160" s="106"/>
      <c r="AC160" s="106"/>
      <c r="AD160" s="106"/>
    </row>
    <row r="161" spans="1:30" s="103" customFormat="1" ht="12" x14ac:dyDescent="0.25">
      <c r="A161" s="106" t="s">
        <v>142</v>
      </c>
      <c r="B161" s="8">
        <v>2023</v>
      </c>
      <c r="C161" s="106" t="s">
        <v>17</v>
      </c>
      <c r="D161" s="8">
        <v>45739</v>
      </c>
      <c r="E161" s="8"/>
      <c r="F161" s="8"/>
      <c r="G161" s="8"/>
      <c r="H161" s="8"/>
      <c r="I161" s="8"/>
      <c r="J161" s="8">
        <v>100</v>
      </c>
      <c r="K161" s="8"/>
      <c r="L161" s="8"/>
      <c r="M161" s="8"/>
      <c r="N161" s="8"/>
      <c r="O161" s="8"/>
      <c r="P161" s="8">
        <v>100</v>
      </c>
      <c r="Q161" s="8"/>
      <c r="R161" s="8"/>
      <c r="S161" s="8"/>
      <c r="T161" s="8"/>
      <c r="U161" s="8"/>
      <c r="V161" s="8">
        <v>100</v>
      </c>
      <c r="W161" s="106"/>
      <c r="X161" s="106"/>
      <c r="Y161" s="106"/>
      <c r="Z161" s="106"/>
      <c r="AA161" s="106"/>
      <c r="AB161" s="106"/>
      <c r="AC161" s="106"/>
      <c r="AD161" s="106"/>
    </row>
    <row r="162" spans="1:30" s="103" customFormat="1" ht="12" x14ac:dyDescent="0.25">
      <c r="A162" s="106" t="s">
        <v>142</v>
      </c>
      <c r="B162" s="8">
        <v>2024</v>
      </c>
      <c r="C162" s="106" t="s">
        <v>17</v>
      </c>
      <c r="D162" s="8">
        <v>46389</v>
      </c>
      <c r="E162" s="8"/>
      <c r="F162" s="8"/>
      <c r="G162" s="8"/>
      <c r="H162" s="8"/>
      <c r="I162" s="8"/>
      <c r="J162" s="8">
        <v>100</v>
      </c>
      <c r="K162" s="8"/>
      <c r="L162" s="8"/>
      <c r="M162" s="8"/>
      <c r="N162" s="8"/>
      <c r="O162" s="8"/>
      <c r="P162" s="8">
        <v>100</v>
      </c>
      <c r="Q162" s="8"/>
      <c r="R162" s="8"/>
      <c r="S162" s="8"/>
      <c r="T162" s="8"/>
      <c r="U162" s="8"/>
      <c r="V162" s="8">
        <v>100</v>
      </c>
      <c r="W162" s="106"/>
      <c r="X162" s="106"/>
      <c r="Y162" s="106"/>
      <c r="Z162" s="106"/>
      <c r="AA162" s="106"/>
      <c r="AB162" s="106"/>
      <c r="AC162" s="106"/>
      <c r="AD162" s="106"/>
    </row>
    <row r="163" spans="1:30" s="103" customFormat="1" ht="12" x14ac:dyDescent="0.25">
      <c r="A163" s="106" t="s">
        <v>142</v>
      </c>
      <c r="B163" s="8">
        <v>2025</v>
      </c>
      <c r="C163" s="106" t="s">
        <v>17</v>
      </c>
      <c r="D163" s="8">
        <v>47144</v>
      </c>
      <c r="E163" s="8"/>
      <c r="F163" s="8"/>
      <c r="G163" s="8"/>
      <c r="H163" s="8"/>
      <c r="I163" s="8"/>
      <c r="J163" s="8">
        <v>100</v>
      </c>
      <c r="K163" s="8"/>
      <c r="L163" s="8"/>
      <c r="M163" s="8"/>
      <c r="N163" s="8"/>
      <c r="O163" s="8"/>
      <c r="P163" s="8">
        <v>100</v>
      </c>
      <c r="Q163" s="8"/>
      <c r="R163" s="8"/>
      <c r="S163" s="8"/>
      <c r="T163" s="8"/>
      <c r="U163" s="8"/>
      <c r="V163" s="8">
        <v>100</v>
      </c>
      <c r="W163" s="106"/>
      <c r="X163" s="106"/>
      <c r="Y163" s="106"/>
      <c r="Z163" s="106"/>
      <c r="AA163" s="106"/>
      <c r="AB163" s="106"/>
      <c r="AC163" s="106"/>
      <c r="AD163" s="106"/>
    </row>
    <row r="164" spans="1:30" s="103" customFormat="1" ht="12" x14ac:dyDescent="0.25">
      <c r="A164" s="106" t="s">
        <v>142</v>
      </c>
      <c r="B164" s="8">
        <v>2026</v>
      </c>
      <c r="C164" s="106" t="s">
        <v>17</v>
      </c>
      <c r="D164" s="8"/>
      <c r="E164" s="8"/>
      <c r="F164" s="8"/>
      <c r="G164" s="8"/>
      <c r="H164" s="8"/>
      <c r="I164" s="8"/>
      <c r="J164" s="8">
        <v>100</v>
      </c>
      <c r="K164" s="8"/>
      <c r="L164" s="8"/>
      <c r="M164" s="8"/>
      <c r="N164" s="8"/>
      <c r="O164" s="8"/>
      <c r="P164" s="8">
        <v>100</v>
      </c>
      <c r="Q164" s="8"/>
      <c r="R164" s="8"/>
      <c r="S164" s="8"/>
      <c r="T164" s="8"/>
      <c r="U164" s="8"/>
      <c r="V164" s="8">
        <v>100</v>
      </c>
      <c r="W164" s="106"/>
      <c r="X164" s="106"/>
      <c r="Y164" s="106"/>
      <c r="Z164" s="106"/>
      <c r="AA164" s="106"/>
      <c r="AB164" s="106"/>
      <c r="AC164" s="106"/>
      <c r="AD164" s="106"/>
    </row>
    <row r="165" spans="1:30" s="103" customFormat="1" ht="12" x14ac:dyDescent="0.25">
      <c r="A165" s="106" t="s">
        <v>142</v>
      </c>
      <c r="B165" s="8">
        <v>2027</v>
      </c>
      <c r="C165" s="106" t="s">
        <v>17</v>
      </c>
      <c r="D165" s="8"/>
      <c r="E165" s="8"/>
      <c r="F165" s="8"/>
      <c r="G165" s="8"/>
      <c r="H165" s="8"/>
      <c r="I165" s="8"/>
      <c r="J165" s="8">
        <v>100</v>
      </c>
      <c r="K165" s="8"/>
      <c r="L165" s="8"/>
      <c r="M165" s="8"/>
      <c r="N165" s="8"/>
      <c r="O165" s="8"/>
      <c r="P165" s="8">
        <v>100</v>
      </c>
      <c r="Q165" s="8"/>
      <c r="R165" s="8"/>
      <c r="S165" s="8"/>
      <c r="T165" s="8"/>
      <c r="U165" s="8"/>
      <c r="V165" s="8">
        <v>100</v>
      </c>
      <c r="W165" s="106"/>
      <c r="X165" s="106"/>
      <c r="Y165" s="106"/>
      <c r="Z165" s="106"/>
      <c r="AA165" s="106"/>
      <c r="AB165" s="106"/>
      <c r="AC165" s="106"/>
      <c r="AD165" s="106"/>
    </row>
    <row r="166" spans="1:30" s="103" customFormat="1" ht="12" x14ac:dyDescent="0.25">
      <c r="A166" s="106" t="s">
        <v>142</v>
      </c>
      <c r="B166" s="8">
        <v>2028</v>
      </c>
      <c r="C166" s="106" t="s">
        <v>17</v>
      </c>
      <c r="D166" s="8"/>
      <c r="E166" s="8"/>
      <c r="F166" s="8"/>
      <c r="G166" s="8"/>
      <c r="H166" s="8"/>
      <c r="I166" s="8"/>
      <c r="J166" s="8">
        <v>100</v>
      </c>
      <c r="K166" s="8"/>
      <c r="L166" s="8"/>
      <c r="M166" s="8"/>
      <c r="N166" s="8"/>
      <c r="O166" s="8"/>
      <c r="P166" s="8">
        <v>100</v>
      </c>
      <c r="Q166" s="8"/>
      <c r="R166" s="8"/>
      <c r="S166" s="8"/>
      <c r="T166" s="8"/>
      <c r="U166" s="8"/>
      <c r="V166" s="8">
        <v>100</v>
      </c>
      <c r="W166" s="106"/>
      <c r="X166" s="106"/>
      <c r="Y166" s="106"/>
      <c r="Z166" s="106"/>
      <c r="AA166" s="106"/>
      <c r="AB166" s="106"/>
      <c r="AC166" s="106"/>
      <c r="AD166" s="106"/>
    </row>
    <row r="167" spans="1:30" s="103" customFormat="1" ht="12" x14ac:dyDescent="0.25">
      <c r="A167" s="106" t="s">
        <v>142</v>
      </c>
      <c r="B167" s="8">
        <v>2029</v>
      </c>
      <c r="C167" s="106" t="s">
        <v>17</v>
      </c>
      <c r="D167" s="8"/>
      <c r="E167" s="8"/>
      <c r="F167" s="8"/>
      <c r="G167" s="8"/>
      <c r="H167" s="8"/>
      <c r="I167" s="8"/>
      <c r="J167" s="8">
        <v>100</v>
      </c>
      <c r="K167" s="8"/>
      <c r="L167" s="8"/>
      <c r="M167" s="8"/>
      <c r="N167" s="8"/>
      <c r="O167" s="8"/>
      <c r="P167" s="8">
        <v>100</v>
      </c>
      <c r="Q167" s="8"/>
      <c r="R167" s="8"/>
      <c r="S167" s="8"/>
      <c r="T167" s="8"/>
      <c r="U167" s="8"/>
      <c r="V167" s="8">
        <v>100</v>
      </c>
      <c r="W167" s="106"/>
      <c r="X167" s="106"/>
      <c r="Y167" s="106"/>
      <c r="Z167" s="106"/>
      <c r="AA167" s="106"/>
      <c r="AB167" s="106"/>
    </row>
    <row r="168" spans="1:30" s="103" customFormat="1" ht="12" x14ac:dyDescent="0.25">
      <c r="A168" s="106" t="s">
        <v>142</v>
      </c>
      <c r="B168" s="8">
        <v>2030</v>
      </c>
      <c r="C168" s="106" t="s">
        <v>17</v>
      </c>
      <c r="D168" s="8"/>
      <c r="E168" s="8"/>
      <c r="F168" s="8"/>
      <c r="G168" s="8"/>
      <c r="H168" s="8"/>
      <c r="I168" s="8"/>
      <c r="J168" s="8">
        <v>100</v>
      </c>
      <c r="K168" s="8"/>
      <c r="L168" s="8"/>
      <c r="M168" s="8"/>
      <c r="N168" s="8"/>
      <c r="O168" s="8"/>
      <c r="P168" s="8">
        <v>100</v>
      </c>
      <c r="Q168" s="8"/>
      <c r="R168" s="8"/>
      <c r="S168" s="8"/>
      <c r="T168" s="8"/>
      <c r="U168" s="8"/>
      <c r="V168" s="8">
        <v>100</v>
      </c>
      <c r="W168" s="106"/>
      <c r="X168" s="106"/>
      <c r="Y168" s="106"/>
      <c r="Z168" s="106"/>
      <c r="AA168" s="106"/>
      <c r="AB168" s="106"/>
    </row>
    <row r="169" spans="1:30" ht="15.6" x14ac:dyDescent="0.3">
      <c r="A169" s="107" t="s">
        <v>142</v>
      </c>
      <c r="B169" s="8">
        <v>2000</v>
      </c>
      <c r="C169" s="107" t="s">
        <v>18</v>
      </c>
      <c r="D169" s="8">
        <v>34319</v>
      </c>
      <c r="E169" s="8"/>
      <c r="F169" s="8"/>
      <c r="G169" s="8"/>
      <c r="H169" s="8"/>
      <c r="I169" s="8"/>
      <c r="J169" s="8">
        <v>100</v>
      </c>
      <c r="K169" s="8"/>
      <c r="L169" s="8"/>
      <c r="M169" s="8"/>
      <c r="N169" s="8"/>
      <c r="O169" s="8"/>
      <c r="P169" s="8">
        <v>100</v>
      </c>
      <c r="Q169" s="8"/>
      <c r="R169" s="8"/>
      <c r="S169" s="8"/>
      <c r="T169" s="8"/>
      <c r="U169" s="8"/>
      <c r="V169" s="8">
        <v>100</v>
      </c>
      <c r="W169" s="107"/>
      <c r="X169" s="107"/>
      <c r="Y169" s="107"/>
      <c r="Z169" s="107"/>
      <c r="AA169" s="107"/>
      <c r="AB169" s="107"/>
    </row>
    <row r="170" spans="1:30" ht="15.6" x14ac:dyDescent="0.3">
      <c r="A170" s="107" t="s">
        <v>142</v>
      </c>
      <c r="B170" s="8">
        <v>2001</v>
      </c>
      <c r="C170" s="107" t="s">
        <v>18</v>
      </c>
      <c r="D170" s="8">
        <v>35207</v>
      </c>
      <c r="E170" s="8"/>
      <c r="F170" s="8"/>
      <c r="G170" s="8"/>
      <c r="H170" s="8"/>
      <c r="I170" s="8"/>
      <c r="J170" s="8">
        <v>100</v>
      </c>
      <c r="K170" s="8"/>
      <c r="L170" s="8"/>
      <c r="M170" s="8"/>
      <c r="N170" s="8"/>
      <c r="O170" s="8"/>
      <c r="P170" s="8">
        <v>100</v>
      </c>
      <c r="Q170" s="8"/>
      <c r="R170" s="8"/>
      <c r="S170" s="8"/>
      <c r="T170" s="8"/>
      <c r="U170" s="8"/>
      <c r="V170" s="8">
        <v>100</v>
      </c>
      <c r="W170" s="107"/>
      <c r="X170" s="107"/>
      <c r="Y170" s="107"/>
      <c r="Z170" s="107"/>
      <c r="AA170" s="107"/>
      <c r="AB170" s="107"/>
    </row>
    <row r="171" spans="1:30" ht="15.6" x14ac:dyDescent="0.3">
      <c r="A171" s="107" t="s">
        <v>142</v>
      </c>
      <c r="B171" s="8">
        <v>2002</v>
      </c>
      <c r="C171" s="107" t="s">
        <v>18</v>
      </c>
      <c r="D171" s="8">
        <v>36099</v>
      </c>
      <c r="E171" s="8"/>
      <c r="F171" s="8"/>
      <c r="G171" s="8"/>
      <c r="H171" s="8"/>
      <c r="I171" s="8"/>
      <c r="J171" s="8">
        <v>100</v>
      </c>
      <c r="K171" s="8"/>
      <c r="L171" s="8"/>
      <c r="M171" s="8"/>
      <c r="N171" s="8"/>
      <c r="O171" s="8"/>
      <c r="P171" s="8">
        <v>100</v>
      </c>
      <c r="Q171" s="8"/>
      <c r="R171" s="8"/>
      <c r="S171" s="8"/>
      <c r="T171" s="8"/>
      <c r="U171" s="8"/>
      <c r="V171" s="8">
        <v>100</v>
      </c>
      <c r="W171" s="107"/>
      <c r="X171" s="107"/>
      <c r="Y171" s="107"/>
      <c r="Z171" s="107"/>
      <c r="AA171" s="107"/>
      <c r="AB171" s="107"/>
    </row>
    <row r="172" spans="1:30" ht="15.6" x14ac:dyDescent="0.3">
      <c r="A172" s="107" t="s">
        <v>142</v>
      </c>
      <c r="B172" s="8">
        <v>2003</v>
      </c>
      <c r="C172" s="107" t="s">
        <v>18</v>
      </c>
      <c r="D172" s="8">
        <v>37057</v>
      </c>
      <c r="E172" s="8"/>
      <c r="F172" s="8"/>
      <c r="G172" s="8"/>
      <c r="H172" s="8"/>
      <c r="I172" s="8"/>
      <c r="J172" s="8">
        <v>100</v>
      </c>
      <c r="K172" s="8"/>
      <c r="L172" s="8"/>
      <c r="M172" s="8"/>
      <c r="N172" s="8"/>
      <c r="O172" s="8"/>
      <c r="P172" s="8">
        <v>100</v>
      </c>
      <c r="Q172" s="8"/>
      <c r="R172" s="8"/>
      <c r="S172" s="8"/>
      <c r="T172" s="8"/>
      <c r="U172" s="8"/>
      <c r="V172" s="8">
        <v>100</v>
      </c>
      <c r="W172" s="107"/>
      <c r="X172" s="107"/>
      <c r="Y172" s="107"/>
      <c r="Z172" s="107"/>
      <c r="AA172" s="107"/>
      <c r="AB172" s="107"/>
    </row>
    <row r="173" spans="1:30" ht="15.6" x14ac:dyDescent="0.3">
      <c r="A173" s="107" t="s">
        <v>142</v>
      </c>
      <c r="B173" s="8">
        <v>2004</v>
      </c>
      <c r="C173" s="107" t="s">
        <v>18</v>
      </c>
      <c r="D173" s="8">
        <v>37945</v>
      </c>
      <c r="E173" s="8"/>
      <c r="F173" s="8"/>
      <c r="G173" s="8"/>
      <c r="H173" s="8"/>
      <c r="I173" s="8"/>
      <c r="J173" s="8">
        <v>100</v>
      </c>
      <c r="K173" s="8"/>
      <c r="L173" s="8"/>
      <c r="M173" s="8"/>
      <c r="N173" s="8"/>
      <c r="O173" s="8"/>
      <c r="P173" s="8">
        <v>100</v>
      </c>
      <c r="Q173" s="8"/>
      <c r="R173" s="8"/>
      <c r="S173" s="8"/>
      <c r="T173" s="8"/>
      <c r="U173" s="8"/>
      <c r="V173" s="8">
        <v>100</v>
      </c>
      <c r="W173" s="107"/>
      <c r="X173" s="107"/>
      <c r="Y173" s="107"/>
      <c r="Z173" s="107"/>
      <c r="AA173" s="107"/>
      <c r="AB173" s="107"/>
    </row>
    <row r="174" spans="1:30" ht="15.6" x14ac:dyDescent="0.3">
      <c r="A174" s="107" t="s">
        <v>142</v>
      </c>
      <c r="B174" s="8">
        <v>2005</v>
      </c>
      <c r="C174" s="107" t="s">
        <v>18</v>
      </c>
      <c r="D174" s="8">
        <v>38776</v>
      </c>
      <c r="E174" s="8"/>
      <c r="F174" s="8"/>
      <c r="G174" s="8"/>
      <c r="H174" s="8"/>
      <c r="I174" s="8"/>
      <c r="J174" s="8">
        <v>100</v>
      </c>
      <c r="K174" s="8"/>
      <c r="L174" s="8"/>
      <c r="M174" s="8"/>
      <c r="N174" s="8"/>
      <c r="O174" s="8"/>
      <c r="P174" s="8">
        <v>100</v>
      </c>
      <c r="Q174" s="8"/>
      <c r="R174" s="8"/>
      <c r="S174" s="8"/>
      <c r="T174" s="8"/>
      <c r="U174" s="8"/>
      <c r="V174" s="8">
        <v>100</v>
      </c>
      <c r="W174" s="107"/>
      <c r="X174" s="107"/>
      <c r="Y174" s="107"/>
      <c r="Z174" s="107"/>
      <c r="AA174" s="107"/>
      <c r="AB174" s="107"/>
    </row>
    <row r="175" spans="1:30" ht="15.6" x14ac:dyDescent="0.3">
      <c r="A175" s="107" t="s">
        <v>142</v>
      </c>
      <c r="B175" s="8">
        <v>2006</v>
      </c>
      <c r="C175" s="107" t="s">
        <v>18</v>
      </c>
      <c r="D175" s="8">
        <v>39536</v>
      </c>
      <c r="E175" s="8"/>
      <c r="F175" s="8"/>
      <c r="G175" s="8"/>
      <c r="H175" s="8"/>
      <c r="I175" s="8"/>
      <c r="J175" s="8">
        <v>100</v>
      </c>
      <c r="K175" s="8"/>
      <c r="L175" s="8"/>
      <c r="M175" s="8"/>
      <c r="N175" s="8"/>
      <c r="O175" s="8"/>
      <c r="P175" s="8">
        <v>100</v>
      </c>
      <c r="Q175" s="8"/>
      <c r="R175" s="8"/>
      <c r="S175" s="8"/>
      <c r="T175" s="8"/>
      <c r="U175" s="8"/>
      <c r="V175" s="8">
        <v>100</v>
      </c>
      <c r="W175" s="107"/>
      <c r="X175" s="107"/>
      <c r="Y175" s="107"/>
      <c r="Z175" s="107"/>
      <c r="AA175" s="107"/>
      <c r="AB175" s="107"/>
    </row>
    <row r="176" spans="1:30" ht="15.6" x14ac:dyDescent="0.3">
      <c r="A176" s="107" t="s">
        <v>142</v>
      </c>
      <c r="B176" s="8">
        <v>2007</v>
      </c>
      <c r="C176" s="107" t="s">
        <v>18</v>
      </c>
      <c r="D176" s="8">
        <v>40370</v>
      </c>
      <c r="E176" s="8"/>
      <c r="F176" s="8"/>
      <c r="G176" s="8"/>
      <c r="H176" s="8"/>
      <c r="I176" s="8"/>
      <c r="J176" s="8">
        <v>100</v>
      </c>
      <c r="K176" s="8"/>
      <c r="L176" s="8"/>
      <c r="M176" s="8"/>
      <c r="N176" s="8"/>
      <c r="O176" s="8"/>
      <c r="P176" s="8">
        <v>100</v>
      </c>
      <c r="Q176" s="8"/>
      <c r="R176" s="8"/>
      <c r="S176" s="8"/>
      <c r="T176" s="8"/>
      <c r="U176" s="8"/>
      <c r="V176" s="8">
        <v>100</v>
      </c>
      <c r="W176" s="107"/>
      <c r="X176" s="107"/>
      <c r="Y176" s="107"/>
      <c r="Z176" s="107"/>
      <c r="AA176" s="107"/>
      <c r="AB176" s="107"/>
    </row>
    <row r="177" spans="1:28" ht="15.6" x14ac:dyDescent="0.3">
      <c r="A177" s="107" t="s">
        <v>142</v>
      </c>
      <c r="B177" s="8">
        <v>2008</v>
      </c>
      <c r="C177" s="107" t="s">
        <v>18</v>
      </c>
      <c r="D177" s="8">
        <v>41268</v>
      </c>
      <c r="E177" s="8"/>
      <c r="F177" s="8"/>
      <c r="G177" s="8"/>
      <c r="H177" s="8"/>
      <c r="I177" s="8"/>
      <c r="J177" s="8">
        <v>100</v>
      </c>
      <c r="K177" s="8"/>
      <c r="L177" s="8"/>
      <c r="M177" s="8"/>
      <c r="N177" s="8"/>
      <c r="O177" s="8"/>
      <c r="P177" s="8">
        <v>100</v>
      </c>
      <c r="Q177" s="8"/>
      <c r="R177" s="8"/>
      <c r="S177" s="8"/>
      <c r="T177" s="8"/>
      <c r="U177" s="8"/>
      <c r="V177" s="8">
        <v>100</v>
      </c>
      <c r="W177" s="107"/>
      <c r="X177" s="107"/>
      <c r="Y177" s="107"/>
      <c r="Z177" s="107"/>
      <c r="AA177" s="107"/>
      <c r="AB177" s="107"/>
    </row>
    <row r="178" spans="1:28" ht="15.6" x14ac:dyDescent="0.3">
      <c r="A178" s="107" t="s">
        <v>142</v>
      </c>
      <c r="B178" s="8">
        <v>2009</v>
      </c>
      <c r="C178" s="107" t="s">
        <v>18</v>
      </c>
      <c r="D178" s="8">
        <v>42232</v>
      </c>
      <c r="E178" s="8"/>
      <c r="F178" s="8"/>
      <c r="G178" s="8"/>
      <c r="H178" s="8"/>
      <c r="I178" s="8"/>
      <c r="J178" s="8">
        <v>100</v>
      </c>
      <c r="K178" s="8"/>
      <c r="L178" s="8"/>
      <c r="M178" s="8"/>
      <c r="N178" s="8"/>
      <c r="O178" s="8"/>
      <c r="P178" s="8">
        <v>100</v>
      </c>
      <c r="Q178" s="8"/>
      <c r="R178" s="8"/>
      <c r="S178" s="8"/>
      <c r="T178" s="8"/>
      <c r="U178" s="8"/>
      <c r="V178" s="8">
        <v>100</v>
      </c>
      <c r="W178" s="107"/>
      <c r="X178" s="107"/>
      <c r="Y178" s="107"/>
      <c r="Z178" s="107"/>
      <c r="AA178" s="107"/>
      <c r="AB178" s="107"/>
    </row>
    <row r="179" spans="1:28" ht="15.6" x14ac:dyDescent="0.3">
      <c r="A179" s="107" t="s">
        <v>142</v>
      </c>
      <c r="B179" s="8">
        <v>2010</v>
      </c>
      <c r="C179" s="107" t="s">
        <v>18</v>
      </c>
      <c r="D179" s="8">
        <v>43347</v>
      </c>
      <c r="E179" s="8"/>
      <c r="F179" s="8"/>
      <c r="G179" s="8"/>
      <c r="H179" s="8"/>
      <c r="I179" s="8"/>
      <c r="J179" s="8">
        <v>100</v>
      </c>
      <c r="K179" s="8"/>
      <c r="L179" s="8"/>
      <c r="M179" s="8"/>
      <c r="N179" s="8"/>
      <c r="O179" s="8"/>
      <c r="P179" s="8">
        <v>100</v>
      </c>
      <c r="Q179" s="8"/>
      <c r="R179" s="8"/>
      <c r="S179" s="8"/>
      <c r="T179" s="8"/>
      <c r="U179" s="8"/>
      <c r="V179" s="8">
        <v>100</v>
      </c>
      <c r="W179" s="107"/>
      <c r="X179" s="107"/>
      <c r="Y179" s="107"/>
      <c r="Z179" s="107"/>
      <c r="AA179" s="107"/>
      <c r="AB179" s="107"/>
    </row>
    <row r="180" spans="1:28" ht="15.6" x14ac:dyDescent="0.3">
      <c r="A180" s="107" t="s">
        <v>142</v>
      </c>
      <c r="B180" s="8">
        <v>2011</v>
      </c>
      <c r="C180" s="107" t="s">
        <v>18</v>
      </c>
      <c r="D180" s="8">
        <v>44155</v>
      </c>
      <c r="E180" s="8"/>
      <c r="F180" s="8"/>
      <c r="G180" s="8"/>
      <c r="H180" s="8"/>
      <c r="I180" s="8"/>
      <c r="J180" s="8">
        <v>100</v>
      </c>
      <c r="K180" s="8"/>
      <c r="L180" s="8"/>
      <c r="M180" s="8"/>
      <c r="N180" s="8"/>
      <c r="O180" s="8"/>
      <c r="P180" s="8">
        <v>100</v>
      </c>
      <c r="Q180" s="8"/>
      <c r="R180" s="8"/>
      <c r="S180" s="8"/>
      <c r="T180" s="8"/>
      <c r="U180" s="8"/>
      <c r="V180" s="8">
        <v>100</v>
      </c>
      <c r="W180" s="107"/>
      <c r="X180" s="107"/>
      <c r="Y180" s="107"/>
      <c r="Z180" s="107"/>
      <c r="AA180" s="107"/>
      <c r="AB180" s="107"/>
    </row>
    <row r="181" spans="1:28" ht="15.6" x14ac:dyDescent="0.3">
      <c r="A181" s="107" t="s">
        <v>142</v>
      </c>
      <c r="B181" s="8">
        <v>2012</v>
      </c>
      <c r="C181" s="107" t="s">
        <v>18</v>
      </c>
      <c r="D181" s="8">
        <v>44907</v>
      </c>
      <c r="E181" s="8"/>
      <c r="F181" s="8"/>
      <c r="G181" s="8"/>
      <c r="H181" s="8"/>
      <c r="I181" s="8"/>
      <c r="J181" s="8">
        <v>100</v>
      </c>
      <c r="K181" s="8"/>
      <c r="L181" s="8"/>
      <c r="M181" s="8"/>
      <c r="N181" s="8"/>
      <c r="O181" s="8"/>
      <c r="P181" s="8">
        <v>100</v>
      </c>
      <c r="Q181" s="8"/>
      <c r="R181" s="8"/>
      <c r="S181" s="8"/>
      <c r="T181" s="8"/>
      <c r="U181" s="8"/>
      <c r="V181" s="8">
        <v>100</v>
      </c>
      <c r="W181" s="107"/>
      <c r="X181" s="107"/>
      <c r="Y181" s="107"/>
      <c r="Z181" s="107"/>
      <c r="AA181" s="107"/>
      <c r="AB181" s="107"/>
    </row>
    <row r="182" spans="1:28" ht="15.6" x14ac:dyDescent="0.3">
      <c r="A182" s="107" t="s">
        <v>142</v>
      </c>
      <c r="B182" s="8">
        <v>2013</v>
      </c>
      <c r="C182" s="107" t="s">
        <v>18</v>
      </c>
      <c r="D182" s="8">
        <v>45591</v>
      </c>
      <c r="E182" s="8"/>
      <c r="F182" s="8"/>
      <c r="G182" s="8"/>
      <c r="H182" s="8"/>
      <c r="I182" s="8"/>
      <c r="J182" s="8">
        <v>100</v>
      </c>
      <c r="K182" s="8"/>
      <c r="L182" s="8"/>
      <c r="M182" s="8"/>
      <c r="N182" s="8"/>
      <c r="O182" s="8"/>
      <c r="P182" s="8">
        <v>100</v>
      </c>
      <c r="Q182" s="8"/>
      <c r="R182" s="8"/>
      <c r="S182" s="8"/>
      <c r="T182" s="8"/>
      <c r="U182" s="8"/>
      <c r="V182" s="8">
        <v>100</v>
      </c>
      <c r="W182" s="107"/>
      <c r="X182" s="107"/>
      <c r="Y182" s="107"/>
      <c r="Z182" s="107"/>
      <c r="AA182" s="107"/>
      <c r="AB182" s="107"/>
    </row>
    <row r="183" spans="1:28" ht="15.6" x14ac:dyDescent="0.3">
      <c r="A183" s="107" t="s">
        <v>142</v>
      </c>
      <c r="B183" s="8">
        <v>2014</v>
      </c>
      <c r="C183" s="107" t="s">
        <v>18</v>
      </c>
      <c r="D183" s="8">
        <v>46162</v>
      </c>
      <c r="E183" s="8"/>
      <c r="F183" s="8"/>
      <c r="G183" s="8"/>
      <c r="H183" s="8"/>
      <c r="I183" s="8"/>
      <c r="J183" s="8">
        <v>100</v>
      </c>
      <c r="K183" s="8"/>
      <c r="L183" s="8"/>
      <c r="M183" s="8"/>
      <c r="N183" s="8"/>
      <c r="O183" s="8"/>
      <c r="P183" s="8">
        <v>100</v>
      </c>
      <c r="Q183" s="8"/>
      <c r="R183" s="8"/>
      <c r="S183" s="8"/>
      <c r="T183" s="8"/>
      <c r="U183" s="8"/>
      <c r="V183" s="8">
        <v>100</v>
      </c>
      <c r="W183" s="107"/>
      <c r="X183" s="107"/>
      <c r="Y183" s="107"/>
      <c r="Z183" s="107"/>
      <c r="AA183" s="107"/>
      <c r="AB183" s="107"/>
    </row>
    <row r="184" spans="1:28" ht="15.6" x14ac:dyDescent="0.3">
      <c r="A184" s="107" t="s">
        <v>142</v>
      </c>
      <c r="B184" s="8">
        <v>2015</v>
      </c>
      <c r="C184" s="107" t="s">
        <v>18</v>
      </c>
      <c r="D184" s="8">
        <v>46567</v>
      </c>
      <c r="E184" s="8"/>
      <c r="F184" s="8"/>
      <c r="G184" s="8"/>
      <c r="H184" s="8"/>
      <c r="I184" s="8"/>
      <c r="J184" s="8">
        <v>100</v>
      </c>
      <c r="K184" s="8"/>
      <c r="L184" s="8"/>
      <c r="M184" s="8"/>
      <c r="N184" s="8"/>
      <c r="O184" s="8"/>
      <c r="P184" s="8">
        <v>100</v>
      </c>
      <c r="Q184" s="8"/>
      <c r="R184" s="8"/>
      <c r="S184" s="8"/>
      <c r="T184" s="8"/>
      <c r="U184" s="8"/>
      <c r="V184" s="8">
        <v>100</v>
      </c>
      <c r="W184" s="107"/>
      <c r="X184" s="107"/>
      <c r="Y184" s="107"/>
      <c r="Z184" s="107"/>
      <c r="AA184" s="107"/>
      <c r="AB184" s="107"/>
    </row>
    <row r="185" spans="1:28" ht="15.6" x14ac:dyDescent="0.3">
      <c r="A185" s="107" t="s">
        <v>142</v>
      </c>
      <c r="B185" s="8">
        <v>2016</v>
      </c>
      <c r="C185" s="107" t="s">
        <v>18</v>
      </c>
      <c r="D185" s="8">
        <v>46786</v>
      </c>
      <c r="E185" s="8"/>
      <c r="F185" s="8"/>
      <c r="G185" s="8"/>
      <c r="H185" s="8"/>
      <c r="I185" s="8"/>
      <c r="J185" s="8">
        <v>100</v>
      </c>
      <c r="K185" s="8"/>
      <c r="L185" s="8"/>
      <c r="M185" s="8"/>
      <c r="N185" s="8"/>
      <c r="O185" s="8"/>
      <c r="P185" s="8">
        <v>100</v>
      </c>
      <c r="Q185" s="8"/>
      <c r="R185" s="8"/>
      <c r="S185" s="8"/>
      <c r="T185" s="8"/>
      <c r="U185" s="8"/>
      <c r="V185" s="8">
        <v>100</v>
      </c>
      <c r="W185" s="107"/>
      <c r="X185" s="107"/>
      <c r="Y185" s="107"/>
      <c r="Z185" s="107"/>
      <c r="AA185" s="107"/>
      <c r="AB185" s="107"/>
    </row>
    <row r="186" spans="1:28" ht="15.6" x14ac:dyDescent="0.3">
      <c r="A186" s="107" t="s">
        <v>142</v>
      </c>
      <c r="B186" s="8">
        <v>2017</v>
      </c>
      <c r="C186" s="107" t="s">
        <v>18</v>
      </c>
      <c r="D186" s="8">
        <v>46892</v>
      </c>
      <c r="E186" s="8"/>
      <c r="F186" s="8"/>
      <c r="G186" s="8"/>
      <c r="H186" s="8"/>
      <c r="I186" s="8"/>
      <c r="J186" s="8">
        <v>100</v>
      </c>
      <c r="K186" s="8"/>
      <c r="L186" s="8"/>
      <c r="M186" s="8"/>
      <c r="N186" s="8"/>
      <c r="O186" s="8"/>
      <c r="P186" s="8">
        <v>100</v>
      </c>
      <c r="Q186" s="8"/>
      <c r="R186" s="8"/>
      <c r="S186" s="8"/>
      <c r="T186" s="8"/>
      <c r="U186" s="8"/>
      <c r="V186" s="8">
        <v>100</v>
      </c>
      <c r="W186" s="107"/>
      <c r="X186" s="107"/>
      <c r="Y186" s="107"/>
      <c r="Z186" s="107"/>
      <c r="AA186" s="107"/>
      <c r="AB186" s="107"/>
    </row>
    <row r="187" spans="1:28" ht="15.6" x14ac:dyDescent="0.3">
      <c r="A187" s="107" t="s">
        <v>142</v>
      </c>
      <c r="B187" s="8">
        <v>2018</v>
      </c>
      <c r="C187" s="107" t="s">
        <v>18</v>
      </c>
      <c r="D187" s="8">
        <v>46768</v>
      </c>
      <c r="E187" s="8"/>
      <c r="F187" s="8"/>
      <c r="G187" s="8"/>
      <c r="H187" s="8"/>
      <c r="I187" s="8"/>
      <c r="J187" s="8">
        <v>100</v>
      </c>
      <c r="K187" s="8"/>
      <c r="L187" s="8"/>
      <c r="M187" s="8"/>
      <c r="N187" s="8"/>
      <c r="O187" s="8"/>
      <c r="P187" s="8">
        <v>100</v>
      </c>
      <c r="Q187" s="8"/>
      <c r="R187" s="8"/>
      <c r="S187" s="8"/>
      <c r="T187" s="8"/>
      <c r="U187" s="8"/>
      <c r="V187" s="8">
        <v>100</v>
      </c>
      <c r="W187" s="107"/>
      <c r="X187" s="107"/>
      <c r="Y187" s="107"/>
      <c r="Z187" s="107"/>
      <c r="AA187" s="107"/>
      <c r="AB187" s="107"/>
    </row>
    <row r="188" spans="1:28" ht="15.6" x14ac:dyDescent="0.3">
      <c r="A188" s="107" t="s">
        <v>142</v>
      </c>
      <c r="B188" s="8">
        <v>2019</v>
      </c>
      <c r="C188" s="107" t="s">
        <v>18</v>
      </c>
      <c r="D188" s="8">
        <v>46472</v>
      </c>
      <c r="E188" s="8"/>
      <c r="F188" s="8"/>
      <c r="G188" s="8"/>
      <c r="H188" s="8"/>
      <c r="I188" s="8"/>
      <c r="J188" s="8">
        <v>100</v>
      </c>
      <c r="K188" s="8"/>
      <c r="L188" s="8"/>
      <c r="M188" s="8"/>
      <c r="N188" s="8"/>
      <c r="O188" s="8"/>
      <c r="P188" s="8">
        <v>100</v>
      </c>
      <c r="Q188" s="8"/>
      <c r="R188" s="8"/>
      <c r="S188" s="8"/>
      <c r="T188" s="8"/>
      <c r="U188" s="8"/>
      <c r="V188" s="8">
        <v>100</v>
      </c>
      <c r="W188" s="107"/>
      <c r="X188" s="107"/>
      <c r="Y188" s="107"/>
      <c r="Z188" s="107"/>
      <c r="AA188" s="107"/>
      <c r="AB188" s="107"/>
    </row>
    <row r="189" spans="1:28" ht="15.6" x14ac:dyDescent="0.3">
      <c r="A189" s="107" t="s">
        <v>142</v>
      </c>
      <c r="B189" s="8">
        <v>2020</v>
      </c>
      <c r="C189" s="107" t="s">
        <v>18</v>
      </c>
      <c r="D189" s="8">
        <v>46136</v>
      </c>
      <c r="E189" s="8"/>
      <c r="F189" s="8"/>
      <c r="G189" s="8"/>
      <c r="H189" s="8"/>
      <c r="I189" s="8"/>
      <c r="J189" s="8">
        <v>100</v>
      </c>
      <c r="K189" s="8"/>
      <c r="L189" s="8"/>
      <c r="M189" s="8"/>
      <c r="N189" s="8"/>
      <c r="O189" s="8"/>
      <c r="P189" s="8">
        <v>100</v>
      </c>
      <c r="Q189" s="8"/>
      <c r="R189" s="8"/>
      <c r="S189" s="8"/>
      <c r="T189" s="8"/>
      <c r="U189" s="8"/>
      <c r="V189" s="8">
        <v>100</v>
      </c>
      <c r="W189" s="107"/>
      <c r="X189" s="107"/>
      <c r="Y189" s="107"/>
      <c r="Z189" s="107"/>
      <c r="AA189" s="107"/>
      <c r="AB189" s="107"/>
    </row>
    <row r="190" spans="1:28" ht="15.6" x14ac:dyDescent="0.3">
      <c r="A190" s="107" t="s">
        <v>142</v>
      </c>
      <c r="B190" s="8">
        <v>2021</v>
      </c>
      <c r="C190" s="107" t="s">
        <v>18</v>
      </c>
      <c r="D190" s="8">
        <v>45874</v>
      </c>
      <c r="E190" s="8"/>
      <c r="F190" s="8"/>
      <c r="G190" s="8"/>
      <c r="H190" s="8"/>
      <c r="I190" s="8"/>
      <c r="J190" s="8">
        <v>100</v>
      </c>
      <c r="K190" s="8"/>
      <c r="L190" s="8"/>
      <c r="M190" s="8"/>
      <c r="N190" s="8"/>
      <c r="O190" s="8"/>
      <c r="P190" s="8">
        <v>100</v>
      </c>
      <c r="Q190" s="8"/>
      <c r="R190" s="8"/>
      <c r="S190" s="8"/>
      <c r="T190" s="8"/>
      <c r="U190" s="8"/>
      <c r="V190" s="8">
        <v>100</v>
      </c>
      <c r="W190" s="107"/>
      <c r="X190" s="107"/>
      <c r="Y190" s="107"/>
      <c r="Z190" s="107"/>
      <c r="AA190" s="107"/>
      <c r="AB190" s="107"/>
    </row>
    <row r="191" spans="1:28" ht="15.6" x14ac:dyDescent="0.3">
      <c r="A191" s="107" t="s">
        <v>142</v>
      </c>
      <c r="B191" s="8">
        <v>2022</v>
      </c>
      <c r="C191" s="107" t="s">
        <v>18</v>
      </c>
      <c r="D191" s="8">
        <v>45081</v>
      </c>
      <c r="E191" s="8"/>
      <c r="F191" s="8"/>
      <c r="G191" s="8"/>
      <c r="H191" s="8"/>
      <c r="I191" s="8"/>
      <c r="J191" s="8">
        <v>100</v>
      </c>
      <c r="K191" s="8"/>
      <c r="L191" s="8"/>
      <c r="M191" s="8"/>
      <c r="N191" s="8"/>
      <c r="O191" s="8"/>
      <c r="P191" s="8">
        <v>100</v>
      </c>
      <c r="Q191" s="8"/>
      <c r="R191" s="8"/>
      <c r="S191" s="8"/>
      <c r="T191" s="8"/>
      <c r="U191" s="8"/>
      <c r="V191" s="8">
        <v>100</v>
      </c>
      <c r="W191" s="107"/>
      <c r="X191" s="107"/>
      <c r="Y191" s="107"/>
      <c r="Z191" s="107"/>
      <c r="AA191" s="107"/>
      <c r="AB191" s="107"/>
    </row>
    <row r="192" spans="1:28" ht="15.6" x14ac:dyDescent="0.3">
      <c r="A192" s="107" t="s">
        <v>142</v>
      </c>
      <c r="B192" s="8">
        <v>2023</v>
      </c>
      <c r="C192" s="107" t="s">
        <v>18</v>
      </c>
      <c r="D192" s="8">
        <v>44779</v>
      </c>
      <c r="E192" s="8"/>
      <c r="F192" s="8"/>
      <c r="G192" s="8"/>
      <c r="H192" s="8"/>
      <c r="I192" s="8"/>
      <c r="J192" s="8">
        <v>100</v>
      </c>
      <c r="K192" s="8"/>
      <c r="L192" s="8"/>
      <c r="M192" s="8"/>
      <c r="N192" s="8"/>
      <c r="O192" s="8"/>
      <c r="P192" s="8">
        <v>100</v>
      </c>
      <c r="Q192" s="8"/>
      <c r="R192" s="8"/>
      <c r="S192" s="8"/>
      <c r="T192" s="8"/>
      <c r="U192" s="8"/>
      <c r="V192" s="8">
        <v>100</v>
      </c>
      <c r="W192" s="107"/>
      <c r="X192" s="107"/>
      <c r="Y192" s="107"/>
      <c r="Z192" s="107"/>
      <c r="AA192" s="107"/>
      <c r="AB192" s="107"/>
    </row>
    <row r="193" spans="1:28" ht="15.6" x14ac:dyDescent="0.3">
      <c r="A193" s="107" t="s">
        <v>142</v>
      </c>
      <c r="B193" s="8">
        <v>2024</v>
      </c>
      <c r="C193" s="107" t="s">
        <v>18</v>
      </c>
      <c r="D193" s="8">
        <v>44326</v>
      </c>
      <c r="E193" s="8"/>
      <c r="F193" s="8"/>
      <c r="G193" s="8"/>
      <c r="H193" s="8"/>
      <c r="I193" s="8"/>
      <c r="J193" s="8">
        <v>100</v>
      </c>
      <c r="K193" s="8"/>
      <c r="L193" s="8"/>
      <c r="M193" s="8"/>
      <c r="N193" s="8"/>
      <c r="O193" s="8"/>
      <c r="P193" s="8">
        <v>100</v>
      </c>
      <c r="Q193" s="8"/>
      <c r="R193" s="8"/>
      <c r="S193" s="8"/>
      <c r="T193" s="8"/>
      <c r="U193" s="8"/>
      <c r="V193" s="8">
        <v>100</v>
      </c>
      <c r="W193" s="107"/>
      <c r="X193" s="107"/>
      <c r="Y193" s="107"/>
      <c r="Z193" s="107"/>
      <c r="AA193" s="107"/>
      <c r="AB193" s="107"/>
    </row>
    <row r="194" spans="1:28" ht="15.6" x14ac:dyDescent="0.3">
      <c r="A194" s="107" t="s">
        <v>142</v>
      </c>
      <c r="B194" s="8">
        <v>2025</v>
      </c>
      <c r="C194" s="107" t="s">
        <v>18</v>
      </c>
      <c r="D194" s="8">
        <v>48987</v>
      </c>
      <c r="E194" s="8"/>
      <c r="F194" s="8"/>
      <c r="G194" s="8"/>
      <c r="H194" s="8"/>
      <c r="I194" s="8"/>
      <c r="J194" s="8">
        <v>100</v>
      </c>
      <c r="K194" s="8"/>
      <c r="L194" s="8"/>
      <c r="M194" s="8"/>
      <c r="N194" s="8"/>
      <c r="O194" s="8"/>
      <c r="P194" s="8">
        <v>100</v>
      </c>
      <c r="Q194" s="8"/>
      <c r="R194" s="8"/>
      <c r="S194" s="8"/>
      <c r="T194" s="8"/>
      <c r="U194" s="8"/>
      <c r="V194" s="8">
        <v>100</v>
      </c>
      <c r="W194" s="107"/>
      <c r="X194" s="107"/>
      <c r="Y194" s="107"/>
      <c r="Z194" s="107"/>
      <c r="AA194" s="107"/>
      <c r="AB194" s="107"/>
    </row>
    <row r="195" spans="1:28" ht="15.6" x14ac:dyDescent="0.3">
      <c r="A195" s="107" t="s">
        <v>142</v>
      </c>
      <c r="B195" s="8">
        <v>2026</v>
      </c>
      <c r="C195" s="107" t="s">
        <v>18</v>
      </c>
      <c r="D195" s="8"/>
      <c r="E195" s="8"/>
      <c r="F195" s="8"/>
      <c r="G195" s="8"/>
      <c r="H195" s="8"/>
      <c r="I195" s="8"/>
      <c r="J195" s="8">
        <v>100</v>
      </c>
      <c r="K195" s="8"/>
      <c r="L195" s="8"/>
      <c r="M195" s="8"/>
      <c r="N195" s="8"/>
      <c r="O195" s="8"/>
      <c r="P195" s="8">
        <v>100</v>
      </c>
      <c r="Q195" s="8"/>
      <c r="R195" s="8"/>
      <c r="S195" s="8"/>
      <c r="T195" s="8"/>
      <c r="U195" s="8"/>
      <c r="V195" s="8">
        <v>100</v>
      </c>
      <c r="W195" s="107"/>
      <c r="X195" s="107"/>
      <c r="Y195" s="107"/>
      <c r="Z195" s="107"/>
      <c r="AA195" s="107"/>
      <c r="AB195" s="107"/>
    </row>
    <row r="196" spans="1:28" ht="15.6" x14ac:dyDescent="0.3">
      <c r="A196" s="107" t="s">
        <v>142</v>
      </c>
      <c r="B196" s="8">
        <v>2027</v>
      </c>
      <c r="C196" s="107" t="s">
        <v>18</v>
      </c>
      <c r="D196" s="8"/>
      <c r="E196" s="8"/>
      <c r="F196" s="8"/>
      <c r="G196" s="8"/>
      <c r="H196" s="8"/>
      <c r="I196" s="8"/>
      <c r="J196" s="8">
        <v>100</v>
      </c>
      <c r="K196" s="8"/>
      <c r="L196" s="8"/>
      <c r="M196" s="8"/>
      <c r="N196" s="8"/>
      <c r="O196" s="8"/>
      <c r="P196" s="8">
        <v>100</v>
      </c>
      <c r="Q196" s="8"/>
      <c r="R196" s="8"/>
      <c r="S196" s="8"/>
      <c r="T196" s="8"/>
      <c r="U196" s="8"/>
      <c r="V196" s="8">
        <v>100</v>
      </c>
      <c r="W196" s="107"/>
      <c r="X196" s="107"/>
      <c r="Y196" s="107"/>
      <c r="Z196" s="107"/>
      <c r="AA196" s="107"/>
      <c r="AB196" s="107"/>
    </row>
    <row r="197" spans="1:28" ht="15.6" x14ac:dyDescent="0.3">
      <c r="A197" s="107" t="s">
        <v>142</v>
      </c>
      <c r="B197" s="8">
        <v>2028</v>
      </c>
      <c r="C197" s="107" t="s">
        <v>18</v>
      </c>
      <c r="D197" s="8"/>
      <c r="E197" s="8"/>
      <c r="F197" s="8"/>
      <c r="G197" s="8"/>
      <c r="H197" s="8"/>
      <c r="I197" s="8"/>
      <c r="J197" s="8">
        <v>100</v>
      </c>
      <c r="K197" s="8"/>
      <c r="L197" s="8"/>
      <c r="M197" s="8"/>
      <c r="N197" s="8"/>
      <c r="O197" s="8"/>
      <c r="P197" s="8">
        <v>100</v>
      </c>
      <c r="Q197" s="8"/>
      <c r="R197" s="8"/>
      <c r="S197" s="8"/>
      <c r="T197" s="8"/>
      <c r="U197" s="8"/>
      <c r="V197" s="8">
        <v>100</v>
      </c>
      <c r="W197" s="107"/>
      <c r="X197" s="107"/>
      <c r="Y197" s="107"/>
      <c r="Z197" s="107"/>
      <c r="AA197" s="107"/>
      <c r="AB197" s="107"/>
    </row>
    <row r="198" spans="1:28" ht="15.6" x14ac:dyDescent="0.3">
      <c r="A198" s="107" t="s">
        <v>142</v>
      </c>
      <c r="B198" s="8">
        <v>2029</v>
      </c>
      <c r="C198" s="107" t="s">
        <v>18</v>
      </c>
      <c r="D198" s="8"/>
      <c r="E198" s="8"/>
      <c r="F198" s="8"/>
      <c r="G198" s="8"/>
      <c r="H198" s="8"/>
      <c r="I198" s="8"/>
      <c r="J198" s="8">
        <v>100</v>
      </c>
      <c r="K198" s="8"/>
      <c r="L198" s="8"/>
      <c r="M198" s="8"/>
      <c r="N198" s="8"/>
      <c r="O198" s="8"/>
      <c r="P198" s="8">
        <v>100</v>
      </c>
      <c r="Q198" s="8"/>
      <c r="R198" s="8"/>
      <c r="S198" s="8"/>
      <c r="T198" s="8"/>
      <c r="U198" s="8"/>
      <c r="V198" s="8">
        <v>100</v>
      </c>
      <c r="W198" s="107"/>
      <c r="X198" s="107"/>
      <c r="Y198" s="107"/>
      <c r="Z198" s="107"/>
      <c r="AA198" s="107"/>
      <c r="AB198" s="107"/>
    </row>
    <row r="199" spans="1:28" ht="15.6" x14ac:dyDescent="0.3">
      <c r="A199" s="107" t="s">
        <v>142</v>
      </c>
      <c r="B199" s="8">
        <v>2030</v>
      </c>
      <c r="C199" s="107" t="s">
        <v>18</v>
      </c>
      <c r="D199" s="8"/>
      <c r="E199" s="8"/>
      <c r="F199" s="8"/>
      <c r="G199" s="8"/>
      <c r="H199" s="8"/>
      <c r="I199" s="8"/>
      <c r="J199" s="8">
        <v>100</v>
      </c>
      <c r="K199" s="8"/>
      <c r="L199" s="8"/>
      <c r="M199" s="8"/>
      <c r="N199" s="8"/>
      <c r="O199" s="8"/>
      <c r="P199" s="8">
        <v>100</v>
      </c>
      <c r="Q199" s="8"/>
      <c r="R199" s="8"/>
      <c r="S199" s="8"/>
      <c r="T199" s="8"/>
      <c r="U199" s="8"/>
      <c r="V199" s="8">
        <v>100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E0A95-DB4B-45AA-96EE-B50E3F87C4F8}">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3" customWidth="1"/>
    <col min="2" max="2" width="12.3984375" style="423" customWidth="1"/>
    <col min="3" max="8" width="9" style="423" customWidth="1"/>
    <col min="9" max="9" width="12.3984375" style="423" customWidth="1"/>
    <col min="10" max="15" width="9" style="423" customWidth="1"/>
    <col min="16" max="16" width="12.3984375" style="423" customWidth="1"/>
    <col min="17" max="22" width="9" style="423" customWidth="1"/>
    <col min="23" max="38" width="9" style="423"/>
    <col min="39" max="16384" width="9" style="431"/>
  </cols>
  <sheetData>
    <row r="1" spans="1:22" s="423" customFormat="1" x14ac:dyDescent="0.25">
      <c r="A1" s="422" t="str">
        <f>HLOOKUP(Introduction!$G$4,nametranslations,20,FALSE)</f>
        <v>Water, sanitation and hygiene ladders for schools</v>
      </c>
      <c r="B1" s="422" t="str">
        <f ca="1">HLOOKUP([1]Introduction!$G$4,nametranslations,5,FALSE)</f>
        <v>Belize</v>
      </c>
      <c r="C1" s="422" t="str">
        <f ca="1">HLOOKUP([1]Introduction!$G$4,nametranslations,5,FALSE)</f>
        <v>Belize</v>
      </c>
      <c r="D1" s="422" t="str">
        <f ca="1">HLOOKUP([1]Introduction!$G$4,nametranslations,5,FALSE)</f>
        <v>Belize</v>
      </c>
      <c r="E1" s="422" t="str">
        <f ca="1">HLOOKUP([1]Introduction!$G$4,nametranslations,5,FALSE)</f>
        <v>Belize</v>
      </c>
      <c r="F1" s="422" t="str">
        <f ca="1">HLOOKUP([1]Introduction!$G$4,nametranslations,5,FALSE)</f>
        <v>Belize</v>
      </c>
      <c r="G1" s="422" t="str">
        <f ca="1">HLOOKUP([1]Introduction!$G$4,nametranslations,5,FALSE)</f>
        <v>Belize</v>
      </c>
      <c r="H1" s="422" t="str">
        <f ca="1">HLOOKUP([1]Introduction!$G$4,nametranslations,5,FALSE)</f>
        <v>Belize</v>
      </c>
      <c r="I1" s="422" t="str">
        <f ca="1">HLOOKUP([1]Introduction!$G$4,nametranslations,5,FALSE)</f>
        <v>Belize</v>
      </c>
      <c r="J1" s="422" t="str">
        <f ca="1">HLOOKUP([1]Introduction!$G$4,nametranslations,5,FALSE)</f>
        <v>Belize</v>
      </c>
      <c r="K1" s="422" t="str">
        <f ca="1">HLOOKUP([1]Introduction!$G$4,nametranslations,5,FALSE)</f>
        <v>Belize</v>
      </c>
      <c r="L1" s="422" t="str">
        <f ca="1">HLOOKUP([1]Introduction!$G$4,nametranslations,5,FALSE)</f>
        <v>Belize</v>
      </c>
      <c r="M1" s="422" t="str">
        <f ca="1">HLOOKUP([1]Introduction!$G$4,nametranslations,5,FALSE)</f>
        <v>Belize</v>
      </c>
      <c r="N1" s="422" t="str">
        <f ca="1">HLOOKUP([1]Introduction!$G$4,nametranslations,5,FALSE)</f>
        <v>Belize</v>
      </c>
      <c r="O1" s="422" t="str">
        <f ca="1">HLOOKUP([1]Introduction!$G$4,nametranslations,5,FALSE)</f>
        <v>Belize</v>
      </c>
      <c r="P1" s="422" t="str">
        <f ca="1">HLOOKUP([1]Introduction!$G$4,nametranslations,5,FALSE)</f>
        <v>Belize</v>
      </c>
      <c r="Q1" s="422" t="str">
        <f ca="1">HLOOKUP([1]Introduction!$G$4,nametranslations,5,FALSE)</f>
        <v>Belize</v>
      </c>
      <c r="R1" s="422" t="str">
        <f ca="1">HLOOKUP([1]Introduction!$G$4,nametranslations,5,FALSE)</f>
        <v>Belize</v>
      </c>
      <c r="S1" s="422" t="str">
        <f ca="1">HLOOKUP([1]Introduction!$G$4,nametranslations,5,FALSE)</f>
        <v>Belize</v>
      </c>
      <c r="T1" s="422" t="str">
        <f ca="1">HLOOKUP([1]Introduction!$G$4,nametranslations,5,FALSE)</f>
        <v>Belize</v>
      </c>
      <c r="U1" s="422" t="str">
        <f ca="1">HLOOKUP([1]Introduction!$G$4,nametranslations,5,FALSE)</f>
        <v>Belize</v>
      </c>
      <c r="V1" s="422" t="str">
        <f ca="1">HLOOKUP([1]Introduction!$G$4,nametranslations,5,FALSE)</f>
        <v>Belize</v>
      </c>
    </row>
    <row r="2" spans="1:22" s="423" customFormat="1" x14ac:dyDescent="0.25">
      <c r="A2" s="422" t="str">
        <f ca="1">HLOOKUP([1]Introduction!$G$4,nametranslations,5,FALSE)</f>
        <v>Belize</v>
      </c>
      <c r="B2" s="422" t="str">
        <f ca="1">HLOOKUP([1]Introduction!$G$4,nametranslations,5,FALSE)</f>
        <v>Belize</v>
      </c>
      <c r="C2" s="422" t="str">
        <f ca="1">HLOOKUP([1]Introduction!$G$4,nametranslations,5,FALSE)</f>
        <v>Belize</v>
      </c>
      <c r="D2" s="422" t="str">
        <f ca="1">HLOOKUP([1]Introduction!$G$4,nametranslations,5,FALSE)</f>
        <v>Belize</v>
      </c>
      <c r="E2" s="422" t="str">
        <f ca="1">HLOOKUP([1]Introduction!$G$4,nametranslations,5,FALSE)</f>
        <v>Belize</v>
      </c>
      <c r="F2" s="422" t="str">
        <f ca="1">HLOOKUP([1]Introduction!$G$4,nametranslations,5,FALSE)</f>
        <v>Belize</v>
      </c>
      <c r="G2" s="422" t="str">
        <f ca="1">HLOOKUP([1]Introduction!$G$4,nametranslations,5,FALSE)</f>
        <v>Belize</v>
      </c>
      <c r="H2" s="422" t="str">
        <f ca="1">HLOOKUP([1]Introduction!$G$4,nametranslations,5,FALSE)</f>
        <v>Belize</v>
      </c>
      <c r="I2" s="422" t="str">
        <f ca="1">HLOOKUP([1]Introduction!$G$4,nametranslations,5,FALSE)</f>
        <v>Belize</v>
      </c>
      <c r="J2" s="422" t="str">
        <f ca="1">HLOOKUP([1]Introduction!$G$4,nametranslations,5,FALSE)</f>
        <v>Belize</v>
      </c>
      <c r="K2" s="422" t="str">
        <f ca="1">HLOOKUP([1]Introduction!$G$4,nametranslations,5,FALSE)</f>
        <v>Belize</v>
      </c>
      <c r="L2" s="422" t="str">
        <f ca="1">HLOOKUP([1]Introduction!$G$4,nametranslations,5,FALSE)</f>
        <v>Belize</v>
      </c>
      <c r="M2" s="422" t="str">
        <f ca="1">HLOOKUP([1]Introduction!$G$4,nametranslations,5,FALSE)</f>
        <v>Belize</v>
      </c>
      <c r="N2" s="422" t="str">
        <f ca="1">HLOOKUP([1]Introduction!$G$4,nametranslations,5,FALSE)</f>
        <v>Belize</v>
      </c>
      <c r="O2" s="422" t="str">
        <f ca="1">HLOOKUP([1]Introduction!$G$4,nametranslations,5,FALSE)</f>
        <v>Belize</v>
      </c>
      <c r="P2" s="422" t="str">
        <f ca="1">HLOOKUP([1]Introduction!$G$4,nametranslations,5,FALSE)</f>
        <v>Belize</v>
      </c>
      <c r="Q2" s="422" t="str">
        <f ca="1">HLOOKUP([1]Introduction!$G$4,nametranslations,5,FALSE)</f>
        <v>Belize</v>
      </c>
      <c r="R2" s="422" t="str">
        <f ca="1">HLOOKUP([1]Introduction!$G$4,nametranslations,5,FALSE)</f>
        <v>Belize</v>
      </c>
      <c r="S2" s="422" t="str">
        <f ca="1">HLOOKUP([1]Introduction!$G$4,nametranslations,5,FALSE)</f>
        <v>Belize</v>
      </c>
      <c r="T2" s="422" t="str">
        <f ca="1">HLOOKUP([1]Introduction!$G$4,nametranslations,5,FALSE)</f>
        <v>Belize</v>
      </c>
      <c r="U2" s="422" t="str">
        <f ca="1">HLOOKUP([1]Introduction!$G$4,nametranslations,5,FALSE)</f>
        <v>Belize</v>
      </c>
      <c r="V2" s="422" t="str">
        <f ca="1">HLOOKUP([1]Introduction!$G$4,nametranslations,5,FALSE)</f>
        <v>Belize</v>
      </c>
    </row>
    <row r="3" spans="1:22" s="423" customFormat="1" ht="17.399999999999999" x14ac:dyDescent="0.25">
      <c r="A3" s="424"/>
      <c r="B3" s="424"/>
      <c r="C3" s="424"/>
      <c r="D3" s="424"/>
      <c r="E3" s="424"/>
      <c r="F3" s="424"/>
      <c r="G3" s="424"/>
      <c r="H3" s="424"/>
      <c r="I3" s="424"/>
      <c r="J3" s="424"/>
      <c r="K3" s="424"/>
      <c r="L3" s="424"/>
      <c r="M3" s="424"/>
      <c r="N3" s="424"/>
      <c r="O3" s="424"/>
      <c r="P3" s="424"/>
      <c r="Q3" s="424"/>
      <c r="R3" s="424"/>
      <c r="S3" s="424"/>
      <c r="T3" s="424"/>
      <c r="U3" s="424"/>
      <c r="V3" s="424"/>
    </row>
    <row r="4" spans="1:22" ht="15.6" x14ac:dyDescent="0.3">
      <c r="B4" s="425" t="str">
        <f>HLOOKUP(Introduction!$G$4,nametranslations,85,FALSE)</f>
        <v>Drinking Water</v>
      </c>
      <c r="E4" s="426"/>
      <c r="I4" s="427" t="str">
        <f>HLOOKUP(Introduction!$G$4,nametranslations,22,FALSE)</f>
        <v>Sanitation</v>
      </c>
      <c r="P4" s="428" t="str">
        <f>HLOOKUP(Introduction!$G$4,nametranslations,23,FALSE)</f>
        <v>Hygiene</v>
      </c>
    </row>
    <row r="6" spans="1:22" x14ac:dyDescent="0.25">
      <c r="G6" s="429"/>
      <c r="H6" s="429"/>
      <c r="I6" s="429"/>
      <c r="K6" s="429"/>
      <c r="L6" s="429"/>
    </row>
    <row r="7" spans="1:22" ht="15.6" x14ac:dyDescent="0.25">
      <c r="G7" s="429"/>
      <c r="H7" s="429"/>
      <c r="I7" s="429"/>
      <c r="K7" s="430"/>
      <c r="L7" s="429"/>
    </row>
    <row r="8" spans="1:22" x14ac:dyDescent="0.25">
      <c r="G8" s="429"/>
      <c r="H8" s="429"/>
      <c r="I8" s="429"/>
      <c r="K8" s="429"/>
      <c r="L8" s="429"/>
    </row>
    <row r="9" spans="1:22" x14ac:dyDescent="0.25">
      <c r="G9" s="429"/>
      <c r="H9" s="429"/>
      <c r="I9" s="429"/>
      <c r="K9" s="429"/>
      <c r="L9" s="429"/>
    </row>
    <row r="10" spans="1:22" x14ac:dyDescent="0.25">
      <c r="G10" s="429"/>
      <c r="H10" s="429"/>
      <c r="I10" s="429"/>
      <c r="K10" s="429"/>
      <c r="L10" s="429"/>
    </row>
    <row r="11" spans="1:22" x14ac:dyDescent="0.25">
      <c r="G11" s="429"/>
      <c r="H11" s="429"/>
      <c r="I11" s="429"/>
      <c r="K11" s="429"/>
      <c r="L11" s="429"/>
    </row>
    <row r="12" spans="1:22" x14ac:dyDescent="0.25">
      <c r="G12" s="429"/>
      <c r="H12" s="429"/>
      <c r="I12" s="429"/>
      <c r="K12" s="429"/>
      <c r="L12" s="429"/>
    </row>
    <row r="13" spans="1:22" x14ac:dyDescent="0.25">
      <c r="G13" s="429"/>
      <c r="H13" s="429"/>
      <c r="I13" s="429"/>
      <c r="K13" s="429"/>
      <c r="L13" s="429"/>
    </row>
    <row r="14" spans="1:22" x14ac:dyDescent="0.25">
      <c r="G14" s="429"/>
      <c r="H14" s="429"/>
      <c r="I14" s="429"/>
      <c r="K14" s="429"/>
      <c r="L14" s="429"/>
    </row>
    <row r="15" spans="1:22" x14ac:dyDescent="0.25">
      <c r="G15" s="429"/>
      <c r="H15" s="429"/>
      <c r="I15" s="429"/>
      <c r="K15" s="429"/>
      <c r="L15" s="429"/>
    </row>
    <row r="16" spans="1:22" x14ac:dyDescent="0.25">
      <c r="G16" s="429"/>
      <c r="H16" s="429"/>
      <c r="I16" s="429"/>
      <c r="K16" s="429"/>
      <c r="L16" s="429"/>
    </row>
    <row r="17" spans="1:47" x14ac:dyDescent="0.25">
      <c r="G17" s="429"/>
      <c r="H17" s="429"/>
      <c r="I17" s="429"/>
      <c r="K17" s="429"/>
      <c r="L17" s="429"/>
    </row>
    <row r="18" spans="1:47" x14ac:dyDescent="0.25">
      <c r="G18" s="429"/>
      <c r="H18" s="429"/>
      <c r="I18" s="429"/>
      <c r="K18" s="429"/>
      <c r="L18" s="429"/>
    </row>
    <row r="19" spans="1:47" x14ac:dyDescent="0.25">
      <c r="G19" s="429"/>
      <c r="H19" s="429"/>
      <c r="I19" s="429"/>
      <c r="K19" s="429"/>
      <c r="L19" s="429"/>
    </row>
    <row r="20" spans="1:47" x14ac:dyDescent="0.25">
      <c r="G20" s="429"/>
      <c r="H20" s="429"/>
      <c r="I20" s="429"/>
      <c r="K20" s="429"/>
      <c r="L20" s="429"/>
    </row>
    <row r="21" spans="1:47" x14ac:dyDescent="0.25">
      <c r="G21" s="429"/>
      <c r="H21" s="429"/>
      <c r="I21" s="429"/>
      <c r="K21" s="429"/>
      <c r="L21" s="429"/>
    </row>
    <row r="23" spans="1:47" x14ac:dyDescent="0.25">
      <c r="B23" s="432"/>
    </row>
    <row r="25" spans="1:47" x14ac:dyDescent="0.25">
      <c r="B25" s="433"/>
      <c r="C25" s="433" t="str">
        <f>+IF(OR((C28=Key!$I$26&amp;"*"),(D28=Key!$I$28&amp;"*"),(E28=Key!$I$27&amp;"*"),(F28=Key!$I$29&amp;"*"),(G28=Key!$I$30&amp;"*"),(H28=Key!$I$31&amp;"*"),(C28=Key!$I$26&amp;"*^"),(D28=Key!$I$28&amp;"*^"),(E28=Key!$I$27&amp;"*^"),(F28="*^"),(G28=Key!$I$30&amp;"*^"),(H28=Key!$I$31&amp;"*^")),"*"&amp;HLOOKUP(Introduction!$G$4,nametranslations,35,FALSE),"")</f>
        <v>*No basic service estimate available</v>
      </c>
      <c r="J25" s="433" t="str">
        <f>+IF(OR((J28=Key!$I$26&amp;"*"),(K28=Key!$I$28&amp;"*"),(L28=Key!$I$27&amp;"*"),(M28=Key!$I$29&amp;"*"),(N28=Key!$I$30&amp;"*"),(O28=Key!$I$31&amp;"*"),(J28=Key!$I$26&amp;"*^"),(K28=Key!$I$28&amp;"*^"),(L28=Key!$I$27&amp;"*^"),(M28="*^"),(N28=Key!$I$30&amp;"*^"),(O28=Key!$I$31&amp;"*^")),"*"&amp;HLOOKUP(Introduction!$G$4,nametranslations,35,FALSE),"")</f>
        <v>*No basic service estimate available</v>
      </c>
      <c r="Q25" s="43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2"/>
      <c r="C26" s="433" t="str">
        <f>+IF(OR((C28=Key!$I$26&amp;"*^"),(D28=Key!$I$28&amp;"*^"),(E28=Key!$I$27&amp;"*^"),(F28=Key!$I$29&amp;"*^"),(G28=Key!$I$30&amp;"*^"),(H28=Key!$I$31&amp;"^")),HLOOKUP(Introduction!$G$4,nametranslations,155,FALSE),"")</f>
        <v/>
      </c>
      <c r="J26" s="433" t="str">
        <f>+IF(OR((J28=Key!$I$26&amp;"*^"),(K28=Key!$I$28&amp;"*^"),(L28=Key!$I$27&amp;"*^"),(M28=Key!$I$29&amp;"*^"),(N28=Key!$I$30&amp;"*^"),(O28=Key!$I$31&amp;"^")),HLOOKUP(Introduction!$G$4,nametranslations,155,FALSE),"")</f>
        <v/>
      </c>
      <c r="Q26" s="433" t="str">
        <f>+IF(OR((Q28=Key!$I$26&amp;"*^"),(R28=Key!$I$28&amp;"*^"),(S28=Key!$I$27&amp;"*^"),(T28=Key!$I$29&amp;"*^"),(U28=Key!$I$30&amp;"*^"),(V28=Key!$I$31&amp;"^")),HLOOKUP(Introduction!$G$4,nametranslations,156,FALSE),"")</f>
        <v/>
      </c>
    </row>
    <row r="27" spans="1:47" x14ac:dyDescent="0.25">
      <c r="B27" s="434" t="str">
        <f>+Introduction!C7</f>
        <v>Belize</v>
      </c>
      <c r="C27" s="435" t="str">
        <f>HLOOKUP(Introduction!$G$4,nametranslations,21,FALSE)</f>
        <v>Water</v>
      </c>
      <c r="D27" s="435" t="str">
        <f ca="1">HLOOKUP([1]Introduction!$G$4,nametranslations,21,FALSE)</f>
        <v>Water</v>
      </c>
      <c r="E27" s="435" t="str">
        <f ca="1">HLOOKUP([1]Introduction!$G$4,nametranslations,21,FALSE)</f>
        <v>Water</v>
      </c>
      <c r="F27" s="435" t="str">
        <f ca="1">HLOOKUP([1]Introduction!$G$4,nametranslations,21,FALSE)</f>
        <v>Water</v>
      </c>
      <c r="G27" s="435" t="str">
        <f ca="1">HLOOKUP([1]Introduction!$G$4,nametranslations,21,FALSE)</f>
        <v>Water</v>
      </c>
      <c r="H27" s="435" t="str">
        <f ca="1">HLOOKUP([1]Introduction!$G$4,nametranslations,21,FALSE)</f>
        <v>Water</v>
      </c>
      <c r="I27" s="436" t="str">
        <f>+B27</f>
        <v>Belize</v>
      </c>
      <c r="J27" s="437" t="str">
        <f>HLOOKUP(Introduction!$G$4,nametranslations,22,FALSE)</f>
        <v>Sanitation</v>
      </c>
      <c r="K27" s="438" t="str">
        <f ca="1">HLOOKUP([1]Introduction!$G$4,nametranslations,21,FALSE)</f>
        <v>Water</v>
      </c>
      <c r="L27" s="438" t="str">
        <f ca="1">HLOOKUP([1]Introduction!$G$4,nametranslations,21,FALSE)</f>
        <v>Water</v>
      </c>
      <c r="M27" s="438" t="str">
        <f ca="1">HLOOKUP([1]Introduction!$G$4,nametranslations,21,FALSE)</f>
        <v>Water</v>
      </c>
      <c r="N27" s="438" t="str">
        <f ca="1">HLOOKUP([1]Introduction!$G$4,nametranslations,21,FALSE)</f>
        <v>Water</v>
      </c>
      <c r="O27" s="438" t="str">
        <f ca="1">HLOOKUP([1]Introduction!$G$4,nametranslations,21,FALSE)</f>
        <v>Water</v>
      </c>
      <c r="P27" s="439" t="str">
        <f>+B27</f>
        <v>Belize</v>
      </c>
      <c r="Q27" s="440" t="str">
        <f>HLOOKUP(Introduction!$G$4,nametranslations,23,FALSE)</f>
        <v>Hygiene</v>
      </c>
      <c r="R27" s="440" t="str">
        <f ca="1">HLOOKUP([1]Introduction!$G$4,nametranslations,21,FALSE)</f>
        <v>Water</v>
      </c>
      <c r="S27" s="440" t="str">
        <f ca="1">HLOOKUP([1]Introduction!$G$4,nametranslations,21,FALSE)</f>
        <v>Water</v>
      </c>
      <c r="T27" s="440" t="str">
        <f ca="1">HLOOKUP([1]Introduction!$G$4,nametranslations,21,FALSE)</f>
        <v>Water</v>
      </c>
      <c r="U27" s="440" t="str">
        <f ca="1">HLOOKUP([1]Introduction!$G$4,nametranslations,21,FALSE)</f>
        <v>Water</v>
      </c>
      <c r="V27" s="441" t="str">
        <f ca="1">HLOOKUP([1]Introduction!$G$4,nametranslations,21,FALSE)</f>
        <v>Water</v>
      </c>
      <c r="AM27" s="423"/>
      <c r="AN27" s="423"/>
      <c r="AO27" s="423"/>
      <c r="AP27" s="423"/>
      <c r="AQ27" s="423"/>
      <c r="AR27" s="423"/>
      <c r="AS27" s="423"/>
      <c r="AT27" s="423"/>
      <c r="AU27" s="423"/>
    </row>
    <row r="28" spans="1:47" x14ac:dyDescent="0.25">
      <c r="B28" s="442"/>
      <c r="C28" s="443" t="str">
        <f>IF(AND(C30=0.0000000001,C31=0.0000000001,C32=0.0000000001), Key!$I$26&amp;"*",IF(AND(C30=0.0000000001,ISNUMBER(C32)),Key!I26&amp;"*", Key!$I$26))</f>
        <v>Total</v>
      </c>
      <c r="D28" s="444" t="str">
        <f>IF(AND(D30=0.0000000001,D31=0.0000000001,D32=0.0000000001), Key!$I$28&amp;"*",IF(AND(D30=0.0000000001,ISNUMBER(D32)),Key!$I$28&amp;"*", Key!$I$28))</f>
        <v>Urban</v>
      </c>
      <c r="E28" s="444" t="str">
        <f>IF(AND(E30=0.0000000001,E31=0.0000000001,E32=0.0000000001), Key!$I$27&amp;"*",IF(AND(E30=0.0000000001,ISNUMBER(E32)),Key!$I$27&amp;"*", Key!$I$27))</f>
        <v>Rural</v>
      </c>
      <c r="F28" s="444" t="str">
        <f>IF(AND(F30=0.0000000001,F31=0.0000000001,F32=0.0000000001), Key!$I$29&amp;"*",IF(AND(F30=0.0000000001,ISNUMBER(F32)),Key!$I$29&amp;"*", Key!$I$29))</f>
        <v>Pre-primary*</v>
      </c>
      <c r="G28" s="444" t="str">
        <f>IF(AND(G30=0.0000000001,G31=0.0000000001,G32=0.0000000001), Key!$I$30&amp;"*",IF(AND(G30=0.0000000001,ISNUMBER(G32)),Key!$I$30&amp;"*", Key!$I$30))</f>
        <v>Primary*</v>
      </c>
      <c r="H28" s="444" t="str">
        <f>IF(AND(H30=0.0000000001,H31=0.0000000001,H32=0.0000000001), Key!$I$31&amp;"*",IF(AND(H30=0.0000000001,ISNUMBER(H32)),Key!$I$31&amp;"*", Key!$I$31))</f>
        <v>Secondary*</v>
      </c>
      <c r="I28" s="442"/>
      <c r="J28" s="445" t="str">
        <f>IF(AND(J30=0.0000000001,J31=0.0000000001,J32=0.0000000001), Key!$I$26&amp;"*",IF(AND(J30=0.0000000001,ISNUMBER(J32)),Key!I26&amp;"*", Key!$I$26))</f>
        <v>Total</v>
      </c>
      <c r="K28" s="444" t="str">
        <f>IF(AND(K30=0.0000000001,K31=0.0000000001,K32=0.0000000001), Key!$I$28&amp;"*",IF(AND(K30=0.0000000001,ISNUMBER(K32)),Key!$I$28&amp;"*", Key!$I$28))</f>
        <v>Urban*</v>
      </c>
      <c r="L28" s="444" t="str">
        <f>IF(AND(L30=0.0000000001,L31=0.0000000001,L32=0.0000000001), Key!$I$27&amp;"*",IF(AND(L30=0.0000000001,ISNUMBER(L32)),Key!$I$27&amp;"*", Key!$I$27))</f>
        <v>Rural*</v>
      </c>
      <c r="M28" s="444" t="str">
        <f>IF(AND(M30=0.0000000001,M31=0.0000000001,M32=0.0000000001), Key!$I$29&amp;"*",IF(AND(M30=0.0000000001,ISNUMBER(M32)),Key!$I$29&amp;"*", Key!$I$29))</f>
        <v>Pre-primary*</v>
      </c>
      <c r="N28" s="444" t="str">
        <f>IF(AND(N30=0.0000000001,N31=0.0000000001,N32=0.0000000001), Key!$I$30&amp;"*",IF(AND(N30=0.0000000001,ISNUMBER(N32)),Key!$I$30&amp;"*", Key!$I$30))</f>
        <v>Primary*</v>
      </c>
      <c r="O28" s="444" t="str">
        <f>IF(AND(O30=0.0000000001,O31=0.0000000001,O32=0.0000000001), Key!$I$31&amp;"*",IF(AND(O30=0.0000000001,ISNUMBER(O32)),Key!$I$31&amp;"*", Key!$I$31))</f>
        <v>Secondary*</v>
      </c>
      <c r="P28" s="446"/>
      <c r="Q28" s="447" t="str">
        <f>IF(AND(Q30=0.0000000001,Q31=0.0000000001,Q32=0.0000000001), Key!$I$26&amp;"*",IF(AND(Q30=0.0000000001,ISNUMBER(Q32)),Key!I26&amp;"*", Key!$I$26))</f>
        <v>Total</v>
      </c>
      <c r="R28" s="444" t="str">
        <f>IF(AND(R30=0.0000000001,R31=0.0000000001,R32=0.0000000001), Key!$I$28&amp;"*",IF(AND(R30=0.0000000001,ISNUMBER(R32)),Key!$I$28&amp;"*", Key!$I$28))</f>
        <v>Urban*</v>
      </c>
      <c r="S28" s="444" t="str">
        <f>IF(AND(S30=0.0000000001,S31=0.0000000001,S32=0.0000000001), Key!$I$27&amp;"*",IF(AND(S30=0.0000000001,ISNUMBER(S32)),Key!$I$27&amp;"*", Key!$I$27))</f>
        <v>Rural*</v>
      </c>
      <c r="T28" s="444" t="str">
        <f>IF(AND(T30=0.0000000001,T31=0.0000000001,T32=0.0000000001), Key!$I$29&amp;"*",IF(AND(T30=0.0000000001,ISNUMBER(T32)),Key!$I$29&amp;"*", Key!$I$29))</f>
        <v>Pre-primary*</v>
      </c>
      <c r="U28" s="444" t="str">
        <f>IF(AND(U30=0.0000000001,U31=0.0000000001,U32=0.0000000001), Key!$I$30&amp;"*",IF(AND(U30=0.0000000001,ISNUMBER(U32)),Key!$I$30&amp;"*", Key!$I$30))</f>
        <v>Primary*</v>
      </c>
      <c r="V28" s="448" t="str">
        <f>IF(AND(V30=0.0000000001,V31=0.0000000001,V32=0.0000000001), Key!$I$31&amp;"*",IF(AND(V30=0.0000000001,ISNUMBER(V32)),Key!$I$31&amp;"*", Key!$I$31))</f>
        <v>Secondary*</v>
      </c>
      <c r="AM28" s="423"/>
      <c r="AN28" s="423"/>
      <c r="AO28" s="423"/>
      <c r="AP28" s="423"/>
      <c r="AQ28" s="423"/>
      <c r="AR28" s="423"/>
      <c r="AS28" s="423"/>
      <c r="AT28" s="423"/>
      <c r="AU28" s="423"/>
    </row>
    <row r="29" spans="1:47" ht="15.6" thickBot="1" x14ac:dyDescent="0.3">
      <c r="B29" s="442"/>
      <c r="C29" s="449">
        <f>IF(ISNUMBER(Regressions!B4), Regressions!B4, "-")</f>
        <v>2019</v>
      </c>
      <c r="D29" s="450">
        <f>C29</f>
        <v>2019</v>
      </c>
      <c r="E29" s="450">
        <f>D29</f>
        <v>2019</v>
      </c>
      <c r="F29" s="450">
        <f>E29</f>
        <v>2019</v>
      </c>
      <c r="G29" s="450">
        <f>F29</f>
        <v>2019</v>
      </c>
      <c r="H29" s="450">
        <f>F29</f>
        <v>2019</v>
      </c>
      <c r="I29" s="442"/>
      <c r="J29" s="451">
        <f>IF(ISNUMBER(Regressions!K4), Regressions!K4, "-")</f>
        <v>2025</v>
      </c>
      <c r="K29" s="452">
        <f>J29</f>
        <v>2025</v>
      </c>
      <c r="L29" s="452">
        <f>K29</f>
        <v>2025</v>
      </c>
      <c r="M29" s="452">
        <f>L29</f>
        <v>2025</v>
      </c>
      <c r="N29" s="452">
        <f>M29</f>
        <v>2025</v>
      </c>
      <c r="O29" s="452">
        <f>M29</f>
        <v>2025</v>
      </c>
      <c r="P29" s="446"/>
      <c r="Q29" s="453">
        <f>IF(ISNUMBER(Regressions!T4), Regressions!T4, "-")</f>
        <v>2025</v>
      </c>
      <c r="R29" s="454">
        <f>Q29</f>
        <v>2025</v>
      </c>
      <c r="S29" s="454">
        <f>R29</f>
        <v>2025</v>
      </c>
      <c r="T29" s="454">
        <f>S29</f>
        <v>2025</v>
      </c>
      <c r="U29" s="454">
        <f>T29</f>
        <v>2025</v>
      </c>
      <c r="V29" s="455">
        <f>T29</f>
        <v>2025</v>
      </c>
      <c r="AM29" s="423"/>
      <c r="AN29" s="423"/>
      <c r="AO29" s="423"/>
      <c r="AP29" s="423"/>
      <c r="AQ29" s="423"/>
      <c r="AR29" s="423"/>
      <c r="AS29" s="423"/>
      <c r="AT29" s="423"/>
      <c r="AU29" s="423"/>
    </row>
    <row r="30" spans="1:47" x14ac:dyDescent="0.25">
      <c r="A30" s="456" t="str">
        <f>+Key!I46</f>
        <v>Basic service</v>
      </c>
      <c r="B30" s="457" t="s">
        <v>138</v>
      </c>
      <c r="C30" s="458">
        <f>IF(ISNUMBER(Regressions!C4), Regressions!C4, 0.0000000001)</f>
        <v>75.930000000000007</v>
      </c>
      <c r="D30" s="458">
        <f>IF(ISNUMBER(Regressions!D4), Regressions!D4, 0.0000000001)</f>
        <v>87.92</v>
      </c>
      <c r="E30" s="458">
        <f>IF(ISNUMBER(Regressions!E4), Regressions!E4, 0.0000000001)</f>
        <v>71.14</v>
      </c>
      <c r="F30" s="458">
        <f>IF(ISNUMBER(Regressions!F4), Regressions!F4, 0.0000000001)</f>
        <v>1E-10</v>
      </c>
      <c r="G30" s="458">
        <f>IF(ISNUMBER(Regressions!G4), Regressions!G4, 0.0000000001)</f>
        <v>1E-10</v>
      </c>
      <c r="H30" s="458">
        <f>IF(ISNUMBER(Regressions!H4), Regressions!H4, 0.0000000001)</f>
        <v>1E-10</v>
      </c>
      <c r="I30" s="459" t="s">
        <v>138</v>
      </c>
      <c r="J30" s="458">
        <f>IF(ISNUMBER(Regressions!L4), Regressions!L4,0.0000000001)</f>
        <v>97.561538459999994</v>
      </c>
      <c r="K30" s="458">
        <f>IF(ISNUMBER(Regressions!M4), Regressions!M4,0.0000000001)</f>
        <v>1E-10</v>
      </c>
      <c r="L30" s="458">
        <f>IF(ISNUMBER(Regressions!N4), Regressions!N4,0.0000000001)</f>
        <v>1E-10</v>
      </c>
      <c r="M30" s="458">
        <f>IF(ISNUMBER(Regressions!O4), Regressions!O4,0.0000000001)</f>
        <v>1E-10</v>
      </c>
      <c r="N30" s="458">
        <f>IF(ISNUMBER(Regressions!P4), Regressions!P4,0.0000000001)</f>
        <v>1E-10</v>
      </c>
      <c r="O30" s="458">
        <f>IF(ISNUMBER(Regressions!Q4), Regressions!Q4,0.0000000001)</f>
        <v>1E-10</v>
      </c>
      <c r="P30" s="460" t="s">
        <v>138</v>
      </c>
      <c r="Q30" s="458">
        <f>IF(ISNUMBER(Regressions!U4), Regressions!U4,0.0000000001)</f>
        <v>75.037513320000002</v>
      </c>
      <c r="R30" s="458">
        <f>IF(ISNUMBER(Regressions!V4), Regressions!V4,0.0000000001)</f>
        <v>1E-10</v>
      </c>
      <c r="S30" s="458">
        <f>IF(ISNUMBER(Regressions!W4), Regressions!W4,0.0000000001)</f>
        <v>1E-10</v>
      </c>
      <c r="T30" s="458">
        <f>IF(ISNUMBER(Regressions!X4), Regressions!X4,0.0000000001)</f>
        <v>1E-10</v>
      </c>
      <c r="U30" s="458">
        <f>IF(ISNUMBER(Regressions!Y4), Regressions!Y4,0.0000000001)</f>
        <v>1E-10</v>
      </c>
      <c r="V30" s="461">
        <f>IF(ISNUMBER(Regressions!Z4), Regressions!Z4,0.0000000001)</f>
        <v>1E-10</v>
      </c>
      <c r="AM30" s="423"/>
      <c r="AN30" s="423"/>
      <c r="AO30" s="423"/>
      <c r="AP30" s="423"/>
      <c r="AQ30" s="423"/>
      <c r="AR30" s="423"/>
      <c r="AS30" s="423"/>
      <c r="AT30" s="423"/>
      <c r="AU30" s="423"/>
    </row>
    <row r="31" spans="1:47" x14ac:dyDescent="0.25">
      <c r="A31" s="456" t="str">
        <f>+Key!I47</f>
        <v>Limited service</v>
      </c>
      <c r="B31" s="462" t="s">
        <v>139</v>
      </c>
      <c r="C31" s="458">
        <f>IF(ISNUMBER(Regressions!C5), Regressions!C5, 0.0000000001)</f>
        <v>17.72</v>
      </c>
      <c r="D31" s="458">
        <f>IF(ISNUMBER(Regressions!D5), Regressions!D5, 0.0000000001)</f>
        <v>12.074999999999999</v>
      </c>
      <c r="E31" s="458">
        <f>IF(ISNUMBER(Regressions!E5), Regressions!E5, 0.0000000001)</f>
        <v>20.015000000000001</v>
      </c>
      <c r="F31" s="458">
        <f>IF(ISNUMBER(Regressions!F5), Regressions!F5, 0.0000000001)</f>
        <v>1E-10</v>
      </c>
      <c r="G31" s="458">
        <f>IF(ISNUMBER(Regressions!G5), Regressions!G5, 0.0000000001)</f>
        <v>1E-10</v>
      </c>
      <c r="H31" s="458">
        <f>IF(ISNUMBER(Regressions!H5), Regressions!H5, 0.0000000001)</f>
        <v>1E-10</v>
      </c>
      <c r="I31" s="463" t="s">
        <v>139</v>
      </c>
      <c r="J31" s="458">
        <f>IF(ISNUMBER(Regressions!L5), Regressions!L5,0.0000000001)</f>
        <v>1.696010384</v>
      </c>
      <c r="K31" s="458">
        <f>IF(ISNUMBER(Regressions!M5), Regressions!M5,0.0000000001)</f>
        <v>1E-10</v>
      </c>
      <c r="L31" s="458">
        <f>IF(ISNUMBER(Regressions!N5), Regressions!N5,0.0000000001)</f>
        <v>1E-10</v>
      </c>
      <c r="M31" s="458">
        <f>IF(ISNUMBER(Regressions!O5), Regressions!O5,0.0000000001)</f>
        <v>1E-10</v>
      </c>
      <c r="N31" s="458">
        <f>IF(ISNUMBER(Regressions!P5), Regressions!P5,0.0000000001)</f>
        <v>1E-10</v>
      </c>
      <c r="O31" s="458">
        <f>IF(ISNUMBER(Regressions!Q5), Regressions!Q5,0.0000000001)</f>
        <v>1E-10</v>
      </c>
      <c r="P31" s="464" t="s">
        <v>139</v>
      </c>
      <c r="Q31" s="458">
        <f>IF(ISNUMBER(Regressions!U5), Regressions!U5,0.0000000001)</f>
        <v>18.380603910000001</v>
      </c>
      <c r="R31" s="458">
        <f>IF(ISNUMBER(Regressions!V5), Regressions!V5,0.0000000001)</f>
        <v>1E-10</v>
      </c>
      <c r="S31" s="458">
        <f>IF(ISNUMBER(Regressions!W5), Regressions!W5,0.0000000001)</f>
        <v>1E-10</v>
      </c>
      <c r="T31" s="458">
        <f>IF(ISNUMBER(Regressions!X5), Regressions!X5,0.0000000001)</f>
        <v>1E-10</v>
      </c>
      <c r="U31" s="458">
        <f>IF(ISNUMBER(Regressions!Y5), Regressions!Y5,0.0000000001)</f>
        <v>1E-10</v>
      </c>
      <c r="V31" s="461">
        <f>IF(ISNUMBER(Regressions!Z5), Regressions!Z5,0.0000000001)</f>
        <v>1E-10</v>
      </c>
      <c r="AM31" s="423"/>
      <c r="AN31" s="423"/>
      <c r="AO31" s="423"/>
      <c r="AP31" s="423"/>
      <c r="AQ31" s="423"/>
      <c r="AR31" s="423"/>
      <c r="AS31" s="423"/>
      <c r="AT31" s="423"/>
      <c r="AU31" s="423"/>
    </row>
    <row r="32" spans="1:47" x14ac:dyDescent="0.25">
      <c r="A32" s="456" t="str">
        <f>+Key!I48</f>
        <v>No service</v>
      </c>
      <c r="B32" s="462" t="s">
        <v>137</v>
      </c>
      <c r="C32" s="458">
        <f>IF(ISNUMBER(Regressions!C6), Regressions!C6, 0.0000000001)</f>
        <v>6.35</v>
      </c>
      <c r="D32" s="458">
        <f>IF(ISNUMBER(Regressions!D6), Regressions!D6, 0.0000000001)</f>
        <v>5.0000000000000001E-3</v>
      </c>
      <c r="E32" s="458">
        <f>IF(ISNUMBER(Regressions!E6), Regressions!E6, 0.0000000001)</f>
        <v>8.8450000000000006</v>
      </c>
      <c r="F32" s="458">
        <f>IF(ISNUMBER(Regressions!F6), Regressions!F6, 0.0000000001)</f>
        <v>1E-10</v>
      </c>
      <c r="G32" s="458">
        <f>IF(ISNUMBER(Regressions!G6), Regressions!G6, 0.0000000001)</f>
        <v>1E-10</v>
      </c>
      <c r="H32" s="458">
        <f>IF(ISNUMBER(Regressions!H6), Regressions!H6, 0.0000000001)</f>
        <v>1E-10</v>
      </c>
      <c r="I32" s="465" t="s">
        <v>137</v>
      </c>
      <c r="J32" s="458">
        <f>IF(ISNUMBER(Regressions!L6), Regressions!L6,0.0000000001)</f>
        <v>0.74245115449999999</v>
      </c>
      <c r="K32" s="458">
        <f>IF(ISNUMBER(Regressions!M6), Regressions!M6,0.0000000001)</f>
        <v>1E-10</v>
      </c>
      <c r="L32" s="458">
        <f>IF(ISNUMBER(Regressions!N6), Regressions!N6,0.0000000001)</f>
        <v>1E-10</v>
      </c>
      <c r="M32" s="458">
        <f>IF(ISNUMBER(Regressions!O6), Regressions!O6,0.0000000001)</f>
        <v>1E-10</v>
      </c>
      <c r="N32" s="458">
        <f>IF(ISNUMBER(Regressions!P6), Regressions!P6,0.0000000001)</f>
        <v>1E-10</v>
      </c>
      <c r="O32" s="458">
        <f>IF(ISNUMBER(Regressions!Q6), Regressions!Q6,0.0000000001)</f>
        <v>1E-10</v>
      </c>
      <c r="P32" s="466" t="s">
        <v>137</v>
      </c>
      <c r="Q32" s="458">
        <f>IF(ISNUMBER(Regressions!U6), Regressions!U6,0.0000000001)</f>
        <v>6.5818827710000001</v>
      </c>
      <c r="R32" s="458">
        <f>IF(ISNUMBER(Regressions!V6), Regressions!V6,0.0000000001)</f>
        <v>1E-10</v>
      </c>
      <c r="S32" s="458">
        <f>IF(ISNUMBER(Regressions!W6), Regressions!W6,0.0000000001)</f>
        <v>1E-10</v>
      </c>
      <c r="T32" s="458">
        <f>IF(ISNUMBER(Regressions!X6), Regressions!X6,0.0000000001)</f>
        <v>1E-10</v>
      </c>
      <c r="U32" s="458">
        <f>IF(ISNUMBER(Regressions!Y6), Regressions!Y6,0.0000000001)</f>
        <v>1E-10</v>
      </c>
      <c r="V32" s="461">
        <f>IF(ISNUMBER(Regressions!Z6), Regressions!Z6,0.0000000001)</f>
        <v>1E-10</v>
      </c>
      <c r="AM32" s="423"/>
      <c r="AN32" s="423"/>
      <c r="AO32" s="423"/>
      <c r="AP32" s="423"/>
      <c r="AQ32" s="423"/>
      <c r="AR32" s="423"/>
      <c r="AS32" s="423"/>
      <c r="AT32" s="423"/>
      <c r="AU32" s="423"/>
    </row>
    <row r="33" spans="1:22" ht="15.6" thickBot="1" x14ac:dyDescent="0.3">
      <c r="A33" s="456" t="str">
        <f>+Key!I49</f>
        <v>Insufficient data</v>
      </c>
      <c r="B33" s="467" t="s">
        <v>196</v>
      </c>
      <c r="C33" s="468">
        <f>IF(ISNUMBER(Regressions!C7), Regressions!C7, 0.0000000001)</f>
        <v>0</v>
      </c>
      <c r="D33" s="468">
        <f>IF(ISNUMBER(Regressions!D7), Regressions!D7, 0.0000000001)</f>
        <v>0</v>
      </c>
      <c r="E33" s="468">
        <f>IF(ISNUMBER(Regressions!E7), Regressions!E7, 0.0000000001)</f>
        <v>0</v>
      </c>
      <c r="F33" s="468">
        <f>IF(ISNUMBER(Regressions!F7), Regressions!F7, 0.0000000001)</f>
        <v>100</v>
      </c>
      <c r="G33" s="468">
        <f>IF(ISNUMBER(Regressions!G7), Regressions!G7, 0.0000000001)</f>
        <v>100</v>
      </c>
      <c r="H33" s="468">
        <f>IF(ISNUMBER(Regressions!H7), Regressions!H7, 0.0000000001)</f>
        <v>100</v>
      </c>
      <c r="I33" s="469" t="s">
        <v>196</v>
      </c>
      <c r="J33" s="470">
        <f>IF(ISNUMBER(Regressions!L7), Regressions!L7,0.0000000001)</f>
        <v>0</v>
      </c>
      <c r="K33" s="468">
        <f>IF(ISNUMBER(Regressions!M7), Regressions!M7,0.0000000001)</f>
        <v>100</v>
      </c>
      <c r="L33" s="468">
        <f>IF(ISNUMBER(Regressions!N7), Regressions!N7,0.0000000001)</f>
        <v>100</v>
      </c>
      <c r="M33" s="468">
        <f>IF(ISNUMBER(Regressions!O7), Regressions!O7,0.0000000001)</f>
        <v>100</v>
      </c>
      <c r="N33" s="468">
        <f>IF(ISNUMBER(Regressions!P7), Regressions!P7,0.0000000001)</f>
        <v>100</v>
      </c>
      <c r="O33" s="468">
        <f>IF(ISNUMBER(Regressions!Q7), Regressions!Q7,0.0000000001)</f>
        <v>100</v>
      </c>
      <c r="P33" s="471" t="s">
        <v>196</v>
      </c>
      <c r="Q33" s="470">
        <f>IF(ISNUMBER(Regressions!U7), Regressions!U7,0.0000000001)</f>
        <v>0</v>
      </c>
      <c r="R33" s="470">
        <f>IF(ISNUMBER(Regressions!V7), Regressions!V7,0.0000000001)</f>
        <v>100</v>
      </c>
      <c r="S33" s="468">
        <f>IF(ISNUMBER(Regressions!W7), Regressions!W7,0.0000000001)</f>
        <v>100</v>
      </c>
      <c r="T33" s="468">
        <f>IF(ISNUMBER(Regressions!X7), Regressions!X7,0.0000000001)</f>
        <v>100</v>
      </c>
      <c r="U33" s="468">
        <f>IF(ISNUMBER(Regressions!Y7), Regressions!Y7,0.0000000001)</f>
        <v>100</v>
      </c>
      <c r="V33" s="472">
        <f>IF(ISNUMBER(Regressions!Z7), Regressions!Z7,0.0000000001)</f>
        <v>100</v>
      </c>
    </row>
    <row r="34" spans="1:22" x14ac:dyDescent="0.25">
      <c r="B34" s="473" t="str">
        <f>HLOOKUP(Introduction!$G$4,nametranslations,34,FALSE)</f>
        <v>Source: WHO/UNICEF JMP (2026)</v>
      </c>
    </row>
    <row r="35" spans="1:22" ht="5.25" customHeight="1" x14ac:dyDescent="0.25"/>
    <row r="36" spans="1:22" s="423" customFormat="1" ht="49.5" customHeight="1" x14ac:dyDescent="0.25">
      <c r="B36" s="474" t="str">
        <f>+Key!I46</f>
        <v>Basic service</v>
      </c>
      <c r="C36" s="475" t="str">
        <f>+HLOOKUP(Introduction!$G$4,Key!A:G,158,FALSE)</f>
        <v>Drinking water from an improved source and water is available at the school at the time of the survey</v>
      </c>
      <c r="D36" s="475"/>
      <c r="E36" s="475"/>
      <c r="F36" s="475"/>
      <c r="G36" s="475"/>
      <c r="H36" s="475"/>
      <c r="I36" s="474" t="str">
        <f>+Key!I46</f>
        <v>Basic service</v>
      </c>
      <c r="J36" s="476" t="str">
        <f>+HLOOKUP(Introduction!$G$4,Key!A:G,162,FALSE)</f>
        <v>Improved sanitation facilities at the school that are single-sex and usable (available, functional and private) at the time of the survey</v>
      </c>
      <c r="K36" s="477"/>
      <c r="L36" s="477"/>
      <c r="M36" s="477"/>
      <c r="N36" s="477"/>
      <c r="O36" s="477"/>
      <c r="P36" s="474" t="str">
        <f>+Key!I46</f>
        <v>Basic service</v>
      </c>
      <c r="Q36" s="478" t="str">
        <f>+HLOOKUP(Introduction!$G$4,Key!A:G,165,FALSE)</f>
        <v xml:space="preserve">Handwashing facilities with water and soap available at the school at the time of the survey </v>
      </c>
      <c r="R36" s="478"/>
      <c r="S36" s="478"/>
      <c r="T36" s="478"/>
      <c r="U36" s="478"/>
      <c r="V36" s="478"/>
    </row>
    <row r="37" spans="1:22" ht="49.5" customHeight="1" x14ac:dyDescent="0.25">
      <c r="B37" s="474" t="str">
        <f>+Key!I47</f>
        <v>Limited service</v>
      </c>
      <c r="C37" s="479" t="str">
        <f>+HLOOKUP(Introduction!$G$4,Key!A:G,159,FALSE)</f>
        <v>Drinking water from an improved source but water is unavailable at the school at the time of the survey</v>
      </c>
      <c r="D37" s="479"/>
      <c r="E37" s="479"/>
      <c r="F37" s="479"/>
      <c r="G37" s="479"/>
      <c r="H37" s="479"/>
      <c r="I37" s="474" t="str">
        <f>+Key!I47</f>
        <v>Limited service</v>
      </c>
      <c r="J37" s="479" t="str">
        <f>+HLOOKUP(Introduction!$G$4,Key!A:G,163,FALSE)</f>
        <v>Improved sanitation facilities at the school that are either not single-sex or not usable at the time of the survey</v>
      </c>
      <c r="K37" s="479"/>
      <c r="L37" s="479"/>
      <c r="M37" s="479"/>
      <c r="N37" s="479"/>
      <c r="O37" s="479"/>
      <c r="P37" s="474" t="str">
        <f>+Key!I47</f>
        <v>Limited service</v>
      </c>
      <c r="Q37" s="479" t="str">
        <f>+HLOOKUP(Introduction!$G$4,Key!A:G,166,FALSE)</f>
        <v>Handwashing facilities with water but no soap available at the school at the time of the survey</v>
      </c>
      <c r="R37" s="479"/>
      <c r="S37" s="479"/>
      <c r="T37" s="479"/>
      <c r="U37" s="479"/>
      <c r="V37" s="479"/>
    </row>
    <row r="38" spans="1:22" ht="49.5" customHeight="1" x14ac:dyDescent="0.25">
      <c r="B38" s="474" t="str">
        <f>+Key!I48</f>
        <v>No service</v>
      </c>
      <c r="C38" s="480" t="str">
        <f>+HLOOKUP(Introduction!$G$4,Key!A:G,160,FALSE)</f>
        <v>Drinking water from an unimproved source or no water source at the school</v>
      </c>
      <c r="D38" s="480"/>
      <c r="E38" s="480"/>
      <c r="F38" s="480"/>
      <c r="G38" s="480"/>
      <c r="H38" s="480"/>
      <c r="I38" s="474" t="str">
        <f>+Key!I48</f>
        <v>No service</v>
      </c>
      <c r="J38" s="480" t="str">
        <f>+HLOOKUP(Introduction!$G$4,Key!A:G,164,FALSE)</f>
        <v>Unimproved sanitation facilities or no sanitation facilities at the school</v>
      </c>
      <c r="K38" s="480"/>
      <c r="L38" s="480"/>
      <c r="M38" s="480"/>
      <c r="N38" s="480"/>
      <c r="O38" s="480"/>
      <c r="P38" s="474" t="str">
        <f>+Key!I48</f>
        <v>No service</v>
      </c>
      <c r="Q38" s="480" t="str">
        <f>+HLOOKUP(Introduction!$G$4,Key!A:G,167,FALSE)</f>
        <v>No handwashing facilities or no water available at the school</v>
      </c>
      <c r="R38" s="480"/>
      <c r="S38" s="480"/>
      <c r="T38" s="480"/>
      <c r="U38" s="480"/>
      <c r="V38" s="480"/>
    </row>
    <row r="39" spans="1:22" ht="49.5" customHeight="1" x14ac:dyDescent="0.25">
      <c r="B39" s="474" t="str">
        <f>+Key!I49</f>
        <v>Insufficient data</v>
      </c>
      <c r="C39" s="481" t="str">
        <f>+HLOOKUP(Introduction!$G$4,Key!A:G,161,FALSE)</f>
        <v>Insufficient data available to generate estimates for a given reference year</v>
      </c>
      <c r="D39" s="481"/>
      <c r="E39" s="481"/>
      <c r="F39" s="481"/>
      <c r="G39" s="481"/>
      <c r="H39" s="481"/>
      <c r="I39" s="474" t="str">
        <f>+Key!I49</f>
        <v>Insufficient data</v>
      </c>
      <c r="J39" s="481" t="str">
        <f>+HLOOKUP(Introduction!$G$4,Key!A:G,161,FALSE)</f>
        <v>Insufficient data available to generate estimates for a given reference year</v>
      </c>
      <c r="K39" s="481"/>
      <c r="L39" s="481"/>
      <c r="M39" s="481"/>
      <c r="N39" s="481"/>
      <c r="O39" s="481"/>
      <c r="P39" s="474" t="str">
        <f>+Key!I49</f>
        <v>Insufficient data</v>
      </c>
      <c r="Q39" s="481" t="str">
        <f>+HLOOKUP(Introduction!$G$4,Key!A:G,161,FALSE)</f>
        <v>Insufficient data available to generate estimates for a given reference year</v>
      </c>
      <c r="R39" s="481"/>
      <c r="S39" s="481"/>
      <c r="T39" s="481"/>
      <c r="U39" s="481"/>
      <c r="V39" s="48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C9611-C697-4489-8905-A077C3E29FE5}">
  <sheetPr codeName="Sheet3">
    <tabColor rgb="FFEAEAEA"/>
  </sheetPr>
  <dimension ref="A1:AF65"/>
  <sheetViews>
    <sheetView showGridLines="0" zoomScale="80" zoomScaleNormal="80" workbookViewId="0"/>
  </sheetViews>
  <sheetFormatPr defaultColWidth="9" defaultRowHeight="13.2" x14ac:dyDescent="0.25"/>
  <cols>
    <col min="1" max="31" width="9" style="379"/>
    <col min="32" max="32" width="5.09765625" style="379" customWidth="1"/>
    <col min="33" max="16384" width="9" style="379"/>
  </cols>
  <sheetData>
    <row r="1" spans="1:32" s="378" customFormat="1" x14ac:dyDescent="0.25"/>
    <row r="2" spans="1:32" s="378" customFormat="1" ht="15.6" x14ac:dyDescent="0.3">
      <c r="A2" s="482" t="str">
        <f>HLOOKUP(Introduction!$G$4,nametranslations,38,FALSE)</f>
        <v>Water, sanitation and hygiene services in schools</v>
      </c>
    </row>
    <row r="3" spans="1:32" s="378" customFormat="1" ht="15.6" x14ac:dyDescent="0.3">
      <c r="A3" s="482"/>
    </row>
    <row r="4" spans="1:32" s="378" customFormat="1" x14ac:dyDescent="0.25">
      <c r="A4" s="483"/>
      <c r="B4" s="483"/>
      <c r="C4" s="483"/>
      <c r="D4" s="483"/>
      <c r="E4" s="483"/>
      <c r="F4" s="483"/>
      <c r="G4" s="483"/>
      <c r="H4" s="483"/>
      <c r="I4" s="483"/>
      <c r="J4" s="483"/>
      <c r="K4" s="483"/>
      <c r="L4" s="483"/>
      <c r="M4" s="483"/>
      <c r="N4" s="483"/>
      <c r="O4" s="483"/>
      <c r="P4" s="483"/>
      <c r="Q4" s="483"/>
      <c r="R4" s="483"/>
      <c r="S4" s="483"/>
      <c r="T4" s="483"/>
      <c r="U4" s="483"/>
      <c r="V4" s="483"/>
      <c r="W4" s="483"/>
      <c r="X4" s="483"/>
      <c r="Y4" s="483"/>
      <c r="Z4" s="483"/>
      <c r="AA4" s="483"/>
      <c r="AB4" s="483"/>
      <c r="AC4" s="483"/>
      <c r="AD4" s="483"/>
      <c r="AE4" s="483"/>
      <c r="AF4" s="483"/>
    </row>
    <row r="5" spans="1:32" s="378" customFormat="1" x14ac:dyDescent="0.25">
      <c r="A5" s="483"/>
      <c r="B5" s="483"/>
      <c r="C5" s="483"/>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c r="AE5" s="483"/>
      <c r="AF5" s="483"/>
    </row>
    <row r="6" spans="1:32" s="378" customFormat="1" x14ac:dyDescent="0.25">
      <c r="A6" s="483"/>
      <c r="B6" s="483"/>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row>
    <row r="7" spans="1:32" s="378" customFormat="1" x14ac:dyDescent="0.25">
      <c r="A7" s="483"/>
      <c r="B7" s="483"/>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row>
    <row r="8" spans="1:32" s="378" customFormat="1" x14ac:dyDescent="0.25">
      <c r="A8" s="483"/>
      <c r="B8" s="483"/>
      <c r="C8" s="483"/>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row>
    <row r="9" spans="1:32" s="378" customFormat="1" x14ac:dyDescent="0.25">
      <c r="A9" s="483"/>
      <c r="B9" s="483"/>
      <c r="C9" s="483"/>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row>
    <row r="10" spans="1:32" s="378" customFormat="1" x14ac:dyDescent="0.25">
      <c r="A10" s="483"/>
      <c r="B10" s="483"/>
      <c r="C10" s="483"/>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3"/>
      <c r="AF10" s="483"/>
    </row>
    <row r="11" spans="1:32" s="378" customFormat="1" x14ac:dyDescent="0.25">
      <c r="A11" s="483"/>
      <c r="B11" s="483"/>
      <c r="C11" s="483"/>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483"/>
      <c r="AC11" s="483"/>
      <c r="AD11" s="483"/>
      <c r="AE11" s="483"/>
      <c r="AF11" s="483"/>
    </row>
    <row r="12" spans="1:32" s="378" customFormat="1" x14ac:dyDescent="0.25">
      <c r="A12" s="483"/>
      <c r="B12" s="483"/>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483"/>
      <c r="AC12" s="483"/>
      <c r="AD12" s="483"/>
      <c r="AE12" s="483"/>
      <c r="AF12" s="483"/>
    </row>
    <row r="13" spans="1:32" s="378" customFormat="1" x14ac:dyDescent="0.25">
      <c r="A13" s="483"/>
      <c r="B13" s="483"/>
      <c r="C13" s="483"/>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row>
    <row r="14" spans="1:32" s="378" customFormat="1" x14ac:dyDescent="0.25">
      <c r="A14" s="483"/>
      <c r="B14" s="483"/>
      <c r="C14" s="483"/>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row>
    <row r="15" spans="1:32" s="378" customFormat="1" x14ac:dyDescent="0.25">
      <c r="A15" s="483"/>
      <c r="B15" s="483"/>
      <c r="C15" s="483"/>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row>
    <row r="16" spans="1:32" s="378" customFormat="1" x14ac:dyDescent="0.25">
      <c r="A16" s="483"/>
      <c r="B16" s="483"/>
      <c r="C16" s="483"/>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row>
    <row r="17" spans="1:32" s="378" customFormat="1" x14ac:dyDescent="0.25">
      <c r="A17" s="483"/>
      <c r="B17" s="483"/>
      <c r="C17" s="483"/>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row>
    <row r="18" spans="1:32" s="378" customFormat="1" x14ac:dyDescent="0.25">
      <c r="A18" s="483"/>
      <c r="B18" s="483"/>
      <c r="C18" s="483"/>
      <c r="D18" s="483"/>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row>
    <row r="19" spans="1:32" s="378" customFormat="1" x14ac:dyDescent="0.25">
      <c r="A19" s="483"/>
      <c r="B19" s="483"/>
      <c r="C19" s="483"/>
      <c r="D19" s="483"/>
      <c r="E19" s="483"/>
      <c r="F19" s="483"/>
      <c r="G19" s="483"/>
      <c r="H19" s="483"/>
      <c r="I19" s="483"/>
      <c r="J19" s="483"/>
      <c r="K19" s="483"/>
      <c r="L19" s="483"/>
      <c r="M19" s="483"/>
      <c r="N19" s="483"/>
      <c r="O19" s="483"/>
      <c r="P19" s="483"/>
      <c r="Q19" s="483"/>
      <c r="R19" s="483"/>
      <c r="S19" s="483"/>
      <c r="T19" s="483"/>
      <c r="U19" s="483"/>
      <c r="V19" s="483"/>
      <c r="W19" s="483"/>
      <c r="X19" s="483"/>
      <c r="Y19" s="483"/>
      <c r="Z19" s="483"/>
      <c r="AA19" s="483"/>
      <c r="AB19" s="483"/>
      <c r="AC19" s="483"/>
      <c r="AD19" s="483"/>
      <c r="AE19" s="483"/>
      <c r="AF19" s="483"/>
    </row>
    <row r="20" spans="1:32" s="378" customFormat="1" x14ac:dyDescent="0.25">
      <c r="A20" s="483"/>
      <c r="B20" s="483"/>
      <c r="C20" s="483"/>
      <c r="D20" s="483"/>
      <c r="E20" s="483"/>
      <c r="F20" s="483"/>
      <c r="G20" s="483"/>
      <c r="H20" s="483"/>
      <c r="I20" s="483"/>
      <c r="J20" s="483"/>
      <c r="K20" s="483"/>
      <c r="L20" s="483"/>
      <c r="M20" s="483"/>
      <c r="N20" s="483"/>
      <c r="O20" s="483"/>
      <c r="P20" s="483"/>
      <c r="Q20" s="483"/>
      <c r="R20" s="483"/>
      <c r="S20" s="483"/>
      <c r="T20" s="483"/>
      <c r="U20" s="483"/>
      <c r="V20" s="483"/>
      <c r="W20" s="483"/>
      <c r="X20" s="483"/>
      <c r="Y20" s="483"/>
      <c r="Z20" s="483"/>
      <c r="AA20" s="483"/>
      <c r="AB20" s="483"/>
      <c r="AC20" s="483"/>
      <c r="AD20" s="483"/>
      <c r="AE20" s="483"/>
      <c r="AF20" s="483"/>
    </row>
    <row r="21" spans="1:32" s="378" customFormat="1" x14ac:dyDescent="0.25">
      <c r="A21" s="483"/>
      <c r="B21" s="483"/>
      <c r="C21" s="483"/>
      <c r="D21" s="483"/>
      <c r="E21" s="483"/>
      <c r="F21" s="483"/>
      <c r="G21" s="483"/>
      <c r="H21" s="483"/>
      <c r="I21" s="483"/>
      <c r="J21" s="483"/>
      <c r="K21" s="483"/>
      <c r="L21" s="483"/>
      <c r="M21" s="483"/>
      <c r="N21" s="483"/>
      <c r="O21" s="483"/>
      <c r="P21" s="483"/>
      <c r="Q21" s="483"/>
      <c r="R21" s="483"/>
      <c r="S21" s="483"/>
      <c r="T21" s="483"/>
      <c r="U21" s="483"/>
      <c r="V21" s="483"/>
      <c r="W21" s="483"/>
      <c r="X21" s="483"/>
      <c r="Y21" s="483"/>
      <c r="Z21" s="483"/>
      <c r="AA21" s="483"/>
      <c r="AB21" s="483"/>
      <c r="AC21" s="483"/>
      <c r="AD21" s="483"/>
      <c r="AE21" s="483"/>
      <c r="AF21" s="483"/>
    </row>
    <row r="22" spans="1:32" s="378" customFormat="1" x14ac:dyDescent="0.25">
      <c r="A22" s="483"/>
      <c r="B22" s="483"/>
      <c r="C22" s="483"/>
      <c r="D22" s="483"/>
      <c r="E22" s="483"/>
      <c r="F22" s="483"/>
      <c r="G22" s="483"/>
      <c r="H22" s="483"/>
      <c r="I22" s="483"/>
      <c r="J22" s="483"/>
      <c r="K22" s="483"/>
      <c r="L22" s="483"/>
      <c r="M22" s="483"/>
      <c r="N22" s="483"/>
      <c r="O22" s="483"/>
      <c r="P22" s="483"/>
      <c r="Q22" s="483"/>
      <c r="R22" s="483"/>
      <c r="S22" s="483"/>
      <c r="T22" s="483"/>
      <c r="U22" s="483"/>
      <c r="V22" s="483"/>
      <c r="W22" s="483"/>
      <c r="X22" s="483"/>
      <c r="Y22" s="483"/>
      <c r="Z22" s="483"/>
      <c r="AA22" s="483"/>
      <c r="AB22" s="483"/>
      <c r="AC22" s="483"/>
      <c r="AD22" s="483"/>
      <c r="AE22" s="483"/>
      <c r="AF22" s="483"/>
    </row>
    <row r="23" spans="1:32" s="378" customFormat="1" x14ac:dyDescent="0.25">
      <c r="A23" s="473" t="str">
        <f>+HLOOKUP(Introduction!$G$4,nametranslations,34,FALSE)</f>
        <v>Source: WHO/UNICEF JMP (2026)</v>
      </c>
    </row>
    <row r="24" spans="1:32" s="378" customFormat="1" x14ac:dyDescent="0.25">
      <c r="A24" s="484"/>
    </row>
    <row r="25" spans="1:32" s="378" customFormat="1" x14ac:dyDescent="0.25">
      <c r="A25" s="485"/>
      <c r="B25" s="485"/>
      <c r="C25" s="485"/>
      <c r="D25" s="485"/>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5"/>
      <c r="AF25" s="485"/>
    </row>
    <row r="26" spans="1:32" s="378" customFormat="1" x14ac:dyDescent="0.25">
      <c r="A26" s="485"/>
      <c r="B26" s="485"/>
      <c r="C26" s="485"/>
      <c r="D26" s="485"/>
      <c r="E26" s="485"/>
      <c r="F26" s="485"/>
      <c r="G26" s="485"/>
      <c r="H26" s="485"/>
      <c r="I26" s="485"/>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row>
    <row r="27" spans="1:32" s="378" customFormat="1" x14ac:dyDescent="0.25">
      <c r="A27" s="485"/>
      <c r="B27" s="485"/>
      <c r="C27" s="485"/>
      <c r="D27" s="485"/>
      <c r="E27" s="485"/>
      <c r="F27" s="485"/>
      <c r="G27" s="485"/>
      <c r="H27" s="485"/>
      <c r="I27" s="485"/>
      <c r="J27" s="485"/>
      <c r="K27" s="485"/>
      <c r="L27" s="485"/>
      <c r="M27" s="485"/>
      <c r="N27" s="485"/>
      <c r="O27" s="485"/>
      <c r="P27" s="485"/>
      <c r="Q27" s="485"/>
      <c r="R27" s="485"/>
      <c r="S27" s="485"/>
      <c r="T27" s="485"/>
      <c r="U27" s="485"/>
      <c r="V27" s="485"/>
      <c r="W27" s="485"/>
      <c r="X27" s="485"/>
      <c r="Y27" s="485"/>
      <c r="Z27" s="485"/>
      <c r="AA27" s="485"/>
      <c r="AB27" s="485"/>
      <c r="AC27" s="485"/>
      <c r="AD27" s="485"/>
      <c r="AE27" s="485"/>
      <c r="AF27" s="485"/>
    </row>
    <row r="28" spans="1:32" s="378" customFormat="1" x14ac:dyDescent="0.25">
      <c r="A28" s="485"/>
      <c r="B28" s="485"/>
      <c r="C28" s="485"/>
      <c r="D28" s="485"/>
      <c r="E28" s="485"/>
      <c r="F28" s="485"/>
      <c r="G28" s="485"/>
      <c r="H28" s="485"/>
      <c r="I28" s="485"/>
      <c r="J28" s="485"/>
      <c r="K28" s="485"/>
      <c r="L28" s="485"/>
      <c r="M28" s="485"/>
      <c r="N28" s="485"/>
      <c r="O28" s="485"/>
      <c r="P28" s="485"/>
      <c r="Q28" s="485"/>
      <c r="R28" s="485"/>
      <c r="S28" s="485"/>
      <c r="T28" s="485"/>
      <c r="U28" s="485"/>
      <c r="V28" s="485"/>
      <c r="W28" s="485"/>
      <c r="X28" s="485"/>
      <c r="Y28" s="485"/>
      <c r="Z28" s="485"/>
      <c r="AA28" s="485"/>
      <c r="AB28" s="485"/>
      <c r="AC28" s="485"/>
      <c r="AD28" s="485"/>
      <c r="AE28" s="485"/>
      <c r="AF28" s="485"/>
    </row>
    <row r="29" spans="1:32" s="378" customFormat="1" x14ac:dyDescent="0.25">
      <c r="A29" s="485"/>
      <c r="B29" s="485"/>
      <c r="C29" s="485"/>
      <c r="D29" s="485"/>
      <c r="E29" s="485"/>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5"/>
    </row>
    <row r="30" spans="1:32" s="378" customFormat="1" x14ac:dyDescent="0.25">
      <c r="A30" s="485"/>
      <c r="B30" s="485"/>
      <c r="C30" s="48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row>
    <row r="31" spans="1:32" s="378" customFormat="1" x14ac:dyDescent="0.25">
      <c r="A31" s="485"/>
      <c r="B31" s="485"/>
      <c r="C31" s="485"/>
      <c r="D31" s="485"/>
      <c r="E31" s="485"/>
      <c r="F31" s="485"/>
      <c r="G31" s="485"/>
      <c r="H31" s="485"/>
      <c r="I31" s="485"/>
      <c r="J31" s="485"/>
      <c r="K31" s="485"/>
      <c r="L31" s="485"/>
      <c r="M31" s="485"/>
      <c r="N31" s="485"/>
      <c r="O31" s="485"/>
      <c r="P31" s="485"/>
      <c r="Q31" s="485"/>
      <c r="R31" s="485"/>
      <c r="S31" s="485"/>
      <c r="T31" s="485"/>
      <c r="U31" s="485"/>
      <c r="V31" s="485"/>
      <c r="W31" s="485"/>
      <c r="X31" s="485"/>
      <c r="Y31" s="485"/>
      <c r="Z31" s="485"/>
      <c r="AA31" s="485"/>
      <c r="AB31" s="485"/>
      <c r="AC31" s="485"/>
      <c r="AD31" s="485"/>
      <c r="AE31" s="485"/>
      <c r="AF31" s="485"/>
    </row>
    <row r="32" spans="1:32" s="378" customFormat="1" x14ac:dyDescent="0.25">
      <c r="A32" s="485"/>
      <c r="B32" s="485"/>
      <c r="C32" s="485"/>
      <c r="D32" s="485"/>
      <c r="E32" s="485"/>
      <c r="F32" s="485"/>
      <c r="G32" s="485"/>
      <c r="H32" s="485"/>
      <c r="I32" s="485"/>
      <c r="J32" s="485"/>
      <c r="K32" s="485"/>
      <c r="L32" s="485"/>
      <c r="M32" s="485"/>
      <c r="N32" s="485"/>
      <c r="O32" s="485"/>
      <c r="P32" s="485"/>
      <c r="Q32" s="485"/>
      <c r="R32" s="485"/>
      <c r="S32" s="485"/>
      <c r="T32" s="485"/>
      <c r="U32" s="485"/>
      <c r="V32" s="485"/>
      <c r="W32" s="485"/>
      <c r="X32" s="485"/>
      <c r="Y32" s="485"/>
      <c r="Z32" s="485"/>
      <c r="AA32" s="485"/>
      <c r="AB32" s="485"/>
      <c r="AC32" s="485"/>
      <c r="AD32" s="485"/>
      <c r="AE32" s="485"/>
      <c r="AF32" s="485"/>
    </row>
    <row r="33" spans="1:32" s="378" customFormat="1" x14ac:dyDescent="0.25">
      <c r="A33" s="485"/>
      <c r="B33" s="485"/>
      <c r="C33" s="485"/>
      <c r="D33" s="485"/>
      <c r="E33" s="485"/>
      <c r="F33" s="485"/>
      <c r="G33" s="485"/>
      <c r="H33" s="485"/>
      <c r="I33" s="485"/>
      <c r="J33" s="485"/>
      <c r="K33" s="485"/>
      <c r="L33" s="485"/>
      <c r="M33" s="485"/>
      <c r="N33" s="485"/>
      <c r="O33" s="485"/>
      <c r="P33" s="485"/>
      <c r="Q33" s="485"/>
      <c r="R33" s="485"/>
      <c r="S33" s="485"/>
      <c r="T33" s="485"/>
      <c r="U33" s="485"/>
      <c r="V33" s="485"/>
      <c r="W33" s="485"/>
      <c r="X33" s="485"/>
      <c r="Y33" s="485"/>
      <c r="Z33" s="485"/>
      <c r="AA33" s="485"/>
      <c r="AB33" s="485"/>
      <c r="AC33" s="485"/>
      <c r="AD33" s="485"/>
      <c r="AE33" s="485"/>
      <c r="AF33" s="485"/>
    </row>
    <row r="34" spans="1:32" s="378" customFormat="1" x14ac:dyDescent="0.25">
      <c r="A34" s="485"/>
      <c r="B34" s="485"/>
      <c r="C34" s="485"/>
      <c r="D34" s="485"/>
      <c r="E34" s="485"/>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row>
    <row r="35" spans="1:32" s="378" customFormat="1" x14ac:dyDescent="0.25">
      <c r="A35" s="485"/>
      <c r="B35" s="485"/>
      <c r="C35" s="485"/>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c r="AB35" s="485"/>
      <c r="AC35" s="485"/>
      <c r="AD35" s="485"/>
      <c r="AE35" s="485"/>
      <c r="AF35" s="485"/>
    </row>
    <row r="36" spans="1:32" s="378" customFormat="1" x14ac:dyDescent="0.25">
      <c r="A36" s="485"/>
      <c r="B36" s="485"/>
      <c r="C36" s="485"/>
      <c r="D36" s="485"/>
      <c r="E36" s="485"/>
      <c r="F36" s="485"/>
      <c r="G36" s="485"/>
      <c r="H36" s="485"/>
      <c r="I36" s="485"/>
      <c r="J36" s="485"/>
      <c r="K36" s="485"/>
      <c r="L36" s="485"/>
      <c r="M36" s="485"/>
      <c r="N36" s="485"/>
      <c r="O36" s="485"/>
      <c r="P36" s="485"/>
      <c r="Q36" s="485"/>
      <c r="R36" s="485"/>
      <c r="S36" s="485"/>
      <c r="T36" s="485"/>
      <c r="U36" s="485"/>
      <c r="V36" s="485"/>
      <c r="W36" s="485"/>
      <c r="X36" s="485"/>
      <c r="Y36" s="485"/>
      <c r="Z36" s="485"/>
      <c r="AA36" s="485"/>
      <c r="AB36" s="485"/>
      <c r="AC36" s="485"/>
      <c r="AD36" s="485"/>
      <c r="AE36" s="485"/>
      <c r="AF36" s="485"/>
    </row>
    <row r="37" spans="1:32" s="378" customFormat="1" x14ac:dyDescent="0.25">
      <c r="A37" s="485"/>
      <c r="B37" s="485"/>
      <c r="C37" s="485"/>
      <c r="D37" s="485"/>
      <c r="E37" s="485"/>
      <c r="F37" s="485"/>
      <c r="G37" s="485"/>
      <c r="H37" s="485"/>
      <c r="I37" s="485"/>
      <c r="J37" s="485"/>
      <c r="K37" s="485"/>
      <c r="L37" s="485"/>
      <c r="M37" s="485"/>
      <c r="N37" s="485"/>
      <c r="O37" s="485"/>
      <c r="P37" s="485"/>
      <c r="Q37" s="485"/>
      <c r="R37" s="485"/>
      <c r="S37" s="485"/>
      <c r="T37" s="485"/>
      <c r="U37" s="485"/>
      <c r="V37" s="485"/>
      <c r="W37" s="485"/>
      <c r="X37" s="485"/>
      <c r="Y37" s="485"/>
      <c r="Z37" s="485"/>
      <c r="AA37" s="485"/>
      <c r="AB37" s="485"/>
      <c r="AC37" s="485"/>
      <c r="AD37" s="485"/>
      <c r="AE37" s="485"/>
      <c r="AF37" s="485"/>
    </row>
    <row r="38" spans="1:32" s="378" customFormat="1" x14ac:dyDescent="0.25">
      <c r="A38" s="485"/>
      <c r="B38" s="485"/>
      <c r="C38" s="485"/>
      <c r="D38" s="485"/>
      <c r="E38" s="485"/>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row>
    <row r="39" spans="1:32" s="378" customFormat="1" x14ac:dyDescent="0.25">
      <c r="A39" s="485"/>
      <c r="B39" s="485"/>
      <c r="C39" s="485"/>
      <c r="D39" s="485"/>
      <c r="E39" s="485"/>
      <c r="F39" s="485"/>
      <c r="G39" s="485"/>
      <c r="H39" s="485"/>
      <c r="I39" s="485"/>
      <c r="J39" s="485"/>
      <c r="K39" s="485"/>
      <c r="L39" s="485"/>
      <c r="M39" s="485"/>
      <c r="N39" s="485"/>
      <c r="O39" s="485"/>
      <c r="P39" s="485"/>
      <c r="Q39" s="485"/>
      <c r="R39" s="485"/>
      <c r="S39" s="485"/>
      <c r="T39" s="485"/>
      <c r="U39" s="485"/>
      <c r="V39" s="485"/>
      <c r="W39" s="485"/>
      <c r="X39" s="485"/>
      <c r="Y39" s="485"/>
      <c r="Z39" s="485"/>
      <c r="AA39" s="485"/>
      <c r="AB39" s="485"/>
      <c r="AC39" s="485"/>
      <c r="AD39" s="485"/>
      <c r="AE39" s="485"/>
      <c r="AF39" s="485"/>
    </row>
    <row r="40" spans="1:32" s="378" customFormat="1" x14ac:dyDescent="0.25">
      <c r="A40" s="485"/>
      <c r="B40" s="485"/>
      <c r="C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B40" s="485"/>
      <c r="AC40" s="485"/>
      <c r="AD40" s="485"/>
      <c r="AE40" s="485"/>
      <c r="AF40" s="485"/>
    </row>
    <row r="41" spans="1:32" s="378" customFormat="1" x14ac:dyDescent="0.25">
      <c r="A41" s="485"/>
      <c r="B41" s="485"/>
      <c r="C41" s="485"/>
      <c r="D41" s="485"/>
      <c r="E41" s="485"/>
      <c r="F41" s="485"/>
      <c r="G41" s="485"/>
      <c r="H41" s="485"/>
      <c r="I41" s="485"/>
      <c r="J41" s="485"/>
      <c r="K41" s="485"/>
      <c r="L41" s="485"/>
      <c r="M41" s="485"/>
      <c r="N41" s="485"/>
      <c r="O41" s="485"/>
      <c r="P41" s="485"/>
      <c r="Q41" s="485"/>
      <c r="R41" s="485"/>
      <c r="S41" s="485"/>
      <c r="T41" s="485"/>
      <c r="U41" s="485"/>
      <c r="V41" s="485"/>
      <c r="W41" s="485"/>
      <c r="X41" s="485"/>
      <c r="Y41" s="485"/>
      <c r="Z41" s="485"/>
      <c r="AA41" s="485"/>
      <c r="AB41" s="485"/>
      <c r="AC41" s="485"/>
      <c r="AD41" s="485"/>
      <c r="AE41" s="485"/>
      <c r="AF41" s="485"/>
    </row>
    <row r="42" spans="1:32" s="378" customFormat="1" x14ac:dyDescent="0.25">
      <c r="A42" s="485"/>
      <c r="B42" s="485"/>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row>
    <row r="43" spans="1:32" s="378" customFormat="1" x14ac:dyDescent="0.25">
      <c r="A43" s="485"/>
      <c r="B43" s="485"/>
      <c r="C43" s="485"/>
      <c r="D43" s="485"/>
      <c r="E43" s="485"/>
      <c r="F43" s="485"/>
      <c r="G43" s="485"/>
      <c r="H43" s="485"/>
      <c r="I43" s="485"/>
      <c r="J43" s="485"/>
      <c r="K43" s="485"/>
      <c r="L43" s="485"/>
      <c r="M43" s="485"/>
      <c r="N43" s="485"/>
      <c r="O43" s="485"/>
      <c r="P43" s="485"/>
      <c r="Q43" s="485"/>
      <c r="R43" s="485"/>
      <c r="S43" s="485"/>
      <c r="T43" s="485"/>
      <c r="U43" s="485"/>
      <c r="V43" s="485"/>
      <c r="W43" s="485"/>
      <c r="X43" s="485"/>
      <c r="Y43" s="485"/>
      <c r="Z43" s="485"/>
      <c r="AA43" s="485"/>
      <c r="AB43" s="485"/>
      <c r="AC43" s="485"/>
      <c r="AD43" s="485"/>
      <c r="AE43" s="485"/>
      <c r="AF43" s="485"/>
    </row>
    <row r="44" spans="1:32" s="378" customFormat="1" x14ac:dyDescent="0.25">
      <c r="A44" s="473" t="str">
        <f>+HLOOKUP(Introduction!$G$4,nametranslations,34,FALSE)</f>
        <v>Source: WHO/UNICEF JMP (2026)</v>
      </c>
      <c r="B44" s="484"/>
    </row>
    <row r="45" spans="1:32" s="378" customFormat="1" x14ac:dyDescent="0.25"/>
    <row r="46" spans="1:32" s="378" customFormat="1" x14ac:dyDescent="0.25">
      <c r="A46" s="486"/>
      <c r="B46" s="486"/>
      <c r="C46" s="486"/>
      <c r="D46" s="486"/>
      <c r="E46" s="486"/>
      <c r="F46" s="486"/>
      <c r="G46" s="486"/>
      <c r="H46" s="486"/>
      <c r="I46" s="486"/>
      <c r="J46" s="486"/>
      <c r="K46" s="486"/>
      <c r="L46" s="486"/>
      <c r="M46" s="486"/>
      <c r="N46" s="486"/>
      <c r="O46" s="486"/>
      <c r="P46" s="486"/>
      <c r="Q46" s="486"/>
      <c r="R46" s="486"/>
      <c r="S46" s="486"/>
      <c r="T46" s="486"/>
      <c r="U46" s="486"/>
      <c r="V46" s="486"/>
      <c r="W46" s="486"/>
      <c r="X46" s="486"/>
      <c r="Y46" s="486"/>
      <c r="Z46" s="486"/>
      <c r="AA46" s="486"/>
      <c r="AB46" s="486"/>
      <c r="AC46" s="486"/>
      <c r="AD46" s="486"/>
      <c r="AE46" s="486"/>
      <c r="AF46" s="486"/>
    </row>
    <row r="47" spans="1:32" s="378" customFormat="1" x14ac:dyDescent="0.25">
      <c r="A47" s="486"/>
      <c r="B47" s="486"/>
      <c r="C47" s="486"/>
      <c r="D47" s="486"/>
      <c r="E47" s="486"/>
      <c r="F47" s="486"/>
      <c r="G47" s="486"/>
      <c r="H47" s="486"/>
      <c r="I47" s="486"/>
      <c r="J47" s="486"/>
      <c r="K47" s="486"/>
      <c r="L47" s="486"/>
      <c r="M47" s="486"/>
      <c r="N47" s="486"/>
      <c r="O47" s="486"/>
      <c r="P47" s="486"/>
      <c r="Q47" s="486"/>
      <c r="R47" s="486"/>
      <c r="S47" s="486"/>
      <c r="T47" s="486"/>
      <c r="U47" s="486"/>
      <c r="V47" s="486"/>
      <c r="W47" s="486"/>
      <c r="X47" s="486"/>
      <c r="Y47" s="486"/>
      <c r="Z47" s="486"/>
      <c r="AA47" s="486"/>
      <c r="AB47" s="486"/>
      <c r="AC47" s="486"/>
      <c r="AD47" s="486"/>
      <c r="AE47" s="486"/>
      <c r="AF47" s="486"/>
    </row>
    <row r="48" spans="1:32" s="378" customFormat="1" x14ac:dyDescent="0.25">
      <c r="A48" s="486"/>
      <c r="B48" s="486"/>
      <c r="C48" s="486"/>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c r="AB48" s="486"/>
      <c r="AC48" s="486"/>
      <c r="AD48" s="486"/>
      <c r="AE48" s="486"/>
      <c r="AF48" s="486"/>
    </row>
    <row r="49" spans="1:32" s="378" customFormat="1" x14ac:dyDescent="0.25">
      <c r="A49" s="486"/>
      <c r="B49" s="486"/>
      <c r="C49" s="486"/>
      <c r="D49" s="486"/>
      <c r="E49" s="486"/>
      <c r="F49" s="486"/>
      <c r="G49" s="486"/>
      <c r="H49" s="486"/>
      <c r="I49" s="486"/>
      <c r="J49" s="486"/>
      <c r="K49" s="486"/>
      <c r="L49" s="486"/>
      <c r="M49" s="486"/>
      <c r="N49" s="486"/>
      <c r="O49" s="486"/>
      <c r="P49" s="486"/>
      <c r="Q49" s="486"/>
      <c r="R49" s="486"/>
      <c r="S49" s="486"/>
      <c r="T49" s="486"/>
      <c r="U49" s="486"/>
      <c r="V49" s="486"/>
      <c r="W49" s="486"/>
      <c r="X49" s="486"/>
      <c r="Y49" s="486"/>
      <c r="Z49" s="486"/>
      <c r="AA49" s="486"/>
      <c r="AB49" s="486"/>
      <c r="AC49" s="486"/>
      <c r="AD49" s="486"/>
      <c r="AE49" s="486"/>
      <c r="AF49" s="486"/>
    </row>
    <row r="50" spans="1:32" s="378" customFormat="1" x14ac:dyDescent="0.25">
      <c r="A50" s="486"/>
      <c r="B50" s="486"/>
      <c r="C50" s="486"/>
      <c r="D50" s="486"/>
      <c r="E50" s="486"/>
      <c r="F50" s="486"/>
      <c r="G50" s="486"/>
      <c r="H50" s="486"/>
      <c r="I50" s="486"/>
      <c r="J50" s="486"/>
      <c r="K50" s="486"/>
      <c r="L50" s="486"/>
      <c r="M50" s="486"/>
      <c r="N50" s="486"/>
      <c r="O50" s="486"/>
      <c r="P50" s="486"/>
      <c r="Q50" s="486"/>
      <c r="R50" s="486"/>
      <c r="S50" s="486"/>
      <c r="T50" s="486"/>
      <c r="U50" s="486"/>
      <c r="V50" s="486"/>
      <c r="W50" s="486"/>
      <c r="X50" s="486"/>
      <c r="Y50" s="486"/>
      <c r="Z50" s="486"/>
      <c r="AA50" s="486"/>
      <c r="AB50" s="486"/>
      <c r="AC50" s="486"/>
      <c r="AD50" s="486"/>
      <c r="AE50" s="486"/>
      <c r="AF50" s="486"/>
    </row>
    <row r="51" spans="1:32" s="378" customFormat="1" x14ac:dyDescent="0.25">
      <c r="A51" s="486"/>
      <c r="B51" s="486"/>
      <c r="C51" s="486"/>
      <c r="D51" s="486"/>
      <c r="E51" s="486"/>
      <c r="F51" s="486"/>
      <c r="G51" s="486"/>
      <c r="H51" s="486"/>
      <c r="I51" s="486"/>
      <c r="J51" s="486"/>
      <c r="K51" s="486"/>
      <c r="L51" s="486"/>
      <c r="M51" s="486"/>
      <c r="N51" s="486"/>
      <c r="O51" s="486"/>
      <c r="P51" s="486"/>
      <c r="Q51" s="486"/>
      <c r="R51" s="486"/>
      <c r="S51" s="486"/>
      <c r="T51" s="486"/>
      <c r="U51" s="486"/>
      <c r="V51" s="486"/>
      <c r="W51" s="486"/>
      <c r="X51" s="486"/>
      <c r="Y51" s="486"/>
      <c r="Z51" s="486"/>
      <c r="AA51" s="486"/>
      <c r="AB51" s="486"/>
      <c r="AC51" s="486"/>
      <c r="AD51" s="486"/>
      <c r="AE51" s="486"/>
      <c r="AF51" s="486"/>
    </row>
    <row r="52" spans="1:32" s="378" customFormat="1" x14ac:dyDescent="0.25">
      <c r="A52" s="486"/>
      <c r="B52" s="486"/>
      <c r="C52" s="486"/>
      <c r="D52" s="486"/>
      <c r="E52" s="486"/>
      <c r="F52" s="486"/>
      <c r="G52" s="486"/>
      <c r="H52" s="486"/>
      <c r="I52" s="486"/>
      <c r="J52" s="486"/>
      <c r="K52" s="486"/>
      <c r="L52" s="486"/>
      <c r="M52" s="486"/>
      <c r="N52" s="486"/>
      <c r="O52" s="486"/>
      <c r="P52" s="486"/>
      <c r="Q52" s="486"/>
      <c r="R52" s="486"/>
      <c r="S52" s="486"/>
      <c r="T52" s="486"/>
      <c r="U52" s="486"/>
      <c r="V52" s="486"/>
      <c r="W52" s="486"/>
      <c r="X52" s="486"/>
      <c r="Y52" s="486"/>
      <c r="Z52" s="486"/>
      <c r="AA52" s="486"/>
      <c r="AB52" s="486"/>
      <c r="AC52" s="486"/>
      <c r="AD52" s="486"/>
      <c r="AE52" s="486"/>
      <c r="AF52" s="486"/>
    </row>
    <row r="53" spans="1:32" s="378" customFormat="1" x14ac:dyDescent="0.25">
      <c r="A53" s="486"/>
      <c r="B53" s="486"/>
      <c r="C53" s="486"/>
      <c r="D53" s="486"/>
      <c r="E53" s="486"/>
      <c r="F53" s="486"/>
      <c r="G53" s="486"/>
      <c r="H53" s="486"/>
      <c r="I53" s="486"/>
      <c r="J53" s="486"/>
      <c r="K53" s="486"/>
      <c r="L53" s="486"/>
      <c r="M53" s="486"/>
      <c r="N53" s="486"/>
      <c r="O53" s="486"/>
      <c r="P53" s="486"/>
      <c r="Q53" s="486"/>
      <c r="R53" s="486"/>
      <c r="S53" s="486"/>
      <c r="T53" s="486"/>
      <c r="U53" s="486"/>
      <c r="V53" s="486"/>
      <c r="W53" s="486"/>
      <c r="X53" s="486"/>
      <c r="Y53" s="486"/>
      <c r="Z53" s="486"/>
      <c r="AA53" s="486"/>
      <c r="AB53" s="486"/>
      <c r="AC53" s="486"/>
      <c r="AD53" s="486"/>
      <c r="AE53" s="486"/>
      <c r="AF53" s="486"/>
    </row>
    <row r="54" spans="1:32" s="378" customFormat="1" x14ac:dyDescent="0.25">
      <c r="A54" s="486"/>
      <c r="B54" s="486"/>
      <c r="C54" s="486"/>
      <c r="D54" s="486"/>
      <c r="E54" s="486"/>
      <c r="F54" s="486"/>
      <c r="G54" s="486"/>
      <c r="H54" s="486"/>
      <c r="I54" s="486"/>
      <c r="J54" s="486"/>
      <c r="K54" s="486"/>
      <c r="L54" s="486"/>
      <c r="M54" s="486"/>
      <c r="N54" s="486"/>
      <c r="O54" s="486"/>
      <c r="P54" s="486"/>
      <c r="Q54" s="486"/>
      <c r="R54" s="486"/>
      <c r="S54" s="486"/>
      <c r="T54" s="486"/>
      <c r="U54" s="486"/>
      <c r="V54" s="486"/>
      <c r="W54" s="486"/>
      <c r="X54" s="486"/>
      <c r="Y54" s="486"/>
      <c r="Z54" s="486"/>
      <c r="AA54" s="486"/>
      <c r="AB54" s="486"/>
      <c r="AC54" s="486"/>
      <c r="AD54" s="486"/>
      <c r="AE54" s="486"/>
      <c r="AF54" s="486"/>
    </row>
    <row r="55" spans="1:32" s="378" customFormat="1" x14ac:dyDescent="0.25">
      <c r="A55" s="486"/>
      <c r="B55" s="486"/>
      <c r="C55" s="486"/>
      <c r="D55" s="486"/>
      <c r="E55" s="486"/>
      <c r="F55" s="486"/>
      <c r="G55" s="486"/>
      <c r="H55" s="486"/>
      <c r="I55" s="486"/>
      <c r="J55" s="486"/>
      <c r="K55" s="486"/>
      <c r="L55" s="486"/>
      <c r="M55" s="486"/>
      <c r="N55" s="486"/>
      <c r="O55" s="486"/>
      <c r="P55" s="486"/>
      <c r="Q55" s="486"/>
      <c r="R55" s="486"/>
      <c r="S55" s="486"/>
      <c r="T55" s="486"/>
      <c r="U55" s="486"/>
      <c r="V55" s="486"/>
      <c r="W55" s="486"/>
      <c r="X55" s="486"/>
      <c r="Y55" s="486"/>
      <c r="Z55" s="486"/>
      <c r="AA55" s="486"/>
      <c r="AB55" s="486"/>
      <c r="AC55" s="486"/>
      <c r="AD55" s="486"/>
      <c r="AE55" s="486"/>
      <c r="AF55" s="486"/>
    </row>
    <row r="56" spans="1:32" s="378" customFormat="1" x14ac:dyDescent="0.25">
      <c r="A56" s="486"/>
      <c r="B56" s="486"/>
      <c r="C56" s="486"/>
      <c r="D56" s="486"/>
      <c r="E56" s="486"/>
      <c r="F56" s="486"/>
      <c r="G56" s="486"/>
      <c r="H56" s="486"/>
      <c r="I56" s="486"/>
      <c r="J56" s="486"/>
      <c r="K56" s="486"/>
      <c r="L56" s="486"/>
      <c r="M56" s="486"/>
      <c r="N56" s="486"/>
      <c r="O56" s="486"/>
      <c r="P56" s="486"/>
      <c r="Q56" s="486"/>
      <c r="R56" s="486"/>
      <c r="S56" s="486"/>
      <c r="T56" s="486"/>
      <c r="U56" s="486"/>
      <c r="V56" s="486"/>
      <c r="W56" s="486"/>
      <c r="X56" s="486"/>
      <c r="Y56" s="486"/>
      <c r="Z56" s="486"/>
      <c r="AA56" s="486"/>
      <c r="AB56" s="486"/>
      <c r="AC56" s="486"/>
      <c r="AD56" s="486"/>
      <c r="AE56" s="486"/>
      <c r="AF56" s="486"/>
    </row>
    <row r="57" spans="1:32" s="378" customFormat="1" x14ac:dyDescent="0.25">
      <c r="A57" s="486"/>
      <c r="B57" s="486"/>
      <c r="C57" s="486"/>
      <c r="D57" s="486"/>
      <c r="E57" s="486"/>
      <c r="F57" s="486"/>
      <c r="G57" s="486"/>
      <c r="H57" s="486"/>
      <c r="I57" s="486"/>
      <c r="J57" s="486"/>
      <c r="K57" s="486"/>
      <c r="L57" s="486"/>
      <c r="M57" s="486"/>
      <c r="N57" s="486"/>
      <c r="O57" s="486"/>
      <c r="P57" s="486"/>
      <c r="Q57" s="486"/>
      <c r="R57" s="486"/>
      <c r="S57" s="486"/>
      <c r="T57" s="486"/>
      <c r="U57" s="486"/>
      <c r="V57" s="486"/>
      <c r="W57" s="486"/>
      <c r="X57" s="486"/>
      <c r="Y57" s="486"/>
      <c r="Z57" s="486"/>
      <c r="AA57" s="486"/>
      <c r="AB57" s="486"/>
      <c r="AC57" s="486"/>
      <c r="AD57" s="486"/>
      <c r="AE57" s="486"/>
      <c r="AF57" s="486"/>
    </row>
    <row r="58" spans="1:32" s="378" customFormat="1" x14ac:dyDescent="0.25">
      <c r="A58" s="486"/>
      <c r="B58" s="486"/>
      <c r="C58" s="486"/>
      <c r="D58" s="486"/>
      <c r="E58" s="486"/>
      <c r="F58" s="486"/>
      <c r="G58" s="486"/>
      <c r="H58" s="486"/>
      <c r="I58" s="486"/>
      <c r="J58" s="486"/>
      <c r="K58" s="486"/>
      <c r="L58" s="486"/>
      <c r="M58" s="486"/>
      <c r="N58" s="486"/>
      <c r="O58" s="486"/>
      <c r="P58" s="486"/>
      <c r="Q58" s="486"/>
      <c r="R58" s="486"/>
      <c r="S58" s="486"/>
      <c r="T58" s="486"/>
      <c r="U58" s="486"/>
      <c r="V58" s="486"/>
      <c r="W58" s="486"/>
      <c r="X58" s="486"/>
      <c r="Y58" s="486"/>
      <c r="Z58" s="486"/>
      <c r="AA58" s="486"/>
      <c r="AB58" s="486"/>
      <c r="AC58" s="486"/>
      <c r="AD58" s="486"/>
      <c r="AE58" s="486"/>
      <c r="AF58" s="486"/>
    </row>
    <row r="59" spans="1:32" s="378" customFormat="1" x14ac:dyDescent="0.25">
      <c r="A59" s="486"/>
      <c r="B59" s="486"/>
      <c r="C59" s="486"/>
      <c r="D59" s="486"/>
      <c r="E59" s="486"/>
      <c r="F59" s="486"/>
      <c r="G59" s="486"/>
      <c r="H59" s="486"/>
      <c r="I59" s="486"/>
      <c r="J59" s="486"/>
      <c r="K59" s="486"/>
      <c r="L59" s="486"/>
      <c r="M59" s="486"/>
      <c r="N59" s="486"/>
      <c r="O59" s="486"/>
      <c r="P59" s="486"/>
      <c r="Q59" s="486"/>
      <c r="R59" s="486"/>
      <c r="S59" s="486"/>
      <c r="T59" s="486"/>
      <c r="U59" s="486"/>
      <c r="V59" s="486"/>
      <c r="W59" s="486"/>
      <c r="X59" s="486"/>
      <c r="Y59" s="486"/>
      <c r="Z59" s="486"/>
      <c r="AA59" s="486"/>
      <c r="AB59" s="486"/>
      <c r="AC59" s="486"/>
      <c r="AD59" s="486"/>
      <c r="AE59" s="486"/>
      <c r="AF59" s="486"/>
    </row>
    <row r="60" spans="1:32" s="378" customFormat="1" x14ac:dyDescent="0.25">
      <c r="A60" s="486"/>
      <c r="B60" s="486"/>
      <c r="C60" s="486"/>
      <c r="D60" s="486"/>
      <c r="E60" s="486"/>
      <c r="F60" s="486"/>
      <c r="G60" s="486"/>
      <c r="H60" s="486"/>
      <c r="I60" s="486"/>
      <c r="J60" s="486"/>
      <c r="K60" s="486"/>
      <c r="L60" s="486"/>
      <c r="M60" s="486"/>
      <c r="N60" s="486"/>
      <c r="O60" s="486"/>
      <c r="P60" s="486"/>
      <c r="Q60" s="486"/>
      <c r="R60" s="486"/>
      <c r="S60" s="486"/>
      <c r="T60" s="486"/>
      <c r="U60" s="486"/>
      <c r="V60" s="486"/>
      <c r="W60" s="486"/>
      <c r="X60" s="486"/>
      <c r="Y60" s="486"/>
      <c r="Z60" s="486"/>
      <c r="AA60" s="486"/>
      <c r="AB60" s="486"/>
      <c r="AC60" s="486"/>
      <c r="AD60" s="486"/>
      <c r="AE60" s="486"/>
      <c r="AF60" s="486"/>
    </row>
    <row r="61" spans="1:32" s="378" customFormat="1" x14ac:dyDescent="0.25">
      <c r="A61" s="486"/>
      <c r="B61" s="486"/>
      <c r="C61" s="486"/>
      <c r="D61" s="486"/>
      <c r="E61" s="486"/>
      <c r="F61" s="486"/>
      <c r="G61" s="486"/>
      <c r="H61" s="486"/>
      <c r="I61" s="486"/>
      <c r="J61" s="486"/>
      <c r="K61" s="486"/>
      <c r="L61" s="486"/>
      <c r="M61" s="486"/>
      <c r="N61" s="486"/>
      <c r="O61" s="486"/>
      <c r="P61" s="486"/>
      <c r="Q61" s="486"/>
      <c r="R61" s="486"/>
      <c r="S61" s="486"/>
      <c r="T61" s="486"/>
      <c r="U61" s="486"/>
      <c r="V61" s="486"/>
      <c r="W61" s="486"/>
      <c r="X61" s="486"/>
      <c r="Y61" s="486"/>
      <c r="Z61" s="486"/>
      <c r="AA61" s="486"/>
      <c r="AB61" s="486"/>
      <c r="AC61" s="486"/>
      <c r="AD61" s="486"/>
      <c r="AE61" s="486"/>
      <c r="AF61" s="486"/>
    </row>
    <row r="62" spans="1:32" s="378" customFormat="1" x14ac:dyDescent="0.25">
      <c r="A62" s="486"/>
      <c r="B62" s="486"/>
      <c r="C62" s="486"/>
      <c r="D62" s="486"/>
      <c r="E62" s="486"/>
      <c r="F62" s="486"/>
      <c r="G62" s="486"/>
      <c r="H62" s="486"/>
      <c r="I62" s="486"/>
      <c r="J62" s="486"/>
      <c r="K62" s="486"/>
      <c r="L62" s="486"/>
      <c r="M62" s="486"/>
      <c r="N62" s="486"/>
      <c r="O62" s="486"/>
      <c r="P62" s="486"/>
      <c r="Q62" s="486"/>
      <c r="R62" s="486"/>
      <c r="S62" s="486"/>
      <c r="T62" s="486"/>
      <c r="U62" s="486"/>
      <c r="V62" s="486"/>
      <c r="W62" s="486"/>
      <c r="X62" s="486"/>
      <c r="Y62" s="486"/>
      <c r="Z62" s="486"/>
      <c r="AA62" s="486"/>
      <c r="AB62" s="486"/>
      <c r="AC62" s="486"/>
      <c r="AD62" s="486"/>
      <c r="AE62" s="486"/>
      <c r="AF62" s="486"/>
    </row>
    <row r="63" spans="1:32" s="378" customFormat="1" x14ac:dyDescent="0.25">
      <c r="A63" s="486"/>
      <c r="B63" s="486"/>
      <c r="C63" s="486"/>
      <c r="D63" s="486"/>
      <c r="E63" s="486"/>
      <c r="F63" s="486"/>
      <c r="G63" s="486"/>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486"/>
    </row>
    <row r="64" spans="1:32" s="378" customFormat="1" x14ac:dyDescent="0.25">
      <c r="A64" s="486"/>
      <c r="B64" s="486"/>
      <c r="C64" s="486"/>
      <c r="D64" s="486"/>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486"/>
    </row>
    <row r="65" spans="1:2" s="378" customFormat="1" x14ac:dyDescent="0.25">
      <c r="A65" s="473" t="str">
        <f>+HLOOKUP(Introduction!$G$4,nametranslations,34,FALSE)</f>
        <v>Source: WHO/UNICEF JMP (2026)</v>
      </c>
      <c r="B65" s="48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2B397-E296-44A0-ADC4-4CC48C10A47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9" customWidth="1"/>
    <col min="2" max="2" width="9" style="379"/>
    <col min="3" max="3" width="5.8984375" style="379" customWidth="1"/>
    <col min="4" max="5" width="4.09765625" style="379" customWidth="1"/>
    <col min="6" max="6" width="3.8984375" style="379" customWidth="1"/>
    <col min="7" max="7" width="4.09765625" style="379" customWidth="1"/>
    <col min="8" max="9" width="3.8984375" style="379" customWidth="1"/>
    <col min="10" max="10" width="4.09765625" style="379" customWidth="1"/>
    <col min="11" max="12" width="3.8984375" style="379" customWidth="1"/>
    <col min="13" max="13" width="4.09765625" style="379" customWidth="1"/>
    <col min="14" max="15" width="3.8984375" style="379" customWidth="1"/>
    <col min="16" max="16" width="4.09765625" style="379" customWidth="1"/>
    <col min="17" max="18" width="3.8984375" style="379" customWidth="1"/>
    <col min="19" max="19" width="4.09765625" style="379" customWidth="1"/>
    <col min="20" max="21" width="3.8984375" style="379" customWidth="1"/>
    <col min="22" max="51" width="3.8984375" style="485" customWidth="1"/>
    <col min="52" max="69" width="3.8984375" style="486" customWidth="1"/>
    <col min="70" max="16384" width="9" style="379"/>
  </cols>
  <sheetData>
    <row r="1" spans="1:69" ht="17.399999999999999" x14ac:dyDescent="0.3">
      <c r="A1" s="487" t="str">
        <f>HLOOKUP(Introduction!$G$4,nametranslations,83,FALSE)</f>
        <v>Summary of data from national surveys and censuses</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c r="BJ1" s="488"/>
      <c r="BK1" s="488"/>
      <c r="BL1" s="488"/>
      <c r="BM1" s="488"/>
      <c r="BN1" s="488"/>
      <c r="BO1" s="488"/>
      <c r="BP1" s="488"/>
      <c r="BQ1" s="488"/>
    </row>
    <row r="2" spans="1:69" ht="15.6" x14ac:dyDescent="0.3">
      <c r="A2" s="489"/>
      <c r="B2" s="489"/>
      <c r="C2" s="489"/>
      <c r="D2" s="490" t="str">
        <f>HLOOKUP(Introduction!$G$4,nametranslations,85,FALSE)</f>
        <v>Drinking Water</v>
      </c>
      <c r="E2" s="488"/>
      <c r="F2" s="488"/>
      <c r="G2" s="491"/>
      <c r="H2" s="488"/>
      <c r="I2" s="488"/>
      <c r="J2" s="491"/>
      <c r="K2" s="492"/>
      <c r="L2" s="492"/>
      <c r="M2" s="491"/>
      <c r="N2" s="492"/>
      <c r="O2" s="492"/>
      <c r="P2" s="491"/>
      <c r="Q2" s="492"/>
      <c r="R2" s="492"/>
      <c r="S2" s="491"/>
      <c r="T2" s="492"/>
      <c r="U2" s="492"/>
      <c r="V2" s="493" t="str">
        <f>HLOOKUP(Introduction!$G$4,nametranslations,86,FALSE)</f>
        <v>Sanitation</v>
      </c>
      <c r="W2" s="378"/>
      <c r="X2" s="492"/>
      <c r="Y2" s="492"/>
      <c r="Z2" s="492"/>
      <c r="AA2" s="494"/>
      <c r="AB2" s="492"/>
      <c r="AC2" s="492"/>
      <c r="AD2" s="492"/>
      <c r="AE2" s="492"/>
      <c r="AF2" s="494"/>
      <c r="AG2" s="492"/>
      <c r="AH2" s="492"/>
      <c r="AI2" s="492"/>
      <c r="AJ2" s="492"/>
      <c r="AK2" s="494"/>
      <c r="AL2" s="492"/>
      <c r="AM2" s="492"/>
      <c r="AN2" s="492"/>
      <c r="AO2" s="492"/>
      <c r="AP2" s="494"/>
      <c r="AQ2" s="492"/>
      <c r="AR2" s="492"/>
      <c r="AS2" s="492"/>
      <c r="AT2" s="492"/>
      <c r="AU2" s="494"/>
      <c r="AV2" s="492"/>
      <c r="AW2" s="492"/>
      <c r="AX2" s="492"/>
      <c r="AY2" s="492"/>
      <c r="AZ2" s="495" t="str">
        <f>HLOOKUP(Introduction!$G$4,nametranslations,87,FALSE)</f>
        <v>Hygiene</v>
      </c>
      <c r="BA2" s="496"/>
      <c r="BB2" s="497"/>
      <c r="BC2" s="497"/>
      <c r="BD2" s="498"/>
      <c r="BE2" s="498"/>
      <c r="BF2" s="498"/>
      <c r="BG2" s="498"/>
      <c r="BH2" s="498"/>
      <c r="BI2" s="498"/>
      <c r="BJ2" s="498"/>
      <c r="BK2" s="498"/>
      <c r="BL2" s="498"/>
      <c r="BM2" s="498"/>
      <c r="BN2" s="498"/>
      <c r="BO2" s="498"/>
      <c r="BP2" s="498"/>
      <c r="BQ2" s="498"/>
    </row>
    <row r="3" spans="1:69" ht="13.8" x14ac:dyDescent="0.25">
      <c r="A3" s="499"/>
      <c r="B3" s="488"/>
      <c r="C3" s="488"/>
      <c r="D3" s="488" t="str">
        <f>+Key!$A$24</f>
        <v>Total</v>
      </c>
      <c r="E3" s="488"/>
      <c r="F3" s="488"/>
      <c r="G3" s="488" t="str">
        <f>+Key!$A$26</f>
        <v>Urban</v>
      </c>
      <c r="I3" s="488"/>
      <c r="J3" s="488" t="str">
        <f>+Key!$A$25</f>
        <v>Rural</v>
      </c>
      <c r="L3" s="488"/>
      <c r="M3" s="488" t="str">
        <f>+Key!$A$27</f>
        <v>Pre-primary</v>
      </c>
      <c r="O3" s="488"/>
      <c r="P3" s="488" t="str">
        <f>+Key!$A$28</f>
        <v>Primary</v>
      </c>
      <c r="Q3" s="488"/>
      <c r="R3" s="488"/>
      <c r="S3" s="488" t="str">
        <f>+Key!$A$29</f>
        <v>Secondary</v>
      </c>
      <c r="U3" s="488"/>
      <c r="V3" s="488" t="str">
        <f>+Key!$A$24</f>
        <v>Total</v>
      </c>
      <c r="W3" s="488"/>
      <c r="X3" s="488"/>
      <c r="Y3" s="488" t="str">
        <f>+Key!$A$26</f>
        <v>Urban</v>
      </c>
      <c r="Z3" s="379"/>
      <c r="AA3" s="488"/>
      <c r="AB3" s="488" t="str">
        <f>+Key!$A$25</f>
        <v>Rural</v>
      </c>
      <c r="AC3" s="379"/>
      <c r="AD3" s="488"/>
      <c r="AE3" s="488" t="str">
        <f>+Key!$A$27</f>
        <v>Pre-primary</v>
      </c>
      <c r="AF3" s="379"/>
      <c r="AG3" s="488"/>
      <c r="AH3" s="488" t="str">
        <f>+Key!$A$28</f>
        <v>Primary</v>
      </c>
      <c r="AI3" s="488"/>
      <c r="AJ3" s="488"/>
      <c r="AK3" s="488" t="str">
        <f>+Key!$A$29</f>
        <v>Secondary</v>
      </c>
      <c r="AL3" s="488"/>
      <c r="AM3" s="488"/>
      <c r="AN3" s="488"/>
      <c r="AO3" s="488"/>
      <c r="AP3" s="488" t="s">
        <v>17</v>
      </c>
      <c r="AQ3" s="488"/>
      <c r="AR3" s="488"/>
      <c r="AS3" s="488"/>
      <c r="AT3" s="488"/>
      <c r="AU3" s="488" t="s">
        <v>18</v>
      </c>
      <c r="AV3" s="488"/>
      <c r="AW3" s="488"/>
      <c r="AX3" s="488"/>
      <c r="AY3" s="488"/>
      <c r="AZ3" s="488" t="str">
        <f>+Key!$A$24</f>
        <v>Total</v>
      </c>
      <c r="BA3" s="500"/>
      <c r="BB3" s="488"/>
      <c r="BC3" s="488" t="str">
        <f>+Key!$A$26</f>
        <v>Urban</v>
      </c>
      <c r="BD3" s="379"/>
      <c r="BE3" s="488"/>
      <c r="BF3" s="488" t="str">
        <f>+Key!$A$25</f>
        <v>Rural</v>
      </c>
      <c r="BG3" s="379"/>
      <c r="BH3" s="488"/>
      <c r="BI3" s="488" t="str">
        <f>+Key!$A$27</f>
        <v>Pre-primary</v>
      </c>
      <c r="BJ3" s="379"/>
      <c r="BK3" s="488"/>
      <c r="BL3" s="488" t="str">
        <f>+Key!$A$28</f>
        <v>Primary</v>
      </c>
      <c r="BM3" s="488"/>
      <c r="BN3" s="488"/>
      <c r="BO3" s="488" t="str">
        <f>+Key!$A$29</f>
        <v>Secondary</v>
      </c>
      <c r="BP3" s="378"/>
      <c r="BQ3" s="488"/>
    </row>
    <row r="4" spans="1:69" ht="148.80000000000001" x14ac:dyDescent="0.25">
      <c r="A4" s="501" t="s">
        <v>5</v>
      </c>
      <c r="B4" s="501" t="str">
        <f>HLOOKUP(Introduction!$G$4,nametranslations,88,FALSE)</f>
        <v>Type</v>
      </c>
      <c r="C4" s="501" t="s">
        <v>4</v>
      </c>
      <c r="D4" s="502" t="s">
        <v>25</v>
      </c>
      <c r="E4" s="503" t="s">
        <v>19</v>
      </c>
      <c r="F4" s="504" t="s">
        <v>107</v>
      </c>
      <c r="G4" s="502" t="s">
        <v>25</v>
      </c>
      <c r="H4" s="503" t="s">
        <v>19</v>
      </c>
      <c r="I4" s="504" t="s">
        <v>107</v>
      </c>
      <c r="J4" s="502" t="s">
        <v>25</v>
      </c>
      <c r="K4" s="503" t="s">
        <v>19</v>
      </c>
      <c r="L4" s="504" t="s">
        <v>107</v>
      </c>
      <c r="M4" s="502" t="s">
        <v>25</v>
      </c>
      <c r="N4" s="503" t="s">
        <v>19</v>
      </c>
      <c r="O4" s="504" t="s">
        <v>107</v>
      </c>
      <c r="P4" s="502" t="s">
        <v>25</v>
      </c>
      <c r="Q4" s="503" t="s">
        <v>19</v>
      </c>
      <c r="R4" s="504" t="s">
        <v>107</v>
      </c>
      <c r="S4" s="502" t="s">
        <v>25</v>
      </c>
      <c r="T4" s="503" t="s">
        <v>19</v>
      </c>
      <c r="U4" s="505" t="s">
        <v>107</v>
      </c>
      <c r="V4" s="506" t="s">
        <v>25</v>
      </c>
      <c r="W4" s="507" t="s">
        <v>19</v>
      </c>
      <c r="X4" s="507" t="s">
        <v>21</v>
      </c>
      <c r="Y4" s="507" t="s">
        <v>28</v>
      </c>
      <c r="Z4" s="508" t="s">
        <v>108</v>
      </c>
      <c r="AA4" s="506" t="s">
        <v>25</v>
      </c>
      <c r="AB4" s="507" t="s">
        <v>19</v>
      </c>
      <c r="AC4" s="507" t="s">
        <v>21</v>
      </c>
      <c r="AD4" s="507" t="s">
        <v>28</v>
      </c>
      <c r="AE4" s="508" t="s">
        <v>108</v>
      </c>
      <c r="AF4" s="506" t="s">
        <v>25</v>
      </c>
      <c r="AG4" s="507" t="s">
        <v>19</v>
      </c>
      <c r="AH4" s="507" t="s">
        <v>21</v>
      </c>
      <c r="AI4" s="507" t="s">
        <v>28</v>
      </c>
      <c r="AJ4" s="508" t="s">
        <v>108</v>
      </c>
      <c r="AK4" s="506" t="s">
        <v>25</v>
      </c>
      <c r="AL4" s="507" t="s">
        <v>19</v>
      </c>
      <c r="AM4" s="507" t="s">
        <v>21</v>
      </c>
      <c r="AN4" s="507" t="s">
        <v>28</v>
      </c>
      <c r="AO4" s="508" t="s">
        <v>108</v>
      </c>
      <c r="AP4" s="506" t="s">
        <v>25</v>
      </c>
      <c r="AQ4" s="507" t="s">
        <v>19</v>
      </c>
      <c r="AR4" s="507" t="s">
        <v>21</v>
      </c>
      <c r="AS4" s="507" t="s">
        <v>28</v>
      </c>
      <c r="AT4" s="508" t="s">
        <v>108</v>
      </c>
      <c r="AU4" s="506" t="s">
        <v>25</v>
      </c>
      <c r="AV4" s="507" t="s">
        <v>19</v>
      </c>
      <c r="AW4" s="507" t="s">
        <v>21</v>
      </c>
      <c r="AX4" s="507" t="s">
        <v>28</v>
      </c>
      <c r="AY4" s="509" t="s">
        <v>108</v>
      </c>
      <c r="AZ4" s="510" t="s">
        <v>25</v>
      </c>
      <c r="BA4" s="511" t="s">
        <v>127</v>
      </c>
      <c r="BB4" s="512" t="s">
        <v>128</v>
      </c>
      <c r="BC4" s="510" t="s">
        <v>25</v>
      </c>
      <c r="BD4" s="511" t="s">
        <v>127</v>
      </c>
      <c r="BE4" s="512" t="s">
        <v>128</v>
      </c>
      <c r="BF4" s="510" t="s">
        <v>25</v>
      </c>
      <c r="BG4" s="511" t="s">
        <v>127</v>
      </c>
      <c r="BH4" s="512" t="s">
        <v>128</v>
      </c>
      <c r="BI4" s="510" t="s">
        <v>25</v>
      </c>
      <c r="BJ4" s="511" t="s">
        <v>127</v>
      </c>
      <c r="BK4" s="512" t="s">
        <v>128</v>
      </c>
      <c r="BL4" s="510" t="s">
        <v>25</v>
      </c>
      <c r="BM4" s="511" t="s">
        <v>127</v>
      </c>
      <c r="BN4" s="512" t="s">
        <v>128</v>
      </c>
      <c r="BO4" s="510" t="s">
        <v>25</v>
      </c>
      <c r="BP4" s="511" t="s">
        <v>127</v>
      </c>
      <c r="BQ4" s="512" t="s">
        <v>128</v>
      </c>
    </row>
    <row r="5" spans="1:69" ht="43.2" hidden="1" x14ac:dyDescent="0.25">
      <c r="A5" s="501" t="s">
        <v>38</v>
      </c>
      <c r="B5" s="501" t="s">
        <v>39</v>
      </c>
      <c r="C5" s="501" t="s">
        <v>40</v>
      </c>
      <c r="D5" s="502" t="s">
        <v>121</v>
      </c>
      <c r="E5" s="503" t="s">
        <v>41</v>
      </c>
      <c r="F5" s="504" t="s">
        <v>177</v>
      </c>
      <c r="G5" s="502" t="s">
        <v>122</v>
      </c>
      <c r="H5" s="503" t="s">
        <v>42</v>
      </c>
      <c r="I5" s="504" t="s">
        <v>178</v>
      </c>
      <c r="J5" s="502" t="s">
        <v>123</v>
      </c>
      <c r="K5" s="503" t="s">
        <v>43</v>
      </c>
      <c r="L5" s="504" t="s">
        <v>179</v>
      </c>
      <c r="M5" s="502" t="s">
        <v>124</v>
      </c>
      <c r="N5" s="503" t="s">
        <v>79</v>
      </c>
      <c r="O5" s="504" t="s">
        <v>180</v>
      </c>
      <c r="P5" s="502" t="s">
        <v>125</v>
      </c>
      <c r="Q5" s="503" t="s">
        <v>80</v>
      </c>
      <c r="R5" s="504" t="s">
        <v>181</v>
      </c>
      <c r="S5" s="502" t="s">
        <v>126</v>
      </c>
      <c r="T5" s="503" t="s">
        <v>81</v>
      </c>
      <c r="U5" s="505" t="s">
        <v>182</v>
      </c>
      <c r="V5" s="506" t="s">
        <v>115</v>
      </c>
      <c r="W5" s="507" t="s">
        <v>44</v>
      </c>
      <c r="X5" s="513" t="s">
        <v>58</v>
      </c>
      <c r="Y5" s="513" t="s">
        <v>59</v>
      </c>
      <c r="Z5" s="508" t="s">
        <v>183</v>
      </c>
      <c r="AA5" s="506" t="s">
        <v>116</v>
      </c>
      <c r="AB5" s="507" t="s">
        <v>45</v>
      </c>
      <c r="AC5" s="513" t="s">
        <v>60</v>
      </c>
      <c r="AD5" s="513" t="s">
        <v>61</v>
      </c>
      <c r="AE5" s="508" t="s">
        <v>184</v>
      </c>
      <c r="AF5" s="506" t="s">
        <v>117</v>
      </c>
      <c r="AG5" s="507" t="s">
        <v>46</v>
      </c>
      <c r="AH5" s="513" t="s">
        <v>62</v>
      </c>
      <c r="AI5" s="513" t="s">
        <v>63</v>
      </c>
      <c r="AJ5" s="508" t="s">
        <v>185</v>
      </c>
      <c r="AK5" s="506" t="s">
        <v>118</v>
      </c>
      <c r="AL5" s="507" t="s">
        <v>64</v>
      </c>
      <c r="AM5" s="513" t="s">
        <v>65</v>
      </c>
      <c r="AN5" s="513" t="s">
        <v>66</v>
      </c>
      <c r="AO5" s="508" t="s">
        <v>186</v>
      </c>
      <c r="AP5" s="506" t="s">
        <v>119</v>
      </c>
      <c r="AQ5" s="507" t="s">
        <v>67</v>
      </c>
      <c r="AR5" s="513" t="s">
        <v>68</v>
      </c>
      <c r="AS5" s="513" t="s">
        <v>69</v>
      </c>
      <c r="AT5" s="508" t="s">
        <v>187</v>
      </c>
      <c r="AU5" s="506" t="s">
        <v>120</v>
      </c>
      <c r="AV5" s="507" t="s">
        <v>70</v>
      </c>
      <c r="AW5" s="513" t="s">
        <v>71</v>
      </c>
      <c r="AX5" s="513" t="s">
        <v>72</v>
      </c>
      <c r="AY5" s="509" t="s">
        <v>188</v>
      </c>
      <c r="AZ5" s="510" t="s">
        <v>73</v>
      </c>
      <c r="BA5" s="511" t="s">
        <v>100</v>
      </c>
      <c r="BB5" s="512" t="s">
        <v>189</v>
      </c>
      <c r="BC5" s="510" t="s">
        <v>78</v>
      </c>
      <c r="BD5" s="511" t="s">
        <v>101</v>
      </c>
      <c r="BE5" s="512" t="s">
        <v>190</v>
      </c>
      <c r="BF5" s="510" t="s">
        <v>77</v>
      </c>
      <c r="BG5" s="511" t="s">
        <v>102</v>
      </c>
      <c r="BH5" s="512" t="s">
        <v>191</v>
      </c>
      <c r="BI5" s="510" t="s">
        <v>76</v>
      </c>
      <c r="BJ5" s="511" t="s">
        <v>103</v>
      </c>
      <c r="BK5" s="512" t="s">
        <v>192</v>
      </c>
      <c r="BL5" s="510" t="s">
        <v>75</v>
      </c>
      <c r="BM5" s="511" t="s">
        <v>104</v>
      </c>
      <c r="BN5" s="512" t="s">
        <v>193</v>
      </c>
      <c r="BO5" s="510" t="s">
        <v>74</v>
      </c>
      <c r="BP5" s="511" t="s">
        <v>105</v>
      </c>
      <c r="BQ5" s="512" t="s">
        <v>194</v>
      </c>
    </row>
    <row r="6" spans="1:69" x14ac:dyDescent="0.25">
      <c r="A6" s="514" t="str">
        <f>+RIGHT('Data Summary'!A6,LEN('Data Summary'!A6)-9)</f>
        <v>CEN</v>
      </c>
      <c r="B6" s="488" t="str">
        <f>+IF(ISTEXT('Data Summary'!B6),'Data Summary'!B6,"")</f>
        <v>Census</v>
      </c>
      <c r="C6" s="515">
        <f>+VALUE('Data Summary'!C6)</f>
        <v>2009</v>
      </c>
      <c r="D6" s="516">
        <f>+IF(AND(ISNUMBER('Water Data'!D4),'Data Summary'!BS6="Yes"),100-'Water Data'!D4,NA())</f>
        <v>97.7</v>
      </c>
      <c r="E6" s="516">
        <f>+IF(AND(ISNUMBER('Water Data'!D6),'Data Summary'!BT6="Yes"),'Water Data'!D6,NA())</f>
        <v>95.399999999999991</v>
      </c>
      <c r="F6" s="516">
        <f>+IF(AND(ISNUMBER('Water Data'!D9),'Data Summary'!BU6="Yes"),'Water Data'!D9,NA())</f>
        <v>76.14</v>
      </c>
      <c r="G6" s="516">
        <f>+IF(AND(ISNUMBER('Water Data'!E4),'Data Summary'!BV6="Yes"),100-'Water Data'!E4,NA())</f>
        <v>100</v>
      </c>
      <c r="H6" s="516">
        <f>+IF(AND(ISNUMBER('Water Data'!E6),'Data Summary'!BW6="Yes"),'Water Data'!E6,NA())</f>
        <v>100.00999999999998</v>
      </c>
      <c r="I6" s="516">
        <f>+IF(AND(ISNUMBER('Water Data'!E9),'Data Summary'!BX6="Yes"),'Water Data'!E9,NA())</f>
        <v>88.16</v>
      </c>
      <c r="J6" s="516">
        <f>+IF(AND(ISNUMBER('Water Data'!F4),'Data Summary'!BY6="Yes"),100-'Water Data'!F4,NA())</f>
        <v>96.69</v>
      </c>
      <c r="K6" s="516">
        <f>+IF(AND(ISNUMBER('Water Data'!F6),'Data Summary'!BZ6="Yes"),'Water Data'!F6,NA())</f>
        <v>93.359999999999985</v>
      </c>
      <c r="L6" s="516">
        <f>+IF(AND(ISNUMBER('Water Data'!F9),'Data Summary'!CA6="Yes"),'Water Data'!F9,NA())</f>
        <v>70.72</v>
      </c>
      <c r="M6" s="516">
        <f>+IF(AND(ISNUMBER('Water Data'!G4),'Data Summary'!CB6="Yes"),100-'Water Data'!G4,NA())</f>
        <v>100</v>
      </c>
      <c r="N6" s="516">
        <f>+IF(AND(ISNUMBER('Water Data'!G6),'Data Summary'!CC6="Yes"),'Water Data'!G6,NA())</f>
        <v>98.820000000000007</v>
      </c>
      <c r="O6" s="516">
        <f>+IF(AND(ISNUMBER('Water Data'!G9),'Data Summary'!CD6="Yes"),'Water Data'!G9,NA())</f>
        <v>82.35</v>
      </c>
      <c r="P6" s="516">
        <f>+IF(AND(ISNUMBER('Water Data'!H4),'Data Summary'!CE6="Yes"),100-'Water Data'!H4,NA())</f>
        <v>97.7</v>
      </c>
      <c r="Q6" s="516">
        <f>+IF(AND(ISNUMBER('Water Data'!H6),'Data Summary'!CF6="Yes"),'Water Data'!H6,NA())</f>
        <v>95.41</v>
      </c>
      <c r="R6" s="516">
        <f>+IF(AND(ISNUMBER('Water Data'!H9),'Data Summary'!CG6="Yes"),'Water Data'!H9,NA())</f>
        <v>75.86</v>
      </c>
      <c r="S6" s="516" t="e">
        <f>+IF(AND(ISNUMBER('Water Data'!I4),'Data Summary'!CH6="Yes"),100-'Water Data'!I4,NA())</f>
        <v>#N/A</v>
      </c>
      <c r="T6" s="516" t="e">
        <f>+IF(AND(ISNUMBER('Water Data'!I6),'Data Summary'!CI6="Yes"),'Water Data'!I6,NA())</f>
        <v>#N/A</v>
      </c>
      <c r="U6" s="516" t="e">
        <f>+IF(AND(ISNUMBER('Water Data'!I9),'Data Summary'!CJ6="Yes"),'Water Data'!I9,NA())</f>
        <v>#N/A</v>
      </c>
      <c r="V6" s="517">
        <f>+IF(AND(ISNUMBER('Sanitation Data'!D4),'Data Summary'!CK6="Yes"),100-'Sanitation Data'!D4,NA())</f>
        <v>97</v>
      </c>
      <c r="W6" s="517">
        <f>+IF(AND(ISNUMBER('Sanitation Data'!D6),'Data Summary'!CL6="Yes"),'Sanitation Data'!D6,NA())</f>
        <v>93.899999999999991</v>
      </c>
      <c r="X6" s="517">
        <f>+IF(AND(ISNUMBER('Sanitation Data'!D10),'Data Summary'!CM6="Yes"),'Sanitation Data'!D10,NA())</f>
        <v>50.23</v>
      </c>
      <c r="Y6" s="517">
        <f>+IF(AND(ISNUMBER('Sanitation Data'!D11),'Data Summary'!CN6="Yes"),'Sanitation Data'!D11,NA())</f>
        <v>88.26</v>
      </c>
      <c r="Z6" s="517">
        <f>+IF(AND(ISNUMBER('Sanitation Data'!D12),'Data Summary'!CO6="Yes"),'Sanitation Data'!D12,NA())</f>
        <v>48.8</v>
      </c>
      <c r="AA6" s="517">
        <f>+IF(AND(ISNUMBER('Sanitation Data'!E4),'Data Summary'!CP6="Yes"),100-'Sanitation Data'!E4,NA())</f>
        <v>97.37</v>
      </c>
      <c r="AB6" s="517">
        <f>+IF(AND(ISNUMBER('Sanitation Data'!E6),'Data Summary'!CQ6="Yes"),'Sanitation Data'!E6,NA())</f>
        <v>97.36999999999999</v>
      </c>
      <c r="AC6" s="517">
        <f>+IF(AND(ISNUMBER('Sanitation Data'!E10),'Data Summary'!CR6="Yes"),'Sanitation Data'!E10,NA())</f>
        <v>55.1</v>
      </c>
      <c r="AD6" s="517">
        <f>+IF(AND(ISNUMBER('Sanitation Data'!E11),'Data Summary'!CS6="Yes"),'Sanitation Data'!E11,NA())</f>
        <v>89.47</v>
      </c>
      <c r="AE6" s="517">
        <f>+IF(AND(ISNUMBER('Sanitation Data'!E12),'Data Summary'!CT6="Yes"),'Sanitation Data'!E12,NA())</f>
        <v>52.2</v>
      </c>
      <c r="AF6" s="517">
        <f>+IF(AND(ISNUMBER('Sanitation Data'!F4),'Data Summary'!CU6="Yes"),100-'Sanitation Data'!F4,NA())</f>
        <v>96.69</v>
      </c>
      <c r="AG6" s="517">
        <f>+IF(AND(ISNUMBER('Sanitation Data'!F6),'Data Summary'!CV6="Yes"),'Sanitation Data'!F6,NA())</f>
        <v>92.27</v>
      </c>
      <c r="AH6" s="517">
        <f>+IF(AND(ISNUMBER('Sanitation Data'!F10),'Data Summary'!CW6="Yes"),'Sanitation Data'!F10,NA())</f>
        <v>47.9</v>
      </c>
      <c r="AI6" s="517">
        <f>+IF(AND(ISNUMBER('Sanitation Data'!F11),'Data Summary'!CX6="Yes"),'Sanitation Data'!F11,NA())</f>
        <v>87.85</v>
      </c>
      <c r="AJ6" s="517">
        <f>+IF(AND(ISNUMBER('Sanitation Data'!F12),'Data Summary'!CY6="Yes"),'Sanitation Data'!F12,NA())</f>
        <v>47.2</v>
      </c>
      <c r="AK6" s="517">
        <f>+IF(AND(ISNUMBER('Sanitation Data'!G4),'Data Summary'!CZ6="Yes"),100-'Sanitation Data'!G4,NA())</f>
        <v>98.82</v>
      </c>
      <c r="AL6" s="517">
        <f>+IF(AND(ISNUMBER('Sanitation Data'!G6),'Data Summary'!DA6="Yes"),'Sanitation Data'!G6,NA())</f>
        <v>97.65</v>
      </c>
      <c r="AM6" s="517">
        <f>+IF(AND(ISNUMBER('Sanitation Data'!G10),'Data Summary'!DB6="Yes"),'Sanitation Data'!G10,NA())</f>
        <v>49.3</v>
      </c>
      <c r="AN6" s="517">
        <f>+IF(AND(ISNUMBER('Sanitation Data'!G11),'Data Summary'!DC6="Yes"),'Sanitation Data'!G11,NA())</f>
        <v>88.24</v>
      </c>
      <c r="AO6" s="517">
        <f>+IF(AND(ISNUMBER('Sanitation Data'!G12),'Data Summary'!DD6="Yes"),'Sanitation Data'!G12,NA())</f>
        <v>47.9</v>
      </c>
      <c r="AP6" s="517">
        <f>+IF(AND(ISNUMBER('Sanitation Data'!H4),'Data Summary'!DE6="Yes"),100-'Sanitation Data'!H4,NA())</f>
        <v>97.32</v>
      </c>
      <c r="AQ6" s="517">
        <f>+IF(AND(ISNUMBER('Sanitation Data'!H6),'Data Summary'!DF6="Yes"),'Sanitation Data'!H6,NA())</f>
        <v>94.26</v>
      </c>
      <c r="AR6" s="517">
        <f>+IF(AND(ISNUMBER('Sanitation Data'!H10),'Data Summary'!DG6="Yes"),'Sanitation Data'!H10,NA())</f>
        <v>49.8</v>
      </c>
      <c r="AS6" s="517">
        <f>+IF(AND(ISNUMBER('Sanitation Data'!H11),'Data Summary'!DH6="Yes"),'Sanitation Data'!H11,NA())</f>
        <v>88.51</v>
      </c>
      <c r="AT6" s="517">
        <f>+IF(AND(ISNUMBER('Sanitation Data'!H12),'Data Summary'!DI6="Yes"),'Sanitation Data'!H12,NA())</f>
        <v>48.6</v>
      </c>
      <c r="AU6" s="517" t="e">
        <f>+IF(AND(ISNUMBER('Sanitation Data'!I4),'Data Summary'!DJ6="Yes"),100-'Sanitation Data'!I4,NA())</f>
        <v>#N/A</v>
      </c>
      <c r="AV6" s="517" t="e">
        <f>+IF(AND(ISNUMBER('Sanitation Data'!I6),'Data Summary'!DK6="Yes"),'Sanitation Data'!I6,NA())</f>
        <v>#N/A</v>
      </c>
      <c r="AW6" s="517" t="e">
        <f>+IF(AND(ISNUMBER('Sanitation Data'!I10),'Data Summary'!DL6="Yes"),'Sanitation Data'!I10,NA())</f>
        <v>#N/A</v>
      </c>
      <c r="AX6" s="517" t="e">
        <f>+IF(AND(ISNUMBER('Sanitation Data'!I11),'Data Summary'!DM6="Yes"),'Sanitation Data'!I11,NA())</f>
        <v>#N/A</v>
      </c>
      <c r="AY6" s="517" t="e">
        <f>+IF(AND(ISNUMBER('Sanitation Data'!I12),'Data Summary'!DN6="Yes"),'Sanitation Data'!I12,NA())</f>
        <v>#N/A</v>
      </c>
      <c r="AZ6" s="518">
        <f>+IF(AND(ISNUMBER('Hygiene Data'!D5),'Data Summary'!DO6="Yes"),'Hygiene Data'!D5,NA())</f>
        <v>95.5</v>
      </c>
      <c r="BA6" s="518">
        <f>+IF(AND(ISNUMBER('Hygiene Data'!D7),'Data Summary'!DP6="Yes"),'Hygiene Data'!D7,NA())</f>
        <v>90.9</v>
      </c>
      <c r="BB6" s="518">
        <f>+IF(AND(ISNUMBER('Hygiene Data'!D9),'Data Summary'!DQ6="Yes"),'Hygiene Data'!D9,NA())</f>
        <v>66.3</v>
      </c>
      <c r="BC6" s="518">
        <f>+IF(AND(ISNUMBER('Hygiene Data'!E5),'Data Summary'!DR6="Yes"),'Hygiene Data'!E5,NA())</f>
        <v>96.1</v>
      </c>
      <c r="BD6" s="518">
        <f>+IF(AND(ISNUMBER('Hygiene Data'!E7),'Data Summary'!DS6="Yes"),'Hygiene Data'!E7,NA())</f>
        <v>92.1</v>
      </c>
      <c r="BE6" s="518">
        <f>+IF(AND(ISNUMBER('Hygiene Data'!E9),'Data Summary'!DT6="Yes"),'Hygiene Data'!E9,NA())</f>
        <v>53.9</v>
      </c>
      <c r="BF6" s="518">
        <f>+IF(AND(ISNUMBER('Hygiene Data'!F5),'Data Summary'!DU6="Yes"),'Hygiene Data'!F5,NA())</f>
        <v>95</v>
      </c>
      <c r="BG6" s="518">
        <f>+IF(AND(ISNUMBER('Hygiene Data'!F7),'Data Summary'!DV6="Yes"),'Hygiene Data'!F7,NA())</f>
        <v>91.2</v>
      </c>
      <c r="BH6" s="518">
        <f>+IF(AND(ISNUMBER('Hygiene Data'!F9),'Data Summary'!DW6="Yes"),'Hygiene Data'!F9,NA())</f>
        <v>72.400000000000006</v>
      </c>
      <c r="BI6" s="518">
        <f>+IF(AND(ISNUMBER('Hygiene Data'!G5),'Data Summary'!DX6="Yes"),'Hygiene Data'!G5,NA())</f>
        <v>97.6</v>
      </c>
      <c r="BJ6" s="518">
        <f>+IF(AND(ISNUMBER('Hygiene Data'!G7),'Data Summary'!DY6="Yes"),'Hygiene Data'!G7,NA())</f>
        <v>89.4</v>
      </c>
      <c r="BK6" s="518">
        <f>+IF(AND(ISNUMBER('Hygiene Data'!G9),'Data Summary'!DZ6="Yes"),'Hygiene Data'!G9,NA())</f>
        <v>68.2</v>
      </c>
      <c r="BL6" s="518">
        <f>+IF(AND(ISNUMBER('Hygiene Data'!H5),'Data Summary'!EA6="Yes"),'Hygiene Data'!H5,NA())</f>
        <v>95.4</v>
      </c>
      <c r="BM6" s="518">
        <f>+IF(AND(ISNUMBER('Hygiene Data'!H7),'Data Summary'!EB6="Yes"),'Hygiene Data'!H7,NA())</f>
        <v>90.8</v>
      </c>
      <c r="BN6" s="518">
        <f>+IF(AND(ISNUMBER('Hygiene Data'!H9),'Data Summary'!EC6="Yes"),'Hygiene Data'!H9,NA())</f>
        <v>66.3</v>
      </c>
      <c r="BO6" s="518" t="e">
        <f>+IF(AND(ISNUMBER('Hygiene Data'!I5),'Data Summary'!ED6="Yes"),'Hygiene Data'!I5,NA())</f>
        <v>#N/A</v>
      </c>
      <c r="BP6" s="518" t="e">
        <f>+IF(AND(ISNUMBER('Hygiene Data'!I7),'Data Summary'!EE6="Yes"),'Hygiene Data'!I7,NA())</f>
        <v>#N/A</v>
      </c>
      <c r="BQ6" s="518" t="e">
        <f>+IF(AND(ISNUMBER('Hygiene Data'!I9),'Data Summary'!EF6="Yes"),'Hygiene Data'!I9,NA())</f>
        <v>#N/A</v>
      </c>
    </row>
    <row r="7" spans="1:69" x14ac:dyDescent="0.25">
      <c r="A7" s="514" t="str">
        <f ca="1">+RIGHT('Data Summary'!A7,LEN('Data Summary'!A7)-9)</f>
        <v>SUR</v>
      </c>
      <c r="B7" s="488" t="str">
        <f ca="1">+IF(ISTEXT('Data Summary'!B7),'Data Summary'!B7,"")</f>
        <v>Survey</v>
      </c>
      <c r="C7" s="515">
        <f ca="1">+VALUE('Data Summary'!C7)</f>
        <v>2013</v>
      </c>
      <c r="D7" s="516">
        <f ca="1">+IF(AND(ISNUMBER(OFFSET('Water Data'!$D$4,0,10*ROW('Water Data'!D1))),'Data Summary'!BS7="Yes"),100-OFFSET('Water Data'!$D$4,0,10*ROW('Water Data'!D1)),NA())</f>
        <v>95</v>
      </c>
      <c r="E7" s="516">
        <f ca="1">+IF(AND(ISNUMBER(OFFSET('Water Data'!$D$6,0,10*ROW('Water Data'!D1))),'Data Summary'!BT7="Yes"),OFFSET('Water Data'!$D$6,0,10*ROW('Water Data'!D1)),NA())</f>
        <v>95</v>
      </c>
      <c r="F7" s="516">
        <f ca="1">+IF(AND(ISNUMBER(OFFSET('Water Data'!$D$9,0,10*ROW('Water Data'!D1))),'Data Summary'!BU7="Yes"),OFFSET('Water Data'!$D$9,0,10*ROW('Water Data'!D1)),NA())</f>
        <v>76</v>
      </c>
      <c r="G7" s="516">
        <f ca="1">+IF(AND(ISNUMBER(OFFSET('Water Data'!$E$4,0,10*ROW('Water Data'!E1))),'Data Summary'!BV7="Yes"),100-OFFSET('Water Data'!$E$4,0,10*ROW('Water Data'!E1)),NA())</f>
        <v>100</v>
      </c>
      <c r="H7" s="516">
        <f ca="1">+IF(AND(ISNUMBER(OFFSET('Water Data'!$E$6,0,10*ROW('Water Data'!E1))),'Data Summary'!BW7="Yes"),OFFSET('Water Data'!$E$6,0,10*ROW('Water Data'!E1)),NA())</f>
        <v>100</v>
      </c>
      <c r="I7" s="516">
        <f ca="1">+IF(AND(ISNUMBER(OFFSET('Water Data'!$E$9,0,10*ROW('Water Data'!E1))),'Data Summary'!BX7="Yes"),OFFSET('Water Data'!$E$9,0,10*ROW('Water Data'!E1)),NA())</f>
        <v>88</v>
      </c>
      <c r="J7" s="516">
        <f ca="1">+IF(AND(ISNUMBER(OFFSET('Water Data'!$F$4,0,10*ROW('Water Data'!F1))),'Data Summary'!BY7="Yes"),100-OFFSET('Water Data'!$F$4,0,10*ROW('Water Data'!F1)),NA())</f>
        <v>93</v>
      </c>
      <c r="K7" s="516">
        <f ca="1">+IF(AND(ISNUMBER(OFFSET('Water Data'!$F$6,0,10*ROW('Water Data'!F1))),'Data Summary'!BZ7="Yes"),OFFSET('Water Data'!$F$6,0,10*ROW('Water Data'!F1)),NA())</f>
        <v>94</v>
      </c>
      <c r="L7" s="516">
        <f ca="1">+IF(AND(ISNUMBER(OFFSET('Water Data'!$F$9,0,10*ROW('Water Data'!F1))),'Data Summary'!CA7="Yes"),OFFSET('Water Data'!$F$9,0,10*ROW('Water Data'!F1)),NA())</f>
        <v>71</v>
      </c>
      <c r="M7" s="516" t="e">
        <f ca="1">+IF(AND(ISNUMBER(OFFSET('Water Data'!$G$4,0,10*ROW('Water Data'!G1))),'Data Summary'!CB7="Yes"),100-OFFSET('Water Data'!$G$4,0,10*ROW('Water Data'!G1)),NA())</f>
        <v>#N/A</v>
      </c>
      <c r="N7" s="516" t="e">
        <f ca="1">+IF(AND(ISNUMBER(OFFSET('Water Data'!$G$6,0,10*ROW('Water Data'!G1))),'Data Summary'!CC7="Yes"),OFFSET('Water Data'!$G$6,0,10*ROW('Water Data'!G1)),NA())</f>
        <v>#N/A</v>
      </c>
      <c r="O7" s="516" t="e">
        <f ca="1">+IF(AND(ISNUMBER(OFFSET('Water Data'!$G$9,0,10*ROW('Water Data'!G1))),'Data Summary'!CD7="Yes"),OFFSET('Water Data'!$G$9,0,10*ROW('Water Data'!G1)),NA())</f>
        <v>#N/A</v>
      </c>
      <c r="P7" s="516" t="e">
        <f ca="1">+IF(AND(ISNUMBER(OFFSET('Water Data'!$H$4,0,10*ROW('Water Data'!H1))),'Data Summary'!CE7="Yes"),100-OFFSET('Water Data'!$H$4,0,10*ROW('Water Data'!H1)),NA())</f>
        <v>#N/A</v>
      </c>
      <c r="Q7" s="516" t="e">
        <f ca="1">+IF(AND(ISNUMBER(OFFSET('Water Data'!$H$6,0,10*ROW('Water Data'!H1))),'Data Summary'!CF7="Yes"),OFFSET('Water Data'!$H$6,0,10*ROW('Water Data'!H1)),NA())</f>
        <v>#N/A</v>
      </c>
      <c r="R7" s="516" t="e">
        <f ca="1">+IF(AND(ISNUMBER(OFFSET('Water Data'!$H$9,0,10*ROW('Water Data'!H1))),'Data Summary'!CG7="Yes"),OFFSET('Water Data'!$H$9,0,10*ROW('Water Data'!H1)),NA())</f>
        <v>#N/A</v>
      </c>
      <c r="S7" s="516" t="e">
        <f ca="1">+IF(AND(ISNUMBER(OFFSET('Water Data'!$I$4,0,10*ROW('Water Data'!I1))),'Data Summary'!CH7="Yes"),100-OFFSET('Water Data'!$I$4,0,10*ROW('Water Data'!I1)),NA())</f>
        <v>#N/A</v>
      </c>
      <c r="T7" s="516" t="e">
        <f ca="1">+IF(AND(ISNUMBER(OFFSET('Water Data'!$I$6,0,10*ROW('Water Data'!I1))),'Data Summary'!CI7="Yes"),OFFSET('Water Data'!$I$6,0,10*ROW('Water Data'!I1)),NA())</f>
        <v>#N/A</v>
      </c>
      <c r="U7" s="516" t="e">
        <f ca="1">+IF(AND(ISNUMBER(OFFSET('Water Data'!$I$9,0,10*ROW('Water Data'!I1))),'Data Summary'!CJ7="Yes"),OFFSET('Water Data'!$I$9,0,10*ROW('Water Data'!I1)),NA())</f>
        <v>#N/A</v>
      </c>
      <c r="V7" s="517">
        <f ca="1">+IF(AND(ISNUMBER(OFFSET('Sanitation Data'!$D$4,0,10*ROW('Sanitation Data'!D1))),'Data Summary'!CK7="Yes"),100-OFFSET('Sanitation Data'!$D$4,0,10*ROW('Sanitation Data'!D1)),NA())</f>
        <v>94</v>
      </c>
      <c r="W7" s="517">
        <f ca="1">+IF(AND(ISNUMBER(OFFSET('Sanitation Data'!$D$6,0,10*ROW('Sanitation Data'!D1))),'Data Summary'!CL7="Yes"),OFFSET('Sanitation Data'!$D$6,0,10*ROW('Sanitation Data'!D1)),NA())</f>
        <v>94</v>
      </c>
      <c r="X7" s="517" t="e">
        <f ca="1">+IF(AND(ISNUMBER(OFFSET('Sanitation Data'!$D$10,0,10*ROW('Sanitation Data'!D1))),'Data Summary'!CM7="Yes"),OFFSET('Sanitation Data'!$D$10,0,10*ROW('Sanitation Data'!D1)),NA())</f>
        <v>#N/A</v>
      </c>
      <c r="Y7" s="517" t="e">
        <f ca="1">+IF(AND(ISNUMBER(OFFSET('Sanitation Data'!$D$11,0,10*ROW('Sanitation Data'!D1))),'Data Summary'!CN7="Yes"),OFFSET('Sanitation Data'!$D$11,0,10*ROW('Sanitation Data'!D1)),NA())</f>
        <v>#N/A</v>
      </c>
      <c r="Z7" s="517">
        <f ca="1">+IF(AND(ISNUMBER(OFFSET('Sanitation Data'!$D$12,0,10*ROW('Sanitation Data'!D1))),'Data Summary'!CO7="Yes"),OFFSET('Sanitation Data'!$D$12,0,10*ROW('Sanitation Data'!D1)),NA())</f>
        <v>49</v>
      </c>
      <c r="AA7" s="517">
        <f ca="1">+IF(AND(ISNUMBER(OFFSET('Sanitation Data'!$E$4,0,10*ROW('Sanitation Data'!E1))),'Data Summary'!CP7="Yes"),100-OFFSET('Sanitation Data'!$E$4,0,10*ROW('Sanitation Data'!E1)),NA())</f>
        <v>97</v>
      </c>
      <c r="AB7" s="517">
        <f ca="1">+IF(AND(ISNUMBER(OFFSET('Sanitation Data'!$E$6,0,10*ROW('Sanitation Data'!E1))),'Data Summary'!CQ7="Yes"),OFFSET('Sanitation Data'!$E$6,0,10*ROW('Sanitation Data'!E1)),NA())</f>
        <v>92</v>
      </c>
      <c r="AC7" s="517" t="e">
        <f ca="1">+IF(AND(ISNUMBER(OFFSET('Sanitation Data'!$E$10,0,10*ROW('Sanitation Data'!E1))),'Data Summary'!CR7="Yes"),OFFSET('Sanitation Data'!$E$10,0,10*ROW('Sanitation Data'!E1)),NA())</f>
        <v>#N/A</v>
      </c>
      <c r="AD7" s="517" t="e">
        <f ca="1">+IF(AND(ISNUMBER(OFFSET('Sanitation Data'!$E$11,0,10*ROW('Sanitation Data'!E1))),'Data Summary'!CS7="Yes"),OFFSET('Sanitation Data'!$E$11,0,10*ROW('Sanitation Data'!E1)),NA())</f>
        <v>#N/A</v>
      </c>
      <c r="AE7" s="517">
        <f ca="1">+IF(AND(ISNUMBER(OFFSET('Sanitation Data'!$E$12,0,10*ROW('Sanitation Data'!E1))),'Data Summary'!CT7="Yes"),OFFSET('Sanitation Data'!$E$12,0,10*ROW('Sanitation Data'!E1)),NA())</f>
        <v>52</v>
      </c>
      <c r="AF7" s="517">
        <f ca="1">+IF(AND(ISNUMBER(OFFSET('Sanitation Data'!$F$4,0,10*ROW('Sanitation Data'!F1))),'Data Summary'!CU7="Yes"),100-OFFSET('Sanitation Data'!$F$4,0,10*ROW('Sanitation Data'!F1)),NA())</f>
        <v>92</v>
      </c>
      <c r="AG7" s="517">
        <f ca="1">+IF(AND(ISNUMBER(OFFSET('Sanitation Data'!$F$6,0,10*ROW('Sanitation Data'!F1))),'Data Summary'!CV7="Yes"),OFFSET('Sanitation Data'!$F$6,0,10*ROW('Sanitation Data'!F1)),NA())</f>
        <v>97</v>
      </c>
      <c r="AH7" s="517" t="e">
        <f ca="1">+IF(AND(ISNUMBER(OFFSET('Sanitation Data'!$F$10,0,10*ROW('Sanitation Data'!F1))),'Data Summary'!CW7="Yes"),OFFSET('Sanitation Data'!$F$10,0,10*ROW('Sanitation Data'!F1)),NA())</f>
        <v>#N/A</v>
      </c>
      <c r="AI7" s="517" t="e">
        <f ca="1">+IF(AND(ISNUMBER(OFFSET('Sanitation Data'!$F$11,0,10*ROW('Sanitation Data'!F1))),'Data Summary'!CX7="Yes"),OFFSET('Sanitation Data'!$F$11,0,10*ROW('Sanitation Data'!F1)),NA())</f>
        <v>#N/A</v>
      </c>
      <c r="AJ7" s="517">
        <f ca="1">+IF(AND(ISNUMBER(OFFSET('Sanitation Data'!$F$12,0,10*ROW('Sanitation Data'!F1))),'Data Summary'!CY7="Yes"),OFFSET('Sanitation Data'!$F$12,0,10*ROW('Sanitation Data'!F1)),NA())</f>
        <v>47</v>
      </c>
      <c r="AK7" s="517" t="e">
        <f ca="1">+IF(AND(ISNUMBER(OFFSET('Sanitation Data'!$G$4,0,10*ROW('Sanitation Data'!G1))),'Data Summary'!CZ7="Yes"),100-OFFSET('Sanitation Data'!$G$4,0,10*ROW('Sanitation Data'!G1)),NA())</f>
        <v>#N/A</v>
      </c>
      <c r="AL7" s="517" t="e">
        <f ca="1">+IF(AND(ISNUMBER(OFFSET('Sanitation Data'!$G$6,0,10*ROW('Sanitation Data'!G1))),'Data Summary'!DA7="Yes"),OFFSET('Sanitation Data'!$G$6,0,10*ROW('Sanitation Data'!G1)),NA())</f>
        <v>#N/A</v>
      </c>
      <c r="AM7" s="517" t="e">
        <f ca="1">+IF(AND(ISNUMBER(OFFSET('Sanitation Data'!$G$10,0,10*ROW('Sanitation Data'!G1))),'Data Summary'!DB7="Yes"),OFFSET('Sanitation Data'!$G$10,0,10*ROW('Sanitation Data'!G1)),NA())</f>
        <v>#N/A</v>
      </c>
      <c r="AN7" s="517" t="e">
        <f ca="1">+IF(AND(ISNUMBER(OFFSET('Sanitation Data'!$G$11,0,10*ROW('Sanitation Data'!G1))),'Data Summary'!DC7="Yes"),OFFSET('Sanitation Data'!$G$11,0,10*ROW('Sanitation Data'!G1)),NA())</f>
        <v>#N/A</v>
      </c>
      <c r="AO7" s="517" t="e">
        <f ca="1">+IF(AND(ISNUMBER(OFFSET('Sanitation Data'!$G$12,0,10*ROW('Sanitation Data'!G1))),'Data Summary'!DD7="Yes"),OFFSET('Sanitation Data'!$G$12,0,10*ROW('Sanitation Data'!G1)),NA())</f>
        <v>#N/A</v>
      </c>
      <c r="AP7" s="517" t="e">
        <f ca="1">+IF(AND(ISNUMBER(OFFSET('Sanitation Data'!$H$4,0,10*ROW('Sanitation Data'!H1))),'Data Summary'!DE7="Yes"),100-OFFSET('Sanitation Data'!$H$4,0,10*ROW('Sanitation Data'!H1)),NA())</f>
        <v>#N/A</v>
      </c>
      <c r="AQ7" s="517" t="e">
        <f ca="1">+IF(AND(ISNUMBER(OFFSET('Sanitation Data'!$H$6,0,10*ROW('Sanitation Data'!H1))),'Data Summary'!DF7="Yes"),OFFSET('Sanitation Data'!$H$6,0,10*ROW('Sanitation Data'!H1)),NA())</f>
        <v>#N/A</v>
      </c>
      <c r="AR7" s="517" t="e">
        <f ca="1">+IF(AND(ISNUMBER(OFFSET('Sanitation Data'!$H$10,0,10*ROW('Sanitation Data'!H1))),'Data Summary'!DG7="Yes"),OFFSET('Sanitation Data'!$H$10,0,10*ROW('Sanitation Data'!H1)),NA())</f>
        <v>#N/A</v>
      </c>
      <c r="AS7" s="517" t="e">
        <f ca="1">+IF(AND(ISNUMBER(OFFSET('Sanitation Data'!$H$11,0,10*ROW('Sanitation Data'!H1))),'Data Summary'!DH7="Yes"),OFFSET('Sanitation Data'!$H$11,0,10*ROW('Sanitation Data'!H1)),NA())</f>
        <v>#N/A</v>
      </c>
      <c r="AT7" s="517" t="e">
        <f ca="1">+IF(AND(ISNUMBER(OFFSET('Sanitation Data'!$H$12,0,10*ROW('Sanitation Data'!H1))),'Data Summary'!DI7="Yes"),OFFSET('Sanitation Data'!$H$12,0,10*ROW('Sanitation Data'!H1)),NA())</f>
        <v>#N/A</v>
      </c>
      <c r="AU7" s="517" t="e">
        <f ca="1">+IF(AND(ISNUMBER(OFFSET('Sanitation Data'!$I$4,0,10*ROW('Sanitation Data'!I1))),'Data Summary'!DJ7="Yes"),100-OFFSET('Sanitation Data'!$I$4,0,10*ROW('Sanitation Data'!I1)),NA())</f>
        <v>#N/A</v>
      </c>
      <c r="AV7" s="517" t="e">
        <f ca="1">+IF(AND(ISNUMBER(OFFSET('Sanitation Data'!$I$6,0,10*ROW('Sanitation Data'!I1))),'Data Summary'!DK7="Yes"),OFFSET('Sanitation Data'!$I$6,0,10*ROW('Sanitation Data'!I1)),NA())</f>
        <v>#N/A</v>
      </c>
      <c r="AW7" s="517" t="e">
        <f ca="1">+IF(AND(ISNUMBER(OFFSET('Sanitation Data'!$I$10,0,10*ROW('Sanitation Data'!I1))),'Data Summary'!DL7="Yes"),OFFSET('Sanitation Data'!$I$10,0,10*ROW('Sanitation Data'!I1)),NA())</f>
        <v>#N/A</v>
      </c>
      <c r="AX7" s="517" t="e">
        <f ca="1">+IF(AND(ISNUMBER(OFFSET('Sanitation Data'!$I$11,0,10*ROW('Sanitation Data'!I1))),'Data Summary'!DM7="Yes"),OFFSET('Sanitation Data'!$I$11,0,10*ROW('Sanitation Data'!I1)),NA())</f>
        <v>#N/A</v>
      </c>
      <c r="AY7" s="517" t="e">
        <f ca="1">+IF(AND(ISNUMBER(OFFSET('Sanitation Data'!$I$12,0,10*ROW('Sanitation Data'!I1))),'Data Summary'!DN7="Yes"),OFFSET('Sanitation Data'!$I$12,0,10*ROW('Sanitation Data'!I1)),NA())</f>
        <v>#N/A</v>
      </c>
      <c r="AZ7" s="518">
        <f ca="1">+IF(AND(ISNUMBER(OFFSET('Hygiene Data'!$D$5,0,10*ROW('Hygiene Data'!D1))),'Data Summary'!DO7="Yes"),OFFSET('Hygiene Data'!$D$5,0,10*ROW('Hygiene Data'!D1)),NA())</f>
        <v>91</v>
      </c>
      <c r="BA7" s="518">
        <f ca="1">+IF(AND(ISNUMBER(OFFSET('Hygiene Data'!$D$7,0,10*ROW('Hygiene Data'!D1))),'Data Summary'!DP7="Yes"),OFFSET('Hygiene Data'!$D$7,0,10*ROW('Hygiene Data'!D1)),NA())</f>
        <v>91</v>
      </c>
      <c r="BB7" s="518">
        <f ca="1">+IF(AND(ISNUMBER(OFFSET('Hygiene Data'!$D$9,0,10*ROW('Hygiene Data'!D1))),'Data Summary'!DQ7="Yes"),OFFSET('Hygiene Data'!$D$9,0,10*ROW('Hygiene Data'!D1)),NA())</f>
        <v>66</v>
      </c>
      <c r="BC7" s="518">
        <f ca="1">+IF(AND(ISNUMBER(OFFSET('Hygiene Data'!$E$5,0,10*ROW('Hygiene Data'!E1))),'Data Summary'!DR7="Yes"),OFFSET('Hygiene Data'!$E$5,0,10*ROW('Hygiene Data'!E1)),NA())</f>
        <v>97</v>
      </c>
      <c r="BD7" s="518">
        <f ca="1">+IF(AND(ISNUMBER(OFFSET('Hygiene Data'!$E$7,0,10*ROW('Hygiene Data'!E1))),'Data Summary'!DS7="Yes"),OFFSET('Hygiene Data'!$E$7,0,10*ROW('Hygiene Data'!E1)),NA())</f>
        <v>97</v>
      </c>
      <c r="BE7" s="518">
        <f ca="1">+IF(AND(ISNUMBER(OFFSET('Hygiene Data'!$E$9,0,10*ROW('Hygiene Data'!E1))),'Data Summary'!DT7="Yes"),OFFSET('Hygiene Data'!$E$9,0,10*ROW('Hygiene Data'!E1)),NA())</f>
        <v>52</v>
      </c>
      <c r="BF7" s="518">
        <f ca="1">+IF(AND(ISNUMBER(OFFSET('Hygiene Data'!$F$5,0,10*ROW('Hygiene Data'!F1))),'Data Summary'!DU7="Yes"),OFFSET('Hygiene Data'!$F$5,0,10*ROW('Hygiene Data'!F1)),NA())</f>
        <v>92</v>
      </c>
      <c r="BG7" s="518">
        <f ca="1">+IF(AND(ISNUMBER(OFFSET('Hygiene Data'!$F$7,0,10*ROW('Hygiene Data'!F1))),'Data Summary'!DV7="Yes"),OFFSET('Hygiene Data'!$F$7,0,10*ROW('Hygiene Data'!F1)),NA())</f>
        <v>92</v>
      </c>
      <c r="BH7" s="518">
        <f ca="1">+IF(AND(ISNUMBER(OFFSET('Hygiene Data'!$F$9,0,10*ROW('Hygiene Data'!F1))),'Data Summary'!DW7="Yes"),OFFSET('Hygiene Data'!$F$9,0,10*ROW('Hygiene Data'!F1)),NA())</f>
        <v>47</v>
      </c>
      <c r="BI7" s="518" t="e">
        <f ca="1">+IF(AND(ISNUMBER(OFFSET('Hygiene Data'!$G$5,0,10*ROW('Hygiene Data'!G1))),'Data Summary'!DX7="Yes"),OFFSET('Hygiene Data'!$G$5,0,10*ROW('Hygiene Data'!G1)),NA())</f>
        <v>#N/A</v>
      </c>
      <c r="BJ7" s="518" t="e">
        <f ca="1">+IF(AND(ISNUMBER(OFFSET('Hygiene Data'!$G$7,0,10*ROW('Hygiene Data'!G1))),'Data Summary'!DY7="Yes"),OFFSET('Hygiene Data'!$G$7,0,10*ROW('Hygiene Data'!G1)),NA())</f>
        <v>#N/A</v>
      </c>
      <c r="BK7" s="518" t="e">
        <f ca="1">+IF(AND(ISNUMBER(OFFSET('Hygiene Data'!$G$9,0,10*ROW('Hygiene Data'!G1))),'Data Summary'!DZ7="Yes"),OFFSET('Hygiene Data'!$G$9,0,10*ROW('Hygiene Data'!G1)),NA())</f>
        <v>#N/A</v>
      </c>
      <c r="BL7" s="518" t="e">
        <f ca="1">+IF(AND(ISNUMBER(OFFSET('Hygiene Data'!$H$5,0,10*ROW('Hygiene Data'!H1))),'Data Summary'!EA7="Yes"),OFFSET('Hygiene Data'!$H$5,0,10*ROW('Hygiene Data'!H1)),NA())</f>
        <v>#N/A</v>
      </c>
      <c r="BM7" s="518" t="e">
        <f ca="1">+IF(AND(ISNUMBER(OFFSET('Hygiene Data'!$H$7,0,10*ROW('Hygiene Data'!H1))),'Data Summary'!EB7="Yes"),OFFSET('Hygiene Data'!$H$7,0,10*ROW('Hygiene Data'!H1)),NA())</f>
        <v>#N/A</v>
      </c>
      <c r="BN7" s="518" t="e">
        <f ca="1">+IF(AND(ISNUMBER(OFFSET('Hygiene Data'!$H$9,0,10*ROW('Hygiene Data'!H1))),'Data Summary'!EC7="Yes"),OFFSET('Hygiene Data'!$H$9,0,10*ROW('Hygiene Data'!H1)),NA())</f>
        <v>#N/A</v>
      </c>
      <c r="BO7" s="518" t="e">
        <f ca="1">+IF(AND(ISNUMBER(OFFSET('Hygiene Data'!$I$5,0,10*ROW('Hygiene Data'!I1))),'Data Summary'!ED7="Yes"),OFFSET('Hygiene Data'!$I$5,0,10*ROW('Hygiene Data'!I1)),NA())</f>
        <v>#N/A</v>
      </c>
      <c r="BP7" s="518" t="e">
        <f ca="1">+IF(AND(ISNUMBER(OFFSET('Hygiene Data'!$I$7,0,10*ROW('Hygiene Data'!I1))),'Data Summary'!EE7="Yes"),OFFSET('Hygiene Data'!$I$7,0,10*ROW('Hygiene Data'!I1)),NA())</f>
        <v>#N/A</v>
      </c>
      <c r="BQ7" s="518" t="e">
        <f ca="1">+IF(AND(ISNUMBER(OFFSET('Hygiene Data'!$I$9,0,10*ROW('Hygiene Data'!I1))),'Data Summary'!EF7="Yes"),OFFSET('Hygiene Data'!$I$9,0,10*ROW('Hygiene Data'!I1)),NA())</f>
        <v>#N/A</v>
      </c>
    </row>
    <row r="8" spans="1:69" x14ac:dyDescent="0.25">
      <c r="A8" s="514" t="str">
        <f ca="1">+RIGHT('Data Summary'!A8,LEN('Data Summary'!A8)-9)</f>
        <v>SUR</v>
      </c>
      <c r="B8" s="488" t="str">
        <f ca="1">+IF(ISTEXT('Data Summary'!B8),'Data Summary'!B8,"")</f>
        <v>Survey</v>
      </c>
      <c r="C8" s="515">
        <f ca="1">+VALUE('Data Summary'!C8)</f>
        <v>2022</v>
      </c>
      <c r="D8" s="516" t="e">
        <f ca="1">+IF(AND(ISNUMBER(OFFSET('Water Data'!$D$4,0,10*ROW('Water Data'!D2))),'Data Summary'!BS8="Yes"),100-OFFSET('Water Data'!$D$4,0,10*ROW('Water Data'!D2)),NA())</f>
        <v>#N/A</v>
      </c>
      <c r="E8" s="516" t="e">
        <f ca="1">+IF(AND(ISNUMBER(OFFSET('Water Data'!$D$6,0,10*ROW('Water Data'!D2))),'Data Summary'!BT8="Yes"),OFFSET('Water Data'!$D$6,0,10*ROW('Water Data'!D2)),NA())</f>
        <v>#N/A</v>
      </c>
      <c r="F8" s="516" t="e">
        <f ca="1">+IF(AND(ISNUMBER(OFFSET('Water Data'!$D$9,0,10*ROW('Water Data'!D2))),'Data Summary'!BU8="Yes"),OFFSET('Water Data'!$D$9,0,10*ROW('Water Data'!D2)),NA())</f>
        <v>#N/A</v>
      </c>
      <c r="G8" s="516" t="e">
        <f ca="1">+IF(AND(ISNUMBER(OFFSET('Water Data'!$E$4,0,10*ROW('Water Data'!E2))),'Data Summary'!BV8="Yes"),100-OFFSET('Water Data'!$E$4,0,10*ROW('Water Data'!E2)),NA())</f>
        <v>#N/A</v>
      </c>
      <c r="H8" s="516" t="e">
        <f ca="1">+IF(AND(ISNUMBER(OFFSET('Water Data'!$E$6,0,10*ROW('Water Data'!E2))),'Data Summary'!BW8="Yes"),OFFSET('Water Data'!$E$6,0,10*ROW('Water Data'!E2)),NA())</f>
        <v>#N/A</v>
      </c>
      <c r="I8" s="516" t="e">
        <f ca="1">+IF(AND(ISNUMBER(OFFSET('Water Data'!$E$9,0,10*ROW('Water Data'!E2))),'Data Summary'!BX8="Yes"),OFFSET('Water Data'!$E$9,0,10*ROW('Water Data'!E2)),NA())</f>
        <v>#N/A</v>
      </c>
      <c r="J8" s="516" t="e">
        <f ca="1">+IF(AND(ISNUMBER(OFFSET('Water Data'!$F$4,0,10*ROW('Water Data'!F2))),'Data Summary'!BY8="Yes"),100-OFFSET('Water Data'!$F$4,0,10*ROW('Water Data'!F2)),NA())</f>
        <v>#N/A</v>
      </c>
      <c r="K8" s="516" t="e">
        <f ca="1">+IF(AND(ISNUMBER(OFFSET('Water Data'!$F$6,0,10*ROW('Water Data'!F2))),'Data Summary'!BZ8="Yes"),OFFSET('Water Data'!$F$6,0,10*ROW('Water Data'!F2)),NA())</f>
        <v>#N/A</v>
      </c>
      <c r="L8" s="516" t="e">
        <f ca="1">+IF(AND(ISNUMBER(OFFSET('Water Data'!$F$9,0,10*ROW('Water Data'!F2))),'Data Summary'!CA8="Yes"),OFFSET('Water Data'!$F$9,0,10*ROW('Water Data'!F2)),NA())</f>
        <v>#N/A</v>
      </c>
      <c r="M8" s="516" t="e">
        <f ca="1">+IF(AND(ISNUMBER(OFFSET('Water Data'!$G$4,0,10*ROW('Water Data'!G2))),'Data Summary'!CB8="Yes"),100-OFFSET('Water Data'!$G$4,0,10*ROW('Water Data'!G2)),NA())</f>
        <v>#N/A</v>
      </c>
      <c r="N8" s="516" t="e">
        <f ca="1">+IF(AND(ISNUMBER(OFFSET('Water Data'!$G$6,0,10*ROW('Water Data'!G2))),'Data Summary'!CC8="Yes"),OFFSET('Water Data'!$G$6,0,10*ROW('Water Data'!G2)),NA())</f>
        <v>#N/A</v>
      </c>
      <c r="O8" s="516" t="e">
        <f ca="1">+IF(AND(ISNUMBER(OFFSET('Water Data'!$G$9,0,10*ROW('Water Data'!G2))),'Data Summary'!CD8="Yes"),OFFSET('Water Data'!$G$9,0,10*ROW('Water Data'!G2)),NA())</f>
        <v>#N/A</v>
      </c>
      <c r="P8" s="516" t="e">
        <f ca="1">+IF(AND(ISNUMBER(OFFSET('Water Data'!$H$4,0,10*ROW('Water Data'!H2))),'Data Summary'!CE8="Yes"),100-OFFSET('Water Data'!$H$4,0,10*ROW('Water Data'!H2)),NA())</f>
        <v>#N/A</v>
      </c>
      <c r="Q8" s="516" t="e">
        <f ca="1">+IF(AND(ISNUMBER(OFFSET('Water Data'!$H$6,0,10*ROW('Water Data'!H2))),'Data Summary'!CF8="Yes"),OFFSET('Water Data'!$H$6,0,10*ROW('Water Data'!H2)),NA())</f>
        <v>#N/A</v>
      </c>
      <c r="R8" s="516" t="e">
        <f ca="1">+IF(AND(ISNUMBER(OFFSET('Water Data'!$H$9,0,10*ROW('Water Data'!H2))),'Data Summary'!CG8="Yes"),OFFSET('Water Data'!$H$9,0,10*ROW('Water Data'!H2)),NA())</f>
        <v>#N/A</v>
      </c>
      <c r="S8" s="516" t="e">
        <f ca="1">+IF(AND(ISNUMBER(OFFSET('Water Data'!$I$4,0,10*ROW('Water Data'!I2))),'Data Summary'!CH8="Yes"),100-OFFSET('Water Data'!$I$4,0,10*ROW('Water Data'!I2)),NA())</f>
        <v>#N/A</v>
      </c>
      <c r="T8" s="516" t="e">
        <f ca="1">+IF(AND(ISNUMBER(OFFSET('Water Data'!$I$6,0,10*ROW('Water Data'!I2))),'Data Summary'!CI8="Yes"),OFFSET('Water Data'!$I$6,0,10*ROW('Water Data'!I2)),NA())</f>
        <v>#N/A</v>
      </c>
      <c r="U8" s="516" t="e">
        <f ca="1">+IF(AND(ISNUMBER(OFFSET('Water Data'!$I$9,0,10*ROW('Water Data'!I2))),'Data Summary'!CJ8="Yes"),OFFSET('Water Data'!$I$9,0,10*ROW('Water Data'!I2)),NA())</f>
        <v>#N/A</v>
      </c>
      <c r="V8" s="517">
        <f ca="1">+IF(AND(ISNUMBER(OFFSET('Sanitation Data'!$D$4,0,10*ROW('Sanitation Data'!D2))),'Data Summary'!CK8="Yes"),100-OFFSET('Sanitation Data'!$D$4,0,10*ROW('Sanitation Data'!D2)),NA())</f>
        <v>99</v>
      </c>
      <c r="W8" s="517">
        <f ca="1">+IF(AND(ISNUMBER(OFFSET('Sanitation Data'!$D$6,0,10*ROW('Sanitation Data'!D2))),'Data Summary'!CL8="Yes"),OFFSET('Sanitation Data'!$D$6,0,10*ROW('Sanitation Data'!D2)),NA())</f>
        <v>98</v>
      </c>
      <c r="X8" s="517" t="e">
        <f ca="1">+IF(AND(ISNUMBER(OFFSET('Sanitation Data'!$D$10,0,10*ROW('Sanitation Data'!D2))),'Data Summary'!CM8="Yes"),OFFSET('Sanitation Data'!$D$10,0,10*ROW('Sanitation Data'!D2)),NA())</f>
        <v>#N/A</v>
      </c>
      <c r="Y8" s="517" t="e">
        <f ca="1">+IF(AND(ISNUMBER(OFFSET('Sanitation Data'!$D$11,0,10*ROW('Sanitation Data'!D2))),'Data Summary'!CN8="Yes"),OFFSET('Sanitation Data'!$D$11,0,10*ROW('Sanitation Data'!D2)),NA())</f>
        <v>#N/A</v>
      </c>
      <c r="Z8" s="517" t="e">
        <f ca="1">+IF(AND(ISNUMBER(OFFSET('Sanitation Data'!$D$12,0,10*ROW('Sanitation Data'!D2))),'Data Summary'!CO8="Yes"),OFFSET('Sanitation Data'!$D$12,0,10*ROW('Sanitation Data'!D2)),NA())</f>
        <v>#N/A</v>
      </c>
      <c r="AA8" s="517" t="e">
        <f ca="1">+IF(AND(ISNUMBER(OFFSET('Sanitation Data'!$E$4,0,10*ROW('Sanitation Data'!E2))),'Data Summary'!CP8="Yes"),100-OFFSET('Sanitation Data'!$E$4,0,10*ROW('Sanitation Data'!E2)),NA())</f>
        <v>#N/A</v>
      </c>
      <c r="AB8" s="517" t="e">
        <f ca="1">+IF(AND(ISNUMBER(OFFSET('Sanitation Data'!$E$6,0,10*ROW('Sanitation Data'!E2))),'Data Summary'!CQ8="Yes"),OFFSET('Sanitation Data'!$E$6,0,10*ROW('Sanitation Data'!E2)),NA())</f>
        <v>#N/A</v>
      </c>
      <c r="AC8" s="517" t="e">
        <f ca="1">+IF(AND(ISNUMBER(OFFSET('Sanitation Data'!$E$10,0,10*ROW('Sanitation Data'!E2))),'Data Summary'!CR8="Yes"),OFFSET('Sanitation Data'!$E$10,0,10*ROW('Sanitation Data'!E2)),NA())</f>
        <v>#N/A</v>
      </c>
      <c r="AD8" s="517" t="e">
        <f ca="1">+IF(AND(ISNUMBER(OFFSET('Sanitation Data'!$E$11,0,10*ROW('Sanitation Data'!E2))),'Data Summary'!CS8="Yes"),OFFSET('Sanitation Data'!$E$11,0,10*ROW('Sanitation Data'!E2)),NA())</f>
        <v>#N/A</v>
      </c>
      <c r="AE8" s="517" t="e">
        <f ca="1">+IF(AND(ISNUMBER(OFFSET('Sanitation Data'!$E$12,0,10*ROW('Sanitation Data'!E2))),'Data Summary'!CT8="Yes"),OFFSET('Sanitation Data'!$E$12,0,10*ROW('Sanitation Data'!E2)),NA())</f>
        <v>#N/A</v>
      </c>
      <c r="AF8" s="517" t="e">
        <f ca="1">+IF(AND(ISNUMBER(OFFSET('Sanitation Data'!$F$4,0,10*ROW('Sanitation Data'!F2))),'Data Summary'!CU8="Yes"),100-OFFSET('Sanitation Data'!$F$4,0,10*ROW('Sanitation Data'!F2)),NA())</f>
        <v>#N/A</v>
      </c>
      <c r="AG8" s="517" t="e">
        <f ca="1">+IF(AND(ISNUMBER(OFFSET('Sanitation Data'!$F$6,0,10*ROW('Sanitation Data'!F2))),'Data Summary'!CV8="Yes"),OFFSET('Sanitation Data'!$F$6,0,10*ROW('Sanitation Data'!F2)),NA())</f>
        <v>#N/A</v>
      </c>
      <c r="AH8" s="517" t="e">
        <f ca="1">+IF(AND(ISNUMBER(OFFSET('Sanitation Data'!$F$10,0,10*ROW('Sanitation Data'!F2))),'Data Summary'!CW8="Yes"),OFFSET('Sanitation Data'!$F$10,0,10*ROW('Sanitation Data'!F2)),NA())</f>
        <v>#N/A</v>
      </c>
      <c r="AI8" s="517" t="e">
        <f ca="1">+IF(AND(ISNUMBER(OFFSET('Sanitation Data'!$F$11,0,10*ROW('Sanitation Data'!F2))),'Data Summary'!CX8="Yes"),OFFSET('Sanitation Data'!$F$11,0,10*ROW('Sanitation Data'!F2)),NA())</f>
        <v>#N/A</v>
      </c>
      <c r="AJ8" s="517" t="e">
        <f ca="1">+IF(AND(ISNUMBER(OFFSET('Sanitation Data'!$F$12,0,10*ROW('Sanitation Data'!F2))),'Data Summary'!CY8="Yes"),OFFSET('Sanitation Data'!$F$12,0,10*ROW('Sanitation Data'!F2)),NA())</f>
        <v>#N/A</v>
      </c>
      <c r="AK8" s="517" t="e">
        <f ca="1">+IF(AND(ISNUMBER(OFFSET('Sanitation Data'!$G$4,0,10*ROW('Sanitation Data'!G2))),'Data Summary'!CZ8="Yes"),100-OFFSET('Sanitation Data'!$G$4,0,10*ROW('Sanitation Data'!G2)),NA())</f>
        <v>#N/A</v>
      </c>
      <c r="AL8" s="517" t="e">
        <f ca="1">+IF(AND(ISNUMBER(OFFSET('Sanitation Data'!$G$6,0,10*ROW('Sanitation Data'!G2))),'Data Summary'!DA8="Yes"),OFFSET('Sanitation Data'!$G$6,0,10*ROW('Sanitation Data'!G2)),NA())</f>
        <v>#N/A</v>
      </c>
      <c r="AM8" s="517" t="e">
        <f ca="1">+IF(AND(ISNUMBER(OFFSET('Sanitation Data'!$G$10,0,10*ROW('Sanitation Data'!G2))),'Data Summary'!DB8="Yes"),OFFSET('Sanitation Data'!$G$10,0,10*ROW('Sanitation Data'!G2)),NA())</f>
        <v>#N/A</v>
      </c>
      <c r="AN8" s="517" t="e">
        <f ca="1">+IF(AND(ISNUMBER(OFFSET('Sanitation Data'!$G$11,0,10*ROW('Sanitation Data'!G2))),'Data Summary'!DC8="Yes"),OFFSET('Sanitation Data'!$G$11,0,10*ROW('Sanitation Data'!G2)),NA())</f>
        <v>#N/A</v>
      </c>
      <c r="AO8" s="517" t="e">
        <f ca="1">+IF(AND(ISNUMBER(OFFSET('Sanitation Data'!$G$12,0,10*ROW('Sanitation Data'!G2))),'Data Summary'!DD8="Yes"),OFFSET('Sanitation Data'!$G$12,0,10*ROW('Sanitation Data'!G2)),NA())</f>
        <v>#N/A</v>
      </c>
      <c r="AP8" s="517" t="e">
        <f ca="1">+IF(AND(ISNUMBER(OFFSET('Sanitation Data'!$H$4,0,10*ROW('Sanitation Data'!H2))),'Data Summary'!DE8="Yes"),100-OFFSET('Sanitation Data'!$H$4,0,10*ROW('Sanitation Data'!H2)),NA())</f>
        <v>#N/A</v>
      </c>
      <c r="AQ8" s="517" t="e">
        <f ca="1">+IF(AND(ISNUMBER(OFFSET('Sanitation Data'!$H$6,0,10*ROW('Sanitation Data'!H2))),'Data Summary'!DF8="Yes"),OFFSET('Sanitation Data'!$H$6,0,10*ROW('Sanitation Data'!H2)),NA())</f>
        <v>#N/A</v>
      </c>
      <c r="AR8" s="517" t="e">
        <f ca="1">+IF(AND(ISNUMBER(OFFSET('Sanitation Data'!$H$10,0,10*ROW('Sanitation Data'!H2))),'Data Summary'!DG8="Yes"),OFFSET('Sanitation Data'!$H$10,0,10*ROW('Sanitation Data'!H2)),NA())</f>
        <v>#N/A</v>
      </c>
      <c r="AS8" s="517" t="e">
        <f ca="1">+IF(AND(ISNUMBER(OFFSET('Sanitation Data'!$H$11,0,10*ROW('Sanitation Data'!H2))),'Data Summary'!DH8="Yes"),OFFSET('Sanitation Data'!$H$11,0,10*ROW('Sanitation Data'!H2)),NA())</f>
        <v>#N/A</v>
      </c>
      <c r="AT8" s="517" t="e">
        <f ca="1">+IF(AND(ISNUMBER(OFFSET('Sanitation Data'!$H$12,0,10*ROW('Sanitation Data'!H2))),'Data Summary'!DI8="Yes"),OFFSET('Sanitation Data'!$H$12,0,10*ROW('Sanitation Data'!H2)),NA())</f>
        <v>#N/A</v>
      </c>
      <c r="AU8" s="517" t="e">
        <f ca="1">+IF(AND(ISNUMBER(OFFSET('Sanitation Data'!$I$4,0,10*ROW('Sanitation Data'!I2))),'Data Summary'!DJ8="Yes"),100-OFFSET('Sanitation Data'!$I$4,0,10*ROW('Sanitation Data'!I2)),NA())</f>
        <v>#N/A</v>
      </c>
      <c r="AV8" s="517" t="e">
        <f ca="1">+IF(AND(ISNUMBER(OFFSET('Sanitation Data'!$I$6,0,10*ROW('Sanitation Data'!I2))),'Data Summary'!DK8="Yes"),OFFSET('Sanitation Data'!$I$6,0,10*ROW('Sanitation Data'!I2)),NA())</f>
        <v>#N/A</v>
      </c>
      <c r="AW8" s="517" t="e">
        <f ca="1">+IF(AND(ISNUMBER(OFFSET('Sanitation Data'!$I$10,0,10*ROW('Sanitation Data'!I2))),'Data Summary'!DL8="Yes"),OFFSET('Sanitation Data'!$I$10,0,10*ROW('Sanitation Data'!I2)),NA())</f>
        <v>#N/A</v>
      </c>
      <c r="AX8" s="517" t="e">
        <f ca="1">+IF(AND(ISNUMBER(OFFSET('Sanitation Data'!$I$11,0,10*ROW('Sanitation Data'!I2))),'Data Summary'!DM8="Yes"),OFFSET('Sanitation Data'!$I$11,0,10*ROW('Sanitation Data'!I2)),NA())</f>
        <v>#N/A</v>
      </c>
      <c r="AY8" s="517" t="e">
        <f ca="1">+IF(AND(ISNUMBER(OFFSET('Sanitation Data'!$I$12,0,10*ROW('Sanitation Data'!I2))),'Data Summary'!DN8="Yes"),OFFSET('Sanitation Data'!$I$12,0,10*ROW('Sanitation Data'!I2)),NA())</f>
        <v>#N/A</v>
      </c>
      <c r="AZ8" s="518">
        <f ca="1">+IF(AND(ISNUMBER(OFFSET('Hygiene Data'!$D$5,0,10*ROW('Hygiene Data'!D2))),'Data Summary'!DO8="Yes"),OFFSET('Hygiene Data'!$D$5,0,10*ROW('Hygiene Data'!D2)),NA())</f>
        <v>99</v>
      </c>
      <c r="BA8" s="518">
        <f ca="1">+IF(AND(ISNUMBER(OFFSET('Hygiene Data'!$D$7,0,10*ROW('Hygiene Data'!D2))),'Data Summary'!DP8="Yes"),OFFSET('Hygiene Data'!$D$7,0,10*ROW('Hygiene Data'!D2)),NA())</f>
        <v>89</v>
      </c>
      <c r="BB8" s="518">
        <f ca="1">+IF(AND(ISNUMBER(OFFSET('Hygiene Data'!$D$9,0,10*ROW('Hygiene Data'!D2))),'Data Summary'!DQ8="Yes"),OFFSET('Hygiene Data'!$D$9,0,10*ROW('Hygiene Data'!D2)),NA())</f>
        <v>64.08</v>
      </c>
      <c r="BC8" s="518" t="e">
        <f ca="1">+IF(AND(ISNUMBER(OFFSET('Hygiene Data'!$E$5,0,10*ROW('Hygiene Data'!E2))),'Data Summary'!DR8="Yes"),OFFSET('Hygiene Data'!$E$5,0,10*ROW('Hygiene Data'!E2)),NA())</f>
        <v>#N/A</v>
      </c>
      <c r="BD8" s="518" t="e">
        <f ca="1">+IF(AND(ISNUMBER(OFFSET('Hygiene Data'!$E$7,0,10*ROW('Hygiene Data'!E2))),'Data Summary'!DS8="Yes"),OFFSET('Hygiene Data'!$E$7,0,10*ROW('Hygiene Data'!E2)),NA())</f>
        <v>#N/A</v>
      </c>
      <c r="BE8" s="518" t="e">
        <f ca="1">+IF(AND(ISNUMBER(OFFSET('Hygiene Data'!$E$9,0,10*ROW('Hygiene Data'!E2))),'Data Summary'!DT8="Yes"),OFFSET('Hygiene Data'!$E$9,0,10*ROW('Hygiene Data'!E2)),NA())</f>
        <v>#N/A</v>
      </c>
      <c r="BF8" s="518" t="e">
        <f ca="1">+IF(AND(ISNUMBER(OFFSET('Hygiene Data'!$F$5,0,10*ROW('Hygiene Data'!F2))),'Data Summary'!DU8="Yes"),OFFSET('Hygiene Data'!$F$5,0,10*ROW('Hygiene Data'!F2)),NA())</f>
        <v>#N/A</v>
      </c>
      <c r="BG8" s="518" t="e">
        <f ca="1">+IF(AND(ISNUMBER(OFFSET('Hygiene Data'!$F$7,0,10*ROW('Hygiene Data'!F2))),'Data Summary'!DV8="Yes"),OFFSET('Hygiene Data'!$F$7,0,10*ROW('Hygiene Data'!F2)),NA())</f>
        <v>#N/A</v>
      </c>
      <c r="BH8" s="518" t="e">
        <f ca="1">+IF(AND(ISNUMBER(OFFSET('Hygiene Data'!$F$9,0,10*ROW('Hygiene Data'!F2))),'Data Summary'!DW8="Yes"),OFFSET('Hygiene Data'!$F$9,0,10*ROW('Hygiene Data'!F2)),NA())</f>
        <v>#N/A</v>
      </c>
      <c r="BI8" s="518" t="e">
        <f ca="1">+IF(AND(ISNUMBER(OFFSET('Hygiene Data'!$G$5,0,10*ROW('Hygiene Data'!G2))),'Data Summary'!DX8="Yes"),OFFSET('Hygiene Data'!$G$5,0,10*ROW('Hygiene Data'!G2)),NA())</f>
        <v>#N/A</v>
      </c>
      <c r="BJ8" s="518" t="e">
        <f ca="1">+IF(AND(ISNUMBER(OFFSET('Hygiene Data'!$G$7,0,10*ROW('Hygiene Data'!G2))),'Data Summary'!DY8="Yes"),OFFSET('Hygiene Data'!$G$7,0,10*ROW('Hygiene Data'!G2)),NA())</f>
        <v>#N/A</v>
      </c>
      <c r="BK8" s="518" t="e">
        <f ca="1">+IF(AND(ISNUMBER(OFFSET('Hygiene Data'!$G$9,0,10*ROW('Hygiene Data'!G2))),'Data Summary'!DZ8="Yes"),OFFSET('Hygiene Data'!$G$9,0,10*ROW('Hygiene Data'!G2)),NA())</f>
        <v>#N/A</v>
      </c>
      <c r="BL8" s="518" t="e">
        <f ca="1">+IF(AND(ISNUMBER(OFFSET('Hygiene Data'!$H$5,0,10*ROW('Hygiene Data'!H2))),'Data Summary'!EA8="Yes"),OFFSET('Hygiene Data'!$H$5,0,10*ROW('Hygiene Data'!H2)),NA())</f>
        <v>#N/A</v>
      </c>
      <c r="BM8" s="518" t="e">
        <f ca="1">+IF(AND(ISNUMBER(OFFSET('Hygiene Data'!$H$7,0,10*ROW('Hygiene Data'!H2))),'Data Summary'!EB8="Yes"),OFFSET('Hygiene Data'!$H$7,0,10*ROW('Hygiene Data'!H2)),NA())</f>
        <v>#N/A</v>
      </c>
      <c r="BN8" s="518" t="e">
        <f ca="1">+IF(AND(ISNUMBER(OFFSET('Hygiene Data'!$H$9,0,10*ROW('Hygiene Data'!H2))),'Data Summary'!EC8="Yes"),OFFSET('Hygiene Data'!$H$9,0,10*ROW('Hygiene Data'!H2)),NA())</f>
        <v>#N/A</v>
      </c>
      <c r="BO8" s="518" t="e">
        <f ca="1">+IF(AND(ISNUMBER(OFFSET('Hygiene Data'!$I$5,0,10*ROW('Hygiene Data'!I2))),'Data Summary'!ED8="Yes"),OFFSET('Hygiene Data'!$I$5,0,10*ROW('Hygiene Data'!I2)),NA())</f>
        <v>#N/A</v>
      </c>
      <c r="BP8" s="518" t="e">
        <f ca="1">+IF(AND(ISNUMBER(OFFSET('Hygiene Data'!$I$7,0,10*ROW('Hygiene Data'!I2))),'Data Summary'!EE8="Yes"),OFFSET('Hygiene Data'!$I$7,0,10*ROW('Hygiene Data'!I2)),NA())</f>
        <v>#N/A</v>
      </c>
      <c r="BQ8" s="518" t="e">
        <f ca="1">+IF(AND(ISNUMBER(OFFSET('Hygiene Data'!$I$9,0,10*ROW('Hygiene Data'!I2))),'Data Summary'!EF8="Yes"),OFFSET('Hygiene Data'!$I$9,0,10*ROW('Hygiene Data'!I2)),NA())</f>
        <v>#N/A</v>
      </c>
    </row>
    <row r="9" spans="1:69" x14ac:dyDescent="0.25">
      <c r="A9" s="514" t="str">
        <f ca="1">+RIGHT('Data Summary'!A9,LEN('Data Summary'!A9)-9)</f>
        <v>SUR</v>
      </c>
      <c r="B9" s="488" t="str">
        <f ca="1">+IF(ISTEXT('Data Summary'!B9),'Data Summary'!B9,"")</f>
        <v>Survey</v>
      </c>
      <c r="C9" s="515">
        <f ca="1">+VALUE('Data Summary'!C9)</f>
        <v>2023</v>
      </c>
      <c r="D9" s="516" t="e">
        <f ca="1">+IF(AND(ISNUMBER(OFFSET('Water Data'!$D$4,0,10*ROW('Water Data'!D3))),'Data Summary'!BS9="Yes"),100-OFFSET('Water Data'!$D$4,0,10*ROW('Water Data'!D3)),NA())</f>
        <v>#N/A</v>
      </c>
      <c r="E9" s="516" t="e">
        <f ca="1">+IF(AND(ISNUMBER(OFFSET('Water Data'!$D$6,0,10*ROW('Water Data'!D3))),'Data Summary'!BT9="Yes"),OFFSET('Water Data'!$D$6,0,10*ROW('Water Data'!D3)),NA())</f>
        <v>#N/A</v>
      </c>
      <c r="F9" s="516" t="e">
        <f ca="1">+IF(AND(ISNUMBER(OFFSET('Water Data'!$D$9,0,10*ROW('Water Data'!D3))),'Data Summary'!BU9="Yes"),OFFSET('Water Data'!$D$9,0,10*ROW('Water Data'!D3)),NA())</f>
        <v>#N/A</v>
      </c>
      <c r="G9" s="516" t="e">
        <f ca="1">+IF(AND(ISNUMBER(OFFSET('Water Data'!$E$4,0,10*ROW('Water Data'!E3))),'Data Summary'!BV9="Yes"),100-OFFSET('Water Data'!$E$4,0,10*ROW('Water Data'!E3)),NA())</f>
        <v>#N/A</v>
      </c>
      <c r="H9" s="516" t="e">
        <f ca="1">+IF(AND(ISNUMBER(OFFSET('Water Data'!$E$6,0,10*ROW('Water Data'!E3))),'Data Summary'!BW9="Yes"),OFFSET('Water Data'!$E$6,0,10*ROW('Water Data'!E3)),NA())</f>
        <v>#N/A</v>
      </c>
      <c r="I9" s="516" t="e">
        <f ca="1">+IF(AND(ISNUMBER(OFFSET('Water Data'!$E$9,0,10*ROW('Water Data'!E3))),'Data Summary'!BX9="Yes"),OFFSET('Water Data'!$E$9,0,10*ROW('Water Data'!E3)),NA())</f>
        <v>#N/A</v>
      </c>
      <c r="J9" s="516" t="e">
        <f ca="1">+IF(AND(ISNUMBER(OFFSET('Water Data'!$F$4,0,10*ROW('Water Data'!F3))),'Data Summary'!BY9="Yes"),100-OFFSET('Water Data'!$F$4,0,10*ROW('Water Data'!F3)),NA())</f>
        <v>#N/A</v>
      </c>
      <c r="K9" s="516" t="e">
        <f ca="1">+IF(AND(ISNUMBER(OFFSET('Water Data'!$F$6,0,10*ROW('Water Data'!F3))),'Data Summary'!BZ9="Yes"),OFFSET('Water Data'!$F$6,0,10*ROW('Water Data'!F3)),NA())</f>
        <v>#N/A</v>
      </c>
      <c r="L9" s="516" t="e">
        <f ca="1">+IF(AND(ISNUMBER(OFFSET('Water Data'!$F$9,0,10*ROW('Water Data'!F3))),'Data Summary'!CA9="Yes"),OFFSET('Water Data'!$F$9,0,10*ROW('Water Data'!F3)),NA())</f>
        <v>#N/A</v>
      </c>
      <c r="M9" s="516" t="e">
        <f ca="1">+IF(AND(ISNUMBER(OFFSET('Water Data'!$G$4,0,10*ROW('Water Data'!G3))),'Data Summary'!CB9="Yes"),100-OFFSET('Water Data'!$G$4,0,10*ROW('Water Data'!G3)),NA())</f>
        <v>#N/A</v>
      </c>
      <c r="N9" s="516" t="e">
        <f ca="1">+IF(AND(ISNUMBER(OFFSET('Water Data'!$G$6,0,10*ROW('Water Data'!G3))),'Data Summary'!CC9="Yes"),OFFSET('Water Data'!$G$6,0,10*ROW('Water Data'!G3)),NA())</f>
        <v>#N/A</v>
      </c>
      <c r="O9" s="516" t="e">
        <f ca="1">+IF(AND(ISNUMBER(OFFSET('Water Data'!$G$9,0,10*ROW('Water Data'!G3))),'Data Summary'!CD9="Yes"),OFFSET('Water Data'!$G$9,0,10*ROW('Water Data'!G3)),NA())</f>
        <v>#N/A</v>
      </c>
      <c r="P9" s="516" t="e">
        <f ca="1">+IF(AND(ISNUMBER(OFFSET('Water Data'!$H$4,0,10*ROW('Water Data'!H3))),'Data Summary'!CE9="Yes"),100-OFFSET('Water Data'!$H$4,0,10*ROW('Water Data'!H3)),NA())</f>
        <v>#N/A</v>
      </c>
      <c r="Q9" s="516" t="e">
        <f ca="1">+IF(AND(ISNUMBER(OFFSET('Water Data'!$H$6,0,10*ROW('Water Data'!H3))),'Data Summary'!CF9="Yes"),OFFSET('Water Data'!$H$6,0,10*ROW('Water Data'!H3)),NA())</f>
        <v>#N/A</v>
      </c>
      <c r="R9" s="516" t="e">
        <f ca="1">+IF(AND(ISNUMBER(OFFSET('Water Data'!$H$9,0,10*ROW('Water Data'!H3))),'Data Summary'!CG9="Yes"),OFFSET('Water Data'!$H$9,0,10*ROW('Water Data'!H3)),NA())</f>
        <v>#N/A</v>
      </c>
      <c r="S9" s="516" t="e">
        <f ca="1">+IF(AND(ISNUMBER(OFFSET('Water Data'!$I$4,0,10*ROW('Water Data'!I3))),'Data Summary'!CH9="Yes"),100-OFFSET('Water Data'!$I$4,0,10*ROW('Water Data'!I3)),NA())</f>
        <v>#N/A</v>
      </c>
      <c r="T9" s="516" t="e">
        <f ca="1">+IF(AND(ISNUMBER(OFFSET('Water Data'!$I$6,0,10*ROW('Water Data'!I3))),'Data Summary'!CI9="Yes"),OFFSET('Water Data'!$I$6,0,10*ROW('Water Data'!I3)),NA())</f>
        <v>#N/A</v>
      </c>
      <c r="U9" s="516" t="e">
        <f ca="1">+IF(AND(ISNUMBER(OFFSET('Water Data'!$I$9,0,10*ROW('Water Data'!I3))),'Data Summary'!CJ9="Yes"),OFFSET('Water Data'!$I$9,0,10*ROW('Water Data'!I3)),NA())</f>
        <v>#N/A</v>
      </c>
      <c r="V9" s="517">
        <f ca="1">+IF(AND(ISNUMBER(OFFSET('Sanitation Data'!$D$4,0,10*ROW('Sanitation Data'!D3))),'Data Summary'!CK9="Yes"),100-OFFSET('Sanitation Data'!$D$4,0,10*ROW('Sanitation Data'!D3)),NA())</f>
        <v>99</v>
      </c>
      <c r="W9" s="517">
        <f ca="1">+IF(AND(ISNUMBER(OFFSET('Sanitation Data'!$D$6,0,10*ROW('Sanitation Data'!D3))),'Data Summary'!CL9="Yes"),OFFSET('Sanitation Data'!$D$6,0,10*ROW('Sanitation Data'!D3)),NA())</f>
        <v>99</v>
      </c>
      <c r="X9" s="517" t="e">
        <f ca="1">+IF(AND(ISNUMBER(OFFSET('Sanitation Data'!$D$10,0,10*ROW('Sanitation Data'!D3))),'Data Summary'!CM9="Yes"),OFFSET('Sanitation Data'!$D$10,0,10*ROW('Sanitation Data'!D3)),NA())</f>
        <v>#N/A</v>
      </c>
      <c r="Y9" s="517" t="e">
        <f ca="1">+IF(AND(ISNUMBER(OFFSET('Sanitation Data'!$D$11,0,10*ROW('Sanitation Data'!D3))),'Data Summary'!CN9="Yes"),OFFSET('Sanitation Data'!$D$11,0,10*ROW('Sanitation Data'!D3)),NA())</f>
        <v>#N/A</v>
      </c>
      <c r="Z9" s="517">
        <f ca="1">+IF(AND(ISNUMBER(OFFSET('Sanitation Data'!$D$12,0,10*ROW('Sanitation Data'!D3))),'Data Summary'!CO9="Yes"),OFFSET('Sanitation Data'!$D$12,0,10*ROW('Sanitation Data'!D3)),NA())</f>
        <v>93</v>
      </c>
      <c r="AA9" s="517" t="e">
        <f ca="1">+IF(AND(ISNUMBER(OFFSET('Sanitation Data'!$E$4,0,10*ROW('Sanitation Data'!E3))),'Data Summary'!CP9="Yes"),100-OFFSET('Sanitation Data'!$E$4,0,10*ROW('Sanitation Data'!E3)),NA())</f>
        <v>#N/A</v>
      </c>
      <c r="AB9" s="517" t="e">
        <f ca="1">+IF(AND(ISNUMBER(OFFSET('Sanitation Data'!$E$6,0,10*ROW('Sanitation Data'!E3))),'Data Summary'!CQ9="Yes"),OFFSET('Sanitation Data'!$E$6,0,10*ROW('Sanitation Data'!E3)),NA())</f>
        <v>#N/A</v>
      </c>
      <c r="AC9" s="517" t="e">
        <f ca="1">+IF(AND(ISNUMBER(OFFSET('Sanitation Data'!$E$10,0,10*ROW('Sanitation Data'!E3))),'Data Summary'!CR9="Yes"),OFFSET('Sanitation Data'!$E$10,0,10*ROW('Sanitation Data'!E3)),NA())</f>
        <v>#N/A</v>
      </c>
      <c r="AD9" s="517" t="e">
        <f ca="1">+IF(AND(ISNUMBER(OFFSET('Sanitation Data'!$E$11,0,10*ROW('Sanitation Data'!E3))),'Data Summary'!CS9="Yes"),OFFSET('Sanitation Data'!$E$11,0,10*ROW('Sanitation Data'!E3)),NA())</f>
        <v>#N/A</v>
      </c>
      <c r="AE9" s="517" t="e">
        <f ca="1">+IF(AND(ISNUMBER(OFFSET('Sanitation Data'!$E$12,0,10*ROW('Sanitation Data'!E3))),'Data Summary'!CT9="Yes"),OFFSET('Sanitation Data'!$E$12,0,10*ROW('Sanitation Data'!E3)),NA())</f>
        <v>#N/A</v>
      </c>
      <c r="AF9" s="517" t="e">
        <f ca="1">+IF(AND(ISNUMBER(OFFSET('Sanitation Data'!$F$4,0,10*ROW('Sanitation Data'!F3))),'Data Summary'!CU9="Yes"),100-OFFSET('Sanitation Data'!$F$4,0,10*ROW('Sanitation Data'!F3)),NA())</f>
        <v>#N/A</v>
      </c>
      <c r="AG9" s="517" t="e">
        <f ca="1">+IF(AND(ISNUMBER(OFFSET('Sanitation Data'!$F$6,0,10*ROW('Sanitation Data'!F3))),'Data Summary'!CV9="Yes"),OFFSET('Sanitation Data'!$F$6,0,10*ROW('Sanitation Data'!F3)),NA())</f>
        <v>#N/A</v>
      </c>
      <c r="AH9" s="517" t="e">
        <f ca="1">+IF(AND(ISNUMBER(OFFSET('Sanitation Data'!$F$10,0,10*ROW('Sanitation Data'!F3))),'Data Summary'!CW9="Yes"),OFFSET('Sanitation Data'!$F$10,0,10*ROW('Sanitation Data'!F3)),NA())</f>
        <v>#N/A</v>
      </c>
      <c r="AI9" s="517" t="e">
        <f ca="1">+IF(AND(ISNUMBER(OFFSET('Sanitation Data'!$F$11,0,10*ROW('Sanitation Data'!F3))),'Data Summary'!CX9="Yes"),OFFSET('Sanitation Data'!$F$11,0,10*ROW('Sanitation Data'!F3)),NA())</f>
        <v>#N/A</v>
      </c>
      <c r="AJ9" s="517" t="e">
        <f ca="1">+IF(AND(ISNUMBER(OFFSET('Sanitation Data'!$F$12,0,10*ROW('Sanitation Data'!F3))),'Data Summary'!CY9="Yes"),OFFSET('Sanitation Data'!$F$12,0,10*ROW('Sanitation Data'!F3)),NA())</f>
        <v>#N/A</v>
      </c>
      <c r="AK9" s="517" t="e">
        <f ca="1">+IF(AND(ISNUMBER(OFFSET('Sanitation Data'!$G$4,0,10*ROW('Sanitation Data'!G3))),'Data Summary'!CZ9="Yes"),100-OFFSET('Sanitation Data'!$G$4,0,10*ROW('Sanitation Data'!G3)),NA())</f>
        <v>#N/A</v>
      </c>
      <c r="AL9" s="517" t="e">
        <f ca="1">+IF(AND(ISNUMBER(OFFSET('Sanitation Data'!$G$6,0,10*ROW('Sanitation Data'!G3))),'Data Summary'!DA9="Yes"),OFFSET('Sanitation Data'!$G$6,0,10*ROW('Sanitation Data'!G3)),NA())</f>
        <v>#N/A</v>
      </c>
      <c r="AM9" s="517" t="e">
        <f ca="1">+IF(AND(ISNUMBER(OFFSET('Sanitation Data'!$G$10,0,10*ROW('Sanitation Data'!G3))),'Data Summary'!DB9="Yes"),OFFSET('Sanitation Data'!$G$10,0,10*ROW('Sanitation Data'!G3)),NA())</f>
        <v>#N/A</v>
      </c>
      <c r="AN9" s="517" t="e">
        <f ca="1">+IF(AND(ISNUMBER(OFFSET('Sanitation Data'!$G$11,0,10*ROW('Sanitation Data'!G3))),'Data Summary'!DC9="Yes"),OFFSET('Sanitation Data'!$G$11,0,10*ROW('Sanitation Data'!G3)),NA())</f>
        <v>#N/A</v>
      </c>
      <c r="AO9" s="517" t="e">
        <f ca="1">+IF(AND(ISNUMBER(OFFSET('Sanitation Data'!$G$12,0,10*ROW('Sanitation Data'!G3))),'Data Summary'!DD9="Yes"),OFFSET('Sanitation Data'!$G$12,0,10*ROW('Sanitation Data'!G3)),NA())</f>
        <v>#N/A</v>
      </c>
      <c r="AP9" s="517" t="e">
        <f ca="1">+IF(AND(ISNUMBER(OFFSET('Sanitation Data'!$H$4,0,10*ROW('Sanitation Data'!H3))),'Data Summary'!DE9="Yes"),100-OFFSET('Sanitation Data'!$H$4,0,10*ROW('Sanitation Data'!H3)),NA())</f>
        <v>#N/A</v>
      </c>
      <c r="AQ9" s="517" t="e">
        <f ca="1">+IF(AND(ISNUMBER(OFFSET('Sanitation Data'!$H$6,0,10*ROW('Sanitation Data'!H3))),'Data Summary'!DF9="Yes"),OFFSET('Sanitation Data'!$H$6,0,10*ROW('Sanitation Data'!H3)),NA())</f>
        <v>#N/A</v>
      </c>
      <c r="AR9" s="517" t="e">
        <f ca="1">+IF(AND(ISNUMBER(OFFSET('Sanitation Data'!$H$10,0,10*ROW('Sanitation Data'!H3))),'Data Summary'!DG9="Yes"),OFFSET('Sanitation Data'!$H$10,0,10*ROW('Sanitation Data'!H3)),NA())</f>
        <v>#N/A</v>
      </c>
      <c r="AS9" s="517" t="e">
        <f ca="1">+IF(AND(ISNUMBER(OFFSET('Sanitation Data'!$H$11,0,10*ROW('Sanitation Data'!H3))),'Data Summary'!DH9="Yes"),OFFSET('Sanitation Data'!$H$11,0,10*ROW('Sanitation Data'!H3)),NA())</f>
        <v>#N/A</v>
      </c>
      <c r="AT9" s="517" t="e">
        <f ca="1">+IF(AND(ISNUMBER(OFFSET('Sanitation Data'!$H$12,0,10*ROW('Sanitation Data'!H3))),'Data Summary'!DI9="Yes"),OFFSET('Sanitation Data'!$H$12,0,10*ROW('Sanitation Data'!H3)),NA())</f>
        <v>#N/A</v>
      </c>
      <c r="AU9" s="517" t="e">
        <f ca="1">+IF(AND(ISNUMBER(OFFSET('Sanitation Data'!$I$4,0,10*ROW('Sanitation Data'!I3))),'Data Summary'!DJ9="Yes"),100-OFFSET('Sanitation Data'!$I$4,0,10*ROW('Sanitation Data'!I3)),NA())</f>
        <v>#N/A</v>
      </c>
      <c r="AV9" s="517" t="e">
        <f ca="1">+IF(AND(ISNUMBER(OFFSET('Sanitation Data'!$I$6,0,10*ROW('Sanitation Data'!I3))),'Data Summary'!DK9="Yes"),OFFSET('Sanitation Data'!$I$6,0,10*ROW('Sanitation Data'!I3)),NA())</f>
        <v>#N/A</v>
      </c>
      <c r="AW9" s="517" t="e">
        <f ca="1">+IF(AND(ISNUMBER(OFFSET('Sanitation Data'!$I$10,0,10*ROW('Sanitation Data'!I3))),'Data Summary'!DL9="Yes"),OFFSET('Sanitation Data'!$I$10,0,10*ROW('Sanitation Data'!I3)),NA())</f>
        <v>#N/A</v>
      </c>
      <c r="AX9" s="517" t="e">
        <f ca="1">+IF(AND(ISNUMBER(OFFSET('Sanitation Data'!$I$11,0,10*ROW('Sanitation Data'!I3))),'Data Summary'!DM9="Yes"),OFFSET('Sanitation Data'!$I$11,0,10*ROW('Sanitation Data'!I3)),NA())</f>
        <v>#N/A</v>
      </c>
      <c r="AY9" s="517" t="e">
        <f ca="1">+IF(AND(ISNUMBER(OFFSET('Sanitation Data'!$I$12,0,10*ROW('Sanitation Data'!I3))),'Data Summary'!DN9="Yes"),OFFSET('Sanitation Data'!$I$12,0,10*ROW('Sanitation Data'!I3)),NA())</f>
        <v>#N/A</v>
      </c>
      <c r="AZ9" s="518">
        <f ca="1">+IF(AND(ISNUMBER(OFFSET('Hygiene Data'!$D$5,0,10*ROW('Hygiene Data'!D3))),'Data Summary'!DO9="Yes"),OFFSET('Hygiene Data'!$D$5,0,10*ROW('Hygiene Data'!D3)),NA())</f>
        <v>96.7</v>
      </c>
      <c r="BA9" s="518">
        <f ca="1">+IF(AND(ISNUMBER(OFFSET('Hygiene Data'!$D$7,0,10*ROW('Hygiene Data'!D3))),'Data Summary'!DP9="Yes"),OFFSET('Hygiene Data'!$D$7,0,10*ROW('Hygiene Data'!D3)),NA())</f>
        <v>96.7</v>
      </c>
      <c r="BB9" s="518">
        <f ca="1">+IF(AND(ISNUMBER(OFFSET('Hygiene Data'!$D$9,0,10*ROW('Hygiene Data'!D3))),'Data Summary'!DQ9="Yes"),OFFSET('Hygiene Data'!$D$9,0,10*ROW('Hygiene Data'!D3)),NA())</f>
        <v>82.5</v>
      </c>
      <c r="BC9" s="518" t="e">
        <f ca="1">+IF(AND(ISNUMBER(OFFSET('Hygiene Data'!$E$5,0,10*ROW('Hygiene Data'!E3))),'Data Summary'!DR9="Yes"),OFFSET('Hygiene Data'!$E$5,0,10*ROW('Hygiene Data'!E3)),NA())</f>
        <v>#N/A</v>
      </c>
      <c r="BD9" s="518" t="e">
        <f ca="1">+IF(AND(ISNUMBER(OFFSET('Hygiene Data'!$E$7,0,10*ROW('Hygiene Data'!E3))),'Data Summary'!DS9="Yes"),OFFSET('Hygiene Data'!$E$7,0,10*ROW('Hygiene Data'!E3)),NA())</f>
        <v>#N/A</v>
      </c>
      <c r="BE9" s="518" t="e">
        <f ca="1">+IF(AND(ISNUMBER(OFFSET('Hygiene Data'!$E$9,0,10*ROW('Hygiene Data'!E3))),'Data Summary'!DT9="Yes"),OFFSET('Hygiene Data'!$E$9,0,10*ROW('Hygiene Data'!E3)),NA())</f>
        <v>#N/A</v>
      </c>
      <c r="BF9" s="518" t="e">
        <f ca="1">+IF(AND(ISNUMBER(OFFSET('Hygiene Data'!$F$5,0,10*ROW('Hygiene Data'!F3))),'Data Summary'!DU9="Yes"),OFFSET('Hygiene Data'!$F$5,0,10*ROW('Hygiene Data'!F3)),NA())</f>
        <v>#N/A</v>
      </c>
      <c r="BG9" s="518" t="e">
        <f ca="1">+IF(AND(ISNUMBER(OFFSET('Hygiene Data'!$F$7,0,10*ROW('Hygiene Data'!F3))),'Data Summary'!DV9="Yes"),OFFSET('Hygiene Data'!$F$7,0,10*ROW('Hygiene Data'!F3)),NA())</f>
        <v>#N/A</v>
      </c>
      <c r="BH9" s="518" t="e">
        <f ca="1">+IF(AND(ISNUMBER(OFFSET('Hygiene Data'!$F$9,0,10*ROW('Hygiene Data'!F3))),'Data Summary'!DW9="Yes"),OFFSET('Hygiene Data'!$F$9,0,10*ROW('Hygiene Data'!F3)),NA())</f>
        <v>#N/A</v>
      </c>
      <c r="BI9" s="518" t="e">
        <f ca="1">+IF(AND(ISNUMBER(OFFSET('Hygiene Data'!$G$5,0,10*ROW('Hygiene Data'!G3))),'Data Summary'!DX9="Yes"),OFFSET('Hygiene Data'!$G$5,0,10*ROW('Hygiene Data'!G3)),NA())</f>
        <v>#N/A</v>
      </c>
      <c r="BJ9" s="518" t="e">
        <f ca="1">+IF(AND(ISNUMBER(OFFSET('Hygiene Data'!$G$7,0,10*ROW('Hygiene Data'!G3))),'Data Summary'!DY9="Yes"),OFFSET('Hygiene Data'!$G$7,0,10*ROW('Hygiene Data'!G3)),NA())</f>
        <v>#N/A</v>
      </c>
      <c r="BK9" s="518" t="e">
        <f ca="1">+IF(AND(ISNUMBER(OFFSET('Hygiene Data'!$G$9,0,10*ROW('Hygiene Data'!G3))),'Data Summary'!DZ9="Yes"),OFFSET('Hygiene Data'!$G$9,0,10*ROW('Hygiene Data'!G3)),NA())</f>
        <v>#N/A</v>
      </c>
      <c r="BL9" s="518" t="e">
        <f ca="1">+IF(AND(ISNUMBER(OFFSET('Hygiene Data'!$H$5,0,10*ROW('Hygiene Data'!H3))),'Data Summary'!EA9="Yes"),OFFSET('Hygiene Data'!$H$5,0,10*ROW('Hygiene Data'!H3)),NA())</f>
        <v>#N/A</v>
      </c>
      <c r="BM9" s="518" t="e">
        <f ca="1">+IF(AND(ISNUMBER(OFFSET('Hygiene Data'!$H$7,0,10*ROW('Hygiene Data'!H3))),'Data Summary'!EB9="Yes"),OFFSET('Hygiene Data'!$H$7,0,10*ROW('Hygiene Data'!H3)),NA())</f>
        <v>#N/A</v>
      </c>
      <c r="BN9" s="518" t="e">
        <f ca="1">+IF(AND(ISNUMBER(OFFSET('Hygiene Data'!$H$9,0,10*ROW('Hygiene Data'!H3))),'Data Summary'!EC9="Yes"),OFFSET('Hygiene Data'!$H$9,0,10*ROW('Hygiene Data'!H3)),NA())</f>
        <v>#N/A</v>
      </c>
      <c r="BO9" s="518" t="e">
        <f ca="1">+IF(AND(ISNUMBER(OFFSET('Hygiene Data'!$I$5,0,10*ROW('Hygiene Data'!I3))),'Data Summary'!ED9="Yes"),OFFSET('Hygiene Data'!$I$5,0,10*ROW('Hygiene Data'!I3)),NA())</f>
        <v>#N/A</v>
      </c>
      <c r="BP9" s="518" t="e">
        <f ca="1">+IF(AND(ISNUMBER(OFFSET('Hygiene Data'!$I$7,0,10*ROW('Hygiene Data'!I3))),'Data Summary'!EE9="Yes"),OFFSET('Hygiene Data'!$I$7,0,10*ROW('Hygiene Data'!I3)),NA())</f>
        <v>#N/A</v>
      </c>
      <c r="BQ9" s="518" t="e">
        <f ca="1">+IF(AND(ISNUMBER(OFFSET('Hygiene Data'!$I$9,0,10*ROW('Hygiene Data'!I3))),'Data Summary'!EF9="Yes"),OFFSET('Hygiene Data'!$I$9,0,10*ROW('Hygiene Data'!I3)),NA())</f>
        <v>#N/A</v>
      </c>
    </row>
    <row r="10" spans="1:69" x14ac:dyDescent="0.25">
      <c r="A10" s="514" t="e">
        <f ca="1">+RIGHT('Data Summary'!A10,LEN('Data Summary'!A10)-9)</f>
        <v>#VALUE!</v>
      </c>
      <c r="B10" s="488" t="str">
        <f ca="1">+IF(ISTEXT('Data Summary'!B10),'Data Summary'!B10,"")</f>
        <v/>
      </c>
      <c r="C10" s="515" t="e">
        <f ca="1">+VALUE('Data Summary'!C10)</f>
        <v>#VALUE!</v>
      </c>
      <c r="D10" s="516" t="e">
        <f ca="1">+IF(AND(ISNUMBER(OFFSET('Water Data'!$D$4,0,10*ROW('Water Data'!D4))),'Data Summary'!BS10="Yes"),100-OFFSET('Water Data'!$D$4,0,10*ROW('Water Data'!D4)),NA())</f>
        <v>#N/A</v>
      </c>
      <c r="E10" s="516" t="e">
        <f ca="1">+IF(AND(ISNUMBER(OFFSET('Water Data'!$D$6,0,10*ROW('Water Data'!D4))),'Data Summary'!BT10="Yes"),OFFSET('Water Data'!$D$6,0,10*ROW('Water Data'!D4)),NA())</f>
        <v>#N/A</v>
      </c>
      <c r="F10" s="516" t="e">
        <f ca="1">+IF(AND(ISNUMBER(OFFSET('Water Data'!$D$9,0,10*ROW('Water Data'!D4))),'Data Summary'!BU10="Yes"),OFFSET('Water Data'!$D$9,0,10*ROW('Water Data'!D4)),NA())</f>
        <v>#N/A</v>
      </c>
      <c r="G10" s="516" t="e">
        <f ca="1">+IF(AND(ISNUMBER(OFFSET('Water Data'!$E$4,0,10*ROW('Water Data'!E4))),'Data Summary'!BV10="Yes"),100-OFFSET('Water Data'!$E$4,0,10*ROW('Water Data'!E4)),NA())</f>
        <v>#N/A</v>
      </c>
      <c r="H10" s="516" t="e">
        <f ca="1">+IF(AND(ISNUMBER(OFFSET('Water Data'!$E$6,0,10*ROW('Water Data'!E4))),'Data Summary'!BW10="Yes"),OFFSET('Water Data'!$E$6,0,10*ROW('Water Data'!E4)),NA())</f>
        <v>#N/A</v>
      </c>
      <c r="I10" s="516" t="e">
        <f ca="1">+IF(AND(ISNUMBER(OFFSET('Water Data'!$E$9,0,10*ROW('Water Data'!E4))),'Data Summary'!BX10="Yes"),OFFSET('Water Data'!$E$9,0,10*ROW('Water Data'!E4)),NA())</f>
        <v>#N/A</v>
      </c>
      <c r="J10" s="516" t="e">
        <f ca="1">+IF(AND(ISNUMBER(OFFSET('Water Data'!$F$4,0,10*ROW('Water Data'!F4))),'Data Summary'!BY10="Yes"),100-OFFSET('Water Data'!$F$4,0,10*ROW('Water Data'!F4)),NA())</f>
        <v>#N/A</v>
      </c>
      <c r="K10" s="516" t="e">
        <f ca="1">+IF(AND(ISNUMBER(OFFSET('Water Data'!$F$6,0,10*ROW('Water Data'!F4))),'Data Summary'!BZ10="Yes"),OFFSET('Water Data'!$F$6,0,10*ROW('Water Data'!F4)),NA())</f>
        <v>#N/A</v>
      </c>
      <c r="L10" s="516" t="e">
        <f ca="1">+IF(AND(ISNUMBER(OFFSET('Water Data'!$F$9,0,10*ROW('Water Data'!F4))),'Data Summary'!CA10="Yes"),OFFSET('Water Data'!$F$9,0,10*ROW('Water Data'!F4)),NA())</f>
        <v>#N/A</v>
      </c>
      <c r="M10" s="516" t="e">
        <f ca="1">+IF(AND(ISNUMBER(OFFSET('Water Data'!$G$4,0,10*ROW('Water Data'!G4))),'Data Summary'!CB10="Yes"),100-OFFSET('Water Data'!$G$4,0,10*ROW('Water Data'!G4)),NA())</f>
        <v>#N/A</v>
      </c>
      <c r="N10" s="516" t="e">
        <f ca="1">+IF(AND(ISNUMBER(OFFSET('Water Data'!$G$6,0,10*ROW('Water Data'!G4))),'Data Summary'!CC10="Yes"),OFFSET('Water Data'!$G$6,0,10*ROW('Water Data'!G4)),NA())</f>
        <v>#N/A</v>
      </c>
      <c r="O10" s="516" t="e">
        <f ca="1">+IF(AND(ISNUMBER(OFFSET('Water Data'!$G$9,0,10*ROW('Water Data'!G4))),'Data Summary'!CD10="Yes"),OFFSET('Water Data'!$G$9,0,10*ROW('Water Data'!G4)),NA())</f>
        <v>#N/A</v>
      </c>
      <c r="P10" s="516" t="e">
        <f ca="1">+IF(AND(ISNUMBER(OFFSET('Water Data'!$H$4,0,10*ROW('Water Data'!H4))),'Data Summary'!CE10="Yes"),100-OFFSET('Water Data'!$H$4,0,10*ROW('Water Data'!H4)),NA())</f>
        <v>#N/A</v>
      </c>
      <c r="Q10" s="516" t="e">
        <f ca="1">+IF(AND(ISNUMBER(OFFSET('Water Data'!$H$6,0,10*ROW('Water Data'!H4))),'Data Summary'!CF10="Yes"),OFFSET('Water Data'!$H$6,0,10*ROW('Water Data'!H4)),NA())</f>
        <v>#N/A</v>
      </c>
      <c r="R10" s="516" t="e">
        <f ca="1">+IF(AND(ISNUMBER(OFFSET('Water Data'!$H$9,0,10*ROW('Water Data'!H4))),'Data Summary'!CG10="Yes"),OFFSET('Water Data'!$H$9,0,10*ROW('Water Data'!H4)),NA())</f>
        <v>#N/A</v>
      </c>
      <c r="S10" s="516" t="e">
        <f ca="1">+IF(AND(ISNUMBER(OFFSET('Water Data'!$I$4,0,10*ROW('Water Data'!I4))),'Data Summary'!CH10="Yes"),100-OFFSET('Water Data'!$I$4,0,10*ROW('Water Data'!I4)),NA())</f>
        <v>#N/A</v>
      </c>
      <c r="T10" s="516" t="e">
        <f ca="1">+IF(AND(ISNUMBER(OFFSET('Water Data'!$I$6,0,10*ROW('Water Data'!I4))),'Data Summary'!CI10="Yes"),OFFSET('Water Data'!$I$6,0,10*ROW('Water Data'!I4)),NA())</f>
        <v>#N/A</v>
      </c>
      <c r="U10" s="516" t="e">
        <f ca="1">+IF(AND(ISNUMBER(OFFSET('Water Data'!$I$9,0,10*ROW('Water Data'!I4))),'Data Summary'!CJ10="Yes"),OFFSET('Water Data'!$I$9,0,10*ROW('Water Data'!I4)),NA())</f>
        <v>#N/A</v>
      </c>
      <c r="V10" s="517" t="e">
        <f ca="1">+IF(AND(ISNUMBER(OFFSET('Sanitation Data'!$D$4,0,10*ROW('Sanitation Data'!D4))),'Data Summary'!CK10="Yes"),100-OFFSET('Sanitation Data'!$D$4,0,10*ROW('Sanitation Data'!D4)),NA())</f>
        <v>#N/A</v>
      </c>
      <c r="W10" s="517" t="e">
        <f ca="1">+IF(AND(ISNUMBER(OFFSET('Sanitation Data'!$D$6,0,10*ROW('Sanitation Data'!D4))),'Data Summary'!CL10="Yes"),OFFSET('Sanitation Data'!$D$6,0,10*ROW('Sanitation Data'!D4)),NA())</f>
        <v>#N/A</v>
      </c>
      <c r="X10" s="517" t="e">
        <f ca="1">+IF(AND(ISNUMBER(OFFSET('Sanitation Data'!$D$10,0,10*ROW('Sanitation Data'!D4))),'Data Summary'!CM10="Yes"),OFFSET('Sanitation Data'!$D$10,0,10*ROW('Sanitation Data'!D4)),NA())</f>
        <v>#N/A</v>
      </c>
      <c r="Y10" s="517" t="e">
        <f ca="1">+IF(AND(ISNUMBER(OFFSET('Sanitation Data'!$D$11,0,10*ROW('Sanitation Data'!D4))),'Data Summary'!CN10="Yes"),OFFSET('Sanitation Data'!$D$11,0,10*ROW('Sanitation Data'!D4)),NA())</f>
        <v>#N/A</v>
      </c>
      <c r="Z10" s="517" t="e">
        <f ca="1">+IF(AND(ISNUMBER(OFFSET('Sanitation Data'!$D$12,0,10*ROW('Sanitation Data'!D4))),'Data Summary'!CO10="Yes"),OFFSET('Sanitation Data'!$D$12,0,10*ROW('Sanitation Data'!D4)),NA())</f>
        <v>#N/A</v>
      </c>
      <c r="AA10" s="517" t="e">
        <f ca="1">+IF(AND(ISNUMBER(OFFSET('Sanitation Data'!$E$4,0,10*ROW('Sanitation Data'!E4))),'Data Summary'!CP10="Yes"),100-OFFSET('Sanitation Data'!$E$4,0,10*ROW('Sanitation Data'!E4)),NA())</f>
        <v>#N/A</v>
      </c>
      <c r="AB10" s="517" t="e">
        <f ca="1">+IF(AND(ISNUMBER(OFFSET('Sanitation Data'!$E$6,0,10*ROW('Sanitation Data'!E4))),'Data Summary'!CQ10="Yes"),OFFSET('Sanitation Data'!$E$6,0,10*ROW('Sanitation Data'!E4)),NA())</f>
        <v>#N/A</v>
      </c>
      <c r="AC10" s="517" t="e">
        <f ca="1">+IF(AND(ISNUMBER(OFFSET('Sanitation Data'!$E$10,0,10*ROW('Sanitation Data'!E4))),'Data Summary'!CR10="Yes"),OFFSET('Sanitation Data'!$E$10,0,10*ROW('Sanitation Data'!E4)),NA())</f>
        <v>#N/A</v>
      </c>
      <c r="AD10" s="517" t="e">
        <f ca="1">+IF(AND(ISNUMBER(OFFSET('Sanitation Data'!$E$11,0,10*ROW('Sanitation Data'!E4))),'Data Summary'!CS10="Yes"),OFFSET('Sanitation Data'!$E$11,0,10*ROW('Sanitation Data'!E4)),NA())</f>
        <v>#N/A</v>
      </c>
      <c r="AE10" s="517" t="e">
        <f ca="1">+IF(AND(ISNUMBER(OFFSET('Sanitation Data'!$E$12,0,10*ROW('Sanitation Data'!E4))),'Data Summary'!CT10="Yes"),OFFSET('Sanitation Data'!$E$12,0,10*ROW('Sanitation Data'!E4)),NA())</f>
        <v>#N/A</v>
      </c>
      <c r="AF10" s="517" t="e">
        <f ca="1">+IF(AND(ISNUMBER(OFFSET('Sanitation Data'!$F$4,0,10*ROW('Sanitation Data'!F4))),'Data Summary'!CU10="Yes"),100-OFFSET('Sanitation Data'!$F$4,0,10*ROW('Sanitation Data'!F4)),NA())</f>
        <v>#N/A</v>
      </c>
      <c r="AG10" s="517" t="e">
        <f ca="1">+IF(AND(ISNUMBER(OFFSET('Sanitation Data'!$F$6,0,10*ROW('Sanitation Data'!F4))),'Data Summary'!CV10="Yes"),OFFSET('Sanitation Data'!$F$6,0,10*ROW('Sanitation Data'!F4)),NA())</f>
        <v>#N/A</v>
      </c>
      <c r="AH10" s="517" t="e">
        <f ca="1">+IF(AND(ISNUMBER(OFFSET('Sanitation Data'!$F$10,0,10*ROW('Sanitation Data'!F4))),'Data Summary'!CW10="Yes"),OFFSET('Sanitation Data'!$F$10,0,10*ROW('Sanitation Data'!F4)),NA())</f>
        <v>#N/A</v>
      </c>
      <c r="AI10" s="517" t="e">
        <f ca="1">+IF(AND(ISNUMBER(OFFSET('Sanitation Data'!$F$11,0,10*ROW('Sanitation Data'!F4))),'Data Summary'!CX10="Yes"),OFFSET('Sanitation Data'!$F$11,0,10*ROW('Sanitation Data'!F4)),NA())</f>
        <v>#N/A</v>
      </c>
      <c r="AJ10" s="517" t="e">
        <f ca="1">+IF(AND(ISNUMBER(OFFSET('Sanitation Data'!$F$12,0,10*ROW('Sanitation Data'!F4))),'Data Summary'!CY10="Yes"),OFFSET('Sanitation Data'!$F$12,0,10*ROW('Sanitation Data'!F4)),NA())</f>
        <v>#N/A</v>
      </c>
      <c r="AK10" s="517" t="e">
        <f ca="1">+IF(AND(ISNUMBER(OFFSET('Sanitation Data'!$G$4,0,10*ROW('Sanitation Data'!G4))),'Data Summary'!CZ10="Yes"),100-OFFSET('Sanitation Data'!$G$4,0,10*ROW('Sanitation Data'!G4)),NA())</f>
        <v>#N/A</v>
      </c>
      <c r="AL10" s="517" t="e">
        <f ca="1">+IF(AND(ISNUMBER(OFFSET('Sanitation Data'!$G$6,0,10*ROW('Sanitation Data'!G4))),'Data Summary'!DA10="Yes"),OFFSET('Sanitation Data'!$G$6,0,10*ROW('Sanitation Data'!G4)),NA())</f>
        <v>#N/A</v>
      </c>
      <c r="AM10" s="517" t="e">
        <f ca="1">+IF(AND(ISNUMBER(OFFSET('Sanitation Data'!$G$10,0,10*ROW('Sanitation Data'!G4))),'Data Summary'!DB10="Yes"),OFFSET('Sanitation Data'!$G$10,0,10*ROW('Sanitation Data'!G4)),NA())</f>
        <v>#N/A</v>
      </c>
      <c r="AN10" s="517" t="e">
        <f ca="1">+IF(AND(ISNUMBER(OFFSET('Sanitation Data'!$G$11,0,10*ROW('Sanitation Data'!G4))),'Data Summary'!DC10="Yes"),OFFSET('Sanitation Data'!$G$11,0,10*ROW('Sanitation Data'!G4)),NA())</f>
        <v>#N/A</v>
      </c>
      <c r="AO10" s="517" t="e">
        <f ca="1">+IF(AND(ISNUMBER(OFFSET('Sanitation Data'!$G$12,0,10*ROW('Sanitation Data'!G4))),'Data Summary'!DD10="Yes"),OFFSET('Sanitation Data'!$G$12,0,10*ROW('Sanitation Data'!G4)),NA())</f>
        <v>#N/A</v>
      </c>
      <c r="AP10" s="517" t="e">
        <f ca="1">+IF(AND(ISNUMBER(OFFSET('Sanitation Data'!$H$4,0,10*ROW('Sanitation Data'!H4))),'Data Summary'!DE10="Yes"),100-OFFSET('Sanitation Data'!$H$4,0,10*ROW('Sanitation Data'!H4)),NA())</f>
        <v>#N/A</v>
      </c>
      <c r="AQ10" s="517" t="e">
        <f ca="1">+IF(AND(ISNUMBER(OFFSET('Sanitation Data'!$H$6,0,10*ROW('Sanitation Data'!H4))),'Data Summary'!DF10="Yes"),OFFSET('Sanitation Data'!$H$6,0,10*ROW('Sanitation Data'!H4)),NA())</f>
        <v>#N/A</v>
      </c>
      <c r="AR10" s="517" t="e">
        <f ca="1">+IF(AND(ISNUMBER(OFFSET('Sanitation Data'!$H$10,0,10*ROW('Sanitation Data'!H4))),'Data Summary'!DG10="Yes"),OFFSET('Sanitation Data'!$H$10,0,10*ROW('Sanitation Data'!H4)),NA())</f>
        <v>#N/A</v>
      </c>
      <c r="AS10" s="517" t="e">
        <f ca="1">+IF(AND(ISNUMBER(OFFSET('Sanitation Data'!$H$11,0,10*ROW('Sanitation Data'!H4))),'Data Summary'!DH10="Yes"),OFFSET('Sanitation Data'!$H$11,0,10*ROW('Sanitation Data'!H4)),NA())</f>
        <v>#N/A</v>
      </c>
      <c r="AT10" s="517" t="e">
        <f ca="1">+IF(AND(ISNUMBER(OFFSET('Sanitation Data'!$H$12,0,10*ROW('Sanitation Data'!H4))),'Data Summary'!DI10="Yes"),OFFSET('Sanitation Data'!$H$12,0,10*ROW('Sanitation Data'!H4)),NA())</f>
        <v>#N/A</v>
      </c>
      <c r="AU10" s="517" t="e">
        <f ca="1">+IF(AND(ISNUMBER(OFFSET('Sanitation Data'!$I$4,0,10*ROW('Sanitation Data'!I4))),'Data Summary'!DJ10="Yes"),100-OFFSET('Sanitation Data'!$I$4,0,10*ROW('Sanitation Data'!I4)),NA())</f>
        <v>#N/A</v>
      </c>
      <c r="AV10" s="517" t="e">
        <f ca="1">+IF(AND(ISNUMBER(OFFSET('Sanitation Data'!$I$6,0,10*ROW('Sanitation Data'!I4))),'Data Summary'!DK10="Yes"),OFFSET('Sanitation Data'!$I$6,0,10*ROW('Sanitation Data'!I4)),NA())</f>
        <v>#N/A</v>
      </c>
      <c r="AW10" s="517" t="e">
        <f ca="1">+IF(AND(ISNUMBER(OFFSET('Sanitation Data'!$I$10,0,10*ROW('Sanitation Data'!I4))),'Data Summary'!DL10="Yes"),OFFSET('Sanitation Data'!$I$10,0,10*ROW('Sanitation Data'!I4)),NA())</f>
        <v>#N/A</v>
      </c>
      <c r="AX10" s="517" t="e">
        <f ca="1">+IF(AND(ISNUMBER(OFFSET('Sanitation Data'!$I$11,0,10*ROW('Sanitation Data'!I4))),'Data Summary'!DM10="Yes"),OFFSET('Sanitation Data'!$I$11,0,10*ROW('Sanitation Data'!I4)),NA())</f>
        <v>#N/A</v>
      </c>
      <c r="AY10" s="517" t="e">
        <f ca="1">+IF(AND(ISNUMBER(OFFSET('Sanitation Data'!$I$12,0,10*ROW('Sanitation Data'!I4))),'Data Summary'!DN10="Yes"),OFFSET('Sanitation Data'!$I$12,0,10*ROW('Sanitation Data'!I4)),NA())</f>
        <v>#N/A</v>
      </c>
      <c r="AZ10" s="518" t="e">
        <f ca="1">+IF(AND(ISNUMBER(OFFSET('Hygiene Data'!$D$5,0,10*ROW('Hygiene Data'!D4))),'Data Summary'!DO10="Yes"),OFFSET('Hygiene Data'!$D$5,0,10*ROW('Hygiene Data'!D4)),NA())</f>
        <v>#N/A</v>
      </c>
      <c r="BA10" s="518" t="e">
        <f ca="1">+IF(AND(ISNUMBER(OFFSET('Hygiene Data'!$D$7,0,10*ROW('Hygiene Data'!D4))),'Data Summary'!DP10="Yes"),OFFSET('Hygiene Data'!$D$7,0,10*ROW('Hygiene Data'!D4)),NA())</f>
        <v>#N/A</v>
      </c>
      <c r="BB10" s="518" t="e">
        <f ca="1">+IF(AND(ISNUMBER(OFFSET('Hygiene Data'!$D$9,0,10*ROW('Hygiene Data'!D4))),'Data Summary'!DQ10="Yes"),OFFSET('Hygiene Data'!$D$9,0,10*ROW('Hygiene Data'!D4)),NA())</f>
        <v>#N/A</v>
      </c>
      <c r="BC10" s="518" t="e">
        <f ca="1">+IF(AND(ISNUMBER(OFFSET('Hygiene Data'!$E$5,0,10*ROW('Hygiene Data'!E4))),'Data Summary'!DR10="Yes"),OFFSET('Hygiene Data'!$E$5,0,10*ROW('Hygiene Data'!E4)),NA())</f>
        <v>#N/A</v>
      </c>
      <c r="BD10" s="518" t="e">
        <f ca="1">+IF(AND(ISNUMBER(OFFSET('Hygiene Data'!$E$7,0,10*ROW('Hygiene Data'!E4))),'Data Summary'!DS10="Yes"),OFFSET('Hygiene Data'!$E$7,0,10*ROW('Hygiene Data'!E4)),NA())</f>
        <v>#N/A</v>
      </c>
      <c r="BE10" s="518" t="e">
        <f ca="1">+IF(AND(ISNUMBER(OFFSET('Hygiene Data'!$E$9,0,10*ROW('Hygiene Data'!E4))),'Data Summary'!DT10="Yes"),OFFSET('Hygiene Data'!$E$9,0,10*ROW('Hygiene Data'!E4)),NA())</f>
        <v>#N/A</v>
      </c>
      <c r="BF10" s="518" t="e">
        <f ca="1">+IF(AND(ISNUMBER(OFFSET('Hygiene Data'!$F$5,0,10*ROW('Hygiene Data'!F4))),'Data Summary'!DU10="Yes"),OFFSET('Hygiene Data'!$F$5,0,10*ROW('Hygiene Data'!F4)),NA())</f>
        <v>#N/A</v>
      </c>
      <c r="BG10" s="518" t="e">
        <f ca="1">+IF(AND(ISNUMBER(OFFSET('Hygiene Data'!$F$7,0,10*ROW('Hygiene Data'!F4))),'Data Summary'!DV10="Yes"),OFFSET('Hygiene Data'!$F$7,0,10*ROW('Hygiene Data'!F4)),NA())</f>
        <v>#N/A</v>
      </c>
      <c r="BH10" s="518" t="e">
        <f ca="1">+IF(AND(ISNUMBER(OFFSET('Hygiene Data'!$F$9,0,10*ROW('Hygiene Data'!F4))),'Data Summary'!DW10="Yes"),OFFSET('Hygiene Data'!$F$9,0,10*ROW('Hygiene Data'!F4)),NA())</f>
        <v>#N/A</v>
      </c>
      <c r="BI10" s="518" t="e">
        <f ca="1">+IF(AND(ISNUMBER(OFFSET('Hygiene Data'!$G$5,0,10*ROW('Hygiene Data'!G4))),'Data Summary'!DX10="Yes"),OFFSET('Hygiene Data'!$G$5,0,10*ROW('Hygiene Data'!G4)),NA())</f>
        <v>#N/A</v>
      </c>
      <c r="BJ10" s="518" t="e">
        <f ca="1">+IF(AND(ISNUMBER(OFFSET('Hygiene Data'!$G$7,0,10*ROW('Hygiene Data'!G4))),'Data Summary'!DY10="Yes"),OFFSET('Hygiene Data'!$G$7,0,10*ROW('Hygiene Data'!G4)),NA())</f>
        <v>#N/A</v>
      </c>
      <c r="BK10" s="518" t="e">
        <f ca="1">+IF(AND(ISNUMBER(OFFSET('Hygiene Data'!$G$9,0,10*ROW('Hygiene Data'!G4))),'Data Summary'!DZ10="Yes"),OFFSET('Hygiene Data'!$G$9,0,10*ROW('Hygiene Data'!G4)),NA())</f>
        <v>#N/A</v>
      </c>
      <c r="BL10" s="518" t="e">
        <f ca="1">+IF(AND(ISNUMBER(OFFSET('Hygiene Data'!$H$5,0,10*ROW('Hygiene Data'!H4))),'Data Summary'!EA10="Yes"),OFFSET('Hygiene Data'!$H$5,0,10*ROW('Hygiene Data'!H4)),NA())</f>
        <v>#N/A</v>
      </c>
      <c r="BM10" s="518" t="e">
        <f ca="1">+IF(AND(ISNUMBER(OFFSET('Hygiene Data'!$H$7,0,10*ROW('Hygiene Data'!H4))),'Data Summary'!EB10="Yes"),OFFSET('Hygiene Data'!$H$7,0,10*ROW('Hygiene Data'!H4)),NA())</f>
        <v>#N/A</v>
      </c>
      <c r="BN10" s="518" t="e">
        <f ca="1">+IF(AND(ISNUMBER(OFFSET('Hygiene Data'!$H$9,0,10*ROW('Hygiene Data'!H4))),'Data Summary'!EC10="Yes"),OFFSET('Hygiene Data'!$H$9,0,10*ROW('Hygiene Data'!H4)),NA())</f>
        <v>#N/A</v>
      </c>
      <c r="BO10" s="518" t="e">
        <f ca="1">+IF(AND(ISNUMBER(OFFSET('Hygiene Data'!$I$5,0,10*ROW('Hygiene Data'!I4))),'Data Summary'!ED10="Yes"),OFFSET('Hygiene Data'!$I$5,0,10*ROW('Hygiene Data'!I4)),NA())</f>
        <v>#N/A</v>
      </c>
      <c r="BP10" s="518" t="e">
        <f ca="1">+IF(AND(ISNUMBER(OFFSET('Hygiene Data'!$I$7,0,10*ROW('Hygiene Data'!I4))),'Data Summary'!EE10="Yes"),OFFSET('Hygiene Data'!$I$7,0,10*ROW('Hygiene Data'!I4)),NA())</f>
        <v>#N/A</v>
      </c>
      <c r="BQ10" s="518" t="e">
        <f ca="1">+IF(AND(ISNUMBER(OFFSET('Hygiene Data'!$I$9,0,10*ROW('Hygiene Data'!I4))),'Data Summary'!EF10="Yes"),OFFSET('Hygiene Data'!$I$9,0,10*ROW('Hygiene Data'!I4)),NA())</f>
        <v>#N/A</v>
      </c>
    </row>
    <row r="11" spans="1:69" x14ac:dyDescent="0.25">
      <c r="A11" s="514" t="e">
        <f ca="1">+RIGHT('Data Summary'!A11,LEN('Data Summary'!A11)-9)</f>
        <v>#VALUE!</v>
      </c>
      <c r="B11" s="488" t="str">
        <f ca="1">+IF(ISTEXT('Data Summary'!B11),'Data Summary'!B11,"")</f>
        <v/>
      </c>
      <c r="C11" s="515" t="e">
        <f ca="1">+VALUE('Data Summary'!C11)</f>
        <v>#VALUE!</v>
      </c>
      <c r="D11" s="516" t="e">
        <f ca="1">+IF(AND(ISNUMBER(OFFSET('Water Data'!$D$4,0,10*ROW('Water Data'!D5))),'Data Summary'!BS11="Yes"),100-OFFSET('Water Data'!$D$4,0,10*ROW('Water Data'!D5)),NA())</f>
        <v>#N/A</v>
      </c>
      <c r="E11" s="516" t="e">
        <f ca="1">+IF(AND(ISNUMBER(OFFSET('Water Data'!$D$6,0,10*ROW('Water Data'!D5))),'Data Summary'!BT11="Yes"),OFFSET('Water Data'!$D$6,0,10*ROW('Water Data'!D5)),NA())</f>
        <v>#N/A</v>
      </c>
      <c r="F11" s="516" t="e">
        <f ca="1">+IF(AND(ISNUMBER(OFFSET('Water Data'!$D$9,0,10*ROW('Water Data'!D5))),'Data Summary'!BU11="Yes"),OFFSET('Water Data'!$D$9,0,10*ROW('Water Data'!D5)),NA())</f>
        <v>#N/A</v>
      </c>
      <c r="G11" s="516" t="e">
        <f ca="1">+IF(AND(ISNUMBER(OFFSET('Water Data'!$E$4,0,10*ROW('Water Data'!E5))),'Data Summary'!BV11="Yes"),100-OFFSET('Water Data'!$E$4,0,10*ROW('Water Data'!E5)),NA())</f>
        <v>#N/A</v>
      </c>
      <c r="H11" s="516" t="e">
        <f ca="1">+IF(AND(ISNUMBER(OFFSET('Water Data'!$E$6,0,10*ROW('Water Data'!E5))),'Data Summary'!BW11="Yes"),OFFSET('Water Data'!$E$6,0,10*ROW('Water Data'!E5)),NA())</f>
        <v>#N/A</v>
      </c>
      <c r="I11" s="516" t="e">
        <f ca="1">+IF(AND(ISNUMBER(OFFSET('Water Data'!$E$9,0,10*ROW('Water Data'!E5))),'Data Summary'!BX11="Yes"),OFFSET('Water Data'!$E$9,0,10*ROW('Water Data'!E5)),NA())</f>
        <v>#N/A</v>
      </c>
      <c r="J11" s="516" t="e">
        <f ca="1">+IF(AND(ISNUMBER(OFFSET('Water Data'!$F$4,0,10*ROW('Water Data'!F5))),'Data Summary'!BY11="Yes"),100-OFFSET('Water Data'!$F$4,0,10*ROW('Water Data'!F5)),NA())</f>
        <v>#N/A</v>
      </c>
      <c r="K11" s="516" t="e">
        <f ca="1">+IF(AND(ISNUMBER(OFFSET('Water Data'!$F$6,0,10*ROW('Water Data'!F5))),'Data Summary'!BZ11="Yes"),OFFSET('Water Data'!$F$6,0,10*ROW('Water Data'!F5)),NA())</f>
        <v>#N/A</v>
      </c>
      <c r="L11" s="516" t="e">
        <f ca="1">+IF(AND(ISNUMBER(OFFSET('Water Data'!$F$9,0,10*ROW('Water Data'!F5))),'Data Summary'!CA11="Yes"),OFFSET('Water Data'!$F$9,0,10*ROW('Water Data'!F5)),NA())</f>
        <v>#N/A</v>
      </c>
      <c r="M11" s="516" t="e">
        <f ca="1">+IF(AND(ISNUMBER(OFFSET('Water Data'!$G$4,0,10*ROW('Water Data'!G5))),'Data Summary'!CB11="Yes"),100-OFFSET('Water Data'!$G$4,0,10*ROW('Water Data'!G5)),NA())</f>
        <v>#N/A</v>
      </c>
      <c r="N11" s="516" t="e">
        <f ca="1">+IF(AND(ISNUMBER(OFFSET('Water Data'!$G$6,0,10*ROW('Water Data'!G5))),'Data Summary'!CC11="Yes"),OFFSET('Water Data'!$G$6,0,10*ROW('Water Data'!G5)),NA())</f>
        <v>#N/A</v>
      </c>
      <c r="O11" s="516" t="e">
        <f ca="1">+IF(AND(ISNUMBER(OFFSET('Water Data'!$G$9,0,10*ROW('Water Data'!G5))),'Data Summary'!CD11="Yes"),OFFSET('Water Data'!$G$9,0,10*ROW('Water Data'!G5)),NA())</f>
        <v>#N/A</v>
      </c>
      <c r="P11" s="516" t="e">
        <f ca="1">+IF(AND(ISNUMBER(OFFSET('Water Data'!$H$4,0,10*ROW('Water Data'!H5))),'Data Summary'!CE11="Yes"),100-OFFSET('Water Data'!$H$4,0,10*ROW('Water Data'!H5)),NA())</f>
        <v>#N/A</v>
      </c>
      <c r="Q11" s="516" t="e">
        <f ca="1">+IF(AND(ISNUMBER(OFFSET('Water Data'!$H$6,0,10*ROW('Water Data'!H5))),'Data Summary'!CF11="Yes"),OFFSET('Water Data'!$H$6,0,10*ROW('Water Data'!H5)),NA())</f>
        <v>#N/A</v>
      </c>
      <c r="R11" s="516" t="e">
        <f ca="1">+IF(AND(ISNUMBER(OFFSET('Water Data'!$H$9,0,10*ROW('Water Data'!H5))),'Data Summary'!CG11="Yes"),OFFSET('Water Data'!$H$9,0,10*ROW('Water Data'!H5)),NA())</f>
        <v>#N/A</v>
      </c>
      <c r="S11" s="516" t="e">
        <f ca="1">+IF(AND(ISNUMBER(OFFSET('Water Data'!$I$4,0,10*ROW('Water Data'!I5))),'Data Summary'!CH11="Yes"),100-OFFSET('Water Data'!$I$4,0,10*ROW('Water Data'!I5)),NA())</f>
        <v>#N/A</v>
      </c>
      <c r="T11" s="516" t="e">
        <f ca="1">+IF(AND(ISNUMBER(OFFSET('Water Data'!$I$6,0,10*ROW('Water Data'!I5))),'Data Summary'!CI11="Yes"),OFFSET('Water Data'!$I$6,0,10*ROW('Water Data'!I5)),NA())</f>
        <v>#N/A</v>
      </c>
      <c r="U11" s="516" t="e">
        <f ca="1">+IF(AND(ISNUMBER(OFFSET('Water Data'!$I$9,0,10*ROW('Water Data'!I5))),'Data Summary'!CJ11="Yes"),OFFSET('Water Data'!$I$9,0,10*ROW('Water Data'!I5)),NA())</f>
        <v>#N/A</v>
      </c>
      <c r="V11" s="517" t="e">
        <f ca="1">+IF(AND(ISNUMBER(OFFSET('Sanitation Data'!$D$4,0,10*ROW('Sanitation Data'!D5))),'Data Summary'!CK11="Yes"),100-OFFSET('Sanitation Data'!$D$4,0,10*ROW('Sanitation Data'!D5)),NA())</f>
        <v>#N/A</v>
      </c>
      <c r="W11" s="517" t="e">
        <f ca="1">+IF(AND(ISNUMBER(OFFSET('Sanitation Data'!$D$6,0,10*ROW('Sanitation Data'!D5))),'Data Summary'!CL11="Yes"),OFFSET('Sanitation Data'!$D$6,0,10*ROW('Sanitation Data'!D5)),NA())</f>
        <v>#N/A</v>
      </c>
      <c r="X11" s="517" t="e">
        <f ca="1">+IF(AND(ISNUMBER(OFFSET('Sanitation Data'!$D$10,0,10*ROW('Sanitation Data'!D5))),'Data Summary'!CM11="Yes"),OFFSET('Sanitation Data'!$D$10,0,10*ROW('Sanitation Data'!D5)),NA())</f>
        <v>#N/A</v>
      </c>
      <c r="Y11" s="517" t="e">
        <f ca="1">+IF(AND(ISNUMBER(OFFSET('Sanitation Data'!$D$11,0,10*ROW('Sanitation Data'!D5))),'Data Summary'!CN11="Yes"),OFFSET('Sanitation Data'!$D$11,0,10*ROW('Sanitation Data'!D5)),NA())</f>
        <v>#N/A</v>
      </c>
      <c r="Z11" s="517" t="e">
        <f ca="1">+IF(AND(ISNUMBER(OFFSET('Sanitation Data'!$D$12,0,10*ROW('Sanitation Data'!D5))),'Data Summary'!CO11="Yes"),OFFSET('Sanitation Data'!$D$12,0,10*ROW('Sanitation Data'!D5)),NA())</f>
        <v>#N/A</v>
      </c>
      <c r="AA11" s="517" t="e">
        <f ca="1">+IF(AND(ISNUMBER(OFFSET('Sanitation Data'!$E$4,0,10*ROW('Sanitation Data'!E5))),'Data Summary'!CP11="Yes"),100-OFFSET('Sanitation Data'!$E$4,0,10*ROW('Sanitation Data'!E5)),NA())</f>
        <v>#N/A</v>
      </c>
      <c r="AB11" s="517" t="e">
        <f ca="1">+IF(AND(ISNUMBER(OFFSET('Sanitation Data'!$E$6,0,10*ROW('Sanitation Data'!E5))),'Data Summary'!CQ11="Yes"),OFFSET('Sanitation Data'!$E$6,0,10*ROW('Sanitation Data'!E5)),NA())</f>
        <v>#N/A</v>
      </c>
      <c r="AC11" s="517" t="e">
        <f ca="1">+IF(AND(ISNUMBER(OFFSET('Sanitation Data'!$E$10,0,10*ROW('Sanitation Data'!E5))),'Data Summary'!CR11="Yes"),OFFSET('Sanitation Data'!$E$10,0,10*ROW('Sanitation Data'!E5)),NA())</f>
        <v>#N/A</v>
      </c>
      <c r="AD11" s="517" t="e">
        <f ca="1">+IF(AND(ISNUMBER(OFFSET('Sanitation Data'!$E$11,0,10*ROW('Sanitation Data'!E5))),'Data Summary'!CS11="Yes"),OFFSET('Sanitation Data'!$E$11,0,10*ROW('Sanitation Data'!E5)),NA())</f>
        <v>#N/A</v>
      </c>
      <c r="AE11" s="517" t="e">
        <f ca="1">+IF(AND(ISNUMBER(OFFSET('Sanitation Data'!$E$12,0,10*ROW('Sanitation Data'!E5))),'Data Summary'!CT11="Yes"),OFFSET('Sanitation Data'!$E$12,0,10*ROW('Sanitation Data'!E5)),NA())</f>
        <v>#N/A</v>
      </c>
      <c r="AF11" s="517" t="e">
        <f ca="1">+IF(AND(ISNUMBER(OFFSET('Sanitation Data'!$F$4,0,10*ROW('Sanitation Data'!F5))),'Data Summary'!CU11="Yes"),100-OFFSET('Sanitation Data'!$F$4,0,10*ROW('Sanitation Data'!F5)),NA())</f>
        <v>#N/A</v>
      </c>
      <c r="AG11" s="517" t="e">
        <f ca="1">+IF(AND(ISNUMBER(OFFSET('Sanitation Data'!$F$6,0,10*ROW('Sanitation Data'!F5))),'Data Summary'!CV11="Yes"),OFFSET('Sanitation Data'!$F$6,0,10*ROW('Sanitation Data'!F5)),NA())</f>
        <v>#N/A</v>
      </c>
      <c r="AH11" s="517" t="e">
        <f ca="1">+IF(AND(ISNUMBER(OFFSET('Sanitation Data'!$F$10,0,10*ROW('Sanitation Data'!F5))),'Data Summary'!CW11="Yes"),OFFSET('Sanitation Data'!$F$10,0,10*ROW('Sanitation Data'!F5)),NA())</f>
        <v>#N/A</v>
      </c>
      <c r="AI11" s="517" t="e">
        <f ca="1">+IF(AND(ISNUMBER(OFFSET('Sanitation Data'!$F$11,0,10*ROW('Sanitation Data'!F5))),'Data Summary'!CX11="Yes"),OFFSET('Sanitation Data'!$F$11,0,10*ROW('Sanitation Data'!F5)),NA())</f>
        <v>#N/A</v>
      </c>
      <c r="AJ11" s="517" t="e">
        <f ca="1">+IF(AND(ISNUMBER(OFFSET('Sanitation Data'!$F$12,0,10*ROW('Sanitation Data'!F5))),'Data Summary'!CY11="Yes"),OFFSET('Sanitation Data'!$F$12,0,10*ROW('Sanitation Data'!F5)),NA())</f>
        <v>#N/A</v>
      </c>
      <c r="AK11" s="517" t="e">
        <f ca="1">+IF(AND(ISNUMBER(OFFSET('Sanitation Data'!$G$4,0,10*ROW('Sanitation Data'!G5))),'Data Summary'!CZ11="Yes"),100-OFFSET('Sanitation Data'!$G$4,0,10*ROW('Sanitation Data'!G5)),NA())</f>
        <v>#N/A</v>
      </c>
      <c r="AL11" s="517" t="e">
        <f ca="1">+IF(AND(ISNUMBER(OFFSET('Sanitation Data'!$G$6,0,10*ROW('Sanitation Data'!G5))),'Data Summary'!DA11="Yes"),OFFSET('Sanitation Data'!$G$6,0,10*ROW('Sanitation Data'!G5)),NA())</f>
        <v>#N/A</v>
      </c>
      <c r="AM11" s="517" t="e">
        <f ca="1">+IF(AND(ISNUMBER(OFFSET('Sanitation Data'!$G$10,0,10*ROW('Sanitation Data'!G5))),'Data Summary'!DB11="Yes"),OFFSET('Sanitation Data'!$G$10,0,10*ROW('Sanitation Data'!G5)),NA())</f>
        <v>#N/A</v>
      </c>
      <c r="AN11" s="517" t="e">
        <f ca="1">+IF(AND(ISNUMBER(OFFSET('Sanitation Data'!$G$11,0,10*ROW('Sanitation Data'!G5))),'Data Summary'!DC11="Yes"),OFFSET('Sanitation Data'!$G$11,0,10*ROW('Sanitation Data'!G5)),NA())</f>
        <v>#N/A</v>
      </c>
      <c r="AO11" s="517" t="e">
        <f ca="1">+IF(AND(ISNUMBER(OFFSET('Sanitation Data'!$G$12,0,10*ROW('Sanitation Data'!G5))),'Data Summary'!DD11="Yes"),OFFSET('Sanitation Data'!$G$12,0,10*ROW('Sanitation Data'!G5)),NA())</f>
        <v>#N/A</v>
      </c>
      <c r="AP11" s="517" t="e">
        <f ca="1">+IF(AND(ISNUMBER(OFFSET('Sanitation Data'!$H$4,0,10*ROW('Sanitation Data'!H5))),'Data Summary'!DE11="Yes"),100-OFFSET('Sanitation Data'!$H$4,0,10*ROW('Sanitation Data'!H5)),NA())</f>
        <v>#N/A</v>
      </c>
      <c r="AQ11" s="517" t="e">
        <f ca="1">+IF(AND(ISNUMBER(OFFSET('Sanitation Data'!$H$6,0,10*ROW('Sanitation Data'!H5))),'Data Summary'!DF11="Yes"),OFFSET('Sanitation Data'!$H$6,0,10*ROW('Sanitation Data'!H5)),NA())</f>
        <v>#N/A</v>
      </c>
      <c r="AR11" s="517" t="e">
        <f ca="1">+IF(AND(ISNUMBER(OFFSET('Sanitation Data'!$H$10,0,10*ROW('Sanitation Data'!H5))),'Data Summary'!DG11="Yes"),OFFSET('Sanitation Data'!$H$10,0,10*ROW('Sanitation Data'!H5)),NA())</f>
        <v>#N/A</v>
      </c>
      <c r="AS11" s="517" t="e">
        <f ca="1">+IF(AND(ISNUMBER(OFFSET('Sanitation Data'!$H$11,0,10*ROW('Sanitation Data'!H5))),'Data Summary'!DH11="Yes"),OFFSET('Sanitation Data'!$H$11,0,10*ROW('Sanitation Data'!H5)),NA())</f>
        <v>#N/A</v>
      </c>
      <c r="AT11" s="517" t="e">
        <f ca="1">+IF(AND(ISNUMBER(OFFSET('Sanitation Data'!$H$12,0,10*ROW('Sanitation Data'!H5))),'Data Summary'!DI11="Yes"),OFFSET('Sanitation Data'!$H$12,0,10*ROW('Sanitation Data'!H5)),NA())</f>
        <v>#N/A</v>
      </c>
      <c r="AU11" s="517" t="e">
        <f ca="1">+IF(AND(ISNUMBER(OFFSET('Sanitation Data'!$I$4,0,10*ROW('Sanitation Data'!I5))),'Data Summary'!DJ11="Yes"),100-OFFSET('Sanitation Data'!$I$4,0,10*ROW('Sanitation Data'!I5)),NA())</f>
        <v>#N/A</v>
      </c>
      <c r="AV11" s="517" t="e">
        <f ca="1">+IF(AND(ISNUMBER(OFFSET('Sanitation Data'!$I$6,0,10*ROW('Sanitation Data'!I5))),'Data Summary'!DK11="Yes"),OFFSET('Sanitation Data'!$I$6,0,10*ROW('Sanitation Data'!I5)),NA())</f>
        <v>#N/A</v>
      </c>
      <c r="AW11" s="517" t="e">
        <f ca="1">+IF(AND(ISNUMBER(OFFSET('Sanitation Data'!$I$10,0,10*ROW('Sanitation Data'!I5))),'Data Summary'!DL11="Yes"),OFFSET('Sanitation Data'!$I$10,0,10*ROW('Sanitation Data'!I5)),NA())</f>
        <v>#N/A</v>
      </c>
      <c r="AX11" s="517" t="e">
        <f ca="1">+IF(AND(ISNUMBER(OFFSET('Sanitation Data'!$I$11,0,10*ROW('Sanitation Data'!I5))),'Data Summary'!DM11="Yes"),OFFSET('Sanitation Data'!$I$11,0,10*ROW('Sanitation Data'!I5)),NA())</f>
        <v>#N/A</v>
      </c>
      <c r="AY11" s="517" t="e">
        <f ca="1">+IF(AND(ISNUMBER(OFFSET('Sanitation Data'!$I$12,0,10*ROW('Sanitation Data'!I5))),'Data Summary'!DN11="Yes"),OFFSET('Sanitation Data'!$I$12,0,10*ROW('Sanitation Data'!I5)),NA())</f>
        <v>#N/A</v>
      </c>
      <c r="AZ11" s="518" t="e">
        <f ca="1">+IF(AND(ISNUMBER(OFFSET('Hygiene Data'!$D$5,0,10*ROW('Hygiene Data'!D5))),'Data Summary'!DO11="Yes"),OFFSET('Hygiene Data'!$D$5,0,10*ROW('Hygiene Data'!D5)),NA())</f>
        <v>#N/A</v>
      </c>
      <c r="BA11" s="518" t="e">
        <f ca="1">+IF(AND(ISNUMBER(OFFSET('Hygiene Data'!$D$7,0,10*ROW('Hygiene Data'!D5))),'Data Summary'!DP11="Yes"),OFFSET('Hygiene Data'!$D$7,0,10*ROW('Hygiene Data'!D5)),NA())</f>
        <v>#N/A</v>
      </c>
      <c r="BB11" s="518" t="e">
        <f ca="1">+IF(AND(ISNUMBER(OFFSET('Hygiene Data'!$D$9,0,10*ROW('Hygiene Data'!D5))),'Data Summary'!DQ11="Yes"),OFFSET('Hygiene Data'!$D$9,0,10*ROW('Hygiene Data'!D5)),NA())</f>
        <v>#N/A</v>
      </c>
      <c r="BC11" s="518" t="e">
        <f ca="1">+IF(AND(ISNUMBER(OFFSET('Hygiene Data'!$E$5,0,10*ROW('Hygiene Data'!E5))),'Data Summary'!DR11="Yes"),OFFSET('Hygiene Data'!$E$5,0,10*ROW('Hygiene Data'!E5)),NA())</f>
        <v>#N/A</v>
      </c>
      <c r="BD11" s="518" t="e">
        <f ca="1">+IF(AND(ISNUMBER(OFFSET('Hygiene Data'!$E$7,0,10*ROW('Hygiene Data'!E5))),'Data Summary'!DS11="Yes"),OFFSET('Hygiene Data'!$E$7,0,10*ROW('Hygiene Data'!E5)),NA())</f>
        <v>#N/A</v>
      </c>
      <c r="BE11" s="518" t="e">
        <f ca="1">+IF(AND(ISNUMBER(OFFSET('Hygiene Data'!$E$9,0,10*ROW('Hygiene Data'!E5))),'Data Summary'!DT11="Yes"),OFFSET('Hygiene Data'!$E$9,0,10*ROW('Hygiene Data'!E5)),NA())</f>
        <v>#N/A</v>
      </c>
      <c r="BF11" s="518" t="e">
        <f ca="1">+IF(AND(ISNUMBER(OFFSET('Hygiene Data'!$F$5,0,10*ROW('Hygiene Data'!F5))),'Data Summary'!DU11="Yes"),OFFSET('Hygiene Data'!$F$5,0,10*ROW('Hygiene Data'!F5)),NA())</f>
        <v>#N/A</v>
      </c>
      <c r="BG11" s="518" t="e">
        <f ca="1">+IF(AND(ISNUMBER(OFFSET('Hygiene Data'!$F$7,0,10*ROW('Hygiene Data'!F5))),'Data Summary'!DV11="Yes"),OFFSET('Hygiene Data'!$F$7,0,10*ROW('Hygiene Data'!F5)),NA())</f>
        <v>#N/A</v>
      </c>
      <c r="BH11" s="518" t="e">
        <f ca="1">+IF(AND(ISNUMBER(OFFSET('Hygiene Data'!$F$9,0,10*ROW('Hygiene Data'!F5))),'Data Summary'!DW11="Yes"),OFFSET('Hygiene Data'!$F$9,0,10*ROW('Hygiene Data'!F5)),NA())</f>
        <v>#N/A</v>
      </c>
      <c r="BI11" s="518" t="e">
        <f ca="1">+IF(AND(ISNUMBER(OFFSET('Hygiene Data'!$G$5,0,10*ROW('Hygiene Data'!G5))),'Data Summary'!DX11="Yes"),OFFSET('Hygiene Data'!$G$5,0,10*ROW('Hygiene Data'!G5)),NA())</f>
        <v>#N/A</v>
      </c>
      <c r="BJ11" s="518" t="e">
        <f ca="1">+IF(AND(ISNUMBER(OFFSET('Hygiene Data'!$G$7,0,10*ROW('Hygiene Data'!G5))),'Data Summary'!DY11="Yes"),OFFSET('Hygiene Data'!$G$7,0,10*ROW('Hygiene Data'!G5)),NA())</f>
        <v>#N/A</v>
      </c>
      <c r="BK11" s="518" t="e">
        <f ca="1">+IF(AND(ISNUMBER(OFFSET('Hygiene Data'!$G$9,0,10*ROW('Hygiene Data'!G5))),'Data Summary'!DZ11="Yes"),OFFSET('Hygiene Data'!$G$9,0,10*ROW('Hygiene Data'!G5)),NA())</f>
        <v>#N/A</v>
      </c>
      <c r="BL11" s="518" t="e">
        <f ca="1">+IF(AND(ISNUMBER(OFFSET('Hygiene Data'!$H$5,0,10*ROW('Hygiene Data'!H5))),'Data Summary'!EA11="Yes"),OFFSET('Hygiene Data'!$H$5,0,10*ROW('Hygiene Data'!H5)),NA())</f>
        <v>#N/A</v>
      </c>
      <c r="BM11" s="518" t="e">
        <f ca="1">+IF(AND(ISNUMBER(OFFSET('Hygiene Data'!$H$7,0,10*ROW('Hygiene Data'!H5))),'Data Summary'!EB11="Yes"),OFFSET('Hygiene Data'!$H$7,0,10*ROW('Hygiene Data'!H5)),NA())</f>
        <v>#N/A</v>
      </c>
      <c r="BN11" s="518" t="e">
        <f ca="1">+IF(AND(ISNUMBER(OFFSET('Hygiene Data'!$H$9,0,10*ROW('Hygiene Data'!H5))),'Data Summary'!EC11="Yes"),OFFSET('Hygiene Data'!$H$9,0,10*ROW('Hygiene Data'!H5)),NA())</f>
        <v>#N/A</v>
      </c>
      <c r="BO11" s="518" t="e">
        <f ca="1">+IF(AND(ISNUMBER(OFFSET('Hygiene Data'!$I$5,0,10*ROW('Hygiene Data'!I5))),'Data Summary'!ED11="Yes"),OFFSET('Hygiene Data'!$I$5,0,10*ROW('Hygiene Data'!I5)),NA())</f>
        <v>#N/A</v>
      </c>
      <c r="BP11" s="518" t="e">
        <f ca="1">+IF(AND(ISNUMBER(OFFSET('Hygiene Data'!$I$7,0,10*ROW('Hygiene Data'!I5))),'Data Summary'!EE11="Yes"),OFFSET('Hygiene Data'!$I$7,0,10*ROW('Hygiene Data'!I5)),NA())</f>
        <v>#N/A</v>
      </c>
      <c r="BQ11" s="518" t="e">
        <f ca="1">+IF(AND(ISNUMBER(OFFSET('Hygiene Data'!$I$9,0,10*ROW('Hygiene Data'!I5))),'Data Summary'!EF11="Yes"),OFFSET('Hygiene Data'!$I$9,0,10*ROW('Hygiene Data'!I5)),NA())</f>
        <v>#N/A</v>
      </c>
    </row>
    <row r="12" spans="1:69" x14ac:dyDescent="0.25">
      <c r="A12" s="514" t="e">
        <f ca="1">+RIGHT('Data Summary'!A12,LEN('Data Summary'!A12)-9)</f>
        <v>#VALUE!</v>
      </c>
      <c r="B12" s="488" t="str">
        <f ca="1">+IF(ISTEXT('Data Summary'!B12),'Data Summary'!B12,"")</f>
        <v/>
      </c>
      <c r="C12" s="515" t="e">
        <f ca="1">+VALUE('Data Summary'!C12)</f>
        <v>#VALUE!</v>
      </c>
      <c r="D12" s="516" t="e">
        <f ca="1">+IF(AND(ISNUMBER(OFFSET('Water Data'!$D$4,0,10*ROW('Water Data'!D6))),'Data Summary'!BS12="Yes"),100-OFFSET('Water Data'!$D$4,0,10*ROW('Water Data'!D6)),NA())</f>
        <v>#N/A</v>
      </c>
      <c r="E12" s="516" t="e">
        <f ca="1">+IF(AND(ISNUMBER(OFFSET('Water Data'!$D$6,0,10*ROW('Water Data'!D6))),'Data Summary'!BT12="Yes"),OFFSET('Water Data'!$D$6,0,10*ROW('Water Data'!D6)),NA())</f>
        <v>#N/A</v>
      </c>
      <c r="F12" s="516" t="e">
        <f ca="1">+IF(AND(ISNUMBER(OFFSET('Water Data'!$D$9,0,10*ROW('Water Data'!D6))),'Data Summary'!BU12="Yes"),OFFSET('Water Data'!$D$9,0,10*ROW('Water Data'!D6)),NA())</f>
        <v>#N/A</v>
      </c>
      <c r="G12" s="516" t="e">
        <f ca="1">+IF(AND(ISNUMBER(OFFSET('Water Data'!$E$4,0,10*ROW('Water Data'!E6))),'Data Summary'!BV12="Yes"),100-OFFSET('Water Data'!$E$4,0,10*ROW('Water Data'!E6)),NA())</f>
        <v>#N/A</v>
      </c>
      <c r="H12" s="516" t="e">
        <f ca="1">+IF(AND(ISNUMBER(OFFSET('Water Data'!$E$6,0,10*ROW('Water Data'!E6))),'Data Summary'!BW12="Yes"),OFFSET('Water Data'!$E$6,0,10*ROW('Water Data'!E6)),NA())</f>
        <v>#N/A</v>
      </c>
      <c r="I12" s="516" t="e">
        <f ca="1">+IF(AND(ISNUMBER(OFFSET('Water Data'!$E$9,0,10*ROW('Water Data'!E6))),'Data Summary'!BX12="Yes"),OFFSET('Water Data'!$E$9,0,10*ROW('Water Data'!E6)),NA())</f>
        <v>#N/A</v>
      </c>
      <c r="J12" s="516" t="e">
        <f ca="1">+IF(AND(ISNUMBER(OFFSET('Water Data'!$F$4,0,10*ROW('Water Data'!F6))),'Data Summary'!BY12="Yes"),100-OFFSET('Water Data'!$F$4,0,10*ROW('Water Data'!F6)),NA())</f>
        <v>#N/A</v>
      </c>
      <c r="K12" s="516" t="e">
        <f ca="1">+IF(AND(ISNUMBER(OFFSET('Water Data'!$F$6,0,10*ROW('Water Data'!F6))),'Data Summary'!BZ12="Yes"),OFFSET('Water Data'!$F$6,0,10*ROW('Water Data'!F6)),NA())</f>
        <v>#N/A</v>
      </c>
      <c r="L12" s="516" t="e">
        <f ca="1">+IF(AND(ISNUMBER(OFFSET('Water Data'!$F$9,0,10*ROW('Water Data'!F6))),'Data Summary'!CA12="Yes"),OFFSET('Water Data'!$F$9,0,10*ROW('Water Data'!F6)),NA())</f>
        <v>#N/A</v>
      </c>
      <c r="M12" s="516" t="e">
        <f ca="1">+IF(AND(ISNUMBER(OFFSET('Water Data'!$G$4,0,10*ROW('Water Data'!G6))),'Data Summary'!CB12="Yes"),100-OFFSET('Water Data'!$G$4,0,10*ROW('Water Data'!G6)),NA())</f>
        <v>#N/A</v>
      </c>
      <c r="N12" s="516" t="e">
        <f ca="1">+IF(AND(ISNUMBER(OFFSET('Water Data'!$G$6,0,10*ROW('Water Data'!G6))),'Data Summary'!CC12="Yes"),OFFSET('Water Data'!$G$6,0,10*ROW('Water Data'!G6)),NA())</f>
        <v>#N/A</v>
      </c>
      <c r="O12" s="516" t="e">
        <f ca="1">+IF(AND(ISNUMBER(OFFSET('Water Data'!$G$9,0,10*ROW('Water Data'!G6))),'Data Summary'!CD12="Yes"),OFFSET('Water Data'!$G$9,0,10*ROW('Water Data'!G6)),NA())</f>
        <v>#N/A</v>
      </c>
      <c r="P12" s="516" t="e">
        <f ca="1">+IF(AND(ISNUMBER(OFFSET('Water Data'!$H$4,0,10*ROW('Water Data'!H6))),'Data Summary'!CE12="Yes"),100-OFFSET('Water Data'!$H$4,0,10*ROW('Water Data'!H6)),NA())</f>
        <v>#N/A</v>
      </c>
      <c r="Q12" s="516" t="e">
        <f ca="1">+IF(AND(ISNUMBER(OFFSET('Water Data'!$H$6,0,10*ROW('Water Data'!H6))),'Data Summary'!CF12="Yes"),OFFSET('Water Data'!$H$6,0,10*ROW('Water Data'!H6)),NA())</f>
        <v>#N/A</v>
      </c>
      <c r="R12" s="516" t="e">
        <f ca="1">+IF(AND(ISNUMBER(OFFSET('Water Data'!$H$9,0,10*ROW('Water Data'!H6))),'Data Summary'!CG12="Yes"),OFFSET('Water Data'!$H$9,0,10*ROW('Water Data'!H6)),NA())</f>
        <v>#N/A</v>
      </c>
      <c r="S12" s="516" t="e">
        <f ca="1">+IF(AND(ISNUMBER(OFFSET('Water Data'!$I$4,0,10*ROW('Water Data'!I6))),'Data Summary'!CH12="Yes"),100-OFFSET('Water Data'!$I$4,0,10*ROW('Water Data'!I6)),NA())</f>
        <v>#N/A</v>
      </c>
      <c r="T12" s="516" t="e">
        <f ca="1">+IF(AND(ISNUMBER(OFFSET('Water Data'!$I$6,0,10*ROW('Water Data'!I6))),'Data Summary'!CI12="Yes"),OFFSET('Water Data'!$I$6,0,10*ROW('Water Data'!I6)),NA())</f>
        <v>#N/A</v>
      </c>
      <c r="U12" s="516" t="e">
        <f ca="1">+IF(AND(ISNUMBER(OFFSET('Water Data'!$I$9,0,10*ROW('Water Data'!I6))),'Data Summary'!CJ12="Yes"),OFFSET('Water Data'!$I$9,0,10*ROW('Water Data'!I6)),NA())</f>
        <v>#N/A</v>
      </c>
      <c r="V12" s="517" t="e">
        <f ca="1">+IF(AND(ISNUMBER(OFFSET('Sanitation Data'!$D$4,0,10*ROW('Sanitation Data'!D6))),'Data Summary'!CK12="Yes"),100-OFFSET('Sanitation Data'!$D$4,0,10*ROW('Sanitation Data'!D6)),NA())</f>
        <v>#N/A</v>
      </c>
      <c r="W12" s="517" t="e">
        <f ca="1">+IF(AND(ISNUMBER(OFFSET('Sanitation Data'!$D$6,0,10*ROW('Sanitation Data'!D6))),'Data Summary'!CL12="Yes"),OFFSET('Sanitation Data'!$D$6,0,10*ROW('Sanitation Data'!D6)),NA())</f>
        <v>#N/A</v>
      </c>
      <c r="X12" s="517" t="e">
        <f ca="1">+IF(AND(ISNUMBER(OFFSET('Sanitation Data'!$D$10,0,10*ROW('Sanitation Data'!D6))),'Data Summary'!CM12="Yes"),OFFSET('Sanitation Data'!$D$10,0,10*ROW('Sanitation Data'!D6)),NA())</f>
        <v>#N/A</v>
      </c>
      <c r="Y12" s="517" t="e">
        <f ca="1">+IF(AND(ISNUMBER(OFFSET('Sanitation Data'!$D$11,0,10*ROW('Sanitation Data'!D6))),'Data Summary'!CN12="Yes"),OFFSET('Sanitation Data'!$D$11,0,10*ROW('Sanitation Data'!D6)),NA())</f>
        <v>#N/A</v>
      </c>
      <c r="Z12" s="517" t="e">
        <f ca="1">+IF(AND(ISNUMBER(OFFSET('Sanitation Data'!$D$12,0,10*ROW('Sanitation Data'!D6))),'Data Summary'!CO12="Yes"),OFFSET('Sanitation Data'!$D$12,0,10*ROW('Sanitation Data'!D6)),NA())</f>
        <v>#N/A</v>
      </c>
      <c r="AA12" s="517" t="e">
        <f ca="1">+IF(AND(ISNUMBER(OFFSET('Sanitation Data'!$E$4,0,10*ROW('Sanitation Data'!E6))),'Data Summary'!CP12="Yes"),100-OFFSET('Sanitation Data'!$E$4,0,10*ROW('Sanitation Data'!E6)),NA())</f>
        <v>#N/A</v>
      </c>
      <c r="AB12" s="517" t="e">
        <f ca="1">+IF(AND(ISNUMBER(OFFSET('Sanitation Data'!$E$6,0,10*ROW('Sanitation Data'!E6))),'Data Summary'!CQ12="Yes"),OFFSET('Sanitation Data'!$E$6,0,10*ROW('Sanitation Data'!E6)),NA())</f>
        <v>#N/A</v>
      </c>
      <c r="AC12" s="517" t="e">
        <f ca="1">+IF(AND(ISNUMBER(OFFSET('Sanitation Data'!$E$10,0,10*ROW('Sanitation Data'!E6))),'Data Summary'!CR12="Yes"),OFFSET('Sanitation Data'!$E$10,0,10*ROW('Sanitation Data'!E6)),NA())</f>
        <v>#N/A</v>
      </c>
      <c r="AD12" s="517" t="e">
        <f ca="1">+IF(AND(ISNUMBER(OFFSET('Sanitation Data'!$E$11,0,10*ROW('Sanitation Data'!E6))),'Data Summary'!CS12="Yes"),OFFSET('Sanitation Data'!$E$11,0,10*ROW('Sanitation Data'!E6)),NA())</f>
        <v>#N/A</v>
      </c>
      <c r="AE12" s="517" t="e">
        <f ca="1">+IF(AND(ISNUMBER(OFFSET('Sanitation Data'!$E$12,0,10*ROW('Sanitation Data'!E6))),'Data Summary'!CT12="Yes"),OFFSET('Sanitation Data'!$E$12,0,10*ROW('Sanitation Data'!E6)),NA())</f>
        <v>#N/A</v>
      </c>
      <c r="AF12" s="517" t="e">
        <f ca="1">+IF(AND(ISNUMBER(OFFSET('Sanitation Data'!$F$4,0,10*ROW('Sanitation Data'!F6))),'Data Summary'!CU12="Yes"),100-OFFSET('Sanitation Data'!$F$4,0,10*ROW('Sanitation Data'!F6)),NA())</f>
        <v>#N/A</v>
      </c>
      <c r="AG12" s="517" t="e">
        <f ca="1">+IF(AND(ISNUMBER(OFFSET('Sanitation Data'!$F$6,0,10*ROW('Sanitation Data'!F6))),'Data Summary'!CV12="Yes"),OFFSET('Sanitation Data'!$F$6,0,10*ROW('Sanitation Data'!F6)),NA())</f>
        <v>#N/A</v>
      </c>
      <c r="AH12" s="517" t="e">
        <f ca="1">+IF(AND(ISNUMBER(OFFSET('Sanitation Data'!$F$10,0,10*ROW('Sanitation Data'!F6))),'Data Summary'!CW12="Yes"),OFFSET('Sanitation Data'!$F$10,0,10*ROW('Sanitation Data'!F6)),NA())</f>
        <v>#N/A</v>
      </c>
      <c r="AI12" s="517" t="e">
        <f ca="1">+IF(AND(ISNUMBER(OFFSET('Sanitation Data'!$F$11,0,10*ROW('Sanitation Data'!F6))),'Data Summary'!CX12="Yes"),OFFSET('Sanitation Data'!$F$11,0,10*ROW('Sanitation Data'!F6)),NA())</f>
        <v>#N/A</v>
      </c>
      <c r="AJ12" s="517" t="e">
        <f ca="1">+IF(AND(ISNUMBER(OFFSET('Sanitation Data'!$F$12,0,10*ROW('Sanitation Data'!F6))),'Data Summary'!CY12="Yes"),OFFSET('Sanitation Data'!$F$12,0,10*ROW('Sanitation Data'!F6)),NA())</f>
        <v>#N/A</v>
      </c>
      <c r="AK12" s="517" t="e">
        <f ca="1">+IF(AND(ISNUMBER(OFFSET('Sanitation Data'!$G$4,0,10*ROW('Sanitation Data'!G6))),'Data Summary'!CZ12="Yes"),100-OFFSET('Sanitation Data'!$G$4,0,10*ROW('Sanitation Data'!G6)),NA())</f>
        <v>#N/A</v>
      </c>
      <c r="AL12" s="517" t="e">
        <f ca="1">+IF(AND(ISNUMBER(OFFSET('Sanitation Data'!$G$6,0,10*ROW('Sanitation Data'!G6))),'Data Summary'!DA12="Yes"),OFFSET('Sanitation Data'!$G$6,0,10*ROW('Sanitation Data'!G6)),NA())</f>
        <v>#N/A</v>
      </c>
      <c r="AM12" s="517" t="e">
        <f ca="1">+IF(AND(ISNUMBER(OFFSET('Sanitation Data'!$G$10,0,10*ROW('Sanitation Data'!G6))),'Data Summary'!DB12="Yes"),OFFSET('Sanitation Data'!$G$10,0,10*ROW('Sanitation Data'!G6)),NA())</f>
        <v>#N/A</v>
      </c>
      <c r="AN12" s="517" t="e">
        <f ca="1">+IF(AND(ISNUMBER(OFFSET('Sanitation Data'!$G$11,0,10*ROW('Sanitation Data'!G6))),'Data Summary'!DC12="Yes"),OFFSET('Sanitation Data'!$G$11,0,10*ROW('Sanitation Data'!G6)),NA())</f>
        <v>#N/A</v>
      </c>
      <c r="AO12" s="517" t="e">
        <f ca="1">+IF(AND(ISNUMBER(OFFSET('Sanitation Data'!$G$12,0,10*ROW('Sanitation Data'!G6))),'Data Summary'!DD12="Yes"),OFFSET('Sanitation Data'!$G$12,0,10*ROW('Sanitation Data'!G6)),NA())</f>
        <v>#N/A</v>
      </c>
      <c r="AP12" s="517" t="e">
        <f ca="1">+IF(AND(ISNUMBER(OFFSET('Sanitation Data'!$H$4,0,10*ROW('Sanitation Data'!H6))),'Data Summary'!DE12="Yes"),100-OFFSET('Sanitation Data'!$H$4,0,10*ROW('Sanitation Data'!H6)),NA())</f>
        <v>#N/A</v>
      </c>
      <c r="AQ12" s="517" t="e">
        <f ca="1">+IF(AND(ISNUMBER(OFFSET('Sanitation Data'!$H$6,0,10*ROW('Sanitation Data'!H6))),'Data Summary'!DF12="Yes"),OFFSET('Sanitation Data'!$H$6,0,10*ROW('Sanitation Data'!H6)),NA())</f>
        <v>#N/A</v>
      </c>
      <c r="AR12" s="517" t="e">
        <f ca="1">+IF(AND(ISNUMBER(OFFSET('Sanitation Data'!$H$10,0,10*ROW('Sanitation Data'!H6))),'Data Summary'!DG12="Yes"),OFFSET('Sanitation Data'!$H$10,0,10*ROW('Sanitation Data'!H6)),NA())</f>
        <v>#N/A</v>
      </c>
      <c r="AS12" s="517" t="e">
        <f ca="1">+IF(AND(ISNUMBER(OFFSET('Sanitation Data'!$H$11,0,10*ROW('Sanitation Data'!H6))),'Data Summary'!DH12="Yes"),OFFSET('Sanitation Data'!$H$11,0,10*ROW('Sanitation Data'!H6)),NA())</f>
        <v>#N/A</v>
      </c>
      <c r="AT12" s="517" t="e">
        <f ca="1">+IF(AND(ISNUMBER(OFFSET('Sanitation Data'!$H$12,0,10*ROW('Sanitation Data'!H6))),'Data Summary'!DI12="Yes"),OFFSET('Sanitation Data'!$H$12,0,10*ROW('Sanitation Data'!H6)),NA())</f>
        <v>#N/A</v>
      </c>
      <c r="AU12" s="517" t="e">
        <f ca="1">+IF(AND(ISNUMBER(OFFSET('Sanitation Data'!$I$4,0,10*ROW('Sanitation Data'!I6))),'Data Summary'!DJ12="Yes"),100-OFFSET('Sanitation Data'!$I$4,0,10*ROW('Sanitation Data'!I6)),NA())</f>
        <v>#N/A</v>
      </c>
      <c r="AV12" s="517" t="e">
        <f ca="1">+IF(AND(ISNUMBER(OFFSET('Sanitation Data'!$I$6,0,10*ROW('Sanitation Data'!I6))),'Data Summary'!DK12="Yes"),OFFSET('Sanitation Data'!$I$6,0,10*ROW('Sanitation Data'!I6)),NA())</f>
        <v>#N/A</v>
      </c>
      <c r="AW12" s="517" t="e">
        <f ca="1">+IF(AND(ISNUMBER(OFFSET('Sanitation Data'!$I$10,0,10*ROW('Sanitation Data'!I6))),'Data Summary'!DL12="Yes"),OFFSET('Sanitation Data'!$I$10,0,10*ROW('Sanitation Data'!I6)),NA())</f>
        <v>#N/A</v>
      </c>
      <c r="AX12" s="517" t="e">
        <f ca="1">+IF(AND(ISNUMBER(OFFSET('Sanitation Data'!$I$11,0,10*ROW('Sanitation Data'!I6))),'Data Summary'!DM12="Yes"),OFFSET('Sanitation Data'!$I$11,0,10*ROW('Sanitation Data'!I6)),NA())</f>
        <v>#N/A</v>
      </c>
      <c r="AY12" s="517" t="e">
        <f ca="1">+IF(AND(ISNUMBER(OFFSET('Sanitation Data'!$I$12,0,10*ROW('Sanitation Data'!I6))),'Data Summary'!DN12="Yes"),OFFSET('Sanitation Data'!$I$12,0,10*ROW('Sanitation Data'!I6)),NA())</f>
        <v>#N/A</v>
      </c>
      <c r="AZ12" s="518" t="e">
        <f ca="1">+IF(AND(ISNUMBER(OFFSET('Hygiene Data'!$D$5,0,10*ROW('Hygiene Data'!D6))),'Data Summary'!DO12="Yes"),OFFSET('Hygiene Data'!$D$5,0,10*ROW('Hygiene Data'!D6)),NA())</f>
        <v>#N/A</v>
      </c>
      <c r="BA12" s="518" t="e">
        <f ca="1">+IF(AND(ISNUMBER(OFFSET('Hygiene Data'!$D$7,0,10*ROW('Hygiene Data'!D6))),'Data Summary'!DP12="Yes"),OFFSET('Hygiene Data'!$D$7,0,10*ROW('Hygiene Data'!D6)),NA())</f>
        <v>#N/A</v>
      </c>
      <c r="BB12" s="518" t="e">
        <f ca="1">+IF(AND(ISNUMBER(OFFSET('Hygiene Data'!$D$9,0,10*ROW('Hygiene Data'!D6))),'Data Summary'!DQ12="Yes"),OFFSET('Hygiene Data'!$D$9,0,10*ROW('Hygiene Data'!D6)),NA())</f>
        <v>#N/A</v>
      </c>
      <c r="BC12" s="518" t="e">
        <f ca="1">+IF(AND(ISNUMBER(OFFSET('Hygiene Data'!$E$5,0,10*ROW('Hygiene Data'!E6))),'Data Summary'!DR12="Yes"),OFFSET('Hygiene Data'!$E$5,0,10*ROW('Hygiene Data'!E6)),NA())</f>
        <v>#N/A</v>
      </c>
      <c r="BD12" s="518" t="e">
        <f ca="1">+IF(AND(ISNUMBER(OFFSET('Hygiene Data'!$E$7,0,10*ROW('Hygiene Data'!E6))),'Data Summary'!DS12="Yes"),OFFSET('Hygiene Data'!$E$7,0,10*ROW('Hygiene Data'!E6)),NA())</f>
        <v>#N/A</v>
      </c>
      <c r="BE12" s="518" t="e">
        <f ca="1">+IF(AND(ISNUMBER(OFFSET('Hygiene Data'!$E$9,0,10*ROW('Hygiene Data'!E6))),'Data Summary'!DT12="Yes"),OFFSET('Hygiene Data'!$E$9,0,10*ROW('Hygiene Data'!E6)),NA())</f>
        <v>#N/A</v>
      </c>
      <c r="BF12" s="518" t="e">
        <f ca="1">+IF(AND(ISNUMBER(OFFSET('Hygiene Data'!$F$5,0,10*ROW('Hygiene Data'!F6))),'Data Summary'!DU12="Yes"),OFFSET('Hygiene Data'!$F$5,0,10*ROW('Hygiene Data'!F6)),NA())</f>
        <v>#N/A</v>
      </c>
      <c r="BG12" s="518" t="e">
        <f ca="1">+IF(AND(ISNUMBER(OFFSET('Hygiene Data'!$F$7,0,10*ROW('Hygiene Data'!F6))),'Data Summary'!DV12="Yes"),OFFSET('Hygiene Data'!$F$7,0,10*ROW('Hygiene Data'!F6)),NA())</f>
        <v>#N/A</v>
      </c>
      <c r="BH12" s="518" t="e">
        <f ca="1">+IF(AND(ISNUMBER(OFFSET('Hygiene Data'!$F$9,0,10*ROW('Hygiene Data'!F6))),'Data Summary'!DW12="Yes"),OFFSET('Hygiene Data'!$F$9,0,10*ROW('Hygiene Data'!F6)),NA())</f>
        <v>#N/A</v>
      </c>
      <c r="BI12" s="518" t="e">
        <f ca="1">+IF(AND(ISNUMBER(OFFSET('Hygiene Data'!$G$5,0,10*ROW('Hygiene Data'!G6))),'Data Summary'!DX12="Yes"),OFFSET('Hygiene Data'!$G$5,0,10*ROW('Hygiene Data'!G6)),NA())</f>
        <v>#N/A</v>
      </c>
      <c r="BJ12" s="518" t="e">
        <f ca="1">+IF(AND(ISNUMBER(OFFSET('Hygiene Data'!$G$7,0,10*ROW('Hygiene Data'!G6))),'Data Summary'!DY12="Yes"),OFFSET('Hygiene Data'!$G$7,0,10*ROW('Hygiene Data'!G6)),NA())</f>
        <v>#N/A</v>
      </c>
      <c r="BK12" s="518" t="e">
        <f ca="1">+IF(AND(ISNUMBER(OFFSET('Hygiene Data'!$G$9,0,10*ROW('Hygiene Data'!G6))),'Data Summary'!DZ12="Yes"),OFFSET('Hygiene Data'!$G$9,0,10*ROW('Hygiene Data'!G6)),NA())</f>
        <v>#N/A</v>
      </c>
      <c r="BL12" s="518" t="e">
        <f ca="1">+IF(AND(ISNUMBER(OFFSET('Hygiene Data'!$H$5,0,10*ROW('Hygiene Data'!H6))),'Data Summary'!EA12="Yes"),OFFSET('Hygiene Data'!$H$5,0,10*ROW('Hygiene Data'!H6)),NA())</f>
        <v>#N/A</v>
      </c>
      <c r="BM12" s="518" t="e">
        <f ca="1">+IF(AND(ISNUMBER(OFFSET('Hygiene Data'!$H$7,0,10*ROW('Hygiene Data'!H6))),'Data Summary'!EB12="Yes"),OFFSET('Hygiene Data'!$H$7,0,10*ROW('Hygiene Data'!H6)),NA())</f>
        <v>#N/A</v>
      </c>
      <c r="BN12" s="518" t="e">
        <f ca="1">+IF(AND(ISNUMBER(OFFSET('Hygiene Data'!$H$9,0,10*ROW('Hygiene Data'!H6))),'Data Summary'!EC12="Yes"),OFFSET('Hygiene Data'!$H$9,0,10*ROW('Hygiene Data'!H6)),NA())</f>
        <v>#N/A</v>
      </c>
      <c r="BO12" s="518" t="e">
        <f ca="1">+IF(AND(ISNUMBER(OFFSET('Hygiene Data'!$I$5,0,10*ROW('Hygiene Data'!I6))),'Data Summary'!ED12="Yes"),OFFSET('Hygiene Data'!$I$5,0,10*ROW('Hygiene Data'!I6)),NA())</f>
        <v>#N/A</v>
      </c>
      <c r="BP12" s="518" t="e">
        <f ca="1">+IF(AND(ISNUMBER(OFFSET('Hygiene Data'!$I$7,0,10*ROW('Hygiene Data'!I6))),'Data Summary'!EE12="Yes"),OFFSET('Hygiene Data'!$I$7,0,10*ROW('Hygiene Data'!I6)),NA())</f>
        <v>#N/A</v>
      </c>
      <c r="BQ12" s="518" t="e">
        <f ca="1">+IF(AND(ISNUMBER(OFFSET('Hygiene Data'!$I$9,0,10*ROW('Hygiene Data'!I6))),'Data Summary'!EF12="Yes"),OFFSET('Hygiene Data'!$I$9,0,10*ROW('Hygiene Data'!I6)),NA())</f>
        <v>#N/A</v>
      </c>
    </row>
    <row r="13" spans="1:69" x14ac:dyDescent="0.25">
      <c r="A13" s="514" t="e">
        <f ca="1">+RIGHT('Data Summary'!A13,LEN('Data Summary'!A13)-9)</f>
        <v>#VALUE!</v>
      </c>
      <c r="B13" s="488" t="str">
        <f ca="1">+IF(ISTEXT('Data Summary'!B13),'Data Summary'!B13,"")</f>
        <v/>
      </c>
      <c r="C13" s="515" t="e">
        <f ca="1">+VALUE('Data Summary'!C13)</f>
        <v>#VALUE!</v>
      </c>
      <c r="D13" s="516" t="e">
        <f ca="1">+IF(AND(ISNUMBER(OFFSET('Water Data'!$D$4,0,10*ROW('Water Data'!D7))),'Data Summary'!BS13="Yes"),100-OFFSET('Water Data'!$D$4,0,10*ROW('Water Data'!D7)),NA())</f>
        <v>#N/A</v>
      </c>
      <c r="E13" s="516" t="e">
        <f ca="1">+IF(AND(ISNUMBER(OFFSET('Water Data'!$D$6,0,10*ROW('Water Data'!D7))),'Data Summary'!BT13="Yes"),OFFSET('Water Data'!$D$6,0,10*ROW('Water Data'!D7)),NA())</f>
        <v>#N/A</v>
      </c>
      <c r="F13" s="516" t="e">
        <f ca="1">+IF(AND(ISNUMBER(OFFSET('Water Data'!$D$9,0,10*ROW('Water Data'!D7))),'Data Summary'!BU13="Yes"),OFFSET('Water Data'!$D$9,0,10*ROW('Water Data'!D7)),NA())</f>
        <v>#N/A</v>
      </c>
      <c r="G13" s="516" t="e">
        <f ca="1">+IF(AND(ISNUMBER(OFFSET('Water Data'!$E$4,0,10*ROW('Water Data'!E7))),'Data Summary'!BV13="Yes"),100-OFFSET('Water Data'!$E$4,0,10*ROW('Water Data'!E7)),NA())</f>
        <v>#N/A</v>
      </c>
      <c r="H13" s="516" t="e">
        <f ca="1">+IF(AND(ISNUMBER(OFFSET('Water Data'!$E$6,0,10*ROW('Water Data'!E7))),'Data Summary'!BW13="Yes"),OFFSET('Water Data'!$E$6,0,10*ROW('Water Data'!E7)),NA())</f>
        <v>#N/A</v>
      </c>
      <c r="I13" s="516" t="e">
        <f ca="1">+IF(AND(ISNUMBER(OFFSET('Water Data'!$E$9,0,10*ROW('Water Data'!E7))),'Data Summary'!BX13="Yes"),OFFSET('Water Data'!$E$9,0,10*ROW('Water Data'!E7)),NA())</f>
        <v>#N/A</v>
      </c>
      <c r="J13" s="516" t="e">
        <f ca="1">+IF(AND(ISNUMBER(OFFSET('Water Data'!$F$4,0,10*ROW('Water Data'!F7))),'Data Summary'!BY13="Yes"),100-OFFSET('Water Data'!$F$4,0,10*ROW('Water Data'!F7)),NA())</f>
        <v>#N/A</v>
      </c>
      <c r="K13" s="516" t="e">
        <f ca="1">+IF(AND(ISNUMBER(OFFSET('Water Data'!$F$6,0,10*ROW('Water Data'!F7))),'Data Summary'!BZ13="Yes"),OFFSET('Water Data'!$F$6,0,10*ROW('Water Data'!F7)),NA())</f>
        <v>#N/A</v>
      </c>
      <c r="L13" s="516" t="e">
        <f ca="1">+IF(AND(ISNUMBER(OFFSET('Water Data'!$F$9,0,10*ROW('Water Data'!F7))),'Data Summary'!CA13="Yes"),OFFSET('Water Data'!$F$9,0,10*ROW('Water Data'!F7)),NA())</f>
        <v>#N/A</v>
      </c>
      <c r="M13" s="516" t="e">
        <f ca="1">+IF(AND(ISNUMBER(OFFSET('Water Data'!$G$4,0,10*ROW('Water Data'!G7))),'Data Summary'!CB13="Yes"),100-OFFSET('Water Data'!$G$4,0,10*ROW('Water Data'!G7)),NA())</f>
        <v>#N/A</v>
      </c>
      <c r="N13" s="516" t="e">
        <f ca="1">+IF(AND(ISNUMBER(OFFSET('Water Data'!$G$6,0,10*ROW('Water Data'!G7))),'Data Summary'!CC13="Yes"),OFFSET('Water Data'!$G$6,0,10*ROW('Water Data'!G7)),NA())</f>
        <v>#N/A</v>
      </c>
      <c r="O13" s="516" t="e">
        <f ca="1">+IF(AND(ISNUMBER(OFFSET('Water Data'!$G$9,0,10*ROW('Water Data'!G7))),'Data Summary'!CD13="Yes"),OFFSET('Water Data'!$G$9,0,10*ROW('Water Data'!G7)),NA())</f>
        <v>#N/A</v>
      </c>
      <c r="P13" s="516" t="e">
        <f ca="1">+IF(AND(ISNUMBER(OFFSET('Water Data'!$H$4,0,10*ROW('Water Data'!H7))),'Data Summary'!CE13="Yes"),100-OFFSET('Water Data'!$H$4,0,10*ROW('Water Data'!H7)),NA())</f>
        <v>#N/A</v>
      </c>
      <c r="Q13" s="516" t="e">
        <f ca="1">+IF(AND(ISNUMBER(OFFSET('Water Data'!$H$6,0,10*ROW('Water Data'!H7))),'Data Summary'!CF13="Yes"),OFFSET('Water Data'!$H$6,0,10*ROW('Water Data'!H7)),NA())</f>
        <v>#N/A</v>
      </c>
      <c r="R13" s="516" t="e">
        <f ca="1">+IF(AND(ISNUMBER(OFFSET('Water Data'!$H$9,0,10*ROW('Water Data'!H7))),'Data Summary'!CG13="Yes"),OFFSET('Water Data'!$H$9,0,10*ROW('Water Data'!H7)),NA())</f>
        <v>#N/A</v>
      </c>
      <c r="S13" s="516" t="e">
        <f ca="1">+IF(AND(ISNUMBER(OFFSET('Water Data'!$I$4,0,10*ROW('Water Data'!I7))),'Data Summary'!CH13="Yes"),100-OFFSET('Water Data'!$I$4,0,10*ROW('Water Data'!I7)),NA())</f>
        <v>#N/A</v>
      </c>
      <c r="T13" s="516" t="e">
        <f ca="1">+IF(AND(ISNUMBER(OFFSET('Water Data'!$I$6,0,10*ROW('Water Data'!I7))),'Data Summary'!CI13="Yes"),OFFSET('Water Data'!$I$6,0,10*ROW('Water Data'!I7)),NA())</f>
        <v>#N/A</v>
      </c>
      <c r="U13" s="516" t="e">
        <f ca="1">+IF(AND(ISNUMBER(OFFSET('Water Data'!$I$9,0,10*ROW('Water Data'!I7))),'Data Summary'!CJ13="Yes"),OFFSET('Water Data'!$I$9,0,10*ROW('Water Data'!I7)),NA())</f>
        <v>#N/A</v>
      </c>
      <c r="V13" s="517" t="e">
        <f ca="1">+IF(AND(ISNUMBER(OFFSET('Sanitation Data'!$D$4,0,10*ROW('Sanitation Data'!D7))),'Data Summary'!CK13="Yes"),100-OFFSET('Sanitation Data'!$D$4,0,10*ROW('Sanitation Data'!D7)),NA())</f>
        <v>#N/A</v>
      </c>
      <c r="W13" s="517" t="e">
        <f ca="1">+IF(AND(ISNUMBER(OFFSET('Sanitation Data'!$D$6,0,10*ROW('Sanitation Data'!D7))),'Data Summary'!CL13="Yes"),OFFSET('Sanitation Data'!$D$6,0,10*ROW('Sanitation Data'!D7)),NA())</f>
        <v>#N/A</v>
      </c>
      <c r="X13" s="517" t="e">
        <f ca="1">+IF(AND(ISNUMBER(OFFSET('Sanitation Data'!$D$10,0,10*ROW('Sanitation Data'!D7))),'Data Summary'!CM13="Yes"),OFFSET('Sanitation Data'!$D$10,0,10*ROW('Sanitation Data'!D7)),NA())</f>
        <v>#N/A</v>
      </c>
      <c r="Y13" s="517" t="e">
        <f ca="1">+IF(AND(ISNUMBER(OFFSET('Sanitation Data'!$D$11,0,10*ROW('Sanitation Data'!D7))),'Data Summary'!CN13="Yes"),OFFSET('Sanitation Data'!$D$11,0,10*ROW('Sanitation Data'!D7)),NA())</f>
        <v>#N/A</v>
      </c>
      <c r="Z13" s="517" t="e">
        <f ca="1">+IF(AND(ISNUMBER(OFFSET('Sanitation Data'!$D$12,0,10*ROW('Sanitation Data'!D7))),'Data Summary'!CO13="Yes"),OFFSET('Sanitation Data'!$D$12,0,10*ROW('Sanitation Data'!D7)),NA())</f>
        <v>#N/A</v>
      </c>
      <c r="AA13" s="517" t="e">
        <f ca="1">+IF(AND(ISNUMBER(OFFSET('Sanitation Data'!$E$4,0,10*ROW('Sanitation Data'!E7))),'Data Summary'!CP13="Yes"),100-OFFSET('Sanitation Data'!$E$4,0,10*ROW('Sanitation Data'!E7)),NA())</f>
        <v>#N/A</v>
      </c>
      <c r="AB13" s="517" t="e">
        <f ca="1">+IF(AND(ISNUMBER(OFFSET('Sanitation Data'!$E$6,0,10*ROW('Sanitation Data'!E7))),'Data Summary'!CQ13="Yes"),OFFSET('Sanitation Data'!$E$6,0,10*ROW('Sanitation Data'!E7)),NA())</f>
        <v>#N/A</v>
      </c>
      <c r="AC13" s="517" t="e">
        <f ca="1">+IF(AND(ISNUMBER(OFFSET('Sanitation Data'!$E$10,0,10*ROW('Sanitation Data'!E7))),'Data Summary'!CR13="Yes"),OFFSET('Sanitation Data'!$E$10,0,10*ROW('Sanitation Data'!E7)),NA())</f>
        <v>#N/A</v>
      </c>
      <c r="AD13" s="517" t="e">
        <f ca="1">+IF(AND(ISNUMBER(OFFSET('Sanitation Data'!$E$11,0,10*ROW('Sanitation Data'!E7))),'Data Summary'!CS13="Yes"),OFFSET('Sanitation Data'!$E$11,0,10*ROW('Sanitation Data'!E7)),NA())</f>
        <v>#N/A</v>
      </c>
      <c r="AE13" s="517" t="e">
        <f ca="1">+IF(AND(ISNUMBER(OFFSET('Sanitation Data'!$E$12,0,10*ROW('Sanitation Data'!E7))),'Data Summary'!CT13="Yes"),OFFSET('Sanitation Data'!$E$12,0,10*ROW('Sanitation Data'!E7)),NA())</f>
        <v>#N/A</v>
      </c>
      <c r="AF13" s="517" t="e">
        <f ca="1">+IF(AND(ISNUMBER(OFFSET('Sanitation Data'!$F$4,0,10*ROW('Sanitation Data'!F7))),'Data Summary'!CU13="Yes"),100-OFFSET('Sanitation Data'!$F$4,0,10*ROW('Sanitation Data'!F7)),NA())</f>
        <v>#N/A</v>
      </c>
      <c r="AG13" s="517" t="e">
        <f ca="1">+IF(AND(ISNUMBER(OFFSET('Sanitation Data'!$F$6,0,10*ROW('Sanitation Data'!F7))),'Data Summary'!CV13="Yes"),OFFSET('Sanitation Data'!$F$6,0,10*ROW('Sanitation Data'!F7)),NA())</f>
        <v>#N/A</v>
      </c>
      <c r="AH13" s="517" t="e">
        <f ca="1">+IF(AND(ISNUMBER(OFFSET('Sanitation Data'!$F$10,0,10*ROW('Sanitation Data'!F7))),'Data Summary'!CW13="Yes"),OFFSET('Sanitation Data'!$F$10,0,10*ROW('Sanitation Data'!F7)),NA())</f>
        <v>#N/A</v>
      </c>
      <c r="AI13" s="517" t="e">
        <f ca="1">+IF(AND(ISNUMBER(OFFSET('Sanitation Data'!$F$11,0,10*ROW('Sanitation Data'!F7))),'Data Summary'!CX13="Yes"),OFFSET('Sanitation Data'!$F$11,0,10*ROW('Sanitation Data'!F7)),NA())</f>
        <v>#N/A</v>
      </c>
      <c r="AJ13" s="517" t="e">
        <f ca="1">+IF(AND(ISNUMBER(OFFSET('Sanitation Data'!$F$12,0,10*ROW('Sanitation Data'!F7))),'Data Summary'!CY13="Yes"),OFFSET('Sanitation Data'!$F$12,0,10*ROW('Sanitation Data'!F7)),NA())</f>
        <v>#N/A</v>
      </c>
      <c r="AK13" s="517" t="e">
        <f ca="1">+IF(AND(ISNUMBER(OFFSET('Sanitation Data'!$G$4,0,10*ROW('Sanitation Data'!G7))),'Data Summary'!CZ13="Yes"),100-OFFSET('Sanitation Data'!$G$4,0,10*ROW('Sanitation Data'!G7)),NA())</f>
        <v>#N/A</v>
      </c>
      <c r="AL13" s="517" t="e">
        <f ca="1">+IF(AND(ISNUMBER(OFFSET('Sanitation Data'!$G$6,0,10*ROW('Sanitation Data'!G7))),'Data Summary'!DA13="Yes"),OFFSET('Sanitation Data'!$G$6,0,10*ROW('Sanitation Data'!G7)),NA())</f>
        <v>#N/A</v>
      </c>
      <c r="AM13" s="517" t="e">
        <f ca="1">+IF(AND(ISNUMBER(OFFSET('Sanitation Data'!$G$10,0,10*ROW('Sanitation Data'!G7))),'Data Summary'!DB13="Yes"),OFFSET('Sanitation Data'!$G$10,0,10*ROW('Sanitation Data'!G7)),NA())</f>
        <v>#N/A</v>
      </c>
      <c r="AN13" s="517" t="e">
        <f ca="1">+IF(AND(ISNUMBER(OFFSET('Sanitation Data'!$G$11,0,10*ROW('Sanitation Data'!G7))),'Data Summary'!DC13="Yes"),OFFSET('Sanitation Data'!$G$11,0,10*ROW('Sanitation Data'!G7)),NA())</f>
        <v>#N/A</v>
      </c>
      <c r="AO13" s="517" t="e">
        <f ca="1">+IF(AND(ISNUMBER(OFFSET('Sanitation Data'!$G$12,0,10*ROW('Sanitation Data'!G7))),'Data Summary'!DD13="Yes"),OFFSET('Sanitation Data'!$G$12,0,10*ROW('Sanitation Data'!G7)),NA())</f>
        <v>#N/A</v>
      </c>
      <c r="AP13" s="517" t="e">
        <f ca="1">+IF(AND(ISNUMBER(OFFSET('Sanitation Data'!$H$4,0,10*ROW('Sanitation Data'!H7))),'Data Summary'!DE13="Yes"),100-OFFSET('Sanitation Data'!$H$4,0,10*ROW('Sanitation Data'!H7)),NA())</f>
        <v>#N/A</v>
      </c>
      <c r="AQ13" s="517" t="e">
        <f ca="1">+IF(AND(ISNUMBER(OFFSET('Sanitation Data'!$H$6,0,10*ROW('Sanitation Data'!H7))),'Data Summary'!DF13="Yes"),OFFSET('Sanitation Data'!$H$6,0,10*ROW('Sanitation Data'!H7)),NA())</f>
        <v>#N/A</v>
      </c>
      <c r="AR13" s="517" t="e">
        <f ca="1">+IF(AND(ISNUMBER(OFFSET('Sanitation Data'!$H$10,0,10*ROW('Sanitation Data'!H7))),'Data Summary'!DG13="Yes"),OFFSET('Sanitation Data'!$H$10,0,10*ROW('Sanitation Data'!H7)),NA())</f>
        <v>#N/A</v>
      </c>
      <c r="AS13" s="517" t="e">
        <f ca="1">+IF(AND(ISNUMBER(OFFSET('Sanitation Data'!$H$11,0,10*ROW('Sanitation Data'!H7))),'Data Summary'!DH13="Yes"),OFFSET('Sanitation Data'!$H$11,0,10*ROW('Sanitation Data'!H7)),NA())</f>
        <v>#N/A</v>
      </c>
      <c r="AT13" s="517" t="e">
        <f ca="1">+IF(AND(ISNUMBER(OFFSET('Sanitation Data'!$H$12,0,10*ROW('Sanitation Data'!H7))),'Data Summary'!DI13="Yes"),OFFSET('Sanitation Data'!$H$12,0,10*ROW('Sanitation Data'!H7)),NA())</f>
        <v>#N/A</v>
      </c>
      <c r="AU13" s="517" t="e">
        <f ca="1">+IF(AND(ISNUMBER(OFFSET('Sanitation Data'!$I$4,0,10*ROW('Sanitation Data'!I7))),'Data Summary'!DJ13="Yes"),100-OFFSET('Sanitation Data'!$I$4,0,10*ROW('Sanitation Data'!I7)),NA())</f>
        <v>#N/A</v>
      </c>
      <c r="AV13" s="517" t="e">
        <f ca="1">+IF(AND(ISNUMBER(OFFSET('Sanitation Data'!$I$6,0,10*ROW('Sanitation Data'!I7))),'Data Summary'!DK13="Yes"),OFFSET('Sanitation Data'!$I$6,0,10*ROW('Sanitation Data'!I7)),NA())</f>
        <v>#N/A</v>
      </c>
      <c r="AW13" s="517" t="e">
        <f ca="1">+IF(AND(ISNUMBER(OFFSET('Sanitation Data'!$I$10,0,10*ROW('Sanitation Data'!I7))),'Data Summary'!DL13="Yes"),OFFSET('Sanitation Data'!$I$10,0,10*ROW('Sanitation Data'!I7)),NA())</f>
        <v>#N/A</v>
      </c>
      <c r="AX13" s="517" t="e">
        <f ca="1">+IF(AND(ISNUMBER(OFFSET('Sanitation Data'!$I$11,0,10*ROW('Sanitation Data'!I7))),'Data Summary'!DM13="Yes"),OFFSET('Sanitation Data'!$I$11,0,10*ROW('Sanitation Data'!I7)),NA())</f>
        <v>#N/A</v>
      </c>
      <c r="AY13" s="517" t="e">
        <f ca="1">+IF(AND(ISNUMBER(OFFSET('Sanitation Data'!$I$12,0,10*ROW('Sanitation Data'!I7))),'Data Summary'!DN13="Yes"),OFFSET('Sanitation Data'!$I$12,0,10*ROW('Sanitation Data'!I7)),NA())</f>
        <v>#N/A</v>
      </c>
      <c r="AZ13" s="518" t="e">
        <f ca="1">+IF(AND(ISNUMBER(OFFSET('Hygiene Data'!$D$5,0,10*ROW('Hygiene Data'!D7))),'Data Summary'!DO13="Yes"),OFFSET('Hygiene Data'!$D$5,0,10*ROW('Hygiene Data'!D7)),NA())</f>
        <v>#N/A</v>
      </c>
      <c r="BA13" s="518" t="e">
        <f ca="1">+IF(AND(ISNUMBER(OFFSET('Hygiene Data'!$D$7,0,10*ROW('Hygiene Data'!D7))),'Data Summary'!DP13="Yes"),OFFSET('Hygiene Data'!$D$7,0,10*ROW('Hygiene Data'!D7)),NA())</f>
        <v>#N/A</v>
      </c>
      <c r="BB13" s="518" t="e">
        <f ca="1">+IF(AND(ISNUMBER(OFFSET('Hygiene Data'!$D$9,0,10*ROW('Hygiene Data'!D7))),'Data Summary'!DQ13="Yes"),OFFSET('Hygiene Data'!$D$9,0,10*ROW('Hygiene Data'!D7)),NA())</f>
        <v>#N/A</v>
      </c>
      <c r="BC13" s="518" t="e">
        <f ca="1">+IF(AND(ISNUMBER(OFFSET('Hygiene Data'!$E$5,0,10*ROW('Hygiene Data'!E7))),'Data Summary'!DR13="Yes"),OFFSET('Hygiene Data'!$E$5,0,10*ROW('Hygiene Data'!E7)),NA())</f>
        <v>#N/A</v>
      </c>
      <c r="BD13" s="518" t="e">
        <f ca="1">+IF(AND(ISNUMBER(OFFSET('Hygiene Data'!$E$7,0,10*ROW('Hygiene Data'!E7))),'Data Summary'!DS13="Yes"),OFFSET('Hygiene Data'!$E$7,0,10*ROW('Hygiene Data'!E7)),NA())</f>
        <v>#N/A</v>
      </c>
      <c r="BE13" s="518" t="e">
        <f ca="1">+IF(AND(ISNUMBER(OFFSET('Hygiene Data'!$E$9,0,10*ROW('Hygiene Data'!E7))),'Data Summary'!DT13="Yes"),OFFSET('Hygiene Data'!$E$9,0,10*ROW('Hygiene Data'!E7)),NA())</f>
        <v>#N/A</v>
      </c>
      <c r="BF13" s="518" t="e">
        <f ca="1">+IF(AND(ISNUMBER(OFFSET('Hygiene Data'!$F$5,0,10*ROW('Hygiene Data'!F7))),'Data Summary'!DU13="Yes"),OFFSET('Hygiene Data'!$F$5,0,10*ROW('Hygiene Data'!F7)),NA())</f>
        <v>#N/A</v>
      </c>
      <c r="BG13" s="518" t="e">
        <f ca="1">+IF(AND(ISNUMBER(OFFSET('Hygiene Data'!$F$7,0,10*ROW('Hygiene Data'!F7))),'Data Summary'!DV13="Yes"),OFFSET('Hygiene Data'!$F$7,0,10*ROW('Hygiene Data'!F7)),NA())</f>
        <v>#N/A</v>
      </c>
      <c r="BH13" s="518" t="e">
        <f ca="1">+IF(AND(ISNUMBER(OFFSET('Hygiene Data'!$F$9,0,10*ROW('Hygiene Data'!F7))),'Data Summary'!DW13="Yes"),OFFSET('Hygiene Data'!$F$9,0,10*ROW('Hygiene Data'!F7)),NA())</f>
        <v>#N/A</v>
      </c>
      <c r="BI13" s="518" t="e">
        <f ca="1">+IF(AND(ISNUMBER(OFFSET('Hygiene Data'!$G$5,0,10*ROW('Hygiene Data'!G7))),'Data Summary'!DX13="Yes"),OFFSET('Hygiene Data'!$G$5,0,10*ROW('Hygiene Data'!G7)),NA())</f>
        <v>#N/A</v>
      </c>
      <c r="BJ13" s="518" t="e">
        <f ca="1">+IF(AND(ISNUMBER(OFFSET('Hygiene Data'!$G$7,0,10*ROW('Hygiene Data'!G7))),'Data Summary'!DY13="Yes"),OFFSET('Hygiene Data'!$G$7,0,10*ROW('Hygiene Data'!G7)),NA())</f>
        <v>#N/A</v>
      </c>
      <c r="BK13" s="518" t="e">
        <f ca="1">+IF(AND(ISNUMBER(OFFSET('Hygiene Data'!$G$9,0,10*ROW('Hygiene Data'!G7))),'Data Summary'!DZ13="Yes"),OFFSET('Hygiene Data'!$G$9,0,10*ROW('Hygiene Data'!G7)),NA())</f>
        <v>#N/A</v>
      </c>
      <c r="BL13" s="518" t="e">
        <f ca="1">+IF(AND(ISNUMBER(OFFSET('Hygiene Data'!$H$5,0,10*ROW('Hygiene Data'!H7))),'Data Summary'!EA13="Yes"),OFFSET('Hygiene Data'!$H$5,0,10*ROW('Hygiene Data'!H7)),NA())</f>
        <v>#N/A</v>
      </c>
      <c r="BM13" s="518" t="e">
        <f ca="1">+IF(AND(ISNUMBER(OFFSET('Hygiene Data'!$H$7,0,10*ROW('Hygiene Data'!H7))),'Data Summary'!EB13="Yes"),OFFSET('Hygiene Data'!$H$7,0,10*ROW('Hygiene Data'!H7)),NA())</f>
        <v>#N/A</v>
      </c>
      <c r="BN13" s="518" t="e">
        <f ca="1">+IF(AND(ISNUMBER(OFFSET('Hygiene Data'!$H$9,0,10*ROW('Hygiene Data'!H7))),'Data Summary'!EC13="Yes"),OFFSET('Hygiene Data'!$H$9,0,10*ROW('Hygiene Data'!H7)),NA())</f>
        <v>#N/A</v>
      </c>
      <c r="BO13" s="518" t="e">
        <f ca="1">+IF(AND(ISNUMBER(OFFSET('Hygiene Data'!$I$5,0,10*ROW('Hygiene Data'!I7))),'Data Summary'!ED13="Yes"),OFFSET('Hygiene Data'!$I$5,0,10*ROW('Hygiene Data'!I7)),NA())</f>
        <v>#N/A</v>
      </c>
      <c r="BP13" s="518" t="e">
        <f ca="1">+IF(AND(ISNUMBER(OFFSET('Hygiene Data'!$I$7,0,10*ROW('Hygiene Data'!I7))),'Data Summary'!EE13="Yes"),OFFSET('Hygiene Data'!$I$7,0,10*ROW('Hygiene Data'!I7)),NA())</f>
        <v>#N/A</v>
      </c>
      <c r="BQ13" s="518" t="e">
        <f ca="1">+IF(AND(ISNUMBER(OFFSET('Hygiene Data'!$I$9,0,10*ROW('Hygiene Data'!I7))),'Data Summary'!EF13="Yes"),OFFSET('Hygiene Data'!$I$9,0,10*ROW('Hygiene Data'!I7)),NA())</f>
        <v>#N/A</v>
      </c>
    </row>
    <row r="14" spans="1:69" x14ac:dyDescent="0.25">
      <c r="A14" s="514" t="e">
        <f ca="1">+RIGHT('Data Summary'!A14,LEN('Data Summary'!A14)-9)</f>
        <v>#VALUE!</v>
      </c>
      <c r="B14" s="488" t="str">
        <f ca="1">+IF(ISTEXT('Data Summary'!B14),'Data Summary'!B14,"")</f>
        <v/>
      </c>
      <c r="C14" s="515" t="e">
        <f ca="1">+VALUE('Data Summary'!C14)</f>
        <v>#VALUE!</v>
      </c>
      <c r="D14" s="516" t="e">
        <f ca="1">+IF(AND(ISNUMBER(OFFSET('Water Data'!$D$4,0,10*ROW('Water Data'!D8))),'Data Summary'!BS14="Yes"),100-OFFSET('Water Data'!$D$4,0,10*ROW('Water Data'!D8)),NA())</f>
        <v>#N/A</v>
      </c>
      <c r="E14" s="516" t="e">
        <f ca="1">+IF(AND(ISNUMBER(OFFSET('Water Data'!$D$6,0,10*ROW('Water Data'!D8))),'Data Summary'!BT14="Yes"),OFFSET('Water Data'!$D$6,0,10*ROW('Water Data'!D8)),NA())</f>
        <v>#N/A</v>
      </c>
      <c r="F14" s="516" t="e">
        <f ca="1">+IF(AND(ISNUMBER(OFFSET('Water Data'!$D$9,0,10*ROW('Water Data'!D8))),'Data Summary'!BU14="Yes"),OFFSET('Water Data'!$D$9,0,10*ROW('Water Data'!D8)),NA())</f>
        <v>#N/A</v>
      </c>
      <c r="G14" s="516" t="e">
        <f ca="1">+IF(AND(ISNUMBER(OFFSET('Water Data'!$E$4,0,10*ROW('Water Data'!E8))),'Data Summary'!BV14="Yes"),100-OFFSET('Water Data'!$E$4,0,10*ROW('Water Data'!E8)),NA())</f>
        <v>#N/A</v>
      </c>
      <c r="H14" s="516" t="e">
        <f ca="1">+IF(AND(ISNUMBER(OFFSET('Water Data'!$E$6,0,10*ROW('Water Data'!E8))),'Data Summary'!BW14="Yes"),OFFSET('Water Data'!$E$6,0,10*ROW('Water Data'!E8)),NA())</f>
        <v>#N/A</v>
      </c>
      <c r="I14" s="516" t="e">
        <f ca="1">+IF(AND(ISNUMBER(OFFSET('Water Data'!$E$9,0,10*ROW('Water Data'!E8))),'Data Summary'!BX14="Yes"),OFFSET('Water Data'!$E$9,0,10*ROW('Water Data'!E8)),NA())</f>
        <v>#N/A</v>
      </c>
      <c r="J14" s="516" t="e">
        <f ca="1">+IF(AND(ISNUMBER(OFFSET('Water Data'!$F$4,0,10*ROW('Water Data'!F8))),'Data Summary'!BY14="Yes"),100-OFFSET('Water Data'!$F$4,0,10*ROW('Water Data'!F8)),NA())</f>
        <v>#N/A</v>
      </c>
      <c r="K14" s="516" t="e">
        <f ca="1">+IF(AND(ISNUMBER(OFFSET('Water Data'!$F$6,0,10*ROW('Water Data'!F8))),'Data Summary'!BZ14="Yes"),OFFSET('Water Data'!$F$6,0,10*ROW('Water Data'!F8)),NA())</f>
        <v>#N/A</v>
      </c>
      <c r="L14" s="516" t="e">
        <f ca="1">+IF(AND(ISNUMBER(OFFSET('Water Data'!$F$9,0,10*ROW('Water Data'!F8))),'Data Summary'!CA14="Yes"),OFFSET('Water Data'!$F$9,0,10*ROW('Water Data'!F8)),NA())</f>
        <v>#N/A</v>
      </c>
      <c r="M14" s="516" t="e">
        <f ca="1">+IF(AND(ISNUMBER(OFFSET('Water Data'!$G$4,0,10*ROW('Water Data'!G8))),'Data Summary'!CB14="Yes"),100-OFFSET('Water Data'!$G$4,0,10*ROW('Water Data'!G8)),NA())</f>
        <v>#N/A</v>
      </c>
      <c r="N14" s="516" t="e">
        <f ca="1">+IF(AND(ISNUMBER(OFFSET('Water Data'!$G$6,0,10*ROW('Water Data'!G8))),'Data Summary'!CC14="Yes"),OFFSET('Water Data'!$G$6,0,10*ROW('Water Data'!G8)),NA())</f>
        <v>#N/A</v>
      </c>
      <c r="O14" s="516" t="e">
        <f ca="1">+IF(AND(ISNUMBER(OFFSET('Water Data'!$G$9,0,10*ROW('Water Data'!G8))),'Data Summary'!CD14="Yes"),OFFSET('Water Data'!$G$9,0,10*ROW('Water Data'!G8)),NA())</f>
        <v>#N/A</v>
      </c>
      <c r="P14" s="516" t="e">
        <f ca="1">+IF(AND(ISNUMBER(OFFSET('Water Data'!$H$4,0,10*ROW('Water Data'!H8))),'Data Summary'!CE14="Yes"),100-OFFSET('Water Data'!$H$4,0,10*ROW('Water Data'!H8)),NA())</f>
        <v>#N/A</v>
      </c>
      <c r="Q14" s="516" t="e">
        <f ca="1">+IF(AND(ISNUMBER(OFFSET('Water Data'!$H$6,0,10*ROW('Water Data'!H8))),'Data Summary'!CF14="Yes"),OFFSET('Water Data'!$H$6,0,10*ROW('Water Data'!H8)),NA())</f>
        <v>#N/A</v>
      </c>
      <c r="R14" s="516" t="e">
        <f ca="1">+IF(AND(ISNUMBER(OFFSET('Water Data'!$H$9,0,10*ROW('Water Data'!H8))),'Data Summary'!CG14="Yes"),OFFSET('Water Data'!$H$9,0,10*ROW('Water Data'!H8)),NA())</f>
        <v>#N/A</v>
      </c>
      <c r="S14" s="516" t="e">
        <f ca="1">+IF(AND(ISNUMBER(OFFSET('Water Data'!$I$4,0,10*ROW('Water Data'!I8))),'Data Summary'!CH14="Yes"),100-OFFSET('Water Data'!$I$4,0,10*ROW('Water Data'!I8)),NA())</f>
        <v>#N/A</v>
      </c>
      <c r="T14" s="516" t="e">
        <f ca="1">+IF(AND(ISNUMBER(OFFSET('Water Data'!$I$6,0,10*ROW('Water Data'!I8))),'Data Summary'!CI14="Yes"),OFFSET('Water Data'!$I$6,0,10*ROW('Water Data'!I8)),NA())</f>
        <v>#N/A</v>
      </c>
      <c r="U14" s="516" t="e">
        <f ca="1">+IF(AND(ISNUMBER(OFFSET('Water Data'!$I$9,0,10*ROW('Water Data'!I8))),'Data Summary'!CJ14="Yes"),OFFSET('Water Data'!$I$9,0,10*ROW('Water Data'!I8)),NA())</f>
        <v>#N/A</v>
      </c>
      <c r="V14" s="517" t="e">
        <f ca="1">+IF(AND(ISNUMBER(OFFSET('Sanitation Data'!$D$4,0,10*ROW('Sanitation Data'!D8))),'Data Summary'!CK14="Yes"),100-OFFSET('Sanitation Data'!$D$4,0,10*ROW('Sanitation Data'!D8)),NA())</f>
        <v>#N/A</v>
      </c>
      <c r="W14" s="517" t="e">
        <f ca="1">+IF(AND(ISNUMBER(OFFSET('Sanitation Data'!$D$6,0,10*ROW('Sanitation Data'!D8))),'Data Summary'!CL14="Yes"),OFFSET('Sanitation Data'!$D$6,0,10*ROW('Sanitation Data'!D8)),NA())</f>
        <v>#N/A</v>
      </c>
      <c r="X14" s="517" t="e">
        <f ca="1">+IF(AND(ISNUMBER(OFFSET('Sanitation Data'!$D$10,0,10*ROW('Sanitation Data'!D8))),'Data Summary'!CM14="Yes"),OFFSET('Sanitation Data'!$D$10,0,10*ROW('Sanitation Data'!D8)),NA())</f>
        <v>#N/A</v>
      </c>
      <c r="Y14" s="517" t="e">
        <f ca="1">+IF(AND(ISNUMBER(OFFSET('Sanitation Data'!$D$11,0,10*ROW('Sanitation Data'!D8))),'Data Summary'!CN14="Yes"),OFFSET('Sanitation Data'!$D$11,0,10*ROW('Sanitation Data'!D8)),NA())</f>
        <v>#N/A</v>
      </c>
      <c r="Z14" s="517" t="e">
        <f ca="1">+IF(AND(ISNUMBER(OFFSET('Sanitation Data'!$D$12,0,10*ROW('Sanitation Data'!D8))),'Data Summary'!CO14="Yes"),OFFSET('Sanitation Data'!$D$12,0,10*ROW('Sanitation Data'!D8)),NA())</f>
        <v>#N/A</v>
      </c>
      <c r="AA14" s="517" t="e">
        <f ca="1">+IF(AND(ISNUMBER(OFFSET('Sanitation Data'!$E$4,0,10*ROW('Sanitation Data'!E8))),'Data Summary'!CP14="Yes"),100-OFFSET('Sanitation Data'!$E$4,0,10*ROW('Sanitation Data'!E8)),NA())</f>
        <v>#N/A</v>
      </c>
      <c r="AB14" s="517" t="e">
        <f ca="1">+IF(AND(ISNUMBER(OFFSET('Sanitation Data'!$E$6,0,10*ROW('Sanitation Data'!E8))),'Data Summary'!CQ14="Yes"),OFFSET('Sanitation Data'!$E$6,0,10*ROW('Sanitation Data'!E8)),NA())</f>
        <v>#N/A</v>
      </c>
      <c r="AC14" s="517" t="e">
        <f ca="1">+IF(AND(ISNUMBER(OFFSET('Sanitation Data'!$E$10,0,10*ROW('Sanitation Data'!E8))),'Data Summary'!CR14="Yes"),OFFSET('Sanitation Data'!$E$10,0,10*ROW('Sanitation Data'!E8)),NA())</f>
        <v>#N/A</v>
      </c>
      <c r="AD14" s="517" t="e">
        <f ca="1">+IF(AND(ISNUMBER(OFFSET('Sanitation Data'!$E$11,0,10*ROW('Sanitation Data'!E8))),'Data Summary'!CS14="Yes"),OFFSET('Sanitation Data'!$E$11,0,10*ROW('Sanitation Data'!E8)),NA())</f>
        <v>#N/A</v>
      </c>
      <c r="AE14" s="517" t="e">
        <f ca="1">+IF(AND(ISNUMBER(OFFSET('Sanitation Data'!$E$12,0,10*ROW('Sanitation Data'!E8))),'Data Summary'!CT14="Yes"),OFFSET('Sanitation Data'!$E$12,0,10*ROW('Sanitation Data'!E8)),NA())</f>
        <v>#N/A</v>
      </c>
      <c r="AF14" s="517" t="e">
        <f ca="1">+IF(AND(ISNUMBER(OFFSET('Sanitation Data'!$F$4,0,10*ROW('Sanitation Data'!F8))),'Data Summary'!CU14="Yes"),100-OFFSET('Sanitation Data'!$F$4,0,10*ROW('Sanitation Data'!F8)),NA())</f>
        <v>#N/A</v>
      </c>
      <c r="AG14" s="517" t="e">
        <f ca="1">+IF(AND(ISNUMBER(OFFSET('Sanitation Data'!$F$6,0,10*ROW('Sanitation Data'!F8))),'Data Summary'!CV14="Yes"),OFFSET('Sanitation Data'!$F$6,0,10*ROW('Sanitation Data'!F8)),NA())</f>
        <v>#N/A</v>
      </c>
      <c r="AH14" s="517" t="e">
        <f ca="1">+IF(AND(ISNUMBER(OFFSET('Sanitation Data'!$F$10,0,10*ROW('Sanitation Data'!F8))),'Data Summary'!CW14="Yes"),OFFSET('Sanitation Data'!$F$10,0,10*ROW('Sanitation Data'!F8)),NA())</f>
        <v>#N/A</v>
      </c>
      <c r="AI14" s="517" t="e">
        <f ca="1">+IF(AND(ISNUMBER(OFFSET('Sanitation Data'!$F$11,0,10*ROW('Sanitation Data'!F8))),'Data Summary'!CX14="Yes"),OFFSET('Sanitation Data'!$F$11,0,10*ROW('Sanitation Data'!F8)),NA())</f>
        <v>#N/A</v>
      </c>
      <c r="AJ14" s="517" t="e">
        <f ca="1">+IF(AND(ISNUMBER(OFFSET('Sanitation Data'!$F$12,0,10*ROW('Sanitation Data'!F8))),'Data Summary'!CY14="Yes"),OFFSET('Sanitation Data'!$F$12,0,10*ROW('Sanitation Data'!F8)),NA())</f>
        <v>#N/A</v>
      </c>
      <c r="AK14" s="517" t="e">
        <f ca="1">+IF(AND(ISNUMBER(OFFSET('Sanitation Data'!$G$4,0,10*ROW('Sanitation Data'!G8))),'Data Summary'!CZ14="Yes"),100-OFFSET('Sanitation Data'!$G$4,0,10*ROW('Sanitation Data'!G8)),NA())</f>
        <v>#N/A</v>
      </c>
      <c r="AL14" s="517" t="e">
        <f ca="1">+IF(AND(ISNUMBER(OFFSET('Sanitation Data'!$G$6,0,10*ROW('Sanitation Data'!G8))),'Data Summary'!DA14="Yes"),OFFSET('Sanitation Data'!$G$6,0,10*ROW('Sanitation Data'!G8)),NA())</f>
        <v>#N/A</v>
      </c>
      <c r="AM14" s="517" t="e">
        <f ca="1">+IF(AND(ISNUMBER(OFFSET('Sanitation Data'!$G$10,0,10*ROW('Sanitation Data'!G8))),'Data Summary'!DB14="Yes"),OFFSET('Sanitation Data'!$G$10,0,10*ROW('Sanitation Data'!G8)),NA())</f>
        <v>#N/A</v>
      </c>
      <c r="AN14" s="517" t="e">
        <f ca="1">+IF(AND(ISNUMBER(OFFSET('Sanitation Data'!$G$11,0,10*ROW('Sanitation Data'!G8))),'Data Summary'!DC14="Yes"),OFFSET('Sanitation Data'!$G$11,0,10*ROW('Sanitation Data'!G8)),NA())</f>
        <v>#N/A</v>
      </c>
      <c r="AO14" s="517" t="e">
        <f ca="1">+IF(AND(ISNUMBER(OFFSET('Sanitation Data'!$G$12,0,10*ROW('Sanitation Data'!G8))),'Data Summary'!DD14="Yes"),OFFSET('Sanitation Data'!$G$12,0,10*ROW('Sanitation Data'!G8)),NA())</f>
        <v>#N/A</v>
      </c>
      <c r="AP14" s="517" t="e">
        <f ca="1">+IF(AND(ISNUMBER(OFFSET('Sanitation Data'!$H$4,0,10*ROW('Sanitation Data'!H8))),'Data Summary'!DE14="Yes"),100-OFFSET('Sanitation Data'!$H$4,0,10*ROW('Sanitation Data'!H8)),NA())</f>
        <v>#N/A</v>
      </c>
      <c r="AQ14" s="517" t="e">
        <f ca="1">+IF(AND(ISNUMBER(OFFSET('Sanitation Data'!$H$6,0,10*ROW('Sanitation Data'!H8))),'Data Summary'!DF14="Yes"),OFFSET('Sanitation Data'!$H$6,0,10*ROW('Sanitation Data'!H8)),NA())</f>
        <v>#N/A</v>
      </c>
      <c r="AR14" s="517" t="e">
        <f ca="1">+IF(AND(ISNUMBER(OFFSET('Sanitation Data'!$H$10,0,10*ROW('Sanitation Data'!H8))),'Data Summary'!DG14="Yes"),OFFSET('Sanitation Data'!$H$10,0,10*ROW('Sanitation Data'!H8)),NA())</f>
        <v>#N/A</v>
      </c>
      <c r="AS14" s="517" t="e">
        <f ca="1">+IF(AND(ISNUMBER(OFFSET('Sanitation Data'!$H$11,0,10*ROW('Sanitation Data'!H8))),'Data Summary'!DH14="Yes"),OFFSET('Sanitation Data'!$H$11,0,10*ROW('Sanitation Data'!H8)),NA())</f>
        <v>#N/A</v>
      </c>
      <c r="AT14" s="517" t="e">
        <f ca="1">+IF(AND(ISNUMBER(OFFSET('Sanitation Data'!$H$12,0,10*ROW('Sanitation Data'!H8))),'Data Summary'!DI14="Yes"),OFFSET('Sanitation Data'!$H$12,0,10*ROW('Sanitation Data'!H8)),NA())</f>
        <v>#N/A</v>
      </c>
      <c r="AU14" s="517" t="e">
        <f ca="1">+IF(AND(ISNUMBER(OFFSET('Sanitation Data'!$I$4,0,10*ROW('Sanitation Data'!I8))),'Data Summary'!DJ14="Yes"),100-OFFSET('Sanitation Data'!$I$4,0,10*ROW('Sanitation Data'!I8)),NA())</f>
        <v>#N/A</v>
      </c>
      <c r="AV14" s="517" t="e">
        <f ca="1">+IF(AND(ISNUMBER(OFFSET('Sanitation Data'!$I$6,0,10*ROW('Sanitation Data'!I8))),'Data Summary'!DK14="Yes"),OFFSET('Sanitation Data'!$I$6,0,10*ROW('Sanitation Data'!I8)),NA())</f>
        <v>#N/A</v>
      </c>
      <c r="AW14" s="517" t="e">
        <f ca="1">+IF(AND(ISNUMBER(OFFSET('Sanitation Data'!$I$10,0,10*ROW('Sanitation Data'!I8))),'Data Summary'!DL14="Yes"),OFFSET('Sanitation Data'!$I$10,0,10*ROW('Sanitation Data'!I8)),NA())</f>
        <v>#N/A</v>
      </c>
      <c r="AX14" s="517" t="e">
        <f ca="1">+IF(AND(ISNUMBER(OFFSET('Sanitation Data'!$I$11,0,10*ROW('Sanitation Data'!I8))),'Data Summary'!DM14="Yes"),OFFSET('Sanitation Data'!$I$11,0,10*ROW('Sanitation Data'!I8)),NA())</f>
        <v>#N/A</v>
      </c>
      <c r="AY14" s="517" t="e">
        <f ca="1">+IF(AND(ISNUMBER(OFFSET('Sanitation Data'!$I$12,0,10*ROW('Sanitation Data'!I8))),'Data Summary'!DN14="Yes"),OFFSET('Sanitation Data'!$I$12,0,10*ROW('Sanitation Data'!I8)),NA())</f>
        <v>#N/A</v>
      </c>
      <c r="AZ14" s="518" t="e">
        <f ca="1">+IF(AND(ISNUMBER(OFFSET('Hygiene Data'!$D$5,0,10*ROW('Hygiene Data'!D8))),'Data Summary'!DO14="Yes"),OFFSET('Hygiene Data'!$D$5,0,10*ROW('Hygiene Data'!D8)),NA())</f>
        <v>#N/A</v>
      </c>
      <c r="BA14" s="518" t="e">
        <f ca="1">+IF(AND(ISNUMBER(OFFSET('Hygiene Data'!$D$7,0,10*ROW('Hygiene Data'!D8))),'Data Summary'!DP14="Yes"),OFFSET('Hygiene Data'!$D$7,0,10*ROW('Hygiene Data'!D8)),NA())</f>
        <v>#N/A</v>
      </c>
      <c r="BB14" s="518" t="e">
        <f ca="1">+IF(AND(ISNUMBER(OFFSET('Hygiene Data'!$D$9,0,10*ROW('Hygiene Data'!D8))),'Data Summary'!DQ14="Yes"),OFFSET('Hygiene Data'!$D$9,0,10*ROW('Hygiene Data'!D8)),NA())</f>
        <v>#N/A</v>
      </c>
      <c r="BC14" s="518" t="e">
        <f ca="1">+IF(AND(ISNUMBER(OFFSET('Hygiene Data'!$E$5,0,10*ROW('Hygiene Data'!E8))),'Data Summary'!DR14="Yes"),OFFSET('Hygiene Data'!$E$5,0,10*ROW('Hygiene Data'!E8)),NA())</f>
        <v>#N/A</v>
      </c>
      <c r="BD14" s="518" t="e">
        <f ca="1">+IF(AND(ISNUMBER(OFFSET('Hygiene Data'!$E$7,0,10*ROW('Hygiene Data'!E8))),'Data Summary'!DS14="Yes"),OFFSET('Hygiene Data'!$E$7,0,10*ROW('Hygiene Data'!E8)),NA())</f>
        <v>#N/A</v>
      </c>
      <c r="BE14" s="518" t="e">
        <f ca="1">+IF(AND(ISNUMBER(OFFSET('Hygiene Data'!$E$9,0,10*ROW('Hygiene Data'!E8))),'Data Summary'!DT14="Yes"),OFFSET('Hygiene Data'!$E$9,0,10*ROW('Hygiene Data'!E8)),NA())</f>
        <v>#N/A</v>
      </c>
      <c r="BF14" s="518" t="e">
        <f ca="1">+IF(AND(ISNUMBER(OFFSET('Hygiene Data'!$F$5,0,10*ROW('Hygiene Data'!F8))),'Data Summary'!DU14="Yes"),OFFSET('Hygiene Data'!$F$5,0,10*ROW('Hygiene Data'!F8)),NA())</f>
        <v>#N/A</v>
      </c>
      <c r="BG14" s="518" t="e">
        <f ca="1">+IF(AND(ISNUMBER(OFFSET('Hygiene Data'!$F$7,0,10*ROW('Hygiene Data'!F8))),'Data Summary'!DV14="Yes"),OFFSET('Hygiene Data'!$F$7,0,10*ROW('Hygiene Data'!F8)),NA())</f>
        <v>#N/A</v>
      </c>
      <c r="BH14" s="518" t="e">
        <f ca="1">+IF(AND(ISNUMBER(OFFSET('Hygiene Data'!$F$9,0,10*ROW('Hygiene Data'!F8))),'Data Summary'!DW14="Yes"),OFFSET('Hygiene Data'!$F$9,0,10*ROW('Hygiene Data'!F8)),NA())</f>
        <v>#N/A</v>
      </c>
      <c r="BI14" s="518" t="e">
        <f ca="1">+IF(AND(ISNUMBER(OFFSET('Hygiene Data'!$G$5,0,10*ROW('Hygiene Data'!G8))),'Data Summary'!DX14="Yes"),OFFSET('Hygiene Data'!$G$5,0,10*ROW('Hygiene Data'!G8)),NA())</f>
        <v>#N/A</v>
      </c>
      <c r="BJ14" s="518" t="e">
        <f ca="1">+IF(AND(ISNUMBER(OFFSET('Hygiene Data'!$G$7,0,10*ROW('Hygiene Data'!G8))),'Data Summary'!DY14="Yes"),OFFSET('Hygiene Data'!$G$7,0,10*ROW('Hygiene Data'!G8)),NA())</f>
        <v>#N/A</v>
      </c>
      <c r="BK14" s="518" t="e">
        <f ca="1">+IF(AND(ISNUMBER(OFFSET('Hygiene Data'!$G$9,0,10*ROW('Hygiene Data'!G8))),'Data Summary'!DZ14="Yes"),OFFSET('Hygiene Data'!$G$9,0,10*ROW('Hygiene Data'!G8)),NA())</f>
        <v>#N/A</v>
      </c>
      <c r="BL14" s="518" t="e">
        <f ca="1">+IF(AND(ISNUMBER(OFFSET('Hygiene Data'!$H$5,0,10*ROW('Hygiene Data'!H8))),'Data Summary'!EA14="Yes"),OFFSET('Hygiene Data'!$H$5,0,10*ROW('Hygiene Data'!H8)),NA())</f>
        <v>#N/A</v>
      </c>
      <c r="BM14" s="518" t="e">
        <f ca="1">+IF(AND(ISNUMBER(OFFSET('Hygiene Data'!$H$7,0,10*ROW('Hygiene Data'!H8))),'Data Summary'!EB14="Yes"),OFFSET('Hygiene Data'!$H$7,0,10*ROW('Hygiene Data'!H8)),NA())</f>
        <v>#N/A</v>
      </c>
      <c r="BN14" s="518" t="e">
        <f ca="1">+IF(AND(ISNUMBER(OFFSET('Hygiene Data'!$H$9,0,10*ROW('Hygiene Data'!H8))),'Data Summary'!EC14="Yes"),OFFSET('Hygiene Data'!$H$9,0,10*ROW('Hygiene Data'!H8)),NA())</f>
        <v>#N/A</v>
      </c>
      <c r="BO14" s="518" t="e">
        <f ca="1">+IF(AND(ISNUMBER(OFFSET('Hygiene Data'!$I$5,0,10*ROW('Hygiene Data'!I8))),'Data Summary'!ED14="Yes"),OFFSET('Hygiene Data'!$I$5,0,10*ROW('Hygiene Data'!I8)),NA())</f>
        <v>#N/A</v>
      </c>
      <c r="BP14" s="518" t="e">
        <f ca="1">+IF(AND(ISNUMBER(OFFSET('Hygiene Data'!$I$7,0,10*ROW('Hygiene Data'!I8))),'Data Summary'!EE14="Yes"),OFFSET('Hygiene Data'!$I$7,0,10*ROW('Hygiene Data'!I8)),NA())</f>
        <v>#N/A</v>
      </c>
      <c r="BQ14" s="518" t="e">
        <f ca="1">+IF(AND(ISNUMBER(OFFSET('Hygiene Data'!$I$9,0,10*ROW('Hygiene Data'!I8))),'Data Summary'!EF14="Yes"),OFFSET('Hygiene Data'!$I$9,0,10*ROW('Hygiene Data'!I8)),NA())</f>
        <v>#N/A</v>
      </c>
    </row>
    <row r="15" spans="1:69" x14ac:dyDescent="0.25">
      <c r="A15" s="514" t="e">
        <f ca="1">+RIGHT('Data Summary'!A15,LEN('Data Summary'!A15)-9)</f>
        <v>#VALUE!</v>
      </c>
      <c r="B15" s="488" t="str">
        <f ca="1">+IF(ISTEXT('Data Summary'!B15),'Data Summary'!B15,"")</f>
        <v/>
      </c>
      <c r="C15" s="515" t="e">
        <f ca="1">+VALUE('Data Summary'!C15)</f>
        <v>#VALUE!</v>
      </c>
      <c r="D15" s="516" t="e">
        <f ca="1">+IF(AND(ISNUMBER(OFFSET('Water Data'!$D$4,0,10*ROW('Water Data'!D9))),'Data Summary'!BS15="Yes"),100-OFFSET('Water Data'!$D$4,0,10*ROW('Water Data'!D9)),NA())</f>
        <v>#N/A</v>
      </c>
      <c r="E15" s="516" t="e">
        <f ca="1">+IF(AND(ISNUMBER(OFFSET('Water Data'!$D$6,0,10*ROW('Water Data'!D9))),'Data Summary'!BT15="Yes"),OFFSET('Water Data'!$D$6,0,10*ROW('Water Data'!D9)),NA())</f>
        <v>#N/A</v>
      </c>
      <c r="F15" s="516" t="e">
        <f ca="1">+IF(AND(ISNUMBER(OFFSET('Water Data'!$D$9,0,10*ROW('Water Data'!D9))),'Data Summary'!BU15="Yes"),OFFSET('Water Data'!$D$9,0,10*ROW('Water Data'!D9)),NA())</f>
        <v>#N/A</v>
      </c>
      <c r="G15" s="516" t="e">
        <f ca="1">+IF(AND(ISNUMBER(OFFSET('Water Data'!$E$4,0,10*ROW('Water Data'!E9))),'Data Summary'!BV15="Yes"),100-OFFSET('Water Data'!$E$4,0,10*ROW('Water Data'!E9)),NA())</f>
        <v>#N/A</v>
      </c>
      <c r="H15" s="516" t="e">
        <f ca="1">+IF(AND(ISNUMBER(OFFSET('Water Data'!$E$6,0,10*ROW('Water Data'!E9))),'Data Summary'!BW15="Yes"),OFFSET('Water Data'!$E$6,0,10*ROW('Water Data'!E9)),NA())</f>
        <v>#N/A</v>
      </c>
      <c r="I15" s="516" t="e">
        <f ca="1">+IF(AND(ISNUMBER(OFFSET('Water Data'!$E$9,0,10*ROW('Water Data'!E9))),'Data Summary'!BX15="Yes"),OFFSET('Water Data'!$E$9,0,10*ROW('Water Data'!E9)),NA())</f>
        <v>#N/A</v>
      </c>
      <c r="J15" s="516" t="e">
        <f ca="1">+IF(AND(ISNUMBER(OFFSET('Water Data'!$F$4,0,10*ROW('Water Data'!F9))),'Data Summary'!BY15="Yes"),100-OFFSET('Water Data'!$F$4,0,10*ROW('Water Data'!F9)),NA())</f>
        <v>#N/A</v>
      </c>
      <c r="K15" s="516" t="e">
        <f ca="1">+IF(AND(ISNUMBER(OFFSET('Water Data'!$F$6,0,10*ROW('Water Data'!F9))),'Data Summary'!BZ15="Yes"),OFFSET('Water Data'!$F$6,0,10*ROW('Water Data'!F9)),NA())</f>
        <v>#N/A</v>
      </c>
      <c r="L15" s="516" t="e">
        <f ca="1">+IF(AND(ISNUMBER(OFFSET('Water Data'!$F$9,0,10*ROW('Water Data'!F9))),'Data Summary'!CA15="Yes"),OFFSET('Water Data'!$F$9,0,10*ROW('Water Data'!F9)),NA())</f>
        <v>#N/A</v>
      </c>
      <c r="M15" s="516" t="e">
        <f ca="1">+IF(AND(ISNUMBER(OFFSET('Water Data'!$G$4,0,10*ROW('Water Data'!G9))),'Data Summary'!CB15="Yes"),100-OFFSET('Water Data'!$G$4,0,10*ROW('Water Data'!G9)),NA())</f>
        <v>#N/A</v>
      </c>
      <c r="N15" s="516" t="e">
        <f ca="1">+IF(AND(ISNUMBER(OFFSET('Water Data'!$G$6,0,10*ROW('Water Data'!G9))),'Data Summary'!CC15="Yes"),OFFSET('Water Data'!$G$6,0,10*ROW('Water Data'!G9)),NA())</f>
        <v>#N/A</v>
      </c>
      <c r="O15" s="516" t="e">
        <f ca="1">+IF(AND(ISNUMBER(OFFSET('Water Data'!$G$9,0,10*ROW('Water Data'!G9))),'Data Summary'!CD15="Yes"),OFFSET('Water Data'!$G$9,0,10*ROW('Water Data'!G9)),NA())</f>
        <v>#N/A</v>
      </c>
      <c r="P15" s="516" t="e">
        <f ca="1">+IF(AND(ISNUMBER(OFFSET('Water Data'!$H$4,0,10*ROW('Water Data'!H9))),'Data Summary'!CE15="Yes"),100-OFFSET('Water Data'!$H$4,0,10*ROW('Water Data'!H9)),NA())</f>
        <v>#N/A</v>
      </c>
      <c r="Q15" s="516" t="e">
        <f ca="1">+IF(AND(ISNUMBER(OFFSET('Water Data'!$H$6,0,10*ROW('Water Data'!H9))),'Data Summary'!CF15="Yes"),OFFSET('Water Data'!$H$6,0,10*ROW('Water Data'!H9)),NA())</f>
        <v>#N/A</v>
      </c>
      <c r="R15" s="516" t="e">
        <f ca="1">+IF(AND(ISNUMBER(OFFSET('Water Data'!$H$9,0,10*ROW('Water Data'!H9))),'Data Summary'!CG15="Yes"),OFFSET('Water Data'!$H$9,0,10*ROW('Water Data'!H9)),NA())</f>
        <v>#N/A</v>
      </c>
      <c r="S15" s="516" t="e">
        <f ca="1">+IF(AND(ISNUMBER(OFFSET('Water Data'!$I$4,0,10*ROW('Water Data'!I9))),'Data Summary'!CH15="Yes"),100-OFFSET('Water Data'!$I$4,0,10*ROW('Water Data'!I9)),NA())</f>
        <v>#N/A</v>
      </c>
      <c r="T15" s="516" t="e">
        <f ca="1">+IF(AND(ISNUMBER(OFFSET('Water Data'!$I$6,0,10*ROW('Water Data'!I9))),'Data Summary'!CI15="Yes"),OFFSET('Water Data'!$I$6,0,10*ROW('Water Data'!I9)),NA())</f>
        <v>#N/A</v>
      </c>
      <c r="U15" s="516" t="e">
        <f ca="1">+IF(AND(ISNUMBER(OFFSET('Water Data'!$I$9,0,10*ROW('Water Data'!I9))),'Data Summary'!CJ15="Yes"),OFFSET('Water Data'!$I$9,0,10*ROW('Water Data'!I9)),NA())</f>
        <v>#N/A</v>
      </c>
      <c r="V15" s="517" t="e">
        <f ca="1">+IF(AND(ISNUMBER(OFFSET('Sanitation Data'!$D$4,0,10*ROW('Sanitation Data'!D9))),'Data Summary'!CK15="Yes"),100-OFFSET('Sanitation Data'!$D$4,0,10*ROW('Sanitation Data'!D9)),NA())</f>
        <v>#N/A</v>
      </c>
      <c r="W15" s="517" t="e">
        <f ca="1">+IF(AND(ISNUMBER(OFFSET('Sanitation Data'!$D$6,0,10*ROW('Sanitation Data'!D9))),'Data Summary'!CL15="Yes"),OFFSET('Sanitation Data'!$D$6,0,10*ROW('Sanitation Data'!D9)),NA())</f>
        <v>#N/A</v>
      </c>
      <c r="X15" s="517" t="e">
        <f ca="1">+IF(AND(ISNUMBER(OFFSET('Sanitation Data'!$D$10,0,10*ROW('Sanitation Data'!D9))),'Data Summary'!CM15="Yes"),OFFSET('Sanitation Data'!$D$10,0,10*ROW('Sanitation Data'!D9)),NA())</f>
        <v>#N/A</v>
      </c>
      <c r="Y15" s="517" t="e">
        <f ca="1">+IF(AND(ISNUMBER(OFFSET('Sanitation Data'!$D$11,0,10*ROW('Sanitation Data'!D9))),'Data Summary'!CN15="Yes"),OFFSET('Sanitation Data'!$D$11,0,10*ROW('Sanitation Data'!D9)),NA())</f>
        <v>#N/A</v>
      </c>
      <c r="Z15" s="517" t="e">
        <f ca="1">+IF(AND(ISNUMBER(OFFSET('Sanitation Data'!$D$12,0,10*ROW('Sanitation Data'!D9))),'Data Summary'!CO15="Yes"),OFFSET('Sanitation Data'!$D$12,0,10*ROW('Sanitation Data'!D9)),NA())</f>
        <v>#N/A</v>
      </c>
      <c r="AA15" s="517" t="e">
        <f ca="1">+IF(AND(ISNUMBER(OFFSET('Sanitation Data'!$E$4,0,10*ROW('Sanitation Data'!E9))),'Data Summary'!CP15="Yes"),100-OFFSET('Sanitation Data'!$E$4,0,10*ROW('Sanitation Data'!E9)),NA())</f>
        <v>#N/A</v>
      </c>
      <c r="AB15" s="517" t="e">
        <f ca="1">+IF(AND(ISNUMBER(OFFSET('Sanitation Data'!$E$6,0,10*ROW('Sanitation Data'!E9))),'Data Summary'!CQ15="Yes"),OFFSET('Sanitation Data'!$E$6,0,10*ROW('Sanitation Data'!E9)),NA())</f>
        <v>#N/A</v>
      </c>
      <c r="AC15" s="517" t="e">
        <f ca="1">+IF(AND(ISNUMBER(OFFSET('Sanitation Data'!$E$10,0,10*ROW('Sanitation Data'!E9))),'Data Summary'!CR15="Yes"),OFFSET('Sanitation Data'!$E$10,0,10*ROW('Sanitation Data'!E9)),NA())</f>
        <v>#N/A</v>
      </c>
      <c r="AD15" s="517" t="e">
        <f ca="1">+IF(AND(ISNUMBER(OFFSET('Sanitation Data'!$E$11,0,10*ROW('Sanitation Data'!E9))),'Data Summary'!CS15="Yes"),OFFSET('Sanitation Data'!$E$11,0,10*ROW('Sanitation Data'!E9)),NA())</f>
        <v>#N/A</v>
      </c>
      <c r="AE15" s="517" t="e">
        <f ca="1">+IF(AND(ISNUMBER(OFFSET('Sanitation Data'!$E$12,0,10*ROW('Sanitation Data'!E9))),'Data Summary'!CT15="Yes"),OFFSET('Sanitation Data'!$E$12,0,10*ROW('Sanitation Data'!E9)),NA())</f>
        <v>#N/A</v>
      </c>
      <c r="AF15" s="517" t="e">
        <f ca="1">+IF(AND(ISNUMBER(OFFSET('Sanitation Data'!$F$4,0,10*ROW('Sanitation Data'!F9))),'Data Summary'!CU15="Yes"),100-OFFSET('Sanitation Data'!$F$4,0,10*ROW('Sanitation Data'!F9)),NA())</f>
        <v>#N/A</v>
      </c>
      <c r="AG15" s="517" t="e">
        <f ca="1">+IF(AND(ISNUMBER(OFFSET('Sanitation Data'!$F$6,0,10*ROW('Sanitation Data'!F9))),'Data Summary'!CV15="Yes"),OFFSET('Sanitation Data'!$F$6,0,10*ROW('Sanitation Data'!F9)),NA())</f>
        <v>#N/A</v>
      </c>
      <c r="AH15" s="517" t="e">
        <f ca="1">+IF(AND(ISNUMBER(OFFSET('Sanitation Data'!$F$10,0,10*ROW('Sanitation Data'!F9))),'Data Summary'!CW15="Yes"),OFFSET('Sanitation Data'!$F$10,0,10*ROW('Sanitation Data'!F9)),NA())</f>
        <v>#N/A</v>
      </c>
      <c r="AI15" s="517" t="e">
        <f ca="1">+IF(AND(ISNUMBER(OFFSET('Sanitation Data'!$F$11,0,10*ROW('Sanitation Data'!F9))),'Data Summary'!CX15="Yes"),OFFSET('Sanitation Data'!$F$11,0,10*ROW('Sanitation Data'!F9)),NA())</f>
        <v>#N/A</v>
      </c>
      <c r="AJ15" s="517" t="e">
        <f ca="1">+IF(AND(ISNUMBER(OFFSET('Sanitation Data'!$F$12,0,10*ROW('Sanitation Data'!F9))),'Data Summary'!CY15="Yes"),OFFSET('Sanitation Data'!$F$12,0,10*ROW('Sanitation Data'!F9)),NA())</f>
        <v>#N/A</v>
      </c>
      <c r="AK15" s="517" t="e">
        <f ca="1">+IF(AND(ISNUMBER(OFFSET('Sanitation Data'!$G$4,0,10*ROW('Sanitation Data'!G9))),'Data Summary'!CZ15="Yes"),100-OFFSET('Sanitation Data'!$G$4,0,10*ROW('Sanitation Data'!G9)),NA())</f>
        <v>#N/A</v>
      </c>
      <c r="AL15" s="517" t="e">
        <f ca="1">+IF(AND(ISNUMBER(OFFSET('Sanitation Data'!$G$6,0,10*ROW('Sanitation Data'!G9))),'Data Summary'!DA15="Yes"),OFFSET('Sanitation Data'!$G$6,0,10*ROW('Sanitation Data'!G9)),NA())</f>
        <v>#N/A</v>
      </c>
      <c r="AM15" s="517" t="e">
        <f ca="1">+IF(AND(ISNUMBER(OFFSET('Sanitation Data'!$G$10,0,10*ROW('Sanitation Data'!G9))),'Data Summary'!DB15="Yes"),OFFSET('Sanitation Data'!$G$10,0,10*ROW('Sanitation Data'!G9)),NA())</f>
        <v>#N/A</v>
      </c>
      <c r="AN15" s="517" t="e">
        <f ca="1">+IF(AND(ISNUMBER(OFFSET('Sanitation Data'!$G$11,0,10*ROW('Sanitation Data'!G9))),'Data Summary'!DC15="Yes"),OFFSET('Sanitation Data'!$G$11,0,10*ROW('Sanitation Data'!G9)),NA())</f>
        <v>#N/A</v>
      </c>
      <c r="AO15" s="517" t="e">
        <f ca="1">+IF(AND(ISNUMBER(OFFSET('Sanitation Data'!$G$12,0,10*ROW('Sanitation Data'!G9))),'Data Summary'!DD15="Yes"),OFFSET('Sanitation Data'!$G$12,0,10*ROW('Sanitation Data'!G9)),NA())</f>
        <v>#N/A</v>
      </c>
      <c r="AP15" s="517" t="e">
        <f ca="1">+IF(AND(ISNUMBER(OFFSET('Sanitation Data'!$H$4,0,10*ROW('Sanitation Data'!H9))),'Data Summary'!DE15="Yes"),100-OFFSET('Sanitation Data'!$H$4,0,10*ROW('Sanitation Data'!H9)),NA())</f>
        <v>#N/A</v>
      </c>
      <c r="AQ15" s="517" t="e">
        <f ca="1">+IF(AND(ISNUMBER(OFFSET('Sanitation Data'!$H$6,0,10*ROW('Sanitation Data'!H9))),'Data Summary'!DF15="Yes"),OFFSET('Sanitation Data'!$H$6,0,10*ROW('Sanitation Data'!H9)),NA())</f>
        <v>#N/A</v>
      </c>
      <c r="AR15" s="517" t="e">
        <f ca="1">+IF(AND(ISNUMBER(OFFSET('Sanitation Data'!$H$10,0,10*ROW('Sanitation Data'!H9))),'Data Summary'!DG15="Yes"),OFFSET('Sanitation Data'!$H$10,0,10*ROW('Sanitation Data'!H9)),NA())</f>
        <v>#N/A</v>
      </c>
      <c r="AS15" s="517" t="e">
        <f ca="1">+IF(AND(ISNUMBER(OFFSET('Sanitation Data'!$H$11,0,10*ROW('Sanitation Data'!H9))),'Data Summary'!DH15="Yes"),OFFSET('Sanitation Data'!$H$11,0,10*ROW('Sanitation Data'!H9)),NA())</f>
        <v>#N/A</v>
      </c>
      <c r="AT15" s="517" t="e">
        <f ca="1">+IF(AND(ISNUMBER(OFFSET('Sanitation Data'!$H$12,0,10*ROW('Sanitation Data'!H9))),'Data Summary'!DI15="Yes"),OFFSET('Sanitation Data'!$H$12,0,10*ROW('Sanitation Data'!H9)),NA())</f>
        <v>#N/A</v>
      </c>
      <c r="AU15" s="517" t="e">
        <f ca="1">+IF(AND(ISNUMBER(OFFSET('Sanitation Data'!$I$4,0,10*ROW('Sanitation Data'!I9))),'Data Summary'!DJ15="Yes"),100-OFFSET('Sanitation Data'!$I$4,0,10*ROW('Sanitation Data'!I9)),NA())</f>
        <v>#N/A</v>
      </c>
      <c r="AV15" s="517" t="e">
        <f ca="1">+IF(AND(ISNUMBER(OFFSET('Sanitation Data'!$I$6,0,10*ROW('Sanitation Data'!I9))),'Data Summary'!DK15="Yes"),OFFSET('Sanitation Data'!$I$6,0,10*ROW('Sanitation Data'!I9)),NA())</f>
        <v>#N/A</v>
      </c>
      <c r="AW15" s="517" t="e">
        <f ca="1">+IF(AND(ISNUMBER(OFFSET('Sanitation Data'!$I$10,0,10*ROW('Sanitation Data'!I9))),'Data Summary'!DL15="Yes"),OFFSET('Sanitation Data'!$I$10,0,10*ROW('Sanitation Data'!I9)),NA())</f>
        <v>#N/A</v>
      </c>
      <c r="AX15" s="517" t="e">
        <f ca="1">+IF(AND(ISNUMBER(OFFSET('Sanitation Data'!$I$11,0,10*ROW('Sanitation Data'!I9))),'Data Summary'!DM15="Yes"),OFFSET('Sanitation Data'!$I$11,0,10*ROW('Sanitation Data'!I9)),NA())</f>
        <v>#N/A</v>
      </c>
      <c r="AY15" s="517" t="e">
        <f ca="1">+IF(AND(ISNUMBER(OFFSET('Sanitation Data'!$I$12,0,10*ROW('Sanitation Data'!I9))),'Data Summary'!DN15="Yes"),OFFSET('Sanitation Data'!$I$12,0,10*ROW('Sanitation Data'!I9)),NA())</f>
        <v>#N/A</v>
      </c>
      <c r="AZ15" s="518" t="e">
        <f ca="1">+IF(AND(ISNUMBER(OFFSET('Hygiene Data'!$D$5,0,10*ROW('Hygiene Data'!D9))),'Data Summary'!DO15="Yes"),OFFSET('Hygiene Data'!$D$5,0,10*ROW('Hygiene Data'!D9)),NA())</f>
        <v>#N/A</v>
      </c>
      <c r="BA15" s="518" t="e">
        <f ca="1">+IF(AND(ISNUMBER(OFFSET('Hygiene Data'!$D$7,0,10*ROW('Hygiene Data'!D9))),'Data Summary'!DP15="Yes"),OFFSET('Hygiene Data'!$D$7,0,10*ROW('Hygiene Data'!D9)),NA())</f>
        <v>#N/A</v>
      </c>
      <c r="BB15" s="518" t="e">
        <f ca="1">+IF(AND(ISNUMBER(OFFSET('Hygiene Data'!$D$9,0,10*ROW('Hygiene Data'!D9))),'Data Summary'!DQ15="Yes"),OFFSET('Hygiene Data'!$D$9,0,10*ROW('Hygiene Data'!D9)),NA())</f>
        <v>#N/A</v>
      </c>
      <c r="BC15" s="518" t="e">
        <f ca="1">+IF(AND(ISNUMBER(OFFSET('Hygiene Data'!$E$5,0,10*ROW('Hygiene Data'!E9))),'Data Summary'!DR15="Yes"),OFFSET('Hygiene Data'!$E$5,0,10*ROW('Hygiene Data'!E9)),NA())</f>
        <v>#N/A</v>
      </c>
      <c r="BD15" s="518" t="e">
        <f ca="1">+IF(AND(ISNUMBER(OFFSET('Hygiene Data'!$E$7,0,10*ROW('Hygiene Data'!E9))),'Data Summary'!DS15="Yes"),OFFSET('Hygiene Data'!$E$7,0,10*ROW('Hygiene Data'!E9)),NA())</f>
        <v>#N/A</v>
      </c>
      <c r="BE15" s="518" t="e">
        <f ca="1">+IF(AND(ISNUMBER(OFFSET('Hygiene Data'!$E$9,0,10*ROW('Hygiene Data'!E9))),'Data Summary'!DT15="Yes"),OFFSET('Hygiene Data'!$E$9,0,10*ROW('Hygiene Data'!E9)),NA())</f>
        <v>#N/A</v>
      </c>
      <c r="BF15" s="518" t="e">
        <f ca="1">+IF(AND(ISNUMBER(OFFSET('Hygiene Data'!$F$5,0,10*ROW('Hygiene Data'!F9))),'Data Summary'!DU15="Yes"),OFFSET('Hygiene Data'!$F$5,0,10*ROW('Hygiene Data'!F9)),NA())</f>
        <v>#N/A</v>
      </c>
      <c r="BG15" s="518" t="e">
        <f ca="1">+IF(AND(ISNUMBER(OFFSET('Hygiene Data'!$F$7,0,10*ROW('Hygiene Data'!F9))),'Data Summary'!DV15="Yes"),OFFSET('Hygiene Data'!$F$7,0,10*ROW('Hygiene Data'!F9)),NA())</f>
        <v>#N/A</v>
      </c>
      <c r="BH15" s="518" t="e">
        <f ca="1">+IF(AND(ISNUMBER(OFFSET('Hygiene Data'!$F$9,0,10*ROW('Hygiene Data'!F9))),'Data Summary'!DW15="Yes"),OFFSET('Hygiene Data'!$F$9,0,10*ROW('Hygiene Data'!F9)),NA())</f>
        <v>#N/A</v>
      </c>
      <c r="BI15" s="518" t="e">
        <f ca="1">+IF(AND(ISNUMBER(OFFSET('Hygiene Data'!$G$5,0,10*ROW('Hygiene Data'!G9))),'Data Summary'!DX15="Yes"),OFFSET('Hygiene Data'!$G$5,0,10*ROW('Hygiene Data'!G9)),NA())</f>
        <v>#N/A</v>
      </c>
      <c r="BJ15" s="518" t="e">
        <f ca="1">+IF(AND(ISNUMBER(OFFSET('Hygiene Data'!$G$7,0,10*ROW('Hygiene Data'!G9))),'Data Summary'!DY15="Yes"),OFFSET('Hygiene Data'!$G$7,0,10*ROW('Hygiene Data'!G9)),NA())</f>
        <v>#N/A</v>
      </c>
      <c r="BK15" s="518" t="e">
        <f ca="1">+IF(AND(ISNUMBER(OFFSET('Hygiene Data'!$G$9,0,10*ROW('Hygiene Data'!G9))),'Data Summary'!DZ15="Yes"),OFFSET('Hygiene Data'!$G$9,0,10*ROW('Hygiene Data'!G9)),NA())</f>
        <v>#N/A</v>
      </c>
      <c r="BL15" s="518" t="e">
        <f ca="1">+IF(AND(ISNUMBER(OFFSET('Hygiene Data'!$H$5,0,10*ROW('Hygiene Data'!H9))),'Data Summary'!EA15="Yes"),OFFSET('Hygiene Data'!$H$5,0,10*ROW('Hygiene Data'!H9)),NA())</f>
        <v>#N/A</v>
      </c>
      <c r="BM15" s="518" t="e">
        <f ca="1">+IF(AND(ISNUMBER(OFFSET('Hygiene Data'!$H$7,0,10*ROW('Hygiene Data'!H9))),'Data Summary'!EB15="Yes"),OFFSET('Hygiene Data'!$H$7,0,10*ROW('Hygiene Data'!H9)),NA())</f>
        <v>#N/A</v>
      </c>
      <c r="BN15" s="518" t="e">
        <f ca="1">+IF(AND(ISNUMBER(OFFSET('Hygiene Data'!$H$9,0,10*ROW('Hygiene Data'!H9))),'Data Summary'!EC15="Yes"),OFFSET('Hygiene Data'!$H$9,0,10*ROW('Hygiene Data'!H9)),NA())</f>
        <v>#N/A</v>
      </c>
      <c r="BO15" s="518" t="e">
        <f ca="1">+IF(AND(ISNUMBER(OFFSET('Hygiene Data'!$I$5,0,10*ROW('Hygiene Data'!I9))),'Data Summary'!ED15="Yes"),OFFSET('Hygiene Data'!$I$5,0,10*ROW('Hygiene Data'!I9)),NA())</f>
        <v>#N/A</v>
      </c>
      <c r="BP15" s="518" t="e">
        <f ca="1">+IF(AND(ISNUMBER(OFFSET('Hygiene Data'!$I$7,0,10*ROW('Hygiene Data'!I9))),'Data Summary'!EE15="Yes"),OFFSET('Hygiene Data'!$I$7,0,10*ROW('Hygiene Data'!I9)),NA())</f>
        <v>#N/A</v>
      </c>
      <c r="BQ15" s="518" t="e">
        <f ca="1">+IF(AND(ISNUMBER(OFFSET('Hygiene Data'!$I$9,0,10*ROW('Hygiene Data'!I9))),'Data Summary'!EF15="Yes"),OFFSET('Hygiene Data'!$I$9,0,10*ROW('Hygiene Data'!I9)),NA())</f>
        <v>#N/A</v>
      </c>
    </row>
    <row r="16" spans="1:69" x14ac:dyDescent="0.25">
      <c r="A16" s="514" t="e">
        <f ca="1">+RIGHT('Data Summary'!A16,LEN('Data Summary'!A16)-9)</f>
        <v>#VALUE!</v>
      </c>
      <c r="B16" s="488" t="str">
        <f ca="1">+IF(ISTEXT('Data Summary'!B16),'Data Summary'!B16,"")</f>
        <v/>
      </c>
      <c r="C16" s="515" t="e">
        <f ca="1">+VALUE('Data Summary'!C16)</f>
        <v>#VALUE!</v>
      </c>
      <c r="D16" s="516" t="e">
        <f ca="1">+IF(AND(ISNUMBER(OFFSET('Water Data'!$D$4,0,10*ROW('Water Data'!D10))),'Data Summary'!BS16="Yes"),100-OFFSET('Water Data'!$D$4,0,10*ROW('Water Data'!D10)),NA())</f>
        <v>#N/A</v>
      </c>
      <c r="E16" s="516" t="e">
        <f ca="1">+IF(AND(ISNUMBER(OFFSET('Water Data'!$D$6,0,10*ROW('Water Data'!D10))),'Data Summary'!BT16="Yes"),OFFSET('Water Data'!$D$6,0,10*ROW('Water Data'!D10)),NA())</f>
        <v>#N/A</v>
      </c>
      <c r="F16" s="516" t="e">
        <f ca="1">+IF(AND(ISNUMBER(OFFSET('Water Data'!$D$9,0,10*ROW('Water Data'!D10))),'Data Summary'!BU16="Yes"),OFFSET('Water Data'!$D$9,0,10*ROW('Water Data'!D10)),NA())</f>
        <v>#N/A</v>
      </c>
      <c r="G16" s="516" t="e">
        <f ca="1">+IF(AND(ISNUMBER(OFFSET('Water Data'!$E$4,0,10*ROW('Water Data'!E10))),'Data Summary'!BV16="Yes"),100-OFFSET('Water Data'!$E$4,0,10*ROW('Water Data'!E10)),NA())</f>
        <v>#N/A</v>
      </c>
      <c r="H16" s="516" t="e">
        <f ca="1">+IF(AND(ISNUMBER(OFFSET('Water Data'!$E$6,0,10*ROW('Water Data'!E10))),'Data Summary'!BW16="Yes"),OFFSET('Water Data'!$E$6,0,10*ROW('Water Data'!E10)),NA())</f>
        <v>#N/A</v>
      </c>
      <c r="I16" s="516" t="e">
        <f ca="1">+IF(AND(ISNUMBER(OFFSET('Water Data'!$E$9,0,10*ROW('Water Data'!E10))),'Data Summary'!BX16="Yes"),OFFSET('Water Data'!$E$9,0,10*ROW('Water Data'!E10)),NA())</f>
        <v>#N/A</v>
      </c>
      <c r="J16" s="516" t="e">
        <f ca="1">+IF(AND(ISNUMBER(OFFSET('Water Data'!$F$4,0,10*ROW('Water Data'!F10))),'Data Summary'!BY16="Yes"),100-OFFSET('Water Data'!$F$4,0,10*ROW('Water Data'!F10)),NA())</f>
        <v>#N/A</v>
      </c>
      <c r="K16" s="516" t="e">
        <f ca="1">+IF(AND(ISNUMBER(OFFSET('Water Data'!$F$6,0,10*ROW('Water Data'!F10))),'Data Summary'!BZ16="Yes"),OFFSET('Water Data'!$F$6,0,10*ROW('Water Data'!F10)),NA())</f>
        <v>#N/A</v>
      </c>
      <c r="L16" s="516" t="e">
        <f ca="1">+IF(AND(ISNUMBER(OFFSET('Water Data'!$F$9,0,10*ROW('Water Data'!F10))),'Data Summary'!CA16="Yes"),OFFSET('Water Data'!$F$9,0,10*ROW('Water Data'!F10)),NA())</f>
        <v>#N/A</v>
      </c>
      <c r="M16" s="516" t="e">
        <f ca="1">+IF(AND(ISNUMBER(OFFSET('Water Data'!$G$4,0,10*ROW('Water Data'!G10))),'Data Summary'!CB16="Yes"),100-OFFSET('Water Data'!$G$4,0,10*ROW('Water Data'!G10)),NA())</f>
        <v>#N/A</v>
      </c>
      <c r="N16" s="516" t="e">
        <f ca="1">+IF(AND(ISNUMBER(OFFSET('Water Data'!$G$6,0,10*ROW('Water Data'!G10))),'Data Summary'!CC16="Yes"),OFFSET('Water Data'!$G$6,0,10*ROW('Water Data'!G10)),NA())</f>
        <v>#N/A</v>
      </c>
      <c r="O16" s="516" t="e">
        <f ca="1">+IF(AND(ISNUMBER(OFFSET('Water Data'!$G$9,0,10*ROW('Water Data'!G10))),'Data Summary'!CD16="Yes"),OFFSET('Water Data'!$G$9,0,10*ROW('Water Data'!G10)),NA())</f>
        <v>#N/A</v>
      </c>
      <c r="P16" s="516" t="e">
        <f ca="1">+IF(AND(ISNUMBER(OFFSET('Water Data'!$H$4,0,10*ROW('Water Data'!H10))),'Data Summary'!CE16="Yes"),100-OFFSET('Water Data'!$H$4,0,10*ROW('Water Data'!H10)),NA())</f>
        <v>#N/A</v>
      </c>
      <c r="Q16" s="516" t="e">
        <f ca="1">+IF(AND(ISNUMBER(OFFSET('Water Data'!$H$6,0,10*ROW('Water Data'!H10))),'Data Summary'!CF16="Yes"),OFFSET('Water Data'!$H$6,0,10*ROW('Water Data'!H10)),NA())</f>
        <v>#N/A</v>
      </c>
      <c r="R16" s="516" t="e">
        <f ca="1">+IF(AND(ISNUMBER(OFFSET('Water Data'!$H$9,0,10*ROW('Water Data'!H10))),'Data Summary'!CG16="Yes"),OFFSET('Water Data'!$H$9,0,10*ROW('Water Data'!H10)),NA())</f>
        <v>#N/A</v>
      </c>
      <c r="S16" s="516" t="e">
        <f ca="1">+IF(AND(ISNUMBER(OFFSET('Water Data'!$I$4,0,10*ROW('Water Data'!I10))),'Data Summary'!CH16="Yes"),100-OFFSET('Water Data'!$I$4,0,10*ROW('Water Data'!I10)),NA())</f>
        <v>#N/A</v>
      </c>
      <c r="T16" s="516" t="e">
        <f ca="1">+IF(AND(ISNUMBER(OFFSET('Water Data'!$I$6,0,10*ROW('Water Data'!I10))),'Data Summary'!CI16="Yes"),OFFSET('Water Data'!$I$6,0,10*ROW('Water Data'!I10)),NA())</f>
        <v>#N/A</v>
      </c>
      <c r="U16" s="516" t="e">
        <f ca="1">+IF(AND(ISNUMBER(OFFSET('Water Data'!$I$9,0,10*ROW('Water Data'!I10))),'Data Summary'!CJ16="Yes"),OFFSET('Water Data'!$I$9,0,10*ROW('Water Data'!I10)),NA())</f>
        <v>#N/A</v>
      </c>
      <c r="V16" s="517" t="e">
        <f ca="1">+IF(AND(ISNUMBER(OFFSET('Sanitation Data'!$D$4,0,10*ROW('Sanitation Data'!D10))),'Data Summary'!CK16="Yes"),100-OFFSET('Sanitation Data'!$D$4,0,10*ROW('Sanitation Data'!D10)),NA())</f>
        <v>#N/A</v>
      </c>
      <c r="W16" s="517" t="e">
        <f ca="1">+IF(AND(ISNUMBER(OFFSET('Sanitation Data'!$D$6,0,10*ROW('Sanitation Data'!D10))),'Data Summary'!CL16="Yes"),OFFSET('Sanitation Data'!$D$6,0,10*ROW('Sanitation Data'!D10)),NA())</f>
        <v>#N/A</v>
      </c>
      <c r="X16" s="517" t="e">
        <f ca="1">+IF(AND(ISNUMBER(OFFSET('Sanitation Data'!$D$10,0,10*ROW('Sanitation Data'!D10))),'Data Summary'!CM16="Yes"),OFFSET('Sanitation Data'!$D$10,0,10*ROW('Sanitation Data'!D10)),NA())</f>
        <v>#N/A</v>
      </c>
      <c r="Y16" s="517" t="e">
        <f ca="1">+IF(AND(ISNUMBER(OFFSET('Sanitation Data'!$D$11,0,10*ROW('Sanitation Data'!D10))),'Data Summary'!CN16="Yes"),OFFSET('Sanitation Data'!$D$11,0,10*ROW('Sanitation Data'!D10)),NA())</f>
        <v>#N/A</v>
      </c>
      <c r="Z16" s="517" t="e">
        <f ca="1">+IF(AND(ISNUMBER(OFFSET('Sanitation Data'!$D$12,0,10*ROW('Sanitation Data'!D10))),'Data Summary'!CO16="Yes"),OFFSET('Sanitation Data'!$D$12,0,10*ROW('Sanitation Data'!D10)),NA())</f>
        <v>#N/A</v>
      </c>
      <c r="AA16" s="517" t="e">
        <f ca="1">+IF(AND(ISNUMBER(OFFSET('Sanitation Data'!$E$4,0,10*ROW('Sanitation Data'!E10))),'Data Summary'!CP16="Yes"),100-OFFSET('Sanitation Data'!$E$4,0,10*ROW('Sanitation Data'!E10)),NA())</f>
        <v>#N/A</v>
      </c>
      <c r="AB16" s="517" t="e">
        <f ca="1">+IF(AND(ISNUMBER(OFFSET('Sanitation Data'!$E$6,0,10*ROW('Sanitation Data'!E10))),'Data Summary'!CQ16="Yes"),OFFSET('Sanitation Data'!$E$6,0,10*ROW('Sanitation Data'!E10)),NA())</f>
        <v>#N/A</v>
      </c>
      <c r="AC16" s="517" t="e">
        <f ca="1">+IF(AND(ISNUMBER(OFFSET('Sanitation Data'!$E$10,0,10*ROW('Sanitation Data'!E10))),'Data Summary'!CR16="Yes"),OFFSET('Sanitation Data'!$E$10,0,10*ROW('Sanitation Data'!E10)),NA())</f>
        <v>#N/A</v>
      </c>
      <c r="AD16" s="517" t="e">
        <f ca="1">+IF(AND(ISNUMBER(OFFSET('Sanitation Data'!$E$11,0,10*ROW('Sanitation Data'!E10))),'Data Summary'!CS16="Yes"),OFFSET('Sanitation Data'!$E$11,0,10*ROW('Sanitation Data'!E10)),NA())</f>
        <v>#N/A</v>
      </c>
      <c r="AE16" s="517" t="e">
        <f ca="1">+IF(AND(ISNUMBER(OFFSET('Sanitation Data'!$E$12,0,10*ROW('Sanitation Data'!E10))),'Data Summary'!CT16="Yes"),OFFSET('Sanitation Data'!$E$12,0,10*ROW('Sanitation Data'!E10)),NA())</f>
        <v>#N/A</v>
      </c>
      <c r="AF16" s="517" t="e">
        <f ca="1">+IF(AND(ISNUMBER(OFFSET('Sanitation Data'!$F$4,0,10*ROW('Sanitation Data'!F10))),'Data Summary'!CU16="Yes"),100-OFFSET('Sanitation Data'!$F$4,0,10*ROW('Sanitation Data'!F10)),NA())</f>
        <v>#N/A</v>
      </c>
      <c r="AG16" s="517" t="e">
        <f ca="1">+IF(AND(ISNUMBER(OFFSET('Sanitation Data'!$F$6,0,10*ROW('Sanitation Data'!F10))),'Data Summary'!CV16="Yes"),OFFSET('Sanitation Data'!$F$6,0,10*ROW('Sanitation Data'!F10)),NA())</f>
        <v>#N/A</v>
      </c>
      <c r="AH16" s="517" t="e">
        <f ca="1">+IF(AND(ISNUMBER(OFFSET('Sanitation Data'!$F$10,0,10*ROW('Sanitation Data'!F10))),'Data Summary'!CW16="Yes"),OFFSET('Sanitation Data'!$F$10,0,10*ROW('Sanitation Data'!F10)),NA())</f>
        <v>#N/A</v>
      </c>
      <c r="AI16" s="517" t="e">
        <f ca="1">+IF(AND(ISNUMBER(OFFSET('Sanitation Data'!$F$11,0,10*ROW('Sanitation Data'!F10))),'Data Summary'!CX16="Yes"),OFFSET('Sanitation Data'!$F$11,0,10*ROW('Sanitation Data'!F10)),NA())</f>
        <v>#N/A</v>
      </c>
      <c r="AJ16" s="517" t="e">
        <f ca="1">+IF(AND(ISNUMBER(OFFSET('Sanitation Data'!$F$12,0,10*ROW('Sanitation Data'!F10))),'Data Summary'!CY16="Yes"),OFFSET('Sanitation Data'!$F$12,0,10*ROW('Sanitation Data'!F10)),NA())</f>
        <v>#N/A</v>
      </c>
      <c r="AK16" s="517" t="e">
        <f ca="1">+IF(AND(ISNUMBER(OFFSET('Sanitation Data'!$G$4,0,10*ROW('Sanitation Data'!G10))),'Data Summary'!CZ16="Yes"),100-OFFSET('Sanitation Data'!$G$4,0,10*ROW('Sanitation Data'!G10)),NA())</f>
        <v>#N/A</v>
      </c>
      <c r="AL16" s="517" t="e">
        <f ca="1">+IF(AND(ISNUMBER(OFFSET('Sanitation Data'!$G$6,0,10*ROW('Sanitation Data'!G10))),'Data Summary'!DA16="Yes"),OFFSET('Sanitation Data'!$G$6,0,10*ROW('Sanitation Data'!G10)),NA())</f>
        <v>#N/A</v>
      </c>
      <c r="AM16" s="517" t="e">
        <f ca="1">+IF(AND(ISNUMBER(OFFSET('Sanitation Data'!$G$10,0,10*ROW('Sanitation Data'!G10))),'Data Summary'!DB16="Yes"),OFFSET('Sanitation Data'!$G$10,0,10*ROW('Sanitation Data'!G10)),NA())</f>
        <v>#N/A</v>
      </c>
      <c r="AN16" s="517" t="e">
        <f ca="1">+IF(AND(ISNUMBER(OFFSET('Sanitation Data'!$G$11,0,10*ROW('Sanitation Data'!G10))),'Data Summary'!DC16="Yes"),OFFSET('Sanitation Data'!$G$11,0,10*ROW('Sanitation Data'!G10)),NA())</f>
        <v>#N/A</v>
      </c>
      <c r="AO16" s="517" t="e">
        <f ca="1">+IF(AND(ISNUMBER(OFFSET('Sanitation Data'!$G$12,0,10*ROW('Sanitation Data'!G10))),'Data Summary'!DD16="Yes"),OFFSET('Sanitation Data'!$G$12,0,10*ROW('Sanitation Data'!G10)),NA())</f>
        <v>#N/A</v>
      </c>
      <c r="AP16" s="517" t="e">
        <f ca="1">+IF(AND(ISNUMBER(OFFSET('Sanitation Data'!$H$4,0,10*ROW('Sanitation Data'!H10))),'Data Summary'!DE16="Yes"),100-OFFSET('Sanitation Data'!$H$4,0,10*ROW('Sanitation Data'!H10)),NA())</f>
        <v>#N/A</v>
      </c>
      <c r="AQ16" s="517" t="e">
        <f ca="1">+IF(AND(ISNUMBER(OFFSET('Sanitation Data'!$H$6,0,10*ROW('Sanitation Data'!H10))),'Data Summary'!DF16="Yes"),OFFSET('Sanitation Data'!$H$6,0,10*ROW('Sanitation Data'!H10)),NA())</f>
        <v>#N/A</v>
      </c>
      <c r="AR16" s="517" t="e">
        <f ca="1">+IF(AND(ISNUMBER(OFFSET('Sanitation Data'!$H$10,0,10*ROW('Sanitation Data'!H10))),'Data Summary'!DG16="Yes"),OFFSET('Sanitation Data'!$H$10,0,10*ROW('Sanitation Data'!H10)),NA())</f>
        <v>#N/A</v>
      </c>
      <c r="AS16" s="517" t="e">
        <f ca="1">+IF(AND(ISNUMBER(OFFSET('Sanitation Data'!$H$11,0,10*ROW('Sanitation Data'!H10))),'Data Summary'!DH16="Yes"),OFFSET('Sanitation Data'!$H$11,0,10*ROW('Sanitation Data'!H10)),NA())</f>
        <v>#N/A</v>
      </c>
      <c r="AT16" s="517" t="e">
        <f ca="1">+IF(AND(ISNUMBER(OFFSET('Sanitation Data'!$H$12,0,10*ROW('Sanitation Data'!H10))),'Data Summary'!DI16="Yes"),OFFSET('Sanitation Data'!$H$12,0,10*ROW('Sanitation Data'!H10)),NA())</f>
        <v>#N/A</v>
      </c>
      <c r="AU16" s="517" t="e">
        <f ca="1">+IF(AND(ISNUMBER(OFFSET('Sanitation Data'!$I$4,0,10*ROW('Sanitation Data'!I10))),'Data Summary'!DJ16="Yes"),100-OFFSET('Sanitation Data'!$I$4,0,10*ROW('Sanitation Data'!I10)),NA())</f>
        <v>#N/A</v>
      </c>
      <c r="AV16" s="517" t="e">
        <f ca="1">+IF(AND(ISNUMBER(OFFSET('Sanitation Data'!$I$6,0,10*ROW('Sanitation Data'!I10))),'Data Summary'!DK16="Yes"),OFFSET('Sanitation Data'!$I$6,0,10*ROW('Sanitation Data'!I10)),NA())</f>
        <v>#N/A</v>
      </c>
      <c r="AW16" s="517" t="e">
        <f ca="1">+IF(AND(ISNUMBER(OFFSET('Sanitation Data'!$I$10,0,10*ROW('Sanitation Data'!I10))),'Data Summary'!DL16="Yes"),OFFSET('Sanitation Data'!$I$10,0,10*ROW('Sanitation Data'!I10)),NA())</f>
        <v>#N/A</v>
      </c>
      <c r="AX16" s="517" t="e">
        <f ca="1">+IF(AND(ISNUMBER(OFFSET('Sanitation Data'!$I$11,0,10*ROW('Sanitation Data'!I10))),'Data Summary'!DM16="Yes"),OFFSET('Sanitation Data'!$I$11,0,10*ROW('Sanitation Data'!I10)),NA())</f>
        <v>#N/A</v>
      </c>
      <c r="AY16" s="517" t="e">
        <f ca="1">+IF(AND(ISNUMBER(OFFSET('Sanitation Data'!$I$12,0,10*ROW('Sanitation Data'!I10))),'Data Summary'!DN16="Yes"),OFFSET('Sanitation Data'!$I$12,0,10*ROW('Sanitation Data'!I10)),NA())</f>
        <v>#N/A</v>
      </c>
      <c r="AZ16" s="518" t="e">
        <f ca="1">+IF(AND(ISNUMBER(OFFSET('Hygiene Data'!$D$5,0,10*ROW('Hygiene Data'!D10))),'Data Summary'!DO16="Yes"),OFFSET('Hygiene Data'!$D$5,0,10*ROW('Hygiene Data'!D10)),NA())</f>
        <v>#N/A</v>
      </c>
      <c r="BA16" s="518" t="e">
        <f ca="1">+IF(AND(ISNUMBER(OFFSET('Hygiene Data'!$D$7,0,10*ROW('Hygiene Data'!D10))),'Data Summary'!DP16="Yes"),OFFSET('Hygiene Data'!$D$7,0,10*ROW('Hygiene Data'!D10)),NA())</f>
        <v>#N/A</v>
      </c>
      <c r="BB16" s="518" t="e">
        <f ca="1">+IF(AND(ISNUMBER(OFFSET('Hygiene Data'!$D$9,0,10*ROW('Hygiene Data'!D10))),'Data Summary'!DQ16="Yes"),OFFSET('Hygiene Data'!$D$9,0,10*ROW('Hygiene Data'!D10)),NA())</f>
        <v>#N/A</v>
      </c>
      <c r="BC16" s="518" t="e">
        <f ca="1">+IF(AND(ISNUMBER(OFFSET('Hygiene Data'!$E$5,0,10*ROW('Hygiene Data'!E10))),'Data Summary'!DR16="Yes"),OFFSET('Hygiene Data'!$E$5,0,10*ROW('Hygiene Data'!E10)),NA())</f>
        <v>#N/A</v>
      </c>
      <c r="BD16" s="518" t="e">
        <f ca="1">+IF(AND(ISNUMBER(OFFSET('Hygiene Data'!$E$7,0,10*ROW('Hygiene Data'!E10))),'Data Summary'!DS16="Yes"),OFFSET('Hygiene Data'!$E$7,0,10*ROW('Hygiene Data'!E10)),NA())</f>
        <v>#N/A</v>
      </c>
      <c r="BE16" s="518" t="e">
        <f ca="1">+IF(AND(ISNUMBER(OFFSET('Hygiene Data'!$E$9,0,10*ROW('Hygiene Data'!E10))),'Data Summary'!DT16="Yes"),OFFSET('Hygiene Data'!$E$9,0,10*ROW('Hygiene Data'!E10)),NA())</f>
        <v>#N/A</v>
      </c>
      <c r="BF16" s="518" t="e">
        <f ca="1">+IF(AND(ISNUMBER(OFFSET('Hygiene Data'!$F$5,0,10*ROW('Hygiene Data'!F10))),'Data Summary'!DU16="Yes"),OFFSET('Hygiene Data'!$F$5,0,10*ROW('Hygiene Data'!F10)),NA())</f>
        <v>#N/A</v>
      </c>
      <c r="BG16" s="518" t="e">
        <f ca="1">+IF(AND(ISNUMBER(OFFSET('Hygiene Data'!$F$7,0,10*ROW('Hygiene Data'!F10))),'Data Summary'!DV16="Yes"),OFFSET('Hygiene Data'!$F$7,0,10*ROW('Hygiene Data'!F10)),NA())</f>
        <v>#N/A</v>
      </c>
      <c r="BH16" s="518" t="e">
        <f ca="1">+IF(AND(ISNUMBER(OFFSET('Hygiene Data'!$F$9,0,10*ROW('Hygiene Data'!F10))),'Data Summary'!DW16="Yes"),OFFSET('Hygiene Data'!$F$9,0,10*ROW('Hygiene Data'!F10)),NA())</f>
        <v>#N/A</v>
      </c>
      <c r="BI16" s="518" t="e">
        <f ca="1">+IF(AND(ISNUMBER(OFFSET('Hygiene Data'!$G$5,0,10*ROW('Hygiene Data'!G10))),'Data Summary'!DX16="Yes"),OFFSET('Hygiene Data'!$G$5,0,10*ROW('Hygiene Data'!G10)),NA())</f>
        <v>#N/A</v>
      </c>
      <c r="BJ16" s="518" t="e">
        <f ca="1">+IF(AND(ISNUMBER(OFFSET('Hygiene Data'!$G$7,0,10*ROW('Hygiene Data'!G10))),'Data Summary'!DY16="Yes"),OFFSET('Hygiene Data'!$G$7,0,10*ROW('Hygiene Data'!G10)),NA())</f>
        <v>#N/A</v>
      </c>
      <c r="BK16" s="518" t="e">
        <f ca="1">+IF(AND(ISNUMBER(OFFSET('Hygiene Data'!$G$9,0,10*ROW('Hygiene Data'!G10))),'Data Summary'!DZ16="Yes"),OFFSET('Hygiene Data'!$G$9,0,10*ROW('Hygiene Data'!G10)),NA())</f>
        <v>#N/A</v>
      </c>
      <c r="BL16" s="518" t="e">
        <f ca="1">+IF(AND(ISNUMBER(OFFSET('Hygiene Data'!$H$5,0,10*ROW('Hygiene Data'!H10))),'Data Summary'!EA16="Yes"),OFFSET('Hygiene Data'!$H$5,0,10*ROW('Hygiene Data'!H10)),NA())</f>
        <v>#N/A</v>
      </c>
      <c r="BM16" s="518" t="e">
        <f ca="1">+IF(AND(ISNUMBER(OFFSET('Hygiene Data'!$H$7,0,10*ROW('Hygiene Data'!H10))),'Data Summary'!EB16="Yes"),OFFSET('Hygiene Data'!$H$7,0,10*ROW('Hygiene Data'!H10)),NA())</f>
        <v>#N/A</v>
      </c>
      <c r="BN16" s="518" t="e">
        <f ca="1">+IF(AND(ISNUMBER(OFFSET('Hygiene Data'!$H$9,0,10*ROW('Hygiene Data'!H10))),'Data Summary'!EC16="Yes"),OFFSET('Hygiene Data'!$H$9,0,10*ROW('Hygiene Data'!H10)),NA())</f>
        <v>#N/A</v>
      </c>
      <c r="BO16" s="518" t="e">
        <f ca="1">+IF(AND(ISNUMBER(OFFSET('Hygiene Data'!$I$5,0,10*ROW('Hygiene Data'!I10))),'Data Summary'!ED16="Yes"),OFFSET('Hygiene Data'!$I$5,0,10*ROW('Hygiene Data'!I10)),NA())</f>
        <v>#N/A</v>
      </c>
      <c r="BP16" s="518" t="e">
        <f ca="1">+IF(AND(ISNUMBER(OFFSET('Hygiene Data'!$I$7,0,10*ROW('Hygiene Data'!I10))),'Data Summary'!EE16="Yes"),OFFSET('Hygiene Data'!$I$7,0,10*ROW('Hygiene Data'!I10)),NA())</f>
        <v>#N/A</v>
      </c>
      <c r="BQ16" s="518" t="e">
        <f ca="1">+IF(AND(ISNUMBER(OFFSET('Hygiene Data'!$I$9,0,10*ROW('Hygiene Data'!I10))),'Data Summary'!EF16="Yes"),OFFSET('Hygiene Data'!$I$9,0,10*ROW('Hygiene Data'!I10)),NA())</f>
        <v>#N/A</v>
      </c>
    </row>
    <row r="17" spans="1:69" x14ac:dyDescent="0.25">
      <c r="A17" s="514" t="e">
        <f ca="1">+RIGHT('Data Summary'!A17,LEN('Data Summary'!A17)-9)</f>
        <v>#VALUE!</v>
      </c>
      <c r="B17" s="488" t="str">
        <f ca="1">+IF(ISTEXT('Data Summary'!B17),'Data Summary'!B17,"")</f>
        <v/>
      </c>
      <c r="C17" s="515" t="e">
        <f ca="1">+VALUE('Data Summary'!C17)</f>
        <v>#VALUE!</v>
      </c>
      <c r="D17" s="516" t="e">
        <f ca="1">+IF(AND(ISNUMBER(OFFSET('Water Data'!$D$4,0,10*ROW('Water Data'!D11))),'Data Summary'!BS17="Yes"),100-OFFSET('Water Data'!$D$4,0,10*ROW('Water Data'!D11)),NA())</f>
        <v>#N/A</v>
      </c>
      <c r="E17" s="516" t="e">
        <f ca="1">+IF(AND(ISNUMBER(OFFSET('Water Data'!$D$6,0,10*ROW('Water Data'!D11))),'Data Summary'!BT17="Yes"),OFFSET('Water Data'!$D$6,0,10*ROW('Water Data'!D11)),NA())</f>
        <v>#N/A</v>
      </c>
      <c r="F17" s="516" t="e">
        <f ca="1">+IF(AND(ISNUMBER(OFFSET('Water Data'!$D$9,0,10*ROW('Water Data'!D11))),'Data Summary'!BU17="Yes"),OFFSET('Water Data'!$D$9,0,10*ROW('Water Data'!D11)),NA())</f>
        <v>#N/A</v>
      </c>
      <c r="G17" s="516" t="e">
        <f ca="1">+IF(AND(ISNUMBER(OFFSET('Water Data'!$E$4,0,10*ROW('Water Data'!E11))),'Data Summary'!BV17="Yes"),100-OFFSET('Water Data'!$E$4,0,10*ROW('Water Data'!E11)),NA())</f>
        <v>#N/A</v>
      </c>
      <c r="H17" s="516" t="e">
        <f ca="1">+IF(AND(ISNUMBER(OFFSET('Water Data'!$E$6,0,10*ROW('Water Data'!E11))),'Data Summary'!BW17="Yes"),OFFSET('Water Data'!$E$6,0,10*ROW('Water Data'!E11)),NA())</f>
        <v>#N/A</v>
      </c>
      <c r="I17" s="516" t="e">
        <f ca="1">+IF(AND(ISNUMBER(OFFSET('Water Data'!$E$9,0,10*ROW('Water Data'!E11))),'Data Summary'!BX17="Yes"),OFFSET('Water Data'!$E$9,0,10*ROW('Water Data'!E11)),NA())</f>
        <v>#N/A</v>
      </c>
      <c r="J17" s="516" t="e">
        <f ca="1">+IF(AND(ISNUMBER(OFFSET('Water Data'!$F$4,0,10*ROW('Water Data'!F11))),'Data Summary'!BY17="Yes"),100-OFFSET('Water Data'!$F$4,0,10*ROW('Water Data'!F11)),NA())</f>
        <v>#N/A</v>
      </c>
      <c r="K17" s="516" t="e">
        <f ca="1">+IF(AND(ISNUMBER(OFFSET('Water Data'!$F$6,0,10*ROW('Water Data'!F11))),'Data Summary'!BZ17="Yes"),OFFSET('Water Data'!$F$6,0,10*ROW('Water Data'!F11)),NA())</f>
        <v>#N/A</v>
      </c>
      <c r="L17" s="516" t="e">
        <f ca="1">+IF(AND(ISNUMBER(OFFSET('Water Data'!$F$9,0,10*ROW('Water Data'!F11))),'Data Summary'!CA17="Yes"),OFFSET('Water Data'!$F$9,0,10*ROW('Water Data'!F11)),NA())</f>
        <v>#N/A</v>
      </c>
      <c r="M17" s="516" t="e">
        <f ca="1">+IF(AND(ISNUMBER(OFFSET('Water Data'!$G$4,0,10*ROW('Water Data'!G11))),'Data Summary'!CB17="Yes"),100-OFFSET('Water Data'!$G$4,0,10*ROW('Water Data'!G11)),NA())</f>
        <v>#N/A</v>
      </c>
      <c r="N17" s="516" t="e">
        <f ca="1">+IF(AND(ISNUMBER(OFFSET('Water Data'!$G$6,0,10*ROW('Water Data'!G11))),'Data Summary'!CC17="Yes"),OFFSET('Water Data'!$G$6,0,10*ROW('Water Data'!G11)),NA())</f>
        <v>#N/A</v>
      </c>
      <c r="O17" s="516" t="e">
        <f ca="1">+IF(AND(ISNUMBER(OFFSET('Water Data'!$G$9,0,10*ROW('Water Data'!G11))),'Data Summary'!CD17="Yes"),OFFSET('Water Data'!$G$9,0,10*ROW('Water Data'!G11)),NA())</f>
        <v>#N/A</v>
      </c>
      <c r="P17" s="516" t="e">
        <f ca="1">+IF(AND(ISNUMBER(OFFSET('Water Data'!$H$4,0,10*ROW('Water Data'!H11))),'Data Summary'!CE17="Yes"),100-OFFSET('Water Data'!$H$4,0,10*ROW('Water Data'!H11)),NA())</f>
        <v>#N/A</v>
      </c>
      <c r="Q17" s="516" t="e">
        <f ca="1">+IF(AND(ISNUMBER(OFFSET('Water Data'!$H$6,0,10*ROW('Water Data'!H11))),'Data Summary'!CF17="Yes"),OFFSET('Water Data'!$H$6,0,10*ROW('Water Data'!H11)),NA())</f>
        <v>#N/A</v>
      </c>
      <c r="R17" s="516" t="e">
        <f ca="1">+IF(AND(ISNUMBER(OFFSET('Water Data'!$H$9,0,10*ROW('Water Data'!H11))),'Data Summary'!CG17="Yes"),OFFSET('Water Data'!$H$9,0,10*ROW('Water Data'!H11)),NA())</f>
        <v>#N/A</v>
      </c>
      <c r="S17" s="516" t="e">
        <f ca="1">+IF(AND(ISNUMBER(OFFSET('Water Data'!$I$4,0,10*ROW('Water Data'!I11))),'Data Summary'!CH17="Yes"),100-OFFSET('Water Data'!$I$4,0,10*ROW('Water Data'!I11)),NA())</f>
        <v>#N/A</v>
      </c>
      <c r="T17" s="516" t="e">
        <f ca="1">+IF(AND(ISNUMBER(OFFSET('Water Data'!$I$6,0,10*ROW('Water Data'!I11))),'Data Summary'!CI17="Yes"),OFFSET('Water Data'!$I$6,0,10*ROW('Water Data'!I11)),NA())</f>
        <v>#N/A</v>
      </c>
      <c r="U17" s="516" t="e">
        <f ca="1">+IF(AND(ISNUMBER(OFFSET('Water Data'!$I$9,0,10*ROW('Water Data'!I11))),'Data Summary'!CJ17="Yes"),OFFSET('Water Data'!$I$9,0,10*ROW('Water Data'!I11)),NA())</f>
        <v>#N/A</v>
      </c>
      <c r="V17" s="517" t="e">
        <f ca="1">+IF(AND(ISNUMBER(OFFSET('Sanitation Data'!$D$4,0,10*ROW('Sanitation Data'!D11))),'Data Summary'!CK17="Yes"),100-OFFSET('Sanitation Data'!$D$4,0,10*ROW('Sanitation Data'!D11)),NA())</f>
        <v>#N/A</v>
      </c>
      <c r="W17" s="517" t="e">
        <f ca="1">+IF(AND(ISNUMBER(OFFSET('Sanitation Data'!$D$6,0,10*ROW('Sanitation Data'!D11))),'Data Summary'!CL17="Yes"),OFFSET('Sanitation Data'!$D$6,0,10*ROW('Sanitation Data'!D11)),NA())</f>
        <v>#N/A</v>
      </c>
      <c r="X17" s="517" t="e">
        <f ca="1">+IF(AND(ISNUMBER(OFFSET('Sanitation Data'!$D$10,0,10*ROW('Sanitation Data'!D11))),'Data Summary'!CM17="Yes"),OFFSET('Sanitation Data'!$D$10,0,10*ROW('Sanitation Data'!D11)),NA())</f>
        <v>#N/A</v>
      </c>
      <c r="Y17" s="517" t="e">
        <f ca="1">+IF(AND(ISNUMBER(OFFSET('Sanitation Data'!$D$11,0,10*ROW('Sanitation Data'!D11))),'Data Summary'!CN17="Yes"),OFFSET('Sanitation Data'!$D$11,0,10*ROW('Sanitation Data'!D11)),NA())</f>
        <v>#N/A</v>
      </c>
      <c r="Z17" s="517" t="e">
        <f ca="1">+IF(AND(ISNUMBER(OFFSET('Sanitation Data'!$D$12,0,10*ROW('Sanitation Data'!D11))),'Data Summary'!CO17="Yes"),OFFSET('Sanitation Data'!$D$12,0,10*ROW('Sanitation Data'!D11)),NA())</f>
        <v>#N/A</v>
      </c>
      <c r="AA17" s="517" t="e">
        <f ca="1">+IF(AND(ISNUMBER(OFFSET('Sanitation Data'!$E$4,0,10*ROW('Sanitation Data'!E11))),'Data Summary'!CP17="Yes"),100-OFFSET('Sanitation Data'!$E$4,0,10*ROW('Sanitation Data'!E11)),NA())</f>
        <v>#N/A</v>
      </c>
      <c r="AB17" s="517" t="e">
        <f ca="1">+IF(AND(ISNUMBER(OFFSET('Sanitation Data'!$E$6,0,10*ROW('Sanitation Data'!E11))),'Data Summary'!CQ17="Yes"),OFFSET('Sanitation Data'!$E$6,0,10*ROW('Sanitation Data'!E11)),NA())</f>
        <v>#N/A</v>
      </c>
      <c r="AC17" s="517" t="e">
        <f ca="1">+IF(AND(ISNUMBER(OFFSET('Sanitation Data'!$E$10,0,10*ROW('Sanitation Data'!E11))),'Data Summary'!CR17="Yes"),OFFSET('Sanitation Data'!$E$10,0,10*ROW('Sanitation Data'!E11)),NA())</f>
        <v>#N/A</v>
      </c>
      <c r="AD17" s="517" t="e">
        <f ca="1">+IF(AND(ISNUMBER(OFFSET('Sanitation Data'!$E$11,0,10*ROW('Sanitation Data'!E11))),'Data Summary'!CS17="Yes"),OFFSET('Sanitation Data'!$E$11,0,10*ROW('Sanitation Data'!E11)),NA())</f>
        <v>#N/A</v>
      </c>
      <c r="AE17" s="517" t="e">
        <f ca="1">+IF(AND(ISNUMBER(OFFSET('Sanitation Data'!$E$12,0,10*ROW('Sanitation Data'!E11))),'Data Summary'!CT17="Yes"),OFFSET('Sanitation Data'!$E$12,0,10*ROW('Sanitation Data'!E11)),NA())</f>
        <v>#N/A</v>
      </c>
      <c r="AF17" s="517" t="e">
        <f ca="1">+IF(AND(ISNUMBER(OFFSET('Sanitation Data'!$F$4,0,10*ROW('Sanitation Data'!F11))),'Data Summary'!CU17="Yes"),100-OFFSET('Sanitation Data'!$F$4,0,10*ROW('Sanitation Data'!F11)),NA())</f>
        <v>#N/A</v>
      </c>
      <c r="AG17" s="517" t="e">
        <f ca="1">+IF(AND(ISNUMBER(OFFSET('Sanitation Data'!$F$6,0,10*ROW('Sanitation Data'!F11))),'Data Summary'!CV17="Yes"),OFFSET('Sanitation Data'!$F$6,0,10*ROW('Sanitation Data'!F11)),NA())</f>
        <v>#N/A</v>
      </c>
      <c r="AH17" s="517" t="e">
        <f ca="1">+IF(AND(ISNUMBER(OFFSET('Sanitation Data'!$F$10,0,10*ROW('Sanitation Data'!F11))),'Data Summary'!CW17="Yes"),OFFSET('Sanitation Data'!$F$10,0,10*ROW('Sanitation Data'!F11)),NA())</f>
        <v>#N/A</v>
      </c>
      <c r="AI17" s="517" t="e">
        <f ca="1">+IF(AND(ISNUMBER(OFFSET('Sanitation Data'!$F$11,0,10*ROW('Sanitation Data'!F11))),'Data Summary'!CX17="Yes"),OFFSET('Sanitation Data'!$F$11,0,10*ROW('Sanitation Data'!F11)),NA())</f>
        <v>#N/A</v>
      </c>
      <c r="AJ17" s="517" t="e">
        <f ca="1">+IF(AND(ISNUMBER(OFFSET('Sanitation Data'!$F$12,0,10*ROW('Sanitation Data'!F11))),'Data Summary'!CY17="Yes"),OFFSET('Sanitation Data'!$F$12,0,10*ROW('Sanitation Data'!F11)),NA())</f>
        <v>#N/A</v>
      </c>
      <c r="AK17" s="517" t="e">
        <f ca="1">+IF(AND(ISNUMBER(OFFSET('Sanitation Data'!$G$4,0,10*ROW('Sanitation Data'!G11))),'Data Summary'!CZ17="Yes"),100-OFFSET('Sanitation Data'!$G$4,0,10*ROW('Sanitation Data'!G11)),NA())</f>
        <v>#N/A</v>
      </c>
      <c r="AL17" s="517" t="e">
        <f ca="1">+IF(AND(ISNUMBER(OFFSET('Sanitation Data'!$G$6,0,10*ROW('Sanitation Data'!G11))),'Data Summary'!DA17="Yes"),OFFSET('Sanitation Data'!$G$6,0,10*ROW('Sanitation Data'!G11)),NA())</f>
        <v>#N/A</v>
      </c>
      <c r="AM17" s="517" t="e">
        <f ca="1">+IF(AND(ISNUMBER(OFFSET('Sanitation Data'!$G$10,0,10*ROW('Sanitation Data'!G11))),'Data Summary'!DB17="Yes"),OFFSET('Sanitation Data'!$G$10,0,10*ROW('Sanitation Data'!G11)),NA())</f>
        <v>#N/A</v>
      </c>
      <c r="AN17" s="517" t="e">
        <f ca="1">+IF(AND(ISNUMBER(OFFSET('Sanitation Data'!$G$11,0,10*ROW('Sanitation Data'!G11))),'Data Summary'!DC17="Yes"),OFFSET('Sanitation Data'!$G$11,0,10*ROW('Sanitation Data'!G11)),NA())</f>
        <v>#N/A</v>
      </c>
      <c r="AO17" s="517" t="e">
        <f ca="1">+IF(AND(ISNUMBER(OFFSET('Sanitation Data'!$G$12,0,10*ROW('Sanitation Data'!G11))),'Data Summary'!DD17="Yes"),OFFSET('Sanitation Data'!$G$12,0,10*ROW('Sanitation Data'!G11)),NA())</f>
        <v>#N/A</v>
      </c>
      <c r="AP17" s="517" t="e">
        <f ca="1">+IF(AND(ISNUMBER(OFFSET('Sanitation Data'!$H$4,0,10*ROW('Sanitation Data'!H11))),'Data Summary'!DE17="Yes"),100-OFFSET('Sanitation Data'!$H$4,0,10*ROW('Sanitation Data'!H11)),NA())</f>
        <v>#N/A</v>
      </c>
      <c r="AQ17" s="517" t="e">
        <f ca="1">+IF(AND(ISNUMBER(OFFSET('Sanitation Data'!$H$6,0,10*ROW('Sanitation Data'!H11))),'Data Summary'!DF17="Yes"),OFFSET('Sanitation Data'!$H$6,0,10*ROW('Sanitation Data'!H11)),NA())</f>
        <v>#N/A</v>
      </c>
      <c r="AR17" s="517" t="e">
        <f ca="1">+IF(AND(ISNUMBER(OFFSET('Sanitation Data'!$H$10,0,10*ROW('Sanitation Data'!H11))),'Data Summary'!DG17="Yes"),OFFSET('Sanitation Data'!$H$10,0,10*ROW('Sanitation Data'!H11)),NA())</f>
        <v>#N/A</v>
      </c>
      <c r="AS17" s="517" t="e">
        <f ca="1">+IF(AND(ISNUMBER(OFFSET('Sanitation Data'!$H$11,0,10*ROW('Sanitation Data'!H11))),'Data Summary'!DH17="Yes"),OFFSET('Sanitation Data'!$H$11,0,10*ROW('Sanitation Data'!H11)),NA())</f>
        <v>#N/A</v>
      </c>
      <c r="AT17" s="517" t="e">
        <f ca="1">+IF(AND(ISNUMBER(OFFSET('Sanitation Data'!$H$12,0,10*ROW('Sanitation Data'!H11))),'Data Summary'!DI17="Yes"),OFFSET('Sanitation Data'!$H$12,0,10*ROW('Sanitation Data'!H11)),NA())</f>
        <v>#N/A</v>
      </c>
      <c r="AU17" s="517" t="e">
        <f ca="1">+IF(AND(ISNUMBER(OFFSET('Sanitation Data'!$I$4,0,10*ROW('Sanitation Data'!I11))),'Data Summary'!DJ17="Yes"),100-OFFSET('Sanitation Data'!$I$4,0,10*ROW('Sanitation Data'!I11)),NA())</f>
        <v>#N/A</v>
      </c>
      <c r="AV17" s="517" t="e">
        <f ca="1">+IF(AND(ISNUMBER(OFFSET('Sanitation Data'!$I$6,0,10*ROW('Sanitation Data'!I11))),'Data Summary'!DK17="Yes"),OFFSET('Sanitation Data'!$I$6,0,10*ROW('Sanitation Data'!I11)),NA())</f>
        <v>#N/A</v>
      </c>
      <c r="AW17" s="517" t="e">
        <f ca="1">+IF(AND(ISNUMBER(OFFSET('Sanitation Data'!$I$10,0,10*ROW('Sanitation Data'!I11))),'Data Summary'!DL17="Yes"),OFFSET('Sanitation Data'!$I$10,0,10*ROW('Sanitation Data'!I11)),NA())</f>
        <v>#N/A</v>
      </c>
      <c r="AX17" s="517" t="e">
        <f ca="1">+IF(AND(ISNUMBER(OFFSET('Sanitation Data'!$I$11,0,10*ROW('Sanitation Data'!I11))),'Data Summary'!DM17="Yes"),OFFSET('Sanitation Data'!$I$11,0,10*ROW('Sanitation Data'!I11)),NA())</f>
        <v>#N/A</v>
      </c>
      <c r="AY17" s="517" t="e">
        <f ca="1">+IF(AND(ISNUMBER(OFFSET('Sanitation Data'!$I$12,0,10*ROW('Sanitation Data'!I11))),'Data Summary'!DN17="Yes"),OFFSET('Sanitation Data'!$I$12,0,10*ROW('Sanitation Data'!I11)),NA())</f>
        <v>#N/A</v>
      </c>
      <c r="AZ17" s="518" t="e">
        <f ca="1">+IF(AND(ISNUMBER(OFFSET('Hygiene Data'!$D$5,0,10*ROW('Hygiene Data'!D11))),'Data Summary'!DO17="Yes"),OFFSET('Hygiene Data'!$D$5,0,10*ROW('Hygiene Data'!D11)),NA())</f>
        <v>#N/A</v>
      </c>
      <c r="BA17" s="518" t="e">
        <f ca="1">+IF(AND(ISNUMBER(OFFSET('Hygiene Data'!$D$7,0,10*ROW('Hygiene Data'!D11))),'Data Summary'!DP17="Yes"),OFFSET('Hygiene Data'!$D$7,0,10*ROW('Hygiene Data'!D11)),NA())</f>
        <v>#N/A</v>
      </c>
      <c r="BB17" s="518" t="e">
        <f ca="1">+IF(AND(ISNUMBER(OFFSET('Hygiene Data'!$D$9,0,10*ROW('Hygiene Data'!D11))),'Data Summary'!DQ17="Yes"),OFFSET('Hygiene Data'!$D$9,0,10*ROW('Hygiene Data'!D11)),NA())</f>
        <v>#N/A</v>
      </c>
      <c r="BC17" s="518" t="e">
        <f ca="1">+IF(AND(ISNUMBER(OFFSET('Hygiene Data'!$E$5,0,10*ROW('Hygiene Data'!E11))),'Data Summary'!DR17="Yes"),OFFSET('Hygiene Data'!$E$5,0,10*ROW('Hygiene Data'!E11)),NA())</f>
        <v>#N/A</v>
      </c>
      <c r="BD17" s="518" t="e">
        <f ca="1">+IF(AND(ISNUMBER(OFFSET('Hygiene Data'!$E$7,0,10*ROW('Hygiene Data'!E11))),'Data Summary'!DS17="Yes"),OFFSET('Hygiene Data'!$E$7,0,10*ROW('Hygiene Data'!E11)),NA())</f>
        <v>#N/A</v>
      </c>
      <c r="BE17" s="518" t="e">
        <f ca="1">+IF(AND(ISNUMBER(OFFSET('Hygiene Data'!$E$9,0,10*ROW('Hygiene Data'!E11))),'Data Summary'!DT17="Yes"),OFFSET('Hygiene Data'!$E$9,0,10*ROW('Hygiene Data'!E11)),NA())</f>
        <v>#N/A</v>
      </c>
      <c r="BF17" s="518" t="e">
        <f ca="1">+IF(AND(ISNUMBER(OFFSET('Hygiene Data'!$F$5,0,10*ROW('Hygiene Data'!F11))),'Data Summary'!DU17="Yes"),OFFSET('Hygiene Data'!$F$5,0,10*ROW('Hygiene Data'!F11)),NA())</f>
        <v>#N/A</v>
      </c>
      <c r="BG17" s="518" t="e">
        <f ca="1">+IF(AND(ISNUMBER(OFFSET('Hygiene Data'!$F$7,0,10*ROW('Hygiene Data'!F11))),'Data Summary'!DV17="Yes"),OFFSET('Hygiene Data'!$F$7,0,10*ROW('Hygiene Data'!F11)),NA())</f>
        <v>#N/A</v>
      </c>
      <c r="BH17" s="518" t="e">
        <f ca="1">+IF(AND(ISNUMBER(OFFSET('Hygiene Data'!$F$9,0,10*ROW('Hygiene Data'!F11))),'Data Summary'!DW17="Yes"),OFFSET('Hygiene Data'!$F$9,0,10*ROW('Hygiene Data'!F11)),NA())</f>
        <v>#N/A</v>
      </c>
      <c r="BI17" s="518" t="e">
        <f ca="1">+IF(AND(ISNUMBER(OFFSET('Hygiene Data'!$G$5,0,10*ROW('Hygiene Data'!G11))),'Data Summary'!DX17="Yes"),OFFSET('Hygiene Data'!$G$5,0,10*ROW('Hygiene Data'!G11)),NA())</f>
        <v>#N/A</v>
      </c>
      <c r="BJ17" s="518" t="e">
        <f ca="1">+IF(AND(ISNUMBER(OFFSET('Hygiene Data'!$G$7,0,10*ROW('Hygiene Data'!G11))),'Data Summary'!DY17="Yes"),OFFSET('Hygiene Data'!$G$7,0,10*ROW('Hygiene Data'!G11)),NA())</f>
        <v>#N/A</v>
      </c>
      <c r="BK17" s="518" t="e">
        <f ca="1">+IF(AND(ISNUMBER(OFFSET('Hygiene Data'!$G$9,0,10*ROW('Hygiene Data'!G11))),'Data Summary'!DZ17="Yes"),OFFSET('Hygiene Data'!$G$9,0,10*ROW('Hygiene Data'!G11)),NA())</f>
        <v>#N/A</v>
      </c>
      <c r="BL17" s="518" t="e">
        <f ca="1">+IF(AND(ISNUMBER(OFFSET('Hygiene Data'!$H$5,0,10*ROW('Hygiene Data'!H11))),'Data Summary'!EA17="Yes"),OFFSET('Hygiene Data'!$H$5,0,10*ROW('Hygiene Data'!H11)),NA())</f>
        <v>#N/A</v>
      </c>
      <c r="BM17" s="518" t="e">
        <f ca="1">+IF(AND(ISNUMBER(OFFSET('Hygiene Data'!$H$7,0,10*ROW('Hygiene Data'!H11))),'Data Summary'!EB17="Yes"),OFFSET('Hygiene Data'!$H$7,0,10*ROW('Hygiene Data'!H11)),NA())</f>
        <v>#N/A</v>
      </c>
      <c r="BN17" s="518" t="e">
        <f ca="1">+IF(AND(ISNUMBER(OFFSET('Hygiene Data'!$H$9,0,10*ROW('Hygiene Data'!H11))),'Data Summary'!EC17="Yes"),OFFSET('Hygiene Data'!$H$9,0,10*ROW('Hygiene Data'!H11)),NA())</f>
        <v>#N/A</v>
      </c>
      <c r="BO17" s="518" t="e">
        <f ca="1">+IF(AND(ISNUMBER(OFFSET('Hygiene Data'!$I$5,0,10*ROW('Hygiene Data'!I11))),'Data Summary'!ED17="Yes"),OFFSET('Hygiene Data'!$I$5,0,10*ROW('Hygiene Data'!I11)),NA())</f>
        <v>#N/A</v>
      </c>
      <c r="BP17" s="518" t="e">
        <f ca="1">+IF(AND(ISNUMBER(OFFSET('Hygiene Data'!$I$7,0,10*ROW('Hygiene Data'!I11))),'Data Summary'!EE17="Yes"),OFFSET('Hygiene Data'!$I$7,0,10*ROW('Hygiene Data'!I11)),NA())</f>
        <v>#N/A</v>
      </c>
      <c r="BQ17" s="518" t="e">
        <f ca="1">+IF(AND(ISNUMBER(OFFSET('Hygiene Data'!$I$9,0,10*ROW('Hygiene Data'!I11))),'Data Summary'!EF17="Yes"),OFFSET('Hygiene Data'!$I$9,0,10*ROW('Hygiene Data'!I11)),NA())</f>
        <v>#N/A</v>
      </c>
    </row>
    <row r="18" spans="1:69" x14ac:dyDescent="0.25">
      <c r="A18" s="514" t="e">
        <f ca="1">+RIGHT('Data Summary'!A18,LEN('Data Summary'!A18)-9)</f>
        <v>#VALUE!</v>
      </c>
      <c r="B18" s="488" t="str">
        <f ca="1">+IF(ISTEXT('Data Summary'!B18),'Data Summary'!B18,"")</f>
        <v/>
      </c>
      <c r="C18" s="515" t="e">
        <f ca="1">+VALUE('Data Summary'!C18)</f>
        <v>#VALUE!</v>
      </c>
      <c r="D18" s="516" t="e">
        <f ca="1">+IF(AND(ISNUMBER(OFFSET('Water Data'!$D$4,0,10*ROW('Water Data'!D12))),'Data Summary'!BS18="Yes"),100-OFFSET('Water Data'!$D$4,0,10*ROW('Water Data'!D12)),NA())</f>
        <v>#N/A</v>
      </c>
      <c r="E18" s="516" t="e">
        <f ca="1">+IF(AND(ISNUMBER(OFFSET('Water Data'!$D$6,0,10*ROW('Water Data'!D12))),'Data Summary'!BT18="Yes"),OFFSET('Water Data'!$D$6,0,10*ROW('Water Data'!D12)),NA())</f>
        <v>#N/A</v>
      </c>
      <c r="F18" s="516" t="e">
        <f ca="1">+IF(AND(ISNUMBER(OFFSET('Water Data'!$D$9,0,10*ROW('Water Data'!D12))),'Data Summary'!BU18="Yes"),OFFSET('Water Data'!$D$9,0,10*ROW('Water Data'!D12)),NA())</f>
        <v>#N/A</v>
      </c>
      <c r="G18" s="516" t="e">
        <f ca="1">+IF(AND(ISNUMBER(OFFSET('Water Data'!$E$4,0,10*ROW('Water Data'!E12))),'Data Summary'!BV18="Yes"),100-OFFSET('Water Data'!$E$4,0,10*ROW('Water Data'!E12)),NA())</f>
        <v>#N/A</v>
      </c>
      <c r="H18" s="516" t="e">
        <f ca="1">+IF(AND(ISNUMBER(OFFSET('Water Data'!$E$6,0,10*ROW('Water Data'!E12))),'Data Summary'!BW18="Yes"),OFFSET('Water Data'!$E$6,0,10*ROW('Water Data'!E12)),NA())</f>
        <v>#N/A</v>
      </c>
      <c r="I18" s="516" t="e">
        <f ca="1">+IF(AND(ISNUMBER(OFFSET('Water Data'!$E$9,0,10*ROW('Water Data'!E12))),'Data Summary'!BX18="Yes"),OFFSET('Water Data'!$E$9,0,10*ROW('Water Data'!E12)),NA())</f>
        <v>#N/A</v>
      </c>
      <c r="J18" s="516" t="e">
        <f ca="1">+IF(AND(ISNUMBER(OFFSET('Water Data'!$F$4,0,10*ROW('Water Data'!F12))),'Data Summary'!BY18="Yes"),100-OFFSET('Water Data'!$F$4,0,10*ROW('Water Data'!F12)),NA())</f>
        <v>#N/A</v>
      </c>
      <c r="K18" s="516" t="e">
        <f ca="1">+IF(AND(ISNUMBER(OFFSET('Water Data'!$F$6,0,10*ROW('Water Data'!F12))),'Data Summary'!BZ18="Yes"),OFFSET('Water Data'!$F$6,0,10*ROW('Water Data'!F12)),NA())</f>
        <v>#N/A</v>
      </c>
      <c r="L18" s="516" t="e">
        <f ca="1">+IF(AND(ISNUMBER(OFFSET('Water Data'!$F$9,0,10*ROW('Water Data'!F12))),'Data Summary'!CA18="Yes"),OFFSET('Water Data'!$F$9,0,10*ROW('Water Data'!F12)),NA())</f>
        <v>#N/A</v>
      </c>
      <c r="M18" s="516" t="e">
        <f ca="1">+IF(AND(ISNUMBER(OFFSET('Water Data'!$G$4,0,10*ROW('Water Data'!G12))),'Data Summary'!CB18="Yes"),100-OFFSET('Water Data'!$G$4,0,10*ROW('Water Data'!G12)),NA())</f>
        <v>#N/A</v>
      </c>
      <c r="N18" s="516" t="e">
        <f ca="1">+IF(AND(ISNUMBER(OFFSET('Water Data'!$G$6,0,10*ROW('Water Data'!G12))),'Data Summary'!CC18="Yes"),OFFSET('Water Data'!$G$6,0,10*ROW('Water Data'!G12)),NA())</f>
        <v>#N/A</v>
      </c>
      <c r="O18" s="516" t="e">
        <f ca="1">+IF(AND(ISNUMBER(OFFSET('Water Data'!$G$9,0,10*ROW('Water Data'!G12))),'Data Summary'!CD18="Yes"),OFFSET('Water Data'!$G$9,0,10*ROW('Water Data'!G12)),NA())</f>
        <v>#N/A</v>
      </c>
      <c r="P18" s="516" t="e">
        <f ca="1">+IF(AND(ISNUMBER(OFFSET('Water Data'!$H$4,0,10*ROW('Water Data'!H12))),'Data Summary'!CE18="Yes"),100-OFFSET('Water Data'!$H$4,0,10*ROW('Water Data'!H12)),NA())</f>
        <v>#N/A</v>
      </c>
      <c r="Q18" s="516" t="e">
        <f ca="1">+IF(AND(ISNUMBER(OFFSET('Water Data'!$H$6,0,10*ROW('Water Data'!H12))),'Data Summary'!CF18="Yes"),OFFSET('Water Data'!$H$6,0,10*ROW('Water Data'!H12)),NA())</f>
        <v>#N/A</v>
      </c>
      <c r="R18" s="516" t="e">
        <f ca="1">+IF(AND(ISNUMBER(OFFSET('Water Data'!$H$9,0,10*ROW('Water Data'!H12))),'Data Summary'!CG18="Yes"),OFFSET('Water Data'!$H$9,0,10*ROW('Water Data'!H12)),NA())</f>
        <v>#N/A</v>
      </c>
      <c r="S18" s="516" t="e">
        <f ca="1">+IF(AND(ISNUMBER(OFFSET('Water Data'!$I$4,0,10*ROW('Water Data'!I12))),'Data Summary'!CH18="Yes"),100-OFFSET('Water Data'!$I$4,0,10*ROW('Water Data'!I12)),NA())</f>
        <v>#N/A</v>
      </c>
      <c r="T18" s="516" t="e">
        <f ca="1">+IF(AND(ISNUMBER(OFFSET('Water Data'!$I$6,0,10*ROW('Water Data'!I12))),'Data Summary'!CI18="Yes"),OFFSET('Water Data'!$I$6,0,10*ROW('Water Data'!I12)),NA())</f>
        <v>#N/A</v>
      </c>
      <c r="U18" s="516" t="e">
        <f ca="1">+IF(AND(ISNUMBER(OFFSET('Water Data'!$I$9,0,10*ROW('Water Data'!I12))),'Data Summary'!CJ18="Yes"),OFFSET('Water Data'!$I$9,0,10*ROW('Water Data'!I12)),NA())</f>
        <v>#N/A</v>
      </c>
      <c r="V18" s="517" t="e">
        <f ca="1">+IF(AND(ISNUMBER(OFFSET('Sanitation Data'!$D$4,0,10*ROW('Sanitation Data'!D12))),'Data Summary'!CK18="Yes"),100-OFFSET('Sanitation Data'!$D$4,0,10*ROW('Sanitation Data'!D12)),NA())</f>
        <v>#N/A</v>
      </c>
      <c r="W18" s="517" t="e">
        <f ca="1">+IF(AND(ISNUMBER(OFFSET('Sanitation Data'!$D$6,0,10*ROW('Sanitation Data'!D12))),'Data Summary'!CL18="Yes"),OFFSET('Sanitation Data'!$D$6,0,10*ROW('Sanitation Data'!D12)),NA())</f>
        <v>#N/A</v>
      </c>
      <c r="X18" s="517" t="e">
        <f ca="1">+IF(AND(ISNUMBER(OFFSET('Sanitation Data'!$D$10,0,10*ROW('Sanitation Data'!D12))),'Data Summary'!CM18="Yes"),OFFSET('Sanitation Data'!$D$10,0,10*ROW('Sanitation Data'!D12)),NA())</f>
        <v>#N/A</v>
      </c>
      <c r="Y18" s="517" t="e">
        <f ca="1">+IF(AND(ISNUMBER(OFFSET('Sanitation Data'!$D$11,0,10*ROW('Sanitation Data'!D12))),'Data Summary'!CN18="Yes"),OFFSET('Sanitation Data'!$D$11,0,10*ROW('Sanitation Data'!D12)),NA())</f>
        <v>#N/A</v>
      </c>
      <c r="Z18" s="517" t="e">
        <f ca="1">+IF(AND(ISNUMBER(OFFSET('Sanitation Data'!$D$12,0,10*ROW('Sanitation Data'!D12))),'Data Summary'!CO18="Yes"),OFFSET('Sanitation Data'!$D$12,0,10*ROW('Sanitation Data'!D12)),NA())</f>
        <v>#N/A</v>
      </c>
      <c r="AA18" s="517" t="e">
        <f ca="1">+IF(AND(ISNUMBER(OFFSET('Sanitation Data'!$E$4,0,10*ROW('Sanitation Data'!E12))),'Data Summary'!CP18="Yes"),100-OFFSET('Sanitation Data'!$E$4,0,10*ROW('Sanitation Data'!E12)),NA())</f>
        <v>#N/A</v>
      </c>
      <c r="AB18" s="517" t="e">
        <f ca="1">+IF(AND(ISNUMBER(OFFSET('Sanitation Data'!$E$6,0,10*ROW('Sanitation Data'!E12))),'Data Summary'!CQ18="Yes"),OFFSET('Sanitation Data'!$E$6,0,10*ROW('Sanitation Data'!E12)),NA())</f>
        <v>#N/A</v>
      </c>
      <c r="AC18" s="517" t="e">
        <f ca="1">+IF(AND(ISNUMBER(OFFSET('Sanitation Data'!$E$10,0,10*ROW('Sanitation Data'!E12))),'Data Summary'!CR18="Yes"),OFFSET('Sanitation Data'!$E$10,0,10*ROW('Sanitation Data'!E12)),NA())</f>
        <v>#N/A</v>
      </c>
      <c r="AD18" s="517" t="e">
        <f ca="1">+IF(AND(ISNUMBER(OFFSET('Sanitation Data'!$E$11,0,10*ROW('Sanitation Data'!E12))),'Data Summary'!CS18="Yes"),OFFSET('Sanitation Data'!$E$11,0,10*ROW('Sanitation Data'!E12)),NA())</f>
        <v>#N/A</v>
      </c>
      <c r="AE18" s="517" t="e">
        <f ca="1">+IF(AND(ISNUMBER(OFFSET('Sanitation Data'!$E$12,0,10*ROW('Sanitation Data'!E12))),'Data Summary'!CT18="Yes"),OFFSET('Sanitation Data'!$E$12,0,10*ROW('Sanitation Data'!E12)),NA())</f>
        <v>#N/A</v>
      </c>
      <c r="AF18" s="517" t="e">
        <f ca="1">+IF(AND(ISNUMBER(OFFSET('Sanitation Data'!$F$4,0,10*ROW('Sanitation Data'!F12))),'Data Summary'!CU18="Yes"),100-OFFSET('Sanitation Data'!$F$4,0,10*ROW('Sanitation Data'!F12)),NA())</f>
        <v>#N/A</v>
      </c>
      <c r="AG18" s="517" t="e">
        <f ca="1">+IF(AND(ISNUMBER(OFFSET('Sanitation Data'!$F$6,0,10*ROW('Sanitation Data'!F12))),'Data Summary'!CV18="Yes"),OFFSET('Sanitation Data'!$F$6,0,10*ROW('Sanitation Data'!F12)),NA())</f>
        <v>#N/A</v>
      </c>
      <c r="AH18" s="517" t="e">
        <f ca="1">+IF(AND(ISNUMBER(OFFSET('Sanitation Data'!$F$10,0,10*ROW('Sanitation Data'!F12))),'Data Summary'!CW18="Yes"),OFFSET('Sanitation Data'!$F$10,0,10*ROW('Sanitation Data'!F12)),NA())</f>
        <v>#N/A</v>
      </c>
      <c r="AI18" s="517" t="e">
        <f ca="1">+IF(AND(ISNUMBER(OFFSET('Sanitation Data'!$F$11,0,10*ROW('Sanitation Data'!F12))),'Data Summary'!CX18="Yes"),OFFSET('Sanitation Data'!$F$11,0,10*ROW('Sanitation Data'!F12)),NA())</f>
        <v>#N/A</v>
      </c>
      <c r="AJ18" s="517" t="e">
        <f ca="1">+IF(AND(ISNUMBER(OFFSET('Sanitation Data'!$F$12,0,10*ROW('Sanitation Data'!F12))),'Data Summary'!CY18="Yes"),OFFSET('Sanitation Data'!$F$12,0,10*ROW('Sanitation Data'!F12)),NA())</f>
        <v>#N/A</v>
      </c>
      <c r="AK18" s="517" t="e">
        <f ca="1">+IF(AND(ISNUMBER(OFFSET('Sanitation Data'!$G$4,0,10*ROW('Sanitation Data'!G12))),'Data Summary'!CZ18="Yes"),100-OFFSET('Sanitation Data'!$G$4,0,10*ROW('Sanitation Data'!G12)),NA())</f>
        <v>#N/A</v>
      </c>
      <c r="AL18" s="517" t="e">
        <f ca="1">+IF(AND(ISNUMBER(OFFSET('Sanitation Data'!$G$6,0,10*ROW('Sanitation Data'!G12))),'Data Summary'!DA18="Yes"),OFFSET('Sanitation Data'!$G$6,0,10*ROW('Sanitation Data'!G12)),NA())</f>
        <v>#N/A</v>
      </c>
      <c r="AM18" s="517" t="e">
        <f ca="1">+IF(AND(ISNUMBER(OFFSET('Sanitation Data'!$G$10,0,10*ROW('Sanitation Data'!G12))),'Data Summary'!DB18="Yes"),OFFSET('Sanitation Data'!$G$10,0,10*ROW('Sanitation Data'!G12)),NA())</f>
        <v>#N/A</v>
      </c>
      <c r="AN18" s="517" t="e">
        <f ca="1">+IF(AND(ISNUMBER(OFFSET('Sanitation Data'!$G$11,0,10*ROW('Sanitation Data'!G12))),'Data Summary'!DC18="Yes"),OFFSET('Sanitation Data'!$G$11,0,10*ROW('Sanitation Data'!G12)),NA())</f>
        <v>#N/A</v>
      </c>
      <c r="AO18" s="517" t="e">
        <f ca="1">+IF(AND(ISNUMBER(OFFSET('Sanitation Data'!$G$12,0,10*ROW('Sanitation Data'!G12))),'Data Summary'!DD18="Yes"),OFFSET('Sanitation Data'!$G$12,0,10*ROW('Sanitation Data'!G12)),NA())</f>
        <v>#N/A</v>
      </c>
      <c r="AP18" s="517" t="e">
        <f ca="1">+IF(AND(ISNUMBER(OFFSET('Sanitation Data'!$H$4,0,10*ROW('Sanitation Data'!H12))),'Data Summary'!DE18="Yes"),100-OFFSET('Sanitation Data'!$H$4,0,10*ROW('Sanitation Data'!H12)),NA())</f>
        <v>#N/A</v>
      </c>
      <c r="AQ18" s="517" t="e">
        <f ca="1">+IF(AND(ISNUMBER(OFFSET('Sanitation Data'!$H$6,0,10*ROW('Sanitation Data'!H12))),'Data Summary'!DF18="Yes"),OFFSET('Sanitation Data'!$H$6,0,10*ROW('Sanitation Data'!H12)),NA())</f>
        <v>#N/A</v>
      </c>
      <c r="AR18" s="517" t="e">
        <f ca="1">+IF(AND(ISNUMBER(OFFSET('Sanitation Data'!$H$10,0,10*ROW('Sanitation Data'!H12))),'Data Summary'!DG18="Yes"),OFFSET('Sanitation Data'!$H$10,0,10*ROW('Sanitation Data'!H12)),NA())</f>
        <v>#N/A</v>
      </c>
      <c r="AS18" s="517" t="e">
        <f ca="1">+IF(AND(ISNUMBER(OFFSET('Sanitation Data'!$H$11,0,10*ROW('Sanitation Data'!H12))),'Data Summary'!DH18="Yes"),OFFSET('Sanitation Data'!$H$11,0,10*ROW('Sanitation Data'!H12)),NA())</f>
        <v>#N/A</v>
      </c>
      <c r="AT18" s="517" t="e">
        <f ca="1">+IF(AND(ISNUMBER(OFFSET('Sanitation Data'!$H$12,0,10*ROW('Sanitation Data'!H12))),'Data Summary'!DI18="Yes"),OFFSET('Sanitation Data'!$H$12,0,10*ROW('Sanitation Data'!H12)),NA())</f>
        <v>#N/A</v>
      </c>
      <c r="AU18" s="517" t="e">
        <f ca="1">+IF(AND(ISNUMBER(OFFSET('Sanitation Data'!$I$4,0,10*ROW('Sanitation Data'!I12))),'Data Summary'!DJ18="Yes"),100-OFFSET('Sanitation Data'!$I$4,0,10*ROW('Sanitation Data'!I12)),NA())</f>
        <v>#N/A</v>
      </c>
      <c r="AV18" s="517" t="e">
        <f ca="1">+IF(AND(ISNUMBER(OFFSET('Sanitation Data'!$I$6,0,10*ROW('Sanitation Data'!I12))),'Data Summary'!DK18="Yes"),OFFSET('Sanitation Data'!$I$6,0,10*ROW('Sanitation Data'!I12)),NA())</f>
        <v>#N/A</v>
      </c>
      <c r="AW18" s="517" t="e">
        <f ca="1">+IF(AND(ISNUMBER(OFFSET('Sanitation Data'!$I$10,0,10*ROW('Sanitation Data'!I12))),'Data Summary'!DL18="Yes"),OFFSET('Sanitation Data'!$I$10,0,10*ROW('Sanitation Data'!I12)),NA())</f>
        <v>#N/A</v>
      </c>
      <c r="AX18" s="517" t="e">
        <f ca="1">+IF(AND(ISNUMBER(OFFSET('Sanitation Data'!$I$11,0,10*ROW('Sanitation Data'!I12))),'Data Summary'!DM18="Yes"),OFFSET('Sanitation Data'!$I$11,0,10*ROW('Sanitation Data'!I12)),NA())</f>
        <v>#N/A</v>
      </c>
      <c r="AY18" s="517" t="e">
        <f ca="1">+IF(AND(ISNUMBER(OFFSET('Sanitation Data'!$I$12,0,10*ROW('Sanitation Data'!I12))),'Data Summary'!DN18="Yes"),OFFSET('Sanitation Data'!$I$12,0,10*ROW('Sanitation Data'!I12)),NA())</f>
        <v>#N/A</v>
      </c>
      <c r="AZ18" s="518" t="e">
        <f ca="1">+IF(AND(ISNUMBER(OFFSET('Hygiene Data'!$D$5,0,10*ROW('Hygiene Data'!D12))),'Data Summary'!DO18="Yes"),OFFSET('Hygiene Data'!$D$5,0,10*ROW('Hygiene Data'!D12)),NA())</f>
        <v>#N/A</v>
      </c>
      <c r="BA18" s="518" t="e">
        <f ca="1">+IF(AND(ISNUMBER(OFFSET('Hygiene Data'!$D$7,0,10*ROW('Hygiene Data'!D12))),'Data Summary'!DP18="Yes"),OFFSET('Hygiene Data'!$D$7,0,10*ROW('Hygiene Data'!D12)),NA())</f>
        <v>#N/A</v>
      </c>
      <c r="BB18" s="518" t="e">
        <f ca="1">+IF(AND(ISNUMBER(OFFSET('Hygiene Data'!$D$9,0,10*ROW('Hygiene Data'!D12))),'Data Summary'!DQ18="Yes"),OFFSET('Hygiene Data'!$D$9,0,10*ROW('Hygiene Data'!D12)),NA())</f>
        <v>#N/A</v>
      </c>
      <c r="BC18" s="518" t="e">
        <f ca="1">+IF(AND(ISNUMBER(OFFSET('Hygiene Data'!$E$5,0,10*ROW('Hygiene Data'!E12))),'Data Summary'!DR18="Yes"),OFFSET('Hygiene Data'!$E$5,0,10*ROW('Hygiene Data'!E12)),NA())</f>
        <v>#N/A</v>
      </c>
      <c r="BD18" s="518" t="e">
        <f ca="1">+IF(AND(ISNUMBER(OFFSET('Hygiene Data'!$E$7,0,10*ROW('Hygiene Data'!E12))),'Data Summary'!DS18="Yes"),OFFSET('Hygiene Data'!$E$7,0,10*ROW('Hygiene Data'!E12)),NA())</f>
        <v>#N/A</v>
      </c>
      <c r="BE18" s="518" t="e">
        <f ca="1">+IF(AND(ISNUMBER(OFFSET('Hygiene Data'!$E$9,0,10*ROW('Hygiene Data'!E12))),'Data Summary'!DT18="Yes"),OFFSET('Hygiene Data'!$E$9,0,10*ROW('Hygiene Data'!E12)),NA())</f>
        <v>#N/A</v>
      </c>
      <c r="BF18" s="518" t="e">
        <f ca="1">+IF(AND(ISNUMBER(OFFSET('Hygiene Data'!$F$5,0,10*ROW('Hygiene Data'!F12))),'Data Summary'!DU18="Yes"),OFFSET('Hygiene Data'!$F$5,0,10*ROW('Hygiene Data'!F12)),NA())</f>
        <v>#N/A</v>
      </c>
      <c r="BG18" s="518" t="e">
        <f ca="1">+IF(AND(ISNUMBER(OFFSET('Hygiene Data'!$F$7,0,10*ROW('Hygiene Data'!F12))),'Data Summary'!DV18="Yes"),OFFSET('Hygiene Data'!$F$7,0,10*ROW('Hygiene Data'!F12)),NA())</f>
        <v>#N/A</v>
      </c>
      <c r="BH18" s="518" t="e">
        <f ca="1">+IF(AND(ISNUMBER(OFFSET('Hygiene Data'!$F$9,0,10*ROW('Hygiene Data'!F12))),'Data Summary'!DW18="Yes"),OFFSET('Hygiene Data'!$F$9,0,10*ROW('Hygiene Data'!F12)),NA())</f>
        <v>#N/A</v>
      </c>
      <c r="BI18" s="518" t="e">
        <f ca="1">+IF(AND(ISNUMBER(OFFSET('Hygiene Data'!$G$5,0,10*ROW('Hygiene Data'!G12))),'Data Summary'!DX18="Yes"),OFFSET('Hygiene Data'!$G$5,0,10*ROW('Hygiene Data'!G12)),NA())</f>
        <v>#N/A</v>
      </c>
      <c r="BJ18" s="518" t="e">
        <f ca="1">+IF(AND(ISNUMBER(OFFSET('Hygiene Data'!$G$7,0,10*ROW('Hygiene Data'!G12))),'Data Summary'!DY18="Yes"),OFFSET('Hygiene Data'!$G$7,0,10*ROW('Hygiene Data'!G12)),NA())</f>
        <v>#N/A</v>
      </c>
      <c r="BK18" s="518" t="e">
        <f ca="1">+IF(AND(ISNUMBER(OFFSET('Hygiene Data'!$G$9,0,10*ROW('Hygiene Data'!G12))),'Data Summary'!DZ18="Yes"),OFFSET('Hygiene Data'!$G$9,0,10*ROW('Hygiene Data'!G12)),NA())</f>
        <v>#N/A</v>
      </c>
      <c r="BL18" s="518" t="e">
        <f ca="1">+IF(AND(ISNUMBER(OFFSET('Hygiene Data'!$H$5,0,10*ROW('Hygiene Data'!H12))),'Data Summary'!EA18="Yes"),OFFSET('Hygiene Data'!$H$5,0,10*ROW('Hygiene Data'!H12)),NA())</f>
        <v>#N/A</v>
      </c>
      <c r="BM18" s="518" t="e">
        <f ca="1">+IF(AND(ISNUMBER(OFFSET('Hygiene Data'!$H$7,0,10*ROW('Hygiene Data'!H12))),'Data Summary'!EB18="Yes"),OFFSET('Hygiene Data'!$H$7,0,10*ROW('Hygiene Data'!H12)),NA())</f>
        <v>#N/A</v>
      </c>
      <c r="BN18" s="518" t="e">
        <f ca="1">+IF(AND(ISNUMBER(OFFSET('Hygiene Data'!$H$9,0,10*ROW('Hygiene Data'!H12))),'Data Summary'!EC18="Yes"),OFFSET('Hygiene Data'!$H$9,0,10*ROW('Hygiene Data'!H12)),NA())</f>
        <v>#N/A</v>
      </c>
      <c r="BO18" s="518" t="e">
        <f ca="1">+IF(AND(ISNUMBER(OFFSET('Hygiene Data'!$I$5,0,10*ROW('Hygiene Data'!I12))),'Data Summary'!ED18="Yes"),OFFSET('Hygiene Data'!$I$5,0,10*ROW('Hygiene Data'!I12)),NA())</f>
        <v>#N/A</v>
      </c>
      <c r="BP18" s="518" t="e">
        <f ca="1">+IF(AND(ISNUMBER(OFFSET('Hygiene Data'!$I$7,0,10*ROW('Hygiene Data'!I12))),'Data Summary'!EE18="Yes"),OFFSET('Hygiene Data'!$I$7,0,10*ROW('Hygiene Data'!I12)),NA())</f>
        <v>#N/A</v>
      </c>
      <c r="BQ18" s="518" t="e">
        <f ca="1">+IF(AND(ISNUMBER(OFFSET('Hygiene Data'!$I$9,0,10*ROW('Hygiene Data'!I12))),'Data Summary'!EF18="Yes"),OFFSET('Hygiene Data'!$I$9,0,10*ROW('Hygiene Data'!I12)),NA())</f>
        <v>#N/A</v>
      </c>
    </row>
    <row r="19" spans="1:69" x14ac:dyDescent="0.25">
      <c r="A19" s="514" t="e">
        <f ca="1">+RIGHT('Data Summary'!A19,LEN('Data Summary'!A19)-9)</f>
        <v>#VALUE!</v>
      </c>
      <c r="B19" s="488" t="str">
        <f ca="1">+IF(ISTEXT('Data Summary'!B19),'Data Summary'!B19,"")</f>
        <v/>
      </c>
      <c r="C19" s="515" t="e">
        <f ca="1">+VALUE('Data Summary'!C19)</f>
        <v>#VALUE!</v>
      </c>
      <c r="D19" s="516" t="e">
        <f ca="1">+IF(AND(ISNUMBER(OFFSET('Water Data'!$D$4,0,10*ROW('Water Data'!D13))),'Data Summary'!BS19="Yes"),100-OFFSET('Water Data'!$D$4,0,10*ROW('Water Data'!D13)),NA())</f>
        <v>#N/A</v>
      </c>
      <c r="E19" s="516" t="e">
        <f ca="1">+IF(AND(ISNUMBER(OFFSET('Water Data'!$D$6,0,10*ROW('Water Data'!D13))),'Data Summary'!BT19="Yes"),OFFSET('Water Data'!$D$6,0,10*ROW('Water Data'!D13)),NA())</f>
        <v>#N/A</v>
      </c>
      <c r="F19" s="516" t="e">
        <f ca="1">+IF(AND(ISNUMBER(OFFSET('Water Data'!$D$9,0,10*ROW('Water Data'!D13))),'Data Summary'!BU19="Yes"),OFFSET('Water Data'!$D$9,0,10*ROW('Water Data'!D13)),NA())</f>
        <v>#N/A</v>
      </c>
      <c r="G19" s="516" t="e">
        <f ca="1">+IF(AND(ISNUMBER(OFFSET('Water Data'!$E$4,0,10*ROW('Water Data'!E13))),'Data Summary'!BV19="Yes"),100-OFFSET('Water Data'!$E$4,0,10*ROW('Water Data'!E13)),NA())</f>
        <v>#N/A</v>
      </c>
      <c r="H19" s="516" t="e">
        <f ca="1">+IF(AND(ISNUMBER(OFFSET('Water Data'!$E$6,0,10*ROW('Water Data'!E13))),'Data Summary'!BW19="Yes"),OFFSET('Water Data'!$E$6,0,10*ROW('Water Data'!E13)),NA())</f>
        <v>#N/A</v>
      </c>
      <c r="I19" s="516" t="e">
        <f ca="1">+IF(AND(ISNUMBER(OFFSET('Water Data'!$E$9,0,10*ROW('Water Data'!E13))),'Data Summary'!BX19="Yes"),OFFSET('Water Data'!$E$9,0,10*ROW('Water Data'!E13)),NA())</f>
        <v>#N/A</v>
      </c>
      <c r="J19" s="516" t="e">
        <f ca="1">+IF(AND(ISNUMBER(OFFSET('Water Data'!$F$4,0,10*ROW('Water Data'!F13))),'Data Summary'!BY19="Yes"),100-OFFSET('Water Data'!$F$4,0,10*ROW('Water Data'!F13)),NA())</f>
        <v>#N/A</v>
      </c>
      <c r="K19" s="516" t="e">
        <f ca="1">+IF(AND(ISNUMBER(OFFSET('Water Data'!$F$6,0,10*ROW('Water Data'!F13))),'Data Summary'!BZ19="Yes"),OFFSET('Water Data'!$F$6,0,10*ROW('Water Data'!F13)),NA())</f>
        <v>#N/A</v>
      </c>
      <c r="L19" s="516" t="e">
        <f ca="1">+IF(AND(ISNUMBER(OFFSET('Water Data'!$F$9,0,10*ROW('Water Data'!F13))),'Data Summary'!CA19="Yes"),OFFSET('Water Data'!$F$9,0,10*ROW('Water Data'!F13)),NA())</f>
        <v>#N/A</v>
      </c>
      <c r="M19" s="516" t="e">
        <f ca="1">+IF(AND(ISNUMBER(OFFSET('Water Data'!$G$4,0,10*ROW('Water Data'!G13))),'Data Summary'!CB19="Yes"),100-OFFSET('Water Data'!$G$4,0,10*ROW('Water Data'!G13)),NA())</f>
        <v>#N/A</v>
      </c>
      <c r="N19" s="516" t="e">
        <f ca="1">+IF(AND(ISNUMBER(OFFSET('Water Data'!$G$6,0,10*ROW('Water Data'!G13))),'Data Summary'!CC19="Yes"),OFFSET('Water Data'!$G$6,0,10*ROW('Water Data'!G13)),NA())</f>
        <v>#N/A</v>
      </c>
      <c r="O19" s="516" t="e">
        <f ca="1">+IF(AND(ISNUMBER(OFFSET('Water Data'!$G$9,0,10*ROW('Water Data'!G13))),'Data Summary'!CD19="Yes"),OFFSET('Water Data'!$G$9,0,10*ROW('Water Data'!G13)),NA())</f>
        <v>#N/A</v>
      </c>
      <c r="P19" s="516" t="e">
        <f ca="1">+IF(AND(ISNUMBER(OFFSET('Water Data'!$H$4,0,10*ROW('Water Data'!H13))),'Data Summary'!CE19="Yes"),100-OFFSET('Water Data'!$H$4,0,10*ROW('Water Data'!H13)),NA())</f>
        <v>#N/A</v>
      </c>
      <c r="Q19" s="516" t="e">
        <f ca="1">+IF(AND(ISNUMBER(OFFSET('Water Data'!$H$6,0,10*ROW('Water Data'!H13))),'Data Summary'!CF19="Yes"),OFFSET('Water Data'!$H$6,0,10*ROW('Water Data'!H13)),NA())</f>
        <v>#N/A</v>
      </c>
      <c r="R19" s="516" t="e">
        <f ca="1">+IF(AND(ISNUMBER(OFFSET('Water Data'!$H$9,0,10*ROW('Water Data'!H13))),'Data Summary'!CG19="Yes"),OFFSET('Water Data'!$H$9,0,10*ROW('Water Data'!H13)),NA())</f>
        <v>#N/A</v>
      </c>
      <c r="S19" s="516" t="e">
        <f ca="1">+IF(AND(ISNUMBER(OFFSET('Water Data'!$I$4,0,10*ROW('Water Data'!I13))),'Data Summary'!CH19="Yes"),100-OFFSET('Water Data'!$I$4,0,10*ROW('Water Data'!I13)),NA())</f>
        <v>#N/A</v>
      </c>
      <c r="T19" s="516" t="e">
        <f ca="1">+IF(AND(ISNUMBER(OFFSET('Water Data'!$I$6,0,10*ROW('Water Data'!I13))),'Data Summary'!CI19="Yes"),OFFSET('Water Data'!$I$6,0,10*ROW('Water Data'!I13)),NA())</f>
        <v>#N/A</v>
      </c>
      <c r="U19" s="516" t="e">
        <f ca="1">+IF(AND(ISNUMBER(OFFSET('Water Data'!$I$9,0,10*ROW('Water Data'!I13))),'Data Summary'!CJ19="Yes"),OFFSET('Water Data'!$I$9,0,10*ROW('Water Data'!I13)),NA())</f>
        <v>#N/A</v>
      </c>
      <c r="V19" s="517" t="e">
        <f ca="1">+IF(AND(ISNUMBER(OFFSET('Sanitation Data'!$D$4,0,10*ROW('Sanitation Data'!D13))),'Data Summary'!CK19="Yes"),100-OFFSET('Sanitation Data'!$D$4,0,10*ROW('Sanitation Data'!D13)),NA())</f>
        <v>#N/A</v>
      </c>
      <c r="W19" s="517" t="e">
        <f ca="1">+IF(AND(ISNUMBER(OFFSET('Sanitation Data'!$D$6,0,10*ROW('Sanitation Data'!D13))),'Data Summary'!CL19="Yes"),OFFSET('Sanitation Data'!$D$6,0,10*ROW('Sanitation Data'!D13)),NA())</f>
        <v>#N/A</v>
      </c>
      <c r="X19" s="517" t="e">
        <f ca="1">+IF(AND(ISNUMBER(OFFSET('Sanitation Data'!$D$10,0,10*ROW('Sanitation Data'!D13))),'Data Summary'!CM19="Yes"),OFFSET('Sanitation Data'!$D$10,0,10*ROW('Sanitation Data'!D13)),NA())</f>
        <v>#N/A</v>
      </c>
      <c r="Y19" s="517" t="e">
        <f ca="1">+IF(AND(ISNUMBER(OFFSET('Sanitation Data'!$D$11,0,10*ROW('Sanitation Data'!D13))),'Data Summary'!CN19="Yes"),OFFSET('Sanitation Data'!$D$11,0,10*ROW('Sanitation Data'!D13)),NA())</f>
        <v>#N/A</v>
      </c>
      <c r="Z19" s="517" t="e">
        <f ca="1">+IF(AND(ISNUMBER(OFFSET('Sanitation Data'!$D$12,0,10*ROW('Sanitation Data'!D13))),'Data Summary'!CO19="Yes"),OFFSET('Sanitation Data'!$D$12,0,10*ROW('Sanitation Data'!D13)),NA())</f>
        <v>#N/A</v>
      </c>
      <c r="AA19" s="517" t="e">
        <f ca="1">+IF(AND(ISNUMBER(OFFSET('Sanitation Data'!$E$4,0,10*ROW('Sanitation Data'!E13))),'Data Summary'!CP19="Yes"),100-OFFSET('Sanitation Data'!$E$4,0,10*ROW('Sanitation Data'!E13)),NA())</f>
        <v>#N/A</v>
      </c>
      <c r="AB19" s="517" t="e">
        <f ca="1">+IF(AND(ISNUMBER(OFFSET('Sanitation Data'!$E$6,0,10*ROW('Sanitation Data'!E13))),'Data Summary'!CQ19="Yes"),OFFSET('Sanitation Data'!$E$6,0,10*ROW('Sanitation Data'!E13)),NA())</f>
        <v>#N/A</v>
      </c>
      <c r="AC19" s="517" t="e">
        <f ca="1">+IF(AND(ISNUMBER(OFFSET('Sanitation Data'!$E$10,0,10*ROW('Sanitation Data'!E13))),'Data Summary'!CR19="Yes"),OFFSET('Sanitation Data'!$E$10,0,10*ROW('Sanitation Data'!E13)),NA())</f>
        <v>#N/A</v>
      </c>
      <c r="AD19" s="517" t="e">
        <f ca="1">+IF(AND(ISNUMBER(OFFSET('Sanitation Data'!$E$11,0,10*ROW('Sanitation Data'!E13))),'Data Summary'!CS19="Yes"),OFFSET('Sanitation Data'!$E$11,0,10*ROW('Sanitation Data'!E13)),NA())</f>
        <v>#N/A</v>
      </c>
      <c r="AE19" s="517" t="e">
        <f ca="1">+IF(AND(ISNUMBER(OFFSET('Sanitation Data'!$E$12,0,10*ROW('Sanitation Data'!E13))),'Data Summary'!CT19="Yes"),OFFSET('Sanitation Data'!$E$12,0,10*ROW('Sanitation Data'!E13)),NA())</f>
        <v>#N/A</v>
      </c>
      <c r="AF19" s="517" t="e">
        <f ca="1">+IF(AND(ISNUMBER(OFFSET('Sanitation Data'!$F$4,0,10*ROW('Sanitation Data'!F13))),'Data Summary'!CU19="Yes"),100-OFFSET('Sanitation Data'!$F$4,0,10*ROW('Sanitation Data'!F13)),NA())</f>
        <v>#N/A</v>
      </c>
      <c r="AG19" s="517" t="e">
        <f ca="1">+IF(AND(ISNUMBER(OFFSET('Sanitation Data'!$F$6,0,10*ROW('Sanitation Data'!F13))),'Data Summary'!CV19="Yes"),OFFSET('Sanitation Data'!$F$6,0,10*ROW('Sanitation Data'!F13)),NA())</f>
        <v>#N/A</v>
      </c>
      <c r="AH19" s="517" t="e">
        <f ca="1">+IF(AND(ISNUMBER(OFFSET('Sanitation Data'!$F$10,0,10*ROW('Sanitation Data'!F13))),'Data Summary'!CW19="Yes"),OFFSET('Sanitation Data'!$F$10,0,10*ROW('Sanitation Data'!F13)),NA())</f>
        <v>#N/A</v>
      </c>
      <c r="AI19" s="517" t="e">
        <f ca="1">+IF(AND(ISNUMBER(OFFSET('Sanitation Data'!$F$11,0,10*ROW('Sanitation Data'!F13))),'Data Summary'!CX19="Yes"),OFFSET('Sanitation Data'!$F$11,0,10*ROW('Sanitation Data'!F13)),NA())</f>
        <v>#N/A</v>
      </c>
      <c r="AJ19" s="517" t="e">
        <f ca="1">+IF(AND(ISNUMBER(OFFSET('Sanitation Data'!$F$12,0,10*ROW('Sanitation Data'!F13))),'Data Summary'!CY19="Yes"),OFFSET('Sanitation Data'!$F$12,0,10*ROW('Sanitation Data'!F13)),NA())</f>
        <v>#N/A</v>
      </c>
      <c r="AK19" s="517" t="e">
        <f ca="1">+IF(AND(ISNUMBER(OFFSET('Sanitation Data'!$G$4,0,10*ROW('Sanitation Data'!G13))),'Data Summary'!CZ19="Yes"),100-OFFSET('Sanitation Data'!$G$4,0,10*ROW('Sanitation Data'!G13)),NA())</f>
        <v>#N/A</v>
      </c>
      <c r="AL19" s="517" t="e">
        <f ca="1">+IF(AND(ISNUMBER(OFFSET('Sanitation Data'!$G$6,0,10*ROW('Sanitation Data'!G13))),'Data Summary'!DA19="Yes"),OFFSET('Sanitation Data'!$G$6,0,10*ROW('Sanitation Data'!G13)),NA())</f>
        <v>#N/A</v>
      </c>
      <c r="AM19" s="517" t="e">
        <f ca="1">+IF(AND(ISNUMBER(OFFSET('Sanitation Data'!$G$10,0,10*ROW('Sanitation Data'!G13))),'Data Summary'!DB19="Yes"),OFFSET('Sanitation Data'!$G$10,0,10*ROW('Sanitation Data'!G13)),NA())</f>
        <v>#N/A</v>
      </c>
      <c r="AN19" s="517" t="e">
        <f ca="1">+IF(AND(ISNUMBER(OFFSET('Sanitation Data'!$G$11,0,10*ROW('Sanitation Data'!G13))),'Data Summary'!DC19="Yes"),OFFSET('Sanitation Data'!$G$11,0,10*ROW('Sanitation Data'!G13)),NA())</f>
        <v>#N/A</v>
      </c>
      <c r="AO19" s="517" t="e">
        <f ca="1">+IF(AND(ISNUMBER(OFFSET('Sanitation Data'!$G$12,0,10*ROW('Sanitation Data'!G13))),'Data Summary'!DD19="Yes"),OFFSET('Sanitation Data'!$G$12,0,10*ROW('Sanitation Data'!G13)),NA())</f>
        <v>#N/A</v>
      </c>
      <c r="AP19" s="517" t="e">
        <f ca="1">+IF(AND(ISNUMBER(OFFSET('Sanitation Data'!$H$4,0,10*ROW('Sanitation Data'!H13))),'Data Summary'!DE19="Yes"),100-OFFSET('Sanitation Data'!$H$4,0,10*ROW('Sanitation Data'!H13)),NA())</f>
        <v>#N/A</v>
      </c>
      <c r="AQ19" s="517" t="e">
        <f ca="1">+IF(AND(ISNUMBER(OFFSET('Sanitation Data'!$H$6,0,10*ROW('Sanitation Data'!H13))),'Data Summary'!DF19="Yes"),OFFSET('Sanitation Data'!$H$6,0,10*ROW('Sanitation Data'!H13)),NA())</f>
        <v>#N/A</v>
      </c>
      <c r="AR19" s="517" t="e">
        <f ca="1">+IF(AND(ISNUMBER(OFFSET('Sanitation Data'!$H$10,0,10*ROW('Sanitation Data'!H13))),'Data Summary'!DG19="Yes"),OFFSET('Sanitation Data'!$H$10,0,10*ROW('Sanitation Data'!H13)),NA())</f>
        <v>#N/A</v>
      </c>
      <c r="AS19" s="517" t="e">
        <f ca="1">+IF(AND(ISNUMBER(OFFSET('Sanitation Data'!$H$11,0,10*ROW('Sanitation Data'!H13))),'Data Summary'!DH19="Yes"),OFFSET('Sanitation Data'!$H$11,0,10*ROW('Sanitation Data'!H13)),NA())</f>
        <v>#N/A</v>
      </c>
      <c r="AT19" s="517" t="e">
        <f ca="1">+IF(AND(ISNUMBER(OFFSET('Sanitation Data'!$H$12,0,10*ROW('Sanitation Data'!H13))),'Data Summary'!DI19="Yes"),OFFSET('Sanitation Data'!$H$12,0,10*ROW('Sanitation Data'!H13)),NA())</f>
        <v>#N/A</v>
      </c>
      <c r="AU19" s="517" t="e">
        <f ca="1">+IF(AND(ISNUMBER(OFFSET('Sanitation Data'!$I$4,0,10*ROW('Sanitation Data'!I13))),'Data Summary'!DJ19="Yes"),100-OFFSET('Sanitation Data'!$I$4,0,10*ROW('Sanitation Data'!I13)),NA())</f>
        <v>#N/A</v>
      </c>
      <c r="AV19" s="517" t="e">
        <f ca="1">+IF(AND(ISNUMBER(OFFSET('Sanitation Data'!$I$6,0,10*ROW('Sanitation Data'!I13))),'Data Summary'!DK19="Yes"),OFFSET('Sanitation Data'!$I$6,0,10*ROW('Sanitation Data'!I13)),NA())</f>
        <v>#N/A</v>
      </c>
      <c r="AW19" s="517" t="e">
        <f ca="1">+IF(AND(ISNUMBER(OFFSET('Sanitation Data'!$I$10,0,10*ROW('Sanitation Data'!I13))),'Data Summary'!DL19="Yes"),OFFSET('Sanitation Data'!$I$10,0,10*ROW('Sanitation Data'!I13)),NA())</f>
        <v>#N/A</v>
      </c>
      <c r="AX19" s="517" t="e">
        <f ca="1">+IF(AND(ISNUMBER(OFFSET('Sanitation Data'!$I$11,0,10*ROW('Sanitation Data'!I13))),'Data Summary'!DM19="Yes"),OFFSET('Sanitation Data'!$I$11,0,10*ROW('Sanitation Data'!I13)),NA())</f>
        <v>#N/A</v>
      </c>
      <c r="AY19" s="517" t="e">
        <f ca="1">+IF(AND(ISNUMBER(OFFSET('Sanitation Data'!$I$12,0,10*ROW('Sanitation Data'!I13))),'Data Summary'!DN19="Yes"),OFFSET('Sanitation Data'!$I$12,0,10*ROW('Sanitation Data'!I13)),NA())</f>
        <v>#N/A</v>
      </c>
      <c r="AZ19" s="518" t="e">
        <f ca="1">+IF(AND(ISNUMBER(OFFSET('Hygiene Data'!$D$5,0,10*ROW('Hygiene Data'!D13))),'Data Summary'!DO19="Yes"),OFFSET('Hygiene Data'!$D$5,0,10*ROW('Hygiene Data'!D13)),NA())</f>
        <v>#N/A</v>
      </c>
      <c r="BA19" s="518" t="e">
        <f ca="1">+IF(AND(ISNUMBER(OFFSET('Hygiene Data'!$D$7,0,10*ROW('Hygiene Data'!D13))),'Data Summary'!DP19="Yes"),OFFSET('Hygiene Data'!$D$7,0,10*ROW('Hygiene Data'!D13)),NA())</f>
        <v>#N/A</v>
      </c>
      <c r="BB19" s="518" t="e">
        <f ca="1">+IF(AND(ISNUMBER(OFFSET('Hygiene Data'!$D$9,0,10*ROW('Hygiene Data'!D13))),'Data Summary'!DQ19="Yes"),OFFSET('Hygiene Data'!$D$9,0,10*ROW('Hygiene Data'!D13)),NA())</f>
        <v>#N/A</v>
      </c>
      <c r="BC19" s="518" t="e">
        <f ca="1">+IF(AND(ISNUMBER(OFFSET('Hygiene Data'!$E$5,0,10*ROW('Hygiene Data'!E13))),'Data Summary'!DR19="Yes"),OFFSET('Hygiene Data'!$E$5,0,10*ROW('Hygiene Data'!E13)),NA())</f>
        <v>#N/A</v>
      </c>
      <c r="BD19" s="518" t="e">
        <f ca="1">+IF(AND(ISNUMBER(OFFSET('Hygiene Data'!$E$7,0,10*ROW('Hygiene Data'!E13))),'Data Summary'!DS19="Yes"),OFFSET('Hygiene Data'!$E$7,0,10*ROW('Hygiene Data'!E13)),NA())</f>
        <v>#N/A</v>
      </c>
      <c r="BE19" s="518" t="e">
        <f ca="1">+IF(AND(ISNUMBER(OFFSET('Hygiene Data'!$E$9,0,10*ROW('Hygiene Data'!E13))),'Data Summary'!DT19="Yes"),OFFSET('Hygiene Data'!$E$9,0,10*ROW('Hygiene Data'!E13)),NA())</f>
        <v>#N/A</v>
      </c>
      <c r="BF19" s="518" t="e">
        <f ca="1">+IF(AND(ISNUMBER(OFFSET('Hygiene Data'!$F$5,0,10*ROW('Hygiene Data'!F13))),'Data Summary'!DU19="Yes"),OFFSET('Hygiene Data'!$F$5,0,10*ROW('Hygiene Data'!F13)),NA())</f>
        <v>#N/A</v>
      </c>
      <c r="BG19" s="518" t="e">
        <f ca="1">+IF(AND(ISNUMBER(OFFSET('Hygiene Data'!$F$7,0,10*ROW('Hygiene Data'!F13))),'Data Summary'!DV19="Yes"),OFFSET('Hygiene Data'!$F$7,0,10*ROW('Hygiene Data'!F13)),NA())</f>
        <v>#N/A</v>
      </c>
      <c r="BH19" s="518" t="e">
        <f ca="1">+IF(AND(ISNUMBER(OFFSET('Hygiene Data'!$F$9,0,10*ROW('Hygiene Data'!F13))),'Data Summary'!DW19="Yes"),OFFSET('Hygiene Data'!$F$9,0,10*ROW('Hygiene Data'!F13)),NA())</f>
        <v>#N/A</v>
      </c>
      <c r="BI19" s="518" t="e">
        <f ca="1">+IF(AND(ISNUMBER(OFFSET('Hygiene Data'!$G$5,0,10*ROW('Hygiene Data'!G13))),'Data Summary'!DX19="Yes"),OFFSET('Hygiene Data'!$G$5,0,10*ROW('Hygiene Data'!G13)),NA())</f>
        <v>#N/A</v>
      </c>
      <c r="BJ19" s="518" t="e">
        <f ca="1">+IF(AND(ISNUMBER(OFFSET('Hygiene Data'!$G$7,0,10*ROW('Hygiene Data'!G13))),'Data Summary'!DY19="Yes"),OFFSET('Hygiene Data'!$G$7,0,10*ROW('Hygiene Data'!G13)),NA())</f>
        <v>#N/A</v>
      </c>
      <c r="BK19" s="518" t="e">
        <f ca="1">+IF(AND(ISNUMBER(OFFSET('Hygiene Data'!$G$9,0,10*ROW('Hygiene Data'!G13))),'Data Summary'!DZ19="Yes"),OFFSET('Hygiene Data'!$G$9,0,10*ROW('Hygiene Data'!G13)),NA())</f>
        <v>#N/A</v>
      </c>
      <c r="BL19" s="518" t="e">
        <f ca="1">+IF(AND(ISNUMBER(OFFSET('Hygiene Data'!$H$5,0,10*ROW('Hygiene Data'!H13))),'Data Summary'!EA19="Yes"),OFFSET('Hygiene Data'!$H$5,0,10*ROW('Hygiene Data'!H13)),NA())</f>
        <v>#N/A</v>
      </c>
      <c r="BM19" s="518" t="e">
        <f ca="1">+IF(AND(ISNUMBER(OFFSET('Hygiene Data'!$H$7,0,10*ROW('Hygiene Data'!H13))),'Data Summary'!EB19="Yes"),OFFSET('Hygiene Data'!$H$7,0,10*ROW('Hygiene Data'!H13)),NA())</f>
        <v>#N/A</v>
      </c>
      <c r="BN19" s="518" t="e">
        <f ca="1">+IF(AND(ISNUMBER(OFFSET('Hygiene Data'!$H$9,0,10*ROW('Hygiene Data'!H13))),'Data Summary'!EC19="Yes"),OFFSET('Hygiene Data'!$H$9,0,10*ROW('Hygiene Data'!H13)),NA())</f>
        <v>#N/A</v>
      </c>
      <c r="BO19" s="518" t="e">
        <f ca="1">+IF(AND(ISNUMBER(OFFSET('Hygiene Data'!$I$5,0,10*ROW('Hygiene Data'!I13))),'Data Summary'!ED19="Yes"),OFFSET('Hygiene Data'!$I$5,0,10*ROW('Hygiene Data'!I13)),NA())</f>
        <v>#N/A</v>
      </c>
      <c r="BP19" s="518" t="e">
        <f ca="1">+IF(AND(ISNUMBER(OFFSET('Hygiene Data'!$I$7,0,10*ROW('Hygiene Data'!I13))),'Data Summary'!EE19="Yes"),OFFSET('Hygiene Data'!$I$7,0,10*ROW('Hygiene Data'!I13)),NA())</f>
        <v>#N/A</v>
      </c>
      <c r="BQ19" s="518" t="e">
        <f ca="1">+IF(AND(ISNUMBER(OFFSET('Hygiene Data'!$I$9,0,10*ROW('Hygiene Data'!I13))),'Data Summary'!EF19="Yes"),OFFSET('Hygiene Data'!$I$9,0,10*ROW('Hygiene Data'!I13)),NA())</f>
        <v>#N/A</v>
      </c>
    </row>
    <row r="20" spans="1:69" x14ac:dyDescent="0.25">
      <c r="A20" s="514" t="e">
        <f ca="1">+RIGHT('Data Summary'!A20,LEN('Data Summary'!A20)-9)</f>
        <v>#VALUE!</v>
      </c>
      <c r="B20" s="488" t="str">
        <f ca="1">+IF(ISTEXT('Data Summary'!B20),'Data Summary'!B20,"")</f>
        <v/>
      </c>
      <c r="C20" s="515" t="e">
        <f ca="1">+VALUE('Data Summary'!C20)</f>
        <v>#VALUE!</v>
      </c>
      <c r="D20" s="516" t="e">
        <f ca="1">+IF(AND(ISNUMBER(OFFSET('Water Data'!$D$4,0,10*ROW('Water Data'!D14))),'Data Summary'!BS20="Yes"),100-OFFSET('Water Data'!$D$4,0,10*ROW('Water Data'!D14)),NA())</f>
        <v>#N/A</v>
      </c>
      <c r="E20" s="516" t="e">
        <f ca="1">+IF(AND(ISNUMBER(OFFSET('Water Data'!$D$6,0,10*ROW('Water Data'!D14))),'Data Summary'!BT20="Yes"),OFFSET('Water Data'!$D$6,0,10*ROW('Water Data'!D14)),NA())</f>
        <v>#N/A</v>
      </c>
      <c r="F20" s="516" t="e">
        <f ca="1">+IF(AND(ISNUMBER(OFFSET('Water Data'!$D$9,0,10*ROW('Water Data'!D14))),'Data Summary'!BU20="Yes"),OFFSET('Water Data'!$D$9,0,10*ROW('Water Data'!D14)),NA())</f>
        <v>#N/A</v>
      </c>
      <c r="G20" s="516" t="e">
        <f ca="1">+IF(AND(ISNUMBER(OFFSET('Water Data'!$E$4,0,10*ROW('Water Data'!E14))),'Data Summary'!BV20="Yes"),100-OFFSET('Water Data'!$E$4,0,10*ROW('Water Data'!E14)),NA())</f>
        <v>#N/A</v>
      </c>
      <c r="H20" s="516" t="e">
        <f ca="1">+IF(AND(ISNUMBER(OFFSET('Water Data'!$E$6,0,10*ROW('Water Data'!E14))),'Data Summary'!BW20="Yes"),OFFSET('Water Data'!$E$6,0,10*ROW('Water Data'!E14)),NA())</f>
        <v>#N/A</v>
      </c>
      <c r="I20" s="516" t="e">
        <f ca="1">+IF(AND(ISNUMBER(OFFSET('Water Data'!$E$9,0,10*ROW('Water Data'!E14))),'Data Summary'!BX20="Yes"),OFFSET('Water Data'!$E$9,0,10*ROW('Water Data'!E14)),NA())</f>
        <v>#N/A</v>
      </c>
      <c r="J20" s="516" t="e">
        <f ca="1">+IF(AND(ISNUMBER(OFFSET('Water Data'!$F$4,0,10*ROW('Water Data'!F14))),'Data Summary'!BY20="Yes"),100-OFFSET('Water Data'!$F$4,0,10*ROW('Water Data'!F14)),NA())</f>
        <v>#N/A</v>
      </c>
      <c r="K20" s="516" t="e">
        <f ca="1">+IF(AND(ISNUMBER(OFFSET('Water Data'!$F$6,0,10*ROW('Water Data'!F14))),'Data Summary'!BZ20="Yes"),OFFSET('Water Data'!$F$6,0,10*ROW('Water Data'!F14)),NA())</f>
        <v>#N/A</v>
      </c>
      <c r="L20" s="516" t="e">
        <f ca="1">+IF(AND(ISNUMBER(OFFSET('Water Data'!$F$9,0,10*ROW('Water Data'!F14))),'Data Summary'!CA20="Yes"),OFFSET('Water Data'!$F$9,0,10*ROW('Water Data'!F14)),NA())</f>
        <v>#N/A</v>
      </c>
      <c r="M20" s="516" t="e">
        <f ca="1">+IF(AND(ISNUMBER(OFFSET('Water Data'!$G$4,0,10*ROW('Water Data'!G14))),'Data Summary'!CB20="Yes"),100-OFFSET('Water Data'!$G$4,0,10*ROW('Water Data'!G14)),NA())</f>
        <v>#N/A</v>
      </c>
      <c r="N20" s="516" t="e">
        <f ca="1">+IF(AND(ISNUMBER(OFFSET('Water Data'!$G$6,0,10*ROW('Water Data'!G14))),'Data Summary'!CC20="Yes"),OFFSET('Water Data'!$G$6,0,10*ROW('Water Data'!G14)),NA())</f>
        <v>#N/A</v>
      </c>
      <c r="O20" s="516" t="e">
        <f ca="1">+IF(AND(ISNUMBER(OFFSET('Water Data'!$G$9,0,10*ROW('Water Data'!G14))),'Data Summary'!CD20="Yes"),OFFSET('Water Data'!$G$9,0,10*ROW('Water Data'!G14)),NA())</f>
        <v>#N/A</v>
      </c>
      <c r="P20" s="516" t="e">
        <f ca="1">+IF(AND(ISNUMBER(OFFSET('Water Data'!$H$4,0,10*ROW('Water Data'!H14))),'Data Summary'!CE20="Yes"),100-OFFSET('Water Data'!$H$4,0,10*ROW('Water Data'!H14)),NA())</f>
        <v>#N/A</v>
      </c>
      <c r="Q20" s="516" t="e">
        <f ca="1">+IF(AND(ISNUMBER(OFFSET('Water Data'!$H$6,0,10*ROW('Water Data'!H14))),'Data Summary'!CF20="Yes"),OFFSET('Water Data'!$H$6,0,10*ROW('Water Data'!H14)),NA())</f>
        <v>#N/A</v>
      </c>
      <c r="R20" s="516" t="e">
        <f ca="1">+IF(AND(ISNUMBER(OFFSET('Water Data'!$H$9,0,10*ROW('Water Data'!H14))),'Data Summary'!CG20="Yes"),OFFSET('Water Data'!$H$9,0,10*ROW('Water Data'!H14)),NA())</f>
        <v>#N/A</v>
      </c>
      <c r="S20" s="516" t="e">
        <f ca="1">+IF(AND(ISNUMBER(OFFSET('Water Data'!$I$4,0,10*ROW('Water Data'!I14))),'Data Summary'!CH20="Yes"),100-OFFSET('Water Data'!$I$4,0,10*ROW('Water Data'!I14)),NA())</f>
        <v>#N/A</v>
      </c>
      <c r="T20" s="516" t="e">
        <f ca="1">+IF(AND(ISNUMBER(OFFSET('Water Data'!$I$6,0,10*ROW('Water Data'!I14))),'Data Summary'!CI20="Yes"),OFFSET('Water Data'!$I$6,0,10*ROW('Water Data'!I14)),NA())</f>
        <v>#N/A</v>
      </c>
      <c r="U20" s="516" t="e">
        <f ca="1">+IF(AND(ISNUMBER(OFFSET('Water Data'!$I$9,0,10*ROW('Water Data'!I14))),'Data Summary'!CJ20="Yes"),OFFSET('Water Data'!$I$9,0,10*ROW('Water Data'!I14)),NA())</f>
        <v>#N/A</v>
      </c>
      <c r="V20" s="517" t="e">
        <f ca="1">+IF(AND(ISNUMBER(OFFSET('Sanitation Data'!$D$4,0,10*ROW('Sanitation Data'!D14))),'Data Summary'!CK20="Yes"),100-OFFSET('Sanitation Data'!$D$4,0,10*ROW('Sanitation Data'!D14)),NA())</f>
        <v>#N/A</v>
      </c>
      <c r="W20" s="517" t="e">
        <f ca="1">+IF(AND(ISNUMBER(OFFSET('Sanitation Data'!$D$6,0,10*ROW('Sanitation Data'!D14))),'Data Summary'!CL20="Yes"),OFFSET('Sanitation Data'!$D$6,0,10*ROW('Sanitation Data'!D14)),NA())</f>
        <v>#N/A</v>
      </c>
      <c r="X20" s="517" t="e">
        <f ca="1">+IF(AND(ISNUMBER(OFFSET('Sanitation Data'!$D$10,0,10*ROW('Sanitation Data'!D14))),'Data Summary'!CM20="Yes"),OFFSET('Sanitation Data'!$D$10,0,10*ROW('Sanitation Data'!D14)),NA())</f>
        <v>#N/A</v>
      </c>
      <c r="Y20" s="517" t="e">
        <f ca="1">+IF(AND(ISNUMBER(OFFSET('Sanitation Data'!$D$11,0,10*ROW('Sanitation Data'!D14))),'Data Summary'!CN20="Yes"),OFFSET('Sanitation Data'!$D$11,0,10*ROW('Sanitation Data'!D14)),NA())</f>
        <v>#N/A</v>
      </c>
      <c r="Z20" s="517" t="e">
        <f ca="1">+IF(AND(ISNUMBER(OFFSET('Sanitation Data'!$D$12,0,10*ROW('Sanitation Data'!D14))),'Data Summary'!CO20="Yes"),OFFSET('Sanitation Data'!$D$12,0,10*ROW('Sanitation Data'!D14)),NA())</f>
        <v>#N/A</v>
      </c>
      <c r="AA20" s="517" t="e">
        <f ca="1">+IF(AND(ISNUMBER(OFFSET('Sanitation Data'!$E$4,0,10*ROW('Sanitation Data'!E14))),'Data Summary'!CP20="Yes"),100-OFFSET('Sanitation Data'!$E$4,0,10*ROW('Sanitation Data'!E14)),NA())</f>
        <v>#N/A</v>
      </c>
      <c r="AB20" s="517" t="e">
        <f ca="1">+IF(AND(ISNUMBER(OFFSET('Sanitation Data'!$E$6,0,10*ROW('Sanitation Data'!E14))),'Data Summary'!CQ20="Yes"),OFFSET('Sanitation Data'!$E$6,0,10*ROW('Sanitation Data'!E14)),NA())</f>
        <v>#N/A</v>
      </c>
      <c r="AC20" s="517" t="e">
        <f ca="1">+IF(AND(ISNUMBER(OFFSET('Sanitation Data'!$E$10,0,10*ROW('Sanitation Data'!E14))),'Data Summary'!CR20="Yes"),OFFSET('Sanitation Data'!$E$10,0,10*ROW('Sanitation Data'!E14)),NA())</f>
        <v>#N/A</v>
      </c>
      <c r="AD20" s="517" t="e">
        <f ca="1">+IF(AND(ISNUMBER(OFFSET('Sanitation Data'!$E$11,0,10*ROW('Sanitation Data'!E14))),'Data Summary'!CS20="Yes"),OFFSET('Sanitation Data'!$E$11,0,10*ROW('Sanitation Data'!E14)),NA())</f>
        <v>#N/A</v>
      </c>
      <c r="AE20" s="517" t="e">
        <f ca="1">+IF(AND(ISNUMBER(OFFSET('Sanitation Data'!$E$12,0,10*ROW('Sanitation Data'!E14))),'Data Summary'!CT20="Yes"),OFFSET('Sanitation Data'!$E$12,0,10*ROW('Sanitation Data'!E14)),NA())</f>
        <v>#N/A</v>
      </c>
      <c r="AF20" s="517" t="e">
        <f ca="1">+IF(AND(ISNUMBER(OFFSET('Sanitation Data'!$F$4,0,10*ROW('Sanitation Data'!F14))),'Data Summary'!CU20="Yes"),100-OFFSET('Sanitation Data'!$F$4,0,10*ROW('Sanitation Data'!F14)),NA())</f>
        <v>#N/A</v>
      </c>
      <c r="AG20" s="517" t="e">
        <f ca="1">+IF(AND(ISNUMBER(OFFSET('Sanitation Data'!$F$6,0,10*ROW('Sanitation Data'!F14))),'Data Summary'!CV20="Yes"),OFFSET('Sanitation Data'!$F$6,0,10*ROW('Sanitation Data'!F14)),NA())</f>
        <v>#N/A</v>
      </c>
      <c r="AH20" s="517" t="e">
        <f ca="1">+IF(AND(ISNUMBER(OFFSET('Sanitation Data'!$F$10,0,10*ROW('Sanitation Data'!F14))),'Data Summary'!CW20="Yes"),OFFSET('Sanitation Data'!$F$10,0,10*ROW('Sanitation Data'!F14)),NA())</f>
        <v>#N/A</v>
      </c>
      <c r="AI20" s="517" t="e">
        <f ca="1">+IF(AND(ISNUMBER(OFFSET('Sanitation Data'!$F$11,0,10*ROW('Sanitation Data'!F14))),'Data Summary'!CX20="Yes"),OFFSET('Sanitation Data'!$F$11,0,10*ROW('Sanitation Data'!F14)),NA())</f>
        <v>#N/A</v>
      </c>
      <c r="AJ20" s="517" t="e">
        <f ca="1">+IF(AND(ISNUMBER(OFFSET('Sanitation Data'!$F$12,0,10*ROW('Sanitation Data'!F14))),'Data Summary'!CY20="Yes"),OFFSET('Sanitation Data'!$F$12,0,10*ROW('Sanitation Data'!F14)),NA())</f>
        <v>#N/A</v>
      </c>
      <c r="AK20" s="517" t="e">
        <f ca="1">+IF(AND(ISNUMBER(OFFSET('Sanitation Data'!$G$4,0,10*ROW('Sanitation Data'!G14))),'Data Summary'!CZ20="Yes"),100-OFFSET('Sanitation Data'!$G$4,0,10*ROW('Sanitation Data'!G14)),NA())</f>
        <v>#N/A</v>
      </c>
      <c r="AL20" s="517" t="e">
        <f ca="1">+IF(AND(ISNUMBER(OFFSET('Sanitation Data'!$G$6,0,10*ROW('Sanitation Data'!G14))),'Data Summary'!DA20="Yes"),OFFSET('Sanitation Data'!$G$6,0,10*ROW('Sanitation Data'!G14)),NA())</f>
        <v>#N/A</v>
      </c>
      <c r="AM20" s="517" t="e">
        <f ca="1">+IF(AND(ISNUMBER(OFFSET('Sanitation Data'!$G$10,0,10*ROW('Sanitation Data'!G14))),'Data Summary'!DB20="Yes"),OFFSET('Sanitation Data'!$G$10,0,10*ROW('Sanitation Data'!G14)),NA())</f>
        <v>#N/A</v>
      </c>
      <c r="AN20" s="517" t="e">
        <f ca="1">+IF(AND(ISNUMBER(OFFSET('Sanitation Data'!$G$11,0,10*ROW('Sanitation Data'!G14))),'Data Summary'!DC20="Yes"),OFFSET('Sanitation Data'!$G$11,0,10*ROW('Sanitation Data'!G14)),NA())</f>
        <v>#N/A</v>
      </c>
      <c r="AO20" s="517" t="e">
        <f ca="1">+IF(AND(ISNUMBER(OFFSET('Sanitation Data'!$G$12,0,10*ROW('Sanitation Data'!G14))),'Data Summary'!DD20="Yes"),OFFSET('Sanitation Data'!$G$12,0,10*ROW('Sanitation Data'!G14)),NA())</f>
        <v>#N/A</v>
      </c>
      <c r="AP20" s="517" t="e">
        <f ca="1">+IF(AND(ISNUMBER(OFFSET('Sanitation Data'!$H$4,0,10*ROW('Sanitation Data'!H14))),'Data Summary'!DE20="Yes"),100-OFFSET('Sanitation Data'!$H$4,0,10*ROW('Sanitation Data'!H14)),NA())</f>
        <v>#N/A</v>
      </c>
      <c r="AQ20" s="517" t="e">
        <f ca="1">+IF(AND(ISNUMBER(OFFSET('Sanitation Data'!$H$6,0,10*ROW('Sanitation Data'!H14))),'Data Summary'!DF20="Yes"),OFFSET('Sanitation Data'!$H$6,0,10*ROW('Sanitation Data'!H14)),NA())</f>
        <v>#N/A</v>
      </c>
      <c r="AR20" s="517" t="e">
        <f ca="1">+IF(AND(ISNUMBER(OFFSET('Sanitation Data'!$H$10,0,10*ROW('Sanitation Data'!H14))),'Data Summary'!DG20="Yes"),OFFSET('Sanitation Data'!$H$10,0,10*ROW('Sanitation Data'!H14)),NA())</f>
        <v>#N/A</v>
      </c>
      <c r="AS20" s="517" t="e">
        <f ca="1">+IF(AND(ISNUMBER(OFFSET('Sanitation Data'!$H$11,0,10*ROW('Sanitation Data'!H14))),'Data Summary'!DH20="Yes"),OFFSET('Sanitation Data'!$H$11,0,10*ROW('Sanitation Data'!H14)),NA())</f>
        <v>#N/A</v>
      </c>
      <c r="AT20" s="517" t="e">
        <f ca="1">+IF(AND(ISNUMBER(OFFSET('Sanitation Data'!$H$12,0,10*ROW('Sanitation Data'!H14))),'Data Summary'!DI20="Yes"),OFFSET('Sanitation Data'!$H$12,0,10*ROW('Sanitation Data'!H14)),NA())</f>
        <v>#N/A</v>
      </c>
      <c r="AU20" s="517" t="e">
        <f ca="1">+IF(AND(ISNUMBER(OFFSET('Sanitation Data'!$I$4,0,10*ROW('Sanitation Data'!I14))),'Data Summary'!DJ20="Yes"),100-OFFSET('Sanitation Data'!$I$4,0,10*ROW('Sanitation Data'!I14)),NA())</f>
        <v>#N/A</v>
      </c>
      <c r="AV20" s="517" t="e">
        <f ca="1">+IF(AND(ISNUMBER(OFFSET('Sanitation Data'!$I$6,0,10*ROW('Sanitation Data'!I14))),'Data Summary'!DK20="Yes"),OFFSET('Sanitation Data'!$I$6,0,10*ROW('Sanitation Data'!I14)),NA())</f>
        <v>#N/A</v>
      </c>
      <c r="AW20" s="517" t="e">
        <f ca="1">+IF(AND(ISNUMBER(OFFSET('Sanitation Data'!$I$10,0,10*ROW('Sanitation Data'!I14))),'Data Summary'!DL20="Yes"),OFFSET('Sanitation Data'!$I$10,0,10*ROW('Sanitation Data'!I14)),NA())</f>
        <v>#N/A</v>
      </c>
      <c r="AX20" s="517" t="e">
        <f ca="1">+IF(AND(ISNUMBER(OFFSET('Sanitation Data'!$I$11,0,10*ROW('Sanitation Data'!I14))),'Data Summary'!DM20="Yes"),OFFSET('Sanitation Data'!$I$11,0,10*ROW('Sanitation Data'!I14)),NA())</f>
        <v>#N/A</v>
      </c>
      <c r="AY20" s="517" t="e">
        <f ca="1">+IF(AND(ISNUMBER(OFFSET('Sanitation Data'!$I$12,0,10*ROW('Sanitation Data'!I14))),'Data Summary'!DN20="Yes"),OFFSET('Sanitation Data'!$I$12,0,10*ROW('Sanitation Data'!I14)),NA())</f>
        <v>#N/A</v>
      </c>
      <c r="AZ20" s="518" t="e">
        <f ca="1">+IF(AND(ISNUMBER(OFFSET('Hygiene Data'!$D$5,0,10*ROW('Hygiene Data'!D14))),'Data Summary'!DO20="Yes"),OFFSET('Hygiene Data'!$D$5,0,10*ROW('Hygiene Data'!D14)),NA())</f>
        <v>#N/A</v>
      </c>
      <c r="BA20" s="518" t="e">
        <f ca="1">+IF(AND(ISNUMBER(OFFSET('Hygiene Data'!$D$7,0,10*ROW('Hygiene Data'!D14))),'Data Summary'!DP20="Yes"),OFFSET('Hygiene Data'!$D$7,0,10*ROW('Hygiene Data'!D14)),NA())</f>
        <v>#N/A</v>
      </c>
      <c r="BB20" s="518" t="e">
        <f ca="1">+IF(AND(ISNUMBER(OFFSET('Hygiene Data'!$D$9,0,10*ROW('Hygiene Data'!D14))),'Data Summary'!DQ20="Yes"),OFFSET('Hygiene Data'!$D$9,0,10*ROW('Hygiene Data'!D14)),NA())</f>
        <v>#N/A</v>
      </c>
      <c r="BC20" s="518" t="e">
        <f ca="1">+IF(AND(ISNUMBER(OFFSET('Hygiene Data'!$E$5,0,10*ROW('Hygiene Data'!E14))),'Data Summary'!DR20="Yes"),OFFSET('Hygiene Data'!$E$5,0,10*ROW('Hygiene Data'!E14)),NA())</f>
        <v>#N/A</v>
      </c>
      <c r="BD20" s="518" t="e">
        <f ca="1">+IF(AND(ISNUMBER(OFFSET('Hygiene Data'!$E$7,0,10*ROW('Hygiene Data'!E14))),'Data Summary'!DS20="Yes"),OFFSET('Hygiene Data'!$E$7,0,10*ROW('Hygiene Data'!E14)),NA())</f>
        <v>#N/A</v>
      </c>
      <c r="BE20" s="518" t="e">
        <f ca="1">+IF(AND(ISNUMBER(OFFSET('Hygiene Data'!$E$9,0,10*ROW('Hygiene Data'!E14))),'Data Summary'!DT20="Yes"),OFFSET('Hygiene Data'!$E$9,0,10*ROW('Hygiene Data'!E14)),NA())</f>
        <v>#N/A</v>
      </c>
      <c r="BF20" s="518" t="e">
        <f ca="1">+IF(AND(ISNUMBER(OFFSET('Hygiene Data'!$F$5,0,10*ROW('Hygiene Data'!F14))),'Data Summary'!DU20="Yes"),OFFSET('Hygiene Data'!$F$5,0,10*ROW('Hygiene Data'!F14)),NA())</f>
        <v>#N/A</v>
      </c>
      <c r="BG20" s="518" t="e">
        <f ca="1">+IF(AND(ISNUMBER(OFFSET('Hygiene Data'!$F$7,0,10*ROW('Hygiene Data'!F14))),'Data Summary'!DV20="Yes"),OFFSET('Hygiene Data'!$F$7,0,10*ROW('Hygiene Data'!F14)),NA())</f>
        <v>#N/A</v>
      </c>
      <c r="BH20" s="518" t="e">
        <f ca="1">+IF(AND(ISNUMBER(OFFSET('Hygiene Data'!$F$9,0,10*ROW('Hygiene Data'!F14))),'Data Summary'!DW20="Yes"),OFFSET('Hygiene Data'!$F$9,0,10*ROW('Hygiene Data'!F14)),NA())</f>
        <v>#N/A</v>
      </c>
      <c r="BI20" s="518" t="e">
        <f ca="1">+IF(AND(ISNUMBER(OFFSET('Hygiene Data'!$G$5,0,10*ROW('Hygiene Data'!G14))),'Data Summary'!DX20="Yes"),OFFSET('Hygiene Data'!$G$5,0,10*ROW('Hygiene Data'!G14)),NA())</f>
        <v>#N/A</v>
      </c>
      <c r="BJ20" s="518" t="e">
        <f ca="1">+IF(AND(ISNUMBER(OFFSET('Hygiene Data'!$G$7,0,10*ROW('Hygiene Data'!G14))),'Data Summary'!DY20="Yes"),OFFSET('Hygiene Data'!$G$7,0,10*ROW('Hygiene Data'!G14)),NA())</f>
        <v>#N/A</v>
      </c>
      <c r="BK20" s="518" t="e">
        <f ca="1">+IF(AND(ISNUMBER(OFFSET('Hygiene Data'!$G$9,0,10*ROW('Hygiene Data'!G14))),'Data Summary'!DZ20="Yes"),OFFSET('Hygiene Data'!$G$9,0,10*ROW('Hygiene Data'!G14)),NA())</f>
        <v>#N/A</v>
      </c>
      <c r="BL20" s="518" t="e">
        <f ca="1">+IF(AND(ISNUMBER(OFFSET('Hygiene Data'!$H$5,0,10*ROW('Hygiene Data'!H14))),'Data Summary'!EA20="Yes"),OFFSET('Hygiene Data'!$H$5,0,10*ROW('Hygiene Data'!H14)),NA())</f>
        <v>#N/A</v>
      </c>
      <c r="BM20" s="518" t="e">
        <f ca="1">+IF(AND(ISNUMBER(OFFSET('Hygiene Data'!$H$7,0,10*ROW('Hygiene Data'!H14))),'Data Summary'!EB20="Yes"),OFFSET('Hygiene Data'!$H$7,0,10*ROW('Hygiene Data'!H14)),NA())</f>
        <v>#N/A</v>
      </c>
      <c r="BN20" s="518" t="e">
        <f ca="1">+IF(AND(ISNUMBER(OFFSET('Hygiene Data'!$H$9,0,10*ROW('Hygiene Data'!H14))),'Data Summary'!EC20="Yes"),OFFSET('Hygiene Data'!$H$9,0,10*ROW('Hygiene Data'!H14)),NA())</f>
        <v>#N/A</v>
      </c>
      <c r="BO20" s="518" t="e">
        <f ca="1">+IF(AND(ISNUMBER(OFFSET('Hygiene Data'!$I$5,0,10*ROW('Hygiene Data'!I14))),'Data Summary'!ED20="Yes"),OFFSET('Hygiene Data'!$I$5,0,10*ROW('Hygiene Data'!I14)),NA())</f>
        <v>#N/A</v>
      </c>
      <c r="BP20" s="518" t="e">
        <f ca="1">+IF(AND(ISNUMBER(OFFSET('Hygiene Data'!$I$7,0,10*ROW('Hygiene Data'!I14))),'Data Summary'!EE20="Yes"),OFFSET('Hygiene Data'!$I$7,0,10*ROW('Hygiene Data'!I14)),NA())</f>
        <v>#N/A</v>
      </c>
      <c r="BQ20" s="518" t="e">
        <f ca="1">+IF(AND(ISNUMBER(OFFSET('Hygiene Data'!$I$9,0,10*ROW('Hygiene Data'!I14))),'Data Summary'!EF20="Yes"),OFFSET('Hygiene Data'!$I$9,0,10*ROW('Hygiene Data'!I14)),NA())</f>
        <v>#N/A</v>
      </c>
    </row>
    <row r="21" spans="1:69" x14ac:dyDescent="0.25">
      <c r="A21" s="514" t="e">
        <f ca="1">+RIGHT('Data Summary'!A21,LEN('Data Summary'!A21)-9)</f>
        <v>#VALUE!</v>
      </c>
      <c r="B21" s="488" t="str">
        <f ca="1">+IF(ISTEXT('Data Summary'!B21),'Data Summary'!B21,"")</f>
        <v/>
      </c>
      <c r="C21" s="515" t="e">
        <f ca="1">+VALUE('Data Summary'!C21)</f>
        <v>#VALUE!</v>
      </c>
      <c r="D21" s="516" t="e">
        <f ca="1">+IF(AND(ISNUMBER(OFFSET('Water Data'!$D$4,0,10*ROW('Water Data'!D15))),'Data Summary'!BS21="Yes"),100-OFFSET('Water Data'!$D$4,0,10*ROW('Water Data'!D15)),NA())</f>
        <v>#N/A</v>
      </c>
      <c r="E21" s="516" t="e">
        <f ca="1">+IF(AND(ISNUMBER(OFFSET('Water Data'!$D$6,0,10*ROW('Water Data'!D15))),'Data Summary'!BT21="Yes"),OFFSET('Water Data'!$D$6,0,10*ROW('Water Data'!D15)),NA())</f>
        <v>#N/A</v>
      </c>
      <c r="F21" s="516" t="e">
        <f ca="1">+IF(AND(ISNUMBER(OFFSET('Water Data'!$D$9,0,10*ROW('Water Data'!D15))),'Data Summary'!BU21="Yes"),OFFSET('Water Data'!$D$9,0,10*ROW('Water Data'!D15)),NA())</f>
        <v>#N/A</v>
      </c>
      <c r="G21" s="516" t="e">
        <f ca="1">+IF(AND(ISNUMBER(OFFSET('Water Data'!$E$4,0,10*ROW('Water Data'!E15))),'Data Summary'!BV21="Yes"),100-OFFSET('Water Data'!$E$4,0,10*ROW('Water Data'!E15)),NA())</f>
        <v>#N/A</v>
      </c>
      <c r="H21" s="516" t="e">
        <f ca="1">+IF(AND(ISNUMBER(OFFSET('Water Data'!$E$6,0,10*ROW('Water Data'!E15))),'Data Summary'!BW21="Yes"),OFFSET('Water Data'!$E$6,0,10*ROW('Water Data'!E15)),NA())</f>
        <v>#N/A</v>
      </c>
      <c r="I21" s="516" t="e">
        <f ca="1">+IF(AND(ISNUMBER(OFFSET('Water Data'!$E$9,0,10*ROW('Water Data'!E15))),'Data Summary'!BX21="Yes"),OFFSET('Water Data'!$E$9,0,10*ROW('Water Data'!E15)),NA())</f>
        <v>#N/A</v>
      </c>
      <c r="J21" s="516" t="e">
        <f ca="1">+IF(AND(ISNUMBER(OFFSET('Water Data'!$F$4,0,10*ROW('Water Data'!F15))),'Data Summary'!BY21="Yes"),100-OFFSET('Water Data'!$F$4,0,10*ROW('Water Data'!F15)),NA())</f>
        <v>#N/A</v>
      </c>
      <c r="K21" s="516" t="e">
        <f ca="1">+IF(AND(ISNUMBER(OFFSET('Water Data'!$F$6,0,10*ROW('Water Data'!F15))),'Data Summary'!BZ21="Yes"),OFFSET('Water Data'!$F$6,0,10*ROW('Water Data'!F15)),NA())</f>
        <v>#N/A</v>
      </c>
      <c r="L21" s="516" t="e">
        <f ca="1">+IF(AND(ISNUMBER(OFFSET('Water Data'!$F$9,0,10*ROW('Water Data'!F15))),'Data Summary'!CA21="Yes"),OFFSET('Water Data'!$F$9,0,10*ROW('Water Data'!F15)),NA())</f>
        <v>#N/A</v>
      </c>
      <c r="M21" s="516" t="e">
        <f ca="1">+IF(AND(ISNUMBER(OFFSET('Water Data'!$G$4,0,10*ROW('Water Data'!G15))),'Data Summary'!CB21="Yes"),100-OFFSET('Water Data'!$G$4,0,10*ROW('Water Data'!G15)),NA())</f>
        <v>#N/A</v>
      </c>
      <c r="N21" s="516" t="e">
        <f ca="1">+IF(AND(ISNUMBER(OFFSET('Water Data'!$G$6,0,10*ROW('Water Data'!G15))),'Data Summary'!CC21="Yes"),OFFSET('Water Data'!$G$6,0,10*ROW('Water Data'!G15)),NA())</f>
        <v>#N/A</v>
      </c>
      <c r="O21" s="516" t="e">
        <f ca="1">+IF(AND(ISNUMBER(OFFSET('Water Data'!$G$9,0,10*ROW('Water Data'!G15))),'Data Summary'!CD21="Yes"),OFFSET('Water Data'!$G$9,0,10*ROW('Water Data'!G15)),NA())</f>
        <v>#N/A</v>
      </c>
      <c r="P21" s="516" t="e">
        <f ca="1">+IF(AND(ISNUMBER(OFFSET('Water Data'!$H$4,0,10*ROW('Water Data'!H15))),'Data Summary'!CE21="Yes"),100-OFFSET('Water Data'!$H$4,0,10*ROW('Water Data'!H15)),NA())</f>
        <v>#N/A</v>
      </c>
      <c r="Q21" s="516" t="e">
        <f ca="1">+IF(AND(ISNUMBER(OFFSET('Water Data'!$H$6,0,10*ROW('Water Data'!H15))),'Data Summary'!CF21="Yes"),OFFSET('Water Data'!$H$6,0,10*ROW('Water Data'!H15)),NA())</f>
        <v>#N/A</v>
      </c>
      <c r="R21" s="516" t="e">
        <f ca="1">+IF(AND(ISNUMBER(OFFSET('Water Data'!$H$9,0,10*ROW('Water Data'!H15))),'Data Summary'!CG21="Yes"),OFFSET('Water Data'!$H$9,0,10*ROW('Water Data'!H15)),NA())</f>
        <v>#N/A</v>
      </c>
      <c r="S21" s="516" t="e">
        <f ca="1">+IF(AND(ISNUMBER(OFFSET('Water Data'!$I$4,0,10*ROW('Water Data'!I15))),'Data Summary'!CH21="Yes"),100-OFFSET('Water Data'!$I$4,0,10*ROW('Water Data'!I15)),NA())</f>
        <v>#N/A</v>
      </c>
      <c r="T21" s="516" t="e">
        <f ca="1">+IF(AND(ISNUMBER(OFFSET('Water Data'!$I$6,0,10*ROW('Water Data'!I15))),'Data Summary'!CI21="Yes"),OFFSET('Water Data'!$I$6,0,10*ROW('Water Data'!I15)),NA())</f>
        <v>#N/A</v>
      </c>
      <c r="U21" s="516" t="e">
        <f ca="1">+IF(AND(ISNUMBER(OFFSET('Water Data'!$I$9,0,10*ROW('Water Data'!I15))),'Data Summary'!CJ21="Yes"),OFFSET('Water Data'!$I$9,0,10*ROW('Water Data'!I15)),NA())</f>
        <v>#N/A</v>
      </c>
      <c r="V21" s="517" t="e">
        <f ca="1">+IF(AND(ISNUMBER(OFFSET('Sanitation Data'!$D$4,0,10*ROW('Sanitation Data'!D15))),'Data Summary'!CK21="Yes"),100-OFFSET('Sanitation Data'!$D$4,0,10*ROW('Sanitation Data'!D15)),NA())</f>
        <v>#N/A</v>
      </c>
      <c r="W21" s="517" t="e">
        <f ca="1">+IF(AND(ISNUMBER(OFFSET('Sanitation Data'!$D$6,0,10*ROW('Sanitation Data'!D15))),'Data Summary'!CL21="Yes"),OFFSET('Sanitation Data'!$D$6,0,10*ROW('Sanitation Data'!D15)),NA())</f>
        <v>#N/A</v>
      </c>
      <c r="X21" s="517" t="e">
        <f ca="1">+IF(AND(ISNUMBER(OFFSET('Sanitation Data'!$D$10,0,10*ROW('Sanitation Data'!D15))),'Data Summary'!CM21="Yes"),OFFSET('Sanitation Data'!$D$10,0,10*ROW('Sanitation Data'!D15)),NA())</f>
        <v>#N/A</v>
      </c>
      <c r="Y21" s="517" t="e">
        <f ca="1">+IF(AND(ISNUMBER(OFFSET('Sanitation Data'!$D$11,0,10*ROW('Sanitation Data'!D15))),'Data Summary'!CN21="Yes"),OFFSET('Sanitation Data'!$D$11,0,10*ROW('Sanitation Data'!D15)),NA())</f>
        <v>#N/A</v>
      </c>
      <c r="Z21" s="517" t="e">
        <f ca="1">+IF(AND(ISNUMBER(OFFSET('Sanitation Data'!$D$12,0,10*ROW('Sanitation Data'!D15))),'Data Summary'!CO21="Yes"),OFFSET('Sanitation Data'!$D$12,0,10*ROW('Sanitation Data'!D15)),NA())</f>
        <v>#N/A</v>
      </c>
      <c r="AA21" s="517" t="e">
        <f ca="1">+IF(AND(ISNUMBER(OFFSET('Sanitation Data'!$E$4,0,10*ROW('Sanitation Data'!E15))),'Data Summary'!CP21="Yes"),100-OFFSET('Sanitation Data'!$E$4,0,10*ROW('Sanitation Data'!E15)),NA())</f>
        <v>#N/A</v>
      </c>
      <c r="AB21" s="517" t="e">
        <f ca="1">+IF(AND(ISNUMBER(OFFSET('Sanitation Data'!$E$6,0,10*ROW('Sanitation Data'!E15))),'Data Summary'!CQ21="Yes"),OFFSET('Sanitation Data'!$E$6,0,10*ROW('Sanitation Data'!E15)),NA())</f>
        <v>#N/A</v>
      </c>
      <c r="AC21" s="517" t="e">
        <f ca="1">+IF(AND(ISNUMBER(OFFSET('Sanitation Data'!$E$10,0,10*ROW('Sanitation Data'!E15))),'Data Summary'!CR21="Yes"),OFFSET('Sanitation Data'!$E$10,0,10*ROW('Sanitation Data'!E15)),NA())</f>
        <v>#N/A</v>
      </c>
      <c r="AD21" s="517" t="e">
        <f ca="1">+IF(AND(ISNUMBER(OFFSET('Sanitation Data'!$E$11,0,10*ROW('Sanitation Data'!E15))),'Data Summary'!CS21="Yes"),OFFSET('Sanitation Data'!$E$11,0,10*ROW('Sanitation Data'!E15)),NA())</f>
        <v>#N/A</v>
      </c>
      <c r="AE21" s="517" t="e">
        <f ca="1">+IF(AND(ISNUMBER(OFFSET('Sanitation Data'!$E$12,0,10*ROW('Sanitation Data'!E15))),'Data Summary'!CT21="Yes"),OFFSET('Sanitation Data'!$E$12,0,10*ROW('Sanitation Data'!E15)),NA())</f>
        <v>#N/A</v>
      </c>
      <c r="AF21" s="517" t="e">
        <f ca="1">+IF(AND(ISNUMBER(OFFSET('Sanitation Data'!$F$4,0,10*ROW('Sanitation Data'!F15))),'Data Summary'!CU21="Yes"),100-OFFSET('Sanitation Data'!$F$4,0,10*ROW('Sanitation Data'!F15)),NA())</f>
        <v>#N/A</v>
      </c>
      <c r="AG21" s="517" t="e">
        <f ca="1">+IF(AND(ISNUMBER(OFFSET('Sanitation Data'!$F$6,0,10*ROW('Sanitation Data'!F15))),'Data Summary'!CV21="Yes"),OFFSET('Sanitation Data'!$F$6,0,10*ROW('Sanitation Data'!F15)),NA())</f>
        <v>#N/A</v>
      </c>
      <c r="AH21" s="517" t="e">
        <f ca="1">+IF(AND(ISNUMBER(OFFSET('Sanitation Data'!$F$10,0,10*ROW('Sanitation Data'!F15))),'Data Summary'!CW21="Yes"),OFFSET('Sanitation Data'!$F$10,0,10*ROW('Sanitation Data'!F15)),NA())</f>
        <v>#N/A</v>
      </c>
      <c r="AI21" s="517" t="e">
        <f ca="1">+IF(AND(ISNUMBER(OFFSET('Sanitation Data'!$F$11,0,10*ROW('Sanitation Data'!F15))),'Data Summary'!CX21="Yes"),OFFSET('Sanitation Data'!$F$11,0,10*ROW('Sanitation Data'!F15)),NA())</f>
        <v>#N/A</v>
      </c>
      <c r="AJ21" s="517" t="e">
        <f ca="1">+IF(AND(ISNUMBER(OFFSET('Sanitation Data'!$F$12,0,10*ROW('Sanitation Data'!F15))),'Data Summary'!CY21="Yes"),OFFSET('Sanitation Data'!$F$12,0,10*ROW('Sanitation Data'!F15)),NA())</f>
        <v>#N/A</v>
      </c>
      <c r="AK21" s="517" t="e">
        <f ca="1">+IF(AND(ISNUMBER(OFFSET('Sanitation Data'!$G$4,0,10*ROW('Sanitation Data'!G15))),'Data Summary'!CZ21="Yes"),100-OFFSET('Sanitation Data'!$G$4,0,10*ROW('Sanitation Data'!G15)),NA())</f>
        <v>#N/A</v>
      </c>
      <c r="AL21" s="517" t="e">
        <f ca="1">+IF(AND(ISNUMBER(OFFSET('Sanitation Data'!$G$6,0,10*ROW('Sanitation Data'!G15))),'Data Summary'!DA21="Yes"),OFFSET('Sanitation Data'!$G$6,0,10*ROW('Sanitation Data'!G15)),NA())</f>
        <v>#N/A</v>
      </c>
      <c r="AM21" s="517" t="e">
        <f ca="1">+IF(AND(ISNUMBER(OFFSET('Sanitation Data'!$G$10,0,10*ROW('Sanitation Data'!G15))),'Data Summary'!DB21="Yes"),OFFSET('Sanitation Data'!$G$10,0,10*ROW('Sanitation Data'!G15)),NA())</f>
        <v>#N/A</v>
      </c>
      <c r="AN21" s="517" t="e">
        <f ca="1">+IF(AND(ISNUMBER(OFFSET('Sanitation Data'!$G$11,0,10*ROW('Sanitation Data'!G15))),'Data Summary'!DC21="Yes"),OFFSET('Sanitation Data'!$G$11,0,10*ROW('Sanitation Data'!G15)),NA())</f>
        <v>#N/A</v>
      </c>
      <c r="AO21" s="517" t="e">
        <f ca="1">+IF(AND(ISNUMBER(OFFSET('Sanitation Data'!$G$12,0,10*ROW('Sanitation Data'!G15))),'Data Summary'!DD21="Yes"),OFFSET('Sanitation Data'!$G$12,0,10*ROW('Sanitation Data'!G15)),NA())</f>
        <v>#N/A</v>
      </c>
      <c r="AP21" s="517" t="e">
        <f ca="1">+IF(AND(ISNUMBER(OFFSET('Sanitation Data'!$H$4,0,10*ROW('Sanitation Data'!H15))),'Data Summary'!DE21="Yes"),100-OFFSET('Sanitation Data'!$H$4,0,10*ROW('Sanitation Data'!H15)),NA())</f>
        <v>#N/A</v>
      </c>
      <c r="AQ21" s="517" t="e">
        <f ca="1">+IF(AND(ISNUMBER(OFFSET('Sanitation Data'!$H$6,0,10*ROW('Sanitation Data'!H15))),'Data Summary'!DF21="Yes"),OFFSET('Sanitation Data'!$H$6,0,10*ROW('Sanitation Data'!H15)),NA())</f>
        <v>#N/A</v>
      </c>
      <c r="AR21" s="517" t="e">
        <f ca="1">+IF(AND(ISNUMBER(OFFSET('Sanitation Data'!$H$10,0,10*ROW('Sanitation Data'!H15))),'Data Summary'!DG21="Yes"),OFFSET('Sanitation Data'!$H$10,0,10*ROW('Sanitation Data'!H15)),NA())</f>
        <v>#N/A</v>
      </c>
      <c r="AS21" s="517" t="e">
        <f ca="1">+IF(AND(ISNUMBER(OFFSET('Sanitation Data'!$H$11,0,10*ROW('Sanitation Data'!H15))),'Data Summary'!DH21="Yes"),OFFSET('Sanitation Data'!$H$11,0,10*ROW('Sanitation Data'!H15)),NA())</f>
        <v>#N/A</v>
      </c>
      <c r="AT21" s="517" t="e">
        <f ca="1">+IF(AND(ISNUMBER(OFFSET('Sanitation Data'!$H$12,0,10*ROW('Sanitation Data'!H15))),'Data Summary'!DI21="Yes"),OFFSET('Sanitation Data'!$H$12,0,10*ROW('Sanitation Data'!H15)),NA())</f>
        <v>#N/A</v>
      </c>
      <c r="AU21" s="517" t="e">
        <f ca="1">+IF(AND(ISNUMBER(OFFSET('Sanitation Data'!$I$4,0,10*ROW('Sanitation Data'!I15))),'Data Summary'!DJ21="Yes"),100-OFFSET('Sanitation Data'!$I$4,0,10*ROW('Sanitation Data'!I15)),NA())</f>
        <v>#N/A</v>
      </c>
      <c r="AV21" s="517" t="e">
        <f ca="1">+IF(AND(ISNUMBER(OFFSET('Sanitation Data'!$I$6,0,10*ROW('Sanitation Data'!I15))),'Data Summary'!DK21="Yes"),OFFSET('Sanitation Data'!$I$6,0,10*ROW('Sanitation Data'!I15)),NA())</f>
        <v>#N/A</v>
      </c>
      <c r="AW21" s="517" t="e">
        <f ca="1">+IF(AND(ISNUMBER(OFFSET('Sanitation Data'!$I$10,0,10*ROW('Sanitation Data'!I15))),'Data Summary'!DL21="Yes"),OFFSET('Sanitation Data'!$I$10,0,10*ROW('Sanitation Data'!I15)),NA())</f>
        <v>#N/A</v>
      </c>
      <c r="AX21" s="517" t="e">
        <f ca="1">+IF(AND(ISNUMBER(OFFSET('Sanitation Data'!$I$11,0,10*ROW('Sanitation Data'!I15))),'Data Summary'!DM21="Yes"),OFFSET('Sanitation Data'!$I$11,0,10*ROW('Sanitation Data'!I15)),NA())</f>
        <v>#N/A</v>
      </c>
      <c r="AY21" s="517" t="e">
        <f ca="1">+IF(AND(ISNUMBER(OFFSET('Sanitation Data'!$I$12,0,10*ROW('Sanitation Data'!I15))),'Data Summary'!DN21="Yes"),OFFSET('Sanitation Data'!$I$12,0,10*ROW('Sanitation Data'!I15)),NA())</f>
        <v>#N/A</v>
      </c>
      <c r="AZ21" s="518" t="e">
        <f ca="1">+IF(AND(ISNUMBER(OFFSET('Hygiene Data'!$D$5,0,10*ROW('Hygiene Data'!D15))),'Data Summary'!DO21="Yes"),OFFSET('Hygiene Data'!$D$5,0,10*ROW('Hygiene Data'!D15)),NA())</f>
        <v>#N/A</v>
      </c>
      <c r="BA21" s="518" t="e">
        <f ca="1">+IF(AND(ISNUMBER(OFFSET('Hygiene Data'!$D$7,0,10*ROW('Hygiene Data'!D15))),'Data Summary'!DP21="Yes"),OFFSET('Hygiene Data'!$D$7,0,10*ROW('Hygiene Data'!D15)),NA())</f>
        <v>#N/A</v>
      </c>
      <c r="BB21" s="518" t="e">
        <f ca="1">+IF(AND(ISNUMBER(OFFSET('Hygiene Data'!$D$9,0,10*ROW('Hygiene Data'!D15))),'Data Summary'!DQ21="Yes"),OFFSET('Hygiene Data'!$D$9,0,10*ROW('Hygiene Data'!D15)),NA())</f>
        <v>#N/A</v>
      </c>
      <c r="BC21" s="518" t="e">
        <f ca="1">+IF(AND(ISNUMBER(OFFSET('Hygiene Data'!$E$5,0,10*ROW('Hygiene Data'!E15))),'Data Summary'!DR21="Yes"),OFFSET('Hygiene Data'!$E$5,0,10*ROW('Hygiene Data'!E15)),NA())</f>
        <v>#N/A</v>
      </c>
      <c r="BD21" s="518" t="e">
        <f ca="1">+IF(AND(ISNUMBER(OFFSET('Hygiene Data'!$E$7,0,10*ROW('Hygiene Data'!E15))),'Data Summary'!DS21="Yes"),OFFSET('Hygiene Data'!$E$7,0,10*ROW('Hygiene Data'!E15)),NA())</f>
        <v>#N/A</v>
      </c>
      <c r="BE21" s="518" t="e">
        <f ca="1">+IF(AND(ISNUMBER(OFFSET('Hygiene Data'!$E$9,0,10*ROW('Hygiene Data'!E15))),'Data Summary'!DT21="Yes"),OFFSET('Hygiene Data'!$E$9,0,10*ROW('Hygiene Data'!E15)),NA())</f>
        <v>#N/A</v>
      </c>
      <c r="BF21" s="518" t="e">
        <f ca="1">+IF(AND(ISNUMBER(OFFSET('Hygiene Data'!$F$5,0,10*ROW('Hygiene Data'!F15))),'Data Summary'!DU21="Yes"),OFFSET('Hygiene Data'!$F$5,0,10*ROW('Hygiene Data'!F15)),NA())</f>
        <v>#N/A</v>
      </c>
      <c r="BG21" s="518" t="e">
        <f ca="1">+IF(AND(ISNUMBER(OFFSET('Hygiene Data'!$F$7,0,10*ROW('Hygiene Data'!F15))),'Data Summary'!DV21="Yes"),OFFSET('Hygiene Data'!$F$7,0,10*ROW('Hygiene Data'!F15)),NA())</f>
        <v>#N/A</v>
      </c>
      <c r="BH21" s="518" t="e">
        <f ca="1">+IF(AND(ISNUMBER(OFFSET('Hygiene Data'!$F$9,0,10*ROW('Hygiene Data'!F15))),'Data Summary'!DW21="Yes"),OFFSET('Hygiene Data'!$F$9,0,10*ROW('Hygiene Data'!F15)),NA())</f>
        <v>#N/A</v>
      </c>
      <c r="BI21" s="518" t="e">
        <f ca="1">+IF(AND(ISNUMBER(OFFSET('Hygiene Data'!$G$5,0,10*ROW('Hygiene Data'!G15))),'Data Summary'!DX21="Yes"),OFFSET('Hygiene Data'!$G$5,0,10*ROW('Hygiene Data'!G15)),NA())</f>
        <v>#N/A</v>
      </c>
      <c r="BJ21" s="518" t="e">
        <f ca="1">+IF(AND(ISNUMBER(OFFSET('Hygiene Data'!$G$7,0,10*ROW('Hygiene Data'!G15))),'Data Summary'!DY21="Yes"),OFFSET('Hygiene Data'!$G$7,0,10*ROW('Hygiene Data'!G15)),NA())</f>
        <v>#N/A</v>
      </c>
      <c r="BK21" s="518" t="e">
        <f ca="1">+IF(AND(ISNUMBER(OFFSET('Hygiene Data'!$G$9,0,10*ROW('Hygiene Data'!G15))),'Data Summary'!DZ21="Yes"),OFFSET('Hygiene Data'!$G$9,0,10*ROW('Hygiene Data'!G15)),NA())</f>
        <v>#N/A</v>
      </c>
      <c r="BL21" s="518" t="e">
        <f ca="1">+IF(AND(ISNUMBER(OFFSET('Hygiene Data'!$H$5,0,10*ROW('Hygiene Data'!H15))),'Data Summary'!EA21="Yes"),OFFSET('Hygiene Data'!$H$5,0,10*ROW('Hygiene Data'!H15)),NA())</f>
        <v>#N/A</v>
      </c>
      <c r="BM21" s="518" t="e">
        <f ca="1">+IF(AND(ISNUMBER(OFFSET('Hygiene Data'!$H$7,0,10*ROW('Hygiene Data'!H15))),'Data Summary'!EB21="Yes"),OFFSET('Hygiene Data'!$H$7,0,10*ROW('Hygiene Data'!H15)),NA())</f>
        <v>#N/A</v>
      </c>
      <c r="BN21" s="518" t="e">
        <f ca="1">+IF(AND(ISNUMBER(OFFSET('Hygiene Data'!$H$9,0,10*ROW('Hygiene Data'!H15))),'Data Summary'!EC21="Yes"),OFFSET('Hygiene Data'!$H$9,0,10*ROW('Hygiene Data'!H15)),NA())</f>
        <v>#N/A</v>
      </c>
      <c r="BO21" s="518" t="e">
        <f ca="1">+IF(AND(ISNUMBER(OFFSET('Hygiene Data'!$I$5,0,10*ROW('Hygiene Data'!I15))),'Data Summary'!ED21="Yes"),OFFSET('Hygiene Data'!$I$5,0,10*ROW('Hygiene Data'!I15)),NA())</f>
        <v>#N/A</v>
      </c>
      <c r="BP21" s="518" t="e">
        <f ca="1">+IF(AND(ISNUMBER(OFFSET('Hygiene Data'!$I$7,0,10*ROW('Hygiene Data'!I15))),'Data Summary'!EE21="Yes"),OFFSET('Hygiene Data'!$I$7,0,10*ROW('Hygiene Data'!I15)),NA())</f>
        <v>#N/A</v>
      </c>
      <c r="BQ21" s="518" t="e">
        <f ca="1">+IF(AND(ISNUMBER(OFFSET('Hygiene Data'!$I$9,0,10*ROW('Hygiene Data'!I15))),'Data Summary'!EF21="Yes"),OFFSET('Hygiene Data'!$I$9,0,10*ROW('Hygiene Data'!I15)),NA())</f>
        <v>#N/A</v>
      </c>
    </row>
    <row r="22" spans="1:69" x14ac:dyDescent="0.25">
      <c r="A22" s="514" t="e">
        <f ca="1">+RIGHT('Data Summary'!A22,LEN('Data Summary'!A22)-9)</f>
        <v>#VALUE!</v>
      </c>
      <c r="B22" s="488" t="str">
        <f ca="1">+IF(ISTEXT('Data Summary'!B22),'Data Summary'!B22,"")</f>
        <v/>
      </c>
      <c r="C22" s="515" t="e">
        <f ca="1">+VALUE('Data Summary'!C22)</f>
        <v>#VALUE!</v>
      </c>
      <c r="D22" s="516" t="e">
        <f ca="1">+IF(AND(ISNUMBER(OFFSET('Water Data'!$D$4,0,10*ROW('Water Data'!D16))),'Data Summary'!BS22="Yes"),100-OFFSET('Water Data'!$D$4,0,10*ROW('Water Data'!D16)),NA())</f>
        <v>#N/A</v>
      </c>
      <c r="E22" s="516" t="e">
        <f ca="1">+IF(AND(ISNUMBER(OFFSET('Water Data'!$D$6,0,10*ROW('Water Data'!D16))),'Data Summary'!BT22="Yes"),OFFSET('Water Data'!$D$6,0,10*ROW('Water Data'!D16)),NA())</f>
        <v>#N/A</v>
      </c>
      <c r="F22" s="516" t="e">
        <f ca="1">+IF(AND(ISNUMBER(OFFSET('Water Data'!$D$9,0,10*ROW('Water Data'!D16))),'Data Summary'!BU22="Yes"),OFFSET('Water Data'!$D$9,0,10*ROW('Water Data'!D16)),NA())</f>
        <v>#N/A</v>
      </c>
      <c r="G22" s="516" t="e">
        <f ca="1">+IF(AND(ISNUMBER(OFFSET('Water Data'!$E$4,0,10*ROW('Water Data'!E16))),'Data Summary'!BV22="Yes"),100-OFFSET('Water Data'!$E$4,0,10*ROW('Water Data'!E16)),NA())</f>
        <v>#N/A</v>
      </c>
      <c r="H22" s="516" t="e">
        <f ca="1">+IF(AND(ISNUMBER(OFFSET('Water Data'!$E$6,0,10*ROW('Water Data'!E16))),'Data Summary'!BW22="Yes"),OFFSET('Water Data'!$E$6,0,10*ROW('Water Data'!E16)),NA())</f>
        <v>#N/A</v>
      </c>
      <c r="I22" s="516" t="e">
        <f ca="1">+IF(AND(ISNUMBER(OFFSET('Water Data'!$E$9,0,10*ROW('Water Data'!E16))),'Data Summary'!BX22="Yes"),OFFSET('Water Data'!$E$9,0,10*ROW('Water Data'!E16)),NA())</f>
        <v>#N/A</v>
      </c>
      <c r="J22" s="516" t="e">
        <f ca="1">+IF(AND(ISNUMBER(OFFSET('Water Data'!$F$4,0,10*ROW('Water Data'!F16))),'Data Summary'!BY22="Yes"),100-OFFSET('Water Data'!$F$4,0,10*ROW('Water Data'!F16)),NA())</f>
        <v>#N/A</v>
      </c>
      <c r="K22" s="516" t="e">
        <f ca="1">+IF(AND(ISNUMBER(OFFSET('Water Data'!$F$6,0,10*ROW('Water Data'!F16))),'Data Summary'!BZ22="Yes"),OFFSET('Water Data'!$F$6,0,10*ROW('Water Data'!F16)),NA())</f>
        <v>#N/A</v>
      </c>
      <c r="L22" s="516" t="e">
        <f ca="1">+IF(AND(ISNUMBER(OFFSET('Water Data'!$F$9,0,10*ROW('Water Data'!F16))),'Data Summary'!CA22="Yes"),OFFSET('Water Data'!$F$9,0,10*ROW('Water Data'!F16)),NA())</f>
        <v>#N/A</v>
      </c>
      <c r="M22" s="516" t="e">
        <f ca="1">+IF(AND(ISNUMBER(OFFSET('Water Data'!$G$4,0,10*ROW('Water Data'!G16))),'Data Summary'!CB22="Yes"),100-OFFSET('Water Data'!$G$4,0,10*ROW('Water Data'!G16)),NA())</f>
        <v>#N/A</v>
      </c>
      <c r="N22" s="516" t="e">
        <f ca="1">+IF(AND(ISNUMBER(OFFSET('Water Data'!$G$6,0,10*ROW('Water Data'!G16))),'Data Summary'!CC22="Yes"),OFFSET('Water Data'!$G$6,0,10*ROW('Water Data'!G16)),NA())</f>
        <v>#N/A</v>
      </c>
      <c r="O22" s="516" t="e">
        <f ca="1">+IF(AND(ISNUMBER(OFFSET('Water Data'!$G$9,0,10*ROW('Water Data'!G16))),'Data Summary'!CD22="Yes"),OFFSET('Water Data'!$G$9,0,10*ROW('Water Data'!G16)),NA())</f>
        <v>#N/A</v>
      </c>
      <c r="P22" s="516" t="e">
        <f ca="1">+IF(AND(ISNUMBER(OFFSET('Water Data'!$H$4,0,10*ROW('Water Data'!H16))),'Data Summary'!CE22="Yes"),100-OFFSET('Water Data'!$H$4,0,10*ROW('Water Data'!H16)),NA())</f>
        <v>#N/A</v>
      </c>
      <c r="Q22" s="516" t="e">
        <f ca="1">+IF(AND(ISNUMBER(OFFSET('Water Data'!$H$6,0,10*ROW('Water Data'!H16))),'Data Summary'!CF22="Yes"),OFFSET('Water Data'!$H$6,0,10*ROW('Water Data'!H16)),NA())</f>
        <v>#N/A</v>
      </c>
      <c r="R22" s="516" t="e">
        <f ca="1">+IF(AND(ISNUMBER(OFFSET('Water Data'!$H$9,0,10*ROW('Water Data'!H16))),'Data Summary'!CG22="Yes"),OFFSET('Water Data'!$H$9,0,10*ROW('Water Data'!H16)),NA())</f>
        <v>#N/A</v>
      </c>
      <c r="S22" s="516" t="e">
        <f ca="1">+IF(AND(ISNUMBER(OFFSET('Water Data'!$I$4,0,10*ROW('Water Data'!I16))),'Data Summary'!CH22="Yes"),100-OFFSET('Water Data'!$I$4,0,10*ROW('Water Data'!I16)),NA())</f>
        <v>#N/A</v>
      </c>
      <c r="T22" s="516" t="e">
        <f ca="1">+IF(AND(ISNUMBER(OFFSET('Water Data'!$I$6,0,10*ROW('Water Data'!I16))),'Data Summary'!CI22="Yes"),OFFSET('Water Data'!$I$6,0,10*ROW('Water Data'!I16)),NA())</f>
        <v>#N/A</v>
      </c>
      <c r="U22" s="516" t="e">
        <f ca="1">+IF(AND(ISNUMBER(OFFSET('Water Data'!$I$9,0,10*ROW('Water Data'!I16))),'Data Summary'!CJ22="Yes"),OFFSET('Water Data'!$I$9,0,10*ROW('Water Data'!I16)),NA())</f>
        <v>#N/A</v>
      </c>
      <c r="V22" s="517" t="e">
        <f ca="1">+IF(AND(ISNUMBER(OFFSET('Sanitation Data'!$D$4,0,10*ROW('Sanitation Data'!D16))),'Data Summary'!CK22="Yes"),100-OFFSET('Sanitation Data'!$D$4,0,10*ROW('Sanitation Data'!D16)),NA())</f>
        <v>#N/A</v>
      </c>
      <c r="W22" s="517" t="e">
        <f ca="1">+IF(AND(ISNUMBER(OFFSET('Sanitation Data'!$D$6,0,10*ROW('Sanitation Data'!D16))),'Data Summary'!CL22="Yes"),OFFSET('Sanitation Data'!$D$6,0,10*ROW('Sanitation Data'!D16)),NA())</f>
        <v>#N/A</v>
      </c>
      <c r="X22" s="517" t="e">
        <f ca="1">+IF(AND(ISNUMBER(OFFSET('Sanitation Data'!$D$10,0,10*ROW('Sanitation Data'!D16))),'Data Summary'!CM22="Yes"),OFFSET('Sanitation Data'!$D$10,0,10*ROW('Sanitation Data'!D16)),NA())</f>
        <v>#N/A</v>
      </c>
      <c r="Y22" s="517" t="e">
        <f ca="1">+IF(AND(ISNUMBER(OFFSET('Sanitation Data'!$D$11,0,10*ROW('Sanitation Data'!D16))),'Data Summary'!CN22="Yes"),OFFSET('Sanitation Data'!$D$11,0,10*ROW('Sanitation Data'!D16)),NA())</f>
        <v>#N/A</v>
      </c>
      <c r="Z22" s="517" t="e">
        <f ca="1">+IF(AND(ISNUMBER(OFFSET('Sanitation Data'!$D$12,0,10*ROW('Sanitation Data'!D16))),'Data Summary'!CO22="Yes"),OFFSET('Sanitation Data'!$D$12,0,10*ROW('Sanitation Data'!D16)),NA())</f>
        <v>#N/A</v>
      </c>
      <c r="AA22" s="517" t="e">
        <f ca="1">+IF(AND(ISNUMBER(OFFSET('Sanitation Data'!$E$4,0,10*ROW('Sanitation Data'!E16))),'Data Summary'!CP22="Yes"),100-OFFSET('Sanitation Data'!$E$4,0,10*ROW('Sanitation Data'!E16)),NA())</f>
        <v>#N/A</v>
      </c>
      <c r="AB22" s="517" t="e">
        <f ca="1">+IF(AND(ISNUMBER(OFFSET('Sanitation Data'!$E$6,0,10*ROW('Sanitation Data'!E16))),'Data Summary'!CQ22="Yes"),OFFSET('Sanitation Data'!$E$6,0,10*ROW('Sanitation Data'!E16)),NA())</f>
        <v>#N/A</v>
      </c>
      <c r="AC22" s="517" t="e">
        <f ca="1">+IF(AND(ISNUMBER(OFFSET('Sanitation Data'!$E$10,0,10*ROW('Sanitation Data'!E16))),'Data Summary'!CR22="Yes"),OFFSET('Sanitation Data'!$E$10,0,10*ROW('Sanitation Data'!E16)),NA())</f>
        <v>#N/A</v>
      </c>
      <c r="AD22" s="517" t="e">
        <f ca="1">+IF(AND(ISNUMBER(OFFSET('Sanitation Data'!$E$11,0,10*ROW('Sanitation Data'!E16))),'Data Summary'!CS22="Yes"),OFFSET('Sanitation Data'!$E$11,0,10*ROW('Sanitation Data'!E16)),NA())</f>
        <v>#N/A</v>
      </c>
      <c r="AE22" s="517" t="e">
        <f ca="1">+IF(AND(ISNUMBER(OFFSET('Sanitation Data'!$E$12,0,10*ROW('Sanitation Data'!E16))),'Data Summary'!CT22="Yes"),OFFSET('Sanitation Data'!$E$12,0,10*ROW('Sanitation Data'!E16)),NA())</f>
        <v>#N/A</v>
      </c>
      <c r="AF22" s="517" t="e">
        <f ca="1">+IF(AND(ISNUMBER(OFFSET('Sanitation Data'!$F$4,0,10*ROW('Sanitation Data'!F16))),'Data Summary'!CU22="Yes"),100-OFFSET('Sanitation Data'!$F$4,0,10*ROW('Sanitation Data'!F16)),NA())</f>
        <v>#N/A</v>
      </c>
      <c r="AG22" s="517" t="e">
        <f ca="1">+IF(AND(ISNUMBER(OFFSET('Sanitation Data'!$F$6,0,10*ROW('Sanitation Data'!F16))),'Data Summary'!CV22="Yes"),OFFSET('Sanitation Data'!$F$6,0,10*ROW('Sanitation Data'!F16)),NA())</f>
        <v>#N/A</v>
      </c>
      <c r="AH22" s="517" t="e">
        <f ca="1">+IF(AND(ISNUMBER(OFFSET('Sanitation Data'!$F$10,0,10*ROW('Sanitation Data'!F16))),'Data Summary'!CW22="Yes"),OFFSET('Sanitation Data'!$F$10,0,10*ROW('Sanitation Data'!F16)),NA())</f>
        <v>#N/A</v>
      </c>
      <c r="AI22" s="517" t="e">
        <f ca="1">+IF(AND(ISNUMBER(OFFSET('Sanitation Data'!$F$11,0,10*ROW('Sanitation Data'!F16))),'Data Summary'!CX22="Yes"),OFFSET('Sanitation Data'!$F$11,0,10*ROW('Sanitation Data'!F16)),NA())</f>
        <v>#N/A</v>
      </c>
      <c r="AJ22" s="517" t="e">
        <f ca="1">+IF(AND(ISNUMBER(OFFSET('Sanitation Data'!$F$12,0,10*ROW('Sanitation Data'!F16))),'Data Summary'!CY22="Yes"),OFFSET('Sanitation Data'!$F$12,0,10*ROW('Sanitation Data'!F16)),NA())</f>
        <v>#N/A</v>
      </c>
      <c r="AK22" s="517" t="e">
        <f ca="1">+IF(AND(ISNUMBER(OFFSET('Sanitation Data'!$G$4,0,10*ROW('Sanitation Data'!G16))),'Data Summary'!CZ22="Yes"),100-OFFSET('Sanitation Data'!$G$4,0,10*ROW('Sanitation Data'!G16)),NA())</f>
        <v>#N/A</v>
      </c>
      <c r="AL22" s="517" t="e">
        <f ca="1">+IF(AND(ISNUMBER(OFFSET('Sanitation Data'!$G$6,0,10*ROW('Sanitation Data'!G16))),'Data Summary'!DA22="Yes"),OFFSET('Sanitation Data'!$G$6,0,10*ROW('Sanitation Data'!G16)),NA())</f>
        <v>#N/A</v>
      </c>
      <c r="AM22" s="517" t="e">
        <f ca="1">+IF(AND(ISNUMBER(OFFSET('Sanitation Data'!$G$10,0,10*ROW('Sanitation Data'!G16))),'Data Summary'!DB22="Yes"),OFFSET('Sanitation Data'!$G$10,0,10*ROW('Sanitation Data'!G16)),NA())</f>
        <v>#N/A</v>
      </c>
      <c r="AN22" s="517" t="e">
        <f ca="1">+IF(AND(ISNUMBER(OFFSET('Sanitation Data'!$G$11,0,10*ROW('Sanitation Data'!G16))),'Data Summary'!DC22="Yes"),OFFSET('Sanitation Data'!$G$11,0,10*ROW('Sanitation Data'!G16)),NA())</f>
        <v>#N/A</v>
      </c>
      <c r="AO22" s="517" t="e">
        <f ca="1">+IF(AND(ISNUMBER(OFFSET('Sanitation Data'!$G$12,0,10*ROW('Sanitation Data'!G16))),'Data Summary'!DD22="Yes"),OFFSET('Sanitation Data'!$G$12,0,10*ROW('Sanitation Data'!G16)),NA())</f>
        <v>#N/A</v>
      </c>
      <c r="AP22" s="517" t="e">
        <f ca="1">+IF(AND(ISNUMBER(OFFSET('Sanitation Data'!$H$4,0,10*ROW('Sanitation Data'!H16))),'Data Summary'!DE22="Yes"),100-OFFSET('Sanitation Data'!$H$4,0,10*ROW('Sanitation Data'!H16)),NA())</f>
        <v>#N/A</v>
      </c>
      <c r="AQ22" s="517" t="e">
        <f ca="1">+IF(AND(ISNUMBER(OFFSET('Sanitation Data'!$H$6,0,10*ROW('Sanitation Data'!H16))),'Data Summary'!DF22="Yes"),OFFSET('Sanitation Data'!$H$6,0,10*ROW('Sanitation Data'!H16)),NA())</f>
        <v>#N/A</v>
      </c>
      <c r="AR22" s="517" t="e">
        <f ca="1">+IF(AND(ISNUMBER(OFFSET('Sanitation Data'!$H$10,0,10*ROW('Sanitation Data'!H16))),'Data Summary'!DG22="Yes"),OFFSET('Sanitation Data'!$H$10,0,10*ROW('Sanitation Data'!H16)),NA())</f>
        <v>#N/A</v>
      </c>
      <c r="AS22" s="517" t="e">
        <f ca="1">+IF(AND(ISNUMBER(OFFSET('Sanitation Data'!$H$11,0,10*ROW('Sanitation Data'!H16))),'Data Summary'!DH22="Yes"),OFFSET('Sanitation Data'!$H$11,0,10*ROW('Sanitation Data'!H16)),NA())</f>
        <v>#N/A</v>
      </c>
      <c r="AT22" s="517" t="e">
        <f ca="1">+IF(AND(ISNUMBER(OFFSET('Sanitation Data'!$H$12,0,10*ROW('Sanitation Data'!H16))),'Data Summary'!DI22="Yes"),OFFSET('Sanitation Data'!$H$12,0,10*ROW('Sanitation Data'!H16)),NA())</f>
        <v>#N/A</v>
      </c>
      <c r="AU22" s="517" t="e">
        <f ca="1">+IF(AND(ISNUMBER(OFFSET('Sanitation Data'!$I$4,0,10*ROW('Sanitation Data'!I16))),'Data Summary'!DJ22="Yes"),100-OFFSET('Sanitation Data'!$I$4,0,10*ROW('Sanitation Data'!I16)),NA())</f>
        <v>#N/A</v>
      </c>
      <c r="AV22" s="517" t="e">
        <f ca="1">+IF(AND(ISNUMBER(OFFSET('Sanitation Data'!$I$6,0,10*ROW('Sanitation Data'!I16))),'Data Summary'!DK22="Yes"),OFFSET('Sanitation Data'!$I$6,0,10*ROW('Sanitation Data'!I16)),NA())</f>
        <v>#N/A</v>
      </c>
      <c r="AW22" s="517" t="e">
        <f ca="1">+IF(AND(ISNUMBER(OFFSET('Sanitation Data'!$I$10,0,10*ROW('Sanitation Data'!I16))),'Data Summary'!DL22="Yes"),OFFSET('Sanitation Data'!$I$10,0,10*ROW('Sanitation Data'!I16)),NA())</f>
        <v>#N/A</v>
      </c>
      <c r="AX22" s="517" t="e">
        <f ca="1">+IF(AND(ISNUMBER(OFFSET('Sanitation Data'!$I$11,0,10*ROW('Sanitation Data'!I16))),'Data Summary'!DM22="Yes"),OFFSET('Sanitation Data'!$I$11,0,10*ROW('Sanitation Data'!I16)),NA())</f>
        <v>#N/A</v>
      </c>
      <c r="AY22" s="517" t="e">
        <f ca="1">+IF(AND(ISNUMBER(OFFSET('Sanitation Data'!$I$12,0,10*ROW('Sanitation Data'!I16))),'Data Summary'!DN22="Yes"),OFFSET('Sanitation Data'!$I$12,0,10*ROW('Sanitation Data'!I16)),NA())</f>
        <v>#N/A</v>
      </c>
      <c r="AZ22" s="518" t="e">
        <f ca="1">+IF(AND(ISNUMBER(OFFSET('Hygiene Data'!$D$5,0,10*ROW('Hygiene Data'!D16))),'Data Summary'!DO22="Yes"),OFFSET('Hygiene Data'!$D$5,0,10*ROW('Hygiene Data'!D16)),NA())</f>
        <v>#N/A</v>
      </c>
      <c r="BA22" s="518" t="e">
        <f ca="1">+IF(AND(ISNUMBER(OFFSET('Hygiene Data'!$D$7,0,10*ROW('Hygiene Data'!D16))),'Data Summary'!DP22="Yes"),OFFSET('Hygiene Data'!$D$7,0,10*ROW('Hygiene Data'!D16)),NA())</f>
        <v>#N/A</v>
      </c>
      <c r="BB22" s="518" t="e">
        <f ca="1">+IF(AND(ISNUMBER(OFFSET('Hygiene Data'!$D$9,0,10*ROW('Hygiene Data'!D16))),'Data Summary'!DQ22="Yes"),OFFSET('Hygiene Data'!$D$9,0,10*ROW('Hygiene Data'!D16)),NA())</f>
        <v>#N/A</v>
      </c>
      <c r="BC22" s="518" t="e">
        <f ca="1">+IF(AND(ISNUMBER(OFFSET('Hygiene Data'!$E$5,0,10*ROW('Hygiene Data'!E16))),'Data Summary'!DR22="Yes"),OFFSET('Hygiene Data'!$E$5,0,10*ROW('Hygiene Data'!E16)),NA())</f>
        <v>#N/A</v>
      </c>
      <c r="BD22" s="518" t="e">
        <f ca="1">+IF(AND(ISNUMBER(OFFSET('Hygiene Data'!$E$7,0,10*ROW('Hygiene Data'!E16))),'Data Summary'!DS22="Yes"),OFFSET('Hygiene Data'!$E$7,0,10*ROW('Hygiene Data'!E16)),NA())</f>
        <v>#N/A</v>
      </c>
      <c r="BE22" s="518" t="e">
        <f ca="1">+IF(AND(ISNUMBER(OFFSET('Hygiene Data'!$E$9,0,10*ROW('Hygiene Data'!E16))),'Data Summary'!DT22="Yes"),OFFSET('Hygiene Data'!$E$9,0,10*ROW('Hygiene Data'!E16)),NA())</f>
        <v>#N/A</v>
      </c>
      <c r="BF22" s="518" t="e">
        <f ca="1">+IF(AND(ISNUMBER(OFFSET('Hygiene Data'!$F$5,0,10*ROW('Hygiene Data'!F16))),'Data Summary'!DU22="Yes"),OFFSET('Hygiene Data'!$F$5,0,10*ROW('Hygiene Data'!F16)),NA())</f>
        <v>#N/A</v>
      </c>
      <c r="BG22" s="518" t="e">
        <f ca="1">+IF(AND(ISNUMBER(OFFSET('Hygiene Data'!$F$7,0,10*ROW('Hygiene Data'!F16))),'Data Summary'!DV22="Yes"),OFFSET('Hygiene Data'!$F$7,0,10*ROW('Hygiene Data'!F16)),NA())</f>
        <v>#N/A</v>
      </c>
      <c r="BH22" s="518" t="e">
        <f ca="1">+IF(AND(ISNUMBER(OFFSET('Hygiene Data'!$F$9,0,10*ROW('Hygiene Data'!F16))),'Data Summary'!DW22="Yes"),OFFSET('Hygiene Data'!$F$9,0,10*ROW('Hygiene Data'!F16)),NA())</f>
        <v>#N/A</v>
      </c>
      <c r="BI22" s="518" t="e">
        <f ca="1">+IF(AND(ISNUMBER(OFFSET('Hygiene Data'!$G$5,0,10*ROW('Hygiene Data'!G16))),'Data Summary'!DX22="Yes"),OFFSET('Hygiene Data'!$G$5,0,10*ROW('Hygiene Data'!G16)),NA())</f>
        <v>#N/A</v>
      </c>
      <c r="BJ22" s="518" t="e">
        <f ca="1">+IF(AND(ISNUMBER(OFFSET('Hygiene Data'!$G$7,0,10*ROW('Hygiene Data'!G16))),'Data Summary'!DY22="Yes"),OFFSET('Hygiene Data'!$G$7,0,10*ROW('Hygiene Data'!G16)),NA())</f>
        <v>#N/A</v>
      </c>
      <c r="BK22" s="518" t="e">
        <f ca="1">+IF(AND(ISNUMBER(OFFSET('Hygiene Data'!$G$9,0,10*ROW('Hygiene Data'!G16))),'Data Summary'!DZ22="Yes"),OFFSET('Hygiene Data'!$G$9,0,10*ROW('Hygiene Data'!G16)),NA())</f>
        <v>#N/A</v>
      </c>
      <c r="BL22" s="518" t="e">
        <f ca="1">+IF(AND(ISNUMBER(OFFSET('Hygiene Data'!$H$5,0,10*ROW('Hygiene Data'!H16))),'Data Summary'!EA22="Yes"),OFFSET('Hygiene Data'!$H$5,0,10*ROW('Hygiene Data'!H16)),NA())</f>
        <v>#N/A</v>
      </c>
      <c r="BM22" s="518" t="e">
        <f ca="1">+IF(AND(ISNUMBER(OFFSET('Hygiene Data'!$H$7,0,10*ROW('Hygiene Data'!H16))),'Data Summary'!EB22="Yes"),OFFSET('Hygiene Data'!$H$7,0,10*ROW('Hygiene Data'!H16)),NA())</f>
        <v>#N/A</v>
      </c>
      <c r="BN22" s="518" t="e">
        <f ca="1">+IF(AND(ISNUMBER(OFFSET('Hygiene Data'!$H$9,0,10*ROW('Hygiene Data'!H16))),'Data Summary'!EC22="Yes"),OFFSET('Hygiene Data'!$H$9,0,10*ROW('Hygiene Data'!H16)),NA())</f>
        <v>#N/A</v>
      </c>
      <c r="BO22" s="518" t="e">
        <f ca="1">+IF(AND(ISNUMBER(OFFSET('Hygiene Data'!$I$5,0,10*ROW('Hygiene Data'!I16))),'Data Summary'!ED22="Yes"),OFFSET('Hygiene Data'!$I$5,0,10*ROW('Hygiene Data'!I16)),NA())</f>
        <v>#N/A</v>
      </c>
      <c r="BP22" s="518" t="e">
        <f ca="1">+IF(AND(ISNUMBER(OFFSET('Hygiene Data'!$I$7,0,10*ROW('Hygiene Data'!I16))),'Data Summary'!EE22="Yes"),OFFSET('Hygiene Data'!$I$7,0,10*ROW('Hygiene Data'!I16)),NA())</f>
        <v>#N/A</v>
      </c>
      <c r="BQ22" s="518" t="e">
        <f ca="1">+IF(AND(ISNUMBER(OFFSET('Hygiene Data'!$I$9,0,10*ROW('Hygiene Data'!I16))),'Data Summary'!EF22="Yes"),OFFSET('Hygiene Data'!$I$9,0,10*ROW('Hygiene Data'!I16)),NA())</f>
        <v>#N/A</v>
      </c>
    </row>
    <row r="23" spans="1:69" x14ac:dyDescent="0.25">
      <c r="A23" s="514" t="e">
        <f ca="1">+RIGHT('Data Summary'!A23,LEN('Data Summary'!A23)-9)</f>
        <v>#VALUE!</v>
      </c>
      <c r="B23" s="488" t="str">
        <f ca="1">+IF(ISTEXT('Data Summary'!B23),'Data Summary'!B23,"")</f>
        <v/>
      </c>
      <c r="C23" s="515" t="e">
        <f ca="1">+VALUE('Data Summary'!C23)</f>
        <v>#VALUE!</v>
      </c>
      <c r="D23" s="516" t="e">
        <f ca="1">+IF(AND(ISNUMBER(OFFSET('Water Data'!$D$4,0,10*ROW('Water Data'!D17))),'Data Summary'!BS23="Yes"),100-OFFSET('Water Data'!$D$4,0,10*ROW('Water Data'!D17)),NA())</f>
        <v>#N/A</v>
      </c>
      <c r="E23" s="516" t="e">
        <f ca="1">+IF(AND(ISNUMBER(OFFSET('Water Data'!$D$6,0,10*ROW('Water Data'!D17))),'Data Summary'!BT23="Yes"),OFFSET('Water Data'!$D$6,0,10*ROW('Water Data'!D17)),NA())</f>
        <v>#N/A</v>
      </c>
      <c r="F23" s="516" t="e">
        <f ca="1">+IF(AND(ISNUMBER(OFFSET('Water Data'!$D$9,0,10*ROW('Water Data'!D17))),'Data Summary'!BU23="Yes"),OFFSET('Water Data'!$D$9,0,10*ROW('Water Data'!D17)),NA())</f>
        <v>#N/A</v>
      </c>
      <c r="G23" s="516" t="e">
        <f ca="1">+IF(AND(ISNUMBER(OFFSET('Water Data'!$E$4,0,10*ROW('Water Data'!E17))),'Data Summary'!BV23="Yes"),100-OFFSET('Water Data'!$E$4,0,10*ROW('Water Data'!E17)),NA())</f>
        <v>#N/A</v>
      </c>
      <c r="H23" s="516" t="e">
        <f ca="1">+IF(AND(ISNUMBER(OFFSET('Water Data'!$E$6,0,10*ROW('Water Data'!E17))),'Data Summary'!BW23="Yes"),OFFSET('Water Data'!$E$6,0,10*ROW('Water Data'!E17)),NA())</f>
        <v>#N/A</v>
      </c>
      <c r="I23" s="516" t="e">
        <f ca="1">+IF(AND(ISNUMBER(OFFSET('Water Data'!$E$9,0,10*ROW('Water Data'!E17))),'Data Summary'!BX23="Yes"),OFFSET('Water Data'!$E$9,0,10*ROW('Water Data'!E17)),NA())</f>
        <v>#N/A</v>
      </c>
      <c r="J23" s="516" t="e">
        <f ca="1">+IF(AND(ISNUMBER(OFFSET('Water Data'!$F$4,0,10*ROW('Water Data'!F17))),'Data Summary'!BY23="Yes"),100-OFFSET('Water Data'!$F$4,0,10*ROW('Water Data'!F17)),NA())</f>
        <v>#N/A</v>
      </c>
      <c r="K23" s="516" t="e">
        <f ca="1">+IF(AND(ISNUMBER(OFFSET('Water Data'!$F$6,0,10*ROW('Water Data'!F17))),'Data Summary'!BZ23="Yes"),OFFSET('Water Data'!$F$6,0,10*ROW('Water Data'!F17)),NA())</f>
        <v>#N/A</v>
      </c>
      <c r="L23" s="516" t="e">
        <f ca="1">+IF(AND(ISNUMBER(OFFSET('Water Data'!$F$9,0,10*ROW('Water Data'!F17))),'Data Summary'!CA23="Yes"),OFFSET('Water Data'!$F$9,0,10*ROW('Water Data'!F17)),NA())</f>
        <v>#N/A</v>
      </c>
      <c r="M23" s="516" t="e">
        <f ca="1">+IF(AND(ISNUMBER(OFFSET('Water Data'!$G$4,0,10*ROW('Water Data'!G17))),'Data Summary'!CB23="Yes"),100-OFFSET('Water Data'!$G$4,0,10*ROW('Water Data'!G17)),NA())</f>
        <v>#N/A</v>
      </c>
      <c r="N23" s="516" t="e">
        <f ca="1">+IF(AND(ISNUMBER(OFFSET('Water Data'!$G$6,0,10*ROW('Water Data'!G17))),'Data Summary'!CC23="Yes"),OFFSET('Water Data'!$G$6,0,10*ROW('Water Data'!G17)),NA())</f>
        <v>#N/A</v>
      </c>
      <c r="O23" s="516" t="e">
        <f ca="1">+IF(AND(ISNUMBER(OFFSET('Water Data'!$G$9,0,10*ROW('Water Data'!G17))),'Data Summary'!CD23="Yes"),OFFSET('Water Data'!$G$9,0,10*ROW('Water Data'!G17)),NA())</f>
        <v>#N/A</v>
      </c>
      <c r="P23" s="516" t="e">
        <f ca="1">+IF(AND(ISNUMBER(OFFSET('Water Data'!$H$4,0,10*ROW('Water Data'!H17))),'Data Summary'!CE23="Yes"),100-OFFSET('Water Data'!$H$4,0,10*ROW('Water Data'!H17)),NA())</f>
        <v>#N/A</v>
      </c>
      <c r="Q23" s="516" t="e">
        <f ca="1">+IF(AND(ISNUMBER(OFFSET('Water Data'!$H$6,0,10*ROW('Water Data'!H17))),'Data Summary'!CF23="Yes"),OFFSET('Water Data'!$H$6,0,10*ROW('Water Data'!H17)),NA())</f>
        <v>#N/A</v>
      </c>
      <c r="R23" s="516" t="e">
        <f ca="1">+IF(AND(ISNUMBER(OFFSET('Water Data'!$H$9,0,10*ROW('Water Data'!H17))),'Data Summary'!CG23="Yes"),OFFSET('Water Data'!$H$9,0,10*ROW('Water Data'!H17)),NA())</f>
        <v>#N/A</v>
      </c>
      <c r="S23" s="516" t="e">
        <f ca="1">+IF(AND(ISNUMBER(OFFSET('Water Data'!$I$4,0,10*ROW('Water Data'!I17))),'Data Summary'!CH23="Yes"),100-OFFSET('Water Data'!$I$4,0,10*ROW('Water Data'!I17)),NA())</f>
        <v>#N/A</v>
      </c>
      <c r="T23" s="516" t="e">
        <f ca="1">+IF(AND(ISNUMBER(OFFSET('Water Data'!$I$6,0,10*ROW('Water Data'!I17))),'Data Summary'!CI23="Yes"),OFFSET('Water Data'!$I$6,0,10*ROW('Water Data'!I17)),NA())</f>
        <v>#N/A</v>
      </c>
      <c r="U23" s="516" t="e">
        <f ca="1">+IF(AND(ISNUMBER(OFFSET('Water Data'!$I$9,0,10*ROW('Water Data'!I17))),'Data Summary'!CJ23="Yes"),OFFSET('Water Data'!$I$9,0,10*ROW('Water Data'!I17)),NA())</f>
        <v>#N/A</v>
      </c>
      <c r="V23" s="517" t="e">
        <f ca="1">+IF(AND(ISNUMBER(OFFSET('Sanitation Data'!$D$4,0,10*ROW('Sanitation Data'!D17))),'Data Summary'!CK23="Yes"),100-OFFSET('Sanitation Data'!$D$4,0,10*ROW('Sanitation Data'!D17)),NA())</f>
        <v>#N/A</v>
      </c>
      <c r="W23" s="517" t="e">
        <f ca="1">+IF(AND(ISNUMBER(OFFSET('Sanitation Data'!$D$6,0,10*ROW('Sanitation Data'!D17))),'Data Summary'!CL23="Yes"),OFFSET('Sanitation Data'!$D$6,0,10*ROW('Sanitation Data'!D17)),NA())</f>
        <v>#N/A</v>
      </c>
      <c r="X23" s="517" t="e">
        <f ca="1">+IF(AND(ISNUMBER(OFFSET('Sanitation Data'!$D$10,0,10*ROW('Sanitation Data'!D17))),'Data Summary'!CM23="Yes"),OFFSET('Sanitation Data'!$D$10,0,10*ROW('Sanitation Data'!D17)),NA())</f>
        <v>#N/A</v>
      </c>
      <c r="Y23" s="517" t="e">
        <f ca="1">+IF(AND(ISNUMBER(OFFSET('Sanitation Data'!$D$11,0,10*ROW('Sanitation Data'!D17))),'Data Summary'!CN23="Yes"),OFFSET('Sanitation Data'!$D$11,0,10*ROW('Sanitation Data'!D17)),NA())</f>
        <v>#N/A</v>
      </c>
      <c r="Z23" s="517" t="e">
        <f ca="1">+IF(AND(ISNUMBER(OFFSET('Sanitation Data'!$D$12,0,10*ROW('Sanitation Data'!D17))),'Data Summary'!CO23="Yes"),OFFSET('Sanitation Data'!$D$12,0,10*ROW('Sanitation Data'!D17)),NA())</f>
        <v>#N/A</v>
      </c>
      <c r="AA23" s="517" t="e">
        <f ca="1">+IF(AND(ISNUMBER(OFFSET('Sanitation Data'!$E$4,0,10*ROW('Sanitation Data'!E17))),'Data Summary'!CP23="Yes"),100-OFFSET('Sanitation Data'!$E$4,0,10*ROW('Sanitation Data'!E17)),NA())</f>
        <v>#N/A</v>
      </c>
      <c r="AB23" s="517" t="e">
        <f ca="1">+IF(AND(ISNUMBER(OFFSET('Sanitation Data'!$E$6,0,10*ROW('Sanitation Data'!E17))),'Data Summary'!CQ23="Yes"),OFFSET('Sanitation Data'!$E$6,0,10*ROW('Sanitation Data'!E17)),NA())</f>
        <v>#N/A</v>
      </c>
      <c r="AC23" s="517" t="e">
        <f ca="1">+IF(AND(ISNUMBER(OFFSET('Sanitation Data'!$E$10,0,10*ROW('Sanitation Data'!E17))),'Data Summary'!CR23="Yes"),OFFSET('Sanitation Data'!$E$10,0,10*ROW('Sanitation Data'!E17)),NA())</f>
        <v>#N/A</v>
      </c>
      <c r="AD23" s="517" t="e">
        <f ca="1">+IF(AND(ISNUMBER(OFFSET('Sanitation Data'!$E$11,0,10*ROW('Sanitation Data'!E17))),'Data Summary'!CS23="Yes"),OFFSET('Sanitation Data'!$E$11,0,10*ROW('Sanitation Data'!E17)),NA())</f>
        <v>#N/A</v>
      </c>
      <c r="AE23" s="517" t="e">
        <f ca="1">+IF(AND(ISNUMBER(OFFSET('Sanitation Data'!$E$12,0,10*ROW('Sanitation Data'!E17))),'Data Summary'!CT23="Yes"),OFFSET('Sanitation Data'!$E$12,0,10*ROW('Sanitation Data'!E17)),NA())</f>
        <v>#N/A</v>
      </c>
      <c r="AF23" s="517" t="e">
        <f ca="1">+IF(AND(ISNUMBER(OFFSET('Sanitation Data'!$F$4,0,10*ROW('Sanitation Data'!F17))),'Data Summary'!CU23="Yes"),100-OFFSET('Sanitation Data'!$F$4,0,10*ROW('Sanitation Data'!F17)),NA())</f>
        <v>#N/A</v>
      </c>
      <c r="AG23" s="517" t="e">
        <f ca="1">+IF(AND(ISNUMBER(OFFSET('Sanitation Data'!$F$6,0,10*ROW('Sanitation Data'!F17))),'Data Summary'!CV23="Yes"),OFFSET('Sanitation Data'!$F$6,0,10*ROW('Sanitation Data'!F17)),NA())</f>
        <v>#N/A</v>
      </c>
      <c r="AH23" s="517" t="e">
        <f ca="1">+IF(AND(ISNUMBER(OFFSET('Sanitation Data'!$F$10,0,10*ROW('Sanitation Data'!F17))),'Data Summary'!CW23="Yes"),OFFSET('Sanitation Data'!$F$10,0,10*ROW('Sanitation Data'!F17)),NA())</f>
        <v>#N/A</v>
      </c>
      <c r="AI23" s="517" t="e">
        <f ca="1">+IF(AND(ISNUMBER(OFFSET('Sanitation Data'!$F$11,0,10*ROW('Sanitation Data'!F17))),'Data Summary'!CX23="Yes"),OFFSET('Sanitation Data'!$F$11,0,10*ROW('Sanitation Data'!F17)),NA())</f>
        <v>#N/A</v>
      </c>
      <c r="AJ23" s="517" t="e">
        <f ca="1">+IF(AND(ISNUMBER(OFFSET('Sanitation Data'!$F$12,0,10*ROW('Sanitation Data'!F17))),'Data Summary'!CY23="Yes"),OFFSET('Sanitation Data'!$F$12,0,10*ROW('Sanitation Data'!F17)),NA())</f>
        <v>#N/A</v>
      </c>
      <c r="AK23" s="517" t="e">
        <f ca="1">+IF(AND(ISNUMBER(OFFSET('Sanitation Data'!$G$4,0,10*ROW('Sanitation Data'!G17))),'Data Summary'!CZ23="Yes"),100-OFFSET('Sanitation Data'!$G$4,0,10*ROW('Sanitation Data'!G17)),NA())</f>
        <v>#N/A</v>
      </c>
      <c r="AL23" s="517" t="e">
        <f ca="1">+IF(AND(ISNUMBER(OFFSET('Sanitation Data'!$G$6,0,10*ROW('Sanitation Data'!G17))),'Data Summary'!DA23="Yes"),OFFSET('Sanitation Data'!$G$6,0,10*ROW('Sanitation Data'!G17)),NA())</f>
        <v>#N/A</v>
      </c>
      <c r="AM23" s="517" t="e">
        <f ca="1">+IF(AND(ISNUMBER(OFFSET('Sanitation Data'!$G$10,0,10*ROW('Sanitation Data'!G17))),'Data Summary'!DB23="Yes"),OFFSET('Sanitation Data'!$G$10,0,10*ROW('Sanitation Data'!G17)),NA())</f>
        <v>#N/A</v>
      </c>
      <c r="AN23" s="517" t="e">
        <f ca="1">+IF(AND(ISNUMBER(OFFSET('Sanitation Data'!$G$11,0,10*ROW('Sanitation Data'!G17))),'Data Summary'!DC23="Yes"),OFFSET('Sanitation Data'!$G$11,0,10*ROW('Sanitation Data'!G17)),NA())</f>
        <v>#N/A</v>
      </c>
      <c r="AO23" s="517" t="e">
        <f ca="1">+IF(AND(ISNUMBER(OFFSET('Sanitation Data'!$G$12,0,10*ROW('Sanitation Data'!G17))),'Data Summary'!DD23="Yes"),OFFSET('Sanitation Data'!$G$12,0,10*ROW('Sanitation Data'!G17)),NA())</f>
        <v>#N/A</v>
      </c>
      <c r="AP23" s="517" t="e">
        <f ca="1">+IF(AND(ISNUMBER(OFFSET('Sanitation Data'!$H$4,0,10*ROW('Sanitation Data'!H17))),'Data Summary'!DE23="Yes"),100-OFFSET('Sanitation Data'!$H$4,0,10*ROW('Sanitation Data'!H17)),NA())</f>
        <v>#N/A</v>
      </c>
      <c r="AQ23" s="517" t="e">
        <f ca="1">+IF(AND(ISNUMBER(OFFSET('Sanitation Data'!$H$6,0,10*ROW('Sanitation Data'!H17))),'Data Summary'!DF23="Yes"),OFFSET('Sanitation Data'!$H$6,0,10*ROW('Sanitation Data'!H17)),NA())</f>
        <v>#N/A</v>
      </c>
      <c r="AR23" s="517" t="e">
        <f ca="1">+IF(AND(ISNUMBER(OFFSET('Sanitation Data'!$H$10,0,10*ROW('Sanitation Data'!H17))),'Data Summary'!DG23="Yes"),OFFSET('Sanitation Data'!$H$10,0,10*ROW('Sanitation Data'!H17)),NA())</f>
        <v>#N/A</v>
      </c>
      <c r="AS23" s="517" t="e">
        <f ca="1">+IF(AND(ISNUMBER(OFFSET('Sanitation Data'!$H$11,0,10*ROW('Sanitation Data'!H17))),'Data Summary'!DH23="Yes"),OFFSET('Sanitation Data'!$H$11,0,10*ROW('Sanitation Data'!H17)),NA())</f>
        <v>#N/A</v>
      </c>
      <c r="AT23" s="517" t="e">
        <f ca="1">+IF(AND(ISNUMBER(OFFSET('Sanitation Data'!$H$12,0,10*ROW('Sanitation Data'!H17))),'Data Summary'!DI23="Yes"),OFFSET('Sanitation Data'!$H$12,0,10*ROW('Sanitation Data'!H17)),NA())</f>
        <v>#N/A</v>
      </c>
      <c r="AU23" s="517" t="e">
        <f ca="1">+IF(AND(ISNUMBER(OFFSET('Sanitation Data'!$I$4,0,10*ROW('Sanitation Data'!I17))),'Data Summary'!DJ23="Yes"),100-OFFSET('Sanitation Data'!$I$4,0,10*ROW('Sanitation Data'!I17)),NA())</f>
        <v>#N/A</v>
      </c>
      <c r="AV23" s="517" t="e">
        <f ca="1">+IF(AND(ISNUMBER(OFFSET('Sanitation Data'!$I$6,0,10*ROW('Sanitation Data'!I17))),'Data Summary'!DK23="Yes"),OFFSET('Sanitation Data'!$I$6,0,10*ROW('Sanitation Data'!I17)),NA())</f>
        <v>#N/A</v>
      </c>
      <c r="AW23" s="517" t="e">
        <f ca="1">+IF(AND(ISNUMBER(OFFSET('Sanitation Data'!$I$10,0,10*ROW('Sanitation Data'!I17))),'Data Summary'!DL23="Yes"),OFFSET('Sanitation Data'!$I$10,0,10*ROW('Sanitation Data'!I17)),NA())</f>
        <v>#N/A</v>
      </c>
      <c r="AX23" s="517" t="e">
        <f ca="1">+IF(AND(ISNUMBER(OFFSET('Sanitation Data'!$I$11,0,10*ROW('Sanitation Data'!I17))),'Data Summary'!DM23="Yes"),OFFSET('Sanitation Data'!$I$11,0,10*ROW('Sanitation Data'!I17)),NA())</f>
        <v>#N/A</v>
      </c>
      <c r="AY23" s="517" t="e">
        <f ca="1">+IF(AND(ISNUMBER(OFFSET('Sanitation Data'!$I$12,0,10*ROW('Sanitation Data'!I17))),'Data Summary'!DN23="Yes"),OFFSET('Sanitation Data'!$I$12,0,10*ROW('Sanitation Data'!I17)),NA())</f>
        <v>#N/A</v>
      </c>
      <c r="AZ23" s="518" t="e">
        <f ca="1">+IF(AND(ISNUMBER(OFFSET('Hygiene Data'!$D$5,0,10*ROW('Hygiene Data'!D17))),'Data Summary'!DO23="Yes"),OFFSET('Hygiene Data'!$D$5,0,10*ROW('Hygiene Data'!D17)),NA())</f>
        <v>#N/A</v>
      </c>
      <c r="BA23" s="518" t="e">
        <f ca="1">+IF(AND(ISNUMBER(OFFSET('Hygiene Data'!$D$7,0,10*ROW('Hygiene Data'!D17))),'Data Summary'!DP23="Yes"),OFFSET('Hygiene Data'!$D$7,0,10*ROW('Hygiene Data'!D17)),NA())</f>
        <v>#N/A</v>
      </c>
      <c r="BB23" s="518" t="e">
        <f ca="1">+IF(AND(ISNUMBER(OFFSET('Hygiene Data'!$D$9,0,10*ROW('Hygiene Data'!D17))),'Data Summary'!DQ23="Yes"),OFFSET('Hygiene Data'!$D$9,0,10*ROW('Hygiene Data'!D17)),NA())</f>
        <v>#N/A</v>
      </c>
      <c r="BC23" s="518" t="e">
        <f ca="1">+IF(AND(ISNUMBER(OFFSET('Hygiene Data'!$E$5,0,10*ROW('Hygiene Data'!E17))),'Data Summary'!DR23="Yes"),OFFSET('Hygiene Data'!$E$5,0,10*ROW('Hygiene Data'!E17)),NA())</f>
        <v>#N/A</v>
      </c>
      <c r="BD23" s="518" t="e">
        <f ca="1">+IF(AND(ISNUMBER(OFFSET('Hygiene Data'!$E$7,0,10*ROW('Hygiene Data'!E17))),'Data Summary'!DS23="Yes"),OFFSET('Hygiene Data'!$E$7,0,10*ROW('Hygiene Data'!E17)),NA())</f>
        <v>#N/A</v>
      </c>
      <c r="BE23" s="518" t="e">
        <f ca="1">+IF(AND(ISNUMBER(OFFSET('Hygiene Data'!$E$9,0,10*ROW('Hygiene Data'!E17))),'Data Summary'!DT23="Yes"),OFFSET('Hygiene Data'!$E$9,0,10*ROW('Hygiene Data'!E17)),NA())</f>
        <v>#N/A</v>
      </c>
      <c r="BF23" s="518" t="e">
        <f ca="1">+IF(AND(ISNUMBER(OFFSET('Hygiene Data'!$F$5,0,10*ROW('Hygiene Data'!F17))),'Data Summary'!DU23="Yes"),OFFSET('Hygiene Data'!$F$5,0,10*ROW('Hygiene Data'!F17)),NA())</f>
        <v>#N/A</v>
      </c>
      <c r="BG23" s="518" t="e">
        <f ca="1">+IF(AND(ISNUMBER(OFFSET('Hygiene Data'!$F$7,0,10*ROW('Hygiene Data'!F17))),'Data Summary'!DV23="Yes"),OFFSET('Hygiene Data'!$F$7,0,10*ROW('Hygiene Data'!F17)),NA())</f>
        <v>#N/A</v>
      </c>
      <c r="BH23" s="518" t="e">
        <f ca="1">+IF(AND(ISNUMBER(OFFSET('Hygiene Data'!$F$9,0,10*ROW('Hygiene Data'!F17))),'Data Summary'!DW23="Yes"),OFFSET('Hygiene Data'!$F$9,0,10*ROW('Hygiene Data'!F17)),NA())</f>
        <v>#N/A</v>
      </c>
      <c r="BI23" s="518" t="e">
        <f ca="1">+IF(AND(ISNUMBER(OFFSET('Hygiene Data'!$G$5,0,10*ROW('Hygiene Data'!G17))),'Data Summary'!DX23="Yes"),OFFSET('Hygiene Data'!$G$5,0,10*ROW('Hygiene Data'!G17)),NA())</f>
        <v>#N/A</v>
      </c>
      <c r="BJ23" s="518" t="e">
        <f ca="1">+IF(AND(ISNUMBER(OFFSET('Hygiene Data'!$G$7,0,10*ROW('Hygiene Data'!G17))),'Data Summary'!DY23="Yes"),OFFSET('Hygiene Data'!$G$7,0,10*ROW('Hygiene Data'!G17)),NA())</f>
        <v>#N/A</v>
      </c>
      <c r="BK23" s="518" t="e">
        <f ca="1">+IF(AND(ISNUMBER(OFFSET('Hygiene Data'!$G$9,0,10*ROW('Hygiene Data'!G17))),'Data Summary'!DZ23="Yes"),OFFSET('Hygiene Data'!$G$9,0,10*ROW('Hygiene Data'!G17)),NA())</f>
        <v>#N/A</v>
      </c>
      <c r="BL23" s="518" t="e">
        <f ca="1">+IF(AND(ISNUMBER(OFFSET('Hygiene Data'!$H$5,0,10*ROW('Hygiene Data'!H17))),'Data Summary'!EA23="Yes"),OFFSET('Hygiene Data'!$H$5,0,10*ROW('Hygiene Data'!H17)),NA())</f>
        <v>#N/A</v>
      </c>
      <c r="BM23" s="518" t="e">
        <f ca="1">+IF(AND(ISNUMBER(OFFSET('Hygiene Data'!$H$7,0,10*ROW('Hygiene Data'!H17))),'Data Summary'!EB23="Yes"),OFFSET('Hygiene Data'!$H$7,0,10*ROW('Hygiene Data'!H17)),NA())</f>
        <v>#N/A</v>
      </c>
      <c r="BN23" s="518" t="e">
        <f ca="1">+IF(AND(ISNUMBER(OFFSET('Hygiene Data'!$H$9,0,10*ROW('Hygiene Data'!H17))),'Data Summary'!EC23="Yes"),OFFSET('Hygiene Data'!$H$9,0,10*ROW('Hygiene Data'!H17)),NA())</f>
        <v>#N/A</v>
      </c>
      <c r="BO23" s="518" t="e">
        <f ca="1">+IF(AND(ISNUMBER(OFFSET('Hygiene Data'!$I$5,0,10*ROW('Hygiene Data'!I17))),'Data Summary'!ED23="Yes"),OFFSET('Hygiene Data'!$I$5,0,10*ROW('Hygiene Data'!I17)),NA())</f>
        <v>#N/A</v>
      </c>
      <c r="BP23" s="518" t="e">
        <f ca="1">+IF(AND(ISNUMBER(OFFSET('Hygiene Data'!$I$7,0,10*ROW('Hygiene Data'!I17))),'Data Summary'!EE23="Yes"),OFFSET('Hygiene Data'!$I$7,0,10*ROW('Hygiene Data'!I17)),NA())</f>
        <v>#N/A</v>
      </c>
      <c r="BQ23" s="518" t="e">
        <f ca="1">+IF(AND(ISNUMBER(OFFSET('Hygiene Data'!$I$9,0,10*ROW('Hygiene Data'!I17))),'Data Summary'!EF23="Yes"),OFFSET('Hygiene Data'!$I$9,0,10*ROW('Hygiene Data'!I17)),NA())</f>
        <v>#N/A</v>
      </c>
    </row>
    <row r="24" spans="1:69" x14ac:dyDescent="0.25">
      <c r="A24" s="514" t="e">
        <f ca="1">+RIGHT('Data Summary'!A24,LEN('Data Summary'!A24)-9)</f>
        <v>#VALUE!</v>
      </c>
      <c r="B24" s="488" t="str">
        <f ca="1">+IF(ISTEXT('Data Summary'!B24),'Data Summary'!B24,"")</f>
        <v/>
      </c>
      <c r="C24" s="515" t="e">
        <f ca="1">+VALUE('Data Summary'!C24)</f>
        <v>#VALUE!</v>
      </c>
      <c r="D24" s="516" t="e">
        <f ca="1">+IF(AND(ISNUMBER(OFFSET('Water Data'!$D$4,0,10*ROW('Water Data'!D18))),'Data Summary'!BS24="Yes"),100-OFFSET('Water Data'!$D$4,0,10*ROW('Water Data'!D18)),NA())</f>
        <v>#N/A</v>
      </c>
      <c r="E24" s="516" t="e">
        <f ca="1">+IF(AND(ISNUMBER(OFFSET('Water Data'!$D$6,0,10*ROW('Water Data'!D18))),'Data Summary'!BT24="Yes"),OFFSET('Water Data'!$D$6,0,10*ROW('Water Data'!D18)),NA())</f>
        <v>#N/A</v>
      </c>
      <c r="F24" s="516" t="e">
        <f ca="1">+IF(AND(ISNUMBER(OFFSET('Water Data'!$D$9,0,10*ROW('Water Data'!D18))),'Data Summary'!BU24="Yes"),OFFSET('Water Data'!$D$9,0,10*ROW('Water Data'!D18)),NA())</f>
        <v>#N/A</v>
      </c>
      <c r="G24" s="516" t="e">
        <f ca="1">+IF(AND(ISNUMBER(OFFSET('Water Data'!$E$4,0,10*ROW('Water Data'!E18))),'Data Summary'!BV24="Yes"),100-OFFSET('Water Data'!$E$4,0,10*ROW('Water Data'!E18)),NA())</f>
        <v>#N/A</v>
      </c>
      <c r="H24" s="516" t="e">
        <f ca="1">+IF(AND(ISNUMBER(OFFSET('Water Data'!$E$6,0,10*ROW('Water Data'!E18))),'Data Summary'!BW24="Yes"),OFFSET('Water Data'!$E$6,0,10*ROW('Water Data'!E18)),NA())</f>
        <v>#N/A</v>
      </c>
      <c r="I24" s="516" t="e">
        <f ca="1">+IF(AND(ISNUMBER(OFFSET('Water Data'!$E$9,0,10*ROW('Water Data'!E18))),'Data Summary'!BX24="Yes"),OFFSET('Water Data'!$E$9,0,10*ROW('Water Data'!E18)),NA())</f>
        <v>#N/A</v>
      </c>
      <c r="J24" s="516" t="e">
        <f ca="1">+IF(AND(ISNUMBER(OFFSET('Water Data'!$F$4,0,10*ROW('Water Data'!F18))),'Data Summary'!BY24="Yes"),100-OFFSET('Water Data'!$F$4,0,10*ROW('Water Data'!F18)),NA())</f>
        <v>#N/A</v>
      </c>
      <c r="K24" s="516" t="e">
        <f ca="1">+IF(AND(ISNUMBER(OFFSET('Water Data'!$F$6,0,10*ROW('Water Data'!F18))),'Data Summary'!BZ24="Yes"),OFFSET('Water Data'!$F$6,0,10*ROW('Water Data'!F18)),NA())</f>
        <v>#N/A</v>
      </c>
      <c r="L24" s="516" t="e">
        <f ca="1">+IF(AND(ISNUMBER(OFFSET('Water Data'!$F$9,0,10*ROW('Water Data'!F18))),'Data Summary'!CA24="Yes"),OFFSET('Water Data'!$F$9,0,10*ROW('Water Data'!F18)),NA())</f>
        <v>#N/A</v>
      </c>
      <c r="M24" s="516" t="e">
        <f ca="1">+IF(AND(ISNUMBER(OFFSET('Water Data'!$G$4,0,10*ROW('Water Data'!G18))),'Data Summary'!CB24="Yes"),100-OFFSET('Water Data'!$G$4,0,10*ROW('Water Data'!G18)),NA())</f>
        <v>#N/A</v>
      </c>
      <c r="N24" s="516" t="e">
        <f ca="1">+IF(AND(ISNUMBER(OFFSET('Water Data'!$G$6,0,10*ROW('Water Data'!G18))),'Data Summary'!CC24="Yes"),OFFSET('Water Data'!$G$6,0,10*ROW('Water Data'!G18)),NA())</f>
        <v>#N/A</v>
      </c>
      <c r="O24" s="516" t="e">
        <f ca="1">+IF(AND(ISNUMBER(OFFSET('Water Data'!$G$9,0,10*ROW('Water Data'!G18))),'Data Summary'!CD24="Yes"),OFFSET('Water Data'!$G$9,0,10*ROW('Water Data'!G18)),NA())</f>
        <v>#N/A</v>
      </c>
      <c r="P24" s="516" t="e">
        <f ca="1">+IF(AND(ISNUMBER(OFFSET('Water Data'!$H$4,0,10*ROW('Water Data'!H18))),'Data Summary'!CE24="Yes"),100-OFFSET('Water Data'!$H$4,0,10*ROW('Water Data'!H18)),NA())</f>
        <v>#N/A</v>
      </c>
      <c r="Q24" s="516" t="e">
        <f ca="1">+IF(AND(ISNUMBER(OFFSET('Water Data'!$H$6,0,10*ROW('Water Data'!H18))),'Data Summary'!CF24="Yes"),OFFSET('Water Data'!$H$6,0,10*ROW('Water Data'!H18)),NA())</f>
        <v>#N/A</v>
      </c>
      <c r="R24" s="516" t="e">
        <f ca="1">+IF(AND(ISNUMBER(OFFSET('Water Data'!$H$9,0,10*ROW('Water Data'!H18))),'Data Summary'!CG24="Yes"),OFFSET('Water Data'!$H$9,0,10*ROW('Water Data'!H18)),NA())</f>
        <v>#N/A</v>
      </c>
      <c r="S24" s="516" t="e">
        <f ca="1">+IF(AND(ISNUMBER(OFFSET('Water Data'!$I$4,0,10*ROW('Water Data'!I18))),'Data Summary'!CH24="Yes"),100-OFFSET('Water Data'!$I$4,0,10*ROW('Water Data'!I18)),NA())</f>
        <v>#N/A</v>
      </c>
      <c r="T24" s="516" t="e">
        <f ca="1">+IF(AND(ISNUMBER(OFFSET('Water Data'!$I$6,0,10*ROW('Water Data'!I18))),'Data Summary'!CI24="Yes"),OFFSET('Water Data'!$I$6,0,10*ROW('Water Data'!I18)),NA())</f>
        <v>#N/A</v>
      </c>
      <c r="U24" s="516" t="e">
        <f ca="1">+IF(AND(ISNUMBER(OFFSET('Water Data'!$I$9,0,10*ROW('Water Data'!I18))),'Data Summary'!CJ24="Yes"),OFFSET('Water Data'!$I$9,0,10*ROW('Water Data'!I18)),NA())</f>
        <v>#N/A</v>
      </c>
      <c r="V24" s="517" t="e">
        <f ca="1">+IF(AND(ISNUMBER(OFFSET('Sanitation Data'!$D$4,0,10*ROW('Sanitation Data'!D18))),'Data Summary'!CK24="Yes"),100-OFFSET('Sanitation Data'!$D$4,0,10*ROW('Sanitation Data'!D18)),NA())</f>
        <v>#N/A</v>
      </c>
      <c r="W24" s="517" t="e">
        <f ca="1">+IF(AND(ISNUMBER(OFFSET('Sanitation Data'!$D$6,0,10*ROW('Sanitation Data'!D18))),'Data Summary'!CL24="Yes"),OFFSET('Sanitation Data'!$D$6,0,10*ROW('Sanitation Data'!D18)),NA())</f>
        <v>#N/A</v>
      </c>
      <c r="X24" s="517" t="e">
        <f ca="1">+IF(AND(ISNUMBER(OFFSET('Sanitation Data'!$D$10,0,10*ROW('Sanitation Data'!D18))),'Data Summary'!CM24="Yes"),OFFSET('Sanitation Data'!$D$10,0,10*ROW('Sanitation Data'!D18)),NA())</f>
        <v>#N/A</v>
      </c>
      <c r="Y24" s="517" t="e">
        <f ca="1">+IF(AND(ISNUMBER(OFFSET('Sanitation Data'!$D$11,0,10*ROW('Sanitation Data'!D18))),'Data Summary'!CN24="Yes"),OFFSET('Sanitation Data'!$D$11,0,10*ROW('Sanitation Data'!D18)),NA())</f>
        <v>#N/A</v>
      </c>
      <c r="Z24" s="517" t="e">
        <f ca="1">+IF(AND(ISNUMBER(OFFSET('Sanitation Data'!$D$12,0,10*ROW('Sanitation Data'!D18))),'Data Summary'!CO24="Yes"),OFFSET('Sanitation Data'!$D$12,0,10*ROW('Sanitation Data'!D18)),NA())</f>
        <v>#N/A</v>
      </c>
      <c r="AA24" s="517" t="e">
        <f ca="1">+IF(AND(ISNUMBER(OFFSET('Sanitation Data'!$E$4,0,10*ROW('Sanitation Data'!E18))),'Data Summary'!CP24="Yes"),100-OFFSET('Sanitation Data'!$E$4,0,10*ROW('Sanitation Data'!E18)),NA())</f>
        <v>#N/A</v>
      </c>
      <c r="AB24" s="517" t="e">
        <f ca="1">+IF(AND(ISNUMBER(OFFSET('Sanitation Data'!$E$6,0,10*ROW('Sanitation Data'!E18))),'Data Summary'!CQ24="Yes"),OFFSET('Sanitation Data'!$E$6,0,10*ROW('Sanitation Data'!E18)),NA())</f>
        <v>#N/A</v>
      </c>
      <c r="AC24" s="517" t="e">
        <f ca="1">+IF(AND(ISNUMBER(OFFSET('Sanitation Data'!$E$10,0,10*ROW('Sanitation Data'!E18))),'Data Summary'!CR24="Yes"),OFFSET('Sanitation Data'!$E$10,0,10*ROW('Sanitation Data'!E18)),NA())</f>
        <v>#N/A</v>
      </c>
      <c r="AD24" s="517" t="e">
        <f ca="1">+IF(AND(ISNUMBER(OFFSET('Sanitation Data'!$E$11,0,10*ROW('Sanitation Data'!E18))),'Data Summary'!CS24="Yes"),OFFSET('Sanitation Data'!$E$11,0,10*ROW('Sanitation Data'!E18)),NA())</f>
        <v>#N/A</v>
      </c>
      <c r="AE24" s="517" t="e">
        <f ca="1">+IF(AND(ISNUMBER(OFFSET('Sanitation Data'!$E$12,0,10*ROW('Sanitation Data'!E18))),'Data Summary'!CT24="Yes"),OFFSET('Sanitation Data'!$E$12,0,10*ROW('Sanitation Data'!E18)),NA())</f>
        <v>#N/A</v>
      </c>
      <c r="AF24" s="517" t="e">
        <f ca="1">+IF(AND(ISNUMBER(OFFSET('Sanitation Data'!$F$4,0,10*ROW('Sanitation Data'!F18))),'Data Summary'!CU24="Yes"),100-OFFSET('Sanitation Data'!$F$4,0,10*ROW('Sanitation Data'!F18)),NA())</f>
        <v>#N/A</v>
      </c>
      <c r="AG24" s="517" t="e">
        <f ca="1">+IF(AND(ISNUMBER(OFFSET('Sanitation Data'!$F$6,0,10*ROW('Sanitation Data'!F18))),'Data Summary'!CV24="Yes"),OFFSET('Sanitation Data'!$F$6,0,10*ROW('Sanitation Data'!F18)),NA())</f>
        <v>#N/A</v>
      </c>
      <c r="AH24" s="517" t="e">
        <f ca="1">+IF(AND(ISNUMBER(OFFSET('Sanitation Data'!$F$10,0,10*ROW('Sanitation Data'!F18))),'Data Summary'!CW24="Yes"),OFFSET('Sanitation Data'!$F$10,0,10*ROW('Sanitation Data'!F18)),NA())</f>
        <v>#N/A</v>
      </c>
      <c r="AI24" s="517" t="e">
        <f ca="1">+IF(AND(ISNUMBER(OFFSET('Sanitation Data'!$F$11,0,10*ROW('Sanitation Data'!F18))),'Data Summary'!CX24="Yes"),OFFSET('Sanitation Data'!$F$11,0,10*ROW('Sanitation Data'!F18)),NA())</f>
        <v>#N/A</v>
      </c>
      <c r="AJ24" s="517" t="e">
        <f ca="1">+IF(AND(ISNUMBER(OFFSET('Sanitation Data'!$F$12,0,10*ROW('Sanitation Data'!F18))),'Data Summary'!CY24="Yes"),OFFSET('Sanitation Data'!$F$12,0,10*ROW('Sanitation Data'!F18)),NA())</f>
        <v>#N/A</v>
      </c>
      <c r="AK24" s="517" t="e">
        <f ca="1">+IF(AND(ISNUMBER(OFFSET('Sanitation Data'!$G$4,0,10*ROW('Sanitation Data'!G18))),'Data Summary'!CZ24="Yes"),100-OFFSET('Sanitation Data'!$G$4,0,10*ROW('Sanitation Data'!G18)),NA())</f>
        <v>#N/A</v>
      </c>
      <c r="AL24" s="517" t="e">
        <f ca="1">+IF(AND(ISNUMBER(OFFSET('Sanitation Data'!$G$6,0,10*ROW('Sanitation Data'!G18))),'Data Summary'!DA24="Yes"),OFFSET('Sanitation Data'!$G$6,0,10*ROW('Sanitation Data'!G18)),NA())</f>
        <v>#N/A</v>
      </c>
      <c r="AM24" s="517" t="e">
        <f ca="1">+IF(AND(ISNUMBER(OFFSET('Sanitation Data'!$G$10,0,10*ROW('Sanitation Data'!G18))),'Data Summary'!DB24="Yes"),OFFSET('Sanitation Data'!$G$10,0,10*ROW('Sanitation Data'!G18)),NA())</f>
        <v>#N/A</v>
      </c>
      <c r="AN24" s="517" t="e">
        <f ca="1">+IF(AND(ISNUMBER(OFFSET('Sanitation Data'!$G$11,0,10*ROW('Sanitation Data'!G18))),'Data Summary'!DC24="Yes"),OFFSET('Sanitation Data'!$G$11,0,10*ROW('Sanitation Data'!G18)),NA())</f>
        <v>#N/A</v>
      </c>
      <c r="AO24" s="517" t="e">
        <f ca="1">+IF(AND(ISNUMBER(OFFSET('Sanitation Data'!$G$12,0,10*ROW('Sanitation Data'!G18))),'Data Summary'!DD24="Yes"),OFFSET('Sanitation Data'!$G$12,0,10*ROW('Sanitation Data'!G18)),NA())</f>
        <v>#N/A</v>
      </c>
      <c r="AP24" s="517" t="e">
        <f ca="1">+IF(AND(ISNUMBER(OFFSET('Sanitation Data'!$H$4,0,10*ROW('Sanitation Data'!H18))),'Data Summary'!DE24="Yes"),100-OFFSET('Sanitation Data'!$H$4,0,10*ROW('Sanitation Data'!H18)),NA())</f>
        <v>#N/A</v>
      </c>
      <c r="AQ24" s="517" t="e">
        <f ca="1">+IF(AND(ISNUMBER(OFFSET('Sanitation Data'!$H$6,0,10*ROW('Sanitation Data'!H18))),'Data Summary'!DF24="Yes"),OFFSET('Sanitation Data'!$H$6,0,10*ROW('Sanitation Data'!H18)),NA())</f>
        <v>#N/A</v>
      </c>
      <c r="AR24" s="517" t="e">
        <f ca="1">+IF(AND(ISNUMBER(OFFSET('Sanitation Data'!$H$10,0,10*ROW('Sanitation Data'!H18))),'Data Summary'!DG24="Yes"),OFFSET('Sanitation Data'!$H$10,0,10*ROW('Sanitation Data'!H18)),NA())</f>
        <v>#N/A</v>
      </c>
      <c r="AS24" s="517" t="e">
        <f ca="1">+IF(AND(ISNUMBER(OFFSET('Sanitation Data'!$H$11,0,10*ROW('Sanitation Data'!H18))),'Data Summary'!DH24="Yes"),OFFSET('Sanitation Data'!$H$11,0,10*ROW('Sanitation Data'!H18)),NA())</f>
        <v>#N/A</v>
      </c>
      <c r="AT24" s="517" t="e">
        <f ca="1">+IF(AND(ISNUMBER(OFFSET('Sanitation Data'!$H$12,0,10*ROW('Sanitation Data'!H18))),'Data Summary'!DI24="Yes"),OFFSET('Sanitation Data'!$H$12,0,10*ROW('Sanitation Data'!H18)),NA())</f>
        <v>#N/A</v>
      </c>
      <c r="AU24" s="517" t="e">
        <f ca="1">+IF(AND(ISNUMBER(OFFSET('Sanitation Data'!$I$4,0,10*ROW('Sanitation Data'!I18))),'Data Summary'!DJ24="Yes"),100-OFFSET('Sanitation Data'!$I$4,0,10*ROW('Sanitation Data'!I18)),NA())</f>
        <v>#N/A</v>
      </c>
      <c r="AV24" s="517" t="e">
        <f ca="1">+IF(AND(ISNUMBER(OFFSET('Sanitation Data'!$I$6,0,10*ROW('Sanitation Data'!I18))),'Data Summary'!DK24="Yes"),OFFSET('Sanitation Data'!$I$6,0,10*ROW('Sanitation Data'!I18)),NA())</f>
        <v>#N/A</v>
      </c>
      <c r="AW24" s="517" t="e">
        <f ca="1">+IF(AND(ISNUMBER(OFFSET('Sanitation Data'!$I$10,0,10*ROW('Sanitation Data'!I18))),'Data Summary'!DL24="Yes"),OFFSET('Sanitation Data'!$I$10,0,10*ROW('Sanitation Data'!I18)),NA())</f>
        <v>#N/A</v>
      </c>
      <c r="AX24" s="517" t="e">
        <f ca="1">+IF(AND(ISNUMBER(OFFSET('Sanitation Data'!$I$11,0,10*ROW('Sanitation Data'!I18))),'Data Summary'!DM24="Yes"),OFFSET('Sanitation Data'!$I$11,0,10*ROW('Sanitation Data'!I18)),NA())</f>
        <v>#N/A</v>
      </c>
      <c r="AY24" s="517" t="e">
        <f ca="1">+IF(AND(ISNUMBER(OFFSET('Sanitation Data'!$I$12,0,10*ROW('Sanitation Data'!I18))),'Data Summary'!DN24="Yes"),OFFSET('Sanitation Data'!$I$12,0,10*ROW('Sanitation Data'!I18)),NA())</f>
        <v>#N/A</v>
      </c>
      <c r="AZ24" s="518" t="e">
        <f ca="1">+IF(AND(ISNUMBER(OFFSET('Hygiene Data'!$D$5,0,10*ROW('Hygiene Data'!D18))),'Data Summary'!DO24="Yes"),OFFSET('Hygiene Data'!$D$5,0,10*ROW('Hygiene Data'!D18)),NA())</f>
        <v>#N/A</v>
      </c>
      <c r="BA24" s="518" t="e">
        <f ca="1">+IF(AND(ISNUMBER(OFFSET('Hygiene Data'!$D$7,0,10*ROW('Hygiene Data'!D18))),'Data Summary'!DP24="Yes"),OFFSET('Hygiene Data'!$D$7,0,10*ROW('Hygiene Data'!D18)),NA())</f>
        <v>#N/A</v>
      </c>
      <c r="BB24" s="518" t="e">
        <f ca="1">+IF(AND(ISNUMBER(OFFSET('Hygiene Data'!$D$9,0,10*ROW('Hygiene Data'!D18))),'Data Summary'!DQ24="Yes"),OFFSET('Hygiene Data'!$D$9,0,10*ROW('Hygiene Data'!D18)),NA())</f>
        <v>#N/A</v>
      </c>
      <c r="BC24" s="518" t="e">
        <f ca="1">+IF(AND(ISNUMBER(OFFSET('Hygiene Data'!$E$5,0,10*ROW('Hygiene Data'!E18))),'Data Summary'!DR24="Yes"),OFFSET('Hygiene Data'!$E$5,0,10*ROW('Hygiene Data'!E18)),NA())</f>
        <v>#N/A</v>
      </c>
      <c r="BD24" s="518" t="e">
        <f ca="1">+IF(AND(ISNUMBER(OFFSET('Hygiene Data'!$E$7,0,10*ROW('Hygiene Data'!E18))),'Data Summary'!DS24="Yes"),OFFSET('Hygiene Data'!$E$7,0,10*ROW('Hygiene Data'!E18)),NA())</f>
        <v>#N/A</v>
      </c>
      <c r="BE24" s="518" t="e">
        <f ca="1">+IF(AND(ISNUMBER(OFFSET('Hygiene Data'!$E$9,0,10*ROW('Hygiene Data'!E18))),'Data Summary'!DT24="Yes"),OFFSET('Hygiene Data'!$E$9,0,10*ROW('Hygiene Data'!E18)),NA())</f>
        <v>#N/A</v>
      </c>
      <c r="BF24" s="518" t="e">
        <f ca="1">+IF(AND(ISNUMBER(OFFSET('Hygiene Data'!$F$5,0,10*ROW('Hygiene Data'!F18))),'Data Summary'!DU24="Yes"),OFFSET('Hygiene Data'!$F$5,0,10*ROW('Hygiene Data'!F18)),NA())</f>
        <v>#N/A</v>
      </c>
      <c r="BG24" s="518" t="e">
        <f ca="1">+IF(AND(ISNUMBER(OFFSET('Hygiene Data'!$F$7,0,10*ROW('Hygiene Data'!F18))),'Data Summary'!DV24="Yes"),OFFSET('Hygiene Data'!$F$7,0,10*ROW('Hygiene Data'!F18)),NA())</f>
        <v>#N/A</v>
      </c>
      <c r="BH24" s="518" t="e">
        <f ca="1">+IF(AND(ISNUMBER(OFFSET('Hygiene Data'!$F$9,0,10*ROW('Hygiene Data'!F18))),'Data Summary'!DW24="Yes"),OFFSET('Hygiene Data'!$F$9,0,10*ROW('Hygiene Data'!F18)),NA())</f>
        <v>#N/A</v>
      </c>
      <c r="BI24" s="518" t="e">
        <f ca="1">+IF(AND(ISNUMBER(OFFSET('Hygiene Data'!$G$5,0,10*ROW('Hygiene Data'!G18))),'Data Summary'!DX24="Yes"),OFFSET('Hygiene Data'!$G$5,0,10*ROW('Hygiene Data'!G18)),NA())</f>
        <v>#N/A</v>
      </c>
      <c r="BJ24" s="518" t="e">
        <f ca="1">+IF(AND(ISNUMBER(OFFSET('Hygiene Data'!$G$7,0,10*ROW('Hygiene Data'!G18))),'Data Summary'!DY24="Yes"),OFFSET('Hygiene Data'!$G$7,0,10*ROW('Hygiene Data'!G18)),NA())</f>
        <v>#N/A</v>
      </c>
      <c r="BK24" s="518" t="e">
        <f ca="1">+IF(AND(ISNUMBER(OFFSET('Hygiene Data'!$G$9,0,10*ROW('Hygiene Data'!G18))),'Data Summary'!DZ24="Yes"),OFFSET('Hygiene Data'!$G$9,0,10*ROW('Hygiene Data'!G18)),NA())</f>
        <v>#N/A</v>
      </c>
      <c r="BL24" s="518" t="e">
        <f ca="1">+IF(AND(ISNUMBER(OFFSET('Hygiene Data'!$H$5,0,10*ROW('Hygiene Data'!H18))),'Data Summary'!EA24="Yes"),OFFSET('Hygiene Data'!$H$5,0,10*ROW('Hygiene Data'!H18)),NA())</f>
        <v>#N/A</v>
      </c>
      <c r="BM24" s="518" t="e">
        <f ca="1">+IF(AND(ISNUMBER(OFFSET('Hygiene Data'!$H$7,0,10*ROW('Hygiene Data'!H18))),'Data Summary'!EB24="Yes"),OFFSET('Hygiene Data'!$H$7,0,10*ROW('Hygiene Data'!H18)),NA())</f>
        <v>#N/A</v>
      </c>
      <c r="BN24" s="518" t="e">
        <f ca="1">+IF(AND(ISNUMBER(OFFSET('Hygiene Data'!$H$9,0,10*ROW('Hygiene Data'!H18))),'Data Summary'!EC24="Yes"),OFFSET('Hygiene Data'!$H$9,0,10*ROW('Hygiene Data'!H18)),NA())</f>
        <v>#N/A</v>
      </c>
      <c r="BO24" s="518" t="e">
        <f ca="1">+IF(AND(ISNUMBER(OFFSET('Hygiene Data'!$I$5,0,10*ROW('Hygiene Data'!I18))),'Data Summary'!ED24="Yes"),OFFSET('Hygiene Data'!$I$5,0,10*ROW('Hygiene Data'!I18)),NA())</f>
        <v>#N/A</v>
      </c>
      <c r="BP24" s="518" t="e">
        <f ca="1">+IF(AND(ISNUMBER(OFFSET('Hygiene Data'!$I$7,0,10*ROW('Hygiene Data'!I18))),'Data Summary'!EE24="Yes"),OFFSET('Hygiene Data'!$I$7,0,10*ROW('Hygiene Data'!I18)),NA())</f>
        <v>#N/A</v>
      </c>
      <c r="BQ24" s="518" t="e">
        <f ca="1">+IF(AND(ISNUMBER(OFFSET('Hygiene Data'!$I$9,0,10*ROW('Hygiene Data'!I18))),'Data Summary'!EF24="Yes"),OFFSET('Hygiene Data'!$I$9,0,10*ROW('Hygiene Data'!I18)),NA())</f>
        <v>#N/A</v>
      </c>
    </row>
    <row r="25" spans="1:69" x14ac:dyDescent="0.25">
      <c r="A25" s="514" t="e">
        <f ca="1">+RIGHT('Data Summary'!A25,LEN('Data Summary'!A25)-9)</f>
        <v>#VALUE!</v>
      </c>
      <c r="B25" s="488" t="str">
        <f ca="1">+IF(ISTEXT('Data Summary'!B25),'Data Summary'!B25,"")</f>
        <v/>
      </c>
      <c r="C25" s="515" t="e">
        <f ca="1">+VALUE('Data Summary'!C25)</f>
        <v>#VALUE!</v>
      </c>
      <c r="D25" s="516" t="e">
        <f ca="1">+IF(AND(ISNUMBER(OFFSET('Water Data'!$D$4,0,10*ROW('Water Data'!D19))),'Data Summary'!BS25="Yes"),100-OFFSET('Water Data'!$D$4,0,10*ROW('Water Data'!D19)),NA())</f>
        <v>#N/A</v>
      </c>
      <c r="E25" s="516" t="e">
        <f ca="1">+IF(AND(ISNUMBER(OFFSET('Water Data'!$D$6,0,10*ROW('Water Data'!D19))),'Data Summary'!BT25="Yes"),OFFSET('Water Data'!$D$6,0,10*ROW('Water Data'!D19)),NA())</f>
        <v>#N/A</v>
      </c>
      <c r="F25" s="516" t="e">
        <f ca="1">+IF(AND(ISNUMBER(OFFSET('Water Data'!$D$9,0,10*ROW('Water Data'!D19))),'Data Summary'!BU25="Yes"),OFFSET('Water Data'!$D$9,0,10*ROW('Water Data'!D19)),NA())</f>
        <v>#N/A</v>
      </c>
      <c r="G25" s="516" t="e">
        <f ca="1">+IF(AND(ISNUMBER(OFFSET('Water Data'!$E$4,0,10*ROW('Water Data'!E19))),'Data Summary'!BV25="Yes"),100-OFFSET('Water Data'!$E$4,0,10*ROW('Water Data'!E19)),NA())</f>
        <v>#N/A</v>
      </c>
      <c r="H25" s="516" t="e">
        <f ca="1">+IF(AND(ISNUMBER(OFFSET('Water Data'!$E$6,0,10*ROW('Water Data'!E19))),'Data Summary'!BW25="Yes"),OFFSET('Water Data'!$E$6,0,10*ROW('Water Data'!E19)),NA())</f>
        <v>#N/A</v>
      </c>
      <c r="I25" s="516" t="e">
        <f ca="1">+IF(AND(ISNUMBER(OFFSET('Water Data'!$E$9,0,10*ROW('Water Data'!E19))),'Data Summary'!BX25="Yes"),OFFSET('Water Data'!$E$9,0,10*ROW('Water Data'!E19)),NA())</f>
        <v>#N/A</v>
      </c>
      <c r="J25" s="516" t="e">
        <f ca="1">+IF(AND(ISNUMBER(OFFSET('Water Data'!$F$4,0,10*ROW('Water Data'!F19))),'Data Summary'!BY25="Yes"),100-OFFSET('Water Data'!$F$4,0,10*ROW('Water Data'!F19)),NA())</f>
        <v>#N/A</v>
      </c>
      <c r="K25" s="516" t="e">
        <f ca="1">+IF(AND(ISNUMBER(OFFSET('Water Data'!$F$6,0,10*ROW('Water Data'!F19))),'Data Summary'!BZ25="Yes"),OFFSET('Water Data'!$F$6,0,10*ROW('Water Data'!F19)),NA())</f>
        <v>#N/A</v>
      </c>
      <c r="L25" s="516" t="e">
        <f ca="1">+IF(AND(ISNUMBER(OFFSET('Water Data'!$F$9,0,10*ROW('Water Data'!F19))),'Data Summary'!CA25="Yes"),OFFSET('Water Data'!$F$9,0,10*ROW('Water Data'!F19)),NA())</f>
        <v>#N/A</v>
      </c>
      <c r="M25" s="516" t="e">
        <f ca="1">+IF(AND(ISNUMBER(OFFSET('Water Data'!$G$4,0,10*ROW('Water Data'!G19))),'Data Summary'!CB25="Yes"),100-OFFSET('Water Data'!$G$4,0,10*ROW('Water Data'!G19)),NA())</f>
        <v>#N/A</v>
      </c>
      <c r="N25" s="516" t="e">
        <f ca="1">+IF(AND(ISNUMBER(OFFSET('Water Data'!$G$6,0,10*ROW('Water Data'!G19))),'Data Summary'!CC25="Yes"),OFFSET('Water Data'!$G$6,0,10*ROW('Water Data'!G19)),NA())</f>
        <v>#N/A</v>
      </c>
      <c r="O25" s="516" t="e">
        <f ca="1">+IF(AND(ISNUMBER(OFFSET('Water Data'!$G$9,0,10*ROW('Water Data'!G19))),'Data Summary'!CD25="Yes"),OFFSET('Water Data'!$G$9,0,10*ROW('Water Data'!G19)),NA())</f>
        <v>#N/A</v>
      </c>
      <c r="P25" s="516" t="e">
        <f ca="1">+IF(AND(ISNUMBER(OFFSET('Water Data'!$H$4,0,10*ROW('Water Data'!H19))),'Data Summary'!CE25="Yes"),100-OFFSET('Water Data'!$H$4,0,10*ROW('Water Data'!H19)),NA())</f>
        <v>#N/A</v>
      </c>
      <c r="Q25" s="516" t="e">
        <f ca="1">+IF(AND(ISNUMBER(OFFSET('Water Data'!$H$6,0,10*ROW('Water Data'!H19))),'Data Summary'!CF25="Yes"),OFFSET('Water Data'!$H$6,0,10*ROW('Water Data'!H19)),NA())</f>
        <v>#N/A</v>
      </c>
      <c r="R25" s="516" t="e">
        <f ca="1">+IF(AND(ISNUMBER(OFFSET('Water Data'!$H$9,0,10*ROW('Water Data'!H19))),'Data Summary'!CG25="Yes"),OFFSET('Water Data'!$H$9,0,10*ROW('Water Data'!H19)),NA())</f>
        <v>#N/A</v>
      </c>
      <c r="S25" s="516" t="e">
        <f ca="1">+IF(AND(ISNUMBER(OFFSET('Water Data'!$I$4,0,10*ROW('Water Data'!I19))),'Data Summary'!CH25="Yes"),100-OFFSET('Water Data'!$I$4,0,10*ROW('Water Data'!I19)),NA())</f>
        <v>#N/A</v>
      </c>
      <c r="T25" s="516" t="e">
        <f ca="1">+IF(AND(ISNUMBER(OFFSET('Water Data'!$I$6,0,10*ROW('Water Data'!I19))),'Data Summary'!CI25="Yes"),OFFSET('Water Data'!$I$6,0,10*ROW('Water Data'!I19)),NA())</f>
        <v>#N/A</v>
      </c>
      <c r="U25" s="516" t="e">
        <f ca="1">+IF(AND(ISNUMBER(OFFSET('Water Data'!$I$9,0,10*ROW('Water Data'!I19))),'Data Summary'!CJ25="Yes"),OFFSET('Water Data'!$I$9,0,10*ROW('Water Data'!I19)),NA())</f>
        <v>#N/A</v>
      </c>
      <c r="V25" s="517" t="e">
        <f ca="1">+IF(AND(ISNUMBER(OFFSET('Sanitation Data'!$D$4,0,10*ROW('Sanitation Data'!D19))),'Data Summary'!CK25="Yes"),100-OFFSET('Sanitation Data'!$D$4,0,10*ROW('Sanitation Data'!D19)),NA())</f>
        <v>#N/A</v>
      </c>
      <c r="W25" s="517" t="e">
        <f ca="1">+IF(AND(ISNUMBER(OFFSET('Sanitation Data'!$D$6,0,10*ROW('Sanitation Data'!D19))),'Data Summary'!CL25="Yes"),OFFSET('Sanitation Data'!$D$6,0,10*ROW('Sanitation Data'!D19)),NA())</f>
        <v>#N/A</v>
      </c>
      <c r="X25" s="517" t="e">
        <f ca="1">+IF(AND(ISNUMBER(OFFSET('Sanitation Data'!$D$10,0,10*ROW('Sanitation Data'!D19))),'Data Summary'!CM25="Yes"),OFFSET('Sanitation Data'!$D$10,0,10*ROW('Sanitation Data'!D19)),NA())</f>
        <v>#N/A</v>
      </c>
      <c r="Y25" s="517" t="e">
        <f ca="1">+IF(AND(ISNUMBER(OFFSET('Sanitation Data'!$D$11,0,10*ROW('Sanitation Data'!D19))),'Data Summary'!CN25="Yes"),OFFSET('Sanitation Data'!$D$11,0,10*ROW('Sanitation Data'!D19)),NA())</f>
        <v>#N/A</v>
      </c>
      <c r="Z25" s="517" t="e">
        <f ca="1">+IF(AND(ISNUMBER(OFFSET('Sanitation Data'!$D$12,0,10*ROW('Sanitation Data'!D19))),'Data Summary'!CO25="Yes"),OFFSET('Sanitation Data'!$D$12,0,10*ROW('Sanitation Data'!D19)),NA())</f>
        <v>#N/A</v>
      </c>
      <c r="AA25" s="517" t="e">
        <f ca="1">+IF(AND(ISNUMBER(OFFSET('Sanitation Data'!$E$4,0,10*ROW('Sanitation Data'!E19))),'Data Summary'!CP25="Yes"),100-OFFSET('Sanitation Data'!$E$4,0,10*ROW('Sanitation Data'!E19)),NA())</f>
        <v>#N/A</v>
      </c>
      <c r="AB25" s="517" t="e">
        <f ca="1">+IF(AND(ISNUMBER(OFFSET('Sanitation Data'!$E$6,0,10*ROW('Sanitation Data'!E19))),'Data Summary'!CQ25="Yes"),OFFSET('Sanitation Data'!$E$6,0,10*ROW('Sanitation Data'!E19)),NA())</f>
        <v>#N/A</v>
      </c>
      <c r="AC25" s="517" t="e">
        <f ca="1">+IF(AND(ISNUMBER(OFFSET('Sanitation Data'!$E$10,0,10*ROW('Sanitation Data'!E19))),'Data Summary'!CR25="Yes"),OFFSET('Sanitation Data'!$E$10,0,10*ROW('Sanitation Data'!E19)),NA())</f>
        <v>#N/A</v>
      </c>
      <c r="AD25" s="517" t="e">
        <f ca="1">+IF(AND(ISNUMBER(OFFSET('Sanitation Data'!$E$11,0,10*ROW('Sanitation Data'!E19))),'Data Summary'!CS25="Yes"),OFFSET('Sanitation Data'!$E$11,0,10*ROW('Sanitation Data'!E19)),NA())</f>
        <v>#N/A</v>
      </c>
      <c r="AE25" s="517" t="e">
        <f ca="1">+IF(AND(ISNUMBER(OFFSET('Sanitation Data'!$E$12,0,10*ROW('Sanitation Data'!E19))),'Data Summary'!CT25="Yes"),OFFSET('Sanitation Data'!$E$12,0,10*ROW('Sanitation Data'!E19)),NA())</f>
        <v>#N/A</v>
      </c>
      <c r="AF25" s="517" t="e">
        <f ca="1">+IF(AND(ISNUMBER(OFFSET('Sanitation Data'!$F$4,0,10*ROW('Sanitation Data'!F19))),'Data Summary'!CU25="Yes"),100-OFFSET('Sanitation Data'!$F$4,0,10*ROW('Sanitation Data'!F19)),NA())</f>
        <v>#N/A</v>
      </c>
      <c r="AG25" s="517" t="e">
        <f ca="1">+IF(AND(ISNUMBER(OFFSET('Sanitation Data'!$F$6,0,10*ROW('Sanitation Data'!F19))),'Data Summary'!CV25="Yes"),OFFSET('Sanitation Data'!$F$6,0,10*ROW('Sanitation Data'!F19)),NA())</f>
        <v>#N/A</v>
      </c>
      <c r="AH25" s="517" t="e">
        <f ca="1">+IF(AND(ISNUMBER(OFFSET('Sanitation Data'!$F$10,0,10*ROW('Sanitation Data'!F19))),'Data Summary'!CW25="Yes"),OFFSET('Sanitation Data'!$F$10,0,10*ROW('Sanitation Data'!F19)),NA())</f>
        <v>#N/A</v>
      </c>
      <c r="AI25" s="517" t="e">
        <f ca="1">+IF(AND(ISNUMBER(OFFSET('Sanitation Data'!$F$11,0,10*ROW('Sanitation Data'!F19))),'Data Summary'!CX25="Yes"),OFFSET('Sanitation Data'!$F$11,0,10*ROW('Sanitation Data'!F19)),NA())</f>
        <v>#N/A</v>
      </c>
      <c r="AJ25" s="517" t="e">
        <f ca="1">+IF(AND(ISNUMBER(OFFSET('Sanitation Data'!$F$12,0,10*ROW('Sanitation Data'!F19))),'Data Summary'!CY25="Yes"),OFFSET('Sanitation Data'!$F$12,0,10*ROW('Sanitation Data'!F19)),NA())</f>
        <v>#N/A</v>
      </c>
      <c r="AK25" s="517" t="e">
        <f ca="1">+IF(AND(ISNUMBER(OFFSET('Sanitation Data'!$G$4,0,10*ROW('Sanitation Data'!G19))),'Data Summary'!CZ25="Yes"),100-OFFSET('Sanitation Data'!$G$4,0,10*ROW('Sanitation Data'!G19)),NA())</f>
        <v>#N/A</v>
      </c>
      <c r="AL25" s="517" t="e">
        <f ca="1">+IF(AND(ISNUMBER(OFFSET('Sanitation Data'!$G$6,0,10*ROW('Sanitation Data'!G19))),'Data Summary'!DA25="Yes"),OFFSET('Sanitation Data'!$G$6,0,10*ROW('Sanitation Data'!G19)),NA())</f>
        <v>#N/A</v>
      </c>
      <c r="AM25" s="517" t="e">
        <f ca="1">+IF(AND(ISNUMBER(OFFSET('Sanitation Data'!$G$10,0,10*ROW('Sanitation Data'!G19))),'Data Summary'!DB25="Yes"),OFFSET('Sanitation Data'!$G$10,0,10*ROW('Sanitation Data'!G19)),NA())</f>
        <v>#N/A</v>
      </c>
      <c r="AN25" s="517" t="e">
        <f ca="1">+IF(AND(ISNUMBER(OFFSET('Sanitation Data'!$G$11,0,10*ROW('Sanitation Data'!G19))),'Data Summary'!DC25="Yes"),OFFSET('Sanitation Data'!$G$11,0,10*ROW('Sanitation Data'!G19)),NA())</f>
        <v>#N/A</v>
      </c>
      <c r="AO25" s="517" t="e">
        <f ca="1">+IF(AND(ISNUMBER(OFFSET('Sanitation Data'!$G$12,0,10*ROW('Sanitation Data'!G19))),'Data Summary'!DD25="Yes"),OFFSET('Sanitation Data'!$G$12,0,10*ROW('Sanitation Data'!G19)),NA())</f>
        <v>#N/A</v>
      </c>
      <c r="AP25" s="517" t="e">
        <f ca="1">+IF(AND(ISNUMBER(OFFSET('Sanitation Data'!$H$4,0,10*ROW('Sanitation Data'!H19))),'Data Summary'!DE25="Yes"),100-OFFSET('Sanitation Data'!$H$4,0,10*ROW('Sanitation Data'!H19)),NA())</f>
        <v>#N/A</v>
      </c>
      <c r="AQ25" s="517" t="e">
        <f ca="1">+IF(AND(ISNUMBER(OFFSET('Sanitation Data'!$H$6,0,10*ROW('Sanitation Data'!H19))),'Data Summary'!DF25="Yes"),OFFSET('Sanitation Data'!$H$6,0,10*ROW('Sanitation Data'!H19)),NA())</f>
        <v>#N/A</v>
      </c>
      <c r="AR25" s="517" t="e">
        <f ca="1">+IF(AND(ISNUMBER(OFFSET('Sanitation Data'!$H$10,0,10*ROW('Sanitation Data'!H19))),'Data Summary'!DG25="Yes"),OFFSET('Sanitation Data'!$H$10,0,10*ROW('Sanitation Data'!H19)),NA())</f>
        <v>#N/A</v>
      </c>
      <c r="AS25" s="517" t="e">
        <f ca="1">+IF(AND(ISNUMBER(OFFSET('Sanitation Data'!$H$11,0,10*ROW('Sanitation Data'!H19))),'Data Summary'!DH25="Yes"),OFFSET('Sanitation Data'!$H$11,0,10*ROW('Sanitation Data'!H19)),NA())</f>
        <v>#N/A</v>
      </c>
      <c r="AT25" s="517" t="e">
        <f ca="1">+IF(AND(ISNUMBER(OFFSET('Sanitation Data'!$H$12,0,10*ROW('Sanitation Data'!H19))),'Data Summary'!DI25="Yes"),OFFSET('Sanitation Data'!$H$12,0,10*ROW('Sanitation Data'!H19)),NA())</f>
        <v>#N/A</v>
      </c>
      <c r="AU25" s="517" t="e">
        <f ca="1">+IF(AND(ISNUMBER(OFFSET('Sanitation Data'!$I$4,0,10*ROW('Sanitation Data'!I19))),'Data Summary'!DJ25="Yes"),100-OFFSET('Sanitation Data'!$I$4,0,10*ROW('Sanitation Data'!I19)),NA())</f>
        <v>#N/A</v>
      </c>
      <c r="AV25" s="517" t="e">
        <f ca="1">+IF(AND(ISNUMBER(OFFSET('Sanitation Data'!$I$6,0,10*ROW('Sanitation Data'!I19))),'Data Summary'!DK25="Yes"),OFFSET('Sanitation Data'!$I$6,0,10*ROW('Sanitation Data'!I19)),NA())</f>
        <v>#N/A</v>
      </c>
      <c r="AW25" s="517" t="e">
        <f ca="1">+IF(AND(ISNUMBER(OFFSET('Sanitation Data'!$I$10,0,10*ROW('Sanitation Data'!I19))),'Data Summary'!DL25="Yes"),OFFSET('Sanitation Data'!$I$10,0,10*ROW('Sanitation Data'!I19)),NA())</f>
        <v>#N/A</v>
      </c>
      <c r="AX25" s="517" t="e">
        <f ca="1">+IF(AND(ISNUMBER(OFFSET('Sanitation Data'!$I$11,0,10*ROW('Sanitation Data'!I19))),'Data Summary'!DM25="Yes"),OFFSET('Sanitation Data'!$I$11,0,10*ROW('Sanitation Data'!I19)),NA())</f>
        <v>#N/A</v>
      </c>
      <c r="AY25" s="517" t="e">
        <f ca="1">+IF(AND(ISNUMBER(OFFSET('Sanitation Data'!$I$12,0,10*ROW('Sanitation Data'!I19))),'Data Summary'!DN25="Yes"),OFFSET('Sanitation Data'!$I$12,0,10*ROW('Sanitation Data'!I19)),NA())</f>
        <v>#N/A</v>
      </c>
      <c r="AZ25" s="518" t="e">
        <f ca="1">+IF(AND(ISNUMBER(OFFSET('Hygiene Data'!$D$5,0,10*ROW('Hygiene Data'!D19))),'Data Summary'!DO25="Yes"),OFFSET('Hygiene Data'!$D$5,0,10*ROW('Hygiene Data'!D19)),NA())</f>
        <v>#N/A</v>
      </c>
      <c r="BA25" s="518" t="e">
        <f ca="1">+IF(AND(ISNUMBER(OFFSET('Hygiene Data'!$D$7,0,10*ROW('Hygiene Data'!D19))),'Data Summary'!DP25="Yes"),OFFSET('Hygiene Data'!$D$7,0,10*ROW('Hygiene Data'!D19)),NA())</f>
        <v>#N/A</v>
      </c>
      <c r="BB25" s="518" t="e">
        <f ca="1">+IF(AND(ISNUMBER(OFFSET('Hygiene Data'!$D$9,0,10*ROW('Hygiene Data'!D19))),'Data Summary'!DQ25="Yes"),OFFSET('Hygiene Data'!$D$9,0,10*ROW('Hygiene Data'!D19)),NA())</f>
        <v>#N/A</v>
      </c>
      <c r="BC25" s="518" t="e">
        <f ca="1">+IF(AND(ISNUMBER(OFFSET('Hygiene Data'!$E$5,0,10*ROW('Hygiene Data'!E19))),'Data Summary'!DR25="Yes"),OFFSET('Hygiene Data'!$E$5,0,10*ROW('Hygiene Data'!E19)),NA())</f>
        <v>#N/A</v>
      </c>
      <c r="BD25" s="518" t="e">
        <f ca="1">+IF(AND(ISNUMBER(OFFSET('Hygiene Data'!$E$7,0,10*ROW('Hygiene Data'!E19))),'Data Summary'!DS25="Yes"),OFFSET('Hygiene Data'!$E$7,0,10*ROW('Hygiene Data'!E19)),NA())</f>
        <v>#N/A</v>
      </c>
      <c r="BE25" s="518" t="e">
        <f ca="1">+IF(AND(ISNUMBER(OFFSET('Hygiene Data'!$E$9,0,10*ROW('Hygiene Data'!E19))),'Data Summary'!DT25="Yes"),OFFSET('Hygiene Data'!$E$9,0,10*ROW('Hygiene Data'!E19)),NA())</f>
        <v>#N/A</v>
      </c>
      <c r="BF25" s="518" t="e">
        <f ca="1">+IF(AND(ISNUMBER(OFFSET('Hygiene Data'!$F$5,0,10*ROW('Hygiene Data'!F19))),'Data Summary'!DU25="Yes"),OFFSET('Hygiene Data'!$F$5,0,10*ROW('Hygiene Data'!F19)),NA())</f>
        <v>#N/A</v>
      </c>
      <c r="BG25" s="518" t="e">
        <f ca="1">+IF(AND(ISNUMBER(OFFSET('Hygiene Data'!$F$7,0,10*ROW('Hygiene Data'!F19))),'Data Summary'!DV25="Yes"),OFFSET('Hygiene Data'!$F$7,0,10*ROW('Hygiene Data'!F19)),NA())</f>
        <v>#N/A</v>
      </c>
      <c r="BH25" s="518" t="e">
        <f ca="1">+IF(AND(ISNUMBER(OFFSET('Hygiene Data'!$F$9,0,10*ROW('Hygiene Data'!F19))),'Data Summary'!DW25="Yes"),OFFSET('Hygiene Data'!$F$9,0,10*ROW('Hygiene Data'!F19)),NA())</f>
        <v>#N/A</v>
      </c>
      <c r="BI25" s="518" t="e">
        <f ca="1">+IF(AND(ISNUMBER(OFFSET('Hygiene Data'!$G$5,0,10*ROW('Hygiene Data'!G19))),'Data Summary'!DX25="Yes"),OFFSET('Hygiene Data'!$G$5,0,10*ROW('Hygiene Data'!G19)),NA())</f>
        <v>#N/A</v>
      </c>
      <c r="BJ25" s="518" t="e">
        <f ca="1">+IF(AND(ISNUMBER(OFFSET('Hygiene Data'!$G$7,0,10*ROW('Hygiene Data'!G19))),'Data Summary'!DY25="Yes"),OFFSET('Hygiene Data'!$G$7,0,10*ROW('Hygiene Data'!G19)),NA())</f>
        <v>#N/A</v>
      </c>
      <c r="BK25" s="518" t="e">
        <f ca="1">+IF(AND(ISNUMBER(OFFSET('Hygiene Data'!$G$9,0,10*ROW('Hygiene Data'!G19))),'Data Summary'!DZ25="Yes"),OFFSET('Hygiene Data'!$G$9,0,10*ROW('Hygiene Data'!G19)),NA())</f>
        <v>#N/A</v>
      </c>
      <c r="BL25" s="518" t="e">
        <f ca="1">+IF(AND(ISNUMBER(OFFSET('Hygiene Data'!$H$5,0,10*ROW('Hygiene Data'!H19))),'Data Summary'!EA25="Yes"),OFFSET('Hygiene Data'!$H$5,0,10*ROW('Hygiene Data'!H19)),NA())</f>
        <v>#N/A</v>
      </c>
      <c r="BM25" s="518" t="e">
        <f ca="1">+IF(AND(ISNUMBER(OFFSET('Hygiene Data'!$H$7,0,10*ROW('Hygiene Data'!H19))),'Data Summary'!EB25="Yes"),OFFSET('Hygiene Data'!$H$7,0,10*ROW('Hygiene Data'!H19)),NA())</f>
        <v>#N/A</v>
      </c>
      <c r="BN25" s="518" t="e">
        <f ca="1">+IF(AND(ISNUMBER(OFFSET('Hygiene Data'!$H$9,0,10*ROW('Hygiene Data'!H19))),'Data Summary'!EC25="Yes"),OFFSET('Hygiene Data'!$H$9,0,10*ROW('Hygiene Data'!H19)),NA())</f>
        <v>#N/A</v>
      </c>
      <c r="BO25" s="518" t="e">
        <f ca="1">+IF(AND(ISNUMBER(OFFSET('Hygiene Data'!$I$5,0,10*ROW('Hygiene Data'!I19))),'Data Summary'!ED25="Yes"),OFFSET('Hygiene Data'!$I$5,0,10*ROW('Hygiene Data'!I19)),NA())</f>
        <v>#N/A</v>
      </c>
      <c r="BP25" s="518" t="e">
        <f ca="1">+IF(AND(ISNUMBER(OFFSET('Hygiene Data'!$I$7,0,10*ROW('Hygiene Data'!I19))),'Data Summary'!EE25="Yes"),OFFSET('Hygiene Data'!$I$7,0,10*ROW('Hygiene Data'!I19)),NA())</f>
        <v>#N/A</v>
      </c>
      <c r="BQ25" s="518" t="e">
        <f ca="1">+IF(AND(ISNUMBER(OFFSET('Hygiene Data'!$I$9,0,10*ROW('Hygiene Data'!I19))),'Data Summary'!EF25="Yes"),OFFSET('Hygiene Data'!$I$9,0,10*ROW('Hygiene Data'!I19)),NA())</f>
        <v>#N/A</v>
      </c>
    </row>
    <row r="26" spans="1:69" x14ac:dyDescent="0.25">
      <c r="A26" s="514" t="e">
        <f ca="1">+RIGHT('Data Summary'!A26,LEN('Data Summary'!A26)-9)</f>
        <v>#VALUE!</v>
      </c>
      <c r="B26" s="488" t="str">
        <f ca="1">+IF(ISTEXT('Data Summary'!B26),'Data Summary'!B26,"")</f>
        <v/>
      </c>
      <c r="C26" s="515" t="e">
        <f ca="1">+VALUE('Data Summary'!C26)</f>
        <v>#VALUE!</v>
      </c>
      <c r="D26" s="516" t="e">
        <f ca="1">+IF(AND(ISNUMBER(OFFSET('Water Data'!$D$4,0,10*ROW('Water Data'!D20))),'Data Summary'!BS26="Yes"),100-OFFSET('Water Data'!$D$4,0,10*ROW('Water Data'!D20)),NA())</f>
        <v>#N/A</v>
      </c>
      <c r="E26" s="516" t="e">
        <f ca="1">+IF(AND(ISNUMBER(OFFSET('Water Data'!$D$6,0,10*ROW('Water Data'!D20))),'Data Summary'!BT26="Yes"),OFFSET('Water Data'!$D$6,0,10*ROW('Water Data'!D20)),NA())</f>
        <v>#N/A</v>
      </c>
      <c r="F26" s="516" t="e">
        <f ca="1">+IF(AND(ISNUMBER(OFFSET('Water Data'!$D$9,0,10*ROW('Water Data'!D20))),'Data Summary'!BU26="Yes"),OFFSET('Water Data'!$D$9,0,10*ROW('Water Data'!D20)),NA())</f>
        <v>#N/A</v>
      </c>
      <c r="G26" s="516" t="e">
        <f ca="1">+IF(AND(ISNUMBER(OFFSET('Water Data'!$E$4,0,10*ROW('Water Data'!E20))),'Data Summary'!BV26="Yes"),100-OFFSET('Water Data'!$E$4,0,10*ROW('Water Data'!E20)),NA())</f>
        <v>#N/A</v>
      </c>
      <c r="H26" s="516" t="e">
        <f ca="1">+IF(AND(ISNUMBER(OFFSET('Water Data'!$E$6,0,10*ROW('Water Data'!E20))),'Data Summary'!BW26="Yes"),OFFSET('Water Data'!$E$6,0,10*ROW('Water Data'!E20)),NA())</f>
        <v>#N/A</v>
      </c>
      <c r="I26" s="516" t="e">
        <f ca="1">+IF(AND(ISNUMBER(OFFSET('Water Data'!$E$9,0,10*ROW('Water Data'!E20))),'Data Summary'!BX26="Yes"),OFFSET('Water Data'!$E$9,0,10*ROW('Water Data'!E20)),NA())</f>
        <v>#N/A</v>
      </c>
      <c r="J26" s="516" t="e">
        <f ca="1">+IF(AND(ISNUMBER(OFFSET('Water Data'!$F$4,0,10*ROW('Water Data'!F20))),'Data Summary'!BY26="Yes"),100-OFFSET('Water Data'!$F$4,0,10*ROW('Water Data'!F20)),NA())</f>
        <v>#N/A</v>
      </c>
      <c r="K26" s="516" t="e">
        <f ca="1">+IF(AND(ISNUMBER(OFFSET('Water Data'!$F$6,0,10*ROW('Water Data'!F20))),'Data Summary'!BZ26="Yes"),OFFSET('Water Data'!$F$6,0,10*ROW('Water Data'!F20)),NA())</f>
        <v>#N/A</v>
      </c>
      <c r="L26" s="516" t="e">
        <f ca="1">+IF(AND(ISNUMBER(OFFSET('Water Data'!$F$9,0,10*ROW('Water Data'!F20))),'Data Summary'!CA26="Yes"),OFFSET('Water Data'!$F$9,0,10*ROW('Water Data'!F20)),NA())</f>
        <v>#N/A</v>
      </c>
      <c r="M26" s="516" t="e">
        <f ca="1">+IF(AND(ISNUMBER(OFFSET('Water Data'!$G$4,0,10*ROW('Water Data'!G20))),'Data Summary'!CB26="Yes"),100-OFFSET('Water Data'!$G$4,0,10*ROW('Water Data'!G20)),NA())</f>
        <v>#N/A</v>
      </c>
      <c r="N26" s="516" t="e">
        <f ca="1">+IF(AND(ISNUMBER(OFFSET('Water Data'!$G$6,0,10*ROW('Water Data'!G20))),'Data Summary'!CC26="Yes"),OFFSET('Water Data'!$G$6,0,10*ROW('Water Data'!G20)),NA())</f>
        <v>#N/A</v>
      </c>
      <c r="O26" s="516" t="e">
        <f ca="1">+IF(AND(ISNUMBER(OFFSET('Water Data'!$G$9,0,10*ROW('Water Data'!G20))),'Data Summary'!CD26="Yes"),OFFSET('Water Data'!$G$9,0,10*ROW('Water Data'!G20)),NA())</f>
        <v>#N/A</v>
      </c>
      <c r="P26" s="516" t="e">
        <f ca="1">+IF(AND(ISNUMBER(OFFSET('Water Data'!$H$4,0,10*ROW('Water Data'!H20))),'Data Summary'!CE26="Yes"),100-OFFSET('Water Data'!$H$4,0,10*ROW('Water Data'!H20)),NA())</f>
        <v>#N/A</v>
      </c>
      <c r="Q26" s="516" t="e">
        <f ca="1">+IF(AND(ISNUMBER(OFFSET('Water Data'!$H$6,0,10*ROW('Water Data'!H20))),'Data Summary'!CF26="Yes"),OFFSET('Water Data'!$H$6,0,10*ROW('Water Data'!H20)),NA())</f>
        <v>#N/A</v>
      </c>
      <c r="R26" s="516" t="e">
        <f ca="1">+IF(AND(ISNUMBER(OFFSET('Water Data'!$H$9,0,10*ROW('Water Data'!H20))),'Data Summary'!CG26="Yes"),OFFSET('Water Data'!$H$9,0,10*ROW('Water Data'!H20)),NA())</f>
        <v>#N/A</v>
      </c>
      <c r="S26" s="516" t="e">
        <f ca="1">+IF(AND(ISNUMBER(OFFSET('Water Data'!$I$4,0,10*ROW('Water Data'!I20))),'Data Summary'!CH26="Yes"),100-OFFSET('Water Data'!$I$4,0,10*ROW('Water Data'!I20)),NA())</f>
        <v>#N/A</v>
      </c>
      <c r="T26" s="516" t="e">
        <f ca="1">+IF(AND(ISNUMBER(OFFSET('Water Data'!$I$6,0,10*ROW('Water Data'!I20))),'Data Summary'!CI26="Yes"),OFFSET('Water Data'!$I$6,0,10*ROW('Water Data'!I20)),NA())</f>
        <v>#N/A</v>
      </c>
      <c r="U26" s="516" t="e">
        <f ca="1">+IF(AND(ISNUMBER(OFFSET('Water Data'!$I$9,0,10*ROW('Water Data'!I20))),'Data Summary'!CJ26="Yes"),OFFSET('Water Data'!$I$9,0,10*ROW('Water Data'!I20)),NA())</f>
        <v>#N/A</v>
      </c>
      <c r="V26" s="517" t="e">
        <f ca="1">+IF(AND(ISNUMBER(OFFSET('Sanitation Data'!$D$4,0,10*ROW('Sanitation Data'!D20))),'Data Summary'!CK26="Yes"),100-OFFSET('Sanitation Data'!$D$4,0,10*ROW('Sanitation Data'!D20)),NA())</f>
        <v>#N/A</v>
      </c>
      <c r="W26" s="517" t="e">
        <f ca="1">+IF(AND(ISNUMBER(OFFSET('Sanitation Data'!$D$6,0,10*ROW('Sanitation Data'!D20))),'Data Summary'!CL26="Yes"),OFFSET('Sanitation Data'!$D$6,0,10*ROW('Sanitation Data'!D20)),NA())</f>
        <v>#N/A</v>
      </c>
      <c r="X26" s="517" t="e">
        <f ca="1">+IF(AND(ISNUMBER(OFFSET('Sanitation Data'!$D$10,0,10*ROW('Sanitation Data'!D20))),'Data Summary'!CM26="Yes"),OFFSET('Sanitation Data'!$D$10,0,10*ROW('Sanitation Data'!D20)),NA())</f>
        <v>#N/A</v>
      </c>
      <c r="Y26" s="517" t="e">
        <f ca="1">+IF(AND(ISNUMBER(OFFSET('Sanitation Data'!$D$11,0,10*ROW('Sanitation Data'!D20))),'Data Summary'!CN26="Yes"),OFFSET('Sanitation Data'!$D$11,0,10*ROW('Sanitation Data'!D20)),NA())</f>
        <v>#N/A</v>
      </c>
      <c r="Z26" s="517" t="e">
        <f ca="1">+IF(AND(ISNUMBER(OFFSET('Sanitation Data'!$D$12,0,10*ROW('Sanitation Data'!D20))),'Data Summary'!CO26="Yes"),OFFSET('Sanitation Data'!$D$12,0,10*ROW('Sanitation Data'!D20)),NA())</f>
        <v>#N/A</v>
      </c>
      <c r="AA26" s="517" t="e">
        <f ca="1">+IF(AND(ISNUMBER(OFFSET('Sanitation Data'!$E$4,0,10*ROW('Sanitation Data'!E20))),'Data Summary'!CP26="Yes"),100-OFFSET('Sanitation Data'!$E$4,0,10*ROW('Sanitation Data'!E20)),NA())</f>
        <v>#N/A</v>
      </c>
      <c r="AB26" s="517" t="e">
        <f ca="1">+IF(AND(ISNUMBER(OFFSET('Sanitation Data'!$E$6,0,10*ROW('Sanitation Data'!E20))),'Data Summary'!CQ26="Yes"),OFFSET('Sanitation Data'!$E$6,0,10*ROW('Sanitation Data'!E20)),NA())</f>
        <v>#N/A</v>
      </c>
      <c r="AC26" s="517" t="e">
        <f ca="1">+IF(AND(ISNUMBER(OFFSET('Sanitation Data'!$E$10,0,10*ROW('Sanitation Data'!E20))),'Data Summary'!CR26="Yes"),OFFSET('Sanitation Data'!$E$10,0,10*ROW('Sanitation Data'!E20)),NA())</f>
        <v>#N/A</v>
      </c>
      <c r="AD26" s="517" t="e">
        <f ca="1">+IF(AND(ISNUMBER(OFFSET('Sanitation Data'!$E$11,0,10*ROW('Sanitation Data'!E20))),'Data Summary'!CS26="Yes"),OFFSET('Sanitation Data'!$E$11,0,10*ROW('Sanitation Data'!E20)),NA())</f>
        <v>#N/A</v>
      </c>
      <c r="AE26" s="517" t="e">
        <f ca="1">+IF(AND(ISNUMBER(OFFSET('Sanitation Data'!$E$12,0,10*ROW('Sanitation Data'!E20))),'Data Summary'!CT26="Yes"),OFFSET('Sanitation Data'!$E$12,0,10*ROW('Sanitation Data'!E20)),NA())</f>
        <v>#N/A</v>
      </c>
      <c r="AF26" s="517" t="e">
        <f ca="1">+IF(AND(ISNUMBER(OFFSET('Sanitation Data'!$F$4,0,10*ROW('Sanitation Data'!F20))),'Data Summary'!CU26="Yes"),100-OFFSET('Sanitation Data'!$F$4,0,10*ROW('Sanitation Data'!F20)),NA())</f>
        <v>#N/A</v>
      </c>
      <c r="AG26" s="517" t="e">
        <f ca="1">+IF(AND(ISNUMBER(OFFSET('Sanitation Data'!$F$6,0,10*ROW('Sanitation Data'!F20))),'Data Summary'!CV26="Yes"),OFFSET('Sanitation Data'!$F$6,0,10*ROW('Sanitation Data'!F20)),NA())</f>
        <v>#N/A</v>
      </c>
      <c r="AH26" s="517" t="e">
        <f ca="1">+IF(AND(ISNUMBER(OFFSET('Sanitation Data'!$F$10,0,10*ROW('Sanitation Data'!F20))),'Data Summary'!CW26="Yes"),OFFSET('Sanitation Data'!$F$10,0,10*ROW('Sanitation Data'!F20)),NA())</f>
        <v>#N/A</v>
      </c>
      <c r="AI26" s="517" t="e">
        <f ca="1">+IF(AND(ISNUMBER(OFFSET('Sanitation Data'!$F$11,0,10*ROW('Sanitation Data'!F20))),'Data Summary'!CX26="Yes"),OFFSET('Sanitation Data'!$F$11,0,10*ROW('Sanitation Data'!F20)),NA())</f>
        <v>#N/A</v>
      </c>
      <c r="AJ26" s="517" t="e">
        <f ca="1">+IF(AND(ISNUMBER(OFFSET('Sanitation Data'!$F$12,0,10*ROW('Sanitation Data'!F20))),'Data Summary'!CY26="Yes"),OFFSET('Sanitation Data'!$F$12,0,10*ROW('Sanitation Data'!F20)),NA())</f>
        <v>#N/A</v>
      </c>
      <c r="AK26" s="517" t="e">
        <f ca="1">+IF(AND(ISNUMBER(OFFSET('Sanitation Data'!$G$4,0,10*ROW('Sanitation Data'!G20))),'Data Summary'!CZ26="Yes"),100-OFFSET('Sanitation Data'!$G$4,0,10*ROW('Sanitation Data'!G20)),NA())</f>
        <v>#N/A</v>
      </c>
      <c r="AL26" s="517" t="e">
        <f ca="1">+IF(AND(ISNUMBER(OFFSET('Sanitation Data'!$G$6,0,10*ROW('Sanitation Data'!G20))),'Data Summary'!DA26="Yes"),OFFSET('Sanitation Data'!$G$6,0,10*ROW('Sanitation Data'!G20)),NA())</f>
        <v>#N/A</v>
      </c>
      <c r="AM26" s="517" t="e">
        <f ca="1">+IF(AND(ISNUMBER(OFFSET('Sanitation Data'!$G$10,0,10*ROW('Sanitation Data'!G20))),'Data Summary'!DB26="Yes"),OFFSET('Sanitation Data'!$G$10,0,10*ROW('Sanitation Data'!G20)),NA())</f>
        <v>#N/A</v>
      </c>
      <c r="AN26" s="517" t="e">
        <f ca="1">+IF(AND(ISNUMBER(OFFSET('Sanitation Data'!$G$11,0,10*ROW('Sanitation Data'!G20))),'Data Summary'!DC26="Yes"),OFFSET('Sanitation Data'!$G$11,0,10*ROW('Sanitation Data'!G20)),NA())</f>
        <v>#N/A</v>
      </c>
      <c r="AO26" s="517" t="e">
        <f ca="1">+IF(AND(ISNUMBER(OFFSET('Sanitation Data'!$G$12,0,10*ROW('Sanitation Data'!G20))),'Data Summary'!DD26="Yes"),OFFSET('Sanitation Data'!$G$12,0,10*ROW('Sanitation Data'!G20)),NA())</f>
        <v>#N/A</v>
      </c>
      <c r="AP26" s="517" t="e">
        <f ca="1">+IF(AND(ISNUMBER(OFFSET('Sanitation Data'!$H$4,0,10*ROW('Sanitation Data'!H20))),'Data Summary'!DE26="Yes"),100-OFFSET('Sanitation Data'!$H$4,0,10*ROW('Sanitation Data'!H20)),NA())</f>
        <v>#N/A</v>
      </c>
      <c r="AQ26" s="517" t="e">
        <f ca="1">+IF(AND(ISNUMBER(OFFSET('Sanitation Data'!$H$6,0,10*ROW('Sanitation Data'!H20))),'Data Summary'!DF26="Yes"),OFFSET('Sanitation Data'!$H$6,0,10*ROW('Sanitation Data'!H20)),NA())</f>
        <v>#N/A</v>
      </c>
      <c r="AR26" s="517" t="e">
        <f ca="1">+IF(AND(ISNUMBER(OFFSET('Sanitation Data'!$H$10,0,10*ROW('Sanitation Data'!H20))),'Data Summary'!DG26="Yes"),OFFSET('Sanitation Data'!$H$10,0,10*ROW('Sanitation Data'!H20)),NA())</f>
        <v>#N/A</v>
      </c>
      <c r="AS26" s="517" t="e">
        <f ca="1">+IF(AND(ISNUMBER(OFFSET('Sanitation Data'!$H$11,0,10*ROW('Sanitation Data'!H20))),'Data Summary'!DH26="Yes"),OFFSET('Sanitation Data'!$H$11,0,10*ROW('Sanitation Data'!H20)),NA())</f>
        <v>#N/A</v>
      </c>
      <c r="AT26" s="517" t="e">
        <f ca="1">+IF(AND(ISNUMBER(OFFSET('Sanitation Data'!$H$12,0,10*ROW('Sanitation Data'!H20))),'Data Summary'!DI26="Yes"),OFFSET('Sanitation Data'!$H$12,0,10*ROW('Sanitation Data'!H20)),NA())</f>
        <v>#N/A</v>
      </c>
      <c r="AU26" s="517" t="e">
        <f ca="1">+IF(AND(ISNUMBER(OFFSET('Sanitation Data'!$I$4,0,10*ROW('Sanitation Data'!I20))),'Data Summary'!DJ26="Yes"),100-OFFSET('Sanitation Data'!$I$4,0,10*ROW('Sanitation Data'!I20)),NA())</f>
        <v>#N/A</v>
      </c>
      <c r="AV26" s="517" t="e">
        <f ca="1">+IF(AND(ISNUMBER(OFFSET('Sanitation Data'!$I$6,0,10*ROW('Sanitation Data'!I20))),'Data Summary'!DK26="Yes"),OFFSET('Sanitation Data'!$I$6,0,10*ROW('Sanitation Data'!I20)),NA())</f>
        <v>#N/A</v>
      </c>
      <c r="AW26" s="517" t="e">
        <f ca="1">+IF(AND(ISNUMBER(OFFSET('Sanitation Data'!$I$10,0,10*ROW('Sanitation Data'!I20))),'Data Summary'!DL26="Yes"),OFFSET('Sanitation Data'!$I$10,0,10*ROW('Sanitation Data'!I20)),NA())</f>
        <v>#N/A</v>
      </c>
      <c r="AX26" s="517" t="e">
        <f ca="1">+IF(AND(ISNUMBER(OFFSET('Sanitation Data'!$I$11,0,10*ROW('Sanitation Data'!I20))),'Data Summary'!DM26="Yes"),OFFSET('Sanitation Data'!$I$11,0,10*ROW('Sanitation Data'!I20)),NA())</f>
        <v>#N/A</v>
      </c>
      <c r="AY26" s="517" t="e">
        <f ca="1">+IF(AND(ISNUMBER(OFFSET('Sanitation Data'!$I$12,0,10*ROW('Sanitation Data'!I20))),'Data Summary'!DN26="Yes"),OFFSET('Sanitation Data'!$I$12,0,10*ROW('Sanitation Data'!I20)),NA())</f>
        <v>#N/A</v>
      </c>
      <c r="AZ26" s="518" t="e">
        <f ca="1">+IF(AND(ISNUMBER(OFFSET('Hygiene Data'!$D$5,0,10*ROW('Hygiene Data'!D20))),'Data Summary'!DO26="Yes"),OFFSET('Hygiene Data'!$D$5,0,10*ROW('Hygiene Data'!D20)),NA())</f>
        <v>#N/A</v>
      </c>
      <c r="BA26" s="518" t="e">
        <f ca="1">+IF(AND(ISNUMBER(OFFSET('Hygiene Data'!$D$7,0,10*ROW('Hygiene Data'!D20))),'Data Summary'!DP26="Yes"),OFFSET('Hygiene Data'!$D$7,0,10*ROW('Hygiene Data'!D20)),NA())</f>
        <v>#N/A</v>
      </c>
      <c r="BB26" s="518" t="e">
        <f ca="1">+IF(AND(ISNUMBER(OFFSET('Hygiene Data'!$D$9,0,10*ROW('Hygiene Data'!D20))),'Data Summary'!DQ26="Yes"),OFFSET('Hygiene Data'!$D$9,0,10*ROW('Hygiene Data'!D20)),NA())</f>
        <v>#N/A</v>
      </c>
      <c r="BC26" s="518" t="e">
        <f ca="1">+IF(AND(ISNUMBER(OFFSET('Hygiene Data'!$E$5,0,10*ROW('Hygiene Data'!E20))),'Data Summary'!DR26="Yes"),OFFSET('Hygiene Data'!$E$5,0,10*ROW('Hygiene Data'!E20)),NA())</f>
        <v>#N/A</v>
      </c>
      <c r="BD26" s="518" t="e">
        <f ca="1">+IF(AND(ISNUMBER(OFFSET('Hygiene Data'!$E$7,0,10*ROW('Hygiene Data'!E20))),'Data Summary'!DS26="Yes"),OFFSET('Hygiene Data'!$E$7,0,10*ROW('Hygiene Data'!E20)),NA())</f>
        <v>#N/A</v>
      </c>
      <c r="BE26" s="518" t="e">
        <f ca="1">+IF(AND(ISNUMBER(OFFSET('Hygiene Data'!$E$9,0,10*ROW('Hygiene Data'!E20))),'Data Summary'!DT26="Yes"),OFFSET('Hygiene Data'!$E$9,0,10*ROW('Hygiene Data'!E20)),NA())</f>
        <v>#N/A</v>
      </c>
      <c r="BF26" s="518" t="e">
        <f ca="1">+IF(AND(ISNUMBER(OFFSET('Hygiene Data'!$F$5,0,10*ROW('Hygiene Data'!F20))),'Data Summary'!DU26="Yes"),OFFSET('Hygiene Data'!$F$5,0,10*ROW('Hygiene Data'!F20)),NA())</f>
        <v>#N/A</v>
      </c>
      <c r="BG26" s="518" t="e">
        <f ca="1">+IF(AND(ISNUMBER(OFFSET('Hygiene Data'!$F$7,0,10*ROW('Hygiene Data'!F20))),'Data Summary'!DV26="Yes"),OFFSET('Hygiene Data'!$F$7,0,10*ROW('Hygiene Data'!F20)),NA())</f>
        <v>#N/A</v>
      </c>
      <c r="BH26" s="518" t="e">
        <f ca="1">+IF(AND(ISNUMBER(OFFSET('Hygiene Data'!$F$9,0,10*ROW('Hygiene Data'!F20))),'Data Summary'!DW26="Yes"),OFFSET('Hygiene Data'!$F$9,0,10*ROW('Hygiene Data'!F20)),NA())</f>
        <v>#N/A</v>
      </c>
      <c r="BI26" s="518" t="e">
        <f ca="1">+IF(AND(ISNUMBER(OFFSET('Hygiene Data'!$G$5,0,10*ROW('Hygiene Data'!G20))),'Data Summary'!DX26="Yes"),OFFSET('Hygiene Data'!$G$5,0,10*ROW('Hygiene Data'!G20)),NA())</f>
        <v>#N/A</v>
      </c>
      <c r="BJ26" s="518" t="e">
        <f ca="1">+IF(AND(ISNUMBER(OFFSET('Hygiene Data'!$G$7,0,10*ROW('Hygiene Data'!G20))),'Data Summary'!DY26="Yes"),OFFSET('Hygiene Data'!$G$7,0,10*ROW('Hygiene Data'!G20)),NA())</f>
        <v>#N/A</v>
      </c>
      <c r="BK26" s="518" t="e">
        <f ca="1">+IF(AND(ISNUMBER(OFFSET('Hygiene Data'!$G$9,0,10*ROW('Hygiene Data'!G20))),'Data Summary'!DZ26="Yes"),OFFSET('Hygiene Data'!$G$9,0,10*ROW('Hygiene Data'!G20)),NA())</f>
        <v>#N/A</v>
      </c>
      <c r="BL26" s="518" t="e">
        <f ca="1">+IF(AND(ISNUMBER(OFFSET('Hygiene Data'!$H$5,0,10*ROW('Hygiene Data'!H20))),'Data Summary'!EA26="Yes"),OFFSET('Hygiene Data'!$H$5,0,10*ROW('Hygiene Data'!H20)),NA())</f>
        <v>#N/A</v>
      </c>
      <c r="BM26" s="518" t="e">
        <f ca="1">+IF(AND(ISNUMBER(OFFSET('Hygiene Data'!$H$7,0,10*ROW('Hygiene Data'!H20))),'Data Summary'!EB26="Yes"),OFFSET('Hygiene Data'!$H$7,0,10*ROW('Hygiene Data'!H20)),NA())</f>
        <v>#N/A</v>
      </c>
      <c r="BN26" s="518" t="e">
        <f ca="1">+IF(AND(ISNUMBER(OFFSET('Hygiene Data'!$H$9,0,10*ROW('Hygiene Data'!H20))),'Data Summary'!EC26="Yes"),OFFSET('Hygiene Data'!$H$9,0,10*ROW('Hygiene Data'!H20)),NA())</f>
        <v>#N/A</v>
      </c>
      <c r="BO26" s="518" t="e">
        <f ca="1">+IF(AND(ISNUMBER(OFFSET('Hygiene Data'!$I$5,0,10*ROW('Hygiene Data'!I20))),'Data Summary'!ED26="Yes"),OFFSET('Hygiene Data'!$I$5,0,10*ROW('Hygiene Data'!I20)),NA())</f>
        <v>#N/A</v>
      </c>
      <c r="BP26" s="518" t="e">
        <f ca="1">+IF(AND(ISNUMBER(OFFSET('Hygiene Data'!$I$7,0,10*ROW('Hygiene Data'!I20))),'Data Summary'!EE26="Yes"),OFFSET('Hygiene Data'!$I$7,0,10*ROW('Hygiene Data'!I20)),NA())</f>
        <v>#N/A</v>
      </c>
      <c r="BQ26" s="518" t="e">
        <f ca="1">+IF(AND(ISNUMBER(OFFSET('Hygiene Data'!$I$9,0,10*ROW('Hygiene Data'!I20))),'Data Summary'!EF26="Yes"),OFFSET('Hygiene Data'!$I$9,0,10*ROW('Hygiene Data'!I20)),NA())</f>
        <v>#N/A</v>
      </c>
    </row>
    <row r="27" spans="1:69" x14ac:dyDescent="0.25">
      <c r="A27" s="514" t="e">
        <f ca="1">+RIGHT('Data Summary'!A27,LEN('Data Summary'!A27)-9)</f>
        <v>#VALUE!</v>
      </c>
      <c r="B27" s="488" t="str">
        <f ca="1">+IF(ISTEXT('Data Summary'!B27),'Data Summary'!B27,"")</f>
        <v/>
      </c>
      <c r="C27" s="515" t="e">
        <f ca="1">+VALUE('Data Summary'!C27)</f>
        <v>#VALUE!</v>
      </c>
      <c r="D27" s="516" t="e">
        <f ca="1">+IF(AND(ISNUMBER(OFFSET('Water Data'!$D$4,0,10*ROW('Water Data'!D21))),'Data Summary'!BS27="Yes"),100-OFFSET('Water Data'!$D$4,0,10*ROW('Water Data'!D21)),NA())</f>
        <v>#N/A</v>
      </c>
      <c r="E27" s="516" t="e">
        <f ca="1">+IF(AND(ISNUMBER(OFFSET('Water Data'!$D$6,0,10*ROW('Water Data'!D21))),'Data Summary'!BT27="Yes"),OFFSET('Water Data'!$D$6,0,10*ROW('Water Data'!D21)),NA())</f>
        <v>#N/A</v>
      </c>
      <c r="F27" s="516" t="e">
        <f ca="1">+IF(AND(ISNUMBER(OFFSET('Water Data'!$D$9,0,10*ROW('Water Data'!D21))),'Data Summary'!BU27="Yes"),OFFSET('Water Data'!$D$9,0,10*ROW('Water Data'!D21)),NA())</f>
        <v>#N/A</v>
      </c>
      <c r="G27" s="516" t="e">
        <f ca="1">+IF(AND(ISNUMBER(OFFSET('Water Data'!$E$4,0,10*ROW('Water Data'!E21))),'Data Summary'!BV27="Yes"),100-OFFSET('Water Data'!$E$4,0,10*ROW('Water Data'!E21)),NA())</f>
        <v>#N/A</v>
      </c>
      <c r="H27" s="516" t="e">
        <f ca="1">+IF(AND(ISNUMBER(OFFSET('Water Data'!$E$6,0,10*ROW('Water Data'!E21))),'Data Summary'!BW27="Yes"),OFFSET('Water Data'!$E$6,0,10*ROW('Water Data'!E21)),NA())</f>
        <v>#N/A</v>
      </c>
      <c r="I27" s="516" t="e">
        <f ca="1">+IF(AND(ISNUMBER(OFFSET('Water Data'!$E$9,0,10*ROW('Water Data'!E21))),'Data Summary'!BX27="Yes"),OFFSET('Water Data'!$E$9,0,10*ROW('Water Data'!E21)),NA())</f>
        <v>#N/A</v>
      </c>
      <c r="J27" s="516" t="e">
        <f ca="1">+IF(AND(ISNUMBER(OFFSET('Water Data'!$F$4,0,10*ROW('Water Data'!F21))),'Data Summary'!BY27="Yes"),100-OFFSET('Water Data'!$F$4,0,10*ROW('Water Data'!F21)),NA())</f>
        <v>#N/A</v>
      </c>
      <c r="K27" s="516" t="e">
        <f ca="1">+IF(AND(ISNUMBER(OFFSET('Water Data'!$F$6,0,10*ROW('Water Data'!F21))),'Data Summary'!BZ27="Yes"),OFFSET('Water Data'!$F$6,0,10*ROW('Water Data'!F21)),NA())</f>
        <v>#N/A</v>
      </c>
      <c r="L27" s="516" t="e">
        <f ca="1">+IF(AND(ISNUMBER(OFFSET('Water Data'!$F$9,0,10*ROW('Water Data'!F21))),'Data Summary'!CA27="Yes"),OFFSET('Water Data'!$F$9,0,10*ROW('Water Data'!F21)),NA())</f>
        <v>#N/A</v>
      </c>
      <c r="M27" s="516" t="e">
        <f ca="1">+IF(AND(ISNUMBER(OFFSET('Water Data'!$G$4,0,10*ROW('Water Data'!G21))),'Data Summary'!CB27="Yes"),100-OFFSET('Water Data'!$G$4,0,10*ROW('Water Data'!G21)),NA())</f>
        <v>#N/A</v>
      </c>
      <c r="N27" s="516" t="e">
        <f ca="1">+IF(AND(ISNUMBER(OFFSET('Water Data'!$G$6,0,10*ROW('Water Data'!G21))),'Data Summary'!CC27="Yes"),OFFSET('Water Data'!$G$6,0,10*ROW('Water Data'!G21)),NA())</f>
        <v>#N/A</v>
      </c>
      <c r="O27" s="516" t="e">
        <f ca="1">+IF(AND(ISNUMBER(OFFSET('Water Data'!$G$9,0,10*ROW('Water Data'!G21))),'Data Summary'!CD27="Yes"),OFFSET('Water Data'!$G$9,0,10*ROW('Water Data'!G21)),NA())</f>
        <v>#N/A</v>
      </c>
      <c r="P27" s="516" t="e">
        <f ca="1">+IF(AND(ISNUMBER(OFFSET('Water Data'!$H$4,0,10*ROW('Water Data'!H21))),'Data Summary'!CE27="Yes"),100-OFFSET('Water Data'!$H$4,0,10*ROW('Water Data'!H21)),NA())</f>
        <v>#N/A</v>
      </c>
      <c r="Q27" s="516" t="e">
        <f ca="1">+IF(AND(ISNUMBER(OFFSET('Water Data'!$H$6,0,10*ROW('Water Data'!H21))),'Data Summary'!CF27="Yes"),OFFSET('Water Data'!$H$6,0,10*ROW('Water Data'!H21)),NA())</f>
        <v>#N/A</v>
      </c>
      <c r="R27" s="516" t="e">
        <f ca="1">+IF(AND(ISNUMBER(OFFSET('Water Data'!$H$9,0,10*ROW('Water Data'!H21))),'Data Summary'!CG27="Yes"),OFFSET('Water Data'!$H$9,0,10*ROW('Water Data'!H21)),NA())</f>
        <v>#N/A</v>
      </c>
      <c r="S27" s="516" t="e">
        <f ca="1">+IF(AND(ISNUMBER(OFFSET('Water Data'!$I$4,0,10*ROW('Water Data'!I21))),'Data Summary'!CH27="Yes"),100-OFFSET('Water Data'!$I$4,0,10*ROW('Water Data'!I21)),NA())</f>
        <v>#N/A</v>
      </c>
      <c r="T27" s="516" t="e">
        <f ca="1">+IF(AND(ISNUMBER(OFFSET('Water Data'!$I$6,0,10*ROW('Water Data'!I21))),'Data Summary'!CI27="Yes"),OFFSET('Water Data'!$I$6,0,10*ROW('Water Data'!I21)),NA())</f>
        <v>#N/A</v>
      </c>
      <c r="U27" s="516" t="e">
        <f ca="1">+IF(AND(ISNUMBER(OFFSET('Water Data'!$I$9,0,10*ROW('Water Data'!I21))),'Data Summary'!CJ27="Yes"),OFFSET('Water Data'!$I$9,0,10*ROW('Water Data'!I21)),NA())</f>
        <v>#N/A</v>
      </c>
      <c r="V27" s="517" t="e">
        <f ca="1">+IF(AND(ISNUMBER(OFFSET('Sanitation Data'!$D$4,0,10*ROW('Sanitation Data'!D21))),'Data Summary'!CK27="Yes"),100-OFFSET('Sanitation Data'!$D$4,0,10*ROW('Sanitation Data'!D21)),NA())</f>
        <v>#N/A</v>
      </c>
      <c r="W27" s="517" t="e">
        <f ca="1">+IF(AND(ISNUMBER(OFFSET('Sanitation Data'!$D$6,0,10*ROW('Sanitation Data'!D21))),'Data Summary'!CL27="Yes"),OFFSET('Sanitation Data'!$D$6,0,10*ROW('Sanitation Data'!D21)),NA())</f>
        <v>#N/A</v>
      </c>
      <c r="X27" s="517" t="e">
        <f ca="1">+IF(AND(ISNUMBER(OFFSET('Sanitation Data'!$D$10,0,10*ROW('Sanitation Data'!D21))),'Data Summary'!CM27="Yes"),OFFSET('Sanitation Data'!$D$10,0,10*ROW('Sanitation Data'!D21)),NA())</f>
        <v>#N/A</v>
      </c>
      <c r="Y27" s="517" t="e">
        <f ca="1">+IF(AND(ISNUMBER(OFFSET('Sanitation Data'!$D$11,0,10*ROW('Sanitation Data'!D21))),'Data Summary'!CN27="Yes"),OFFSET('Sanitation Data'!$D$11,0,10*ROW('Sanitation Data'!D21)),NA())</f>
        <v>#N/A</v>
      </c>
      <c r="Z27" s="517" t="e">
        <f ca="1">+IF(AND(ISNUMBER(OFFSET('Sanitation Data'!$D$12,0,10*ROW('Sanitation Data'!D21))),'Data Summary'!CO27="Yes"),OFFSET('Sanitation Data'!$D$12,0,10*ROW('Sanitation Data'!D21)),NA())</f>
        <v>#N/A</v>
      </c>
      <c r="AA27" s="517" t="e">
        <f ca="1">+IF(AND(ISNUMBER(OFFSET('Sanitation Data'!$E$4,0,10*ROW('Sanitation Data'!E21))),'Data Summary'!CP27="Yes"),100-OFFSET('Sanitation Data'!$E$4,0,10*ROW('Sanitation Data'!E21)),NA())</f>
        <v>#N/A</v>
      </c>
      <c r="AB27" s="517" t="e">
        <f ca="1">+IF(AND(ISNUMBER(OFFSET('Sanitation Data'!$E$6,0,10*ROW('Sanitation Data'!E21))),'Data Summary'!CQ27="Yes"),OFFSET('Sanitation Data'!$E$6,0,10*ROW('Sanitation Data'!E21)),NA())</f>
        <v>#N/A</v>
      </c>
      <c r="AC27" s="517" t="e">
        <f ca="1">+IF(AND(ISNUMBER(OFFSET('Sanitation Data'!$E$10,0,10*ROW('Sanitation Data'!E21))),'Data Summary'!CR27="Yes"),OFFSET('Sanitation Data'!$E$10,0,10*ROW('Sanitation Data'!E21)),NA())</f>
        <v>#N/A</v>
      </c>
      <c r="AD27" s="517" t="e">
        <f ca="1">+IF(AND(ISNUMBER(OFFSET('Sanitation Data'!$E$11,0,10*ROW('Sanitation Data'!E21))),'Data Summary'!CS27="Yes"),OFFSET('Sanitation Data'!$E$11,0,10*ROW('Sanitation Data'!E21)),NA())</f>
        <v>#N/A</v>
      </c>
      <c r="AE27" s="517" t="e">
        <f ca="1">+IF(AND(ISNUMBER(OFFSET('Sanitation Data'!$E$12,0,10*ROW('Sanitation Data'!E21))),'Data Summary'!CT27="Yes"),OFFSET('Sanitation Data'!$E$12,0,10*ROW('Sanitation Data'!E21)),NA())</f>
        <v>#N/A</v>
      </c>
      <c r="AF27" s="517" t="e">
        <f ca="1">+IF(AND(ISNUMBER(OFFSET('Sanitation Data'!$F$4,0,10*ROW('Sanitation Data'!F21))),'Data Summary'!CU27="Yes"),100-OFFSET('Sanitation Data'!$F$4,0,10*ROW('Sanitation Data'!F21)),NA())</f>
        <v>#N/A</v>
      </c>
      <c r="AG27" s="517" t="e">
        <f ca="1">+IF(AND(ISNUMBER(OFFSET('Sanitation Data'!$F$6,0,10*ROW('Sanitation Data'!F21))),'Data Summary'!CV27="Yes"),OFFSET('Sanitation Data'!$F$6,0,10*ROW('Sanitation Data'!F21)),NA())</f>
        <v>#N/A</v>
      </c>
      <c r="AH27" s="517" t="e">
        <f ca="1">+IF(AND(ISNUMBER(OFFSET('Sanitation Data'!$F$10,0,10*ROW('Sanitation Data'!F21))),'Data Summary'!CW27="Yes"),OFFSET('Sanitation Data'!$F$10,0,10*ROW('Sanitation Data'!F21)),NA())</f>
        <v>#N/A</v>
      </c>
      <c r="AI27" s="517" t="e">
        <f ca="1">+IF(AND(ISNUMBER(OFFSET('Sanitation Data'!$F$11,0,10*ROW('Sanitation Data'!F21))),'Data Summary'!CX27="Yes"),OFFSET('Sanitation Data'!$F$11,0,10*ROW('Sanitation Data'!F21)),NA())</f>
        <v>#N/A</v>
      </c>
      <c r="AJ27" s="517" t="e">
        <f ca="1">+IF(AND(ISNUMBER(OFFSET('Sanitation Data'!$F$12,0,10*ROW('Sanitation Data'!F21))),'Data Summary'!CY27="Yes"),OFFSET('Sanitation Data'!$F$12,0,10*ROW('Sanitation Data'!F21)),NA())</f>
        <v>#N/A</v>
      </c>
      <c r="AK27" s="517" t="e">
        <f ca="1">+IF(AND(ISNUMBER(OFFSET('Sanitation Data'!$G$4,0,10*ROW('Sanitation Data'!G21))),'Data Summary'!CZ27="Yes"),100-OFFSET('Sanitation Data'!$G$4,0,10*ROW('Sanitation Data'!G21)),NA())</f>
        <v>#N/A</v>
      </c>
      <c r="AL27" s="517" t="e">
        <f ca="1">+IF(AND(ISNUMBER(OFFSET('Sanitation Data'!$G$6,0,10*ROW('Sanitation Data'!G21))),'Data Summary'!DA27="Yes"),OFFSET('Sanitation Data'!$G$6,0,10*ROW('Sanitation Data'!G21)),NA())</f>
        <v>#N/A</v>
      </c>
      <c r="AM27" s="517" t="e">
        <f ca="1">+IF(AND(ISNUMBER(OFFSET('Sanitation Data'!$G$10,0,10*ROW('Sanitation Data'!G21))),'Data Summary'!DB27="Yes"),OFFSET('Sanitation Data'!$G$10,0,10*ROW('Sanitation Data'!G21)),NA())</f>
        <v>#N/A</v>
      </c>
      <c r="AN27" s="517" t="e">
        <f ca="1">+IF(AND(ISNUMBER(OFFSET('Sanitation Data'!$G$11,0,10*ROW('Sanitation Data'!G21))),'Data Summary'!DC27="Yes"),OFFSET('Sanitation Data'!$G$11,0,10*ROW('Sanitation Data'!G21)),NA())</f>
        <v>#N/A</v>
      </c>
      <c r="AO27" s="517" t="e">
        <f ca="1">+IF(AND(ISNUMBER(OFFSET('Sanitation Data'!$G$12,0,10*ROW('Sanitation Data'!G21))),'Data Summary'!DD27="Yes"),OFFSET('Sanitation Data'!$G$12,0,10*ROW('Sanitation Data'!G21)),NA())</f>
        <v>#N/A</v>
      </c>
      <c r="AP27" s="517" t="e">
        <f ca="1">+IF(AND(ISNUMBER(OFFSET('Sanitation Data'!$H$4,0,10*ROW('Sanitation Data'!H21))),'Data Summary'!DE27="Yes"),100-OFFSET('Sanitation Data'!$H$4,0,10*ROW('Sanitation Data'!H21)),NA())</f>
        <v>#N/A</v>
      </c>
      <c r="AQ27" s="517" t="e">
        <f ca="1">+IF(AND(ISNUMBER(OFFSET('Sanitation Data'!$H$6,0,10*ROW('Sanitation Data'!H21))),'Data Summary'!DF27="Yes"),OFFSET('Sanitation Data'!$H$6,0,10*ROW('Sanitation Data'!H21)),NA())</f>
        <v>#N/A</v>
      </c>
      <c r="AR27" s="517" t="e">
        <f ca="1">+IF(AND(ISNUMBER(OFFSET('Sanitation Data'!$H$10,0,10*ROW('Sanitation Data'!H21))),'Data Summary'!DG27="Yes"),OFFSET('Sanitation Data'!$H$10,0,10*ROW('Sanitation Data'!H21)),NA())</f>
        <v>#N/A</v>
      </c>
      <c r="AS27" s="517" t="e">
        <f ca="1">+IF(AND(ISNUMBER(OFFSET('Sanitation Data'!$H$11,0,10*ROW('Sanitation Data'!H21))),'Data Summary'!DH27="Yes"),OFFSET('Sanitation Data'!$H$11,0,10*ROW('Sanitation Data'!H21)),NA())</f>
        <v>#N/A</v>
      </c>
      <c r="AT27" s="517" t="e">
        <f ca="1">+IF(AND(ISNUMBER(OFFSET('Sanitation Data'!$H$12,0,10*ROW('Sanitation Data'!H21))),'Data Summary'!DI27="Yes"),OFFSET('Sanitation Data'!$H$12,0,10*ROW('Sanitation Data'!H21)),NA())</f>
        <v>#N/A</v>
      </c>
      <c r="AU27" s="517" t="e">
        <f ca="1">+IF(AND(ISNUMBER(OFFSET('Sanitation Data'!$I$4,0,10*ROW('Sanitation Data'!I21))),'Data Summary'!DJ27="Yes"),100-OFFSET('Sanitation Data'!$I$4,0,10*ROW('Sanitation Data'!I21)),NA())</f>
        <v>#N/A</v>
      </c>
      <c r="AV27" s="517" t="e">
        <f ca="1">+IF(AND(ISNUMBER(OFFSET('Sanitation Data'!$I$6,0,10*ROW('Sanitation Data'!I21))),'Data Summary'!DK27="Yes"),OFFSET('Sanitation Data'!$I$6,0,10*ROW('Sanitation Data'!I21)),NA())</f>
        <v>#N/A</v>
      </c>
      <c r="AW27" s="517" t="e">
        <f ca="1">+IF(AND(ISNUMBER(OFFSET('Sanitation Data'!$I$10,0,10*ROW('Sanitation Data'!I21))),'Data Summary'!DL27="Yes"),OFFSET('Sanitation Data'!$I$10,0,10*ROW('Sanitation Data'!I21)),NA())</f>
        <v>#N/A</v>
      </c>
      <c r="AX27" s="517" t="e">
        <f ca="1">+IF(AND(ISNUMBER(OFFSET('Sanitation Data'!$I$11,0,10*ROW('Sanitation Data'!I21))),'Data Summary'!DM27="Yes"),OFFSET('Sanitation Data'!$I$11,0,10*ROW('Sanitation Data'!I21)),NA())</f>
        <v>#N/A</v>
      </c>
      <c r="AY27" s="517" t="e">
        <f ca="1">+IF(AND(ISNUMBER(OFFSET('Sanitation Data'!$I$12,0,10*ROW('Sanitation Data'!I21))),'Data Summary'!DN27="Yes"),OFFSET('Sanitation Data'!$I$12,0,10*ROW('Sanitation Data'!I21)),NA())</f>
        <v>#N/A</v>
      </c>
      <c r="AZ27" s="518" t="e">
        <f ca="1">+IF(AND(ISNUMBER(OFFSET('Hygiene Data'!$D$5,0,10*ROW('Hygiene Data'!D21))),'Data Summary'!DO27="Yes"),OFFSET('Hygiene Data'!$D$5,0,10*ROW('Hygiene Data'!D21)),NA())</f>
        <v>#N/A</v>
      </c>
      <c r="BA27" s="518" t="e">
        <f ca="1">+IF(AND(ISNUMBER(OFFSET('Hygiene Data'!$D$7,0,10*ROW('Hygiene Data'!D21))),'Data Summary'!DP27="Yes"),OFFSET('Hygiene Data'!$D$7,0,10*ROW('Hygiene Data'!D21)),NA())</f>
        <v>#N/A</v>
      </c>
      <c r="BB27" s="518" t="e">
        <f ca="1">+IF(AND(ISNUMBER(OFFSET('Hygiene Data'!$D$9,0,10*ROW('Hygiene Data'!D21))),'Data Summary'!DQ27="Yes"),OFFSET('Hygiene Data'!$D$9,0,10*ROW('Hygiene Data'!D21)),NA())</f>
        <v>#N/A</v>
      </c>
      <c r="BC27" s="518" t="e">
        <f ca="1">+IF(AND(ISNUMBER(OFFSET('Hygiene Data'!$E$5,0,10*ROW('Hygiene Data'!E21))),'Data Summary'!DR27="Yes"),OFFSET('Hygiene Data'!$E$5,0,10*ROW('Hygiene Data'!E21)),NA())</f>
        <v>#N/A</v>
      </c>
      <c r="BD27" s="518" t="e">
        <f ca="1">+IF(AND(ISNUMBER(OFFSET('Hygiene Data'!$E$7,0,10*ROW('Hygiene Data'!E21))),'Data Summary'!DS27="Yes"),OFFSET('Hygiene Data'!$E$7,0,10*ROW('Hygiene Data'!E21)),NA())</f>
        <v>#N/A</v>
      </c>
      <c r="BE27" s="518" t="e">
        <f ca="1">+IF(AND(ISNUMBER(OFFSET('Hygiene Data'!$E$9,0,10*ROW('Hygiene Data'!E21))),'Data Summary'!DT27="Yes"),OFFSET('Hygiene Data'!$E$9,0,10*ROW('Hygiene Data'!E21)),NA())</f>
        <v>#N/A</v>
      </c>
      <c r="BF27" s="518" t="e">
        <f ca="1">+IF(AND(ISNUMBER(OFFSET('Hygiene Data'!$F$5,0,10*ROW('Hygiene Data'!F21))),'Data Summary'!DU27="Yes"),OFFSET('Hygiene Data'!$F$5,0,10*ROW('Hygiene Data'!F21)),NA())</f>
        <v>#N/A</v>
      </c>
      <c r="BG27" s="518" t="e">
        <f ca="1">+IF(AND(ISNUMBER(OFFSET('Hygiene Data'!$F$7,0,10*ROW('Hygiene Data'!F21))),'Data Summary'!DV27="Yes"),OFFSET('Hygiene Data'!$F$7,0,10*ROW('Hygiene Data'!F21)),NA())</f>
        <v>#N/A</v>
      </c>
      <c r="BH27" s="518" t="e">
        <f ca="1">+IF(AND(ISNUMBER(OFFSET('Hygiene Data'!$F$9,0,10*ROW('Hygiene Data'!F21))),'Data Summary'!DW27="Yes"),OFFSET('Hygiene Data'!$F$9,0,10*ROW('Hygiene Data'!F21)),NA())</f>
        <v>#N/A</v>
      </c>
      <c r="BI27" s="518" t="e">
        <f ca="1">+IF(AND(ISNUMBER(OFFSET('Hygiene Data'!$G$5,0,10*ROW('Hygiene Data'!G21))),'Data Summary'!DX27="Yes"),OFFSET('Hygiene Data'!$G$5,0,10*ROW('Hygiene Data'!G21)),NA())</f>
        <v>#N/A</v>
      </c>
      <c r="BJ27" s="518" t="e">
        <f ca="1">+IF(AND(ISNUMBER(OFFSET('Hygiene Data'!$G$7,0,10*ROW('Hygiene Data'!G21))),'Data Summary'!DY27="Yes"),OFFSET('Hygiene Data'!$G$7,0,10*ROW('Hygiene Data'!G21)),NA())</f>
        <v>#N/A</v>
      </c>
      <c r="BK27" s="518" t="e">
        <f ca="1">+IF(AND(ISNUMBER(OFFSET('Hygiene Data'!$G$9,0,10*ROW('Hygiene Data'!G21))),'Data Summary'!DZ27="Yes"),OFFSET('Hygiene Data'!$G$9,0,10*ROW('Hygiene Data'!G21)),NA())</f>
        <v>#N/A</v>
      </c>
      <c r="BL27" s="518" t="e">
        <f ca="1">+IF(AND(ISNUMBER(OFFSET('Hygiene Data'!$H$5,0,10*ROW('Hygiene Data'!H21))),'Data Summary'!EA27="Yes"),OFFSET('Hygiene Data'!$H$5,0,10*ROW('Hygiene Data'!H21)),NA())</f>
        <v>#N/A</v>
      </c>
      <c r="BM27" s="518" t="e">
        <f ca="1">+IF(AND(ISNUMBER(OFFSET('Hygiene Data'!$H$7,0,10*ROW('Hygiene Data'!H21))),'Data Summary'!EB27="Yes"),OFFSET('Hygiene Data'!$H$7,0,10*ROW('Hygiene Data'!H21)),NA())</f>
        <v>#N/A</v>
      </c>
      <c r="BN27" s="518" t="e">
        <f ca="1">+IF(AND(ISNUMBER(OFFSET('Hygiene Data'!$H$9,0,10*ROW('Hygiene Data'!H21))),'Data Summary'!EC27="Yes"),OFFSET('Hygiene Data'!$H$9,0,10*ROW('Hygiene Data'!H21)),NA())</f>
        <v>#N/A</v>
      </c>
      <c r="BO27" s="518" t="e">
        <f ca="1">+IF(AND(ISNUMBER(OFFSET('Hygiene Data'!$I$5,0,10*ROW('Hygiene Data'!I21))),'Data Summary'!ED27="Yes"),OFFSET('Hygiene Data'!$I$5,0,10*ROW('Hygiene Data'!I21)),NA())</f>
        <v>#N/A</v>
      </c>
      <c r="BP27" s="518" t="e">
        <f ca="1">+IF(AND(ISNUMBER(OFFSET('Hygiene Data'!$I$7,0,10*ROW('Hygiene Data'!I21))),'Data Summary'!EE27="Yes"),OFFSET('Hygiene Data'!$I$7,0,10*ROW('Hygiene Data'!I21)),NA())</f>
        <v>#N/A</v>
      </c>
      <c r="BQ27" s="518" t="e">
        <f ca="1">+IF(AND(ISNUMBER(OFFSET('Hygiene Data'!$I$9,0,10*ROW('Hygiene Data'!I21))),'Data Summary'!EF27="Yes"),OFFSET('Hygiene Data'!$I$9,0,10*ROW('Hygiene Data'!I21)),NA())</f>
        <v>#N/A</v>
      </c>
    </row>
    <row r="28" spans="1:69" x14ac:dyDescent="0.25">
      <c r="A28" s="514" t="e">
        <f ca="1">+RIGHT('Data Summary'!A28,LEN('Data Summary'!A28)-9)</f>
        <v>#VALUE!</v>
      </c>
      <c r="B28" s="488" t="str">
        <f ca="1">+IF(ISTEXT('Data Summary'!B28),'Data Summary'!B28,"")</f>
        <v/>
      </c>
      <c r="C28" s="515" t="e">
        <f ca="1">+VALUE('Data Summary'!C28)</f>
        <v>#VALUE!</v>
      </c>
      <c r="D28" s="516" t="e">
        <f ca="1">+IF(AND(ISNUMBER(OFFSET('Water Data'!$D$4,0,10*ROW('Water Data'!D22))),'Data Summary'!BS28="Yes"),100-OFFSET('Water Data'!$D$4,0,10*ROW('Water Data'!D22)),NA())</f>
        <v>#N/A</v>
      </c>
      <c r="E28" s="516" t="e">
        <f ca="1">+IF(AND(ISNUMBER(OFFSET('Water Data'!$D$6,0,10*ROW('Water Data'!D22))),'Data Summary'!BT28="Yes"),OFFSET('Water Data'!$D$6,0,10*ROW('Water Data'!D22)),NA())</f>
        <v>#N/A</v>
      </c>
      <c r="F28" s="516" t="e">
        <f ca="1">+IF(AND(ISNUMBER(OFFSET('Water Data'!$D$9,0,10*ROW('Water Data'!D22))),'Data Summary'!BU28="Yes"),OFFSET('Water Data'!$D$9,0,10*ROW('Water Data'!D22)),NA())</f>
        <v>#N/A</v>
      </c>
      <c r="G28" s="516" t="e">
        <f ca="1">+IF(AND(ISNUMBER(OFFSET('Water Data'!$E$4,0,10*ROW('Water Data'!E22))),'Data Summary'!BV28="Yes"),100-OFFSET('Water Data'!$E$4,0,10*ROW('Water Data'!E22)),NA())</f>
        <v>#N/A</v>
      </c>
      <c r="H28" s="516" t="e">
        <f ca="1">+IF(AND(ISNUMBER(OFFSET('Water Data'!$E$6,0,10*ROW('Water Data'!E22))),'Data Summary'!BW28="Yes"),OFFSET('Water Data'!$E$6,0,10*ROW('Water Data'!E22)),NA())</f>
        <v>#N/A</v>
      </c>
      <c r="I28" s="516" t="e">
        <f ca="1">+IF(AND(ISNUMBER(OFFSET('Water Data'!$E$9,0,10*ROW('Water Data'!E22))),'Data Summary'!BX28="Yes"),OFFSET('Water Data'!$E$9,0,10*ROW('Water Data'!E22)),NA())</f>
        <v>#N/A</v>
      </c>
      <c r="J28" s="516" t="e">
        <f ca="1">+IF(AND(ISNUMBER(OFFSET('Water Data'!$F$4,0,10*ROW('Water Data'!F22))),'Data Summary'!BY28="Yes"),100-OFFSET('Water Data'!$F$4,0,10*ROW('Water Data'!F22)),NA())</f>
        <v>#N/A</v>
      </c>
      <c r="K28" s="516" t="e">
        <f ca="1">+IF(AND(ISNUMBER(OFFSET('Water Data'!$F$6,0,10*ROW('Water Data'!F22))),'Data Summary'!BZ28="Yes"),OFFSET('Water Data'!$F$6,0,10*ROW('Water Data'!F22)),NA())</f>
        <v>#N/A</v>
      </c>
      <c r="L28" s="516" t="e">
        <f ca="1">+IF(AND(ISNUMBER(OFFSET('Water Data'!$F$9,0,10*ROW('Water Data'!F22))),'Data Summary'!CA28="Yes"),OFFSET('Water Data'!$F$9,0,10*ROW('Water Data'!F22)),NA())</f>
        <v>#N/A</v>
      </c>
      <c r="M28" s="516" t="e">
        <f ca="1">+IF(AND(ISNUMBER(OFFSET('Water Data'!$G$4,0,10*ROW('Water Data'!G22))),'Data Summary'!CB28="Yes"),100-OFFSET('Water Data'!$G$4,0,10*ROW('Water Data'!G22)),NA())</f>
        <v>#N/A</v>
      </c>
      <c r="N28" s="516" t="e">
        <f ca="1">+IF(AND(ISNUMBER(OFFSET('Water Data'!$G$6,0,10*ROW('Water Data'!G22))),'Data Summary'!CC28="Yes"),OFFSET('Water Data'!$G$6,0,10*ROW('Water Data'!G22)),NA())</f>
        <v>#N/A</v>
      </c>
      <c r="O28" s="516" t="e">
        <f ca="1">+IF(AND(ISNUMBER(OFFSET('Water Data'!$G$9,0,10*ROW('Water Data'!G22))),'Data Summary'!CD28="Yes"),OFFSET('Water Data'!$G$9,0,10*ROW('Water Data'!G22)),NA())</f>
        <v>#N/A</v>
      </c>
      <c r="P28" s="516" t="e">
        <f ca="1">+IF(AND(ISNUMBER(OFFSET('Water Data'!$H$4,0,10*ROW('Water Data'!H22))),'Data Summary'!CE28="Yes"),100-OFFSET('Water Data'!$H$4,0,10*ROW('Water Data'!H22)),NA())</f>
        <v>#N/A</v>
      </c>
      <c r="Q28" s="516" t="e">
        <f ca="1">+IF(AND(ISNUMBER(OFFSET('Water Data'!$H$6,0,10*ROW('Water Data'!H22))),'Data Summary'!CF28="Yes"),OFFSET('Water Data'!$H$6,0,10*ROW('Water Data'!H22)),NA())</f>
        <v>#N/A</v>
      </c>
      <c r="R28" s="516" t="e">
        <f ca="1">+IF(AND(ISNUMBER(OFFSET('Water Data'!$H$9,0,10*ROW('Water Data'!H22))),'Data Summary'!CG28="Yes"),OFFSET('Water Data'!$H$9,0,10*ROW('Water Data'!H22)),NA())</f>
        <v>#N/A</v>
      </c>
      <c r="S28" s="516" t="e">
        <f ca="1">+IF(AND(ISNUMBER(OFFSET('Water Data'!$I$4,0,10*ROW('Water Data'!I22))),'Data Summary'!CH28="Yes"),100-OFFSET('Water Data'!$I$4,0,10*ROW('Water Data'!I22)),NA())</f>
        <v>#N/A</v>
      </c>
      <c r="T28" s="516" t="e">
        <f ca="1">+IF(AND(ISNUMBER(OFFSET('Water Data'!$I$6,0,10*ROW('Water Data'!I22))),'Data Summary'!CI28="Yes"),OFFSET('Water Data'!$I$6,0,10*ROW('Water Data'!I22)),NA())</f>
        <v>#N/A</v>
      </c>
      <c r="U28" s="516" t="e">
        <f ca="1">+IF(AND(ISNUMBER(OFFSET('Water Data'!$I$9,0,10*ROW('Water Data'!I22))),'Data Summary'!CJ28="Yes"),OFFSET('Water Data'!$I$9,0,10*ROW('Water Data'!I22)),NA())</f>
        <v>#N/A</v>
      </c>
      <c r="V28" s="517" t="e">
        <f ca="1">+IF(AND(ISNUMBER(OFFSET('Sanitation Data'!$D$4,0,10*ROW('Sanitation Data'!D22))),'Data Summary'!CK28="Yes"),100-OFFSET('Sanitation Data'!$D$4,0,10*ROW('Sanitation Data'!D22)),NA())</f>
        <v>#N/A</v>
      </c>
      <c r="W28" s="517" t="e">
        <f ca="1">+IF(AND(ISNUMBER(OFFSET('Sanitation Data'!$D$6,0,10*ROW('Sanitation Data'!D22))),'Data Summary'!CL28="Yes"),OFFSET('Sanitation Data'!$D$6,0,10*ROW('Sanitation Data'!D22)),NA())</f>
        <v>#N/A</v>
      </c>
      <c r="X28" s="517" t="e">
        <f ca="1">+IF(AND(ISNUMBER(OFFSET('Sanitation Data'!$D$10,0,10*ROW('Sanitation Data'!D22))),'Data Summary'!CM28="Yes"),OFFSET('Sanitation Data'!$D$10,0,10*ROW('Sanitation Data'!D22)),NA())</f>
        <v>#N/A</v>
      </c>
      <c r="Y28" s="517" t="e">
        <f ca="1">+IF(AND(ISNUMBER(OFFSET('Sanitation Data'!$D$11,0,10*ROW('Sanitation Data'!D22))),'Data Summary'!CN28="Yes"),OFFSET('Sanitation Data'!$D$11,0,10*ROW('Sanitation Data'!D22)),NA())</f>
        <v>#N/A</v>
      </c>
      <c r="Z28" s="517" t="e">
        <f ca="1">+IF(AND(ISNUMBER(OFFSET('Sanitation Data'!$D$12,0,10*ROW('Sanitation Data'!D22))),'Data Summary'!CO28="Yes"),OFFSET('Sanitation Data'!$D$12,0,10*ROW('Sanitation Data'!D22)),NA())</f>
        <v>#N/A</v>
      </c>
      <c r="AA28" s="517" t="e">
        <f ca="1">+IF(AND(ISNUMBER(OFFSET('Sanitation Data'!$E$4,0,10*ROW('Sanitation Data'!E22))),'Data Summary'!CP28="Yes"),100-OFFSET('Sanitation Data'!$E$4,0,10*ROW('Sanitation Data'!E22)),NA())</f>
        <v>#N/A</v>
      </c>
      <c r="AB28" s="517" t="e">
        <f ca="1">+IF(AND(ISNUMBER(OFFSET('Sanitation Data'!$E$6,0,10*ROW('Sanitation Data'!E22))),'Data Summary'!CQ28="Yes"),OFFSET('Sanitation Data'!$E$6,0,10*ROW('Sanitation Data'!E22)),NA())</f>
        <v>#N/A</v>
      </c>
      <c r="AC28" s="517" t="e">
        <f ca="1">+IF(AND(ISNUMBER(OFFSET('Sanitation Data'!$E$10,0,10*ROW('Sanitation Data'!E22))),'Data Summary'!CR28="Yes"),OFFSET('Sanitation Data'!$E$10,0,10*ROW('Sanitation Data'!E22)),NA())</f>
        <v>#N/A</v>
      </c>
      <c r="AD28" s="517" t="e">
        <f ca="1">+IF(AND(ISNUMBER(OFFSET('Sanitation Data'!$E$11,0,10*ROW('Sanitation Data'!E22))),'Data Summary'!CS28="Yes"),OFFSET('Sanitation Data'!$E$11,0,10*ROW('Sanitation Data'!E22)),NA())</f>
        <v>#N/A</v>
      </c>
      <c r="AE28" s="517" t="e">
        <f ca="1">+IF(AND(ISNUMBER(OFFSET('Sanitation Data'!$E$12,0,10*ROW('Sanitation Data'!E22))),'Data Summary'!CT28="Yes"),OFFSET('Sanitation Data'!$E$12,0,10*ROW('Sanitation Data'!E22)),NA())</f>
        <v>#N/A</v>
      </c>
      <c r="AF28" s="517" t="e">
        <f ca="1">+IF(AND(ISNUMBER(OFFSET('Sanitation Data'!$F$4,0,10*ROW('Sanitation Data'!F22))),'Data Summary'!CU28="Yes"),100-OFFSET('Sanitation Data'!$F$4,0,10*ROW('Sanitation Data'!F22)),NA())</f>
        <v>#N/A</v>
      </c>
      <c r="AG28" s="517" t="e">
        <f ca="1">+IF(AND(ISNUMBER(OFFSET('Sanitation Data'!$F$6,0,10*ROW('Sanitation Data'!F22))),'Data Summary'!CV28="Yes"),OFFSET('Sanitation Data'!$F$6,0,10*ROW('Sanitation Data'!F22)),NA())</f>
        <v>#N/A</v>
      </c>
      <c r="AH28" s="517" t="e">
        <f ca="1">+IF(AND(ISNUMBER(OFFSET('Sanitation Data'!$F$10,0,10*ROW('Sanitation Data'!F22))),'Data Summary'!CW28="Yes"),OFFSET('Sanitation Data'!$F$10,0,10*ROW('Sanitation Data'!F22)),NA())</f>
        <v>#N/A</v>
      </c>
      <c r="AI28" s="517" t="e">
        <f ca="1">+IF(AND(ISNUMBER(OFFSET('Sanitation Data'!$F$11,0,10*ROW('Sanitation Data'!F22))),'Data Summary'!CX28="Yes"),OFFSET('Sanitation Data'!$F$11,0,10*ROW('Sanitation Data'!F22)),NA())</f>
        <v>#N/A</v>
      </c>
      <c r="AJ28" s="517" t="e">
        <f ca="1">+IF(AND(ISNUMBER(OFFSET('Sanitation Data'!$F$12,0,10*ROW('Sanitation Data'!F22))),'Data Summary'!CY28="Yes"),OFFSET('Sanitation Data'!$F$12,0,10*ROW('Sanitation Data'!F22)),NA())</f>
        <v>#N/A</v>
      </c>
      <c r="AK28" s="517" t="e">
        <f ca="1">+IF(AND(ISNUMBER(OFFSET('Sanitation Data'!$G$4,0,10*ROW('Sanitation Data'!G22))),'Data Summary'!CZ28="Yes"),100-OFFSET('Sanitation Data'!$G$4,0,10*ROW('Sanitation Data'!G22)),NA())</f>
        <v>#N/A</v>
      </c>
      <c r="AL28" s="517" t="e">
        <f ca="1">+IF(AND(ISNUMBER(OFFSET('Sanitation Data'!$G$6,0,10*ROW('Sanitation Data'!G22))),'Data Summary'!DA28="Yes"),OFFSET('Sanitation Data'!$G$6,0,10*ROW('Sanitation Data'!G22)),NA())</f>
        <v>#N/A</v>
      </c>
      <c r="AM28" s="517" t="e">
        <f ca="1">+IF(AND(ISNUMBER(OFFSET('Sanitation Data'!$G$10,0,10*ROW('Sanitation Data'!G22))),'Data Summary'!DB28="Yes"),OFFSET('Sanitation Data'!$G$10,0,10*ROW('Sanitation Data'!G22)),NA())</f>
        <v>#N/A</v>
      </c>
      <c r="AN28" s="517" t="e">
        <f ca="1">+IF(AND(ISNUMBER(OFFSET('Sanitation Data'!$G$11,0,10*ROW('Sanitation Data'!G22))),'Data Summary'!DC28="Yes"),OFFSET('Sanitation Data'!$G$11,0,10*ROW('Sanitation Data'!G22)),NA())</f>
        <v>#N/A</v>
      </c>
      <c r="AO28" s="517" t="e">
        <f ca="1">+IF(AND(ISNUMBER(OFFSET('Sanitation Data'!$G$12,0,10*ROW('Sanitation Data'!G22))),'Data Summary'!DD28="Yes"),OFFSET('Sanitation Data'!$G$12,0,10*ROW('Sanitation Data'!G22)),NA())</f>
        <v>#N/A</v>
      </c>
      <c r="AP28" s="517" t="e">
        <f ca="1">+IF(AND(ISNUMBER(OFFSET('Sanitation Data'!$H$4,0,10*ROW('Sanitation Data'!H22))),'Data Summary'!DE28="Yes"),100-OFFSET('Sanitation Data'!$H$4,0,10*ROW('Sanitation Data'!H22)),NA())</f>
        <v>#N/A</v>
      </c>
      <c r="AQ28" s="517" t="e">
        <f ca="1">+IF(AND(ISNUMBER(OFFSET('Sanitation Data'!$H$6,0,10*ROW('Sanitation Data'!H22))),'Data Summary'!DF28="Yes"),OFFSET('Sanitation Data'!$H$6,0,10*ROW('Sanitation Data'!H22)),NA())</f>
        <v>#N/A</v>
      </c>
      <c r="AR28" s="517" t="e">
        <f ca="1">+IF(AND(ISNUMBER(OFFSET('Sanitation Data'!$H$10,0,10*ROW('Sanitation Data'!H22))),'Data Summary'!DG28="Yes"),OFFSET('Sanitation Data'!$H$10,0,10*ROW('Sanitation Data'!H22)),NA())</f>
        <v>#N/A</v>
      </c>
      <c r="AS28" s="517" t="e">
        <f ca="1">+IF(AND(ISNUMBER(OFFSET('Sanitation Data'!$H$11,0,10*ROW('Sanitation Data'!H22))),'Data Summary'!DH28="Yes"),OFFSET('Sanitation Data'!$H$11,0,10*ROW('Sanitation Data'!H22)),NA())</f>
        <v>#N/A</v>
      </c>
      <c r="AT28" s="517" t="e">
        <f ca="1">+IF(AND(ISNUMBER(OFFSET('Sanitation Data'!$H$12,0,10*ROW('Sanitation Data'!H22))),'Data Summary'!DI28="Yes"),OFFSET('Sanitation Data'!$H$12,0,10*ROW('Sanitation Data'!H22)),NA())</f>
        <v>#N/A</v>
      </c>
      <c r="AU28" s="517" t="e">
        <f ca="1">+IF(AND(ISNUMBER(OFFSET('Sanitation Data'!$I$4,0,10*ROW('Sanitation Data'!I22))),'Data Summary'!DJ28="Yes"),100-OFFSET('Sanitation Data'!$I$4,0,10*ROW('Sanitation Data'!I22)),NA())</f>
        <v>#N/A</v>
      </c>
      <c r="AV28" s="517" t="e">
        <f ca="1">+IF(AND(ISNUMBER(OFFSET('Sanitation Data'!$I$6,0,10*ROW('Sanitation Data'!I22))),'Data Summary'!DK28="Yes"),OFFSET('Sanitation Data'!$I$6,0,10*ROW('Sanitation Data'!I22)),NA())</f>
        <v>#N/A</v>
      </c>
      <c r="AW28" s="517" t="e">
        <f ca="1">+IF(AND(ISNUMBER(OFFSET('Sanitation Data'!$I$10,0,10*ROW('Sanitation Data'!I22))),'Data Summary'!DL28="Yes"),OFFSET('Sanitation Data'!$I$10,0,10*ROW('Sanitation Data'!I22)),NA())</f>
        <v>#N/A</v>
      </c>
      <c r="AX28" s="517" t="e">
        <f ca="1">+IF(AND(ISNUMBER(OFFSET('Sanitation Data'!$I$11,0,10*ROW('Sanitation Data'!I22))),'Data Summary'!DM28="Yes"),OFFSET('Sanitation Data'!$I$11,0,10*ROW('Sanitation Data'!I22)),NA())</f>
        <v>#N/A</v>
      </c>
      <c r="AY28" s="517" t="e">
        <f ca="1">+IF(AND(ISNUMBER(OFFSET('Sanitation Data'!$I$12,0,10*ROW('Sanitation Data'!I22))),'Data Summary'!DN28="Yes"),OFFSET('Sanitation Data'!$I$12,0,10*ROW('Sanitation Data'!I22)),NA())</f>
        <v>#N/A</v>
      </c>
      <c r="AZ28" s="518" t="e">
        <f ca="1">+IF(AND(ISNUMBER(OFFSET('Hygiene Data'!$D$5,0,10*ROW('Hygiene Data'!D22))),'Data Summary'!DO28="Yes"),OFFSET('Hygiene Data'!$D$5,0,10*ROW('Hygiene Data'!D22)),NA())</f>
        <v>#N/A</v>
      </c>
      <c r="BA28" s="518" t="e">
        <f ca="1">+IF(AND(ISNUMBER(OFFSET('Hygiene Data'!$D$7,0,10*ROW('Hygiene Data'!D22))),'Data Summary'!DP28="Yes"),OFFSET('Hygiene Data'!$D$7,0,10*ROW('Hygiene Data'!D22)),NA())</f>
        <v>#N/A</v>
      </c>
      <c r="BB28" s="518" t="e">
        <f ca="1">+IF(AND(ISNUMBER(OFFSET('Hygiene Data'!$D$9,0,10*ROW('Hygiene Data'!D22))),'Data Summary'!DQ28="Yes"),OFFSET('Hygiene Data'!$D$9,0,10*ROW('Hygiene Data'!D22)),NA())</f>
        <v>#N/A</v>
      </c>
      <c r="BC28" s="518" t="e">
        <f ca="1">+IF(AND(ISNUMBER(OFFSET('Hygiene Data'!$E$5,0,10*ROW('Hygiene Data'!E22))),'Data Summary'!DR28="Yes"),OFFSET('Hygiene Data'!$E$5,0,10*ROW('Hygiene Data'!E22)),NA())</f>
        <v>#N/A</v>
      </c>
      <c r="BD28" s="518" t="e">
        <f ca="1">+IF(AND(ISNUMBER(OFFSET('Hygiene Data'!$E$7,0,10*ROW('Hygiene Data'!E22))),'Data Summary'!DS28="Yes"),OFFSET('Hygiene Data'!$E$7,0,10*ROW('Hygiene Data'!E22)),NA())</f>
        <v>#N/A</v>
      </c>
      <c r="BE28" s="518" t="e">
        <f ca="1">+IF(AND(ISNUMBER(OFFSET('Hygiene Data'!$E$9,0,10*ROW('Hygiene Data'!E22))),'Data Summary'!DT28="Yes"),OFFSET('Hygiene Data'!$E$9,0,10*ROW('Hygiene Data'!E22)),NA())</f>
        <v>#N/A</v>
      </c>
      <c r="BF28" s="518" t="e">
        <f ca="1">+IF(AND(ISNUMBER(OFFSET('Hygiene Data'!$F$5,0,10*ROW('Hygiene Data'!F22))),'Data Summary'!DU28="Yes"),OFFSET('Hygiene Data'!$F$5,0,10*ROW('Hygiene Data'!F22)),NA())</f>
        <v>#N/A</v>
      </c>
      <c r="BG28" s="518" t="e">
        <f ca="1">+IF(AND(ISNUMBER(OFFSET('Hygiene Data'!$F$7,0,10*ROW('Hygiene Data'!F22))),'Data Summary'!DV28="Yes"),OFFSET('Hygiene Data'!$F$7,0,10*ROW('Hygiene Data'!F22)),NA())</f>
        <v>#N/A</v>
      </c>
      <c r="BH28" s="518" t="e">
        <f ca="1">+IF(AND(ISNUMBER(OFFSET('Hygiene Data'!$F$9,0,10*ROW('Hygiene Data'!F22))),'Data Summary'!DW28="Yes"),OFFSET('Hygiene Data'!$F$9,0,10*ROW('Hygiene Data'!F22)),NA())</f>
        <v>#N/A</v>
      </c>
      <c r="BI28" s="518" t="e">
        <f ca="1">+IF(AND(ISNUMBER(OFFSET('Hygiene Data'!$G$5,0,10*ROW('Hygiene Data'!G22))),'Data Summary'!DX28="Yes"),OFFSET('Hygiene Data'!$G$5,0,10*ROW('Hygiene Data'!G22)),NA())</f>
        <v>#N/A</v>
      </c>
      <c r="BJ28" s="518" t="e">
        <f ca="1">+IF(AND(ISNUMBER(OFFSET('Hygiene Data'!$G$7,0,10*ROW('Hygiene Data'!G22))),'Data Summary'!DY28="Yes"),OFFSET('Hygiene Data'!$G$7,0,10*ROW('Hygiene Data'!G22)),NA())</f>
        <v>#N/A</v>
      </c>
      <c r="BK28" s="518" t="e">
        <f ca="1">+IF(AND(ISNUMBER(OFFSET('Hygiene Data'!$G$9,0,10*ROW('Hygiene Data'!G22))),'Data Summary'!DZ28="Yes"),OFFSET('Hygiene Data'!$G$9,0,10*ROW('Hygiene Data'!G22)),NA())</f>
        <v>#N/A</v>
      </c>
      <c r="BL28" s="518" t="e">
        <f ca="1">+IF(AND(ISNUMBER(OFFSET('Hygiene Data'!$H$5,0,10*ROW('Hygiene Data'!H22))),'Data Summary'!EA28="Yes"),OFFSET('Hygiene Data'!$H$5,0,10*ROW('Hygiene Data'!H22)),NA())</f>
        <v>#N/A</v>
      </c>
      <c r="BM28" s="518" t="e">
        <f ca="1">+IF(AND(ISNUMBER(OFFSET('Hygiene Data'!$H$7,0,10*ROW('Hygiene Data'!H22))),'Data Summary'!EB28="Yes"),OFFSET('Hygiene Data'!$H$7,0,10*ROW('Hygiene Data'!H22)),NA())</f>
        <v>#N/A</v>
      </c>
      <c r="BN28" s="518" t="e">
        <f ca="1">+IF(AND(ISNUMBER(OFFSET('Hygiene Data'!$H$9,0,10*ROW('Hygiene Data'!H22))),'Data Summary'!EC28="Yes"),OFFSET('Hygiene Data'!$H$9,0,10*ROW('Hygiene Data'!H22)),NA())</f>
        <v>#N/A</v>
      </c>
      <c r="BO28" s="518" t="e">
        <f ca="1">+IF(AND(ISNUMBER(OFFSET('Hygiene Data'!$I$5,0,10*ROW('Hygiene Data'!I22))),'Data Summary'!ED28="Yes"),OFFSET('Hygiene Data'!$I$5,0,10*ROW('Hygiene Data'!I22)),NA())</f>
        <v>#N/A</v>
      </c>
      <c r="BP28" s="518" t="e">
        <f ca="1">+IF(AND(ISNUMBER(OFFSET('Hygiene Data'!$I$7,0,10*ROW('Hygiene Data'!I22))),'Data Summary'!EE28="Yes"),OFFSET('Hygiene Data'!$I$7,0,10*ROW('Hygiene Data'!I22)),NA())</f>
        <v>#N/A</v>
      </c>
      <c r="BQ28" s="518" t="e">
        <f ca="1">+IF(AND(ISNUMBER(OFFSET('Hygiene Data'!$I$9,0,10*ROW('Hygiene Data'!I22))),'Data Summary'!EF28="Yes"),OFFSET('Hygiene Data'!$I$9,0,10*ROW('Hygiene Data'!I22)),NA())</f>
        <v>#N/A</v>
      </c>
    </row>
    <row r="29" spans="1:69" x14ac:dyDescent="0.25">
      <c r="A29" s="514" t="e">
        <f ca="1">+RIGHT('Data Summary'!A29,LEN('Data Summary'!A29)-9)</f>
        <v>#VALUE!</v>
      </c>
      <c r="B29" s="488" t="str">
        <f ca="1">+IF(ISTEXT('Data Summary'!B29),'Data Summary'!B29,"")</f>
        <v/>
      </c>
      <c r="C29" s="515" t="e">
        <f ca="1">+VALUE('Data Summary'!C29)</f>
        <v>#VALUE!</v>
      </c>
      <c r="D29" s="516" t="e">
        <f ca="1">+IF(AND(ISNUMBER(OFFSET('Water Data'!$D$4,0,10*ROW('Water Data'!D23))),'Data Summary'!BS29="Yes"),100-OFFSET('Water Data'!$D$4,0,10*ROW('Water Data'!D23)),NA())</f>
        <v>#N/A</v>
      </c>
      <c r="E29" s="516" t="e">
        <f ca="1">+IF(AND(ISNUMBER(OFFSET('Water Data'!$D$6,0,10*ROW('Water Data'!D23))),'Data Summary'!BT29="Yes"),OFFSET('Water Data'!$D$6,0,10*ROW('Water Data'!D23)),NA())</f>
        <v>#N/A</v>
      </c>
      <c r="F29" s="516" t="e">
        <f ca="1">+IF(AND(ISNUMBER(OFFSET('Water Data'!$D$9,0,10*ROW('Water Data'!D23))),'Data Summary'!BU29="Yes"),OFFSET('Water Data'!$D$9,0,10*ROW('Water Data'!D23)),NA())</f>
        <v>#N/A</v>
      </c>
      <c r="G29" s="516" t="e">
        <f ca="1">+IF(AND(ISNUMBER(OFFSET('Water Data'!$E$4,0,10*ROW('Water Data'!E23))),'Data Summary'!BV29="Yes"),100-OFFSET('Water Data'!$E$4,0,10*ROW('Water Data'!E23)),NA())</f>
        <v>#N/A</v>
      </c>
      <c r="H29" s="516" t="e">
        <f ca="1">+IF(AND(ISNUMBER(OFFSET('Water Data'!$E$6,0,10*ROW('Water Data'!E23))),'Data Summary'!BW29="Yes"),OFFSET('Water Data'!$E$6,0,10*ROW('Water Data'!E23)),NA())</f>
        <v>#N/A</v>
      </c>
      <c r="I29" s="516" t="e">
        <f ca="1">+IF(AND(ISNUMBER(OFFSET('Water Data'!$E$9,0,10*ROW('Water Data'!E23))),'Data Summary'!BX29="Yes"),OFFSET('Water Data'!$E$9,0,10*ROW('Water Data'!E23)),NA())</f>
        <v>#N/A</v>
      </c>
      <c r="J29" s="516" t="e">
        <f ca="1">+IF(AND(ISNUMBER(OFFSET('Water Data'!$F$4,0,10*ROW('Water Data'!F23))),'Data Summary'!BY29="Yes"),100-OFFSET('Water Data'!$F$4,0,10*ROW('Water Data'!F23)),NA())</f>
        <v>#N/A</v>
      </c>
      <c r="K29" s="516" t="e">
        <f ca="1">+IF(AND(ISNUMBER(OFFSET('Water Data'!$F$6,0,10*ROW('Water Data'!F23))),'Data Summary'!BZ29="Yes"),OFFSET('Water Data'!$F$6,0,10*ROW('Water Data'!F23)),NA())</f>
        <v>#N/A</v>
      </c>
      <c r="L29" s="516" t="e">
        <f ca="1">+IF(AND(ISNUMBER(OFFSET('Water Data'!$F$9,0,10*ROW('Water Data'!F23))),'Data Summary'!CA29="Yes"),OFFSET('Water Data'!$F$9,0,10*ROW('Water Data'!F23)),NA())</f>
        <v>#N/A</v>
      </c>
      <c r="M29" s="516" t="e">
        <f ca="1">+IF(AND(ISNUMBER(OFFSET('Water Data'!$G$4,0,10*ROW('Water Data'!G23))),'Data Summary'!CB29="Yes"),100-OFFSET('Water Data'!$G$4,0,10*ROW('Water Data'!G23)),NA())</f>
        <v>#N/A</v>
      </c>
      <c r="N29" s="516" t="e">
        <f ca="1">+IF(AND(ISNUMBER(OFFSET('Water Data'!$G$6,0,10*ROW('Water Data'!G23))),'Data Summary'!CC29="Yes"),OFFSET('Water Data'!$G$6,0,10*ROW('Water Data'!G23)),NA())</f>
        <v>#N/A</v>
      </c>
      <c r="O29" s="516" t="e">
        <f ca="1">+IF(AND(ISNUMBER(OFFSET('Water Data'!$G$9,0,10*ROW('Water Data'!G23))),'Data Summary'!CD29="Yes"),OFFSET('Water Data'!$G$9,0,10*ROW('Water Data'!G23)),NA())</f>
        <v>#N/A</v>
      </c>
      <c r="P29" s="516" t="e">
        <f ca="1">+IF(AND(ISNUMBER(OFFSET('Water Data'!$H$4,0,10*ROW('Water Data'!H23))),'Data Summary'!CE29="Yes"),100-OFFSET('Water Data'!$H$4,0,10*ROW('Water Data'!H23)),NA())</f>
        <v>#N/A</v>
      </c>
      <c r="Q29" s="516" t="e">
        <f ca="1">+IF(AND(ISNUMBER(OFFSET('Water Data'!$H$6,0,10*ROW('Water Data'!H23))),'Data Summary'!CF29="Yes"),OFFSET('Water Data'!$H$6,0,10*ROW('Water Data'!H23)),NA())</f>
        <v>#N/A</v>
      </c>
      <c r="R29" s="516" t="e">
        <f ca="1">+IF(AND(ISNUMBER(OFFSET('Water Data'!$H$9,0,10*ROW('Water Data'!H23))),'Data Summary'!CG29="Yes"),OFFSET('Water Data'!$H$9,0,10*ROW('Water Data'!H23)),NA())</f>
        <v>#N/A</v>
      </c>
      <c r="S29" s="516" t="e">
        <f ca="1">+IF(AND(ISNUMBER(OFFSET('Water Data'!$I$4,0,10*ROW('Water Data'!I23))),'Data Summary'!CH29="Yes"),100-OFFSET('Water Data'!$I$4,0,10*ROW('Water Data'!I23)),NA())</f>
        <v>#N/A</v>
      </c>
      <c r="T29" s="516" t="e">
        <f ca="1">+IF(AND(ISNUMBER(OFFSET('Water Data'!$I$6,0,10*ROW('Water Data'!I23))),'Data Summary'!CI29="Yes"),OFFSET('Water Data'!$I$6,0,10*ROW('Water Data'!I23)),NA())</f>
        <v>#N/A</v>
      </c>
      <c r="U29" s="516" t="e">
        <f ca="1">+IF(AND(ISNUMBER(OFFSET('Water Data'!$I$9,0,10*ROW('Water Data'!I23))),'Data Summary'!CJ29="Yes"),OFFSET('Water Data'!$I$9,0,10*ROW('Water Data'!I23)),NA())</f>
        <v>#N/A</v>
      </c>
      <c r="V29" s="517" t="e">
        <f ca="1">+IF(AND(ISNUMBER(OFFSET('Sanitation Data'!$D$4,0,10*ROW('Sanitation Data'!D23))),'Data Summary'!CK29="Yes"),100-OFFSET('Sanitation Data'!$D$4,0,10*ROW('Sanitation Data'!D23)),NA())</f>
        <v>#N/A</v>
      </c>
      <c r="W29" s="517" t="e">
        <f ca="1">+IF(AND(ISNUMBER(OFFSET('Sanitation Data'!$D$6,0,10*ROW('Sanitation Data'!D23))),'Data Summary'!CL29="Yes"),OFFSET('Sanitation Data'!$D$6,0,10*ROW('Sanitation Data'!D23)),NA())</f>
        <v>#N/A</v>
      </c>
      <c r="X29" s="517" t="e">
        <f ca="1">+IF(AND(ISNUMBER(OFFSET('Sanitation Data'!$D$10,0,10*ROW('Sanitation Data'!D23))),'Data Summary'!CM29="Yes"),OFFSET('Sanitation Data'!$D$10,0,10*ROW('Sanitation Data'!D23)),NA())</f>
        <v>#N/A</v>
      </c>
      <c r="Y29" s="517" t="e">
        <f ca="1">+IF(AND(ISNUMBER(OFFSET('Sanitation Data'!$D$11,0,10*ROW('Sanitation Data'!D23))),'Data Summary'!CN29="Yes"),OFFSET('Sanitation Data'!$D$11,0,10*ROW('Sanitation Data'!D23)),NA())</f>
        <v>#N/A</v>
      </c>
      <c r="Z29" s="517" t="e">
        <f ca="1">+IF(AND(ISNUMBER(OFFSET('Sanitation Data'!$D$12,0,10*ROW('Sanitation Data'!D23))),'Data Summary'!CO29="Yes"),OFFSET('Sanitation Data'!$D$12,0,10*ROW('Sanitation Data'!D23)),NA())</f>
        <v>#N/A</v>
      </c>
      <c r="AA29" s="517" t="e">
        <f ca="1">+IF(AND(ISNUMBER(OFFSET('Sanitation Data'!$E$4,0,10*ROW('Sanitation Data'!E23))),'Data Summary'!CP29="Yes"),100-OFFSET('Sanitation Data'!$E$4,0,10*ROW('Sanitation Data'!E23)),NA())</f>
        <v>#N/A</v>
      </c>
      <c r="AB29" s="517" t="e">
        <f ca="1">+IF(AND(ISNUMBER(OFFSET('Sanitation Data'!$E$6,0,10*ROW('Sanitation Data'!E23))),'Data Summary'!CQ29="Yes"),OFFSET('Sanitation Data'!$E$6,0,10*ROW('Sanitation Data'!E23)),NA())</f>
        <v>#N/A</v>
      </c>
      <c r="AC29" s="517" t="e">
        <f ca="1">+IF(AND(ISNUMBER(OFFSET('Sanitation Data'!$E$10,0,10*ROW('Sanitation Data'!E23))),'Data Summary'!CR29="Yes"),OFFSET('Sanitation Data'!$E$10,0,10*ROW('Sanitation Data'!E23)),NA())</f>
        <v>#N/A</v>
      </c>
      <c r="AD29" s="517" t="e">
        <f ca="1">+IF(AND(ISNUMBER(OFFSET('Sanitation Data'!$E$11,0,10*ROW('Sanitation Data'!E23))),'Data Summary'!CS29="Yes"),OFFSET('Sanitation Data'!$E$11,0,10*ROW('Sanitation Data'!E23)),NA())</f>
        <v>#N/A</v>
      </c>
      <c r="AE29" s="517" t="e">
        <f ca="1">+IF(AND(ISNUMBER(OFFSET('Sanitation Data'!$E$12,0,10*ROW('Sanitation Data'!E23))),'Data Summary'!CT29="Yes"),OFFSET('Sanitation Data'!$E$12,0,10*ROW('Sanitation Data'!E23)),NA())</f>
        <v>#N/A</v>
      </c>
      <c r="AF29" s="517" t="e">
        <f ca="1">+IF(AND(ISNUMBER(OFFSET('Sanitation Data'!$F$4,0,10*ROW('Sanitation Data'!F23))),'Data Summary'!CU29="Yes"),100-OFFSET('Sanitation Data'!$F$4,0,10*ROW('Sanitation Data'!F23)),NA())</f>
        <v>#N/A</v>
      </c>
      <c r="AG29" s="517" t="e">
        <f ca="1">+IF(AND(ISNUMBER(OFFSET('Sanitation Data'!$F$6,0,10*ROW('Sanitation Data'!F23))),'Data Summary'!CV29="Yes"),OFFSET('Sanitation Data'!$F$6,0,10*ROW('Sanitation Data'!F23)),NA())</f>
        <v>#N/A</v>
      </c>
      <c r="AH29" s="517" t="e">
        <f ca="1">+IF(AND(ISNUMBER(OFFSET('Sanitation Data'!$F$10,0,10*ROW('Sanitation Data'!F23))),'Data Summary'!CW29="Yes"),OFFSET('Sanitation Data'!$F$10,0,10*ROW('Sanitation Data'!F23)),NA())</f>
        <v>#N/A</v>
      </c>
      <c r="AI29" s="517" t="e">
        <f ca="1">+IF(AND(ISNUMBER(OFFSET('Sanitation Data'!$F$11,0,10*ROW('Sanitation Data'!F23))),'Data Summary'!CX29="Yes"),OFFSET('Sanitation Data'!$F$11,0,10*ROW('Sanitation Data'!F23)),NA())</f>
        <v>#N/A</v>
      </c>
      <c r="AJ29" s="517" t="e">
        <f ca="1">+IF(AND(ISNUMBER(OFFSET('Sanitation Data'!$F$12,0,10*ROW('Sanitation Data'!F23))),'Data Summary'!CY29="Yes"),OFFSET('Sanitation Data'!$F$12,0,10*ROW('Sanitation Data'!F23)),NA())</f>
        <v>#N/A</v>
      </c>
      <c r="AK29" s="517" t="e">
        <f ca="1">+IF(AND(ISNUMBER(OFFSET('Sanitation Data'!$G$4,0,10*ROW('Sanitation Data'!G23))),'Data Summary'!CZ29="Yes"),100-OFFSET('Sanitation Data'!$G$4,0,10*ROW('Sanitation Data'!G23)),NA())</f>
        <v>#N/A</v>
      </c>
      <c r="AL29" s="517" t="e">
        <f ca="1">+IF(AND(ISNUMBER(OFFSET('Sanitation Data'!$G$6,0,10*ROW('Sanitation Data'!G23))),'Data Summary'!DA29="Yes"),OFFSET('Sanitation Data'!$G$6,0,10*ROW('Sanitation Data'!G23)),NA())</f>
        <v>#N/A</v>
      </c>
      <c r="AM29" s="517" t="e">
        <f ca="1">+IF(AND(ISNUMBER(OFFSET('Sanitation Data'!$G$10,0,10*ROW('Sanitation Data'!G23))),'Data Summary'!DB29="Yes"),OFFSET('Sanitation Data'!$G$10,0,10*ROW('Sanitation Data'!G23)),NA())</f>
        <v>#N/A</v>
      </c>
      <c r="AN29" s="517" t="e">
        <f ca="1">+IF(AND(ISNUMBER(OFFSET('Sanitation Data'!$G$11,0,10*ROW('Sanitation Data'!G23))),'Data Summary'!DC29="Yes"),OFFSET('Sanitation Data'!$G$11,0,10*ROW('Sanitation Data'!G23)),NA())</f>
        <v>#N/A</v>
      </c>
      <c r="AO29" s="517" t="e">
        <f ca="1">+IF(AND(ISNUMBER(OFFSET('Sanitation Data'!$G$12,0,10*ROW('Sanitation Data'!G23))),'Data Summary'!DD29="Yes"),OFFSET('Sanitation Data'!$G$12,0,10*ROW('Sanitation Data'!G23)),NA())</f>
        <v>#N/A</v>
      </c>
      <c r="AP29" s="517" t="e">
        <f ca="1">+IF(AND(ISNUMBER(OFFSET('Sanitation Data'!$H$4,0,10*ROW('Sanitation Data'!H23))),'Data Summary'!DE29="Yes"),100-OFFSET('Sanitation Data'!$H$4,0,10*ROW('Sanitation Data'!H23)),NA())</f>
        <v>#N/A</v>
      </c>
      <c r="AQ29" s="517" t="e">
        <f ca="1">+IF(AND(ISNUMBER(OFFSET('Sanitation Data'!$H$6,0,10*ROW('Sanitation Data'!H23))),'Data Summary'!DF29="Yes"),OFFSET('Sanitation Data'!$H$6,0,10*ROW('Sanitation Data'!H23)),NA())</f>
        <v>#N/A</v>
      </c>
      <c r="AR29" s="517" t="e">
        <f ca="1">+IF(AND(ISNUMBER(OFFSET('Sanitation Data'!$H$10,0,10*ROW('Sanitation Data'!H23))),'Data Summary'!DG29="Yes"),OFFSET('Sanitation Data'!$H$10,0,10*ROW('Sanitation Data'!H23)),NA())</f>
        <v>#N/A</v>
      </c>
      <c r="AS29" s="517" t="e">
        <f ca="1">+IF(AND(ISNUMBER(OFFSET('Sanitation Data'!$H$11,0,10*ROW('Sanitation Data'!H23))),'Data Summary'!DH29="Yes"),OFFSET('Sanitation Data'!$H$11,0,10*ROW('Sanitation Data'!H23)),NA())</f>
        <v>#N/A</v>
      </c>
      <c r="AT29" s="517" t="e">
        <f ca="1">+IF(AND(ISNUMBER(OFFSET('Sanitation Data'!$H$12,0,10*ROW('Sanitation Data'!H23))),'Data Summary'!DI29="Yes"),OFFSET('Sanitation Data'!$H$12,0,10*ROW('Sanitation Data'!H23)),NA())</f>
        <v>#N/A</v>
      </c>
      <c r="AU29" s="517" t="e">
        <f ca="1">+IF(AND(ISNUMBER(OFFSET('Sanitation Data'!$I$4,0,10*ROW('Sanitation Data'!I23))),'Data Summary'!DJ29="Yes"),100-OFFSET('Sanitation Data'!$I$4,0,10*ROW('Sanitation Data'!I23)),NA())</f>
        <v>#N/A</v>
      </c>
      <c r="AV29" s="517" t="e">
        <f ca="1">+IF(AND(ISNUMBER(OFFSET('Sanitation Data'!$I$6,0,10*ROW('Sanitation Data'!I23))),'Data Summary'!DK29="Yes"),OFFSET('Sanitation Data'!$I$6,0,10*ROW('Sanitation Data'!I23)),NA())</f>
        <v>#N/A</v>
      </c>
      <c r="AW29" s="517" t="e">
        <f ca="1">+IF(AND(ISNUMBER(OFFSET('Sanitation Data'!$I$10,0,10*ROW('Sanitation Data'!I23))),'Data Summary'!DL29="Yes"),OFFSET('Sanitation Data'!$I$10,0,10*ROW('Sanitation Data'!I23)),NA())</f>
        <v>#N/A</v>
      </c>
      <c r="AX29" s="517" t="e">
        <f ca="1">+IF(AND(ISNUMBER(OFFSET('Sanitation Data'!$I$11,0,10*ROW('Sanitation Data'!I23))),'Data Summary'!DM29="Yes"),OFFSET('Sanitation Data'!$I$11,0,10*ROW('Sanitation Data'!I23)),NA())</f>
        <v>#N/A</v>
      </c>
      <c r="AY29" s="517" t="e">
        <f ca="1">+IF(AND(ISNUMBER(OFFSET('Sanitation Data'!$I$12,0,10*ROW('Sanitation Data'!I23))),'Data Summary'!DN29="Yes"),OFFSET('Sanitation Data'!$I$12,0,10*ROW('Sanitation Data'!I23)),NA())</f>
        <v>#N/A</v>
      </c>
      <c r="AZ29" s="518" t="e">
        <f ca="1">+IF(AND(ISNUMBER(OFFSET('Hygiene Data'!$D$5,0,10*ROW('Hygiene Data'!D23))),'Data Summary'!DO29="Yes"),OFFSET('Hygiene Data'!$D$5,0,10*ROW('Hygiene Data'!D23)),NA())</f>
        <v>#N/A</v>
      </c>
      <c r="BA29" s="518" t="e">
        <f ca="1">+IF(AND(ISNUMBER(OFFSET('Hygiene Data'!$D$7,0,10*ROW('Hygiene Data'!D23))),'Data Summary'!DP29="Yes"),OFFSET('Hygiene Data'!$D$7,0,10*ROW('Hygiene Data'!D23)),NA())</f>
        <v>#N/A</v>
      </c>
      <c r="BB29" s="518" t="e">
        <f ca="1">+IF(AND(ISNUMBER(OFFSET('Hygiene Data'!$D$9,0,10*ROW('Hygiene Data'!D23))),'Data Summary'!DQ29="Yes"),OFFSET('Hygiene Data'!$D$9,0,10*ROW('Hygiene Data'!D23)),NA())</f>
        <v>#N/A</v>
      </c>
      <c r="BC29" s="518" t="e">
        <f ca="1">+IF(AND(ISNUMBER(OFFSET('Hygiene Data'!$E$5,0,10*ROW('Hygiene Data'!E23))),'Data Summary'!DR29="Yes"),OFFSET('Hygiene Data'!$E$5,0,10*ROW('Hygiene Data'!E23)),NA())</f>
        <v>#N/A</v>
      </c>
      <c r="BD29" s="518" t="e">
        <f ca="1">+IF(AND(ISNUMBER(OFFSET('Hygiene Data'!$E$7,0,10*ROW('Hygiene Data'!E23))),'Data Summary'!DS29="Yes"),OFFSET('Hygiene Data'!$E$7,0,10*ROW('Hygiene Data'!E23)),NA())</f>
        <v>#N/A</v>
      </c>
      <c r="BE29" s="518" t="e">
        <f ca="1">+IF(AND(ISNUMBER(OFFSET('Hygiene Data'!$E$9,0,10*ROW('Hygiene Data'!E23))),'Data Summary'!DT29="Yes"),OFFSET('Hygiene Data'!$E$9,0,10*ROW('Hygiene Data'!E23)),NA())</f>
        <v>#N/A</v>
      </c>
      <c r="BF29" s="518" t="e">
        <f ca="1">+IF(AND(ISNUMBER(OFFSET('Hygiene Data'!$F$5,0,10*ROW('Hygiene Data'!F23))),'Data Summary'!DU29="Yes"),OFFSET('Hygiene Data'!$F$5,0,10*ROW('Hygiene Data'!F23)),NA())</f>
        <v>#N/A</v>
      </c>
      <c r="BG29" s="518" t="e">
        <f ca="1">+IF(AND(ISNUMBER(OFFSET('Hygiene Data'!$F$7,0,10*ROW('Hygiene Data'!F23))),'Data Summary'!DV29="Yes"),OFFSET('Hygiene Data'!$F$7,0,10*ROW('Hygiene Data'!F23)),NA())</f>
        <v>#N/A</v>
      </c>
      <c r="BH29" s="518" t="e">
        <f ca="1">+IF(AND(ISNUMBER(OFFSET('Hygiene Data'!$F$9,0,10*ROW('Hygiene Data'!F23))),'Data Summary'!DW29="Yes"),OFFSET('Hygiene Data'!$F$9,0,10*ROW('Hygiene Data'!F23)),NA())</f>
        <v>#N/A</v>
      </c>
      <c r="BI29" s="518" t="e">
        <f ca="1">+IF(AND(ISNUMBER(OFFSET('Hygiene Data'!$G$5,0,10*ROW('Hygiene Data'!G23))),'Data Summary'!DX29="Yes"),OFFSET('Hygiene Data'!$G$5,0,10*ROW('Hygiene Data'!G23)),NA())</f>
        <v>#N/A</v>
      </c>
      <c r="BJ29" s="518" t="e">
        <f ca="1">+IF(AND(ISNUMBER(OFFSET('Hygiene Data'!$G$7,0,10*ROW('Hygiene Data'!G23))),'Data Summary'!DY29="Yes"),OFFSET('Hygiene Data'!$G$7,0,10*ROW('Hygiene Data'!G23)),NA())</f>
        <v>#N/A</v>
      </c>
      <c r="BK29" s="518" t="e">
        <f ca="1">+IF(AND(ISNUMBER(OFFSET('Hygiene Data'!$G$9,0,10*ROW('Hygiene Data'!G23))),'Data Summary'!DZ29="Yes"),OFFSET('Hygiene Data'!$G$9,0,10*ROW('Hygiene Data'!G23)),NA())</f>
        <v>#N/A</v>
      </c>
      <c r="BL29" s="518" t="e">
        <f ca="1">+IF(AND(ISNUMBER(OFFSET('Hygiene Data'!$H$5,0,10*ROW('Hygiene Data'!H23))),'Data Summary'!EA29="Yes"),OFFSET('Hygiene Data'!$H$5,0,10*ROW('Hygiene Data'!H23)),NA())</f>
        <v>#N/A</v>
      </c>
      <c r="BM29" s="518" t="e">
        <f ca="1">+IF(AND(ISNUMBER(OFFSET('Hygiene Data'!$H$7,0,10*ROW('Hygiene Data'!H23))),'Data Summary'!EB29="Yes"),OFFSET('Hygiene Data'!$H$7,0,10*ROW('Hygiene Data'!H23)),NA())</f>
        <v>#N/A</v>
      </c>
      <c r="BN29" s="518" t="e">
        <f ca="1">+IF(AND(ISNUMBER(OFFSET('Hygiene Data'!$H$9,0,10*ROW('Hygiene Data'!H23))),'Data Summary'!EC29="Yes"),OFFSET('Hygiene Data'!$H$9,0,10*ROW('Hygiene Data'!H23)),NA())</f>
        <v>#N/A</v>
      </c>
      <c r="BO29" s="518" t="e">
        <f ca="1">+IF(AND(ISNUMBER(OFFSET('Hygiene Data'!$I$5,0,10*ROW('Hygiene Data'!I23))),'Data Summary'!ED29="Yes"),OFFSET('Hygiene Data'!$I$5,0,10*ROW('Hygiene Data'!I23)),NA())</f>
        <v>#N/A</v>
      </c>
      <c r="BP29" s="518" t="e">
        <f ca="1">+IF(AND(ISNUMBER(OFFSET('Hygiene Data'!$I$7,0,10*ROW('Hygiene Data'!I23))),'Data Summary'!EE29="Yes"),OFFSET('Hygiene Data'!$I$7,0,10*ROW('Hygiene Data'!I23)),NA())</f>
        <v>#N/A</v>
      </c>
      <c r="BQ29" s="518" t="e">
        <f ca="1">+IF(AND(ISNUMBER(OFFSET('Hygiene Data'!$I$9,0,10*ROW('Hygiene Data'!I23))),'Data Summary'!EF29="Yes"),OFFSET('Hygiene Data'!$I$9,0,10*ROW('Hygiene Data'!I23)),NA())</f>
        <v>#N/A</v>
      </c>
    </row>
    <row r="30" spans="1:69" x14ac:dyDescent="0.25">
      <c r="A30" s="514" t="e">
        <f ca="1">+RIGHT('Data Summary'!A30,LEN('Data Summary'!A30)-9)</f>
        <v>#VALUE!</v>
      </c>
      <c r="B30" s="488" t="str">
        <f ca="1">+IF(ISTEXT('Data Summary'!B30),'Data Summary'!B30,"")</f>
        <v/>
      </c>
      <c r="C30" s="515" t="e">
        <f ca="1">+VALUE('Data Summary'!C30)</f>
        <v>#VALUE!</v>
      </c>
      <c r="D30" s="516" t="e">
        <f ca="1">+IF(AND(ISNUMBER(OFFSET('Water Data'!$D$4,0,10*ROW('Water Data'!D24))),'Data Summary'!BS30="Yes"),100-OFFSET('Water Data'!$D$4,0,10*ROW('Water Data'!D24)),NA())</f>
        <v>#N/A</v>
      </c>
      <c r="E30" s="516" t="e">
        <f ca="1">+IF(AND(ISNUMBER(OFFSET('Water Data'!$D$6,0,10*ROW('Water Data'!D24))),'Data Summary'!BT30="Yes"),OFFSET('Water Data'!$D$6,0,10*ROW('Water Data'!D24)),NA())</f>
        <v>#N/A</v>
      </c>
      <c r="F30" s="516" t="e">
        <f ca="1">+IF(AND(ISNUMBER(OFFSET('Water Data'!$D$9,0,10*ROW('Water Data'!D24))),'Data Summary'!BU30="Yes"),OFFSET('Water Data'!$D$9,0,10*ROW('Water Data'!D24)),NA())</f>
        <v>#N/A</v>
      </c>
      <c r="G30" s="516" t="e">
        <f ca="1">+IF(AND(ISNUMBER(OFFSET('Water Data'!$E$4,0,10*ROW('Water Data'!E24))),'Data Summary'!BV30="Yes"),100-OFFSET('Water Data'!$E$4,0,10*ROW('Water Data'!E24)),NA())</f>
        <v>#N/A</v>
      </c>
      <c r="H30" s="516" t="e">
        <f ca="1">+IF(AND(ISNUMBER(OFFSET('Water Data'!$E$6,0,10*ROW('Water Data'!E24))),'Data Summary'!BW30="Yes"),OFFSET('Water Data'!$E$6,0,10*ROW('Water Data'!E24)),NA())</f>
        <v>#N/A</v>
      </c>
      <c r="I30" s="516" t="e">
        <f ca="1">+IF(AND(ISNUMBER(OFFSET('Water Data'!$E$9,0,10*ROW('Water Data'!E24))),'Data Summary'!BX30="Yes"),OFFSET('Water Data'!$E$9,0,10*ROW('Water Data'!E24)),NA())</f>
        <v>#N/A</v>
      </c>
      <c r="J30" s="516" t="e">
        <f ca="1">+IF(AND(ISNUMBER(OFFSET('Water Data'!$F$4,0,10*ROW('Water Data'!F24))),'Data Summary'!BY30="Yes"),100-OFFSET('Water Data'!$F$4,0,10*ROW('Water Data'!F24)),NA())</f>
        <v>#N/A</v>
      </c>
      <c r="K30" s="516" t="e">
        <f ca="1">+IF(AND(ISNUMBER(OFFSET('Water Data'!$F$6,0,10*ROW('Water Data'!F24))),'Data Summary'!BZ30="Yes"),OFFSET('Water Data'!$F$6,0,10*ROW('Water Data'!F24)),NA())</f>
        <v>#N/A</v>
      </c>
      <c r="L30" s="516" t="e">
        <f ca="1">+IF(AND(ISNUMBER(OFFSET('Water Data'!$F$9,0,10*ROW('Water Data'!F24))),'Data Summary'!CA30="Yes"),OFFSET('Water Data'!$F$9,0,10*ROW('Water Data'!F24)),NA())</f>
        <v>#N/A</v>
      </c>
      <c r="M30" s="516" t="e">
        <f ca="1">+IF(AND(ISNUMBER(OFFSET('Water Data'!$G$4,0,10*ROW('Water Data'!G24))),'Data Summary'!CB30="Yes"),100-OFFSET('Water Data'!$G$4,0,10*ROW('Water Data'!G24)),NA())</f>
        <v>#N/A</v>
      </c>
      <c r="N30" s="516" t="e">
        <f ca="1">+IF(AND(ISNUMBER(OFFSET('Water Data'!$G$6,0,10*ROW('Water Data'!G24))),'Data Summary'!CC30="Yes"),OFFSET('Water Data'!$G$6,0,10*ROW('Water Data'!G24)),NA())</f>
        <v>#N/A</v>
      </c>
      <c r="O30" s="516" t="e">
        <f ca="1">+IF(AND(ISNUMBER(OFFSET('Water Data'!$G$9,0,10*ROW('Water Data'!G24))),'Data Summary'!CD30="Yes"),OFFSET('Water Data'!$G$9,0,10*ROW('Water Data'!G24)),NA())</f>
        <v>#N/A</v>
      </c>
      <c r="P30" s="516" t="e">
        <f ca="1">+IF(AND(ISNUMBER(OFFSET('Water Data'!$H$4,0,10*ROW('Water Data'!H24))),'Data Summary'!CE30="Yes"),100-OFFSET('Water Data'!$H$4,0,10*ROW('Water Data'!H24)),NA())</f>
        <v>#N/A</v>
      </c>
      <c r="Q30" s="516" t="e">
        <f ca="1">+IF(AND(ISNUMBER(OFFSET('Water Data'!$H$6,0,10*ROW('Water Data'!H24))),'Data Summary'!CF30="Yes"),OFFSET('Water Data'!$H$6,0,10*ROW('Water Data'!H24)),NA())</f>
        <v>#N/A</v>
      </c>
      <c r="R30" s="516" t="e">
        <f ca="1">+IF(AND(ISNUMBER(OFFSET('Water Data'!$H$9,0,10*ROW('Water Data'!H24))),'Data Summary'!CG30="Yes"),OFFSET('Water Data'!$H$9,0,10*ROW('Water Data'!H24)),NA())</f>
        <v>#N/A</v>
      </c>
      <c r="S30" s="516" t="e">
        <f ca="1">+IF(AND(ISNUMBER(OFFSET('Water Data'!$I$4,0,10*ROW('Water Data'!I24))),'Data Summary'!CH30="Yes"),100-OFFSET('Water Data'!$I$4,0,10*ROW('Water Data'!I24)),NA())</f>
        <v>#N/A</v>
      </c>
      <c r="T30" s="516" t="e">
        <f ca="1">+IF(AND(ISNUMBER(OFFSET('Water Data'!$I$6,0,10*ROW('Water Data'!I24))),'Data Summary'!CI30="Yes"),OFFSET('Water Data'!$I$6,0,10*ROW('Water Data'!I24)),NA())</f>
        <v>#N/A</v>
      </c>
      <c r="U30" s="516" t="e">
        <f ca="1">+IF(AND(ISNUMBER(OFFSET('Water Data'!$I$9,0,10*ROW('Water Data'!I24))),'Data Summary'!CJ30="Yes"),OFFSET('Water Data'!$I$9,0,10*ROW('Water Data'!I24)),NA())</f>
        <v>#N/A</v>
      </c>
      <c r="V30" s="517" t="e">
        <f ca="1">+IF(AND(ISNUMBER(OFFSET('Sanitation Data'!$D$4,0,10*ROW('Sanitation Data'!D24))),'Data Summary'!CK30="Yes"),100-OFFSET('Sanitation Data'!$D$4,0,10*ROW('Sanitation Data'!D24)),NA())</f>
        <v>#N/A</v>
      </c>
      <c r="W30" s="517" t="e">
        <f ca="1">+IF(AND(ISNUMBER(OFFSET('Sanitation Data'!$D$6,0,10*ROW('Sanitation Data'!D24))),'Data Summary'!CL30="Yes"),OFFSET('Sanitation Data'!$D$6,0,10*ROW('Sanitation Data'!D24)),NA())</f>
        <v>#N/A</v>
      </c>
      <c r="X30" s="517" t="e">
        <f ca="1">+IF(AND(ISNUMBER(OFFSET('Sanitation Data'!$D$10,0,10*ROW('Sanitation Data'!D24))),'Data Summary'!CM30="Yes"),OFFSET('Sanitation Data'!$D$10,0,10*ROW('Sanitation Data'!D24)),NA())</f>
        <v>#N/A</v>
      </c>
      <c r="Y30" s="517" t="e">
        <f ca="1">+IF(AND(ISNUMBER(OFFSET('Sanitation Data'!$D$11,0,10*ROW('Sanitation Data'!D24))),'Data Summary'!CN30="Yes"),OFFSET('Sanitation Data'!$D$11,0,10*ROW('Sanitation Data'!D24)),NA())</f>
        <v>#N/A</v>
      </c>
      <c r="Z30" s="517" t="e">
        <f ca="1">+IF(AND(ISNUMBER(OFFSET('Sanitation Data'!$D$12,0,10*ROW('Sanitation Data'!D24))),'Data Summary'!CO30="Yes"),OFFSET('Sanitation Data'!$D$12,0,10*ROW('Sanitation Data'!D24)),NA())</f>
        <v>#N/A</v>
      </c>
      <c r="AA30" s="517" t="e">
        <f ca="1">+IF(AND(ISNUMBER(OFFSET('Sanitation Data'!$E$4,0,10*ROW('Sanitation Data'!E24))),'Data Summary'!CP30="Yes"),100-OFFSET('Sanitation Data'!$E$4,0,10*ROW('Sanitation Data'!E24)),NA())</f>
        <v>#N/A</v>
      </c>
      <c r="AB30" s="517" t="e">
        <f ca="1">+IF(AND(ISNUMBER(OFFSET('Sanitation Data'!$E$6,0,10*ROW('Sanitation Data'!E24))),'Data Summary'!CQ30="Yes"),OFFSET('Sanitation Data'!$E$6,0,10*ROW('Sanitation Data'!E24)),NA())</f>
        <v>#N/A</v>
      </c>
      <c r="AC30" s="517" t="e">
        <f ca="1">+IF(AND(ISNUMBER(OFFSET('Sanitation Data'!$E$10,0,10*ROW('Sanitation Data'!E24))),'Data Summary'!CR30="Yes"),OFFSET('Sanitation Data'!$E$10,0,10*ROW('Sanitation Data'!E24)),NA())</f>
        <v>#N/A</v>
      </c>
      <c r="AD30" s="517" t="e">
        <f ca="1">+IF(AND(ISNUMBER(OFFSET('Sanitation Data'!$E$11,0,10*ROW('Sanitation Data'!E24))),'Data Summary'!CS30="Yes"),OFFSET('Sanitation Data'!$E$11,0,10*ROW('Sanitation Data'!E24)),NA())</f>
        <v>#N/A</v>
      </c>
      <c r="AE30" s="517" t="e">
        <f ca="1">+IF(AND(ISNUMBER(OFFSET('Sanitation Data'!$E$12,0,10*ROW('Sanitation Data'!E24))),'Data Summary'!CT30="Yes"),OFFSET('Sanitation Data'!$E$12,0,10*ROW('Sanitation Data'!E24)),NA())</f>
        <v>#N/A</v>
      </c>
      <c r="AF30" s="517" t="e">
        <f ca="1">+IF(AND(ISNUMBER(OFFSET('Sanitation Data'!$F$4,0,10*ROW('Sanitation Data'!F24))),'Data Summary'!CU30="Yes"),100-OFFSET('Sanitation Data'!$F$4,0,10*ROW('Sanitation Data'!F24)),NA())</f>
        <v>#N/A</v>
      </c>
      <c r="AG30" s="517" t="e">
        <f ca="1">+IF(AND(ISNUMBER(OFFSET('Sanitation Data'!$F$6,0,10*ROW('Sanitation Data'!F24))),'Data Summary'!CV30="Yes"),OFFSET('Sanitation Data'!$F$6,0,10*ROW('Sanitation Data'!F24)),NA())</f>
        <v>#N/A</v>
      </c>
      <c r="AH30" s="517" t="e">
        <f ca="1">+IF(AND(ISNUMBER(OFFSET('Sanitation Data'!$F$10,0,10*ROW('Sanitation Data'!F24))),'Data Summary'!CW30="Yes"),OFFSET('Sanitation Data'!$F$10,0,10*ROW('Sanitation Data'!F24)),NA())</f>
        <v>#N/A</v>
      </c>
      <c r="AI30" s="517" t="e">
        <f ca="1">+IF(AND(ISNUMBER(OFFSET('Sanitation Data'!$F$11,0,10*ROW('Sanitation Data'!F24))),'Data Summary'!CX30="Yes"),OFFSET('Sanitation Data'!$F$11,0,10*ROW('Sanitation Data'!F24)),NA())</f>
        <v>#N/A</v>
      </c>
      <c r="AJ30" s="517" t="e">
        <f ca="1">+IF(AND(ISNUMBER(OFFSET('Sanitation Data'!$F$12,0,10*ROW('Sanitation Data'!F24))),'Data Summary'!CY30="Yes"),OFFSET('Sanitation Data'!$F$12,0,10*ROW('Sanitation Data'!F24)),NA())</f>
        <v>#N/A</v>
      </c>
      <c r="AK30" s="517" t="e">
        <f ca="1">+IF(AND(ISNUMBER(OFFSET('Sanitation Data'!$G$4,0,10*ROW('Sanitation Data'!G24))),'Data Summary'!CZ30="Yes"),100-OFFSET('Sanitation Data'!$G$4,0,10*ROW('Sanitation Data'!G24)),NA())</f>
        <v>#N/A</v>
      </c>
      <c r="AL30" s="517" t="e">
        <f ca="1">+IF(AND(ISNUMBER(OFFSET('Sanitation Data'!$G$6,0,10*ROW('Sanitation Data'!G24))),'Data Summary'!DA30="Yes"),OFFSET('Sanitation Data'!$G$6,0,10*ROW('Sanitation Data'!G24)),NA())</f>
        <v>#N/A</v>
      </c>
      <c r="AM30" s="517" t="e">
        <f ca="1">+IF(AND(ISNUMBER(OFFSET('Sanitation Data'!$G$10,0,10*ROW('Sanitation Data'!G24))),'Data Summary'!DB30="Yes"),OFFSET('Sanitation Data'!$G$10,0,10*ROW('Sanitation Data'!G24)),NA())</f>
        <v>#N/A</v>
      </c>
      <c r="AN30" s="517" t="e">
        <f ca="1">+IF(AND(ISNUMBER(OFFSET('Sanitation Data'!$G$11,0,10*ROW('Sanitation Data'!G24))),'Data Summary'!DC30="Yes"),OFFSET('Sanitation Data'!$G$11,0,10*ROW('Sanitation Data'!G24)),NA())</f>
        <v>#N/A</v>
      </c>
      <c r="AO30" s="517" t="e">
        <f ca="1">+IF(AND(ISNUMBER(OFFSET('Sanitation Data'!$G$12,0,10*ROW('Sanitation Data'!G24))),'Data Summary'!DD30="Yes"),OFFSET('Sanitation Data'!$G$12,0,10*ROW('Sanitation Data'!G24)),NA())</f>
        <v>#N/A</v>
      </c>
      <c r="AP30" s="517" t="e">
        <f ca="1">+IF(AND(ISNUMBER(OFFSET('Sanitation Data'!$H$4,0,10*ROW('Sanitation Data'!H24))),'Data Summary'!DE30="Yes"),100-OFFSET('Sanitation Data'!$H$4,0,10*ROW('Sanitation Data'!H24)),NA())</f>
        <v>#N/A</v>
      </c>
      <c r="AQ30" s="517" t="e">
        <f ca="1">+IF(AND(ISNUMBER(OFFSET('Sanitation Data'!$H$6,0,10*ROW('Sanitation Data'!H24))),'Data Summary'!DF30="Yes"),OFFSET('Sanitation Data'!$H$6,0,10*ROW('Sanitation Data'!H24)),NA())</f>
        <v>#N/A</v>
      </c>
      <c r="AR30" s="517" t="e">
        <f ca="1">+IF(AND(ISNUMBER(OFFSET('Sanitation Data'!$H$10,0,10*ROW('Sanitation Data'!H24))),'Data Summary'!DG30="Yes"),OFFSET('Sanitation Data'!$H$10,0,10*ROW('Sanitation Data'!H24)),NA())</f>
        <v>#N/A</v>
      </c>
      <c r="AS30" s="517" t="e">
        <f ca="1">+IF(AND(ISNUMBER(OFFSET('Sanitation Data'!$H$11,0,10*ROW('Sanitation Data'!H24))),'Data Summary'!DH30="Yes"),OFFSET('Sanitation Data'!$H$11,0,10*ROW('Sanitation Data'!H24)),NA())</f>
        <v>#N/A</v>
      </c>
      <c r="AT30" s="517" t="e">
        <f ca="1">+IF(AND(ISNUMBER(OFFSET('Sanitation Data'!$H$12,0,10*ROW('Sanitation Data'!H24))),'Data Summary'!DI30="Yes"),OFFSET('Sanitation Data'!$H$12,0,10*ROW('Sanitation Data'!H24)),NA())</f>
        <v>#N/A</v>
      </c>
      <c r="AU30" s="517" t="e">
        <f ca="1">+IF(AND(ISNUMBER(OFFSET('Sanitation Data'!$I$4,0,10*ROW('Sanitation Data'!I24))),'Data Summary'!DJ30="Yes"),100-OFFSET('Sanitation Data'!$I$4,0,10*ROW('Sanitation Data'!I24)),NA())</f>
        <v>#N/A</v>
      </c>
      <c r="AV30" s="517" t="e">
        <f ca="1">+IF(AND(ISNUMBER(OFFSET('Sanitation Data'!$I$6,0,10*ROW('Sanitation Data'!I24))),'Data Summary'!DK30="Yes"),OFFSET('Sanitation Data'!$I$6,0,10*ROW('Sanitation Data'!I24)),NA())</f>
        <v>#N/A</v>
      </c>
      <c r="AW30" s="517" t="e">
        <f ca="1">+IF(AND(ISNUMBER(OFFSET('Sanitation Data'!$I$10,0,10*ROW('Sanitation Data'!I24))),'Data Summary'!DL30="Yes"),OFFSET('Sanitation Data'!$I$10,0,10*ROW('Sanitation Data'!I24)),NA())</f>
        <v>#N/A</v>
      </c>
      <c r="AX30" s="517" t="e">
        <f ca="1">+IF(AND(ISNUMBER(OFFSET('Sanitation Data'!$I$11,0,10*ROW('Sanitation Data'!I24))),'Data Summary'!DM30="Yes"),OFFSET('Sanitation Data'!$I$11,0,10*ROW('Sanitation Data'!I24)),NA())</f>
        <v>#N/A</v>
      </c>
      <c r="AY30" s="517" t="e">
        <f ca="1">+IF(AND(ISNUMBER(OFFSET('Sanitation Data'!$I$12,0,10*ROW('Sanitation Data'!I24))),'Data Summary'!DN30="Yes"),OFFSET('Sanitation Data'!$I$12,0,10*ROW('Sanitation Data'!I24)),NA())</f>
        <v>#N/A</v>
      </c>
      <c r="AZ30" s="518" t="e">
        <f ca="1">+IF(AND(ISNUMBER(OFFSET('Hygiene Data'!$D$5,0,10*ROW('Hygiene Data'!D24))),'Data Summary'!DO30="Yes"),OFFSET('Hygiene Data'!$D$5,0,10*ROW('Hygiene Data'!D24)),NA())</f>
        <v>#N/A</v>
      </c>
      <c r="BA30" s="518" t="e">
        <f ca="1">+IF(AND(ISNUMBER(OFFSET('Hygiene Data'!$D$7,0,10*ROW('Hygiene Data'!D24))),'Data Summary'!DP30="Yes"),OFFSET('Hygiene Data'!$D$7,0,10*ROW('Hygiene Data'!D24)),NA())</f>
        <v>#N/A</v>
      </c>
      <c r="BB30" s="518" t="e">
        <f ca="1">+IF(AND(ISNUMBER(OFFSET('Hygiene Data'!$D$9,0,10*ROW('Hygiene Data'!D24))),'Data Summary'!DQ30="Yes"),OFFSET('Hygiene Data'!$D$9,0,10*ROW('Hygiene Data'!D24)),NA())</f>
        <v>#N/A</v>
      </c>
      <c r="BC30" s="518" t="e">
        <f ca="1">+IF(AND(ISNUMBER(OFFSET('Hygiene Data'!$E$5,0,10*ROW('Hygiene Data'!E24))),'Data Summary'!DR30="Yes"),OFFSET('Hygiene Data'!$E$5,0,10*ROW('Hygiene Data'!E24)),NA())</f>
        <v>#N/A</v>
      </c>
      <c r="BD30" s="518" t="e">
        <f ca="1">+IF(AND(ISNUMBER(OFFSET('Hygiene Data'!$E$7,0,10*ROW('Hygiene Data'!E24))),'Data Summary'!DS30="Yes"),OFFSET('Hygiene Data'!$E$7,0,10*ROW('Hygiene Data'!E24)),NA())</f>
        <v>#N/A</v>
      </c>
      <c r="BE30" s="518" t="e">
        <f ca="1">+IF(AND(ISNUMBER(OFFSET('Hygiene Data'!$E$9,0,10*ROW('Hygiene Data'!E24))),'Data Summary'!DT30="Yes"),OFFSET('Hygiene Data'!$E$9,0,10*ROW('Hygiene Data'!E24)),NA())</f>
        <v>#N/A</v>
      </c>
      <c r="BF30" s="518" t="e">
        <f ca="1">+IF(AND(ISNUMBER(OFFSET('Hygiene Data'!$F$5,0,10*ROW('Hygiene Data'!F24))),'Data Summary'!DU30="Yes"),OFFSET('Hygiene Data'!$F$5,0,10*ROW('Hygiene Data'!F24)),NA())</f>
        <v>#N/A</v>
      </c>
      <c r="BG30" s="518" t="e">
        <f ca="1">+IF(AND(ISNUMBER(OFFSET('Hygiene Data'!$F$7,0,10*ROW('Hygiene Data'!F24))),'Data Summary'!DV30="Yes"),OFFSET('Hygiene Data'!$F$7,0,10*ROW('Hygiene Data'!F24)),NA())</f>
        <v>#N/A</v>
      </c>
      <c r="BH30" s="518" t="e">
        <f ca="1">+IF(AND(ISNUMBER(OFFSET('Hygiene Data'!$F$9,0,10*ROW('Hygiene Data'!F24))),'Data Summary'!DW30="Yes"),OFFSET('Hygiene Data'!$F$9,0,10*ROW('Hygiene Data'!F24)),NA())</f>
        <v>#N/A</v>
      </c>
      <c r="BI30" s="518" t="e">
        <f ca="1">+IF(AND(ISNUMBER(OFFSET('Hygiene Data'!$G$5,0,10*ROW('Hygiene Data'!G24))),'Data Summary'!DX30="Yes"),OFFSET('Hygiene Data'!$G$5,0,10*ROW('Hygiene Data'!G24)),NA())</f>
        <v>#N/A</v>
      </c>
      <c r="BJ30" s="518" t="e">
        <f ca="1">+IF(AND(ISNUMBER(OFFSET('Hygiene Data'!$G$7,0,10*ROW('Hygiene Data'!G24))),'Data Summary'!DY30="Yes"),OFFSET('Hygiene Data'!$G$7,0,10*ROW('Hygiene Data'!G24)),NA())</f>
        <v>#N/A</v>
      </c>
      <c r="BK30" s="518" t="e">
        <f ca="1">+IF(AND(ISNUMBER(OFFSET('Hygiene Data'!$G$9,0,10*ROW('Hygiene Data'!G24))),'Data Summary'!DZ30="Yes"),OFFSET('Hygiene Data'!$G$9,0,10*ROW('Hygiene Data'!G24)),NA())</f>
        <v>#N/A</v>
      </c>
      <c r="BL30" s="518" t="e">
        <f ca="1">+IF(AND(ISNUMBER(OFFSET('Hygiene Data'!$H$5,0,10*ROW('Hygiene Data'!H24))),'Data Summary'!EA30="Yes"),OFFSET('Hygiene Data'!$H$5,0,10*ROW('Hygiene Data'!H24)),NA())</f>
        <v>#N/A</v>
      </c>
      <c r="BM30" s="518" t="e">
        <f ca="1">+IF(AND(ISNUMBER(OFFSET('Hygiene Data'!$H$7,0,10*ROW('Hygiene Data'!H24))),'Data Summary'!EB30="Yes"),OFFSET('Hygiene Data'!$H$7,0,10*ROW('Hygiene Data'!H24)),NA())</f>
        <v>#N/A</v>
      </c>
      <c r="BN30" s="518" t="e">
        <f ca="1">+IF(AND(ISNUMBER(OFFSET('Hygiene Data'!$H$9,0,10*ROW('Hygiene Data'!H24))),'Data Summary'!EC30="Yes"),OFFSET('Hygiene Data'!$H$9,0,10*ROW('Hygiene Data'!H24)),NA())</f>
        <v>#N/A</v>
      </c>
      <c r="BO30" s="518" t="e">
        <f ca="1">+IF(AND(ISNUMBER(OFFSET('Hygiene Data'!$I$5,0,10*ROW('Hygiene Data'!I24))),'Data Summary'!ED30="Yes"),OFFSET('Hygiene Data'!$I$5,0,10*ROW('Hygiene Data'!I24)),NA())</f>
        <v>#N/A</v>
      </c>
      <c r="BP30" s="518" t="e">
        <f ca="1">+IF(AND(ISNUMBER(OFFSET('Hygiene Data'!$I$7,0,10*ROW('Hygiene Data'!I24))),'Data Summary'!EE30="Yes"),OFFSET('Hygiene Data'!$I$7,0,10*ROW('Hygiene Data'!I24)),NA())</f>
        <v>#N/A</v>
      </c>
      <c r="BQ30" s="518" t="e">
        <f ca="1">+IF(AND(ISNUMBER(OFFSET('Hygiene Data'!$I$9,0,10*ROW('Hygiene Data'!I24))),'Data Summary'!EF30="Yes"),OFFSET('Hygiene Data'!$I$9,0,10*ROW('Hygiene Data'!I24)),NA())</f>
        <v>#N/A</v>
      </c>
    </row>
    <row r="31" spans="1:69" x14ac:dyDescent="0.25">
      <c r="A31" s="514" t="e">
        <f ca="1">+RIGHT('Data Summary'!A31,LEN('Data Summary'!A31)-9)</f>
        <v>#VALUE!</v>
      </c>
      <c r="B31" s="488" t="str">
        <f ca="1">+IF(ISTEXT('Data Summary'!B31),'Data Summary'!B31,"")</f>
        <v/>
      </c>
      <c r="C31" s="515" t="e">
        <f ca="1">+VALUE('Data Summary'!C31)</f>
        <v>#VALUE!</v>
      </c>
      <c r="D31" s="516" t="e">
        <f ca="1">+IF(AND(ISNUMBER(OFFSET('Water Data'!$D$4,0,10*ROW('Water Data'!D25))),'Data Summary'!BS31="Yes"),100-OFFSET('Water Data'!$D$4,0,10*ROW('Water Data'!D25)),NA())</f>
        <v>#N/A</v>
      </c>
      <c r="E31" s="516" t="e">
        <f ca="1">+IF(AND(ISNUMBER(OFFSET('Water Data'!$D$6,0,10*ROW('Water Data'!D25))),'Data Summary'!BT31="Yes"),OFFSET('Water Data'!$D$6,0,10*ROW('Water Data'!D25)),NA())</f>
        <v>#N/A</v>
      </c>
      <c r="F31" s="516" t="e">
        <f ca="1">+IF(AND(ISNUMBER(OFFSET('Water Data'!$D$9,0,10*ROW('Water Data'!D25))),'Data Summary'!BU31="Yes"),OFFSET('Water Data'!$D$9,0,10*ROW('Water Data'!D25)),NA())</f>
        <v>#N/A</v>
      </c>
      <c r="G31" s="516" t="e">
        <f ca="1">+IF(AND(ISNUMBER(OFFSET('Water Data'!$E$4,0,10*ROW('Water Data'!E25))),'Data Summary'!BV31="Yes"),100-OFFSET('Water Data'!$E$4,0,10*ROW('Water Data'!E25)),NA())</f>
        <v>#N/A</v>
      </c>
      <c r="H31" s="516" t="e">
        <f ca="1">+IF(AND(ISNUMBER(OFFSET('Water Data'!$E$6,0,10*ROW('Water Data'!E25))),'Data Summary'!BW31="Yes"),OFFSET('Water Data'!$E$6,0,10*ROW('Water Data'!E25)),NA())</f>
        <v>#N/A</v>
      </c>
      <c r="I31" s="516" t="e">
        <f ca="1">+IF(AND(ISNUMBER(OFFSET('Water Data'!$E$9,0,10*ROW('Water Data'!E25))),'Data Summary'!BX31="Yes"),OFFSET('Water Data'!$E$9,0,10*ROW('Water Data'!E25)),NA())</f>
        <v>#N/A</v>
      </c>
      <c r="J31" s="516" t="e">
        <f ca="1">+IF(AND(ISNUMBER(OFFSET('Water Data'!$F$4,0,10*ROW('Water Data'!F25))),'Data Summary'!BY31="Yes"),100-OFFSET('Water Data'!$F$4,0,10*ROW('Water Data'!F25)),NA())</f>
        <v>#N/A</v>
      </c>
      <c r="K31" s="516" t="e">
        <f ca="1">+IF(AND(ISNUMBER(OFFSET('Water Data'!$F$6,0,10*ROW('Water Data'!F25))),'Data Summary'!BZ31="Yes"),OFFSET('Water Data'!$F$6,0,10*ROW('Water Data'!F25)),NA())</f>
        <v>#N/A</v>
      </c>
      <c r="L31" s="516" t="e">
        <f ca="1">+IF(AND(ISNUMBER(OFFSET('Water Data'!$F$9,0,10*ROW('Water Data'!F25))),'Data Summary'!CA31="Yes"),OFFSET('Water Data'!$F$9,0,10*ROW('Water Data'!F25)),NA())</f>
        <v>#N/A</v>
      </c>
      <c r="M31" s="516" t="e">
        <f ca="1">+IF(AND(ISNUMBER(OFFSET('Water Data'!$G$4,0,10*ROW('Water Data'!G25))),'Data Summary'!CB31="Yes"),100-OFFSET('Water Data'!$G$4,0,10*ROW('Water Data'!G25)),NA())</f>
        <v>#N/A</v>
      </c>
      <c r="N31" s="516" t="e">
        <f ca="1">+IF(AND(ISNUMBER(OFFSET('Water Data'!$G$6,0,10*ROW('Water Data'!G25))),'Data Summary'!CC31="Yes"),OFFSET('Water Data'!$G$6,0,10*ROW('Water Data'!G25)),NA())</f>
        <v>#N/A</v>
      </c>
      <c r="O31" s="516" t="e">
        <f ca="1">+IF(AND(ISNUMBER(OFFSET('Water Data'!$G$9,0,10*ROW('Water Data'!G25))),'Data Summary'!CD31="Yes"),OFFSET('Water Data'!$G$9,0,10*ROW('Water Data'!G25)),NA())</f>
        <v>#N/A</v>
      </c>
      <c r="P31" s="516" t="e">
        <f ca="1">+IF(AND(ISNUMBER(OFFSET('Water Data'!$H$4,0,10*ROW('Water Data'!H25))),'Data Summary'!CE31="Yes"),100-OFFSET('Water Data'!$H$4,0,10*ROW('Water Data'!H25)),NA())</f>
        <v>#N/A</v>
      </c>
      <c r="Q31" s="516" t="e">
        <f ca="1">+IF(AND(ISNUMBER(OFFSET('Water Data'!$H$6,0,10*ROW('Water Data'!H25))),'Data Summary'!CF31="Yes"),OFFSET('Water Data'!$H$6,0,10*ROW('Water Data'!H25)),NA())</f>
        <v>#N/A</v>
      </c>
      <c r="R31" s="516" t="e">
        <f ca="1">+IF(AND(ISNUMBER(OFFSET('Water Data'!$H$9,0,10*ROW('Water Data'!H25))),'Data Summary'!CG31="Yes"),OFFSET('Water Data'!$H$9,0,10*ROW('Water Data'!H25)),NA())</f>
        <v>#N/A</v>
      </c>
      <c r="S31" s="516" t="e">
        <f ca="1">+IF(AND(ISNUMBER(OFFSET('Water Data'!$I$4,0,10*ROW('Water Data'!I25))),'Data Summary'!CH31="Yes"),100-OFFSET('Water Data'!$I$4,0,10*ROW('Water Data'!I25)),NA())</f>
        <v>#N/A</v>
      </c>
      <c r="T31" s="516" t="e">
        <f ca="1">+IF(AND(ISNUMBER(OFFSET('Water Data'!$I$6,0,10*ROW('Water Data'!I25))),'Data Summary'!CI31="Yes"),OFFSET('Water Data'!$I$6,0,10*ROW('Water Data'!I25)),NA())</f>
        <v>#N/A</v>
      </c>
      <c r="U31" s="516" t="e">
        <f ca="1">+IF(AND(ISNUMBER(OFFSET('Water Data'!$I$9,0,10*ROW('Water Data'!I25))),'Data Summary'!CJ31="Yes"),OFFSET('Water Data'!$I$9,0,10*ROW('Water Data'!I25)),NA())</f>
        <v>#N/A</v>
      </c>
      <c r="V31" s="517" t="e">
        <f ca="1">+IF(AND(ISNUMBER(OFFSET('Sanitation Data'!$D$4,0,10*ROW('Sanitation Data'!D25))),'Data Summary'!CK31="Yes"),100-OFFSET('Sanitation Data'!$D$4,0,10*ROW('Sanitation Data'!D25)),NA())</f>
        <v>#N/A</v>
      </c>
      <c r="W31" s="517" t="e">
        <f ca="1">+IF(AND(ISNUMBER(OFFSET('Sanitation Data'!$D$6,0,10*ROW('Sanitation Data'!D25))),'Data Summary'!CL31="Yes"),OFFSET('Sanitation Data'!$D$6,0,10*ROW('Sanitation Data'!D25)),NA())</f>
        <v>#N/A</v>
      </c>
      <c r="X31" s="517" t="e">
        <f ca="1">+IF(AND(ISNUMBER(OFFSET('Sanitation Data'!$D$10,0,10*ROW('Sanitation Data'!D25))),'Data Summary'!CM31="Yes"),OFFSET('Sanitation Data'!$D$10,0,10*ROW('Sanitation Data'!D25)),NA())</f>
        <v>#N/A</v>
      </c>
      <c r="Y31" s="517" t="e">
        <f ca="1">+IF(AND(ISNUMBER(OFFSET('Sanitation Data'!$D$11,0,10*ROW('Sanitation Data'!D25))),'Data Summary'!CN31="Yes"),OFFSET('Sanitation Data'!$D$11,0,10*ROW('Sanitation Data'!D25)),NA())</f>
        <v>#N/A</v>
      </c>
      <c r="Z31" s="517" t="e">
        <f ca="1">+IF(AND(ISNUMBER(OFFSET('Sanitation Data'!$D$12,0,10*ROW('Sanitation Data'!D25))),'Data Summary'!CO31="Yes"),OFFSET('Sanitation Data'!$D$12,0,10*ROW('Sanitation Data'!D25)),NA())</f>
        <v>#N/A</v>
      </c>
      <c r="AA31" s="517" t="e">
        <f ca="1">+IF(AND(ISNUMBER(OFFSET('Sanitation Data'!$E$4,0,10*ROW('Sanitation Data'!E25))),'Data Summary'!CP31="Yes"),100-OFFSET('Sanitation Data'!$E$4,0,10*ROW('Sanitation Data'!E25)),NA())</f>
        <v>#N/A</v>
      </c>
      <c r="AB31" s="517" t="e">
        <f ca="1">+IF(AND(ISNUMBER(OFFSET('Sanitation Data'!$E$6,0,10*ROW('Sanitation Data'!E25))),'Data Summary'!CQ31="Yes"),OFFSET('Sanitation Data'!$E$6,0,10*ROW('Sanitation Data'!E25)),NA())</f>
        <v>#N/A</v>
      </c>
      <c r="AC31" s="517" t="e">
        <f ca="1">+IF(AND(ISNUMBER(OFFSET('Sanitation Data'!$E$10,0,10*ROW('Sanitation Data'!E25))),'Data Summary'!CR31="Yes"),OFFSET('Sanitation Data'!$E$10,0,10*ROW('Sanitation Data'!E25)),NA())</f>
        <v>#N/A</v>
      </c>
      <c r="AD31" s="517" t="e">
        <f ca="1">+IF(AND(ISNUMBER(OFFSET('Sanitation Data'!$E$11,0,10*ROW('Sanitation Data'!E25))),'Data Summary'!CS31="Yes"),OFFSET('Sanitation Data'!$E$11,0,10*ROW('Sanitation Data'!E25)),NA())</f>
        <v>#N/A</v>
      </c>
      <c r="AE31" s="517" t="e">
        <f ca="1">+IF(AND(ISNUMBER(OFFSET('Sanitation Data'!$E$12,0,10*ROW('Sanitation Data'!E25))),'Data Summary'!CT31="Yes"),OFFSET('Sanitation Data'!$E$12,0,10*ROW('Sanitation Data'!E25)),NA())</f>
        <v>#N/A</v>
      </c>
      <c r="AF31" s="517" t="e">
        <f ca="1">+IF(AND(ISNUMBER(OFFSET('Sanitation Data'!$F$4,0,10*ROW('Sanitation Data'!F25))),'Data Summary'!CU31="Yes"),100-OFFSET('Sanitation Data'!$F$4,0,10*ROW('Sanitation Data'!F25)),NA())</f>
        <v>#N/A</v>
      </c>
      <c r="AG31" s="517" t="e">
        <f ca="1">+IF(AND(ISNUMBER(OFFSET('Sanitation Data'!$F$6,0,10*ROW('Sanitation Data'!F25))),'Data Summary'!CV31="Yes"),OFFSET('Sanitation Data'!$F$6,0,10*ROW('Sanitation Data'!F25)),NA())</f>
        <v>#N/A</v>
      </c>
      <c r="AH31" s="517" t="e">
        <f ca="1">+IF(AND(ISNUMBER(OFFSET('Sanitation Data'!$F$10,0,10*ROW('Sanitation Data'!F25))),'Data Summary'!CW31="Yes"),OFFSET('Sanitation Data'!$F$10,0,10*ROW('Sanitation Data'!F25)),NA())</f>
        <v>#N/A</v>
      </c>
      <c r="AI31" s="517" t="e">
        <f ca="1">+IF(AND(ISNUMBER(OFFSET('Sanitation Data'!$F$11,0,10*ROW('Sanitation Data'!F25))),'Data Summary'!CX31="Yes"),OFFSET('Sanitation Data'!$F$11,0,10*ROW('Sanitation Data'!F25)),NA())</f>
        <v>#N/A</v>
      </c>
      <c r="AJ31" s="517" t="e">
        <f ca="1">+IF(AND(ISNUMBER(OFFSET('Sanitation Data'!$F$12,0,10*ROW('Sanitation Data'!F25))),'Data Summary'!CY31="Yes"),OFFSET('Sanitation Data'!$F$12,0,10*ROW('Sanitation Data'!F25)),NA())</f>
        <v>#N/A</v>
      </c>
      <c r="AK31" s="517" t="e">
        <f ca="1">+IF(AND(ISNUMBER(OFFSET('Sanitation Data'!$G$4,0,10*ROW('Sanitation Data'!G25))),'Data Summary'!CZ31="Yes"),100-OFFSET('Sanitation Data'!$G$4,0,10*ROW('Sanitation Data'!G25)),NA())</f>
        <v>#N/A</v>
      </c>
      <c r="AL31" s="517" t="e">
        <f ca="1">+IF(AND(ISNUMBER(OFFSET('Sanitation Data'!$G$6,0,10*ROW('Sanitation Data'!G25))),'Data Summary'!DA31="Yes"),OFFSET('Sanitation Data'!$G$6,0,10*ROW('Sanitation Data'!G25)),NA())</f>
        <v>#N/A</v>
      </c>
      <c r="AM31" s="517" t="e">
        <f ca="1">+IF(AND(ISNUMBER(OFFSET('Sanitation Data'!$G$10,0,10*ROW('Sanitation Data'!G25))),'Data Summary'!DB31="Yes"),OFFSET('Sanitation Data'!$G$10,0,10*ROW('Sanitation Data'!G25)),NA())</f>
        <v>#N/A</v>
      </c>
      <c r="AN31" s="517" t="e">
        <f ca="1">+IF(AND(ISNUMBER(OFFSET('Sanitation Data'!$G$11,0,10*ROW('Sanitation Data'!G25))),'Data Summary'!DC31="Yes"),OFFSET('Sanitation Data'!$G$11,0,10*ROW('Sanitation Data'!G25)),NA())</f>
        <v>#N/A</v>
      </c>
      <c r="AO31" s="517" t="e">
        <f ca="1">+IF(AND(ISNUMBER(OFFSET('Sanitation Data'!$G$12,0,10*ROW('Sanitation Data'!G25))),'Data Summary'!DD31="Yes"),OFFSET('Sanitation Data'!$G$12,0,10*ROW('Sanitation Data'!G25)),NA())</f>
        <v>#N/A</v>
      </c>
      <c r="AP31" s="517" t="e">
        <f ca="1">+IF(AND(ISNUMBER(OFFSET('Sanitation Data'!$H$4,0,10*ROW('Sanitation Data'!H25))),'Data Summary'!DE31="Yes"),100-OFFSET('Sanitation Data'!$H$4,0,10*ROW('Sanitation Data'!H25)),NA())</f>
        <v>#N/A</v>
      </c>
      <c r="AQ31" s="517" t="e">
        <f ca="1">+IF(AND(ISNUMBER(OFFSET('Sanitation Data'!$H$6,0,10*ROW('Sanitation Data'!H25))),'Data Summary'!DF31="Yes"),OFFSET('Sanitation Data'!$H$6,0,10*ROW('Sanitation Data'!H25)),NA())</f>
        <v>#N/A</v>
      </c>
      <c r="AR31" s="517" t="e">
        <f ca="1">+IF(AND(ISNUMBER(OFFSET('Sanitation Data'!$H$10,0,10*ROW('Sanitation Data'!H25))),'Data Summary'!DG31="Yes"),OFFSET('Sanitation Data'!$H$10,0,10*ROW('Sanitation Data'!H25)),NA())</f>
        <v>#N/A</v>
      </c>
      <c r="AS31" s="517" t="e">
        <f ca="1">+IF(AND(ISNUMBER(OFFSET('Sanitation Data'!$H$11,0,10*ROW('Sanitation Data'!H25))),'Data Summary'!DH31="Yes"),OFFSET('Sanitation Data'!$H$11,0,10*ROW('Sanitation Data'!H25)),NA())</f>
        <v>#N/A</v>
      </c>
      <c r="AT31" s="517" t="e">
        <f ca="1">+IF(AND(ISNUMBER(OFFSET('Sanitation Data'!$H$12,0,10*ROW('Sanitation Data'!H25))),'Data Summary'!DI31="Yes"),OFFSET('Sanitation Data'!$H$12,0,10*ROW('Sanitation Data'!H25)),NA())</f>
        <v>#N/A</v>
      </c>
      <c r="AU31" s="517" t="e">
        <f ca="1">+IF(AND(ISNUMBER(OFFSET('Sanitation Data'!$I$4,0,10*ROW('Sanitation Data'!I25))),'Data Summary'!DJ31="Yes"),100-OFFSET('Sanitation Data'!$I$4,0,10*ROW('Sanitation Data'!I25)),NA())</f>
        <v>#N/A</v>
      </c>
      <c r="AV31" s="517" t="e">
        <f ca="1">+IF(AND(ISNUMBER(OFFSET('Sanitation Data'!$I$6,0,10*ROW('Sanitation Data'!I25))),'Data Summary'!DK31="Yes"),OFFSET('Sanitation Data'!$I$6,0,10*ROW('Sanitation Data'!I25)),NA())</f>
        <v>#N/A</v>
      </c>
      <c r="AW31" s="517" t="e">
        <f ca="1">+IF(AND(ISNUMBER(OFFSET('Sanitation Data'!$I$10,0,10*ROW('Sanitation Data'!I25))),'Data Summary'!DL31="Yes"),OFFSET('Sanitation Data'!$I$10,0,10*ROW('Sanitation Data'!I25)),NA())</f>
        <v>#N/A</v>
      </c>
      <c r="AX31" s="517" t="e">
        <f ca="1">+IF(AND(ISNUMBER(OFFSET('Sanitation Data'!$I$11,0,10*ROW('Sanitation Data'!I25))),'Data Summary'!DM31="Yes"),OFFSET('Sanitation Data'!$I$11,0,10*ROW('Sanitation Data'!I25)),NA())</f>
        <v>#N/A</v>
      </c>
      <c r="AY31" s="517" t="e">
        <f ca="1">+IF(AND(ISNUMBER(OFFSET('Sanitation Data'!$I$12,0,10*ROW('Sanitation Data'!I25))),'Data Summary'!DN31="Yes"),OFFSET('Sanitation Data'!$I$12,0,10*ROW('Sanitation Data'!I25)),NA())</f>
        <v>#N/A</v>
      </c>
      <c r="AZ31" s="518" t="e">
        <f ca="1">+IF(AND(ISNUMBER(OFFSET('Hygiene Data'!$D$5,0,10*ROW('Hygiene Data'!D25))),'Data Summary'!DO31="Yes"),OFFSET('Hygiene Data'!$D$5,0,10*ROW('Hygiene Data'!D25)),NA())</f>
        <v>#N/A</v>
      </c>
      <c r="BA31" s="518" t="e">
        <f ca="1">+IF(AND(ISNUMBER(OFFSET('Hygiene Data'!$D$7,0,10*ROW('Hygiene Data'!D25))),'Data Summary'!DP31="Yes"),OFFSET('Hygiene Data'!$D$7,0,10*ROW('Hygiene Data'!D25)),NA())</f>
        <v>#N/A</v>
      </c>
      <c r="BB31" s="518" t="e">
        <f ca="1">+IF(AND(ISNUMBER(OFFSET('Hygiene Data'!$D$9,0,10*ROW('Hygiene Data'!D25))),'Data Summary'!DQ31="Yes"),OFFSET('Hygiene Data'!$D$9,0,10*ROW('Hygiene Data'!D25)),NA())</f>
        <v>#N/A</v>
      </c>
      <c r="BC31" s="518" t="e">
        <f ca="1">+IF(AND(ISNUMBER(OFFSET('Hygiene Data'!$E$5,0,10*ROW('Hygiene Data'!E25))),'Data Summary'!DR31="Yes"),OFFSET('Hygiene Data'!$E$5,0,10*ROW('Hygiene Data'!E25)),NA())</f>
        <v>#N/A</v>
      </c>
      <c r="BD31" s="518" t="e">
        <f ca="1">+IF(AND(ISNUMBER(OFFSET('Hygiene Data'!$E$7,0,10*ROW('Hygiene Data'!E25))),'Data Summary'!DS31="Yes"),OFFSET('Hygiene Data'!$E$7,0,10*ROW('Hygiene Data'!E25)),NA())</f>
        <v>#N/A</v>
      </c>
      <c r="BE31" s="518" t="e">
        <f ca="1">+IF(AND(ISNUMBER(OFFSET('Hygiene Data'!$E$9,0,10*ROW('Hygiene Data'!E25))),'Data Summary'!DT31="Yes"),OFFSET('Hygiene Data'!$E$9,0,10*ROW('Hygiene Data'!E25)),NA())</f>
        <v>#N/A</v>
      </c>
      <c r="BF31" s="518" t="e">
        <f ca="1">+IF(AND(ISNUMBER(OFFSET('Hygiene Data'!$F$5,0,10*ROW('Hygiene Data'!F25))),'Data Summary'!DU31="Yes"),OFFSET('Hygiene Data'!$F$5,0,10*ROW('Hygiene Data'!F25)),NA())</f>
        <v>#N/A</v>
      </c>
      <c r="BG31" s="518" t="e">
        <f ca="1">+IF(AND(ISNUMBER(OFFSET('Hygiene Data'!$F$7,0,10*ROW('Hygiene Data'!F25))),'Data Summary'!DV31="Yes"),OFFSET('Hygiene Data'!$F$7,0,10*ROW('Hygiene Data'!F25)),NA())</f>
        <v>#N/A</v>
      </c>
      <c r="BH31" s="518" t="e">
        <f ca="1">+IF(AND(ISNUMBER(OFFSET('Hygiene Data'!$F$9,0,10*ROW('Hygiene Data'!F25))),'Data Summary'!DW31="Yes"),OFFSET('Hygiene Data'!$F$9,0,10*ROW('Hygiene Data'!F25)),NA())</f>
        <v>#N/A</v>
      </c>
      <c r="BI31" s="518" t="e">
        <f ca="1">+IF(AND(ISNUMBER(OFFSET('Hygiene Data'!$G$5,0,10*ROW('Hygiene Data'!G25))),'Data Summary'!DX31="Yes"),OFFSET('Hygiene Data'!$G$5,0,10*ROW('Hygiene Data'!G25)),NA())</f>
        <v>#N/A</v>
      </c>
      <c r="BJ31" s="518" t="e">
        <f ca="1">+IF(AND(ISNUMBER(OFFSET('Hygiene Data'!$G$7,0,10*ROW('Hygiene Data'!G25))),'Data Summary'!DY31="Yes"),OFFSET('Hygiene Data'!$G$7,0,10*ROW('Hygiene Data'!G25)),NA())</f>
        <v>#N/A</v>
      </c>
      <c r="BK31" s="518" t="e">
        <f ca="1">+IF(AND(ISNUMBER(OFFSET('Hygiene Data'!$G$9,0,10*ROW('Hygiene Data'!G25))),'Data Summary'!DZ31="Yes"),OFFSET('Hygiene Data'!$G$9,0,10*ROW('Hygiene Data'!G25)),NA())</f>
        <v>#N/A</v>
      </c>
      <c r="BL31" s="518" t="e">
        <f ca="1">+IF(AND(ISNUMBER(OFFSET('Hygiene Data'!$H$5,0,10*ROW('Hygiene Data'!H25))),'Data Summary'!EA31="Yes"),OFFSET('Hygiene Data'!$H$5,0,10*ROW('Hygiene Data'!H25)),NA())</f>
        <v>#N/A</v>
      </c>
      <c r="BM31" s="518" t="e">
        <f ca="1">+IF(AND(ISNUMBER(OFFSET('Hygiene Data'!$H$7,0,10*ROW('Hygiene Data'!H25))),'Data Summary'!EB31="Yes"),OFFSET('Hygiene Data'!$H$7,0,10*ROW('Hygiene Data'!H25)),NA())</f>
        <v>#N/A</v>
      </c>
      <c r="BN31" s="518" t="e">
        <f ca="1">+IF(AND(ISNUMBER(OFFSET('Hygiene Data'!$H$9,0,10*ROW('Hygiene Data'!H25))),'Data Summary'!EC31="Yes"),OFFSET('Hygiene Data'!$H$9,0,10*ROW('Hygiene Data'!H25)),NA())</f>
        <v>#N/A</v>
      </c>
      <c r="BO31" s="518" t="e">
        <f ca="1">+IF(AND(ISNUMBER(OFFSET('Hygiene Data'!$I$5,0,10*ROW('Hygiene Data'!I25))),'Data Summary'!ED31="Yes"),OFFSET('Hygiene Data'!$I$5,0,10*ROW('Hygiene Data'!I25)),NA())</f>
        <v>#N/A</v>
      </c>
      <c r="BP31" s="518" t="e">
        <f ca="1">+IF(AND(ISNUMBER(OFFSET('Hygiene Data'!$I$7,0,10*ROW('Hygiene Data'!I25))),'Data Summary'!EE31="Yes"),OFFSET('Hygiene Data'!$I$7,0,10*ROW('Hygiene Data'!I25)),NA())</f>
        <v>#N/A</v>
      </c>
      <c r="BQ31" s="518" t="e">
        <f ca="1">+IF(AND(ISNUMBER(OFFSET('Hygiene Data'!$I$9,0,10*ROW('Hygiene Data'!I25))),'Data Summary'!EF31="Yes"),OFFSET('Hygiene Data'!$I$9,0,10*ROW('Hygiene Data'!I25)),NA())</f>
        <v>#N/A</v>
      </c>
    </row>
    <row r="32" spans="1:69" x14ac:dyDescent="0.25">
      <c r="A32" s="514" t="e">
        <f ca="1">+RIGHT('Data Summary'!A32,LEN('Data Summary'!A32)-9)</f>
        <v>#VALUE!</v>
      </c>
      <c r="B32" s="488" t="str">
        <f ca="1">+IF(ISTEXT('Data Summary'!B32),'Data Summary'!B32,"")</f>
        <v/>
      </c>
      <c r="C32" s="515" t="e">
        <f ca="1">+VALUE('Data Summary'!C32)</f>
        <v>#VALUE!</v>
      </c>
      <c r="D32" s="516" t="e">
        <f ca="1">+IF(AND(ISNUMBER(OFFSET('Water Data'!$D$4,0,10*ROW('Water Data'!D26))),'Data Summary'!BS32="Yes"),100-OFFSET('Water Data'!$D$4,0,10*ROW('Water Data'!D26)),NA())</f>
        <v>#N/A</v>
      </c>
      <c r="E32" s="516" t="e">
        <f ca="1">+IF(AND(ISNUMBER(OFFSET('Water Data'!$D$6,0,10*ROW('Water Data'!D26))),'Data Summary'!BT32="Yes"),OFFSET('Water Data'!$D$6,0,10*ROW('Water Data'!D26)),NA())</f>
        <v>#N/A</v>
      </c>
      <c r="F32" s="516" t="e">
        <f ca="1">+IF(AND(ISNUMBER(OFFSET('Water Data'!$D$9,0,10*ROW('Water Data'!D26))),'Data Summary'!BU32="Yes"),OFFSET('Water Data'!$D$9,0,10*ROW('Water Data'!D26)),NA())</f>
        <v>#N/A</v>
      </c>
      <c r="G32" s="516" t="e">
        <f ca="1">+IF(AND(ISNUMBER(OFFSET('Water Data'!$E$4,0,10*ROW('Water Data'!E26))),'Data Summary'!BV32="Yes"),100-OFFSET('Water Data'!$E$4,0,10*ROW('Water Data'!E26)),NA())</f>
        <v>#N/A</v>
      </c>
      <c r="H32" s="516" t="e">
        <f ca="1">+IF(AND(ISNUMBER(OFFSET('Water Data'!$E$6,0,10*ROW('Water Data'!E26))),'Data Summary'!BW32="Yes"),OFFSET('Water Data'!$E$6,0,10*ROW('Water Data'!E26)),NA())</f>
        <v>#N/A</v>
      </c>
      <c r="I32" s="516" t="e">
        <f ca="1">+IF(AND(ISNUMBER(OFFSET('Water Data'!$E$9,0,10*ROW('Water Data'!E26))),'Data Summary'!BX32="Yes"),OFFSET('Water Data'!$E$9,0,10*ROW('Water Data'!E26)),NA())</f>
        <v>#N/A</v>
      </c>
      <c r="J32" s="516" t="e">
        <f ca="1">+IF(AND(ISNUMBER(OFFSET('Water Data'!$F$4,0,10*ROW('Water Data'!F26))),'Data Summary'!BY32="Yes"),100-OFFSET('Water Data'!$F$4,0,10*ROW('Water Data'!F26)),NA())</f>
        <v>#N/A</v>
      </c>
      <c r="K32" s="516" t="e">
        <f ca="1">+IF(AND(ISNUMBER(OFFSET('Water Data'!$F$6,0,10*ROW('Water Data'!F26))),'Data Summary'!BZ32="Yes"),OFFSET('Water Data'!$F$6,0,10*ROW('Water Data'!F26)),NA())</f>
        <v>#N/A</v>
      </c>
      <c r="L32" s="516" t="e">
        <f ca="1">+IF(AND(ISNUMBER(OFFSET('Water Data'!$F$9,0,10*ROW('Water Data'!F26))),'Data Summary'!CA32="Yes"),OFFSET('Water Data'!$F$9,0,10*ROW('Water Data'!F26)),NA())</f>
        <v>#N/A</v>
      </c>
      <c r="M32" s="516" t="e">
        <f ca="1">+IF(AND(ISNUMBER(OFFSET('Water Data'!$G$4,0,10*ROW('Water Data'!G26))),'Data Summary'!CB32="Yes"),100-OFFSET('Water Data'!$G$4,0,10*ROW('Water Data'!G26)),NA())</f>
        <v>#N/A</v>
      </c>
      <c r="N32" s="516" t="e">
        <f ca="1">+IF(AND(ISNUMBER(OFFSET('Water Data'!$G$6,0,10*ROW('Water Data'!G26))),'Data Summary'!CC32="Yes"),OFFSET('Water Data'!$G$6,0,10*ROW('Water Data'!G26)),NA())</f>
        <v>#N/A</v>
      </c>
      <c r="O32" s="516" t="e">
        <f ca="1">+IF(AND(ISNUMBER(OFFSET('Water Data'!$G$9,0,10*ROW('Water Data'!G26))),'Data Summary'!CD32="Yes"),OFFSET('Water Data'!$G$9,0,10*ROW('Water Data'!G26)),NA())</f>
        <v>#N/A</v>
      </c>
      <c r="P32" s="516" t="e">
        <f ca="1">+IF(AND(ISNUMBER(OFFSET('Water Data'!$H$4,0,10*ROW('Water Data'!H26))),'Data Summary'!CE32="Yes"),100-OFFSET('Water Data'!$H$4,0,10*ROW('Water Data'!H26)),NA())</f>
        <v>#N/A</v>
      </c>
      <c r="Q32" s="516" t="e">
        <f ca="1">+IF(AND(ISNUMBER(OFFSET('Water Data'!$H$6,0,10*ROW('Water Data'!H26))),'Data Summary'!CF32="Yes"),OFFSET('Water Data'!$H$6,0,10*ROW('Water Data'!H26)),NA())</f>
        <v>#N/A</v>
      </c>
      <c r="R32" s="516" t="e">
        <f ca="1">+IF(AND(ISNUMBER(OFFSET('Water Data'!$H$9,0,10*ROW('Water Data'!H26))),'Data Summary'!CG32="Yes"),OFFSET('Water Data'!$H$9,0,10*ROW('Water Data'!H26)),NA())</f>
        <v>#N/A</v>
      </c>
      <c r="S32" s="516" t="e">
        <f ca="1">+IF(AND(ISNUMBER(OFFSET('Water Data'!$I$4,0,10*ROW('Water Data'!I26))),'Data Summary'!CH32="Yes"),100-OFFSET('Water Data'!$I$4,0,10*ROW('Water Data'!I26)),NA())</f>
        <v>#N/A</v>
      </c>
      <c r="T32" s="516" t="e">
        <f ca="1">+IF(AND(ISNUMBER(OFFSET('Water Data'!$I$6,0,10*ROW('Water Data'!I26))),'Data Summary'!CI32="Yes"),OFFSET('Water Data'!$I$6,0,10*ROW('Water Data'!I26)),NA())</f>
        <v>#N/A</v>
      </c>
      <c r="U32" s="516" t="e">
        <f ca="1">+IF(AND(ISNUMBER(OFFSET('Water Data'!$I$9,0,10*ROW('Water Data'!I26))),'Data Summary'!CJ32="Yes"),OFFSET('Water Data'!$I$9,0,10*ROW('Water Data'!I26)),NA())</f>
        <v>#N/A</v>
      </c>
      <c r="V32" s="517" t="e">
        <f ca="1">+IF(AND(ISNUMBER(OFFSET('Sanitation Data'!$D$4,0,10*ROW('Sanitation Data'!D26))),'Data Summary'!CK32="Yes"),100-OFFSET('Sanitation Data'!$D$4,0,10*ROW('Sanitation Data'!D26)),NA())</f>
        <v>#N/A</v>
      </c>
      <c r="W32" s="517" t="e">
        <f ca="1">+IF(AND(ISNUMBER(OFFSET('Sanitation Data'!$D$6,0,10*ROW('Sanitation Data'!D26))),'Data Summary'!CL32="Yes"),OFFSET('Sanitation Data'!$D$6,0,10*ROW('Sanitation Data'!D26)),NA())</f>
        <v>#N/A</v>
      </c>
      <c r="X32" s="517" t="e">
        <f ca="1">+IF(AND(ISNUMBER(OFFSET('Sanitation Data'!$D$10,0,10*ROW('Sanitation Data'!D26))),'Data Summary'!CM32="Yes"),OFFSET('Sanitation Data'!$D$10,0,10*ROW('Sanitation Data'!D26)),NA())</f>
        <v>#N/A</v>
      </c>
      <c r="Y32" s="517" t="e">
        <f ca="1">+IF(AND(ISNUMBER(OFFSET('Sanitation Data'!$D$11,0,10*ROW('Sanitation Data'!D26))),'Data Summary'!CN32="Yes"),OFFSET('Sanitation Data'!$D$11,0,10*ROW('Sanitation Data'!D26)),NA())</f>
        <v>#N/A</v>
      </c>
      <c r="Z32" s="517" t="e">
        <f ca="1">+IF(AND(ISNUMBER(OFFSET('Sanitation Data'!$D$12,0,10*ROW('Sanitation Data'!D26))),'Data Summary'!CO32="Yes"),OFFSET('Sanitation Data'!$D$12,0,10*ROW('Sanitation Data'!D26)),NA())</f>
        <v>#N/A</v>
      </c>
      <c r="AA32" s="517" t="e">
        <f ca="1">+IF(AND(ISNUMBER(OFFSET('Sanitation Data'!$E$4,0,10*ROW('Sanitation Data'!E26))),'Data Summary'!CP32="Yes"),100-OFFSET('Sanitation Data'!$E$4,0,10*ROW('Sanitation Data'!E26)),NA())</f>
        <v>#N/A</v>
      </c>
      <c r="AB32" s="517" t="e">
        <f ca="1">+IF(AND(ISNUMBER(OFFSET('Sanitation Data'!$E$6,0,10*ROW('Sanitation Data'!E26))),'Data Summary'!CQ32="Yes"),OFFSET('Sanitation Data'!$E$6,0,10*ROW('Sanitation Data'!E26)),NA())</f>
        <v>#N/A</v>
      </c>
      <c r="AC32" s="517" t="e">
        <f ca="1">+IF(AND(ISNUMBER(OFFSET('Sanitation Data'!$E$10,0,10*ROW('Sanitation Data'!E26))),'Data Summary'!CR32="Yes"),OFFSET('Sanitation Data'!$E$10,0,10*ROW('Sanitation Data'!E26)),NA())</f>
        <v>#N/A</v>
      </c>
      <c r="AD32" s="517" t="e">
        <f ca="1">+IF(AND(ISNUMBER(OFFSET('Sanitation Data'!$E$11,0,10*ROW('Sanitation Data'!E26))),'Data Summary'!CS32="Yes"),OFFSET('Sanitation Data'!$E$11,0,10*ROW('Sanitation Data'!E26)),NA())</f>
        <v>#N/A</v>
      </c>
      <c r="AE32" s="517" t="e">
        <f ca="1">+IF(AND(ISNUMBER(OFFSET('Sanitation Data'!$E$12,0,10*ROW('Sanitation Data'!E26))),'Data Summary'!CT32="Yes"),OFFSET('Sanitation Data'!$E$12,0,10*ROW('Sanitation Data'!E26)),NA())</f>
        <v>#N/A</v>
      </c>
      <c r="AF32" s="517" t="e">
        <f ca="1">+IF(AND(ISNUMBER(OFFSET('Sanitation Data'!$F$4,0,10*ROW('Sanitation Data'!F26))),'Data Summary'!CU32="Yes"),100-OFFSET('Sanitation Data'!$F$4,0,10*ROW('Sanitation Data'!F26)),NA())</f>
        <v>#N/A</v>
      </c>
      <c r="AG32" s="517" t="e">
        <f ca="1">+IF(AND(ISNUMBER(OFFSET('Sanitation Data'!$F$6,0,10*ROW('Sanitation Data'!F26))),'Data Summary'!CV32="Yes"),OFFSET('Sanitation Data'!$F$6,0,10*ROW('Sanitation Data'!F26)),NA())</f>
        <v>#N/A</v>
      </c>
      <c r="AH32" s="517" t="e">
        <f ca="1">+IF(AND(ISNUMBER(OFFSET('Sanitation Data'!$F$10,0,10*ROW('Sanitation Data'!F26))),'Data Summary'!CW32="Yes"),OFFSET('Sanitation Data'!$F$10,0,10*ROW('Sanitation Data'!F26)),NA())</f>
        <v>#N/A</v>
      </c>
      <c r="AI32" s="517" t="e">
        <f ca="1">+IF(AND(ISNUMBER(OFFSET('Sanitation Data'!$F$11,0,10*ROW('Sanitation Data'!F26))),'Data Summary'!CX32="Yes"),OFFSET('Sanitation Data'!$F$11,0,10*ROW('Sanitation Data'!F26)),NA())</f>
        <v>#N/A</v>
      </c>
      <c r="AJ32" s="517" t="e">
        <f ca="1">+IF(AND(ISNUMBER(OFFSET('Sanitation Data'!$F$12,0,10*ROW('Sanitation Data'!F26))),'Data Summary'!CY32="Yes"),OFFSET('Sanitation Data'!$F$12,0,10*ROW('Sanitation Data'!F26)),NA())</f>
        <v>#N/A</v>
      </c>
      <c r="AK32" s="517" t="e">
        <f ca="1">+IF(AND(ISNUMBER(OFFSET('Sanitation Data'!$G$4,0,10*ROW('Sanitation Data'!G26))),'Data Summary'!CZ32="Yes"),100-OFFSET('Sanitation Data'!$G$4,0,10*ROW('Sanitation Data'!G26)),NA())</f>
        <v>#N/A</v>
      </c>
      <c r="AL32" s="517" t="e">
        <f ca="1">+IF(AND(ISNUMBER(OFFSET('Sanitation Data'!$G$6,0,10*ROW('Sanitation Data'!G26))),'Data Summary'!DA32="Yes"),OFFSET('Sanitation Data'!$G$6,0,10*ROW('Sanitation Data'!G26)),NA())</f>
        <v>#N/A</v>
      </c>
      <c r="AM32" s="517" t="e">
        <f ca="1">+IF(AND(ISNUMBER(OFFSET('Sanitation Data'!$G$10,0,10*ROW('Sanitation Data'!G26))),'Data Summary'!DB32="Yes"),OFFSET('Sanitation Data'!$G$10,0,10*ROW('Sanitation Data'!G26)),NA())</f>
        <v>#N/A</v>
      </c>
      <c r="AN32" s="517" t="e">
        <f ca="1">+IF(AND(ISNUMBER(OFFSET('Sanitation Data'!$G$11,0,10*ROW('Sanitation Data'!G26))),'Data Summary'!DC32="Yes"),OFFSET('Sanitation Data'!$G$11,0,10*ROW('Sanitation Data'!G26)),NA())</f>
        <v>#N/A</v>
      </c>
      <c r="AO32" s="517" t="e">
        <f ca="1">+IF(AND(ISNUMBER(OFFSET('Sanitation Data'!$G$12,0,10*ROW('Sanitation Data'!G26))),'Data Summary'!DD32="Yes"),OFFSET('Sanitation Data'!$G$12,0,10*ROW('Sanitation Data'!G26)),NA())</f>
        <v>#N/A</v>
      </c>
      <c r="AP32" s="517" t="e">
        <f ca="1">+IF(AND(ISNUMBER(OFFSET('Sanitation Data'!$H$4,0,10*ROW('Sanitation Data'!H26))),'Data Summary'!DE32="Yes"),100-OFFSET('Sanitation Data'!$H$4,0,10*ROW('Sanitation Data'!H26)),NA())</f>
        <v>#N/A</v>
      </c>
      <c r="AQ32" s="517" t="e">
        <f ca="1">+IF(AND(ISNUMBER(OFFSET('Sanitation Data'!$H$6,0,10*ROW('Sanitation Data'!H26))),'Data Summary'!DF32="Yes"),OFFSET('Sanitation Data'!$H$6,0,10*ROW('Sanitation Data'!H26)),NA())</f>
        <v>#N/A</v>
      </c>
      <c r="AR32" s="517" t="e">
        <f ca="1">+IF(AND(ISNUMBER(OFFSET('Sanitation Data'!$H$10,0,10*ROW('Sanitation Data'!H26))),'Data Summary'!DG32="Yes"),OFFSET('Sanitation Data'!$H$10,0,10*ROW('Sanitation Data'!H26)),NA())</f>
        <v>#N/A</v>
      </c>
      <c r="AS32" s="517" t="e">
        <f ca="1">+IF(AND(ISNUMBER(OFFSET('Sanitation Data'!$H$11,0,10*ROW('Sanitation Data'!H26))),'Data Summary'!DH32="Yes"),OFFSET('Sanitation Data'!$H$11,0,10*ROW('Sanitation Data'!H26)),NA())</f>
        <v>#N/A</v>
      </c>
      <c r="AT32" s="517" t="e">
        <f ca="1">+IF(AND(ISNUMBER(OFFSET('Sanitation Data'!$H$12,0,10*ROW('Sanitation Data'!H26))),'Data Summary'!DI32="Yes"),OFFSET('Sanitation Data'!$H$12,0,10*ROW('Sanitation Data'!H26)),NA())</f>
        <v>#N/A</v>
      </c>
      <c r="AU32" s="517" t="e">
        <f ca="1">+IF(AND(ISNUMBER(OFFSET('Sanitation Data'!$I$4,0,10*ROW('Sanitation Data'!I26))),'Data Summary'!DJ32="Yes"),100-OFFSET('Sanitation Data'!$I$4,0,10*ROW('Sanitation Data'!I26)),NA())</f>
        <v>#N/A</v>
      </c>
      <c r="AV32" s="517" t="e">
        <f ca="1">+IF(AND(ISNUMBER(OFFSET('Sanitation Data'!$I$6,0,10*ROW('Sanitation Data'!I26))),'Data Summary'!DK32="Yes"),OFFSET('Sanitation Data'!$I$6,0,10*ROW('Sanitation Data'!I26)),NA())</f>
        <v>#N/A</v>
      </c>
      <c r="AW32" s="517" t="e">
        <f ca="1">+IF(AND(ISNUMBER(OFFSET('Sanitation Data'!$I$10,0,10*ROW('Sanitation Data'!I26))),'Data Summary'!DL32="Yes"),OFFSET('Sanitation Data'!$I$10,0,10*ROW('Sanitation Data'!I26)),NA())</f>
        <v>#N/A</v>
      </c>
      <c r="AX32" s="517" t="e">
        <f ca="1">+IF(AND(ISNUMBER(OFFSET('Sanitation Data'!$I$11,0,10*ROW('Sanitation Data'!I26))),'Data Summary'!DM32="Yes"),OFFSET('Sanitation Data'!$I$11,0,10*ROW('Sanitation Data'!I26)),NA())</f>
        <v>#N/A</v>
      </c>
      <c r="AY32" s="517" t="e">
        <f ca="1">+IF(AND(ISNUMBER(OFFSET('Sanitation Data'!$I$12,0,10*ROW('Sanitation Data'!I26))),'Data Summary'!DN32="Yes"),OFFSET('Sanitation Data'!$I$12,0,10*ROW('Sanitation Data'!I26)),NA())</f>
        <v>#N/A</v>
      </c>
      <c r="AZ32" s="518" t="e">
        <f ca="1">+IF(AND(ISNUMBER(OFFSET('Hygiene Data'!$D$5,0,10*ROW('Hygiene Data'!D26))),'Data Summary'!DO32="Yes"),OFFSET('Hygiene Data'!$D$5,0,10*ROW('Hygiene Data'!D26)),NA())</f>
        <v>#N/A</v>
      </c>
      <c r="BA32" s="518" t="e">
        <f ca="1">+IF(AND(ISNUMBER(OFFSET('Hygiene Data'!$D$7,0,10*ROW('Hygiene Data'!D26))),'Data Summary'!DP32="Yes"),OFFSET('Hygiene Data'!$D$7,0,10*ROW('Hygiene Data'!D26)),NA())</f>
        <v>#N/A</v>
      </c>
      <c r="BB32" s="518" t="e">
        <f ca="1">+IF(AND(ISNUMBER(OFFSET('Hygiene Data'!$D$9,0,10*ROW('Hygiene Data'!D26))),'Data Summary'!DQ32="Yes"),OFFSET('Hygiene Data'!$D$9,0,10*ROW('Hygiene Data'!D26)),NA())</f>
        <v>#N/A</v>
      </c>
      <c r="BC32" s="518" t="e">
        <f ca="1">+IF(AND(ISNUMBER(OFFSET('Hygiene Data'!$E$5,0,10*ROW('Hygiene Data'!E26))),'Data Summary'!DR32="Yes"),OFFSET('Hygiene Data'!$E$5,0,10*ROW('Hygiene Data'!E26)),NA())</f>
        <v>#N/A</v>
      </c>
      <c r="BD32" s="518" t="e">
        <f ca="1">+IF(AND(ISNUMBER(OFFSET('Hygiene Data'!$E$7,0,10*ROW('Hygiene Data'!E26))),'Data Summary'!DS32="Yes"),OFFSET('Hygiene Data'!$E$7,0,10*ROW('Hygiene Data'!E26)),NA())</f>
        <v>#N/A</v>
      </c>
      <c r="BE32" s="518" t="e">
        <f ca="1">+IF(AND(ISNUMBER(OFFSET('Hygiene Data'!$E$9,0,10*ROW('Hygiene Data'!E26))),'Data Summary'!DT32="Yes"),OFFSET('Hygiene Data'!$E$9,0,10*ROW('Hygiene Data'!E26)),NA())</f>
        <v>#N/A</v>
      </c>
      <c r="BF32" s="518" t="e">
        <f ca="1">+IF(AND(ISNUMBER(OFFSET('Hygiene Data'!$F$5,0,10*ROW('Hygiene Data'!F26))),'Data Summary'!DU32="Yes"),OFFSET('Hygiene Data'!$F$5,0,10*ROW('Hygiene Data'!F26)),NA())</f>
        <v>#N/A</v>
      </c>
      <c r="BG32" s="518" t="e">
        <f ca="1">+IF(AND(ISNUMBER(OFFSET('Hygiene Data'!$F$7,0,10*ROW('Hygiene Data'!F26))),'Data Summary'!DV32="Yes"),OFFSET('Hygiene Data'!$F$7,0,10*ROW('Hygiene Data'!F26)),NA())</f>
        <v>#N/A</v>
      </c>
      <c r="BH32" s="518" t="e">
        <f ca="1">+IF(AND(ISNUMBER(OFFSET('Hygiene Data'!$F$9,0,10*ROW('Hygiene Data'!F26))),'Data Summary'!DW32="Yes"),OFFSET('Hygiene Data'!$F$9,0,10*ROW('Hygiene Data'!F26)),NA())</f>
        <v>#N/A</v>
      </c>
      <c r="BI32" s="518" t="e">
        <f ca="1">+IF(AND(ISNUMBER(OFFSET('Hygiene Data'!$G$5,0,10*ROW('Hygiene Data'!G26))),'Data Summary'!DX32="Yes"),OFFSET('Hygiene Data'!$G$5,0,10*ROW('Hygiene Data'!G26)),NA())</f>
        <v>#N/A</v>
      </c>
      <c r="BJ32" s="518" t="e">
        <f ca="1">+IF(AND(ISNUMBER(OFFSET('Hygiene Data'!$G$7,0,10*ROW('Hygiene Data'!G26))),'Data Summary'!DY32="Yes"),OFFSET('Hygiene Data'!$G$7,0,10*ROW('Hygiene Data'!G26)),NA())</f>
        <v>#N/A</v>
      </c>
      <c r="BK32" s="518" t="e">
        <f ca="1">+IF(AND(ISNUMBER(OFFSET('Hygiene Data'!$G$9,0,10*ROW('Hygiene Data'!G26))),'Data Summary'!DZ32="Yes"),OFFSET('Hygiene Data'!$G$9,0,10*ROW('Hygiene Data'!G26)),NA())</f>
        <v>#N/A</v>
      </c>
      <c r="BL32" s="518" t="e">
        <f ca="1">+IF(AND(ISNUMBER(OFFSET('Hygiene Data'!$H$5,0,10*ROW('Hygiene Data'!H26))),'Data Summary'!EA32="Yes"),OFFSET('Hygiene Data'!$H$5,0,10*ROW('Hygiene Data'!H26)),NA())</f>
        <v>#N/A</v>
      </c>
      <c r="BM32" s="518" t="e">
        <f ca="1">+IF(AND(ISNUMBER(OFFSET('Hygiene Data'!$H$7,0,10*ROW('Hygiene Data'!H26))),'Data Summary'!EB32="Yes"),OFFSET('Hygiene Data'!$H$7,0,10*ROW('Hygiene Data'!H26)),NA())</f>
        <v>#N/A</v>
      </c>
      <c r="BN32" s="518" t="e">
        <f ca="1">+IF(AND(ISNUMBER(OFFSET('Hygiene Data'!$H$9,0,10*ROW('Hygiene Data'!H26))),'Data Summary'!EC32="Yes"),OFFSET('Hygiene Data'!$H$9,0,10*ROW('Hygiene Data'!H26)),NA())</f>
        <v>#N/A</v>
      </c>
      <c r="BO32" s="518" t="e">
        <f ca="1">+IF(AND(ISNUMBER(OFFSET('Hygiene Data'!$I$5,0,10*ROW('Hygiene Data'!I26))),'Data Summary'!ED32="Yes"),OFFSET('Hygiene Data'!$I$5,0,10*ROW('Hygiene Data'!I26)),NA())</f>
        <v>#N/A</v>
      </c>
      <c r="BP32" s="518" t="e">
        <f ca="1">+IF(AND(ISNUMBER(OFFSET('Hygiene Data'!$I$7,0,10*ROW('Hygiene Data'!I26))),'Data Summary'!EE32="Yes"),OFFSET('Hygiene Data'!$I$7,0,10*ROW('Hygiene Data'!I26)),NA())</f>
        <v>#N/A</v>
      </c>
      <c r="BQ32" s="518" t="e">
        <f ca="1">+IF(AND(ISNUMBER(OFFSET('Hygiene Data'!$I$9,0,10*ROW('Hygiene Data'!I26))),'Data Summary'!EF32="Yes"),OFFSET('Hygiene Data'!$I$9,0,10*ROW('Hygiene Data'!I26)),NA())</f>
        <v>#N/A</v>
      </c>
    </row>
    <row r="33" spans="1:69" x14ac:dyDescent="0.25">
      <c r="A33" s="514" t="e">
        <f ca="1">+RIGHT('Data Summary'!A33,LEN('Data Summary'!A33)-9)</f>
        <v>#VALUE!</v>
      </c>
      <c r="B33" s="488" t="str">
        <f ca="1">+IF(ISTEXT('Data Summary'!B33),'Data Summary'!B33,"")</f>
        <v/>
      </c>
      <c r="C33" s="515" t="e">
        <f ca="1">+VALUE('Data Summary'!C33)</f>
        <v>#VALUE!</v>
      </c>
      <c r="D33" s="516" t="e">
        <f ca="1">+IF(AND(ISNUMBER(OFFSET('Water Data'!$D$4,0,10*ROW('Water Data'!D27))),'Data Summary'!BS33="Yes"),100-OFFSET('Water Data'!$D$4,0,10*ROW('Water Data'!D27)),NA())</f>
        <v>#N/A</v>
      </c>
      <c r="E33" s="516" t="e">
        <f ca="1">+IF(AND(ISNUMBER(OFFSET('Water Data'!$D$6,0,10*ROW('Water Data'!D27))),'Data Summary'!BT33="Yes"),OFFSET('Water Data'!$D$6,0,10*ROW('Water Data'!D27)),NA())</f>
        <v>#N/A</v>
      </c>
      <c r="F33" s="516" t="e">
        <f ca="1">+IF(AND(ISNUMBER(OFFSET('Water Data'!$D$9,0,10*ROW('Water Data'!D27))),'Data Summary'!BU33="Yes"),OFFSET('Water Data'!$D$9,0,10*ROW('Water Data'!D27)),NA())</f>
        <v>#N/A</v>
      </c>
      <c r="G33" s="516" t="e">
        <f ca="1">+IF(AND(ISNUMBER(OFFSET('Water Data'!$E$4,0,10*ROW('Water Data'!E27))),'Data Summary'!BV33="Yes"),100-OFFSET('Water Data'!$E$4,0,10*ROW('Water Data'!E27)),NA())</f>
        <v>#N/A</v>
      </c>
      <c r="H33" s="516" t="e">
        <f ca="1">+IF(AND(ISNUMBER(OFFSET('Water Data'!$E$6,0,10*ROW('Water Data'!E27))),'Data Summary'!BW33="Yes"),OFFSET('Water Data'!$E$6,0,10*ROW('Water Data'!E27)),NA())</f>
        <v>#N/A</v>
      </c>
      <c r="I33" s="516" t="e">
        <f ca="1">+IF(AND(ISNUMBER(OFFSET('Water Data'!$E$9,0,10*ROW('Water Data'!E27))),'Data Summary'!BX33="Yes"),OFFSET('Water Data'!$E$9,0,10*ROW('Water Data'!E27)),NA())</f>
        <v>#N/A</v>
      </c>
      <c r="J33" s="516" t="e">
        <f ca="1">+IF(AND(ISNUMBER(OFFSET('Water Data'!$F$4,0,10*ROW('Water Data'!F27))),'Data Summary'!BY33="Yes"),100-OFFSET('Water Data'!$F$4,0,10*ROW('Water Data'!F27)),NA())</f>
        <v>#N/A</v>
      </c>
      <c r="K33" s="516" t="e">
        <f ca="1">+IF(AND(ISNUMBER(OFFSET('Water Data'!$F$6,0,10*ROW('Water Data'!F27))),'Data Summary'!BZ33="Yes"),OFFSET('Water Data'!$F$6,0,10*ROW('Water Data'!F27)),NA())</f>
        <v>#N/A</v>
      </c>
      <c r="L33" s="516" t="e">
        <f ca="1">+IF(AND(ISNUMBER(OFFSET('Water Data'!$F$9,0,10*ROW('Water Data'!F27))),'Data Summary'!CA33="Yes"),OFFSET('Water Data'!$F$9,0,10*ROW('Water Data'!F27)),NA())</f>
        <v>#N/A</v>
      </c>
      <c r="M33" s="516" t="e">
        <f ca="1">+IF(AND(ISNUMBER(OFFSET('Water Data'!$G$4,0,10*ROW('Water Data'!G27))),'Data Summary'!CB33="Yes"),100-OFFSET('Water Data'!$G$4,0,10*ROW('Water Data'!G27)),NA())</f>
        <v>#N/A</v>
      </c>
      <c r="N33" s="516" t="e">
        <f ca="1">+IF(AND(ISNUMBER(OFFSET('Water Data'!$G$6,0,10*ROW('Water Data'!G27))),'Data Summary'!CC33="Yes"),OFFSET('Water Data'!$G$6,0,10*ROW('Water Data'!G27)),NA())</f>
        <v>#N/A</v>
      </c>
      <c r="O33" s="516" t="e">
        <f ca="1">+IF(AND(ISNUMBER(OFFSET('Water Data'!$G$9,0,10*ROW('Water Data'!G27))),'Data Summary'!CD33="Yes"),OFFSET('Water Data'!$G$9,0,10*ROW('Water Data'!G27)),NA())</f>
        <v>#N/A</v>
      </c>
      <c r="P33" s="516" t="e">
        <f ca="1">+IF(AND(ISNUMBER(OFFSET('Water Data'!$H$4,0,10*ROW('Water Data'!H27))),'Data Summary'!CE33="Yes"),100-OFFSET('Water Data'!$H$4,0,10*ROW('Water Data'!H27)),NA())</f>
        <v>#N/A</v>
      </c>
      <c r="Q33" s="516" t="e">
        <f ca="1">+IF(AND(ISNUMBER(OFFSET('Water Data'!$H$6,0,10*ROW('Water Data'!H27))),'Data Summary'!CF33="Yes"),OFFSET('Water Data'!$H$6,0,10*ROW('Water Data'!H27)),NA())</f>
        <v>#N/A</v>
      </c>
      <c r="R33" s="516" t="e">
        <f ca="1">+IF(AND(ISNUMBER(OFFSET('Water Data'!$H$9,0,10*ROW('Water Data'!H27))),'Data Summary'!CG33="Yes"),OFFSET('Water Data'!$H$9,0,10*ROW('Water Data'!H27)),NA())</f>
        <v>#N/A</v>
      </c>
      <c r="S33" s="516" t="e">
        <f ca="1">+IF(AND(ISNUMBER(OFFSET('Water Data'!$I$4,0,10*ROW('Water Data'!I27))),'Data Summary'!CH33="Yes"),100-OFFSET('Water Data'!$I$4,0,10*ROW('Water Data'!I27)),NA())</f>
        <v>#N/A</v>
      </c>
      <c r="T33" s="516" t="e">
        <f ca="1">+IF(AND(ISNUMBER(OFFSET('Water Data'!$I$6,0,10*ROW('Water Data'!I27))),'Data Summary'!CI33="Yes"),OFFSET('Water Data'!$I$6,0,10*ROW('Water Data'!I27)),NA())</f>
        <v>#N/A</v>
      </c>
      <c r="U33" s="516" t="e">
        <f ca="1">+IF(AND(ISNUMBER(OFFSET('Water Data'!$I$9,0,10*ROW('Water Data'!I27))),'Data Summary'!CJ33="Yes"),OFFSET('Water Data'!$I$9,0,10*ROW('Water Data'!I27)),NA())</f>
        <v>#N/A</v>
      </c>
      <c r="V33" s="517" t="e">
        <f ca="1">+IF(AND(ISNUMBER(OFFSET('Sanitation Data'!$D$4,0,10*ROW('Sanitation Data'!D27))),'Data Summary'!CK33="Yes"),100-OFFSET('Sanitation Data'!$D$4,0,10*ROW('Sanitation Data'!D27)),NA())</f>
        <v>#N/A</v>
      </c>
      <c r="W33" s="517" t="e">
        <f ca="1">+IF(AND(ISNUMBER(OFFSET('Sanitation Data'!$D$6,0,10*ROW('Sanitation Data'!D27))),'Data Summary'!CL33="Yes"),OFFSET('Sanitation Data'!$D$6,0,10*ROW('Sanitation Data'!D27)),NA())</f>
        <v>#N/A</v>
      </c>
      <c r="X33" s="517" t="e">
        <f ca="1">+IF(AND(ISNUMBER(OFFSET('Sanitation Data'!$D$10,0,10*ROW('Sanitation Data'!D27))),'Data Summary'!CM33="Yes"),OFFSET('Sanitation Data'!$D$10,0,10*ROW('Sanitation Data'!D27)),NA())</f>
        <v>#N/A</v>
      </c>
      <c r="Y33" s="517" t="e">
        <f ca="1">+IF(AND(ISNUMBER(OFFSET('Sanitation Data'!$D$11,0,10*ROW('Sanitation Data'!D27))),'Data Summary'!CN33="Yes"),OFFSET('Sanitation Data'!$D$11,0,10*ROW('Sanitation Data'!D27)),NA())</f>
        <v>#N/A</v>
      </c>
      <c r="Z33" s="517" t="e">
        <f ca="1">+IF(AND(ISNUMBER(OFFSET('Sanitation Data'!$D$12,0,10*ROW('Sanitation Data'!D27))),'Data Summary'!CO33="Yes"),OFFSET('Sanitation Data'!$D$12,0,10*ROW('Sanitation Data'!D27)),NA())</f>
        <v>#N/A</v>
      </c>
      <c r="AA33" s="517" t="e">
        <f ca="1">+IF(AND(ISNUMBER(OFFSET('Sanitation Data'!$E$4,0,10*ROW('Sanitation Data'!E27))),'Data Summary'!CP33="Yes"),100-OFFSET('Sanitation Data'!$E$4,0,10*ROW('Sanitation Data'!E27)),NA())</f>
        <v>#N/A</v>
      </c>
      <c r="AB33" s="517" t="e">
        <f ca="1">+IF(AND(ISNUMBER(OFFSET('Sanitation Data'!$E$6,0,10*ROW('Sanitation Data'!E27))),'Data Summary'!CQ33="Yes"),OFFSET('Sanitation Data'!$E$6,0,10*ROW('Sanitation Data'!E27)),NA())</f>
        <v>#N/A</v>
      </c>
      <c r="AC33" s="517" t="e">
        <f ca="1">+IF(AND(ISNUMBER(OFFSET('Sanitation Data'!$E$10,0,10*ROW('Sanitation Data'!E27))),'Data Summary'!CR33="Yes"),OFFSET('Sanitation Data'!$E$10,0,10*ROW('Sanitation Data'!E27)),NA())</f>
        <v>#N/A</v>
      </c>
      <c r="AD33" s="517" t="e">
        <f ca="1">+IF(AND(ISNUMBER(OFFSET('Sanitation Data'!$E$11,0,10*ROW('Sanitation Data'!E27))),'Data Summary'!CS33="Yes"),OFFSET('Sanitation Data'!$E$11,0,10*ROW('Sanitation Data'!E27)),NA())</f>
        <v>#N/A</v>
      </c>
      <c r="AE33" s="517" t="e">
        <f ca="1">+IF(AND(ISNUMBER(OFFSET('Sanitation Data'!$E$12,0,10*ROW('Sanitation Data'!E27))),'Data Summary'!CT33="Yes"),OFFSET('Sanitation Data'!$E$12,0,10*ROW('Sanitation Data'!E27)),NA())</f>
        <v>#N/A</v>
      </c>
      <c r="AF33" s="517" t="e">
        <f ca="1">+IF(AND(ISNUMBER(OFFSET('Sanitation Data'!$F$4,0,10*ROW('Sanitation Data'!F27))),'Data Summary'!CU33="Yes"),100-OFFSET('Sanitation Data'!$F$4,0,10*ROW('Sanitation Data'!F27)),NA())</f>
        <v>#N/A</v>
      </c>
      <c r="AG33" s="517" t="e">
        <f ca="1">+IF(AND(ISNUMBER(OFFSET('Sanitation Data'!$F$6,0,10*ROW('Sanitation Data'!F27))),'Data Summary'!CV33="Yes"),OFFSET('Sanitation Data'!$F$6,0,10*ROW('Sanitation Data'!F27)),NA())</f>
        <v>#N/A</v>
      </c>
      <c r="AH33" s="517" t="e">
        <f ca="1">+IF(AND(ISNUMBER(OFFSET('Sanitation Data'!$F$10,0,10*ROW('Sanitation Data'!F27))),'Data Summary'!CW33="Yes"),OFFSET('Sanitation Data'!$F$10,0,10*ROW('Sanitation Data'!F27)),NA())</f>
        <v>#N/A</v>
      </c>
      <c r="AI33" s="517" t="e">
        <f ca="1">+IF(AND(ISNUMBER(OFFSET('Sanitation Data'!$F$11,0,10*ROW('Sanitation Data'!F27))),'Data Summary'!CX33="Yes"),OFFSET('Sanitation Data'!$F$11,0,10*ROW('Sanitation Data'!F27)),NA())</f>
        <v>#N/A</v>
      </c>
      <c r="AJ33" s="517" t="e">
        <f ca="1">+IF(AND(ISNUMBER(OFFSET('Sanitation Data'!$F$12,0,10*ROW('Sanitation Data'!F27))),'Data Summary'!CY33="Yes"),OFFSET('Sanitation Data'!$F$12,0,10*ROW('Sanitation Data'!F27)),NA())</f>
        <v>#N/A</v>
      </c>
      <c r="AK33" s="517" t="e">
        <f ca="1">+IF(AND(ISNUMBER(OFFSET('Sanitation Data'!$G$4,0,10*ROW('Sanitation Data'!G27))),'Data Summary'!CZ33="Yes"),100-OFFSET('Sanitation Data'!$G$4,0,10*ROW('Sanitation Data'!G27)),NA())</f>
        <v>#N/A</v>
      </c>
      <c r="AL33" s="517" t="e">
        <f ca="1">+IF(AND(ISNUMBER(OFFSET('Sanitation Data'!$G$6,0,10*ROW('Sanitation Data'!G27))),'Data Summary'!DA33="Yes"),OFFSET('Sanitation Data'!$G$6,0,10*ROW('Sanitation Data'!G27)),NA())</f>
        <v>#N/A</v>
      </c>
      <c r="AM33" s="517" t="e">
        <f ca="1">+IF(AND(ISNUMBER(OFFSET('Sanitation Data'!$G$10,0,10*ROW('Sanitation Data'!G27))),'Data Summary'!DB33="Yes"),OFFSET('Sanitation Data'!$G$10,0,10*ROW('Sanitation Data'!G27)),NA())</f>
        <v>#N/A</v>
      </c>
      <c r="AN33" s="517" t="e">
        <f ca="1">+IF(AND(ISNUMBER(OFFSET('Sanitation Data'!$G$11,0,10*ROW('Sanitation Data'!G27))),'Data Summary'!DC33="Yes"),OFFSET('Sanitation Data'!$G$11,0,10*ROW('Sanitation Data'!G27)),NA())</f>
        <v>#N/A</v>
      </c>
      <c r="AO33" s="517" t="e">
        <f ca="1">+IF(AND(ISNUMBER(OFFSET('Sanitation Data'!$G$12,0,10*ROW('Sanitation Data'!G27))),'Data Summary'!DD33="Yes"),OFFSET('Sanitation Data'!$G$12,0,10*ROW('Sanitation Data'!G27)),NA())</f>
        <v>#N/A</v>
      </c>
      <c r="AP33" s="517" t="e">
        <f ca="1">+IF(AND(ISNUMBER(OFFSET('Sanitation Data'!$H$4,0,10*ROW('Sanitation Data'!H27))),'Data Summary'!DE33="Yes"),100-OFFSET('Sanitation Data'!$H$4,0,10*ROW('Sanitation Data'!H27)),NA())</f>
        <v>#N/A</v>
      </c>
      <c r="AQ33" s="517" t="e">
        <f ca="1">+IF(AND(ISNUMBER(OFFSET('Sanitation Data'!$H$6,0,10*ROW('Sanitation Data'!H27))),'Data Summary'!DF33="Yes"),OFFSET('Sanitation Data'!$H$6,0,10*ROW('Sanitation Data'!H27)),NA())</f>
        <v>#N/A</v>
      </c>
      <c r="AR33" s="517" t="e">
        <f ca="1">+IF(AND(ISNUMBER(OFFSET('Sanitation Data'!$H$10,0,10*ROW('Sanitation Data'!H27))),'Data Summary'!DG33="Yes"),OFFSET('Sanitation Data'!$H$10,0,10*ROW('Sanitation Data'!H27)),NA())</f>
        <v>#N/A</v>
      </c>
      <c r="AS33" s="517" t="e">
        <f ca="1">+IF(AND(ISNUMBER(OFFSET('Sanitation Data'!$H$11,0,10*ROW('Sanitation Data'!H27))),'Data Summary'!DH33="Yes"),OFFSET('Sanitation Data'!$H$11,0,10*ROW('Sanitation Data'!H27)),NA())</f>
        <v>#N/A</v>
      </c>
      <c r="AT33" s="517" t="e">
        <f ca="1">+IF(AND(ISNUMBER(OFFSET('Sanitation Data'!$H$12,0,10*ROW('Sanitation Data'!H27))),'Data Summary'!DI33="Yes"),OFFSET('Sanitation Data'!$H$12,0,10*ROW('Sanitation Data'!H27)),NA())</f>
        <v>#N/A</v>
      </c>
      <c r="AU33" s="517" t="e">
        <f ca="1">+IF(AND(ISNUMBER(OFFSET('Sanitation Data'!$I$4,0,10*ROW('Sanitation Data'!I27))),'Data Summary'!DJ33="Yes"),100-OFFSET('Sanitation Data'!$I$4,0,10*ROW('Sanitation Data'!I27)),NA())</f>
        <v>#N/A</v>
      </c>
      <c r="AV33" s="517" t="e">
        <f ca="1">+IF(AND(ISNUMBER(OFFSET('Sanitation Data'!$I$6,0,10*ROW('Sanitation Data'!I27))),'Data Summary'!DK33="Yes"),OFFSET('Sanitation Data'!$I$6,0,10*ROW('Sanitation Data'!I27)),NA())</f>
        <v>#N/A</v>
      </c>
      <c r="AW33" s="517" t="e">
        <f ca="1">+IF(AND(ISNUMBER(OFFSET('Sanitation Data'!$I$10,0,10*ROW('Sanitation Data'!I27))),'Data Summary'!DL33="Yes"),OFFSET('Sanitation Data'!$I$10,0,10*ROW('Sanitation Data'!I27)),NA())</f>
        <v>#N/A</v>
      </c>
      <c r="AX33" s="517" t="e">
        <f ca="1">+IF(AND(ISNUMBER(OFFSET('Sanitation Data'!$I$11,0,10*ROW('Sanitation Data'!I27))),'Data Summary'!DM33="Yes"),OFFSET('Sanitation Data'!$I$11,0,10*ROW('Sanitation Data'!I27)),NA())</f>
        <v>#N/A</v>
      </c>
      <c r="AY33" s="517" t="e">
        <f ca="1">+IF(AND(ISNUMBER(OFFSET('Sanitation Data'!$I$12,0,10*ROW('Sanitation Data'!I27))),'Data Summary'!DN33="Yes"),OFFSET('Sanitation Data'!$I$12,0,10*ROW('Sanitation Data'!I27)),NA())</f>
        <v>#N/A</v>
      </c>
      <c r="AZ33" s="518" t="e">
        <f ca="1">+IF(AND(ISNUMBER(OFFSET('Hygiene Data'!$D$5,0,10*ROW('Hygiene Data'!D27))),'Data Summary'!DO33="Yes"),OFFSET('Hygiene Data'!$D$5,0,10*ROW('Hygiene Data'!D27)),NA())</f>
        <v>#N/A</v>
      </c>
      <c r="BA33" s="518" t="e">
        <f ca="1">+IF(AND(ISNUMBER(OFFSET('Hygiene Data'!$D$7,0,10*ROW('Hygiene Data'!D27))),'Data Summary'!DP33="Yes"),OFFSET('Hygiene Data'!$D$7,0,10*ROW('Hygiene Data'!D27)),NA())</f>
        <v>#N/A</v>
      </c>
      <c r="BB33" s="518" t="e">
        <f ca="1">+IF(AND(ISNUMBER(OFFSET('Hygiene Data'!$D$9,0,10*ROW('Hygiene Data'!D27))),'Data Summary'!DQ33="Yes"),OFFSET('Hygiene Data'!$D$9,0,10*ROW('Hygiene Data'!D27)),NA())</f>
        <v>#N/A</v>
      </c>
      <c r="BC33" s="518" t="e">
        <f ca="1">+IF(AND(ISNUMBER(OFFSET('Hygiene Data'!$E$5,0,10*ROW('Hygiene Data'!E27))),'Data Summary'!DR33="Yes"),OFFSET('Hygiene Data'!$E$5,0,10*ROW('Hygiene Data'!E27)),NA())</f>
        <v>#N/A</v>
      </c>
      <c r="BD33" s="518" t="e">
        <f ca="1">+IF(AND(ISNUMBER(OFFSET('Hygiene Data'!$E$7,0,10*ROW('Hygiene Data'!E27))),'Data Summary'!DS33="Yes"),OFFSET('Hygiene Data'!$E$7,0,10*ROW('Hygiene Data'!E27)),NA())</f>
        <v>#N/A</v>
      </c>
      <c r="BE33" s="518" t="e">
        <f ca="1">+IF(AND(ISNUMBER(OFFSET('Hygiene Data'!$E$9,0,10*ROW('Hygiene Data'!E27))),'Data Summary'!DT33="Yes"),OFFSET('Hygiene Data'!$E$9,0,10*ROW('Hygiene Data'!E27)),NA())</f>
        <v>#N/A</v>
      </c>
      <c r="BF33" s="518" t="e">
        <f ca="1">+IF(AND(ISNUMBER(OFFSET('Hygiene Data'!$F$5,0,10*ROW('Hygiene Data'!F27))),'Data Summary'!DU33="Yes"),OFFSET('Hygiene Data'!$F$5,0,10*ROW('Hygiene Data'!F27)),NA())</f>
        <v>#N/A</v>
      </c>
      <c r="BG33" s="518" t="e">
        <f ca="1">+IF(AND(ISNUMBER(OFFSET('Hygiene Data'!$F$7,0,10*ROW('Hygiene Data'!F27))),'Data Summary'!DV33="Yes"),OFFSET('Hygiene Data'!$F$7,0,10*ROW('Hygiene Data'!F27)),NA())</f>
        <v>#N/A</v>
      </c>
      <c r="BH33" s="518" t="e">
        <f ca="1">+IF(AND(ISNUMBER(OFFSET('Hygiene Data'!$F$9,0,10*ROW('Hygiene Data'!F27))),'Data Summary'!DW33="Yes"),OFFSET('Hygiene Data'!$F$9,0,10*ROW('Hygiene Data'!F27)),NA())</f>
        <v>#N/A</v>
      </c>
      <c r="BI33" s="518" t="e">
        <f ca="1">+IF(AND(ISNUMBER(OFFSET('Hygiene Data'!$G$5,0,10*ROW('Hygiene Data'!G27))),'Data Summary'!DX33="Yes"),OFFSET('Hygiene Data'!$G$5,0,10*ROW('Hygiene Data'!G27)),NA())</f>
        <v>#N/A</v>
      </c>
      <c r="BJ33" s="518" t="e">
        <f ca="1">+IF(AND(ISNUMBER(OFFSET('Hygiene Data'!$G$7,0,10*ROW('Hygiene Data'!G27))),'Data Summary'!DY33="Yes"),OFFSET('Hygiene Data'!$G$7,0,10*ROW('Hygiene Data'!G27)),NA())</f>
        <v>#N/A</v>
      </c>
      <c r="BK33" s="518" t="e">
        <f ca="1">+IF(AND(ISNUMBER(OFFSET('Hygiene Data'!$G$9,0,10*ROW('Hygiene Data'!G27))),'Data Summary'!DZ33="Yes"),OFFSET('Hygiene Data'!$G$9,0,10*ROW('Hygiene Data'!G27)),NA())</f>
        <v>#N/A</v>
      </c>
      <c r="BL33" s="518" t="e">
        <f ca="1">+IF(AND(ISNUMBER(OFFSET('Hygiene Data'!$H$5,0,10*ROW('Hygiene Data'!H27))),'Data Summary'!EA33="Yes"),OFFSET('Hygiene Data'!$H$5,0,10*ROW('Hygiene Data'!H27)),NA())</f>
        <v>#N/A</v>
      </c>
      <c r="BM33" s="518" t="e">
        <f ca="1">+IF(AND(ISNUMBER(OFFSET('Hygiene Data'!$H$7,0,10*ROW('Hygiene Data'!H27))),'Data Summary'!EB33="Yes"),OFFSET('Hygiene Data'!$H$7,0,10*ROW('Hygiene Data'!H27)),NA())</f>
        <v>#N/A</v>
      </c>
      <c r="BN33" s="518" t="e">
        <f ca="1">+IF(AND(ISNUMBER(OFFSET('Hygiene Data'!$H$9,0,10*ROW('Hygiene Data'!H27))),'Data Summary'!EC33="Yes"),OFFSET('Hygiene Data'!$H$9,0,10*ROW('Hygiene Data'!H27)),NA())</f>
        <v>#N/A</v>
      </c>
      <c r="BO33" s="518" t="e">
        <f ca="1">+IF(AND(ISNUMBER(OFFSET('Hygiene Data'!$I$5,0,10*ROW('Hygiene Data'!I27))),'Data Summary'!ED33="Yes"),OFFSET('Hygiene Data'!$I$5,0,10*ROW('Hygiene Data'!I27)),NA())</f>
        <v>#N/A</v>
      </c>
      <c r="BP33" s="518" t="e">
        <f ca="1">+IF(AND(ISNUMBER(OFFSET('Hygiene Data'!$I$7,0,10*ROW('Hygiene Data'!I27))),'Data Summary'!EE33="Yes"),OFFSET('Hygiene Data'!$I$7,0,10*ROW('Hygiene Data'!I27)),NA())</f>
        <v>#N/A</v>
      </c>
      <c r="BQ33" s="518" t="e">
        <f ca="1">+IF(AND(ISNUMBER(OFFSET('Hygiene Data'!$I$9,0,10*ROW('Hygiene Data'!I27))),'Data Summary'!EF33="Yes"),OFFSET('Hygiene Data'!$I$9,0,10*ROW('Hygiene Data'!I27)),NA())</f>
        <v>#N/A</v>
      </c>
    </row>
    <row r="34" spans="1:69" x14ac:dyDescent="0.25">
      <c r="A34" s="514" t="e">
        <f ca="1">+RIGHT('Data Summary'!A34,LEN('Data Summary'!A34)-9)</f>
        <v>#VALUE!</v>
      </c>
      <c r="B34" s="488" t="str">
        <f ca="1">+IF(ISTEXT('Data Summary'!B34),'Data Summary'!B34,"")</f>
        <v/>
      </c>
      <c r="C34" s="515" t="e">
        <f ca="1">+VALUE('Data Summary'!C34)</f>
        <v>#VALUE!</v>
      </c>
      <c r="D34" s="516" t="e">
        <f ca="1">+IF(AND(ISNUMBER(OFFSET('Water Data'!$D$4,0,10*ROW('Water Data'!D28))),'Data Summary'!BS34="Yes"),100-OFFSET('Water Data'!$D$4,0,10*ROW('Water Data'!D28)),NA())</f>
        <v>#N/A</v>
      </c>
      <c r="E34" s="516" t="e">
        <f ca="1">+IF(AND(ISNUMBER(OFFSET('Water Data'!$D$6,0,10*ROW('Water Data'!D28))),'Data Summary'!BT34="Yes"),OFFSET('Water Data'!$D$6,0,10*ROW('Water Data'!D28)),NA())</f>
        <v>#N/A</v>
      </c>
      <c r="F34" s="516" t="e">
        <f ca="1">+IF(AND(ISNUMBER(OFFSET('Water Data'!$D$9,0,10*ROW('Water Data'!D28))),'Data Summary'!BU34="Yes"),OFFSET('Water Data'!$D$9,0,10*ROW('Water Data'!D28)),NA())</f>
        <v>#N/A</v>
      </c>
      <c r="G34" s="516" t="e">
        <f ca="1">+IF(AND(ISNUMBER(OFFSET('Water Data'!$E$4,0,10*ROW('Water Data'!E28))),'Data Summary'!BV34="Yes"),100-OFFSET('Water Data'!$E$4,0,10*ROW('Water Data'!E28)),NA())</f>
        <v>#N/A</v>
      </c>
      <c r="H34" s="516" t="e">
        <f ca="1">+IF(AND(ISNUMBER(OFFSET('Water Data'!$E$6,0,10*ROW('Water Data'!E28))),'Data Summary'!BW34="Yes"),OFFSET('Water Data'!$E$6,0,10*ROW('Water Data'!E28)),NA())</f>
        <v>#N/A</v>
      </c>
      <c r="I34" s="516" t="e">
        <f ca="1">+IF(AND(ISNUMBER(OFFSET('Water Data'!$E$9,0,10*ROW('Water Data'!E28))),'Data Summary'!BX34="Yes"),OFFSET('Water Data'!$E$9,0,10*ROW('Water Data'!E28)),NA())</f>
        <v>#N/A</v>
      </c>
      <c r="J34" s="516" t="e">
        <f ca="1">+IF(AND(ISNUMBER(OFFSET('Water Data'!$F$4,0,10*ROW('Water Data'!F28))),'Data Summary'!BY34="Yes"),100-OFFSET('Water Data'!$F$4,0,10*ROW('Water Data'!F28)),NA())</f>
        <v>#N/A</v>
      </c>
      <c r="K34" s="516" t="e">
        <f ca="1">+IF(AND(ISNUMBER(OFFSET('Water Data'!$F$6,0,10*ROW('Water Data'!F28))),'Data Summary'!BZ34="Yes"),OFFSET('Water Data'!$F$6,0,10*ROW('Water Data'!F28)),NA())</f>
        <v>#N/A</v>
      </c>
      <c r="L34" s="516" t="e">
        <f ca="1">+IF(AND(ISNUMBER(OFFSET('Water Data'!$F$9,0,10*ROW('Water Data'!F28))),'Data Summary'!CA34="Yes"),OFFSET('Water Data'!$F$9,0,10*ROW('Water Data'!F28)),NA())</f>
        <v>#N/A</v>
      </c>
      <c r="M34" s="516" t="e">
        <f ca="1">+IF(AND(ISNUMBER(OFFSET('Water Data'!$G$4,0,10*ROW('Water Data'!G28))),'Data Summary'!CB34="Yes"),100-OFFSET('Water Data'!$G$4,0,10*ROW('Water Data'!G28)),NA())</f>
        <v>#N/A</v>
      </c>
      <c r="N34" s="516" t="e">
        <f ca="1">+IF(AND(ISNUMBER(OFFSET('Water Data'!$G$6,0,10*ROW('Water Data'!G28))),'Data Summary'!CC34="Yes"),OFFSET('Water Data'!$G$6,0,10*ROW('Water Data'!G28)),NA())</f>
        <v>#N/A</v>
      </c>
      <c r="O34" s="516" t="e">
        <f ca="1">+IF(AND(ISNUMBER(OFFSET('Water Data'!$G$9,0,10*ROW('Water Data'!G28))),'Data Summary'!CD34="Yes"),OFFSET('Water Data'!$G$9,0,10*ROW('Water Data'!G28)),NA())</f>
        <v>#N/A</v>
      </c>
      <c r="P34" s="516" t="e">
        <f ca="1">+IF(AND(ISNUMBER(OFFSET('Water Data'!$H$4,0,10*ROW('Water Data'!H28))),'Data Summary'!CE34="Yes"),100-OFFSET('Water Data'!$H$4,0,10*ROW('Water Data'!H28)),NA())</f>
        <v>#N/A</v>
      </c>
      <c r="Q34" s="516" t="e">
        <f ca="1">+IF(AND(ISNUMBER(OFFSET('Water Data'!$H$6,0,10*ROW('Water Data'!H28))),'Data Summary'!CF34="Yes"),OFFSET('Water Data'!$H$6,0,10*ROW('Water Data'!H28)),NA())</f>
        <v>#N/A</v>
      </c>
      <c r="R34" s="516" t="e">
        <f ca="1">+IF(AND(ISNUMBER(OFFSET('Water Data'!$H$9,0,10*ROW('Water Data'!H28))),'Data Summary'!CG34="Yes"),OFFSET('Water Data'!$H$9,0,10*ROW('Water Data'!H28)),NA())</f>
        <v>#N/A</v>
      </c>
      <c r="S34" s="516" t="e">
        <f ca="1">+IF(AND(ISNUMBER(OFFSET('Water Data'!$I$4,0,10*ROW('Water Data'!I28))),'Data Summary'!CH34="Yes"),100-OFFSET('Water Data'!$I$4,0,10*ROW('Water Data'!I28)),NA())</f>
        <v>#N/A</v>
      </c>
      <c r="T34" s="516" t="e">
        <f ca="1">+IF(AND(ISNUMBER(OFFSET('Water Data'!$I$6,0,10*ROW('Water Data'!I28))),'Data Summary'!CI34="Yes"),OFFSET('Water Data'!$I$6,0,10*ROW('Water Data'!I28)),NA())</f>
        <v>#N/A</v>
      </c>
      <c r="U34" s="516" t="e">
        <f ca="1">+IF(AND(ISNUMBER(OFFSET('Water Data'!$I$9,0,10*ROW('Water Data'!I28))),'Data Summary'!CJ34="Yes"),OFFSET('Water Data'!$I$9,0,10*ROW('Water Data'!I28)),NA())</f>
        <v>#N/A</v>
      </c>
      <c r="V34" s="517" t="e">
        <f ca="1">+IF(AND(ISNUMBER(OFFSET('Sanitation Data'!$D$4,0,10*ROW('Sanitation Data'!D28))),'Data Summary'!CK34="Yes"),100-OFFSET('Sanitation Data'!$D$4,0,10*ROW('Sanitation Data'!D28)),NA())</f>
        <v>#N/A</v>
      </c>
      <c r="W34" s="517" t="e">
        <f ca="1">+IF(AND(ISNUMBER(OFFSET('Sanitation Data'!$D$6,0,10*ROW('Sanitation Data'!D28))),'Data Summary'!CL34="Yes"),OFFSET('Sanitation Data'!$D$6,0,10*ROW('Sanitation Data'!D28)),NA())</f>
        <v>#N/A</v>
      </c>
      <c r="X34" s="517" t="e">
        <f ca="1">+IF(AND(ISNUMBER(OFFSET('Sanitation Data'!$D$10,0,10*ROW('Sanitation Data'!D28))),'Data Summary'!CM34="Yes"),OFFSET('Sanitation Data'!$D$10,0,10*ROW('Sanitation Data'!D28)),NA())</f>
        <v>#N/A</v>
      </c>
      <c r="Y34" s="517" t="e">
        <f ca="1">+IF(AND(ISNUMBER(OFFSET('Sanitation Data'!$D$11,0,10*ROW('Sanitation Data'!D28))),'Data Summary'!CN34="Yes"),OFFSET('Sanitation Data'!$D$11,0,10*ROW('Sanitation Data'!D28)),NA())</f>
        <v>#N/A</v>
      </c>
      <c r="Z34" s="517" t="e">
        <f ca="1">+IF(AND(ISNUMBER(OFFSET('Sanitation Data'!$D$12,0,10*ROW('Sanitation Data'!D28))),'Data Summary'!CO34="Yes"),OFFSET('Sanitation Data'!$D$12,0,10*ROW('Sanitation Data'!D28)),NA())</f>
        <v>#N/A</v>
      </c>
      <c r="AA34" s="517" t="e">
        <f ca="1">+IF(AND(ISNUMBER(OFFSET('Sanitation Data'!$E$4,0,10*ROW('Sanitation Data'!E28))),'Data Summary'!CP34="Yes"),100-OFFSET('Sanitation Data'!$E$4,0,10*ROW('Sanitation Data'!E28)),NA())</f>
        <v>#N/A</v>
      </c>
      <c r="AB34" s="517" t="e">
        <f ca="1">+IF(AND(ISNUMBER(OFFSET('Sanitation Data'!$E$6,0,10*ROW('Sanitation Data'!E28))),'Data Summary'!CQ34="Yes"),OFFSET('Sanitation Data'!$E$6,0,10*ROW('Sanitation Data'!E28)),NA())</f>
        <v>#N/A</v>
      </c>
      <c r="AC34" s="517" t="e">
        <f ca="1">+IF(AND(ISNUMBER(OFFSET('Sanitation Data'!$E$10,0,10*ROW('Sanitation Data'!E28))),'Data Summary'!CR34="Yes"),OFFSET('Sanitation Data'!$E$10,0,10*ROW('Sanitation Data'!E28)),NA())</f>
        <v>#N/A</v>
      </c>
      <c r="AD34" s="517" t="e">
        <f ca="1">+IF(AND(ISNUMBER(OFFSET('Sanitation Data'!$E$11,0,10*ROW('Sanitation Data'!E28))),'Data Summary'!CS34="Yes"),OFFSET('Sanitation Data'!$E$11,0,10*ROW('Sanitation Data'!E28)),NA())</f>
        <v>#N/A</v>
      </c>
      <c r="AE34" s="517" t="e">
        <f ca="1">+IF(AND(ISNUMBER(OFFSET('Sanitation Data'!$E$12,0,10*ROW('Sanitation Data'!E28))),'Data Summary'!CT34="Yes"),OFFSET('Sanitation Data'!$E$12,0,10*ROW('Sanitation Data'!E28)),NA())</f>
        <v>#N/A</v>
      </c>
      <c r="AF34" s="517" t="e">
        <f ca="1">+IF(AND(ISNUMBER(OFFSET('Sanitation Data'!$F$4,0,10*ROW('Sanitation Data'!F28))),'Data Summary'!CU34="Yes"),100-OFFSET('Sanitation Data'!$F$4,0,10*ROW('Sanitation Data'!F28)),NA())</f>
        <v>#N/A</v>
      </c>
      <c r="AG34" s="517" t="e">
        <f ca="1">+IF(AND(ISNUMBER(OFFSET('Sanitation Data'!$F$6,0,10*ROW('Sanitation Data'!F28))),'Data Summary'!CV34="Yes"),OFFSET('Sanitation Data'!$F$6,0,10*ROW('Sanitation Data'!F28)),NA())</f>
        <v>#N/A</v>
      </c>
      <c r="AH34" s="517" t="e">
        <f ca="1">+IF(AND(ISNUMBER(OFFSET('Sanitation Data'!$F$10,0,10*ROW('Sanitation Data'!F28))),'Data Summary'!CW34="Yes"),OFFSET('Sanitation Data'!$F$10,0,10*ROW('Sanitation Data'!F28)),NA())</f>
        <v>#N/A</v>
      </c>
      <c r="AI34" s="517" t="e">
        <f ca="1">+IF(AND(ISNUMBER(OFFSET('Sanitation Data'!$F$11,0,10*ROW('Sanitation Data'!F28))),'Data Summary'!CX34="Yes"),OFFSET('Sanitation Data'!$F$11,0,10*ROW('Sanitation Data'!F28)),NA())</f>
        <v>#N/A</v>
      </c>
      <c r="AJ34" s="517" t="e">
        <f ca="1">+IF(AND(ISNUMBER(OFFSET('Sanitation Data'!$F$12,0,10*ROW('Sanitation Data'!F28))),'Data Summary'!CY34="Yes"),OFFSET('Sanitation Data'!$F$12,0,10*ROW('Sanitation Data'!F28)),NA())</f>
        <v>#N/A</v>
      </c>
      <c r="AK34" s="517" t="e">
        <f ca="1">+IF(AND(ISNUMBER(OFFSET('Sanitation Data'!$G$4,0,10*ROW('Sanitation Data'!G28))),'Data Summary'!CZ34="Yes"),100-OFFSET('Sanitation Data'!$G$4,0,10*ROW('Sanitation Data'!G28)),NA())</f>
        <v>#N/A</v>
      </c>
      <c r="AL34" s="517" t="e">
        <f ca="1">+IF(AND(ISNUMBER(OFFSET('Sanitation Data'!$G$6,0,10*ROW('Sanitation Data'!G28))),'Data Summary'!DA34="Yes"),OFFSET('Sanitation Data'!$G$6,0,10*ROW('Sanitation Data'!G28)),NA())</f>
        <v>#N/A</v>
      </c>
      <c r="AM34" s="517" t="e">
        <f ca="1">+IF(AND(ISNUMBER(OFFSET('Sanitation Data'!$G$10,0,10*ROW('Sanitation Data'!G28))),'Data Summary'!DB34="Yes"),OFFSET('Sanitation Data'!$G$10,0,10*ROW('Sanitation Data'!G28)),NA())</f>
        <v>#N/A</v>
      </c>
      <c r="AN34" s="517" t="e">
        <f ca="1">+IF(AND(ISNUMBER(OFFSET('Sanitation Data'!$G$11,0,10*ROW('Sanitation Data'!G28))),'Data Summary'!DC34="Yes"),OFFSET('Sanitation Data'!$G$11,0,10*ROW('Sanitation Data'!G28)),NA())</f>
        <v>#N/A</v>
      </c>
      <c r="AO34" s="517" t="e">
        <f ca="1">+IF(AND(ISNUMBER(OFFSET('Sanitation Data'!$G$12,0,10*ROW('Sanitation Data'!G28))),'Data Summary'!DD34="Yes"),OFFSET('Sanitation Data'!$G$12,0,10*ROW('Sanitation Data'!G28)),NA())</f>
        <v>#N/A</v>
      </c>
      <c r="AP34" s="517" t="e">
        <f ca="1">+IF(AND(ISNUMBER(OFFSET('Sanitation Data'!$H$4,0,10*ROW('Sanitation Data'!H28))),'Data Summary'!DE34="Yes"),100-OFFSET('Sanitation Data'!$H$4,0,10*ROW('Sanitation Data'!H28)),NA())</f>
        <v>#N/A</v>
      </c>
      <c r="AQ34" s="517" t="e">
        <f ca="1">+IF(AND(ISNUMBER(OFFSET('Sanitation Data'!$H$6,0,10*ROW('Sanitation Data'!H28))),'Data Summary'!DF34="Yes"),OFFSET('Sanitation Data'!$H$6,0,10*ROW('Sanitation Data'!H28)),NA())</f>
        <v>#N/A</v>
      </c>
      <c r="AR34" s="517" t="e">
        <f ca="1">+IF(AND(ISNUMBER(OFFSET('Sanitation Data'!$H$10,0,10*ROW('Sanitation Data'!H28))),'Data Summary'!DG34="Yes"),OFFSET('Sanitation Data'!$H$10,0,10*ROW('Sanitation Data'!H28)),NA())</f>
        <v>#N/A</v>
      </c>
      <c r="AS34" s="517" t="e">
        <f ca="1">+IF(AND(ISNUMBER(OFFSET('Sanitation Data'!$H$11,0,10*ROW('Sanitation Data'!H28))),'Data Summary'!DH34="Yes"),OFFSET('Sanitation Data'!$H$11,0,10*ROW('Sanitation Data'!H28)),NA())</f>
        <v>#N/A</v>
      </c>
      <c r="AT34" s="517" t="e">
        <f ca="1">+IF(AND(ISNUMBER(OFFSET('Sanitation Data'!$H$12,0,10*ROW('Sanitation Data'!H28))),'Data Summary'!DI34="Yes"),OFFSET('Sanitation Data'!$H$12,0,10*ROW('Sanitation Data'!H28)),NA())</f>
        <v>#N/A</v>
      </c>
      <c r="AU34" s="517" t="e">
        <f ca="1">+IF(AND(ISNUMBER(OFFSET('Sanitation Data'!$I$4,0,10*ROW('Sanitation Data'!I28))),'Data Summary'!DJ34="Yes"),100-OFFSET('Sanitation Data'!$I$4,0,10*ROW('Sanitation Data'!I28)),NA())</f>
        <v>#N/A</v>
      </c>
      <c r="AV34" s="517" t="e">
        <f ca="1">+IF(AND(ISNUMBER(OFFSET('Sanitation Data'!$I$6,0,10*ROW('Sanitation Data'!I28))),'Data Summary'!DK34="Yes"),OFFSET('Sanitation Data'!$I$6,0,10*ROW('Sanitation Data'!I28)),NA())</f>
        <v>#N/A</v>
      </c>
      <c r="AW34" s="517" t="e">
        <f ca="1">+IF(AND(ISNUMBER(OFFSET('Sanitation Data'!$I$10,0,10*ROW('Sanitation Data'!I28))),'Data Summary'!DL34="Yes"),OFFSET('Sanitation Data'!$I$10,0,10*ROW('Sanitation Data'!I28)),NA())</f>
        <v>#N/A</v>
      </c>
      <c r="AX34" s="517" t="e">
        <f ca="1">+IF(AND(ISNUMBER(OFFSET('Sanitation Data'!$I$11,0,10*ROW('Sanitation Data'!I28))),'Data Summary'!DM34="Yes"),OFFSET('Sanitation Data'!$I$11,0,10*ROW('Sanitation Data'!I28)),NA())</f>
        <v>#N/A</v>
      </c>
      <c r="AY34" s="517" t="e">
        <f ca="1">+IF(AND(ISNUMBER(OFFSET('Sanitation Data'!$I$12,0,10*ROW('Sanitation Data'!I28))),'Data Summary'!DN34="Yes"),OFFSET('Sanitation Data'!$I$12,0,10*ROW('Sanitation Data'!I28)),NA())</f>
        <v>#N/A</v>
      </c>
      <c r="AZ34" s="518" t="e">
        <f ca="1">+IF(AND(ISNUMBER(OFFSET('Hygiene Data'!$D$5,0,10*ROW('Hygiene Data'!D28))),'Data Summary'!DO34="Yes"),OFFSET('Hygiene Data'!$D$5,0,10*ROW('Hygiene Data'!D28)),NA())</f>
        <v>#N/A</v>
      </c>
      <c r="BA34" s="518" t="e">
        <f ca="1">+IF(AND(ISNUMBER(OFFSET('Hygiene Data'!$D$7,0,10*ROW('Hygiene Data'!D28))),'Data Summary'!DP34="Yes"),OFFSET('Hygiene Data'!$D$7,0,10*ROW('Hygiene Data'!D28)),NA())</f>
        <v>#N/A</v>
      </c>
      <c r="BB34" s="518" t="e">
        <f ca="1">+IF(AND(ISNUMBER(OFFSET('Hygiene Data'!$D$9,0,10*ROW('Hygiene Data'!D28))),'Data Summary'!DQ34="Yes"),OFFSET('Hygiene Data'!$D$9,0,10*ROW('Hygiene Data'!D28)),NA())</f>
        <v>#N/A</v>
      </c>
      <c r="BC34" s="518" t="e">
        <f ca="1">+IF(AND(ISNUMBER(OFFSET('Hygiene Data'!$E$5,0,10*ROW('Hygiene Data'!E28))),'Data Summary'!DR34="Yes"),OFFSET('Hygiene Data'!$E$5,0,10*ROW('Hygiene Data'!E28)),NA())</f>
        <v>#N/A</v>
      </c>
      <c r="BD34" s="518" t="e">
        <f ca="1">+IF(AND(ISNUMBER(OFFSET('Hygiene Data'!$E$7,0,10*ROW('Hygiene Data'!E28))),'Data Summary'!DS34="Yes"),OFFSET('Hygiene Data'!$E$7,0,10*ROW('Hygiene Data'!E28)),NA())</f>
        <v>#N/A</v>
      </c>
      <c r="BE34" s="518" t="e">
        <f ca="1">+IF(AND(ISNUMBER(OFFSET('Hygiene Data'!$E$9,0,10*ROW('Hygiene Data'!E28))),'Data Summary'!DT34="Yes"),OFFSET('Hygiene Data'!$E$9,0,10*ROW('Hygiene Data'!E28)),NA())</f>
        <v>#N/A</v>
      </c>
      <c r="BF34" s="518" t="e">
        <f ca="1">+IF(AND(ISNUMBER(OFFSET('Hygiene Data'!$F$5,0,10*ROW('Hygiene Data'!F28))),'Data Summary'!DU34="Yes"),OFFSET('Hygiene Data'!$F$5,0,10*ROW('Hygiene Data'!F28)),NA())</f>
        <v>#N/A</v>
      </c>
      <c r="BG34" s="518" t="e">
        <f ca="1">+IF(AND(ISNUMBER(OFFSET('Hygiene Data'!$F$7,0,10*ROW('Hygiene Data'!F28))),'Data Summary'!DV34="Yes"),OFFSET('Hygiene Data'!$F$7,0,10*ROW('Hygiene Data'!F28)),NA())</f>
        <v>#N/A</v>
      </c>
      <c r="BH34" s="518" t="e">
        <f ca="1">+IF(AND(ISNUMBER(OFFSET('Hygiene Data'!$F$9,0,10*ROW('Hygiene Data'!F28))),'Data Summary'!DW34="Yes"),OFFSET('Hygiene Data'!$F$9,0,10*ROW('Hygiene Data'!F28)),NA())</f>
        <v>#N/A</v>
      </c>
      <c r="BI34" s="518" t="e">
        <f ca="1">+IF(AND(ISNUMBER(OFFSET('Hygiene Data'!$G$5,0,10*ROW('Hygiene Data'!G28))),'Data Summary'!DX34="Yes"),OFFSET('Hygiene Data'!$G$5,0,10*ROW('Hygiene Data'!G28)),NA())</f>
        <v>#N/A</v>
      </c>
      <c r="BJ34" s="518" t="e">
        <f ca="1">+IF(AND(ISNUMBER(OFFSET('Hygiene Data'!$G$7,0,10*ROW('Hygiene Data'!G28))),'Data Summary'!DY34="Yes"),OFFSET('Hygiene Data'!$G$7,0,10*ROW('Hygiene Data'!G28)),NA())</f>
        <v>#N/A</v>
      </c>
      <c r="BK34" s="518" t="e">
        <f ca="1">+IF(AND(ISNUMBER(OFFSET('Hygiene Data'!$G$9,0,10*ROW('Hygiene Data'!G28))),'Data Summary'!DZ34="Yes"),OFFSET('Hygiene Data'!$G$9,0,10*ROW('Hygiene Data'!G28)),NA())</f>
        <v>#N/A</v>
      </c>
      <c r="BL34" s="518" t="e">
        <f ca="1">+IF(AND(ISNUMBER(OFFSET('Hygiene Data'!$H$5,0,10*ROW('Hygiene Data'!H28))),'Data Summary'!EA34="Yes"),OFFSET('Hygiene Data'!$H$5,0,10*ROW('Hygiene Data'!H28)),NA())</f>
        <v>#N/A</v>
      </c>
      <c r="BM34" s="518" t="e">
        <f ca="1">+IF(AND(ISNUMBER(OFFSET('Hygiene Data'!$H$7,0,10*ROW('Hygiene Data'!H28))),'Data Summary'!EB34="Yes"),OFFSET('Hygiene Data'!$H$7,0,10*ROW('Hygiene Data'!H28)),NA())</f>
        <v>#N/A</v>
      </c>
      <c r="BN34" s="518" t="e">
        <f ca="1">+IF(AND(ISNUMBER(OFFSET('Hygiene Data'!$H$9,0,10*ROW('Hygiene Data'!H28))),'Data Summary'!EC34="Yes"),OFFSET('Hygiene Data'!$H$9,0,10*ROW('Hygiene Data'!H28)),NA())</f>
        <v>#N/A</v>
      </c>
      <c r="BO34" s="518" t="e">
        <f ca="1">+IF(AND(ISNUMBER(OFFSET('Hygiene Data'!$I$5,0,10*ROW('Hygiene Data'!I28))),'Data Summary'!ED34="Yes"),OFFSET('Hygiene Data'!$I$5,0,10*ROW('Hygiene Data'!I28)),NA())</f>
        <v>#N/A</v>
      </c>
      <c r="BP34" s="518" t="e">
        <f ca="1">+IF(AND(ISNUMBER(OFFSET('Hygiene Data'!$I$7,0,10*ROW('Hygiene Data'!I28))),'Data Summary'!EE34="Yes"),OFFSET('Hygiene Data'!$I$7,0,10*ROW('Hygiene Data'!I28)),NA())</f>
        <v>#N/A</v>
      </c>
      <c r="BQ34" s="518" t="e">
        <f ca="1">+IF(AND(ISNUMBER(OFFSET('Hygiene Data'!$I$9,0,10*ROW('Hygiene Data'!I28))),'Data Summary'!EF34="Yes"),OFFSET('Hygiene Data'!$I$9,0,10*ROW('Hygiene Data'!I28)),NA())</f>
        <v>#N/A</v>
      </c>
    </row>
    <row r="35" spans="1:69" x14ac:dyDescent="0.25">
      <c r="A35" s="514" t="e">
        <f ca="1">+RIGHT('Data Summary'!A35,LEN('Data Summary'!A35)-9)</f>
        <v>#VALUE!</v>
      </c>
      <c r="B35" s="488" t="str">
        <f ca="1">+IF(ISTEXT('Data Summary'!B35),'Data Summary'!B35,"")</f>
        <v/>
      </c>
      <c r="C35" s="515" t="e">
        <f ca="1">+VALUE('Data Summary'!C35)</f>
        <v>#VALUE!</v>
      </c>
      <c r="D35" s="516" t="e">
        <f ca="1">+IF(AND(ISNUMBER(OFFSET('Water Data'!$D$4,0,10*ROW('Water Data'!D29))),'Data Summary'!BS35="Yes"),100-OFFSET('Water Data'!$D$4,0,10*ROW('Water Data'!D29)),NA())</f>
        <v>#N/A</v>
      </c>
      <c r="E35" s="516" t="e">
        <f ca="1">+IF(AND(ISNUMBER(OFFSET('Water Data'!$D$6,0,10*ROW('Water Data'!D29))),'Data Summary'!BT35="Yes"),OFFSET('Water Data'!$D$6,0,10*ROW('Water Data'!D29)),NA())</f>
        <v>#N/A</v>
      </c>
      <c r="F35" s="516" t="e">
        <f ca="1">+IF(AND(ISNUMBER(OFFSET('Water Data'!$D$9,0,10*ROW('Water Data'!D29))),'Data Summary'!BU35="Yes"),OFFSET('Water Data'!$D$9,0,10*ROW('Water Data'!D29)),NA())</f>
        <v>#N/A</v>
      </c>
      <c r="G35" s="516" t="e">
        <f ca="1">+IF(AND(ISNUMBER(OFFSET('Water Data'!$E$4,0,10*ROW('Water Data'!E29))),'Data Summary'!BV35="Yes"),100-OFFSET('Water Data'!$E$4,0,10*ROW('Water Data'!E29)),NA())</f>
        <v>#N/A</v>
      </c>
      <c r="H35" s="516" t="e">
        <f ca="1">+IF(AND(ISNUMBER(OFFSET('Water Data'!$E$6,0,10*ROW('Water Data'!E29))),'Data Summary'!BW35="Yes"),OFFSET('Water Data'!$E$6,0,10*ROW('Water Data'!E29)),NA())</f>
        <v>#N/A</v>
      </c>
      <c r="I35" s="516" t="e">
        <f ca="1">+IF(AND(ISNUMBER(OFFSET('Water Data'!$E$9,0,10*ROW('Water Data'!E29))),'Data Summary'!BX35="Yes"),OFFSET('Water Data'!$E$9,0,10*ROW('Water Data'!E29)),NA())</f>
        <v>#N/A</v>
      </c>
      <c r="J35" s="516" t="e">
        <f ca="1">+IF(AND(ISNUMBER(OFFSET('Water Data'!$F$4,0,10*ROW('Water Data'!F29))),'Data Summary'!BY35="Yes"),100-OFFSET('Water Data'!$F$4,0,10*ROW('Water Data'!F29)),NA())</f>
        <v>#N/A</v>
      </c>
      <c r="K35" s="516" t="e">
        <f ca="1">+IF(AND(ISNUMBER(OFFSET('Water Data'!$F$6,0,10*ROW('Water Data'!F29))),'Data Summary'!BZ35="Yes"),OFFSET('Water Data'!$F$6,0,10*ROW('Water Data'!F29)),NA())</f>
        <v>#N/A</v>
      </c>
      <c r="L35" s="516" t="e">
        <f ca="1">+IF(AND(ISNUMBER(OFFSET('Water Data'!$F$9,0,10*ROW('Water Data'!F29))),'Data Summary'!CA35="Yes"),OFFSET('Water Data'!$F$9,0,10*ROW('Water Data'!F29)),NA())</f>
        <v>#N/A</v>
      </c>
      <c r="M35" s="516" t="e">
        <f ca="1">+IF(AND(ISNUMBER(OFFSET('Water Data'!$G$4,0,10*ROW('Water Data'!G29))),'Data Summary'!CB35="Yes"),100-OFFSET('Water Data'!$G$4,0,10*ROW('Water Data'!G29)),NA())</f>
        <v>#N/A</v>
      </c>
      <c r="N35" s="516" t="e">
        <f ca="1">+IF(AND(ISNUMBER(OFFSET('Water Data'!$G$6,0,10*ROW('Water Data'!G29))),'Data Summary'!CC35="Yes"),OFFSET('Water Data'!$G$6,0,10*ROW('Water Data'!G29)),NA())</f>
        <v>#N/A</v>
      </c>
      <c r="O35" s="516" t="e">
        <f ca="1">+IF(AND(ISNUMBER(OFFSET('Water Data'!$G$9,0,10*ROW('Water Data'!G29))),'Data Summary'!CD35="Yes"),OFFSET('Water Data'!$G$9,0,10*ROW('Water Data'!G29)),NA())</f>
        <v>#N/A</v>
      </c>
      <c r="P35" s="516" t="e">
        <f ca="1">+IF(AND(ISNUMBER(OFFSET('Water Data'!$H$4,0,10*ROW('Water Data'!H29))),'Data Summary'!CE35="Yes"),100-OFFSET('Water Data'!$H$4,0,10*ROW('Water Data'!H29)),NA())</f>
        <v>#N/A</v>
      </c>
      <c r="Q35" s="516" t="e">
        <f ca="1">+IF(AND(ISNUMBER(OFFSET('Water Data'!$H$6,0,10*ROW('Water Data'!H29))),'Data Summary'!CF35="Yes"),OFFSET('Water Data'!$H$6,0,10*ROW('Water Data'!H29)),NA())</f>
        <v>#N/A</v>
      </c>
      <c r="R35" s="516" t="e">
        <f ca="1">+IF(AND(ISNUMBER(OFFSET('Water Data'!$H$9,0,10*ROW('Water Data'!H29))),'Data Summary'!CG35="Yes"),OFFSET('Water Data'!$H$9,0,10*ROW('Water Data'!H29)),NA())</f>
        <v>#N/A</v>
      </c>
      <c r="S35" s="516" t="e">
        <f ca="1">+IF(AND(ISNUMBER(OFFSET('Water Data'!$I$4,0,10*ROW('Water Data'!I29))),'Data Summary'!CH35="Yes"),100-OFFSET('Water Data'!$I$4,0,10*ROW('Water Data'!I29)),NA())</f>
        <v>#N/A</v>
      </c>
      <c r="T35" s="516" t="e">
        <f ca="1">+IF(AND(ISNUMBER(OFFSET('Water Data'!$I$6,0,10*ROW('Water Data'!I29))),'Data Summary'!CI35="Yes"),OFFSET('Water Data'!$I$6,0,10*ROW('Water Data'!I29)),NA())</f>
        <v>#N/A</v>
      </c>
      <c r="U35" s="516" t="e">
        <f ca="1">+IF(AND(ISNUMBER(OFFSET('Water Data'!$I$9,0,10*ROW('Water Data'!I29))),'Data Summary'!CJ35="Yes"),OFFSET('Water Data'!$I$9,0,10*ROW('Water Data'!I29)),NA())</f>
        <v>#N/A</v>
      </c>
      <c r="V35" s="517" t="e">
        <f ca="1">+IF(AND(ISNUMBER(OFFSET('Sanitation Data'!$D$4,0,10*ROW('Sanitation Data'!D29))),'Data Summary'!CK35="Yes"),100-OFFSET('Sanitation Data'!$D$4,0,10*ROW('Sanitation Data'!D29)),NA())</f>
        <v>#N/A</v>
      </c>
      <c r="W35" s="517" t="e">
        <f ca="1">+IF(AND(ISNUMBER(OFFSET('Sanitation Data'!$D$6,0,10*ROW('Sanitation Data'!D29))),'Data Summary'!CL35="Yes"),OFFSET('Sanitation Data'!$D$6,0,10*ROW('Sanitation Data'!D29)),NA())</f>
        <v>#N/A</v>
      </c>
      <c r="X35" s="517" t="e">
        <f ca="1">+IF(AND(ISNUMBER(OFFSET('Sanitation Data'!$D$10,0,10*ROW('Sanitation Data'!D29))),'Data Summary'!CM35="Yes"),OFFSET('Sanitation Data'!$D$10,0,10*ROW('Sanitation Data'!D29)),NA())</f>
        <v>#N/A</v>
      </c>
      <c r="Y35" s="517" t="e">
        <f ca="1">+IF(AND(ISNUMBER(OFFSET('Sanitation Data'!$D$11,0,10*ROW('Sanitation Data'!D29))),'Data Summary'!CN35="Yes"),OFFSET('Sanitation Data'!$D$11,0,10*ROW('Sanitation Data'!D29)),NA())</f>
        <v>#N/A</v>
      </c>
      <c r="Z35" s="517" t="e">
        <f ca="1">+IF(AND(ISNUMBER(OFFSET('Sanitation Data'!$D$12,0,10*ROW('Sanitation Data'!D29))),'Data Summary'!CO35="Yes"),OFFSET('Sanitation Data'!$D$12,0,10*ROW('Sanitation Data'!D29)),NA())</f>
        <v>#N/A</v>
      </c>
      <c r="AA35" s="517" t="e">
        <f ca="1">+IF(AND(ISNUMBER(OFFSET('Sanitation Data'!$E$4,0,10*ROW('Sanitation Data'!E29))),'Data Summary'!CP35="Yes"),100-OFFSET('Sanitation Data'!$E$4,0,10*ROW('Sanitation Data'!E29)),NA())</f>
        <v>#N/A</v>
      </c>
      <c r="AB35" s="517" t="e">
        <f ca="1">+IF(AND(ISNUMBER(OFFSET('Sanitation Data'!$E$6,0,10*ROW('Sanitation Data'!E29))),'Data Summary'!CQ35="Yes"),OFFSET('Sanitation Data'!$E$6,0,10*ROW('Sanitation Data'!E29)),NA())</f>
        <v>#N/A</v>
      </c>
      <c r="AC35" s="517" t="e">
        <f ca="1">+IF(AND(ISNUMBER(OFFSET('Sanitation Data'!$E$10,0,10*ROW('Sanitation Data'!E29))),'Data Summary'!CR35="Yes"),OFFSET('Sanitation Data'!$E$10,0,10*ROW('Sanitation Data'!E29)),NA())</f>
        <v>#N/A</v>
      </c>
      <c r="AD35" s="517" t="e">
        <f ca="1">+IF(AND(ISNUMBER(OFFSET('Sanitation Data'!$E$11,0,10*ROW('Sanitation Data'!E29))),'Data Summary'!CS35="Yes"),OFFSET('Sanitation Data'!$E$11,0,10*ROW('Sanitation Data'!E29)),NA())</f>
        <v>#N/A</v>
      </c>
      <c r="AE35" s="517" t="e">
        <f ca="1">+IF(AND(ISNUMBER(OFFSET('Sanitation Data'!$E$12,0,10*ROW('Sanitation Data'!E29))),'Data Summary'!CT35="Yes"),OFFSET('Sanitation Data'!$E$12,0,10*ROW('Sanitation Data'!E29)),NA())</f>
        <v>#N/A</v>
      </c>
      <c r="AF35" s="517" t="e">
        <f ca="1">+IF(AND(ISNUMBER(OFFSET('Sanitation Data'!$F$4,0,10*ROW('Sanitation Data'!F29))),'Data Summary'!CU35="Yes"),100-OFFSET('Sanitation Data'!$F$4,0,10*ROW('Sanitation Data'!F29)),NA())</f>
        <v>#N/A</v>
      </c>
      <c r="AG35" s="517" t="e">
        <f ca="1">+IF(AND(ISNUMBER(OFFSET('Sanitation Data'!$F$6,0,10*ROW('Sanitation Data'!F29))),'Data Summary'!CV35="Yes"),OFFSET('Sanitation Data'!$F$6,0,10*ROW('Sanitation Data'!F29)),NA())</f>
        <v>#N/A</v>
      </c>
      <c r="AH35" s="517" t="e">
        <f ca="1">+IF(AND(ISNUMBER(OFFSET('Sanitation Data'!$F$10,0,10*ROW('Sanitation Data'!F29))),'Data Summary'!CW35="Yes"),OFFSET('Sanitation Data'!$F$10,0,10*ROW('Sanitation Data'!F29)),NA())</f>
        <v>#N/A</v>
      </c>
      <c r="AI35" s="517" t="e">
        <f ca="1">+IF(AND(ISNUMBER(OFFSET('Sanitation Data'!$F$11,0,10*ROW('Sanitation Data'!F29))),'Data Summary'!CX35="Yes"),OFFSET('Sanitation Data'!$F$11,0,10*ROW('Sanitation Data'!F29)),NA())</f>
        <v>#N/A</v>
      </c>
      <c r="AJ35" s="517" t="e">
        <f ca="1">+IF(AND(ISNUMBER(OFFSET('Sanitation Data'!$F$12,0,10*ROW('Sanitation Data'!F29))),'Data Summary'!CY35="Yes"),OFFSET('Sanitation Data'!$F$12,0,10*ROW('Sanitation Data'!F29)),NA())</f>
        <v>#N/A</v>
      </c>
      <c r="AK35" s="517" t="e">
        <f ca="1">+IF(AND(ISNUMBER(OFFSET('Sanitation Data'!$G$4,0,10*ROW('Sanitation Data'!G29))),'Data Summary'!CZ35="Yes"),100-OFFSET('Sanitation Data'!$G$4,0,10*ROW('Sanitation Data'!G29)),NA())</f>
        <v>#N/A</v>
      </c>
      <c r="AL35" s="517" t="e">
        <f ca="1">+IF(AND(ISNUMBER(OFFSET('Sanitation Data'!$G$6,0,10*ROW('Sanitation Data'!G29))),'Data Summary'!DA35="Yes"),OFFSET('Sanitation Data'!$G$6,0,10*ROW('Sanitation Data'!G29)),NA())</f>
        <v>#N/A</v>
      </c>
      <c r="AM35" s="517" t="e">
        <f ca="1">+IF(AND(ISNUMBER(OFFSET('Sanitation Data'!$G$10,0,10*ROW('Sanitation Data'!G29))),'Data Summary'!DB35="Yes"),OFFSET('Sanitation Data'!$G$10,0,10*ROW('Sanitation Data'!G29)),NA())</f>
        <v>#N/A</v>
      </c>
      <c r="AN35" s="517" t="e">
        <f ca="1">+IF(AND(ISNUMBER(OFFSET('Sanitation Data'!$G$11,0,10*ROW('Sanitation Data'!G29))),'Data Summary'!DC35="Yes"),OFFSET('Sanitation Data'!$G$11,0,10*ROW('Sanitation Data'!G29)),NA())</f>
        <v>#N/A</v>
      </c>
      <c r="AO35" s="517" t="e">
        <f ca="1">+IF(AND(ISNUMBER(OFFSET('Sanitation Data'!$G$12,0,10*ROW('Sanitation Data'!G29))),'Data Summary'!DD35="Yes"),OFFSET('Sanitation Data'!$G$12,0,10*ROW('Sanitation Data'!G29)),NA())</f>
        <v>#N/A</v>
      </c>
      <c r="AP35" s="517" t="e">
        <f ca="1">+IF(AND(ISNUMBER(OFFSET('Sanitation Data'!$H$4,0,10*ROW('Sanitation Data'!H29))),'Data Summary'!DE35="Yes"),100-OFFSET('Sanitation Data'!$H$4,0,10*ROW('Sanitation Data'!H29)),NA())</f>
        <v>#N/A</v>
      </c>
      <c r="AQ35" s="517" t="e">
        <f ca="1">+IF(AND(ISNUMBER(OFFSET('Sanitation Data'!$H$6,0,10*ROW('Sanitation Data'!H29))),'Data Summary'!DF35="Yes"),OFFSET('Sanitation Data'!$H$6,0,10*ROW('Sanitation Data'!H29)),NA())</f>
        <v>#N/A</v>
      </c>
      <c r="AR35" s="517" t="e">
        <f ca="1">+IF(AND(ISNUMBER(OFFSET('Sanitation Data'!$H$10,0,10*ROW('Sanitation Data'!H29))),'Data Summary'!DG35="Yes"),OFFSET('Sanitation Data'!$H$10,0,10*ROW('Sanitation Data'!H29)),NA())</f>
        <v>#N/A</v>
      </c>
      <c r="AS35" s="517" t="e">
        <f ca="1">+IF(AND(ISNUMBER(OFFSET('Sanitation Data'!$H$11,0,10*ROW('Sanitation Data'!H29))),'Data Summary'!DH35="Yes"),OFFSET('Sanitation Data'!$H$11,0,10*ROW('Sanitation Data'!H29)),NA())</f>
        <v>#N/A</v>
      </c>
      <c r="AT35" s="517" t="e">
        <f ca="1">+IF(AND(ISNUMBER(OFFSET('Sanitation Data'!$H$12,0,10*ROW('Sanitation Data'!H29))),'Data Summary'!DI35="Yes"),OFFSET('Sanitation Data'!$H$12,0,10*ROW('Sanitation Data'!H29)),NA())</f>
        <v>#N/A</v>
      </c>
      <c r="AU35" s="517" t="e">
        <f ca="1">+IF(AND(ISNUMBER(OFFSET('Sanitation Data'!$I$4,0,10*ROW('Sanitation Data'!I29))),'Data Summary'!DJ35="Yes"),100-OFFSET('Sanitation Data'!$I$4,0,10*ROW('Sanitation Data'!I29)),NA())</f>
        <v>#N/A</v>
      </c>
      <c r="AV35" s="517" t="e">
        <f ca="1">+IF(AND(ISNUMBER(OFFSET('Sanitation Data'!$I$6,0,10*ROW('Sanitation Data'!I29))),'Data Summary'!DK35="Yes"),OFFSET('Sanitation Data'!$I$6,0,10*ROW('Sanitation Data'!I29)),NA())</f>
        <v>#N/A</v>
      </c>
      <c r="AW35" s="517" t="e">
        <f ca="1">+IF(AND(ISNUMBER(OFFSET('Sanitation Data'!$I$10,0,10*ROW('Sanitation Data'!I29))),'Data Summary'!DL35="Yes"),OFFSET('Sanitation Data'!$I$10,0,10*ROW('Sanitation Data'!I29)),NA())</f>
        <v>#N/A</v>
      </c>
      <c r="AX35" s="517" t="e">
        <f ca="1">+IF(AND(ISNUMBER(OFFSET('Sanitation Data'!$I$11,0,10*ROW('Sanitation Data'!I29))),'Data Summary'!DM35="Yes"),OFFSET('Sanitation Data'!$I$11,0,10*ROW('Sanitation Data'!I29)),NA())</f>
        <v>#N/A</v>
      </c>
      <c r="AY35" s="517" t="e">
        <f ca="1">+IF(AND(ISNUMBER(OFFSET('Sanitation Data'!$I$12,0,10*ROW('Sanitation Data'!I29))),'Data Summary'!DN35="Yes"),OFFSET('Sanitation Data'!$I$12,0,10*ROW('Sanitation Data'!I29)),NA())</f>
        <v>#N/A</v>
      </c>
      <c r="AZ35" s="518" t="e">
        <f ca="1">+IF(AND(ISNUMBER(OFFSET('Hygiene Data'!$D$5,0,10*ROW('Hygiene Data'!D29))),'Data Summary'!DO35="Yes"),OFFSET('Hygiene Data'!$D$5,0,10*ROW('Hygiene Data'!D29)),NA())</f>
        <v>#N/A</v>
      </c>
      <c r="BA35" s="518" t="e">
        <f ca="1">+IF(AND(ISNUMBER(OFFSET('Hygiene Data'!$D$7,0,10*ROW('Hygiene Data'!D29))),'Data Summary'!DP35="Yes"),OFFSET('Hygiene Data'!$D$7,0,10*ROW('Hygiene Data'!D29)),NA())</f>
        <v>#N/A</v>
      </c>
      <c r="BB35" s="518" t="e">
        <f ca="1">+IF(AND(ISNUMBER(OFFSET('Hygiene Data'!$D$9,0,10*ROW('Hygiene Data'!D29))),'Data Summary'!DQ35="Yes"),OFFSET('Hygiene Data'!$D$9,0,10*ROW('Hygiene Data'!D29)),NA())</f>
        <v>#N/A</v>
      </c>
      <c r="BC35" s="518" t="e">
        <f ca="1">+IF(AND(ISNUMBER(OFFSET('Hygiene Data'!$E$5,0,10*ROW('Hygiene Data'!E29))),'Data Summary'!DR35="Yes"),OFFSET('Hygiene Data'!$E$5,0,10*ROW('Hygiene Data'!E29)),NA())</f>
        <v>#N/A</v>
      </c>
      <c r="BD35" s="518" t="e">
        <f ca="1">+IF(AND(ISNUMBER(OFFSET('Hygiene Data'!$E$7,0,10*ROW('Hygiene Data'!E29))),'Data Summary'!DS35="Yes"),OFFSET('Hygiene Data'!$E$7,0,10*ROW('Hygiene Data'!E29)),NA())</f>
        <v>#N/A</v>
      </c>
      <c r="BE35" s="518" t="e">
        <f ca="1">+IF(AND(ISNUMBER(OFFSET('Hygiene Data'!$E$9,0,10*ROW('Hygiene Data'!E29))),'Data Summary'!DT35="Yes"),OFFSET('Hygiene Data'!$E$9,0,10*ROW('Hygiene Data'!E29)),NA())</f>
        <v>#N/A</v>
      </c>
      <c r="BF35" s="518" t="e">
        <f ca="1">+IF(AND(ISNUMBER(OFFSET('Hygiene Data'!$F$5,0,10*ROW('Hygiene Data'!F29))),'Data Summary'!DU35="Yes"),OFFSET('Hygiene Data'!$F$5,0,10*ROW('Hygiene Data'!F29)),NA())</f>
        <v>#N/A</v>
      </c>
      <c r="BG35" s="518" t="e">
        <f ca="1">+IF(AND(ISNUMBER(OFFSET('Hygiene Data'!$F$7,0,10*ROW('Hygiene Data'!F29))),'Data Summary'!DV35="Yes"),OFFSET('Hygiene Data'!$F$7,0,10*ROW('Hygiene Data'!F29)),NA())</f>
        <v>#N/A</v>
      </c>
      <c r="BH35" s="518" t="e">
        <f ca="1">+IF(AND(ISNUMBER(OFFSET('Hygiene Data'!$F$9,0,10*ROW('Hygiene Data'!F29))),'Data Summary'!DW35="Yes"),OFFSET('Hygiene Data'!$F$9,0,10*ROW('Hygiene Data'!F29)),NA())</f>
        <v>#N/A</v>
      </c>
      <c r="BI35" s="518" t="e">
        <f ca="1">+IF(AND(ISNUMBER(OFFSET('Hygiene Data'!$G$5,0,10*ROW('Hygiene Data'!G29))),'Data Summary'!DX35="Yes"),OFFSET('Hygiene Data'!$G$5,0,10*ROW('Hygiene Data'!G29)),NA())</f>
        <v>#N/A</v>
      </c>
      <c r="BJ35" s="518" t="e">
        <f ca="1">+IF(AND(ISNUMBER(OFFSET('Hygiene Data'!$G$7,0,10*ROW('Hygiene Data'!G29))),'Data Summary'!DY35="Yes"),OFFSET('Hygiene Data'!$G$7,0,10*ROW('Hygiene Data'!G29)),NA())</f>
        <v>#N/A</v>
      </c>
      <c r="BK35" s="518" t="e">
        <f ca="1">+IF(AND(ISNUMBER(OFFSET('Hygiene Data'!$G$9,0,10*ROW('Hygiene Data'!G29))),'Data Summary'!DZ35="Yes"),OFFSET('Hygiene Data'!$G$9,0,10*ROW('Hygiene Data'!G29)),NA())</f>
        <v>#N/A</v>
      </c>
      <c r="BL35" s="518" t="e">
        <f ca="1">+IF(AND(ISNUMBER(OFFSET('Hygiene Data'!$H$5,0,10*ROW('Hygiene Data'!H29))),'Data Summary'!EA35="Yes"),OFFSET('Hygiene Data'!$H$5,0,10*ROW('Hygiene Data'!H29)),NA())</f>
        <v>#N/A</v>
      </c>
      <c r="BM35" s="518" t="e">
        <f ca="1">+IF(AND(ISNUMBER(OFFSET('Hygiene Data'!$H$7,0,10*ROW('Hygiene Data'!H29))),'Data Summary'!EB35="Yes"),OFFSET('Hygiene Data'!$H$7,0,10*ROW('Hygiene Data'!H29)),NA())</f>
        <v>#N/A</v>
      </c>
      <c r="BN35" s="518" t="e">
        <f ca="1">+IF(AND(ISNUMBER(OFFSET('Hygiene Data'!$H$9,0,10*ROW('Hygiene Data'!H29))),'Data Summary'!EC35="Yes"),OFFSET('Hygiene Data'!$H$9,0,10*ROW('Hygiene Data'!H29)),NA())</f>
        <v>#N/A</v>
      </c>
      <c r="BO35" s="518" t="e">
        <f ca="1">+IF(AND(ISNUMBER(OFFSET('Hygiene Data'!$I$5,0,10*ROW('Hygiene Data'!I29))),'Data Summary'!ED35="Yes"),OFFSET('Hygiene Data'!$I$5,0,10*ROW('Hygiene Data'!I29)),NA())</f>
        <v>#N/A</v>
      </c>
      <c r="BP35" s="518" t="e">
        <f ca="1">+IF(AND(ISNUMBER(OFFSET('Hygiene Data'!$I$7,0,10*ROW('Hygiene Data'!I29))),'Data Summary'!EE35="Yes"),OFFSET('Hygiene Data'!$I$7,0,10*ROW('Hygiene Data'!I29)),NA())</f>
        <v>#N/A</v>
      </c>
      <c r="BQ35" s="518" t="e">
        <f ca="1">+IF(AND(ISNUMBER(OFFSET('Hygiene Data'!$I$9,0,10*ROW('Hygiene Data'!I29))),'Data Summary'!EF35="Yes"),OFFSET('Hygiene Data'!$I$9,0,10*ROW('Hygiene Data'!I29)),NA())</f>
        <v>#N/A</v>
      </c>
    </row>
    <row r="36" spans="1:69" x14ac:dyDescent="0.25">
      <c r="A36" s="514" t="e">
        <f ca="1">+RIGHT('Data Summary'!A36,LEN('Data Summary'!A36)-9)</f>
        <v>#VALUE!</v>
      </c>
      <c r="B36" s="488" t="str">
        <f ca="1">+IF(ISTEXT('Data Summary'!B36),'Data Summary'!B36,"")</f>
        <v/>
      </c>
      <c r="C36" s="515" t="e">
        <f ca="1">+VALUE('Data Summary'!C36)</f>
        <v>#VALUE!</v>
      </c>
      <c r="D36" s="516" t="e">
        <f ca="1">+IF(AND(ISNUMBER(OFFSET('Water Data'!$D$4,0,10*ROW('Water Data'!D30))),'Data Summary'!BS36="Yes"),100-OFFSET('Water Data'!$D$4,0,10*ROW('Water Data'!D30)),NA())</f>
        <v>#N/A</v>
      </c>
      <c r="E36" s="516" t="e">
        <f ca="1">+IF(AND(ISNUMBER(OFFSET('Water Data'!$D$6,0,10*ROW('Water Data'!D30))),'Data Summary'!BT36="Yes"),OFFSET('Water Data'!$D$6,0,10*ROW('Water Data'!D30)),NA())</f>
        <v>#N/A</v>
      </c>
      <c r="F36" s="516" t="e">
        <f ca="1">+IF(AND(ISNUMBER(OFFSET('Water Data'!$D$9,0,10*ROW('Water Data'!D30))),'Data Summary'!BU36="Yes"),OFFSET('Water Data'!$D$9,0,10*ROW('Water Data'!D30)),NA())</f>
        <v>#N/A</v>
      </c>
      <c r="G36" s="516" t="e">
        <f ca="1">+IF(AND(ISNUMBER(OFFSET('Water Data'!$E$4,0,10*ROW('Water Data'!E30))),'Data Summary'!BV36="Yes"),100-OFFSET('Water Data'!$E$4,0,10*ROW('Water Data'!E30)),NA())</f>
        <v>#N/A</v>
      </c>
      <c r="H36" s="516" t="e">
        <f ca="1">+IF(AND(ISNUMBER(OFFSET('Water Data'!$E$6,0,10*ROW('Water Data'!E30))),'Data Summary'!BW36="Yes"),OFFSET('Water Data'!$E$6,0,10*ROW('Water Data'!E30)),NA())</f>
        <v>#N/A</v>
      </c>
      <c r="I36" s="516" t="e">
        <f ca="1">+IF(AND(ISNUMBER(OFFSET('Water Data'!$E$9,0,10*ROW('Water Data'!E30))),'Data Summary'!BX36="Yes"),OFFSET('Water Data'!$E$9,0,10*ROW('Water Data'!E30)),NA())</f>
        <v>#N/A</v>
      </c>
      <c r="J36" s="516" t="e">
        <f ca="1">+IF(AND(ISNUMBER(OFFSET('Water Data'!$F$4,0,10*ROW('Water Data'!F30))),'Data Summary'!BY36="Yes"),100-OFFSET('Water Data'!$F$4,0,10*ROW('Water Data'!F30)),NA())</f>
        <v>#N/A</v>
      </c>
      <c r="K36" s="516" t="e">
        <f ca="1">+IF(AND(ISNUMBER(OFFSET('Water Data'!$F$6,0,10*ROW('Water Data'!F30))),'Data Summary'!BZ36="Yes"),OFFSET('Water Data'!$F$6,0,10*ROW('Water Data'!F30)),NA())</f>
        <v>#N/A</v>
      </c>
      <c r="L36" s="516" t="e">
        <f ca="1">+IF(AND(ISNUMBER(OFFSET('Water Data'!$F$9,0,10*ROW('Water Data'!F30))),'Data Summary'!CA36="Yes"),OFFSET('Water Data'!$F$9,0,10*ROW('Water Data'!F30)),NA())</f>
        <v>#N/A</v>
      </c>
      <c r="M36" s="516" t="e">
        <f ca="1">+IF(AND(ISNUMBER(OFFSET('Water Data'!$G$4,0,10*ROW('Water Data'!G30))),'Data Summary'!CB36="Yes"),100-OFFSET('Water Data'!$G$4,0,10*ROW('Water Data'!G30)),NA())</f>
        <v>#N/A</v>
      </c>
      <c r="N36" s="516" t="e">
        <f ca="1">+IF(AND(ISNUMBER(OFFSET('Water Data'!$G$6,0,10*ROW('Water Data'!G30))),'Data Summary'!CC36="Yes"),OFFSET('Water Data'!$G$6,0,10*ROW('Water Data'!G30)),NA())</f>
        <v>#N/A</v>
      </c>
      <c r="O36" s="516" t="e">
        <f ca="1">+IF(AND(ISNUMBER(OFFSET('Water Data'!$G$9,0,10*ROW('Water Data'!G30))),'Data Summary'!CD36="Yes"),OFFSET('Water Data'!$G$9,0,10*ROW('Water Data'!G30)),NA())</f>
        <v>#N/A</v>
      </c>
      <c r="P36" s="516" t="e">
        <f ca="1">+IF(AND(ISNUMBER(OFFSET('Water Data'!$H$4,0,10*ROW('Water Data'!H30))),'Data Summary'!CE36="Yes"),100-OFFSET('Water Data'!$H$4,0,10*ROW('Water Data'!H30)),NA())</f>
        <v>#N/A</v>
      </c>
      <c r="Q36" s="516" t="e">
        <f ca="1">+IF(AND(ISNUMBER(OFFSET('Water Data'!$H$6,0,10*ROW('Water Data'!H30))),'Data Summary'!CF36="Yes"),OFFSET('Water Data'!$H$6,0,10*ROW('Water Data'!H30)),NA())</f>
        <v>#N/A</v>
      </c>
      <c r="R36" s="516" t="e">
        <f ca="1">+IF(AND(ISNUMBER(OFFSET('Water Data'!$H$9,0,10*ROW('Water Data'!H30))),'Data Summary'!CG36="Yes"),OFFSET('Water Data'!$H$9,0,10*ROW('Water Data'!H30)),NA())</f>
        <v>#N/A</v>
      </c>
      <c r="S36" s="516" t="e">
        <f ca="1">+IF(AND(ISNUMBER(OFFSET('Water Data'!$I$4,0,10*ROW('Water Data'!I30))),'Data Summary'!CH36="Yes"),100-OFFSET('Water Data'!$I$4,0,10*ROW('Water Data'!I30)),NA())</f>
        <v>#N/A</v>
      </c>
      <c r="T36" s="516" t="e">
        <f ca="1">+IF(AND(ISNUMBER(OFFSET('Water Data'!$I$6,0,10*ROW('Water Data'!I30))),'Data Summary'!CI36="Yes"),OFFSET('Water Data'!$I$6,0,10*ROW('Water Data'!I30)),NA())</f>
        <v>#N/A</v>
      </c>
      <c r="U36" s="516" t="e">
        <f ca="1">+IF(AND(ISNUMBER(OFFSET('Water Data'!$I$9,0,10*ROW('Water Data'!I30))),'Data Summary'!CJ36="Yes"),OFFSET('Water Data'!$I$9,0,10*ROW('Water Data'!I30)),NA())</f>
        <v>#N/A</v>
      </c>
      <c r="V36" s="517" t="e">
        <f ca="1">+IF(AND(ISNUMBER(OFFSET('Sanitation Data'!$D$4,0,10*ROW('Sanitation Data'!D30))),'Data Summary'!CK36="Yes"),100-OFFSET('Sanitation Data'!$D$4,0,10*ROW('Sanitation Data'!D30)),NA())</f>
        <v>#N/A</v>
      </c>
      <c r="W36" s="517" t="e">
        <f ca="1">+IF(AND(ISNUMBER(OFFSET('Sanitation Data'!$D$6,0,10*ROW('Sanitation Data'!D30))),'Data Summary'!CL36="Yes"),OFFSET('Sanitation Data'!$D$6,0,10*ROW('Sanitation Data'!D30)),NA())</f>
        <v>#N/A</v>
      </c>
      <c r="X36" s="517" t="e">
        <f ca="1">+IF(AND(ISNUMBER(OFFSET('Sanitation Data'!$D$10,0,10*ROW('Sanitation Data'!D30))),'Data Summary'!CM36="Yes"),OFFSET('Sanitation Data'!$D$10,0,10*ROW('Sanitation Data'!D30)),NA())</f>
        <v>#N/A</v>
      </c>
      <c r="Y36" s="517" t="e">
        <f ca="1">+IF(AND(ISNUMBER(OFFSET('Sanitation Data'!$D$11,0,10*ROW('Sanitation Data'!D30))),'Data Summary'!CN36="Yes"),OFFSET('Sanitation Data'!$D$11,0,10*ROW('Sanitation Data'!D30)),NA())</f>
        <v>#N/A</v>
      </c>
      <c r="Z36" s="517" t="e">
        <f ca="1">+IF(AND(ISNUMBER(OFFSET('Sanitation Data'!$D$12,0,10*ROW('Sanitation Data'!D30))),'Data Summary'!CO36="Yes"),OFFSET('Sanitation Data'!$D$12,0,10*ROW('Sanitation Data'!D30)),NA())</f>
        <v>#N/A</v>
      </c>
      <c r="AA36" s="517" t="e">
        <f ca="1">+IF(AND(ISNUMBER(OFFSET('Sanitation Data'!$E$4,0,10*ROW('Sanitation Data'!E30))),'Data Summary'!CP36="Yes"),100-OFFSET('Sanitation Data'!$E$4,0,10*ROW('Sanitation Data'!E30)),NA())</f>
        <v>#N/A</v>
      </c>
      <c r="AB36" s="517" t="e">
        <f ca="1">+IF(AND(ISNUMBER(OFFSET('Sanitation Data'!$E$6,0,10*ROW('Sanitation Data'!E30))),'Data Summary'!CQ36="Yes"),OFFSET('Sanitation Data'!$E$6,0,10*ROW('Sanitation Data'!E30)),NA())</f>
        <v>#N/A</v>
      </c>
      <c r="AC36" s="517" t="e">
        <f ca="1">+IF(AND(ISNUMBER(OFFSET('Sanitation Data'!$E$10,0,10*ROW('Sanitation Data'!E30))),'Data Summary'!CR36="Yes"),OFFSET('Sanitation Data'!$E$10,0,10*ROW('Sanitation Data'!E30)),NA())</f>
        <v>#N/A</v>
      </c>
      <c r="AD36" s="517" t="e">
        <f ca="1">+IF(AND(ISNUMBER(OFFSET('Sanitation Data'!$E$11,0,10*ROW('Sanitation Data'!E30))),'Data Summary'!CS36="Yes"),OFFSET('Sanitation Data'!$E$11,0,10*ROW('Sanitation Data'!E30)),NA())</f>
        <v>#N/A</v>
      </c>
      <c r="AE36" s="517" t="e">
        <f ca="1">+IF(AND(ISNUMBER(OFFSET('Sanitation Data'!$E$12,0,10*ROW('Sanitation Data'!E30))),'Data Summary'!CT36="Yes"),OFFSET('Sanitation Data'!$E$12,0,10*ROW('Sanitation Data'!E30)),NA())</f>
        <v>#N/A</v>
      </c>
      <c r="AF36" s="517" t="e">
        <f ca="1">+IF(AND(ISNUMBER(OFFSET('Sanitation Data'!$F$4,0,10*ROW('Sanitation Data'!F30))),'Data Summary'!CU36="Yes"),100-OFFSET('Sanitation Data'!$F$4,0,10*ROW('Sanitation Data'!F30)),NA())</f>
        <v>#N/A</v>
      </c>
      <c r="AG36" s="517" t="e">
        <f ca="1">+IF(AND(ISNUMBER(OFFSET('Sanitation Data'!$F$6,0,10*ROW('Sanitation Data'!F30))),'Data Summary'!CV36="Yes"),OFFSET('Sanitation Data'!$F$6,0,10*ROW('Sanitation Data'!F30)),NA())</f>
        <v>#N/A</v>
      </c>
      <c r="AH36" s="517" t="e">
        <f ca="1">+IF(AND(ISNUMBER(OFFSET('Sanitation Data'!$F$10,0,10*ROW('Sanitation Data'!F30))),'Data Summary'!CW36="Yes"),OFFSET('Sanitation Data'!$F$10,0,10*ROW('Sanitation Data'!F30)),NA())</f>
        <v>#N/A</v>
      </c>
      <c r="AI36" s="517" t="e">
        <f ca="1">+IF(AND(ISNUMBER(OFFSET('Sanitation Data'!$F$11,0,10*ROW('Sanitation Data'!F30))),'Data Summary'!CX36="Yes"),OFFSET('Sanitation Data'!$F$11,0,10*ROW('Sanitation Data'!F30)),NA())</f>
        <v>#N/A</v>
      </c>
      <c r="AJ36" s="517" t="e">
        <f ca="1">+IF(AND(ISNUMBER(OFFSET('Sanitation Data'!$F$12,0,10*ROW('Sanitation Data'!F30))),'Data Summary'!CY36="Yes"),OFFSET('Sanitation Data'!$F$12,0,10*ROW('Sanitation Data'!F30)),NA())</f>
        <v>#N/A</v>
      </c>
      <c r="AK36" s="517" t="e">
        <f ca="1">+IF(AND(ISNUMBER(OFFSET('Sanitation Data'!$G$4,0,10*ROW('Sanitation Data'!G30))),'Data Summary'!CZ36="Yes"),100-OFFSET('Sanitation Data'!$G$4,0,10*ROW('Sanitation Data'!G30)),NA())</f>
        <v>#N/A</v>
      </c>
      <c r="AL36" s="517" t="e">
        <f ca="1">+IF(AND(ISNUMBER(OFFSET('Sanitation Data'!$G$6,0,10*ROW('Sanitation Data'!G30))),'Data Summary'!DA36="Yes"),OFFSET('Sanitation Data'!$G$6,0,10*ROW('Sanitation Data'!G30)),NA())</f>
        <v>#N/A</v>
      </c>
      <c r="AM36" s="517" t="e">
        <f ca="1">+IF(AND(ISNUMBER(OFFSET('Sanitation Data'!$G$10,0,10*ROW('Sanitation Data'!G30))),'Data Summary'!DB36="Yes"),OFFSET('Sanitation Data'!$G$10,0,10*ROW('Sanitation Data'!G30)),NA())</f>
        <v>#N/A</v>
      </c>
      <c r="AN36" s="517" t="e">
        <f ca="1">+IF(AND(ISNUMBER(OFFSET('Sanitation Data'!$G$11,0,10*ROW('Sanitation Data'!G30))),'Data Summary'!DC36="Yes"),OFFSET('Sanitation Data'!$G$11,0,10*ROW('Sanitation Data'!G30)),NA())</f>
        <v>#N/A</v>
      </c>
      <c r="AO36" s="517" t="e">
        <f ca="1">+IF(AND(ISNUMBER(OFFSET('Sanitation Data'!$G$12,0,10*ROW('Sanitation Data'!G30))),'Data Summary'!DD36="Yes"),OFFSET('Sanitation Data'!$G$12,0,10*ROW('Sanitation Data'!G30)),NA())</f>
        <v>#N/A</v>
      </c>
      <c r="AP36" s="517" t="e">
        <f ca="1">+IF(AND(ISNUMBER(OFFSET('Sanitation Data'!$H$4,0,10*ROW('Sanitation Data'!H30))),'Data Summary'!DE36="Yes"),100-OFFSET('Sanitation Data'!$H$4,0,10*ROW('Sanitation Data'!H30)),NA())</f>
        <v>#N/A</v>
      </c>
      <c r="AQ36" s="517" t="e">
        <f ca="1">+IF(AND(ISNUMBER(OFFSET('Sanitation Data'!$H$6,0,10*ROW('Sanitation Data'!H30))),'Data Summary'!DF36="Yes"),OFFSET('Sanitation Data'!$H$6,0,10*ROW('Sanitation Data'!H30)),NA())</f>
        <v>#N/A</v>
      </c>
      <c r="AR36" s="517" t="e">
        <f ca="1">+IF(AND(ISNUMBER(OFFSET('Sanitation Data'!$H$10,0,10*ROW('Sanitation Data'!H30))),'Data Summary'!DG36="Yes"),OFFSET('Sanitation Data'!$H$10,0,10*ROW('Sanitation Data'!H30)),NA())</f>
        <v>#N/A</v>
      </c>
      <c r="AS36" s="517" t="e">
        <f ca="1">+IF(AND(ISNUMBER(OFFSET('Sanitation Data'!$H$11,0,10*ROW('Sanitation Data'!H30))),'Data Summary'!DH36="Yes"),OFFSET('Sanitation Data'!$H$11,0,10*ROW('Sanitation Data'!H30)),NA())</f>
        <v>#N/A</v>
      </c>
      <c r="AT36" s="517" t="e">
        <f ca="1">+IF(AND(ISNUMBER(OFFSET('Sanitation Data'!$H$12,0,10*ROW('Sanitation Data'!H30))),'Data Summary'!DI36="Yes"),OFFSET('Sanitation Data'!$H$12,0,10*ROW('Sanitation Data'!H30)),NA())</f>
        <v>#N/A</v>
      </c>
      <c r="AU36" s="517" t="e">
        <f ca="1">+IF(AND(ISNUMBER(OFFSET('Sanitation Data'!$I$4,0,10*ROW('Sanitation Data'!I30))),'Data Summary'!DJ36="Yes"),100-OFFSET('Sanitation Data'!$I$4,0,10*ROW('Sanitation Data'!I30)),NA())</f>
        <v>#N/A</v>
      </c>
      <c r="AV36" s="517" t="e">
        <f ca="1">+IF(AND(ISNUMBER(OFFSET('Sanitation Data'!$I$6,0,10*ROW('Sanitation Data'!I30))),'Data Summary'!DK36="Yes"),OFFSET('Sanitation Data'!$I$6,0,10*ROW('Sanitation Data'!I30)),NA())</f>
        <v>#N/A</v>
      </c>
      <c r="AW36" s="517" t="e">
        <f ca="1">+IF(AND(ISNUMBER(OFFSET('Sanitation Data'!$I$10,0,10*ROW('Sanitation Data'!I30))),'Data Summary'!DL36="Yes"),OFFSET('Sanitation Data'!$I$10,0,10*ROW('Sanitation Data'!I30)),NA())</f>
        <v>#N/A</v>
      </c>
      <c r="AX36" s="517" t="e">
        <f ca="1">+IF(AND(ISNUMBER(OFFSET('Sanitation Data'!$I$11,0,10*ROW('Sanitation Data'!I30))),'Data Summary'!DM36="Yes"),OFFSET('Sanitation Data'!$I$11,0,10*ROW('Sanitation Data'!I30)),NA())</f>
        <v>#N/A</v>
      </c>
      <c r="AY36" s="517" t="e">
        <f ca="1">+IF(AND(ISNUMBER(OFFSET('Sanitation Data'!$I$12,0,10*ROW('Sanitation Data'!I30))),'Data Summary'!DN36="Yes"),OFFSET('Sanitation Data'!$I$12,0,10*ROW('Sanitation Data'!I30)),NA())</f>
        <v>#N/A</v>
      </c>
      <c r="AZ36" s="518" t="e">
        <f ca="1">+IF(AND(ISNUMBER(OFFSET('Hygiene Data'!$D$5,0,10*ROW('Hygiene Data'!D30))),'Data Summary'!DO36="Yes"),OFFSET('Hygiene Data'!$D$5,0,10*ROW('Hygiene Data'!D30)),NA())</f>
        <v>#N/A</v>
      </c>
      <c r="BA36" s="518" t="e">
        <f ca="1">+IF(AND(ISNUMBER(OFFSET('Hygiene Data'!$D$7,0,10*ROW('Hygiene Data'!D30))),'Data Summary'!DP36="Yes"),OFFSET('Hygiene Data'!$D$7,0,10*ROW('Hygiene Data'!D30)),NA())</f>
        <v>#N/A</v>
      </c>
      <c r="BB36" s="518" t="e">
        <f ca="1">+IF(AND(ISNUMBER(OFFSET('Hygiene Data'!$D$9,0,10*ROW('Hygiene Data'!D30))),'Data Summary'!DQ36="Yes"),OFFSET('Hygiene Data'!$D$9,0,10*ROW('Hygiene Data'!D30)),NA())</f>
        <v>#N/A</v>
      </c>
      <c r="BC36" s="518" t="e">
        <f ca="1">+IF(AND(ISNUMBER(OFFSET('Hygiene Data'!$E$5,0,10*ROW('Hygiene Data'!E30))),'Data Summary'!DR36="Yes"),OFFSET('Hygiene Data'!$E$5,0,10*ROW('Hygiene Data'!E30)),NA())</f>
        <v>#N/A</v>
      </c>
      <c r="BD36" s="518" t="e">
        <f ca="1">+IF(AND(ISNUMBER(OFFSET('Hygiene Data'!$E$7,0,10*ROW('Hygiene Data'!E30))),'Data Summary'!DS36="Yes"),OFFSET('Hygiene Data'!$E$7,0,10*ROW('Hygiene Data'!E30)),NA())</f>
        <v>#N/A</v>
      </c>
      <c r="BE36" s="518" t="e">
        <f ca="1">+IF(AND(ISNUMBER(OFFSET('Hygiene Data'!$E$9,0,10*ROW('Hygiene Data'!E30))),'Data Summary'!DT36="Yes"),OFFSET('Hygiene Data'!$E$9,0,10*ROW('Hygiene Data'!E30)),NA())</f>
        <v>#N/A</v>
      </c>
      <c r="BF36" s="518" t="e">
        <f ca="1">+IF(AND(ISNUMBER(OFFSET('Hygiene Data'!$F$5,0,10*ROW('Hygiene Data'!F30))),'Data Summary'!DU36="Yes"),OFFSET('Hygiene Data'!$F$5,0,10*ROW('Hygiene Data'!F30)),NA())</f>
        <v>#N/A</v>
      </c>
      <c r="BG36" s="518" t="e">
        <f ca="1">+IF(AND(ISNUMBER(OFFSET('Hygiene Data'!$F$7,0,10*ROW('Hygiene Data'!F30))),'Data Summary'!DV36="Yes"),OFFSET('Hygiene Data'!$F$7,0,10*ROW('Hygiene Data'!F30)),NA())</f>
        <v>#N/A</v>
      </c>
      <c r="BH36" s="518" t="e">
        <f ca="1">+IF(AND(ISNUMBER(OFFSET('Hygiene Data'!$F$9,0,10*ROW('Hygiene Data'!F30))),'Data Summary'!DW36="Yes"),OFFSET('Hygiene Data'!$F$9,0,10*ROW('Hygiene Data'!F30)),NA())</f>
        <v>#N/A</v>
      </c>
      <c r="BI36" s="518" t="e">
        <f ca="1">+IF(AND(ISNUMBER(OFFSET('Hygiene Data'!$G$5,0,10*ROW('Hygiene Data'!G30))),'Data Summary'!DX36="Yes"),OFFSET('Hygiene Data'!$G$5,0,10*ROW('Hygiene Data'!G30)),NA())</f>
        <v>#N/A</v>
      </c>
      <c r="BJ36" s="518" t="e">
        <f ca="1">+IF(AND(ISNUMBER(OFFSET('Hygiene Data'!$G$7,0,10*ROW('Hygiene Data'!G30))),'Data Summary'!DY36="Yes"),OFFSET('Hygiene Data'!$G$7,0,10*ROW('Hygiene Data'!G30)),NA())</f>
        <v>#N/A</v>
      </c>
      <c r="BK36" s="518" t="e">
        <f ca="1">+IF(AND(ISNUMBER(OFFSET('Hygiene Data'!$G$9,0,10*ROW('Hygiene Data'!G30))),'Data Summary'!DZ36="Yes"),OFFSET('Hygiene Data'!$G$9,0,10*ROW('Hygiene Data'!G30)),NA())</f>
        <v>#N/A</v>
      </c>
      <c r="BL36" s="518" t="e">
        <f ca="1">+IF(AND(ISNUMBER(OFFSET('Hygiene Data'!$H$5,0,10*ROW('Hygiene Data'!H30))),'Data Summary'!EA36="Yes"),OFFSET('Hygiene Data'!$H$5,0,10*ROW('Hygiene Data'!H30)),NA())</f>
        <v>#N/A</v>
      </c>
      <c r="BM36" s="518" t="e">
        <f ca="1">+IF(AND(ISNUMBER(OFFSET('Hygiene Data'!$H$7,0,10*ROW('Hygiene Data'!H30))),'Data Summary'!EB36="Yes"),OFFSET('Hygiene Data'!$H$7,0,10*ROW('Hygiene Data'!H30)),NA())</f>
        <v>#N/A</v>
      </c>
      <c r="BN36" s="518" t="e">
        <f ca="1">+IF(AND(ISNUMBER(OFFSET('Hygiene Data'!$H$9,0,10*ROW('Hygiene Data'!H30))),'Data Summary'!EC36="Yes"),OFFSET('Hygiene Data'!$H$9,0,10*ROW('Hygiene Data'!H30)),NA())</f>
        <v>#N/A</v>
      </c>
      <c r="BO36" s="518" t="e">
        <f ca="1">+IF(AND(ISNUMBER(OFFSET('Hygiene Data'!$I$5,0,10*ROW('Hygiene Data'!I30))),'Data Summary'!ED36="Yes"),OFFSET('Hygiene Data'!$I$5,0,10*ROW('Hygiene Data'!I30)),NA())</f>
        <v>#N/A</v>
      </c>
      <c r="BP36" s="518" t="e">
        <f ca="1">+IF(AND(ISNUMBER(OFFSET('Hygiene Data'!$I$7,0,10*ROW('Hygiene Data'!I30))),'Data Summary'!EE36="Yes"),OFFSET('Hygiene Data'!$I$7,0,10*ROW('Hygiene Data'!I30)),NA())</f>
        <v>#N/A</v>
      </c>
      <c r="BQ36" s="518" t="e">
        <f ca="1">+IF(AND(ISNUMBER(OFFSET('Hygiene Data'!$I$9,0,10*ROW('Hygiene Data'!I30))),'Data Summary'!EF36="Yes"),OFFSET('Hygiene Data'!$I$9,0,10*ROW('Hygiene Data'!I30)),NA())</f>
        <v>#N/A</v>
      </c>
    </row>
    <row r="37" spans="1:69" x14ac:dyDescent="0.25">
      <c r="A37" s="514" t="e">
        <f ca="1">+RIGHT('Data Summary'!A37,LEN('Data Summary'!A37)-9)</f>
        <v>#VALUE!</v>
      </c>
      <c r="B37" s="488" t="str">
        <f ca="1">+IF(ISTEXT('Data Summary'!B37),'Data Summary'!B37,"")</f>
        <v/>
      </c>
      <c r="C37" s="515" t="e">
        <f ca="1">+VALUE('Data Summary'!C37)</f>
        <v>#VALUE!</v>
      </c>
      <c r="D37" s="516" t="e">
        <f ca="1">+IF(AND(ISNUMBER(OFFSET('Water Data'!$D$4,0,10*ROW('Water Data'!D31))),'Data Summary'!BS37="Yes"),100-OFFSET('Water Data'!$D$4,0,10*ROW('Water Data'!D31)),NA())</f>
        <v>#N/A</v>
      </c>
      <c r="E37" s="516" t="e">
        <f ca="1">+IF(AND(ISNUMBER(OFFSET('Water Data'!$D$6,0,10*ROW('Water Data'!D31))),'Data Summary'!BT37="Yes"),OFFSET('Water Data'!$D$6,0,10*ROW('Water Data'!D31)),NA())</f>
        <v>#N/A</v>
      </c>
      <c r="F37" s="516" t="e">
        <f ca="1">+IF(AND(ISNUMBER(OFFSET('Water Data'!$D$9,0,10*ROW('Water Data'!D31))),'Data Summary'!BU37="Yes"),OFFSET('Water Data'!$D$9,0,10*ROW('Water Data'!D31)),NA())</f>
        <v>#N/A</v>
      </c>
      <c r="G37" s="516" t="e">
        <f ca="1">+IF(AND(ISNUMBER(OFFSET('Water Data'!$E$4,0,10*ROW('Water Data'!E31))),'Data Summary'!BV37="Yes"),100-OFFSET('Water Data'!$E$4,0,10*ROW('Water Data'!E31)),NA())</f>
        <v>#N/A</v>
      </c>
      <c r="H37" s="516" t="e">
        <f ca="1">+IF(AND(ISNUMBER(OFFSET('Water Data'!$E$6,0,10*ROW('Water Data'!E31))),'Data Summary'!BW37="Yes"),OFFSET('Water Data'!$E$6,0,10*ROW('Water Data'!E31)),NA())</f>
        <v>#N/A</v>
      </c>
      <c r="I37" s="516" t="e">
        <f ca="1">+IF(AND(ISNUMBER(OFFSET('Water Data'!$E$9,0,10*ROW('Water Data'!E31))),'Data Summary'!BX37="Yes"),OFFSET('Water Data'!$E$9,0,10*ROW('Water Data'!E31)),NA())</f>
        <v>#N/A</v>
      </c>
      <c r="J37" s="516" t="e">
        <f ca="1">+IF(AND(ISNUMBER(OFFSET('Water Data'!$F$4,0,10*ROW('Water Data'!F31))),'Data Summary'!BY37="Yes"),100-OFFSET('Water Data'!$F$4,0,10*ROW('Water Data'!F31)),NA())</f>
        <v>#N/A</v>
      </c>
      <c r="K37" s="516" t="e">
        <f ca="1">+IF(AND(ISNUMBER(OFFSET('Water Data'!$F$6,0,10*ROW('Water Data'!F31))),'Data Summary'!BZ37="Yes"),OFFSET('Water Data'!$F$6,0,10*ROW('Water Data'!F31)),NA())</f>
        <v>#N/A</v>
      </c>
      <c r="L37" s="516" t="e">
        <f ca="1">+IF(AND(ISNUMBER(OFFSET('Water Data'!$F$9,0,10*ROW('Water Data'!F31))),'Data Summary'!CA37="Yes"),OFFSET('Water Data'!$F$9,0,10*ROW('Water Data'!F31)),NA())</f>
        <v>#N/A</v>
      </c>
      <c r="M37" s="516" t="e">
        <f ca="1">+IF(AND(ISNUMBER(OFFSET('Water Data'!$G$4,0,10*ROW('Water Data'!G31))),'Data Summary'!CB37="Yes"),100-OFFSET('Water Data'!$G$4,0,10*ROW('Water Data'!G31)),NA())</f>
        <v>#N/A</v>
      </c>
      <c r="N37" s="516" t="e">
        <f ca="1">+IF(AND(ISNUMBER(OFFSET('Water Data'!$G$6,0,10*ROW('Water Data'!G31))),'Data Summary'!CC37="Yes"),OFFSET('Water Data'!$G$6,0,10*ROW('Water Data'!G31)),NA())</f>
        <v>#N/A</v>
      </c>
      <c r="O37" s="516" t="e">
        <f ca="1">+IF(AND(ISNUMBER(OFFSET('Water Data'!$G$9,0,10*ROW('Water Data'!G31))),'Data Summary'!CD37="Yes"),OFFSET('Water Data'!$G$9,0,10*ROW('Water Data'!G31)),NA())</f>
        <v>#N/A</v>
      </c>
      <c r="P37" s="516" t="e">
        <f ca="1">+IF(AND(ISNUMBER(OFFSET('Water Data'!$H$4,0,10*ROW('Water Data'!H31))),'Data Summary'!CE37="Yes"),100-OFFSET('Water Data'!$H$4,0,10*ROW('Water Data'!H31)),NA())</f>
        <v>#N/A</v>
      </c>
      <c r="Q37" s="516" t="e">
        <f ca="1">+IF(AND(ISNUMBER(OFFSET('Water Data'!$H$6,0,10*ROW('Water Data'!H31))),'Data Summary'!CF37="Yes"),OFFSET('Water Data'!$H$6,0,10*ROW('Water Data'!H31)),NA())</f>
        <v>#N/A</v>
      </c>
      <c r="R37" s="516" t="e">
        <f ca="1">+IF(AND(ISNUMBER(OFFSET('Water Data'!$H$9,0,10*ROW('Water Data'!H31))),'Data Summary'!CG37="Yes"),OFFSET('Water Data'!$H$9,0,10*ROW('Water Data'!H31)),NA())</f>
        <v>#N/A</v>
      </c>
      <c r="S37" s="516" t="e">
        <f ca="1">+IF(AND(ISNUMBER(OFFSET('Water Data'!$I$4,0,10*ROW('Water Data'!I31))),'Data Summary'!CH37="Yes"),100-OFFSET('Water Data'!$I$4,0,10*ROW('Water Data'!I31)),NA())</f>
        <v>#N/A</v>
      </c>
      <c r="T37" s="516" t="e">
        <f ca="1">+IF(AND(ISNUMBER(OFFSET('Water Data'!$I$6,0,10*ROW('Water Data'!I31))),'Data Summary'!CI37="Yes"),OFFSET('Water Data'!$I$6,0,10*ROW('Water Data'!I31)),NA())</f>
        <v>#N/A</v>
      </c>
      <c r="U37" s="516" t="e">
        <f ca="1">+IF(AND(ISNUMBER(OFFSET('Water Data'!$I$9,0,10*ROW('Water Data'!I31))),'Data Summary'!CJ37="Yes"),OFFSET('Water Data'!$I$9,0,10*ROW('Water Data'!I31)),NA())</f>
        <v>#N/A</v>
      </c>
      <c r="V37" s="517" t="e">
        <f ca="1">+IF(AND(ISNUMBER(OFFSET('Sanitation Data'!$D$4,0,10*ROW('Sanitation Data'!D31))),'Data Summary'!CK37="Yes"),100-OFFSET('Sanitation Data'!$D$4,0,10*ROW('Sanitation Data'!D31)),NA())</f>
        <v>#N/A</v>
      </c>
      <c r="W37" s="517" t="e">
        <f ca="1">+IF(AND(ISNUMBER(OFFSET('Sanitation Data'!$D$6,0,10*ROW('Sanitation Data'!D31))),'Data Summary'!CL37="Yes"),OFFSET('Sanitation Data'!$D$6,0,10*ROW('Sanitation Data'!D31)),NA())</f>
        <v>#N/A</v>
      </c>
      <c r="X37" s="517" t="e">
        <f ca="1">+IF(AND(ISNUMBER(OFFSET('Sanitation Data'!$D$10,0,10*ROW('Sanitation Data'!D31))),'Data Summary'!CM37="Yes"),OFFSET('Sanitation Data'!$D$10,0,10*ROW('Sanitation Data'!D31)),NA())</f>
        <v>#N/A</v>
      </c>
      <c r="Y37" s="517" t="e">
        <f ca="1">+IF(AND(ISNUMBER(OFFSET('Sanitation Data'!$D$11,0,10*ROW('Sanitation Data'!D31))),'Data Summary'!CN37="Yes"),OFFSET('Sanitation Data'!$D$11,0,10*ROW('Sanitation Data'!D31)),NA())</f>
        <v>#N/A</v>
      </c>
      <c r="Z37" s="517" t="e">
        <f ca="1">+IF(AND(ISNUMBER(OFFSET('Sanitation Data'!$D$12,0,10*ROW('Sanitation Data'!D31))),'Data Summary'!CO37="Yes"),OFFSET('Sanitation Data'!$D$12,0,10*ROW('Sanitation Data'!D31)),NA())</f>
        <v>#N/A</v>
      </c>
      <c r="AA37" s="517" t="e">
        <f ca="1">+IF(AND(ISNUMBER(OFFSET('Sanitation Data'!$E$4,0,10*ROW('Sanitation Data'!E31))),'Data Summary'!CP37="Yes"),100-OFFSET('Sanitation Data'!$E$4,0,10*ROW('Sanitation Data'!E31)),NA())</f>
        <v>#N/A</v>
      </c>
      <c r="AB37" s="517" t="e">
        <f ca="1">+IF(AND(ISNUMBER(OFFSET('Sanitation Data'!$E$6,0,10*ROW('Sanitation Data'!E31))),'Data Summary'!CQ37="Yes"),OFFSET('Sanitation Data'!$E$6,0,10*ROW('Sanitation Data'!E31)),NA())</f>
        <v>#N/A</v>
      </c>
      <c r="AC37" s="517" t="e">
        <f ca="1">+IF(AND(ISNUMBER(OFFSET('Sanitation Data'!$E$10,0,10*ROW('Sanitation Data'!E31))),'Data Summary'!CR37="Yes"),OFFSET('Sanitation Data'!$E$10,0,10*ROW('Sanitation Data'!E31)),NA())</f>
        <v>#N/A</v>
      </c>
      <c r="AD37" s="517" t="e">
        <f ca="1">+IF(AND(ISNUMBER(OFFSET('Sanitation Data'!$E$11,0,10*ROW('Sanitation Data'!E31))),'Data Summary'!CS37="Yes"),OFFSET('Sanitation Data'!$E$11,0,10*ROW('Sanitation Data'!E31)),NA())</f>
        <v>#N/A</v>
      </c>
      <c r="AE37" s="517" t="e">
        <f ca="1">+IF(AND(ISNUMBER(OFFSET('Sanitation Data'!$E$12,0,10*ROW('Sanitation Data'!E31))),'Data Summary'!CT37="Yes"),OFFSET('Sanitation Data'!$E$12,0,10*ROW('Sanitation Data'!E31)),NA())</f>
        <v>#N/A</v>
      </c>
      <c r="AF37" s="517" t="e">
        <f ca="1">+IF(AND(ISNUMBER(OFFSET('Sanitation Data'!$F$4,0,10*ROW('Sanitation Data'!F31))),'Data Summary'!CU37="Yes"),100-OFFSET('Sanitation Data'!$F$4,0,10*ROW('Sanitation Data'!F31)),NA())</f>
        <v>#N/A</v>
      </c>
      <c r="AG37" s="517" t="e">
        <f ca="1">+IF(AND(ISNUMBER(OFFSET('Sanitation Data'!$F$6,0,10*ROW('Sanitation Data'!F31))),'Data Summary'!CV37="Yes"),OFFSET('Sanitation Data'!$F$6,0,10*ROW('Sanitation Data'!F31)),NA())</f>
        <v>#N/A</v>
      </c>
      <c r="AH37" s="517" t="e">
        <f ca="1">+IF(AND(ISNUMBER(OFFSET('Sanitation Data'!$F$10,0,10*ROW('Sanitation Data'!F31))),'Data Summary'!CW37="Yes"),OFFSET('Sanitation Data'!$F$10,0,10*ROW('Sanitation Data'!F31)),NA())</f>
        <v>#N/A</v>
      </c>
      <c r="AI37" s="517" t="e">
        <f ca="1">+IF(AND(ISNUMBER(OFFSET('Sanitation Data'!$F$11,0,10*ROW('Sanitation Data'!F31))),'Data Summary'!CX37="Yes"),OFFSET('Sanitation Data'!$F$11,0,10*ROW('Sanitation Data'!F31)),NA())</f>
        <v>#N/A</v>
      </c>
      <c r="AJ37" s="517" t="e">
        <f ca="1">+IF(AND(ISNUMBER(OFFSET('Sanitation Data'!$F$12,0,10*ROW('Sanitation Data'!F31))),'Data Summary'!CY37="Yes"),OFFSET('Sanitation Data'!$F$12,0,10*ROW('Sanitation Data'!F31)),NA())</f>
        <v>#N/A</v>
      </c>
      <c r="AK37" s="517" t="e">
        <f ca="1">+IF(AND(ISNUMBER(OFFSET('Sanitation Data'!$G$4,0,10*ROW('Sanitation Data'!G31))),'Data Summary'!CZ37="Yes"),100-OFFSET('Sanitation Data'!$G$4,0,10*ROW('Sanitation Data'!G31)),NA())</f>
        <v>#N/A</v>
      </c>
      <c r="AL37" s="517" t="e">
        <f ca="1">+IF(AND(ISNUMBER(OFFSET('Sanitation Data'!$G$6,0,10*ROW('Sanitation Data'!G31))),'Data Summary'!DA37="Yes"),OFFSET('Sanitation Data'!$G$6,0,10*ROW('Sanitation Data'!G31)),NA())</f>
        <v>#N/A</v>
      </c>
      <c r="AM37" s="517" t="e">
        <f ca="1">+IF(AND(ISNUMBER(OFFSET('Sanitation Data'!$G$10,0,10*ROW('Sanitation Data'!G31))),'Data Summary'!DB37="Yes"),OFFSET('Sanitation Data'!$G$10,0,10*ROW('Sanitation Data'!G31)),NA())</f>
        <v>#N/A</v>
      </c>
      <c r="AN37" s="517" t="e">
        <f ca="1">+IF(AND(ISNUMBER(OFFSET('Sanitation Data'!$G$11,0,10*ROW('Sanitation Data'!G31))),'Data Summary'!DC37="Yes"),OFFSET('Sanitation Data'!$G$11,0,10*ROW('Sanitation Data'!G31)),NA())</f>
        <v>#N/A</v>
      </c>
      <c r="AO37" s="517" t="e">
        <f ca="1">+IF(AND(ISNUMBER(OFFSET('Sanitation Data'!$G$12,0,10*ROW('Sanitation Data'!G31))),'Data Summary'!DD37="Yes"),OFFSET('Sanitation Data'!$G$12,0,10*ROW('Sanitation Data'!G31)),NA())</f>
        <v>#N/A</v>
      </c>
      <c r="AP37" s="517" t="e">
        <f ca="1">+IF(AND(ISNUMBER(OFFSET('Sanitation Data'!$H$4,0,10*ROW('Sanitation Data'!H31))),'Data Summary'!DE37="Yes"),100-OFFSET('Sanitation Data'!$H$4,0,10*ROW('Sanitation Data'!H31)),NA())</f>
        <v>#N/A</v>
      </c>
      <c r="AQ37" s="517" t="e">
        <f ca="1">+IF(AND(ISNUMBER(OFFSET('Sanitation Data'!$H$6,0,10*ROW('Sanitation Data'!H31))),'Data Summary'!DF37="Yes"),OFFSET('Sanitation Data'!$H$6,0,10*ROW('Sanitation Data'!H31)),NA())</f>
        <v>#N/A</v>
      </c>
      <c r="AR37" s="517" t="e">
        <f ca="1">+IF(AND(ISNUMBER(OFFSET('Sanitation Data'!$H$10,0,10*ROW('Sanitation Data'!H31))),'Data Summary'!DG37="Yes"),OFFSET('Sanitation Data'!$H$10,0,10*ROW('Sanitation Data'!H31)),NA())</f>
        <v>#N/A</v>
      </c>
      <c r="AS37" s="517" t="e">
        <f ca="1">+IF(AND(ISNUMBER(OFFSET('Sanitation Data'!$H$11,0,10*ROW('Sanitation Data'!H31))),'Data Summary'!DH37="Yes"),OFFSET('Sanitation Data'!$H$11,0,10*ROW('Sanitation Data'!H31)),NA())</f>
        <v>#N/A</v>
      </c>
      <c r="AT37" s="517" t="e">
        <f ca="1">+IF(AND(ISNUMBER(OFFSET('Sanitation Data'!$H$12,0,10*ROW('Sanitation Data'!H31))),'Data Summary'!DI37="Yes"),OFFSET('Sanitation Data'!$H$12,0,10*ROW('Sanitation Data'!H31)),NA())</f>
        <v>#N/A</v>
      </c>
      <c r="AU37" s="517" t="e">
        <f ca="1">+IF(AND(ISNUMBER(OFFSET('Sanitation Data'!$I$4,0,10*ROW('Sanitation Data'!I31))),'Data Summary'!DJ37="Yes"),100-OFFSET('Sanitation Data'!$I$4,0,10*ROW('Sanitation Data'!I31)),NA())</f>
        <v>#N/A</v>
      </c>
      <c r="AV37" s="517" t="e">
        <f ca="1">+IF(AND(ISNUMBER(OFFSET('Sanitation Data'!$I$6,0,10*ROW('Sanitation Data'!I31))),'Data Summary'!DK37="Yes"),OFFSET('Sanitation Data'!$I$6,0,10*ROW('Sanitation Data'!I31)),NA())</f>
        <v>#N/A</v>
      </c>
      <c r="AW37" s="517" t="e">
        <f ca="1">+IF(AND(ISNUMBER(OFFSET('Sanitation Data'!$I$10,0,10*ROW('Sanitation Data'!I31))),'Data Summary'!DL37="Yes"),OFFSET('Sanitation Data'!$I$10,0,10*ROW('Sanitation Data'!I31)),NA())</f>
        <v>#N/A</v>
      </c>
      <c r="AX37" s="517" t="e">
        <f ca="1">+IF(AND(ISNUMBER(OFFSET('Sanitation Data'!$I$11,0,10*ROW('Sanitation Data'!I31))),'Data Summary'!DM37="Yes"),OFFSET('Sanitation Data'!$I$11,0,10*ROW('Sanitation Data'!I31)),NA())</f>
        <v>#N/A</v>
      </c>
      <c r="AY37" s="517" t="e">
        <f ca="1">+IF(AND(ISNUMBER(OFFSET('Sanitation Data'!$I$12,0,10*ROW('Sanitation Data'!I31))),'Data Summary'!DN37="Yes"),OFFSET('Sanitation Data'!$I$12,0,10*ROW('Sanitation Data'!I31)),NA())</f>
        <v>#N/A</v>
      </c>
      <c r="AZ37" s="518" t="e">
        <f ca="1">+IF(AND(ISNUMBER(OFFSET('Hygiene Data'!$D$5,0,10*ROW('Hygiene Data'!D31))),'Data Summary'!DO37="Yes"),OFFSET('Hygiene Data'!$D$5,0,10*ROW('Hygiene Data'!D31)),NA())</f>
        <v>#N/A</v>
      </c>
      <c r="BA37" s="518" t="e">
        <f ca="1">+IF(AND(ISNUMBER(OFFSET('Hygiene Data'!$D$7,0,10*ROW('Hygiene Data'!D31))),'Data Summary'!DP37="Yes"),OFFSET('Hygiene Data'!$D$7,0,10*ROW('Hygiene Data'!D31)),NA())</f>
        <v>#N/A</v>
      </c>
      <c r="BB37" s="518" t="e">
        <f ca="1">+IF(AND(ISNUMBER(OFFSET('Hygiene Data'!$D$9,0,10*ROW('Hygiene Data'!D31))),'Data Summary'!DQ37="Yes"),OFFSET('Hygiene Data'!$D$9,0,10*ROW('Hygiene Data'!D31)),NA())</f>
        <v>#N/A</v>
      </c>
      <c r="BC37" s="518" t="e">
        <f ca="1">+IF(AND(ISNUMBER(OFFSET('Hygiene Data'!$E$5,0,10*ROW('Hygiene Data'!E31))),'Data Summary'!DR37="Yes"),OFFSET('Hygiene Data'!$E$5,0,10*ROW('Hygiene Data'!E31)),NA())</f>
        <v>#N/A</v>
      </c>
      <c r="BD37" s="518" t="e">
        <f ca="1">+IF(AND(ISNUMBER(OFFSET('Hygiene Data'!$E$7,0,10*ROW('Hygiene Data'!E31))),'Data Summary'!DS37="Yes"),OFFSET('Hygiene Data'!$E$7,0,10*ROW('Hygiene Data'!E31)),NA())</f>
        <v>#N/A</v>
      </c>
      <c r="BE37" s="518" t="e">
        <f ca="1">+IF(AND(ISNUMBER(OFFSET('Hygiene Data'!$E$9,0,10*ROW('Hygiene Data'!E31))),'Data Summary'!DT37="Yes"),OFFSET('Hygiene Data'!$E$9,0,10*ROW('Hygiene Data'!E31)),NA())</f>
        <v>#N/A</v>
      </c>
      <c r="BF37" s="518" t="e">
        <f ca="1">+IF(AND(ISNUMBER(OFFSET('Hygiene Data'!$F$5,0,10*ROW('Hygiene Data'!F31))),'Data Summary'!DU37="Yes"),OFFSET('Hygiene Data'!$F$5,0,10*ROW('Hygiene Data'!F31)),NA())</f>
        <v>#N/A</v>
      </c>
      <c r="BG37" s="518" t="e">
        <f ca="1">+IF(AND(ISNUMBER(OFFSET('Hygiene Data'!$F$7,0,10*ROW('Hygiene Data'!F31))),'Data Summary'!DV37="Yes"),OFFSET('Hygiene Data'!$F$7,0,10*ROW('Hygiene Data'!F31)),NA())</f>
        <v>#N/A</v>
      </c>
      <c r="BH37" s="518" t="e">
        <f ca="1">+IF(AND(ISNUMBER(OFFSET('Hygiene Data'!$F$9,0,10*ROW('Hygiene Data'!F31))),'Data Summary'!DW37="Yes"),OFFSET('Hygiene Data'!$F$9,0,10*ROW('Hygiene Data'!F31)),NA())</f>
        <v>#N/A</v>
      </c>
      <c r="BI37" s="518" t="e">
        <f ca="1">+IF(AND(ISNUMBER(OFFSET('Hygiene Data'!$G$5,0,10*ROW('Hygiene Data'!G31))),'Data Summary'!DX37="Yes"),OFFSET('Hygiene Data'!$G$5,0,10*ROW('Hygiene Data'!G31)),NA())</f>
        <v>#N/A</v>
      </c>
      <c r="BJ37" s="518" t="e">
        <f ca="1">+IF(AND(ISNUMBER(OFFSET('Hygiene Data'!$G$7,0,10*ROW('Hygiene Data'!G31))),'Data Summary'!DY37="Yes"),OFFSET('Hygiene Data'!$G$7,0,10*ROW('Hygiene Data'!G31)),NA())</f>
        <v>#N/A</v>
      </c>
      <c r="BK37" s="518" t="e">
        <f ca="1">+IF(AND(ISNUMBER(OFFSET('Hygiene Data'!$G$9,0,10*ROW('Hygiene Data'!G31))),'Data Summary'!DZ37="Yes"),OFFSET('Hygiene Data'!$G$9,0,10*ROW('Hygiene Data'!G31)),NA())</f>
        <v>#N/A</v>
      </c>
      <c r="BL37" s="518" t="e">
        <f ca="1">+IF(AND(ISNUMBER(OFFSET('Hygiene Data'!$H$5,0,10*ROW('Hygiene Data'!H31))),'Data Summary'!EA37="Yes"),OFFSET('Hygiene Data'!$H$5,0,10*ROW('Hygiene Data'!H31)),NA())</f>
        <v>#N/A</v>
      </c>
      <c r="BM37" s="518" t="e">
        <f ca="1">+IF(AND(ISNUMBER(OFFSET('Hygiene Data'!$H$7,0,10*ROW('Hygiene Data'!H31))),'Data Summary'!EB37="Yes"),OFFSET('Hygiene Data'!$H$7,0,10*ROW('Hygiene Data'!H31)),NA())</f>
        <v>#N/A</v>
      </c>
      <c r="BN37" s="518" t="e">
        <f ca="1">+IF(AND(ISNUMBER(OFFSET('Hygiene Data'!$H$9,0,10*ROW('Hygiene Data'!H31))),'Data Summary'!EC37="Yes"),OFFSET('Hygiene Data'!$H$9,0,10*ROW('Hygiene Data'!H31)),NA())</f>
        <v>#N/A</v>
      </c>
      <c r="BO37" s="518" t="e">
        <f ca="1">+IF(AND(ISNUMBER(OFFSET('Hygiene Data'!$I$5,0,10*ROW('Hygiene Data'!I31))),'Data Summary'!ED37="Yes"),OFFSET('Hygiene Data'!$I$5,0,10*ROW('Hygiene Data'!I31)),NA())</f>
        <v>#N/A</v>
      </c>
      <c r="BP37" s="518" t="e">
        <f ca="1">+IF(AND(ISNUMBER(OFFSET('Hygiene Data'!$I$7,0,10*ROW('Hygiene Data'!I31))),'Data Summary'!EE37="Yes"),OFFSET('Hygiene Data'!$I$7,0,10*ROW('Hygiene Data'!I31)),NA())</f>
        <v>#N/A</v>
      </c>
      <c r="BQ37" s="518" t="e">
        <f ca="1">+IF(AND(ISNUMBER(OFFSET('Hygiene Data'!$I$9,0,10*ROW('Hygiene Data'!I31))),'Data Summary'!EF37="Yes"),OFFSET('Hygiene Data'!$I$9,0,10*ROW('Hygiene Data'!I31)),NA())</f>
        <v>#N/A</v>
      </c>
    </row>
    <row r="38" spans="1:69" x14ac:dyDescent="0.25">
      <c r="A38" s="514" t="e">
        <f ca="1">+RIGHT('Data Summary'!A38,LEN('Data Summary'!A38)-9)</f>
        <v>#VALUE!</v>
      </c>
      <c r="B38" s="488" t="str">
        <f ca="1">+IF(ISTEXT('Data Summary'!B38),'Data Summary'!B38,"")</f>
        <v/>
      </c>
      <c r="C38" s="515" t="e">
        <f ca="1">+VALUE('Data Summary'!C38)</f>
        <v>#VALUE!</v>
      </c>
      <c r="D38" s="516" t="e">
        <f ca="1">+IF(AND(ISNUMBER(OFFSET('Water Data'!$D$4,0,10*ROW('Water Data'!D32))),'Data Summary'!BS38="Yes"),100-OFFSET('Water Data'!$D$4,0,10*ROW('Water Data'!D32)),NA())</f>
        <v>#N/A</v>
      </c>
      <c r="E38" s="516" t="e">
        <f ca="1">+IF(AND(ISNUMBER(OFFSET('Water Data'!$D$6,0,10*ROW('Water Data'!D32))),'Data Summary'!BT38="Yes"),OFFSET('Water Data'!$D$6,0,10*ROW('Water Data'!D32)),NA())</f>
        <v>#N/A</v>
      </c>
      <c r="F38" s="516" t="e">
        <f ca="1">+IF(AND(ISNUMBER(OFFSET('Water Data'!$D$9,0,10*ROW('Water Data'!D32))),'Data Summary'!BU38="Yes"),OFFSET('Water Data'!$D$9,0,10*ROW('Water Data'!D32)),NA())</f>
        <v>#N/A</v>
      </c>
      <c r="G38" s="516" t="e">
        <f ca="1">+IF(AND(ISNUMBER(OFFSET('Water Data'!$E$4,0,10*ROW('Water Data'!E32))),'Data Summary'!BV38="Yes"),100-OFFSET('Water Data'!$E$4,0,10*ROW('Water Data'!E32)),NA())</f>
        <v>#N/A</v>
      </c>
      <c r="H38" s="516" t="e">
        <f ca="1">+IF(AND(ISNUMBER(OFFSET('Water Data'!$E$6,0,10*ROW('Water Data'!E32))),'Data Summary'!BW38="Yes"),OFFSET('Water Data'!$E$6,0,10*ROW('Water Data'!E32)),NA())</f>
        <v>#N/A</v>
      </c>
      <c r="I38" s="516" t="e">
        <f ca="1">+IF(AND(ISNUMBER(OFFSET('Water Data'!$E$9,0,10*ROW('Water Data'!E32))),'Data Summary'!BX38="Yes"),OFFSET('Water Data'!$E$9,0,10*ROW('Water Data'!E32)),NA())</f>
        <v>#N/A</v>
      </c>
      <c r="J38" s="516" t="e">
        <f ca="1">+IF(AND(ISNUMBER(OFFSET('Water Data'!$F$4,0,10*ROW('Water Data'!F32))),'Data Summary'!BY38="Yes"),100-OFFSET('Water Data'!$F$4,0,10*ROW('Water Data'!F32)),NA())</f>
        <v>#N/A</v>
      </c>
      <c r="K38" s="516" t="e">
        <f ca="1">+IF(AND(ISNUMBER(OFFSET('Water Data'!$F$6,0,10*ROW('Water Data'!F32))),'Data Summary'!BZ38="Yes"),OFFSET('Water Data'!$F$6,0,10*ROW('Water Data'!F32)),NA())</f>
        <v>#N/A</v>
      </c>
      <c r="L38" s="516" t="e">
        <f ca="1">+IF(AND(ISNUMBER(OFFSET('Water Data'!$F$9,0,10*ROW('Water Data'!F32))),'Data Summary'!CA38="Yes"),OFFSET('Water Data'!$F$9,0,10*ROW('Water Data'!F32)),NA())</f>
        <v>#N/A</v>
      </c>
      <c r="M38" s="516" t="e">
        <f ca="1">+IF(AND(ISNUMBER(OFFSET('Water Data'!$G$4,0,10*ROW('Water Data'!G32))),'Data Summary'!CB38="Yes"),100-OFFSET('Water Data'!$G$4,0,10*ROW('Water Data'!G32)),NA())</f>
        <v>#N/A</v>
      </c>
      <c r="N38" s="516" t="e">
        <f ca="1">+IF(AND(ISNUMBER(OFFSET('Water Data'!$G$6,0,10*ROW('Water Data'!G32))),'Data Summary'!CC38="Yes"),OFFSET('Water Data'!$G$6,0,10*ROW('Water Data'!G32)),NA())</f>
        <v>#N/A</v>
      </c>
      <c r="O38" s="516" t="e">
        <f ca="1">+IF(AND(ISNUMBER(OFFSET('Water Data'!$G$9,0,10*ROW('Water Data'!G32))),'Data Summary'!CD38="Yes"),OFFSET('Water Data'!$G$9,0,10*ROW('Water Data'!G32)),NA())</f>
        <v>#N/A</v>
      </c>
      <c r="P38" s="516" t="e">
        <f ca="1">+IF(AND(ISNUMBER(OFFSET('Water Data'!$H$4,0,10*ROW('Water Data'!H32))),'Data Summary'!CE38="Yes"),100-OFFSET('Water Data'!$H$4,0,10*ROW('Water Data'!H32)),NA())</f>
        <v>#N/A</v>
      </c>
      <c r="Q38" s="516" t="e">
        <f ca="1">+IF(AND(ISNUMBER(OFFSET('Water Data'!$H$6,0,10*ROW('Water Data'!H32))),'Data Summary'!CF38="Yes"),OFFSET('Water Data'!$H$6,0,10*ROW('Water Data'!H32)),NA())</f>
        <v>#N/A</v>
      </c>
      <c r="R38" s="516" t="e">
        <f ca="1">+IF(AND(ISNUMBER(OFFSET('Water Data'!$H$9,0,10*ROW('Water Data'!H32))),'Data Summary'!CG38="Yes"),OFFSET('Water Data'!$H$9,0,10*ROW('Water Data'!H32)),NA())</f>
        <v>#N/A</v>
      </c>
      <c r="S38" s="516" t="e">
        <f ca="1">+IF(AND(ISNUMBER(OFFSET('Water Data'!$I$4,0,10*ROW('Water Data'!I32))),'Data Summary'!CH38="Yes"),100-OFFSET('Water Data'!$I$4,0,10*ROW('Water Data'!I32)),NA())</f>
        <v>#N/A</v>
      </c>
      <c r="T38" s="516" t="e">
        <f ca="1">+IF(AND(ISNUMBER(OFFSET('Water Data'!$I$6,0,10*ROW('Water Data'!I32))),'Data Summary'!CI38="Yes"),OFFSET('Water Data'!$I$6,0,10*ROW('Water Data'!I32)),NA())</f>
        <v>#N/A</v>
      </c>
      <c r="U38" s="516" t="e">
        <f ca="1">+IF(AND(ISNUMBER(OFFSET('Water Data'!$I$9,0,10*ROW('Water Data'!I32))),'Data Summary'!CJ38="Yes"),OFFSET('Water Data'!$I$9,0,10*ROW('Water Data'!I32)),NA())</f>
        <v>#N/A</v>
      </c>
      <c r="V38" s="517" t="e">
        <f ca="1">+IF(AND(ISNUMBER(OFFSET('Sanitation Data'!$D$4,0,10*ROW('Sanitation Data'!D32))),'Data Summary'!CK38="Yes"),100-OFFSET('Sanitation Data'!$D$4,0,10*ROW('Sanitation Data'!D32)),NA())</f>
        <v>#N/A</v>
      </c>
      <c r="W38" s="517" t="e">
        <f ca="1">+IF(AND(ISNUMBER(OFFSET('Sanitation Data'!$D$6,0,10*ROW('Sanitation Data'!D32))),'Data Summary'!CL38="Yes"),OFFSET('Sanitation Data'!$D$6,0,10*ROW('Sanitation Data'!D32)),NA())</f>
        <v>#N/A</v>
      </c>
      <c r="X38" s="517" t="e">
        <f ca="1">+IF(AND(ISNUMBER(OFFSET('Sanitation Data'!$D$10,0,10*ROW('Sanitation Data'!D32))),'Data Summary'!CM38="Yes"),OFFSET('Sanitation Data'!$D$10,0,10*ROW('Sanitation Data'!D32)),NA())</f>
        <v>#N/A</v>
      </c>
      <c r="Y38" s="517" t="e">
        <f ca="1">+IF(AND(ISNUMBER(OFFSET('Sanitation Data'!$D$11,0,10*ROW('Sanitation Data'!D32))),'Data Summary'!CN38="Yes"),OFFSET('Sanitation Data'!$D$11,0,10*ROW('Sanitation Data'!D32)),NA())</f>
        <v>#N/A</v>
      </c>
      <c r="Z38" s="517" t="e">
        <f ca="1">+IF(AND(ISNUMBER(OFFSET('Sanitation Data'!$D$12,0,10*ROW('Sanitation Data'!D32))),'Data Summary'!CO38="Yes"),OFFSET('Sanitation Data'!$D$12,0,10*ROW('Sanitation Data'!D32)),NA())</f>
        <v>#N/A</v>
      </c>
      <c r="AA38" s="517" t="e">
        <f ca="1">+IF(AND(ISNUMBER(OFFSET('Sanitation Data'!$E$4,0,10*ROW('Sanitation Data'!E32))),'Data Summary'!CP38="Yes"),100-OFFSET('Sanitation Data'!$E$4,0,10*ROW('Sanitation Data'!E32)),NA())</f>
        <v>#N/A</v>
      </c>
      <c r="AB38" s="517" t="e">
        <f ca="1">+IF(AND(ISNUMBER(OFFSET('Sanitation Data'!$E$6,0,10*ROW('Sanitation Data'!E32))),'Data Summary'!CQ38="Yes"),OFFSET('Sanitation Data'!$E$6,0,10*ROW('Sanitation Data'!E32)),NA())</f>
        <v>#N/A</v>
      </c>
      <c r="AC38" s="517" t="e">
        <f ca="1">+IF(AND(ISNUMBER(OFFSET('Sanitation Data'!$E$10,0,10*ROW('Sanitation Data'!E32))),'Data Summary'!CR38="Yes"),OFFSET('Sanitation Data'!$E$10,0,10*ROW('Sanitation Data'!E32)),NA())</f>
        <v>#N/A</v>
      </c>
      <c r="AD38" s="517" t="e">
        <f ca="1">+IF(AND(ISNUMBER(OFFSET('Sanitation Data'!$E$11,0,10*ROW('Sanitation Data'!E32))),'Data Summary'!CS38="Yes"),OFFSET('Sanitation Data'!$E$11,0,10*ROW('Sanitation Data'!E32)),NA())</f>
        <v>#N/A</v>
      </c>
      <c r="AE38" s="517" t="e">
        <f ca="1">+IF(AND(ISNUMBER(OFFSET('Sanitation Data'!$E$12,0,10*ROW('Sanitation Data'!E32))),'Data Summary'!CT38="Yes"),OFFSET('Sanitation Data'!$E$12,0,10*ROW('Sanitation Data'!E32)),NA())</f>
        <v>#N/A</v>
      </c>
      <c r="AF38" s="517" t="e">
        <f ca="1">+IF(AND(ISNUMBER(OFFSET('Sanitation Data'!$F$4,0,10*ROW('Sanitation Data'!F32))),'Data Summary'!CU38="Yes"),100-OFFSET('Sanitation Data'!$F$4,0,10*ROW('Sanitation Data'!F32)),NA())</f>
        <v>#N/A</v>
      </c>
      <c r="AG38" s="517" t="e">
        <f ca="1">+IF(AND(ISNUMBER(OFFSET('Sanitation Data'!$F$6,0,10*ROW('Sanitation Data'!F32))),'Data Summary'!CV38="Yes"),OFFSET('Sanitation Data'!$F$6,0,10*ROW('Sanitation Data'!F32)),NA())</f>
        <v>#N/A</v>
      </c>
      <c r="AH38" s="517" t="e">
        <f ca="1">+IF(AND(ISNUMBER(OFFSET('Sanitation Data'!$F$10,0,10*ROW('Sanitation Data'!F32))),'Data Summary'!CW38="Yes"),OFFSET('Sanitation Data'!$F$10,0,10*ROW('Sanitation Data'!F32)),NA())</f>
        <v>#N/A</v>
      </c>
      <c r="AI38" s="517" t="e">
        <f ca="1">+IF(AND(ISNUMBER(OFFSET('Sanitation Data'!$F$11,0,10*ROW('Sanitation Data'!F32))),'Data Summary'!CX38="Yes"),OFFSET('Sanitation Data'!$F$11,0,10*ROW('Sanitation Data'!F32)),NA())</f>
        <v>#N/A</v>
      </c>
      <c r="AJ38" s="517" t="e">
        <f ca="1">+IF(AND(ISNUMBER(OFFSET('Sanitation Data'!$F$12,0,10*ROW('Sanitation Data'!F32))),'Data Summary'!CY38="Yes"),OFFSET('Sanitation Data'!$F$12,0,10*ROW('Sanitation Data'!F32)),NA())</f>
        <v>#N/A</v>
      </c>
      <c r="AK38" s="517" t="e">
        <f ca="1">+IF(AND(ISNUMBER(OFFSET('Sanitation Data'!$G$4,0,10*ROW('Sanitation Data'!G32))),'Data Summary'!CZ38="Yes"),100-OFFSET('Sanitation Data'!$G$4,0,10*ROW('Sanitation Data'!G32)),NA())</f>
        <v>#N/A</v>
      </c>
      <c r="AL38" s="517" t="e">
        <f ca="1">+IF(AND(ISNUMBER(OFFSET('Sanitation Data'!$G$6,0,10*ROW('Sanitation Data'!G32))),'Data Summary'!DA38="Yes"),OFFSET('Sanitation Data'!$G$6,0,10*ROW('Sanitation Data'!G32)),NA())</f>
        <v>#N/A</v>
      </c>
      <c r="AM38" s="517" t="e">
        <f ca="1">+IF(AND(ISNUMBER(OFFSET('Sanitation Data'!$G$10,0,10*ROW('Sanitation Data'!G32))),'Data Summary'!DB38="Yes"),OFFSET('Sanitation Data'!$G$10,0,10*ROW('Sanitation Data'!G32)),NA())</f>
        <v>#N/A</v>
      </c>
      <c r="AN38" s="517" t="e">
        <f ca="1">+IF(AND(ISNUMBER(OFFSET('Sanitation Data'!$G$11,0,10*ROW('Sanitation Data'!G32))),'Data Summary'!DC38="Yes"),OFFSET('Sanitation Data'!$G$11,0,10*ROW('Sanitation Data'!G32)),NA())</f>
        <v>#N/A</v>
      </c>
      <c r="AO38" s="517" t="e">
        <f ca="1">+IF(AND(ISNUMBER(OFFSET('Sanitation Data'!$G$12,0,10*ROW('Sanitation Data'!G32))),'Data Summary'!DD38="Yes"),OFFSET('Sanitation Data'!$G$12,0,10*ROW('Sanitation Data'!G32)),NA())</f>
        <v>#N/A</v>
      </c>
      <c r="AP38" s="517" t="e">
        <f ca="1">+IF(AND(ISNUMBER(OFFSET('Sanitation Data'!$H$4,0,10*ROW('Sanitation Data'!H32))),'Data Summary'!DE38="Yes"),100-OFFSET('Sanitation Data'!$H$4,0,10*ROW('Sanitation Data'!H32)),NA())</f>
        <v>#N/A</v>
      </c>
      <c r="AQ38" s="517" t="e">
        <f ca="1">+IF(AND(ISNUMBER(OFFSET('Sanitation Data'!$H$6,0,10*ROW('Sanitation Data'!H32))),'Data Summary'!DF38="Yes"),OFFSET('Sanitation Data'!$H$6,0,10*ROW('Sanitation Data'!H32)),NA())</f>
        <v>#N/A</v>
      </c>
      <c r="AR38" s="517" t="e">
        <f ca="1">+IF(AND(ISNUMBER(OFFSET('Sanitation Data'!$H$10,0,10*ROW('Sanitation Data'!H32))),'Data Summary'!DG38="Yes"),OFFSET('Sanitation Data'!$H$10,0,10*ROW('Sanitation Data'!H32)),NA())</f>
        <v>#N/A</v>
      </c>
      <c r="AS38" s="517" t="e">
        <f ca="1">+IF(AND(ISNUMBER(OFFSET('Sanitation Data'!$H$11,0,10*ROW('Sanitation Data'!H32))),'Data Summary'!DH38="Yes"),OFFSET('Sanitation Data'!$H$11,0,10*ROW('Sanitation Data'!H32)),NA())</f>
        <v>#N/A</v>
      </c>
      <c r="AT38" s="517" t="e">
        <f ca="1">+IF(AND(ISNUMBER(OFFSET('Sanitation Data'!$H$12,0,10*ROW('Sanitation Data'!H32))),'Data Summary'!DI38="Yes"),OFFSET('Sanitation Data'!$H$12,0,10*ROW('Sanitation Data'!H32)),NA())</f>
        <v>#N/A</v>
      </c>
      <c r="AU38" s="517" t="e">
        <f ca="1">+IF(AND(ISNUMBER(OFFSET('Sanitation Data'!$I$4,0,10*ROW('Sanitation Data'!I32))),'Data Summary'!DJ38="Yes"),100-OFFSET('Sanitation Data'!$I$4,0,10*ROW('Sanitation Data'!I32)),NA())</f>
        <v>#N/A</v>
      </c>
      <c r="AV38" s="517" t="e">
        <f ca="1">+IF(AND(ISNUMBER(OFFSET('Sanitation Data'!$I$6,0,10*ROW('Sanitation Data'!I32))),'Data Summary'!DK38="Yes"),OFFSET('Sanitation Data'!$I$6,0,10*ROW('Sanitation Data'!I32)),NA())</f>
        <v>#N/A</v>
      </c>
      <c r="AW38" s="517" t="e">
        <f ca="1">+IF(AND(ISNUMBER(OFFSET('Sanitation Data'!$I$10,0,10*ROW('Sanitation Data'!I32))),'Data Summary'!DL38="Yes"),OFFSET('Sanitation Data'!$I$10,0,10*ROW('Sanitation Data'!I32)),NA())</f>
        <v>#N/A</v>
      </c>
      <c r="AX38" s="517" t="e">
        <f ca="1">+IF(AND(ISNUMBER(OFFSET('Sanitation Data'!$I$11,0,10*ROW('Sanitation Data'!I32))),'Data Summary'!DM38="Yes"),OFFSET('Sanitation Data'!$I$11,0,10*ROW('Sanitation Data'!I32)),NA())</f>
        <v>#N/A</v>
      </c>
      <c r="AY38" s="517" t="e">
        <f ca="1">+IF(AND(ISNUMBER(OFFSET('Sanitation Data'!$I$12,0,10*ROW('Sanitation Data'!I32))),'Data Summary'!DN38="Yes"),OFFSET('Sanitation Data'!$I$12,0,10*ROW('Sanitation Data'!I32)),NA())</f>
        <v>#N/A</v>
      </c>
      <c r="AZ38" s="518" t="e">
        <f ca="1">+IF(AND(ISNUMBER(OFFSET('Hygiene Data'!$D$5,0,10*ROW('Hygiene Data'!D32))),'Data Summary'!DO38="Yes"),OFFSET('Hygiene Data'!$D$5,0,10*ROW('Hygiene Data'!D32)),NA())</f>
        <v>#N/A</v>
      </c>
      <c r="BA38" s="518" t="e">
        <f ca="1">+IF(AND(ISNUMBER(OFFSET('Hygiene Data'!$D$7,0,10*ROW('Hygiene Data'!D32))),'Data Summary'!DP38="Yes"),OFFSET('Hygiene Data'!$D$7,0,10*ROW('Hygiene Data'!D32)),NA())</f>
        <v>#N/A</v>
      </c>
      <c r="BB38" s="518" t="e">
        <f ca="1">+IF(AND(ISNUMBER(OFFSET('Hygiene Data'!$D$9,0,10*ROW('Hygiene Data'!D32))),'Data Summary'!DQ38="Yes"),OFFSET('Hygiene Data'!$D$9,0,10*ROW('Hygiene Data'!D32)),NA())</f>
        <v>#N/A</v>
      </c>
      <c r="BC38" s="518" t="e">
        <f ca="1">+IF(AND(ISNUMBER(OFFSET('Hygiene Data'!$E$5,0,10*ROW('Hygiene Data'!E32))),'Data Summary'!DR38="Yes"),OFFSET('Hygiene Data'!$E$5,0,10*ROW('Hygiene Data'!E32)),NA())</f>
        <v>#N/A</v>
      </c>
      <c r="BD38" s="518" t="e">
        <f ca="1">+IF(AND(ISNUMBER(OFFSET('Hygiene Data'!$E$7,0,10*ROW('Hygiene Data'!E32))),'Data Summary'!DS38="Yes"),OFFSET('Hygiene Data'!$E$7,0,10*ROW('Hygiene Data'!E32)),NA())</f>
        <v>#N/A</v>
      </c>
      <c r="BE38" s="518" t="e">
        <f ca="1">+IF(AND(ISNUMBER(OFFSET('Hygiene Data'!$E$9,0,10*ROW('Hygiene Data'!E32))),'Data Summary'!DT38="Yes"),OFFSET('Hygiene Data'!$E$9,0,10*ROW('Hygiene Data'!E32)),NA())</f>
        <v>#N/A</v>
      </c>
      <c r="BF38" s="518" t="e">
        <f ca="1">+IF(AND(ISNUMBER(OFFSET('Hygiene Data'!$F$5,0,10*ROW('Hygiene Data'!F32))),'Data Summary'!DU38="Yes"),OFFSET('Hygiene Data'!$F$5,0,10*ROW('Hygiene Data'!F32)),NA())</f>
        <v>#N/A</v>
      </c>
      <c r="BG38" s="518" t="e">
        <f ca="1">+IF(AND(ISNUMBER(OFFSET('Hygiene Data'!$F$7,0,10*ROW('Hygiene Data'!F32))),'Data Summary'!DV38="Yes"),OFFSET('Hygiene Data'!$F$7,0,10*ROW('Hygiene Data'!F32)),NA())</f>
        <v>#N/A</v>
      </c>
      <c r="BH38" s="518" t="e">
        <f ca="1">+IF(AND(ISNUMBER(OFFSET('Hygiene Data'!$F$9,0,10*ROW('Hygiene Data'!F32))),'Data Summary'!DW38="Yes"),OFFSET('Hygiene Data'!$F$9,0,10*ROW('Hygiene Data'!F32)),NA())</f>
        <v>#N/A</v>
      </c>
      <c r="BI38" s="518" t="e">
        <f ca="1">+IF(AND(ISNUMBER(OFFSET('Hygiene Data'!$G$5,0,10*ROW('Hygiene Data'!G32))),'Data Summary'!DX38="Yes"),OFFSET('Hygiene Data'!$G$5,0,10*ROW('Hygiene Data'!G32)),NA())</f>
        <v>#N/A</v>
      </c>
      <c r="BJ38" s="518" t="e">
        <f ca="1">+IF(AND(ISNUMBER(OFFSET('Hygiene Data'!$G$7,0,10*ROW('Hygiene Data'!G32))),'Data Summary'!DY38="Yes"),OFFSET('Hygiene Data'!$G$7,0,10*ROW('Hygiene Data'!G32)),NA())</f>
        <v>#N/A</v>
      </c>
      <c r="BK38" s="518" t="e">
        <f ca="1">+IF(AND(ISNUMBER(OFFSET('Hygiene Data'!$G$9,0,10*ROW('Hygiene Data'!G32))),'Data Summary'!DZ38="Yes"),OFFSET('Hygiene Data'!$G$9,0,10*ROW('Hygiene Data'!G32)),NA())</f>
        <v>#N/A</v>
      </c>
      <c r="BL38" s="518" t="e">
        <f ca="1">+IF(AND(ISNUMBER(OFFSET('Hygiene Data'!$H$5,0,10*ROW('Hygiene Data'!H32))),'Data Summary'!EA38="Yes"),OFFSET('Hygiene Data'!$H$5,0,10*ROW('Hygiene Data'!H32)),NA())</f>
        <v>#N/A</v>
      </c>
      <c r="BM38" s="518" t="e">
        <f ca="1">+IF(AND(ISNUMBER(OFFSET('Hygiene Data'!$H$7,0,10*ROW('Hygiene Data'!H32))),'Data Summary'!EB38="Yes"),OFFSET('Hygiene Data'!$H$7,0,10*ROW('Hygiene Data'!H32)),NA())</f>
        <v>#N/A</v>
      </c>
      <c r="BN38" s="518" t="e">
        <f ca="1">+IF(AND(ISNUMBER(OFFSET('Hygiene Data'!$H$9,0,10*ROW('Hygiene Data'!H32))),'Data Summary'!EC38="Yes"),OFFSET('Hygiene Data'!$H$9,0,10*ROW('Hygiene Data'!H32)),NA())</f>
        <v>#N/A</v>
      </c>
      <c r="BO38" s="518" t="e">
        <f ca="1">+IF(AND(ISNUMBER(OFFSET('Hygiene Data'!$I$5,0,10*ROW('Hygiene Data'!I32))),'Data Summary'!ED38="Yes"),OFFSET('Hygiene Data'!$I$5,0,10*ROW('Hygiene Data'!I32)),NA())</f>
        <v>#N/A</v>
      </c>
      <c r="BP38" s="518" t="e">
        <f ca="1">+IF(AND(ISNUMBER(OFFSET('Hygiene Data'!$I$7,0,10*ROW('Hygiene Data'!I32))),'Data Summary'!EE38="Yes"),OFFSET('Hygiene Data'!$I$7,0,10*ROW('Hygiene Data'!I32)),NA())</f>
        <v>#N/A</v>
      </c>
      <c r="BQ38" s="518" t="e">
        <f ca="1">+IF(AND(ISNUMBER(OFFSET('Hygiene Data'!$I$9,0,10*ROW('Hygiene Data'!I32))),'Data Summary'!EF38="Yes"),OFFSET('Hygiene Data'!$I$9,0,10*ROW('Hygiene Data'!I32)),NA())</f>
        <v>#N/A</v>
      </c>
    </row>
    <row r="39" spans="1:69" x14ac:dyDescent="0.25">
      <c r="A39" s="514" t="e">
        <f ca="1">+RIGHT('Data Summary'!A39,LEN('Data Summary'!A39)-9)</f>
        <v>#VALUE!</v>
      </c>
      <c r="B39" s="488" t="str">
        <f ca="1">+IF(ISTEXT('Data Summary'!B39),'Data Summary'!B39,"")</f>
        <v/>
      </c>
      <c r="C39" s="515" t="e">
        <f ca="1">+VALUE('Data Summary'!C39)</f>
        <v>#VALUE!</v>
      </c>
      <c r="D39" s="516" t="e">
        <f ca="1">+IF(AND(ISNUMBER(OFFSET('Water Data'!$D$4,0,10*ROW('Water Data'!D33))),'Data Summary'!BS39="Yes"),100-OFFSET('Water Data'!$D$4,0,10*ROW('Water Data'!D33)),NA())</f>
        <v>#N/A</v>
      </c>
      <c r="E39" s="516" t="e">
        <f ca="1">+IF(AND(ISNUMBER(OFFSET('Water Data'!$D$6,0,10*ROW('Water Data'!D33))),'Data Summary'!BT39="Yes"),OFFSET('Water Data'!$D$6,0,10*ROW('Water Data'!D33)),NA())</f>
        <v>#N/A</v>
      </c>
      <c r="F39" s="516" t="e">
        <f ca="1">+IF(AND(ISNUMBER(OFFSET('Water Data'!$D$9,0,10*ROW('Water Data'!D33))),'Data Summary'!BU39="Yes"),OFFSET('Water Data'!$D$9,0,10*ROW('Water Data'!D33)),NA())</f>
        <v>#N/A</v>
      </c>
      <c r="G39" s="516" t="e">
        <f ca="1">+IF(AND(ISNUMBER(OFFSET('Water Data'!$E$4,0,10*ROW('Water Data'!E33))),'Data Summary'!BV39="Yes"),100-OFFSET('Water Data'!$E$4,0,10*ROW('Water Data'!E33)),NA())</f>
        <v>#N/A</v>
      </c>
      <c r="H39" s="516" t="e">
        <f ca="1">+IF(AND(ISNUMBER(OFFSET('Water Data'!$E$6,0,10*ROW('Water Data'!E33))),'Data Summary'!BW39="Yes"),OFFSET('Water Data'!$E$6,0,10*ROW('Water Data'!E33)),NA())</f>
        <v>#N/A</v>
      </c>
      <c r="I39" s="516" t="e">
        <f ca="1">+IF(AND(ISNUMBER(OFFSET('Water Data'!$E$9,0,10*ROW('Water Data'!E33))),'Data Summary'!BX39="Yes"),OFFSET('Water Data'!$E$9,0,10*ROW('Water Data'!E33)),NA())</f>
        <v>#N/A</v>
      </c>
      <c r="J39" s="516" t="e">
        <f ca="1">+IF(AND(ISNUMBER(OFFSET('Water Data'!$F$4,0,10*ROW('Water Data'!F33))),'Data Summary'!BY39="Yes"),100-OFFSET('Water Data'!$F$4,0,10*ROW('Water Data'!F33)),NA())</f>
        <v>#N/A</v>
      </c>
      <c r="K39" s="516" t="e">
        <f ca="1">+IF(AND(ISNUMBER(OFFSET('Water Data'!$F$6,0,10*ROW('Water Data'!F33))),'Data Summary'!BZ39="Yes"),OFFSET('Water Data'!$F$6,0,10*ROW('Water Data'!F33)),NA())</f>
        <v>#N/A</v>
      </c>
      <c r="L39" s="516" t="e">
        <f ca="1">+IF(AND(ISNUMBER(OFFSET('Water Data'!$F$9,0,10*ROW('Water Data'!F33))),'Data Summary'!CA39="Yes"),OFFSET('Water Data'!$F$9,0,10*ROW('Water Data'!F33)),NA())</f>
        <v>#N/A</v>
      </c>
      <c r="M39" s="516" t="e">
        <f ca="1">+IF(AND(ISNUMBER(OFFSET('Water Data'!$G$4,0,10*ROW('Water Data'!G33))),'Data Summary'!CB39="Yes"),100-OFFSET('Water Data'!$G$4,0,10*ROW('Water Data'!G33)),NA())</f>
        <v>#N/A</v>
      </c>
      <c r="N39" s="516" t="e">
        <f ca="1">+IF(AND(ISNUMBER(OFFSET('Water Data'!$G$6,0,10*ROW('Water Data'!G33))),'Data Summary'!CC39="Yes"),OFFSET('Water Data'!$G$6,0,10*ROW('Water Data'!G33)),NA())</f>
        <v>#N/A</v>
      </c>
      <c r="O39" s="516" t="e">
        <f ca="1">+IF(AND(ISNUMBER(OFFSET('Water Data'!$G$9,0,10*ROW('Water Data'!G33))),'Data Summary'!CD39="Yes"),OFFSET('Water Data'!$G$9,0,10*ROW('Water Data'!G33)),NA())</f>
        <v>#N/A</v>
      </c>
      <c r="P39" s="516" t="e">
        <f ca="1">+IF(AND(ISNUMBER(OFFSET('Water Data'!$H$4,0,10*ROW('Water Data'!H33))),'Data Summary'!CE39="Yes"),100-OFFSET('Water Data'!$H$4,0,10*ROW('Water Data'!H33)),NA())</f>
        <v>#N/A</v>
      </c>
      <c r="Q39" s="516" t="e">
        <f ca="1">+IF(AND(ISNUMBER(OFFSET('Water Data'!$H$6,0,10*ROW('Water Data'!H33))),'Data Summary'!CF39="Yes"),OFFSET('Water Data'!$H$6,0,10*ROW('Water Data'!H33)),NA())</f>
        <v>#N/A</v>
      </c>
      <c r="R39" s="516" t="e">
        <f ca="1">+IF(AND(ISNUMBER(OFFSET('Water Data'!$H$9,0,10*ROW('Water Data'!H33))),'Data Summary'!CG39="Yes"),OFFSET('Water Data'!$H$9,0,10*ROW('Water Data'!H33)),NA())</f>
        <v>#N/A</v>
      </c>
      <c r="S39" s="516" t="e">
        <f ca="1">+IF(AND(ISNUMBER(OFFSET('Water Data'!$I$4,0,10*ROW('Water Data'!I33))),'Data Summary'!CH39="Yes"),100-OFFSET('Water Data'!$I$4,0,10*ROW('Water Data'!I33)),NA())</f>
        <v>#N/A</v>
      </c>
      <c r="T39" s="516" t="e">
        <f ca="1">+IF(AND(ISNUMBER(OFFSET('Water Data'!$I$6,0,10*ROW('Water Data'!I33))),'Data Summary'!CI39="Yes"),OFFSET('Water Data'!$I$6,0,10*ROW('Water Data'!I33)),NA())</f>
        <v>#N/A</v>
      </c>
      <c r="U39" s="516" t="e">
        <f ca="1">+IF(AND(ISNUMBER(OFFSET('Water Data'!$I$9,0,10*ROW('Water Data'!I33))),'Data Summary'!CJ39="Yes"),OFFSET('Water Data'!$I$9,0,10*ROW('Water Data'!I33)),NA())</f>
        <v>#N/A</v>
      </c>
      <c r="V39" s="517" t="e">
        <f ca="1">+IF(AND(ISNUMBER(OFFSET('Sanitation Data'!$D$4,0,10*ROW('Sanitation Data'!D33))),'Data Summary'!CK39="Yes"),100-OFFSET('Sanitation Data'!$D$4,0,10*ROW('Sanitation Data'!D33)),NA())</f>
        <v>#N/A</v>
      </c>
      <c r="W39" s="517" t="e">
        <f ca="1">+IF(AND(ISNUMBER(OFFSET('Sanitation Data'!$D$6,0,10*ROW('Sanitation Data'!D33))),'Data Summary'!CL39="Yes"),OFFSET('Sanitation Data'!$D$6,0,10*ROW('Sanitation Data'!D33)),NA())</f>
        <v>#N/A</v>
      </c>
      <c r="X39" s="517" t="e">
        <f ca="1">+IF(AND(ISNUMBER(OFFSET('Sanitation Data'!$D$10,0,10*ROW('Sanitation Data'!D33))),'Data Summary'!CM39="Yes"),OFFSET('Sanitation Data'!$D$10,0,10*ROW('Sanitation Data'!D33)),NA())</f>
        <v>#N/A</v>
      </c>
      <c r="Y39" s="517" t="e">
        <f ca="1">+IF(AND(ISNUMBER(OFFSET('Sanitation Data'!$D$11,0,10*ROW('Sanitation Data'!D33))),'Data Summary'!CN39="Yes"),OFFSET('Sanitation Data'!$D$11,0,10*ROW('Sanitation Data'!D33)),NA())</f>
        <v>#N/A</v>
      </c>
      <c r="Z39" s="517" t="e">
        <f ca="1">+IF(AND(ISNUMBER(OFFSET('Sanitation Data'!$D$12,0,10*ROW('Sanitation Data'!D33))),'Data Summary'!CO39="Yes"),OFFSET('Sanitation Data'!$D$12,0,10*ROW('Sanitation Data'!D33)),NA())</f>
        <v>#N/A</v>
      </c>
      <c r="AA39" s="517" t="e">
        <f ca="1">+IF(AND(ISNUMBER(OFFSET('Sanitation Data'!$E$4,0,10*ROW('Sanitation Data'!E33))),'Data Summary'!CP39="Yes"),100-OFFSET('Sanitation Data'!$E$4,0,10*ROW('Sanitation Data'!E33)),NA())</f>
        <v>#N/A</v>
      </c>
      <c r="AB39" s="517" t="e">
        <f ca="1">+IF(AND(ISNUMBER(OFFSET('Sanitation Data'!$E$6,0,10*ROW('Sanitation Data'!E33))),'Data Summary'!CQ39="Yes"),OFFSET('Sanitation Data'!$E$6,0,10*ROW('Sanitation Data'!E33)),NA())</f>
        <v>#N/A</v>
      </c>
      <c r="AC39" s="517" t="e">
        <f ca="1">+IF(AND(ISNUMBER(OFFSET('Sanitation Data'!$E$10,0,10*ROW('Sanitation Data'!E33))),'Data Summary'!CR39="Yes"),OFFSET('Sanitation Data'!$E$10,0,10*ROW('Sanitation Data'!E33)),NA())</f>
        <v>#N/A</v>
      </c>
      <c r="AD39" s="517" t="e">
        <f ca="1">+IF(AND(ISNUMBER(OFFSET('Sanitation Data'!$E$11,0,10*ROW('Sanitation Data'!E33))),'Data Summary'!CS39="Yes"),OFFSET('Sanitation Data'!$E$11,0,10*ROW('Sanitation Data'!E33)),NA())</f>
        <v>#N/A</v>
      </c>
      <c r="AE39" s="517" t="e">
        <f ca="1">+IF(AND(ISNUMBER(OFFSET('Sanitation Data'!$E$12,0,10*ROW('Sanitation Data'!E33))),'Data Summary'!CT39="Yes"),OFFSET('Sanitation Data'!$E$12,0,10*ROW('Sanitation Data'!E33)),NA())</f>
        <v>#N/A</v>
      </c>
      <c r="AF39" s="517" t="e">
        <f ca="1">+IF(AND(ISNUMBER(OFFSET('Sanitation Data'!$F$4,0,10*ROW('Sanitation Data'!F33))),'Data Summary'!CU39="Yes"),100-OFFSET('Sanitation Data'!$F$4,0,10*ROW('Sanitation Data'!F33)),NA())</f>
        <v>#N/A</v>
      </c>
      <c r="AG39" s="517" t="e">
        <f ca="1">+IF(AND(ISNUMBER(OFFSET('Sanitation Data'!$F$6,0,10*ROW('Sanitation Data'!F33))),'Data Summary'!CV39="Yes"),OFFSET('Sanitation Data'!$F$6,0,10*ROW('Sanitation Data'!F33)),NA())</f>
        <v>#N/A</v>
      </c>
      <c r="AH39" s="517" t="e">
        <f ca="1">+IF(AND(ISNUMBER(OFFSET('Sanitation Data'!$F$10,0,10*ROW('Sanitation Data'!F33))),'Data Summary'!CW39="Yes"),OFFSET('Sanitation Data'!$F$10,0,10*ROW('Sanitation Data'!F33)),NA())</f>
        <v>#N/A</v>
      </c>
      <c r="AI39" s="517" t="e">
        <f ca="1">+IF(AND(ISNUMBER(OFFSET('Sanitation Data'!$F$11,0,10*ROW('Sanitation Data'!F33))),'Data Summary'!CX39="Yes"),OFFSET('Sanitation Data'!$F$11,0,10*ROW('Sanitation Data'!F33)),NA())</f>
        <v>#N/A</v>
      </c>
      <c r="AJ39" s="517" t="e">
        <f ca="1">+IF(AND(ISNUMBER(OFFSET('Sanitation Data'!$F$12,0,10*ROW('Sanitation Data'!F33))),'Data Summary'!CY39="Yes"),OFFSET('Sanitation Data'!$F$12,0,10*ROW('Sanitation Data'!F33)),NA())</f>
        <v>#N/A</v>
      </c>
      <c r="AK39" s="517" t="e">
        <f ca="1">+IF(AND(ISNUMBER(OFFSET('Sanitation Data'!$G$4,0,10*ROW('Sanitation Data'!G33))),'Data Summary'!CZ39="Yes"),100-OFFSET('Sanitation Data'!$G$4,0,10*ROW('Sanitation Data'!G33)),NA())</f>
        <v>#N/A</v>
      </c>
      <c r="AL39" s="517" t="e">
        <f ca="1">+IF(AND(ISNUMBER(OFFSET('Sanitation Data'!$G$6,0,10*ROW('Sanitation Data'!G33))),'Data Summary'!DA39="Yes"),OFFSET('Sanitation Data'!$G$6,0,10*ROW('Sanitation Data'!G33)),NA())</f>
        <v>#N/A</v>
      </c>
      <c r="AM39" s="517" t="e">
        <f ca="1">+IF(AND(ISNUMBER(OFFSET('Sanitation Data'!$G$10,0,10*ROW('Sanitation Data'!G33))),'Data Summary'!DB39="Yes"),OFFSET('Sanitation Data'!$G$10,0,10*ROW('Sanitation Data'!G33)),NA())</f>
        <v>#N/A</v>
      </c>
      <c r="AN39" s="517" t="e">
        <f ca="1">+IF(AND(ISNUMBER(OFFSET('Sanitation Data'!$G$11,0,10*ROW('Sanitation Data'!G33))),'Data Summary'!DC39="Yes"),OFFSET('Sanitation Data'!$G$11,0,10*ROW('Sanitation Data'!G33)),NA())</f>
        <v>#N/A</v>
      </c>
      <c r="AO39" s="517" t="e">
        <f ca="1">+IF(AND(ISNUMBER(OFFSET('Sanitation Data'!$G$12,0,10*ROW('Sanitation Data'!G33))),'Data Summary'!DD39="Yes"),OFFSET('Sanitation Data'!$G$12,0,10*ROW('Sanitation Data'!G33)),NA())</f>
        <v>#N/A</v>
      </c>
      <c r="AP39" s="517" t="e">
        <f ca="1">+IF(AND(ISNUMBER(OFFSET('Sanitation Data'!$H$4,0,10*ROW('Sanitation Data'!H33))),'Data Summary'!DE39="Yes"),100-OFFSET('Sanitation Data'!$H$4,0,10*ROW('Sanitation Data'!H33)),NA())</f>
        <v>#N/A</v>
      </c>
      <c r="AQ39" s="517" t="e">
        <f ca="1">+IF(AND(ISNUMBER(OFFSET('Sanitation Data'!$H$6,0,10*ROW('Sanitation Data'!H33))),'Data Summary'!DF39="Yes"),OFFSET('Sanitation Data'!$H$6,0,10*ROW('Sanitation Data'!H33)),NA())</f>
        <v>#N/A</v>
      </c>
      <c r="AR39" s="517" t="e">
        <f ca="1">+IF(AND(ISNUMBER(OFFSET('Sanitation Data'!$H$10,0,10*ROW('Sanitation Data'!H33))),'Data Summary'!DG39="Yes"),OFFSET('Sanitation Data'!$H$10,0,10*ROW('Sanitation Data'!H33)),NA())</f>
        <v>#N/A</v>
      </c>
      <c r="AS39" s="517" t="e">
        <f ca="1">+IF(AND(ISNUMBER(OFFSET('Sanitation Data'!$H$11,0,10*ROW('Sanitation Data'!H33))),'Data Summary'!DH39="Yes"),OFFSET('Sanitation Data'!$H$11,0,10*ROW('Sanitation Data'!H33)),NA())</f>
        <v>#N/A</v>
      </c>
      <c r="AT39" s="517" t="e">
        <f ca="1">+IF(AND(ISNUMBER(OFFSET('Sanitation Data'!$H$12,0,10*ROW('Sanitation Data'!H33))),'Data Summary'!DI39="Yes"),OFFSET('Sanitation Data'!$H$12,0,10*ROW('Sanitation Data'!H33)),NA())</f>
        <v>#N/A</v>
      </c>
      <c r="AU39" s="517" t="e">
        <f ca="1">+IF(AND(ISNUMBER(OFFSET('Sanitation Data'!$I$4,0,10*ROW('Sanitation Data'!I33))),'Data Summary'!DJ39="Yes"),100-OFFSET('Sanitation Data'!$I$4,0,10*ROW('Sanitation Data'!I33)),NA())</f>
        <v>#N/A</v>
      </c>
      <c r="AV39" s="517" t="e">
        <f ca="1">+IF(AND(ISNUMBER(OFFSET('Sanitation Data'!$I$6,0,10*ROW('Sanitation Data'!I33))),'Data Summary'!DK39="Yes"),OFFSET('Sanitation Data'!$I$6,0,10*ROW('Sanitation Data'!I33)),NA())</f>
        <v>#N/A</v>
      </c>
      <c r="AW39" s="517" t="e">
        <f ca="1">+IF(AND(ISNUMBER(OFFSET('Sanitation Data'!$I$10,0,10*ROW('Sanitation Data'!I33))),'Data Summary'!DL39="Yes"),OFFSET('Sanitation Data'!$I$10,0,10*ROW('Sanitation Data'!I33)),NA())</f>
        <v>#N/A</v>
      </c>
      <c r="AX39" s="517" t="e">
        <f ca="1">+IF(AND(ISNUMBER(OFFSET('Sanitation Data'!$I$11,0,10*ROW('Sanitation Data'!I33))),'Data Summary'!DM39="Yes"),OFFSET('Sanitation Data'!$I$11,0,10*ROW('Sanitation Data'!I33)),NA())</f>
        <v>#N/A</v>
      </c>
      <c r="AY39" s="517" t="e">
        <f ca="1">+IF(AND(ISNUMBER(OFFSET('Sanitation Data'!$I$12,0,10*ROW('Sanitation Data'!I33))),'Data Summary'!DN39="Yes"),OFFSET('Sanitation Data'!$I$12,0,10*ROW('Sanitation Data'!I33)),NA())</f>
        <v>#N/A</v>
      </c>
      <c r="AZ39" s="518" t="e">
        <f ca="1">+IF(AND(ISNUMBER(OFFSET('Hygiene Data'!$D$5,0,10*ROW('Hygiene Data'!D33))),'Data Summary'!DO39="Yes"),OFFSET('Hygiene Data'!$D$5,0,10*ROW('Hygiene Data'!D33)),NA())</f>
        <v>#N/A</v>
      </c>
      <c r="BA39" s="518" t="e">
        <f ca="1">+IF(AND(ISNUMBER(OFFSET('Hygiene Data'!$D$7,0,10*ROW('Hygiene Data'!D33))),'Data Summary'!DP39="Yes"),OFFSET('Hygiene Data'!$D$7,0,10*ROW('Hygiene Data'!D33)),NA())</f>
        <v>#N/A</v>
      </c>
      <c r="BB39" s="518" t="e">
        <f ca="1">+IF(AND(ISNUMBER(OFFSET('Hygiene Data'!$D$9,0,10*ROW('Hygiene Data'!D33))),'Data Summary'!DQ39="Yes"),OFFSET('Hygiene Data'!$D$9,0,10*ROW('Hygiene Data'!D33)),NA())</f>
        <v>#N/A</v>
      </c>
      <c r="BC39" s="518" t="e">
        <f ca="1">+IF(AND(ISNUMBER(OFFSET('Hygiene Data'!$E$5,0,10*ROW('Hygiene Data'!E33))),'Data Summary'!DR39="Yes"),OFFSET('Hygiene Data'!$E$5,0,10*ROW('Hygiene Data'!E33)),NA())</f>
        <v>#N/A</v>
      </c>
      <c r="BD39" s="518" t="e">
        <f ca="1">+IF(AND(ISNUMBER(OFFSET('Hygiene Data'!$E$7,0,10*ROW('Hygiene Data'!E33))),'Data Summary'!DS39="Yes"),OFFSET('Hygiene Data'!$E$7,0,10*ROW('Hygiene Data'!E33)),NA())</f>
        <v>#N/A</v>
      </c>
      <c r="BE39" s="518" t="e">
        <f ca="1">+IF(AND(ISNUMBER(OFFSET('Hygiene Data'!$E$9,0,10*ROW('Hygiene Data'!E33))),'Data Summary'!DT39="Yes"),OFFSET('Hygiene Data'!$E$9,0,10*ROW('Hygiene Data'!E33)),NA())</f>
        <v>#N/A</v>
      </c>
      <c r="BF39" s="518" t="e">
        <f ca="1">+IF(AND(ISNUMBER(OFFSET('Hygiene Data'!$F$5,0,10*ROW('Hygiene Data'!F33))),'Data Summary'!DU39="Yes"),OFFSET('Hygiene Data'!$F$5,0,10*ROW('Hygiene Data'!F33)),NA())</f>
        <v>#N/A</v>
      </c>
      <c r="BG39" s="518" t="e">
        <f ca="1">+IF(AND(ISNUMBER(OFFSET('Hygiene Data'!$F$7,0,10*ROW('Hygiene Data'!F33))),'Data Summary'!DV39="Yes"),OFFSET('Hygiene Data'!$F$7,0,10*ROW('Hygiene Data'!F33)),NA())</f>
        <v>#N/A</v>
      </c>
      <c r="BH39" s="518" t="e">
        <f ca="1">+IF(AND(ISNUMBER(OFFSET('Hygiene Data'!$F$9,0,10*ROW('Hygiene Data'!F33))),'Data Summary'!DW39="Yes"),OFFSET('Hygiene Data'!$F$9,0,10*ROW('Hygiene Data'!F33)),NA())</f>
        <v>#N/A</v>
      </c>
      <c r="BI39" s="518" t="e">
        <f ca="1">+IF(AND(ISNUMBER(OFFSET('Hygiene Data'!$G$5,0,10*ROW('Hygiene Data'!G33))),'Data Summary'!DX39="Yes"),OFFSET('Hygiene Data'!$G$5,0,10*ROW('Hygiene Data'!G33)),NA())</f>
        <v>#N/A</v>
      </c>
      <c r="BJ39" s="518" t="e">
        <f ca="1">+IF(AND(ISNUMBER(OFFSET('Hygiene Data'!$G$7,0,10*ROW('Hygiene Data'!G33))),'Data Summary'!DY39="Yes"),OFFSET('Hygiene Data'!$G$7,0,10*ROW('Hygiene Data'!G33)),NA())</f>
        <v>#N/A</v>
      </c>
      <c r="BK39" s="518" t="e">
        <f ca="1">+IF(AND(ISNUMBER(OFFSET('Hygiene Data'!$G$9,0,10*ROW('Hygiene Data'!G33))),'Data Summary'!DZ39="Yes"),OFFSET('Hygiene Data'!$G$9,0,10*ROW('Hygiene Data'!G33)),NA())</f>
        <v>#N/A</v>
      </c>
      <c r="BL39" s="518" t="e">
        <f ca="1">+IF(AND(ISNUMBER(OFFSET('Hygiene Data'!$H$5,0,10*ROW('Hygiene Data'!H33))),'Data Summary'!EA39="Yes"),OFFSET('Hygiene Data'!$H$5,0,10*ROW('Hygiene Data'!H33)),NA())</f>
        <v>#N/A</v>
      </c>
      <c r="BM39" s="518" t="e">
        <f ca="1">+IF(AND(ISNUMBER(OFFSET('Hygiene Data'!$H$7,0,10*ROW('Hygiene Data'!H33))),'Data Summary'!EB39="Yes"),OFFSET('Hygiene Data'!$H$7,0,10*ROW('Hygiene Data'!H33)),NA())</f>
        <v>#N/A</v>
      </c>
      <c r="BN39" s="518" t="e">
        <f ca="1">+IF(AND(ISNUMBER(OFFSET('Hygiene Data'!$H$9,0,10*ROW('Hygiene Data'!H33))),'Data Summary'!EC39="Yes"),OFFSET('Hygiene Data'!$H$9,0,10*ROW('Hygiene Data'!H33)),NA())</f>
        <v>#N/A</v>
      </c>
      <c r="BO39" s="518" t="e">
        <f ca="1">+IF(AND(ISNUMBER(OFFSET('Hygiene Data'!$I$5,0,10*ROW('Hygiene Data'!I33))),'Data Summary'!ED39="Yes"),OFFSET('Hygiene Data'!$I$5,0,10*ROW('Hygiene Data'!I33)),NA())</f>
        <v>#N/A</v>
      </c>
      <c r="BP39" s="518" t="e">
        <f ca="1">+IF(AND(ISNUMBER(OFFSET('Hygiene Data'!$I$7,0,10*ROW('Hygiene Data'!I33))),'Data Summary'!EE39="Yes"),OFFSET('Hygiene Data'!$I$7,0,10*ROW('Hygiene Data'!I33)),NA())</f>
        <v>#N/A</v>
      </c>
      <c r="BQ39" s="518" t="e">
        <f ca="1">+IF(AND(ISNUMBER(OFFSET('Hygiene Data'!$I$9,0,10*ROW('Hygiene Data'!I33))),'Data Summary'!EF39="Yes"),OFFSET('Hygiene Data'!$I$9,0,10*ROW('Hygiene Data'!I33)),NA())</f>
        <v>#N/A</v>
      </c>
    </row>
    <row r="40" spans="1:69" x14ac:dyDescent="0.25">
      <c r="A40" s="514" t="e">
        <f ca="1">+RIGHT('Data Summary'!A40,LEN('Data Summary'!A40)-9)</f>
        <v>#VALUE!</v>
      </c>
      <c r="B40" s="488" t="str">
        <f ca="1">+IF(ISTEXT('Data Summary'!B40),'Data Summary'!B40,"")</f>
        <v/>
      </c>
      <c r="C40" s="515" t="e">
        <f ca="1">+VALUE('Data Summary'!C40)</f>
        <v>#VALUE!</v>
      </c>
      <c r="D40" s="516" t="e">
        <f ca="1">+IF(AND(ISNUMBER(OFFSET('Water Data'!$D$4,0,10*ROW('Water Data'!D34))),'Data Summary'!BS40="Yes"),100-OFFSET('Water Data'!$D$4,0,10*ROW('Water Data'!D34)),NA())</f>
        <v>#N/A</v>
      </c>
      <c r="E40" s="516" t="e">
        <f ca="1">+IF(AND(ISNUMBER(OFFSET('Water Data'!$D$6,0,10*ROW('Water Data'!D34))),'Data Summary'!BT40="Yes"),OFFSET('Water Data'!$D$6,0,10*ROW('Water Data'!D34)),NA())</f>
        <v>#N/A</v>
      </c>
      <c r="F40" s="516" t="e">
        <f ca="1">+IF(AND(ISNUMBER(OFFSET('Water Data'!$D$9,0,10*ROW('Water Data'!D34))),'Data Summary'!BU40="Yes"),OFFSET('Water Data'!$D$9,0,10*ROW('Water Data'!D34)),NA())</f>
        <v>#N/A</v>
      </c>
      <c r="G40" s="516" t="e">
        <f ca="1">+IF(AND(ISNUMBER(OFFSET('Water Data'!$E$4,0,10*ROW('Water Data'!E34))),'Data Summary'!BV40="Yes"),100-OFFSET('Water Data'!$E$4,0,10*ROW('Water Data'!E34)),NA())</f>
        <v>#N/A</v>
      </c>
      <c r="H40" s="516" t="e">
        <f ca="1">+IF(AND(ISNUMBER(OFFSET('Water Data'!$E$6,0,10*ROW('Water Data'!E34))),'Data Summary'!BW40="Yes"),OFFSET('Water Data'!$E$6,0,10*ROW('Water Data'!E34)),NA())</f>
        <v>#N/A</v>
      </c>
      <c r="I40" s="516" t="e">
        <f ca="1">+IF(AND(ISNUMBER(OFFSET('Water Data'!$E$9,0,10*ROW('Water Data'!E34))),'Data Summary'!BX40="Yes"),OFFSET('Water Data'!$E$9,0,10*ROW('Water Data'!E34)),NA())</f>
        <v>#N/A</v>
      </c>
      <c r="J40" s="516" t="e">
        <f ca="1">+IF(AND(ISNUMBER(OFFSET('Water Data'!$F$4,0,10*ROW('Water Data'!F34))),'Data Summary'!BY40="Yes"),100-OFFSET('Water Data'!$F$4,0,10*ROW('Water Data'!F34)),NA())</f>
        <v>#N/A</v>
      </c>
      <c r="K40" s="516" t="e">
        <f ca="1">+IF(AND(ISNUMBER(OFFSET('Water Data'!$F$6,0,10*ROW('Water Data'!F34))),'Data Summary'!BZ40="Yes"),OFFSET('Water Data'!$F$6,0,10*ROW('Water Data'!F34)),NA())</f>
        <v>#N/A</v>
      </c>
      <c r="L40" s="516" t="e">
        <f ca="1">+IF(AND(ISNUMBER(OFFSET('Water Data'!$F$9,0,10*ROW('Water Data'!F34))),'Data Summary'!CA40="Yes"),OFFSET('Water Data'!$F$9,0,10*ROW('Water Data'!F34)),NA())</f>
        <v>#N/A</v>
      </c>
      <c r="M40" s="516" t="e">
        <f ca="1">+IF(AND(ISNUMBER(OFFSET('Water Data'!$G$4,0,10*ROW('Water Data'!G34))),'Data Summary'!CB40="Yes"),100-OFFSET('Water Data'!$G$4,0,10*ROW('Water Data'!G34)),NA())</f>
        <v>#N/A</v>
      </c>
      <c r="N40" s="516" t="e">
        <f ca="1">+IF(AND(ISNUMBER(OFFSET('Water Data'!$G$6,0,10*ROW('Water Data'!G34))),'Data Summary'!CC40="Yes"),OFFSET('Water Data'!$G$6,0,10*ROW('Water Data'!G34)),NA())</f>
        <v>#N/A</v>
      </c>
      <c r="O40" s="516" t="e">
        <f ca="1">+IF(AND(ISNUMBER(OFFSET('Water Data'!$G$9,0,10*ROW('Water Data'!G34))),'Data Summary'!CD40="Yes"),OFFSET('Water Data'!$G$9,0,10*ROW('Water Data'!G34)),NA())</f>
        <v>#N/A</v>
      </c>
      <c r="P40" s="516" t="e">
        <f ca="1">+IF(AND(ISNUMBER(OFFSET('Water Data'!$H$4,0,10*ROW('Water Data'!H34))),'Data Summary'!CE40="Yes"),100-OFFSET('Water Data'!$H$4,0,10*ROW('Water Data'!H34)),NA())</f>
        <v>#N/A</v>
      </c>
      <c r="Q40" s="516" t="e">
        <f ca="1">+IF(AND(ISNUMBER(OFFSET('Water Data'!$H$6,0,10*ROW('Water Data'!H34))),'Data Summary'!CF40="Yes"),OFFSET('Water Data'!$H$6,0,10*ROW('Water Data'!H34)),NA())</f>
        <v>#N/A</v>
      </c>
      <c r="R40" s="516" t="e">
        <f ca="1">+IF(AND(ISNUMBER(OFFSET('Water Data'!$H$9,0,10*ROW('Water Data'!H34))),'Data Summary'!CG40="Yes"),OFFSET('Water Data'!$H$9,0,10*ROW('Water Data'!H34)),NA())</f>
        <v>#N/A</v>
      </c>
      <c r="S40" s="516" t="e">
        <f ca="1">+IF(AND(ISNUMBER(OFFSET('Water Data'!$I$4,0,10*ROW('Water Data'!I34))),'Data Summary'!CH40="Yes"),100-OFFSET('Water Data'!$I$4,0,10*ROW('Water Data'!I34)),NA())</f>
        <v>#N/A</v>
      </c>
      <c r="T40" s="516" t="e">
        <f ca="1">+IF(AND(ISNUMBER(OFFSET('Water Data'!$I$6,0,10*ROW('Water Data'!I34))),'Data Summary'!CI40="Yes"),OFFSET('Water Data'!$I$6,0,10*ROW('Water Data'!I34)),NA())</f>
        <v>#N/A</v>
      </c>
      <c r="U40" s="516" t="e">
        <f ca="1">+IF(AND(ISNUMBER(OFFSET('Water Data'!$I$9,0,10*ROW('Water Data'!I34))),'Data Summary'!CJ40="Yes"),OFFSET('Water Data'!$I$9,0,10*ROW('Water Data'!I34)),NA())</f>
        <v>#N/A</v>
      </c>
      <c r="V40" s="517" t="e">
        <f ca="1">+IF(AND(ISNUMBER(OFFSET('Sanitation Data'!$D$4,0,10*ROW('Sanitation Data'!D34))),'Data Summary'!CK40="Yes"),100-OFFSET('Sanitation Data'!$D$4,0,10*ROW('Sanitation Data'!D34)),NA())</f>
        <v>#N/A</v>
      </c>
      <c r="W40" s="517" t="e">
        <f ca="1">+IF(AND(ISNUMBER(OFFSET('Sanitation Data'!$D$6,0,10*ROW('Sanitation Data'!D34))),'Data Summary'!CL40="Yes"),OFFSET('Sanitation Data'!$D$6,0,10*ROW('Sanitation Data'!D34)),NA())</f>
        <v>#N/A</v>
      </c>
      <c r="X40" s="517" t="e">
        <f ca="1">+IF(AND(ISNUMBER(OFFSET('Sanitation Data'!$D$10,0,10*ROW('Sanitation Data'!D34))),'Data Summary'!CM40="Yes"),OFFSET('Sanitation Data'!$D$10,0,10*ROW('Sanitation Data'!D34)),NA())</f>
        <v>#N/A</v>
      </c>
      <c r="Y40" s="517" t="e">
        <f ca="1">+IF(AND(ISNUMBER(OFFSET('Sanitation Data'!$D$11,0,10*ROW('Sanitation Data'!D34))),'Data Summary'!CN40="Yes"),OFFSET('Sanitation Data'!$D$11,0,10*ROW('Sanitation Data'!D34)),NA())</f>
        <v>#N/A</v>
      </c>
      <c r="Z40" s="517" t="e">
        <f ca="1">+IF(AND(ISNUMBER(OFFSET('Sanitation Data'!$D$12,0,10*ROW('Sanitation Data'!D34))),'Data Summary'!CO40="Yes"),OFFSET('Sanitation Data'!$D$12,0,10*ROW('Sanitation Data'!D34)),NA())</f>
        <v>#N/A</v>
      </c>
      <c r="AA40" s="517" t="e">
        <f ca="1">+IF(AND(ISNUMBER(OFFSET('Sanitation Data'!$E$4,0,10*ROW('Sanitation Data'!E34))),'Data Summary'!CP40="Yes"),100-OFFSET('Sanitation Data'!$E$4,0,10*ROW('Sanitation Data'!E34)),NA())</f>
        <v>#N/A</v>
      </c>
      <c r="AB40" s="517" t="e">
        <f ca="1">+IF(AND(ISNUMBER(OFFSET('Sanitation Data'!$E$6,0,10*ROW('Sanitation Data'!E34))),'Data Summary'!CQ40="Yes"),OFFSET('Sanitation Data'!$E$6,0,10*ROW('Sanitation Data'!E34)),NA())</f>
        <v>#N/A</v>
      </c>
      <c r="AC40" s="517" t="e">
        <f ca="1">+IF(AND(ISNUMBER(OFFSET('Sanitation Data'!$E$10,0,10*ROW('Sanitation Data'!E34))),'Data Summary'!CR40="Yes"),OFFSET('Sanitation Data'!$E$10,0,10*ROW('Sanitation Data'!E34)),NA())</f>
        <v>#N/A</v>
      </c>
      <c r="AD40" s="517" t="e">
        <f ca="1">+IF(AND(ISNUMBER(OFFSET('Sanitation Data'!$E$11,0,10*ROW('Sanitation Data'!E34))),'Data Summary'!CS40="Yes"),OFFSET('Sanitation Data'!$E$11,0,10*ROW('Sanitation Data'!E34)),NA())</f>
        <v>#N/A</v>
      </c>
      <c r="AE40" s="517" t="e">
        <f ca="1">+IF(AND(ISNUMBER(OFFSET('Sanitation Data'!$E$12,0,10*ROW('Sanitation Data'!E34))),'Data Summary'!CT40="Yes"),OFFSET('Sanitation Data'!$E$12,0,10*ROW('Sanitation Data'!E34)),NA())</f>
        <v>#N/A</v>
      </c>
      <c r="AF40" s="517" t="e">
        <f ca="1">+IF(AND(ISNUMBER(OFFSET('Sanitation Data'!$F$4,0,10*ROW('Sanitation Data'!F34))),'Data Summary'!CU40="Yes"),100-OFFSET('Sanitation Data'!$F$4,0,10*ROW('Sanitation Data'!F34)),NA())</f>
        <v>#N/A</v>
      </c>
      <c r="AG40" s="517" t="e">
        <f ca="1">+IF(AND(ISNUMBER(OFFSET('Sanitation Data'!$F$6,0,10*ROW('Sanitation Data'!F34))),'Data Summary'!CV40="Yes"),OFFSET('Sanitation Data'!$F$6,0,10*ROW('Sanitation Data'!F34)),NA())</f>
        <v>#N/A</v>
      </c>
      <c r="AH40" s="517" t="e">
        <f ca="1">+IF(AND(ISNUMBER(OFFSET('Sanitation Data'!$F$10,0,10*ROW('Sanitation Data'!F34))),'Data Summary'!CW40="Yes"),OFFSET('Sanitation Data'!$F$10,0,10*ROW('Sanitation Data'!F34)),NA())</f>
        <v>#N/A</v>
      </c>
      <c r="AI40" s="517" t="e">
        <f ca="1">+IF(AND(ISNUMBER(OFFSET('Sanitation Data'!$F$11,0,10*ROW('Sanitation Data'!F34))),'Data Summary'!CX40="Yes"),OFFSET('Sanitation Data'!$F$11,0,10*ROW('Sanitation Data'!F34)),NA())</f>
        <v>#N/A</v>
      </c>
      <c r="AJ40" s="517" t="e">
        <f ca="1">+IF(AND(ISNUMBER(OFFSET('Sanitation Data'!$F$12,0,10*ROW('Sanitation Data'!F34))),'Data Summary'!CY40="Yes"),OFFSET('Sanitation Data'!$F$12,0,10*ROW('Sanitation Data'!F34)),NA())</f>
        <v>#N/A</v>
      </c>
      <c r="AK40" s="517" t="e">
        <f ca="1">+IF(AND(ISNUMBER(OFFSET('Sanitation Data'!$G$4,0,10*ROW('Sanitation Data'!G34))),'Data Summary'!CZ40="Yes"),100-OFFSET('Sanitation Data'!$G$4,0,10*ROW('Sanitation Data'!G34)),NA())</f>
        <v>#N/A</v>
      </c>
      <c r="AL40" s="517" t="e">
        <f ca="1">+IF(AND(ISNUMBER(OFFSET('Sanitation Data'!$G$6,0,10*ROW('Sanitation Data'!G34))),'Data Summary'!DA40="Yes"),OFFSET('Sanitation Data'!$G$6,0,10*ROW('Sanitation Data'!G34)),NA())</f>
        <v>#N/A</v>
      </c>
      <c r="AM40" s="517" t="e">
        <f ca="1">+IF(AND(ISNUMBER(OFFSET('Sanitation Data'!$G$10,0,10*ROW('Sanitation Data'!G34))),'Data Summary'!DB40="Yes"),OFFSET('Sanitation Data'!$G$10,0,10*ROW('Sanitation Data'!G34)),NA())</f>
        <v>#N/A</v>
      </c>
      <c r="AN40" s="517" t="e">
        <f ca="1">+IF(AND(ISNUMBER(OFFSET('Sanitation Data'!$G$11,0,10*ROW('Sanitation Data'!G34))),'Data Summary'!DC40="Yes"),OFFSET('Sanitation Data'!$G$11,0,10*ROW('Sanitation Data'!G34)),NA())</f>
        <v>#N/A</v>
      </c>
      <c r="AO40" s="517" t="e">
        <f ca="1">+IF(AND(ISNUMBER(OFFSET('Sanitation Data'!$G$12,0,10*ROW('Sanitation Data'!G34))),'Data Summary'!DD40="Yes"),OFFSET('Sanitation Data'!$G$12,0,10*ROW('Sanitation Data'!G34)),NA())</f>
        <v>#N/A</v>
      </c>
      <c r="AP40" s="517" t="e">
        <f ca="1">+IF(AND(ISNUMBER(OFFSET('Sanitation Data'!$H$4,0,10*ROW('Sanitation Data'!H34))),'Data Summary'!DE40="Yes"),100-OFFSET('Sanitation Data'!$H$4,0,10*ROW('Sanitation Data'!H34)),NA())</f>
        <v>#N/A</v>
      </c>
      <c r="AQ40" s="517" t="e">
        <f ca="1">+IF(AND(ISNUMBER(OFFSET('Sanitation Data'!$H$6,0,10*ROW('Sanitation Data'!H34))),'Data Summary'!DF40="Yes"),OFFSET('Sanitation Data'!$H$6,0,10*ROW('Sanitation Data'!H34)),NA())</f>
        <v>#N/A</v>
      </c>
      <c r="AR40" s="517" t="e">
        <f ca="1">+IF(AND(ISNUMBER(OFFSET('Sanitation Data'!$H$10,0,10*ROW('Sanitation Data'!H34))),'Data Summary'!DG40="Yes"),OFFSET('Sanitation Data'!$H$10,0,10*ROW('Sanitation Data'!H34)),NA())</f>
        <v>#N/A</v>
      </c>
      <c r="AS40" s="517" t="e">
        <f ca="1">+IF(AND(ISNUMBER(OFFSET('Sanitation Data'!$H$11,0,10*ROW('Sanitation Data'!H34))),'Data Summary'!DH40="Yes"),OFFSET('Sanitation Data'!$H$11,0,10*ROW('Sanitation Data'!H34)),NA())</f>
        <v>#N/A</v>
      </c>
      <c r="AT40" s="517" t="e">
        <f ca="1">+IF(AND(ISNUMBER(OFFSET('Sanitation Data'!$H$12,0,10*ROW('Sanitation Data'!H34))),'Data Summary'!DI40="Yes"),OFFSET('Sanitation Data'!$H$12,0,10*ROW('Sanitation Data'!H34)),NA())</f>
        <v>#N/A</v>
      </c>
      <c r="AU40" s="517" t="e">
        <f ca="1">+IF(AND(ISNUMBER(OFFSET('Sanitation Data'!$I$4,0,10*ROW('Sanitation Data'!I34))),'Data Summary'!DJ40="Yes"),100-OFFSET('Sanitation Data'!$I$4,0,10*ROW('Sanitation Data'!I34)),NA())</f>
        <v>#N/A</v>
      </c>
      <c r="AV40" s="517" t="e">
        <f ca="1">+IF(AND(ISNUMBER(OFFSET('Sanitation Data'!$I$6,0,10*ROW('Sanitation Data'!I34))),'Data Summary'!DK40="Yes"),OFFSET('Sanitation Data'!$I$6,0,10*ROW('Sanitation Data'!I34)),NA())</f>
        <v>#N/A</v>
      </c>
      <c r="AW40" s="517" t="e">
        <f ca="1">+IF(AND(ISNUMBER(OFFSET('Sanitation Data'!$I$10,0,10*ROW('Sanitation Data'!I34))),'Data Summary'!DL40="Yes"),OFFSET('Sanitation Data'!$I$10,0,10*ROW('Sanitation Data'!I34)),NA())</f>
        <v>#N/A</v>
      </c>
      <c r="AX40" s="517" t="e">
        <f ca="1">+IF(AND(ISNUMBER(OFFSET('Sanitation Data'!$I$11,0,10*ROW('Sanitation Data'!I34))),'Data Summary'!DM40="Yes"),OFFSET('Sanitation Data'!$I$11,0,10*ROW('Sanitation Data'!I34)),NA())</f>
        <v>#N/A</v>
      </c>
      <c r="AY40" s="517" t="e">
        <f ca="1">+IF(AND(ISNUMBER(OFFSET('Sanitation Data'!$I$12,0,10*ROW('Sanitation Data'!I34))),'Data Summary'!DN40="Yes"),OFFSET('Sanitation Data'!$I$12,0,10*ROW('Sanitation Data'!I34)),NA())</f>
        <v>#N/A</v>
      </c>
      <c r="AZ40" s="518" t="e">
        <f ca="1">+IF(AND(ISNUMBER(OFFSET('Hygiene Data'!$D$5,0,10*ROW('Hygiene Data'!D34))),'Data Summary'!DO40="Yes"),OFFSET('Hygiene Data'!$D$5,0,10*ROW('Hygiene Data'!D34)),NA())</f>
        <v>#N/A</v>
      </c>
      <c r="BA40" s="518" t="e">
        <f ca="1">+IF(AND(ISNUMBER(OFFSET('Hygiene Data'!$D$7,0,10*ROW('Hygiene Data'!D34))),'Data Summary'!DP40="Yes"),OFFSET('Hygiene Data'!$D$7,0,10*ROW('Hygiene Data'!D34)),NA())</f>
        <v>#N/A</v>
      </c>
      <c r="BB40" s="518" t="e">
        <f ca="1">+IF(AND(ISNUMBER(OFFSET('Hygiene Data'!$D$9,0,10*ROW('Hygiene Data'!D34))),'Data Summary'!DQ40="Yes"),OFFSET('Hygiene Data'!$D$9,0,10*ROW('Hygiene Data'!D34)),NA())</f>
        <v>#N/A</v>
      </c>
      <c r="BC40" s="518" t="e">
        <f ca="1">+IF(AND(ISNUMBER(OFFSET('Hygiene Data'!$E$5,0,10*ROW('Hygiene Data'!E34))),'Data Summary'!DR40="Yes"),OFFSET('Hygiene Data'!$E$5,0,10*ROW('Hygiene Data'!E34)),NA())</f>
        <v>#N/A</v>
      </c>
      <c r="BD40" s="518" t="e">
        <f ca="1">+IF(AND(ISNUMBER(OFFSET('Hygiene Data'!$E$7,0,10*ROW('Hygiene Data'!E34))),'Data Summary'!DS40="Yes"),OFFSET('Hygiene Data'!$E$7,0,10*ROW('Hygiene Data'!E34)),NA())</f>
        <v>#N/A</v>
      </c>
      <c r="BE40" s="518" t="e">
        <f ca="1">+IF(AND(ISNUMBER(OFFSET('Hygiene Data'!$E$9,0,10*ROW('Hygiene Data'!E34))),'Data Summary'!DT40="Yes"),OFFSET('Hygiene Data'!$E$9,0,10*ROW('Hygiene Data'!E34)),NA())</f>
        <v>#N/A</v>
      </c>
      <c r="BF40" s="518" t="e">
        <f ca="1">+IF(AND(ISNUMBER(OFFSET('Hygiene Data'!$F$5,0,10*ROW('Hygiene Data'!F34))),'Data Summary'!DU40="Yes"),OFFSET('Hygiene Data'!$F$5,0,10*ROW('Hygiene Data'!F34)),NA())</f>
        <v>#N/A</v>
      </c>
      <c r="BG40" s="518" t="e">
        <f ca="1">+IF(AND(ISNUMBER(OFFSET('Hygiene Data'!$F$7,0,10*ROW('Hygiene Data'!F34))),'Data Summary'!DV40="Yes"),OFFSET('Hygiene Data'!$F$7,0,10*ROW('Hygiene Data'!F34)),NA())</f>
        <v>#N/A</v>
      </c>
      <c r="BH40" s="518" t="e">
        <f ca="1">+IF(AND(ISNUMBER(OFFSET('Hygiene Data'!$F$9,0,10*ROW('Hygiene Data'!F34))),'Data Summary'!DW40="Yes"),OFFSET('Hygiene Data'!$F$9,0,10*ROW('Hygiene Data'!F34)),NA())</f>
        <v>#N/A</v>
      </c>
      <c r="BI40" s="518" t="e">
        <f ca="1">+IF(AND(ISNUMBER(OFFSET('Hygiene Data'!$G$5,0,10*ROW('Hygiene Data'!G34))),'Data Summary'!DX40="Yes"),OFFSET('Hygiene Data'!$G$5,0,10*ROW('Hygiene Data'!G34)),NA())</f>
        <v>#N/A</v>
      </c>
      <c r="BJ40" s="518" t="e">
        <f ca="1">+IF(AND(ISNUMBER(OFFSET('Hygiene Data'!$G$7,0,10*ROW('Hygiene Data'!G34))),'Data Summary'!DY40="Yes"),OFFSET('Hygiene Data'!$G$7,0,10*ROW('Hygiene Data'!G34)),NA())</f>
        <v>#N/A</v>
      </c>
      <c r="BK40" s="518" t="e">
        <f ca="1">+IF(AND(ISNUMBER(OFFSET('Hygiene Data'!$G$9,0,10*ROW('Hygiene Data'!G34))),'Data Summary'!DZ40="Yes"),OFFSET('Hygiene Data'!$G$9,0,10*ROW('Hygiene Data'!G34)),NA())</f>
        <v>#N/A</v>
      </c>
      <c r="BL40" s="518" t="e">
        <f ca="1">+IF(AND(ISNUMBER(OFFSET('Hygiene Data'!$H$5,0,10*ROW('Hygiene Data'!H34))),'Data Summary'!EA40="Yes"),OFFSET('Hygiene Data'!$H$5,0,10*ROW('Hygiene Data'!H34)),NA())</f>
        <v>#N/A</v>
      </c>
      <c r="BM40" s="518" t="e">
        <f ca="1">+IF(AND(ISNUMBER(OFFSET('Hygiene Data'!$H$7,0,10*ROW('Hygiene Data'!H34))),'Data Summary'!EB40="Yes"),OFFSET('Hygiene Data'!$H$7,0,10*ROW('Hygiene Data'!H34)),NA())</f>
        <v>#N/A</v>
      </c>
      <c r="BN40" s="518" t="e">
        <f ca="1">+IF(AND(ISNUMBER(OFFSET('Hygiene Data'!$H$9,0,10*ROW('Hygiene Data'!H34))),'Data Summary'!EC40="Yes"),OFFSET('Hygiene Data'!$H$9,0,10*ROW('Hygiene Data'!H34)),NA())</f>
        <v>#N/A</v>
      </c>
      <c r="BO40" s="518" t="e">
        <f ca="1">+IF(AND(ISNUMBER(OFFSET('Hygiene Data'!$I$5,0,10*ROW('Hygiene Data'!I34))),'Data Summary'!ED40="Yes"),OFFSET('Hygiene Data'!$I$5,0,10*ROW('Hygiene Data'!I34)),NA())</f>
        <v>#N/A</v>
      </c>
      <c r="BP40" s="518" t="e">
        <f ca="1">+IF(AND(ISNUMBER(OFFSET('Hygiene Data'!$I$7,0,10*ROW('Hygiene Data'!I34))),'Data Summary'!EE40="Yes"),OFFSET('Hygiene Data'!$I$7,0,10*ROW('Hygiene Data'!I34)),NA())</f>
        <v>#N/A</v>
      </c>
      <c r="BQ40" s="518" t="e">
        <f ca="1">+IF(AND(ISNUMBER(OFFSET('Hygiene Data'!$I$9,0,10*ROW('Hygiene Data'!I34))),'Data Summary'!EF40="Yes"),OFFSET('Hygiene Data'!$I$9,0,10*ROW('Hygiene Data'!I34)),NA())</f>
        <v>#N/A</v>
      </c>
    </row>
    <row r="41" spans="1:69" x14ac:dyDescent="0.25">
      <c r="A41" s="514" t="e">
        <f ca="1">+RIGHT('Data Summary'!A41,LEN('Data Summary'!A41)-9)</f>
        <v>#VALUE!</v>
      </c>
      <c r="B41" s="488" t="str">
        <f ca="1">+IF(ISTEXT('Data Summary'!B41),'Data Summary'!B41,"")</f>
        <v/>
      </c>
      <c r="C41" s="515" t="e">
        <f ca="1">+VALUE('Data Summary'!C41)</f>
        <v>#VALUE!</v>
      </c>
      <c r="D41" s="516" t="e">
        <f ca="1">+IF(AND(ISNUMBER(OFFSET('Water Data'!$D$4,0,10*ROW('Water Data'!D35))),'Data Summary'!BS41="Yes"),100-OFFSET('Water Data'!$D$4,0,10*ROW('Water Data'!D35)),NA())</f>
        <v>#N/A</v>
      </c>
      <c r="E41" s="516" t="e">
        <f ca="1">+IF(AND(ISNUMBER(OFFSET('Water Data'!$D$6,0,10*ROW('Water Data'!D35))),'Data Summary'!BT41="Yes"),OFFSET('Water Data'!$D$6,0,10*ROW('Water Data'!D35)),NA())</f>
        <v>#N/A</v>
      </c>
      <c r="F41" s="516" t="e">
        <f ca="1">+IF(AND(ISNUMBER(OFFSET('Water Data'!$D$9,0,10*ROW('Water Data'!D35))),'Data Summary'!BU41="Yes"),OFFSET('Water Data'!$D$9,0,10*ROW('Water Data'!D35)),NA())</f>
        <v>#N/A</v>
      </c>
      <c r="G41" s="516" t="e">
        <f ca="1">+IF(AND(ISNUMBER(OFFSET('Water Data'!$E$4,0,10*ROW('Water Data'!E35))),'Data Summary'!BV41="Yes"),100-OFFSET('Water Data'!$E$4,0,10*ROW('Water Data'!E35)),NA())</f>
        <v>#N/A</v>
      </c>
      <c r="H41" s="516" t="e">
        <f ca="1">+IF(AND(ISNUMBER(OFFSET('Water Data'!$E$6,0,10*ROW('Water Data'!E35))),'Data Summary'!BW41="Yes"),OFFSET('Water Data'!$E$6,0,10*ROW('Water Data'!E35)),NA())</f>
        <v>#N/A</v>
      </c>
      <c r="I41" s="516" t="e">
        <f ca="1">+IF(AND(ISNUMBER(OFFSET('Water Data'!$E$9,0,10*ROW('Water Data'!E35))),'Data Summary'!BX41="Yes"),OFFSET('Water Data'!$E$9,0,10*ROW('Water Data'!E35)),NA())</f>
        <v>#N/A</v>
      </c>
      <c r="J41" s="516" t="e">
        <f ca="1">+IF(AND(ISNUMBER(OFFSET('Water Data'!$F$4,0,10*ROW('Water Data'!F35))),'Data Summary'!BY41="Yes"),100-OFFSET('Water Data'!$F$4,0,10*ROW('Water Data'!F35)),NA())</f>
        <v>#N/A</v>
      </c>
      <c r="K41" s="516" t="e">
        <f ca="1">+IF(AND(ISNUMBER(OFFSET('Water Data'!$F$6,0,10*ROW('Water Data'!F35))),'Data Summary'!BZ41="Yes"),OFFSET('Water Data'!$F$6,0,10*ROW('Water Data'!F35)),NA())</f>
        <v>#N/A</v>
      </c>
      <c r="L41" s="516" t="e">
        <f ca="1">+IF(AND(ISNUMBER(OFFSET('Water Data'!$F$9,0,10*ROW('Water Data'!F35))),'Data Summary'!CA41="Yes"),OFFSET('Water Data'!$F$9,0,10*ROW('Water Data'!F35)),NA())</f>
        <v>#N/A</v>
      </c>
      <c r="M41" s="516" t="e">
        <f ca="1">+IF(AND(ISNUMBER(OFFSET('Water Data'!$G$4,0,10*ROW('Water Data'!G35))),'Data Summary'!CB41="Yes"),100-OFFSET('Water Data'!$G$4,0,10*ROW('Water Data'!G35)),NA())</f>
        <v>#N/A</v>
      </c>
      <c r="N41" s="516" t="e">
        <f ca="1">+IF(AND(ISNUMBER(OFFSET('Water Data'!$G$6,0,10*ROW('Water Data'!G35))),'Data Summary'!CC41="Yes"),OFFSET('Water Data'!$G$6,0,10*ROW('Water Data'!G35)),NA())</f>
        <v>#N/A</v>
      </c>
      <c r="O41" s="516" t="e">
        <f ca="1">+IF(AND(ISNUMBER(OFFSET('Water Data'!$G$9,0,10*ROW('Water Data'!G35))),'Data Summary'!CD41="Yes"),OFFSET('Water Data'!$G$9,0,10*ROW('Water Data'!G35)),NA())</f>
        <v>#N/A</v>
      </c>
      <c r="P41" s="516" t="e">
        <f ca="1">+IF(AND(ISNUMBER(OFFSET('Water Data'!$H$4,0,10*ROW('Water Data'!H35))),'Data Summary'!CE41="Yes"),100-OFFSET('Water Data'!$H$4,0,10*ROW('Water Data'!H35)),NA())</f>
        <v>#N/A</v>
      </c>
      <c r="Q41" s="516" t="e">
        <f ca="1">+IF(AND(ISNUMBER(OFFSET('Water Data'!$H$6,0,10*ROW('Water Data'!H35))),'Data Summary'!CF41="Yes"),OFFSET('Water Data'!$H$6,0,10*ROW('Water Data'!H35)),NA())</f>
        <v>#N/A</v>
      </c>
      <c r="R41" s="516" t="e">
        <f ca="1">+IF(AND(ISNUMBER(OFFSET('Water Data'!$H$9,0,10*ROW('Water Data'!H35))),'Data Summary'!CG41="Yes"),OFFSET('Water Data'!$H$9,0,10*ROW('Water Data'!H35)),NA())</f>
        <v>#N/A</v>
      </c>
      <c r="S41" s="516" t="e">
        <f ca="1">+IF(AND(ISNUMBER(OFFSET('Water Data'!$I$4,0,10*ROW('Water Data'!I35))),'Data Summary'!CH41="Yes"),100-OFFSET('Water Data'!$I$4,0,10*ROW('Water Data'!I35)),NA())</f>
        <v>#N/A</v>
      </c>
      <c r="T41" s="516" t="e">
        <f ca="1">+IF(AND(ISNUMBER(OFFSET('Water Data'!$I$6,0,10*ROW('Water Data'!I35))),'Data Summary'!CI41="Yes"),OFFSET('Water Data'!$I$6,0,10*ROW('Water Data'!I35)),NA())</f>
        <v>#N/A</v>
      </c>
      <c r="U41" s="516" t="e">
        <f ca="1">+IF(AND(ISNUMBER(OFFSET('Water Data'!$I$9,0,10*ROW('Water Data'!I35))),'Data Summary'!CJ41="Yes"),OFFSET('Water Data'!$I$9,0,10*ROW('Water Data'!I35)),NA())</f>
        <v>#N/A</v>
      </c>
      <c r="V41" s="517" t="e">
        <f ca="1">+IF(AND(ISNUMBER(OFFSET('Sanitation Data'!$D$4,0,10*ROW('Sanitation Data'!D35))),'Data Summary'!CK41="Yes"),100-OFFSET('Sanitation Data'!$D$4,0,10*ROW('Sanitation Data'!D35)),NA())</f>
        <v>#N/A</v>
      </c>
      <c r="W41" s="517" t="e">
        <f ca="1">+IF(AND(ISNUMBER(OFFSET('Sanitation Data'!$D$6,0,10*ROW('Sanitation Data'!D35))),'Data Summary'!CL41="Yes"),OFFSET('Sanitation Data'!$D$6,0,10*ROW('Sanitation Data'!D35)),NA())</f>
        <v>#N/A</v>
      </c>
      <c r="X41" s="517" t="e">
        <f ca="1">+IF(AND(ISNUMBER(OFFSET('Sanitation Data'!$D$10,0,10*ROW('Sanitation Data'!D35))),'Data Summary'!CM41="Yes"),OFFSET('Sanitation Data'!$D$10,0,10*ROW('Sanitation Data'!D35)),NA())</f>
        <v>#N/A</v>
      </c>
      <c r="Y41" s="517" t="e">
        <f ca="1">+IF(AND(ISNUMBER(OFFSET('Sanitation Data'!$D$11,0,10*ROW('Sanitation Data'!D35))),'Data Summary'!CN41="Yes"),OFFSET('Sanitation Data'!$D$11,0,10*ROW('Sanitation Data'!D35)),NA())</f>
        <v>#N/A</v>
      </c>
      <c r="Z41" s="517" t="e">
        <f ca="1">+IF(AND(ISNUMBER(OFFSET('Sanitation Data'!$D$12,0,10*ROW('Sanitation Data'!D35))),'Data Summary'!CO41="Yes"),OFFSET('Sanitation Data'!$D$12,0,10*ROW('Sanitation Data'!D35)),NA())</f>
        <v>#N/A</v>
      </c>
      <c r="AA41" s="517" t="e">
        <f ca="1">+IF(AND(ISNUMBER(OFFSET('Sanitation Data'!$E$4,0,10*ROW('Sanitation Data'!E35))),'Data Summary'!CP41="Yes"),100-OFFSET('Sanitation Data'!$E$4,0,10*ROW('Sanitation Data'!E35)),NA())</f>
        <v>#N/A</v>
      </c>
      <c r="AB41" s="517" t="e">
        <f ca="1">+IF(AND(ISNUMBER(OFFSET('Sanitation Data'!$E$6,0,10*ROW('Sanitation Data'!E35))),'Data Summary'!CQ41="Yes"),OFFSET('Sanitation Data'!$E$6,0,10*ROW('Sanitation Data'!E35)),NA())</f>
        <v>#N/A</v>
      </c>
      <c r="AC41" s="517" t="e">
        <f ca="1">+IF(AND(ISNUMBER(OFFSET('Sanitation Data'!$E$10,0,10*ROW('Sanitation Data'!E35))),'Data Summary'!CR41="Yes"),OFFSET('Sanitation Data'!$E$10,0,10*ROW('Sanitation Data'!E35)),NA())</f>
        <v>#N/A</v>
      </c>
      <c r="AD41" s="517" t="e">
        <f ca="1">+IF(AND(ISNUMBER(OFFSET('Sanitation Data'!$E$11,0,10*ROW('Sanitation Data'!E35))),'Data Summary'!CS41="Yes"),OFFSET('Sanitation Data'!$E$11,0,10*ROW('Sanitation Data'!E35)),NA())</f>
        <v>#N/A</v>
      </c>
      <c r="AE41" s="517" t="e">
        <f ca="1">+IF(AND(ISNUMBER(OFFSET('Sanitation Data'!$E$12,0,10*ROW('Sanitation Data'!E35))),'Data Summary'!CT41="Yes"),OFFSET('Sanitation Data'!$E$12,0,10*ROW('Sanitation Data'!E35)),NA())</f>
        <v>#N/A</v>
      </c>
      <c r="AF41" s="517" t="e">
        <f ca="1">+IF(AND(ISNUMBER(OFFSET('Sanitation Data'!$F$4,0,10*ROW('Sanitation Data'!F35))),'Data Summary'!CU41="Yes"),100-OFFSET('Sanitation Data'!$F$4,0,10*ROW('Sanitation Data'!F35)),NA())</f>
        <v>#N/A</v>
      </c>
      <c r="AG41" s="517" t="e">
        <f ca="1">+IF(AND(ISNUMBER(OFFSET('Sanitation Data'!$F$6,0,10*ROW('Sanitation Data'!F35))),'Data Summary'!CV41="Yes"),OFFSET('Sanitation Data'!$F$6,0,10*ROW('Sanitation Data'!F35)),NA())</f>
        <v>#N/A</v>
      </c>
      <c r="AH41" s="517" t="e">
        <f ca="1">+IF(AND(ISNUMBER(OFFSET('Sanitation Data'!$F$10,0,10*ROW('Sanitation Data'!F35))),'Data Summary'!CW41="Yes"),OFFSET('Sanitation Data'!$F$10,0,10*ROW('Sanitation Data'!F35)),NA())</f>
        <v>#N/A</v>
      </c>
      <c r="AI41" s="517" t="e">
        <f ca="1">+IF(AND(ISNUMBER(OFFSET('Sanitation Data'!$F$11,0,10*ROW('Sanitation Data'!F35))),'Data Summary'!CX41="Yes"),OFFSET('Sanitation Data'!$F$11,0,10*ROW('Sanitation Data'!F35)),NA())</f>
        <v>#N/A</v>
      </c>
      <c r="AJ41" s="517" t="e">
        <f ca="1">+IF(AND(ISNUMBER(OFFSET('Sanitation Data'!$F$12,0,10*ROW('Sanitation Data'!F35))),'Data Summary'!CY41="Yes"),OFFSET('Sanitation Data'!$F$12,0,10*ROW('Sanitation Data'!F35)),NA())</f>
        <v>#N/A</v>
      </c>
      <c r="AK41" s="517" t="e">
        <f ca="1">+IF(AND(ISNUMBER(OFFSET('Sanitation Data'!$G$4,0,10*ROW('Sanitation Data'!G35))),'Data Summary'!CZ41="Yes"),100-OFFSET('Sanitation Data'!$G$4,0,10*ROW('Sanitation Data'!G35)),NA())</f>
        <v>#N/A</v>
      </c>
      <c r="AL41" s="517" t="e">
        <f ca="1">+IF(AND(ISNUMBER(OFFSET('Sanitation Data'!$G$6,0,10*ROW('Sanitation Data'!G35))),'Data Summary'!DA41="Yes"),OFFSET('Sanitation Data'!$G$6,0,10*ROW('Sanitation Data'!G35)),NA())</f>
        <v>#N/A</v>
      </c>
      <c r="AM41" s="517" t="e">
        <f ca="1">+IF(AND(ISNUMBER(OFFSET('Sanitation Data'!$G$10,0,10*ROW('Sanitation Data'!G35))),'Data Summary'!DB41="Yes"),OFFSET('Sanitation Data'!$G$10,0,10*ROW('Sanitation Data'!G35)),NA())</f>
        <v>#N/A</v>
      </c>
      <c r="AN41" s="517" t="e">
        <f ca="1">+IF(AND(ISNUMBER(OFFSET('Sanitation Data'!$G$11,0,10*ROW('Sanitation Data'!G35))),'Data Summary'!DC41="Yes"),OFFSET('Sanitation Data'!$G$11,0,10*ROW('Sanitation Data'!G35)),NA())</f>
        <v>#N/A</v>
      </c>
      <c r="AO41" s="517" t="e">
        <f ca="1">+IF(AND(ISNUMBER(OFFSET('Sanitation Data'!$G$12,0,10*ROW('Sanitation Data'!G35))),'Data Summary'!DD41="Yes"),OFFSET('Sanitation Data'!$G$12,0,10*ROW('Sanitation Data'!G35)),NA())</f>
        <v>#N/A</v>
      </c>
      <c r="AP41" s="517" t="e">
        <f ca="1">+IF(AND(ISNUMBER(OFFSET('Sanitation Data'!$H$4,0,10*ROW('Sanitation Data'!H35))),'Data Summary'!DE41="Yes"),100-OFFSET('Sanitation Data'!$H$4,0,10*ROW('Sanitation Data'!H35)),NA())</f>
        <v>#N/A</v>
      </c>
      <c r="AQ41" s="517" t="e">
        <f ca="1">+IF(AND(ISNUMBER(OFFSET('Sanitation Data'!$H$6,0,10*ROW('Sanitation Data'!H35))),'Data Summary'!DF41="Yes"),OFFSET('Sanitation Data'!$H$6,0,10*ROW('Sanitation Data'!H35)),NA())</f>
        <v>#N/A</v>
      </c>
      <c r="AR41" s="517" t="e">
        <f ca="1">+IF(AND(ISNUMBER(OFFSET('Sanitation Data'!$H$10,0,10*ROW('Sanitation Data'!H35))),'Data Summary'!DG41="Yes"),OFFSET('Sanitation Data'!$H$10,0,10*ROW('Sanitation Data'!H35)),NA())</f>
        <v>#N/A</v>
      </c>
      <c r="AS41" s="517" t="e">
        <f ca="1">+IF(AND(ISNUMBER(OFFSET('Sanitation Data'!$H$11,0,10*ROW('Sanitation Data'!H35))),'Data Summary'!DH41="Yes"),OFFSET('Sanitation Data'!$H$11,0,10*ROW('Sanitation Data'!H35)),NA())</f>
        <v>#N/A</v>
      </c>
      <c r="AT41" s="517" t="e">
        <f ca="1">+IF(AND(ISNUMBER(OFFSET('Sanitation Data'!$H$12,0,10*ROW('Sanitation Data'!H35))),'Data Summary'!DI41="Yes"),OFFSET('Sanitation Data'!$H$12,0,10*ROW('Sanitation Data'!H35)),NA())</f>
        <v>#N/A</v>
      </c>
      <c r="AU41" s="517" t="e">
        <f ca="1">+IF(AND(ISNUMBER(OFFSET('Sanitation Data'!$I$4,0,10*ROW('Sanitation Data'!I35))),'Data Summary'!DJ41="Yes"),100-OFFSET('Sanitation Data'!$I$4,0,10*ROW('Sanitation Data'!I35)),NA())</f>
        <v>#N/A</v>
      </c>
      <c r="AV41" s="517" t="e">
        <f ca="1">+IF(AND(ISNUMBER(OFFSET('Sanitation Data'!$I$6,0,10*ROW('Sanitation Data'!I35))),'Data Summary'!DK41="Yes"),OFFSET('Sanitation Data'!$I$6,0,10*ROW('Sanitation Data'!I35)),NA())</f>
        <v>#N/A</v>
      </c>
      <c r="AW41" s="517" t="e">
        <f ca="1">+IF(AND(ISNUMBER(OFFSET('Sanitation Data'!$I$10,0,10*ROW('Sanitation Data'!I35))),'Data Summary'!DL41="Yes"),OFFSET('Sanitation Data'!$I$10,0,10*ROW('Sanitation Data'!I35)),NA())</f>
        <v>#N/A</v>
      </c>
      <c r="AX41" s="517" t="e">
        <f ca="1">+IF(AND(ISNUMBER(OFFSET('Sanitation Data'!$I$11,0,10*ROW('Sanitation Data'!I35))),'Data Summary'!DM41="Yes"),OFFSET('Sanitation Data'!$I$11,0,10*ROW('Sanitation Data'!I35)),NA())</f>
        <v>#N/A</v>
      </c>
      <c r="AY41" s="517" t="e">
        <f ca="1">+IF(AND(ISNUMBER(OFFSET('Sanitation Data'!$I$12,0,10*ROW('Sanitation Data'!I35))),'Data Summary'!DN41="Yes"),OFFSET('Sanitation Data'!$I$12,0,10*ROW('Sanitation Data'!I35)),NA())</f>
        <v>#N/A</v>
      </c>
      <c r="AZ41" s="518" t="e">
        <f ca="1">+IF(AND(ISNUMBER(OFFSET('Hygiene Data'!$D$5,0,10*ROW('Hygiene Data'!D35))),'Data Summary'!DO41="Yes"),OFFSET('Hygiene Data'!$D$5,0,10*ROW('Hygiene Data'!D35)),NA())</f>
        <v>#N/A</v>
      </c>
      <c r="BA41" s="518" t="e">
        <f ca="1">+IF(AND(ISNUMBER(OFFSET('Hygiene Data'!$D$7,0,10*ROW('Hygiene Data'!D35))),'Data Summary'!DP41="Yes"),OFFSET('Hygiene Data'!$D$7,0,10*ROW('Hygiene Data'!D35)),NA())</f>
        <v>#N/A</v>
      </c>
      <c r="BB41" s="518" t="e">
        <f ca="1">+IF(AND(ISNUMBER(OFFSET('Hygiene Data'!$D$9,0,10*ROW('Hygiene Data'!D35))),'Data Summary'!DQ41="Yes"),OFFSET('Hygiene Data'!$D$9,0,10*ROW('Hygiene Data'!D35)),NA())</f>
        <v>#N/A</v>
      </c>
      <c r="BC41" s="518" t="e">
        <f ca="1">+IF(AND(ISNUMBER(OFFSET('Hygiene Data'!$E$5,0,10*ROW('Hygiene Data'!E35))),'Data Summary'!DR41="Yes"),OFFSET('Hygiene Data'!$E$5,0,10*ROW('Hygiene Data'!E35)),NA())</f>
        <v>#N/A</v>
      </c>
      <c r="BD41" s="518" t="e">
        <f ca="1">+IF(AND(ISNUMBER(OFFSET('Hygiene Data'!$E$7,0,10*ROW('Hygiene Data'!E35))),'Data Summary'!DS41="Yes"),OFFSET('Hygiene Data'!$E$7,0,10*ROW('Hygiene Data'!E35)),NA())</f>
        <v>#N/A</v>
      </c>
      <c r="BE41" s="518" t="e">
        <f ca="1">+IF(AND(ISNUMBER(OFFSET('Hygiene Data'!$E$9,0,10*ROW('Hygiene Data'!E35))),'Data Summary'!DT41="Yes"),OFFSET('Hygiene Data'!$E$9,0,10*ROW('Hygiene Data'!E35)),NA())</f>
        <v>#N/A</v>
      </c>
      <c r="BF41" s="518" t="e">
        <f ca="1">+IF(AND(ISNUMBER(OFFSET('Hygiene Data'!$F$5,0,10*ROW('Hygiene Data'!F35))),'Data Summary'!DU41="Yes"),OFFSET('Hygiene Data'!$F$5,0,10*ROW('Hygiene Data'!F35)),NA())</f>
        <v>#N/A</v>
      </c>
      <c r="BG41" s="518" t="e">
        <f ca="1">+IF(AND(ISNUMBER(OFFSET('Hygiene Data'!$F$7,0,10*ROW('Hygiene Data'!F35))),'Data Summary'!DV41="Yes"),OFFSET('Hygiene Data'!$F$7,0,10*ROW('Hygiene Data'!F35)),NA())</f>
        <v>#N/A</v>
      </c>
      <c r="BH41" s="518" t="e">
        <f ca="1">+IF(AND(ISNUMBER(OFFSET('Hygiene Data'!$F$9,0,10*ROW('Hygiene Data'!F35))),'Data Summary'!DW41="Yes"),OFFSET('Hygiene Data'!$F$9,0,10*ROW('Hygiene Data'!F35)),NA())</f>
        <v>#N/A</v>
      </c>
      <c r="BI41" s="518" t="e">
        <f ca="1">+IF(AND(ISNUMBER(OFFSET('Hygiene Data'!$G$5,0,10*ROW('Hygiene Data'!G35))),'Data Summary'!DX41="Yes"),OFFSET('Hygiene Data'!$G$5,0,10*ROW('Hygiene Data'!G35)),NA())</f>
        <v>#N/A</v>
      </c>
      <c r="BJ41" s="518" t="e">
        <f ca="1">+IF(AND(ISNUMBER(OFFSET('Hygiene Data'!$G$7,0,10*ROW('Hygiene Data'!G35))),'Data Summary'!DY41="Yes"),OFFSET('Hygiene Data'!$G$7,0,10*ROW('Hygiene Data'!G35)),NA())</f>
        <v>#N/A</v>
      </c>
      <c r="BK41" s="518" t="e">
        <f ca="1">+IF(AND(ISNUMBER(OFFSET('Hygiene Data'!$G$9,0,10*ROW('Hygiene Data'!G35))),'Data Summary'!DZ41="Yes"),OFFSET('Hygiene Data'!$G$9,0,10*ROW('Hygiene Data'!G35)),NA())</f>
        <v>#N/A</v>
      </c>
      <c r="BL41" s="518" t="e">
        <f ca="1">+IF(AND(ISNUMBER(OFFSET('Hygiene Data'!$H$5,0,10*ROW('Hygiene Data'!H35))),'Data Summary'!EA41="Yes"),OFFSET('Hygiene Data'!$H$5,0,10*ROW('Hygiene Data'!H35)),NA())</f>
        <v>#N/A</v>
      </c>
      <c r="BM41" s="518" t="e">
        <f ca="1">+IF(AND(ISNUMBER(OFFSET('Hygiene Data'!$H$7,0,10*ROW('Hygiene Data'!H35))),'Data Summary'!EB41="Yes"),OFFSET('Hygiene Data'!$H$7,0,10*ROW('Hygiene Data'!H35)),NA())</f>
        <v>#N/A</v>
      </c>
      <c r="BN41" s="518" t="e">
        <f ca="1">+IF(AND(ISNUMBER(OFFSET('Hygiene Data'!$H$9,0,10*ROW('Hygiene Data'!H35))),'Data Summary'!EC41="Yes"),OFFSET('Hygiene Data'!$H$9,0,10*ROW('Hygiene Data'!H35)),NA())</f>
        <v>#N/A</v>
      </c>
      <c r="BO41" s="518" t="e">
        <f ca="1">+IF(AND(ISNUMBER(OFFSET('Hygiene Data'!$I$5,0,10*ROW('Hygiene Data'!I35))),'Data Summary'!ED41="Yes"),OFFSET('Hygiene Data'!$I$5,0,10*ROW('Hygiene Data'!I35)),NA())</f>
        <v>#N/A</v>
      </c>
      <c r="BP41" s="518" t="e">
        <f ca="1">+IF(AND(ISNUMBER(OFFSET('Hygiene Data'!$I$7,0,10*ROW('Hygiene Data'!I35))),'Data Summary'!EE41="Yes"),OFFSET('Hygiene Data'!$I$7,0,10*ROW('Hygiene Data'!I35)),NA())</f>
        <v>#N/A</v>
      </c>
      <c r="BQ41" s="518" t="e">
        <f ca="1">+IF(AND(ISNUMBER(OFFSET('Hygiene Data'!$I$9,0,10*ROW('Hygiene Data'!I35))),'Data Summary'!EF41="Yes"),OFFSET('Hygiene Data'!$I$9,0,10*ROW('Hygiene Data'!I35)),NA())</f>
        <v>#N/A</v>
      </c>
    </row>
    <row r="42" spans="1:69" x14ac:dyDescent="0.25">
      <c r="A42" s="514" t="e">
        <f ca="1">+RIGHT('Data Summary'!A42,LEN('Data Summary'!A42)-9)</f>
        <v>#VALUE!</v>
      </c>
      <c r="B42" s="488" t="str">
        <f ca="1">+IF(ISTEXT('Data Summary'!B42),'Data Summary'!B42,"")</f>
        <v/>
      </c>
      <c r="C42" s="515" t="e">
        <f ca="1">+VALUE('Data Summary'!C42)</f>
        <v>#VALUE!</v>
      </c>
      <c r="D42" s="516" t="e">
        <f ca="1">+IF(AND(ISNUMBER(OFFSET('Water Data'!$D$4,0,10*ROW('Water Data'!D36))),'Data Summary'!BS42="Yes"),100-OFFSET('Water Data'!$D$4,0,10*ROW('Water Data'!D36)),NA())</f>
        <v>#N/A</v>
      </c>
      <c r="E42" s="516" t="e">
        <f ca="1">+IF(AND(ISNUMBER(OFFSET('Water Data'!$D$6,0,10*ROW('Water Data'!D36))),'Data Summary'!BT42="Yes"),OFFSET('Water Data'!$D$6,0,10*ROW('Water Data'!D36)),NA())</f>
        <v>#N/A</v>
      </c>
      <c r="F42" s="516" t="e">
        <f ca="1">+IF(AND(ISNUMBER(OFFSET('Water Data'!$D$9,0,10*ROW('Water Data'!D36))),'Data Summary'!BU42="Yes"),OFFSET('Water Data'!$D$9,0,10*ROW('Water Data'!D36)),NA())</f>
        <v>#N/A</v>
      </c>
      <c r="G42" s="516" t="e">
        <f ca="1">+IF(AND(ISNUMBER(OFFSET('Water Data'!$E$4,0,10*ROW('Water Data'!E36))),'Data Summary'!BV42="Yes"),100-OFFSET('Water Data'!$E$4,0,10*ROW('Water Data'!E36)),NA())</f>
        <v>#N/A</v>
      </c>
      <c r="H42" s="516" t="e">
        <f ca="1">+IF(AND(ISNUMBER(OFFSET('Water Data'!$E$6,0,10*ROW('Water Data'!E36))),'Data Summary'!BW42="Yes"),OFFSET('Water Data'!$E$6,0,10*ROW('Water Data'!E36)),NA())</f>
        <v>#N/A</v>
      </c>
      <c r="I42" s="516" t="e">
        <f ca="1">+IF(AND(ISNUMBER(OFFSET('Water Data'!$E$9,0,10*ROW('Water Data'!E36))),'Data Summary'!BX42="Yes"),OFFSET('Water Data'!$E$9,0,10*ROW('Water Data'!E36)),NA())</f>
        <v>#N/A</v>
      </c>
      <c r="J42" s="516" t="e">
        <f ca="1">+IF(AND(ISNUMBER(OFFSET('Water Data'!$F$4,0,10*ROW('Water Data'!F36))),'Data Summary'!BY42="Yes"),100-OFFSET('Water Data'!$F$4,0,10*ROW('Water Data'!F36)),NA())</f>
        <v>#N/A</v>
      </c>
      <c r="K42" s="516" t="e">
        <f ca="1">+IF(AND(ISNUMBER(OFFSET('Water Data'!$F$6,0,10*ROW('Water Data'!F36))),'Data Summary'!BZ42="Yes"),OFFSET('Water Data'!$F$6,0,10*ROW('Water Data'!F36)),NA())</f>
        <v>#N/A</v>
      </c>
      <c r="L42" s="516" t="e">
        <f ca="1">+IF(AND(ISNUMBER(OFFSET('Water Data'!$F$9,0,10*ROW('Water Data'!F36))),'Data Summary'!CA42="Yes"),OFFSET('Water Data'!$F$9,0,10*ROW('Water Data'!F36)),NA())</f>
        <v>#N/A</v>
      </c>
      <c r="M42" s="516" t="e">
        <f ca="1">+IF(AND(ISNUMBER(OFFSET('Water Data'!$G$4,0,10*ROW('Water Data'!G36))),'Data Summary'!CB42="Yes"),100-OFFSET('Water Data'!$G$4,0,10*ROW('Water Data'!G36)),NA())</f>
        <v>#N/A</v>
      </c>
      <c r="N42" s="516" t="e">
        <f ca="1">+IF(AND(ISNUMBER(OFFSET('Water Data'!$G$6,0,10*ROW('Water Data'!G36))),'Data Summary'!CC42="Yes"),OFFSET('Water Data'!$G$6,0,10*ROW('Water Data'!G36)),NA())</f>
        <v>#N/A</v>
      </c>
      <c r="O42" s="516" t="e">
        <f ca="1">+IF(AND(ISNUMBER(OFFSET('Water Data'!$G$9,0,10*ROW('Water Data'!G36))),'Data Summary'!CD42="Yes"),OFFSET('Water Data'!$G$9,0,10*ROW('Water Data'!G36)),NA())</f>
        <v>#N/A</v>
      </c>
      <c r="P42" s="516" t="e">
        <f ca="1">+IF(AND(ISNUMBER(OFFSET('Water Data'!$H$4,0,10*ROW('Water Data'!H36))),'Data Summary'!CE42="Yes"),100-OFFSET('Water Data'!$H$4,0,10*ROW('Water Data'!H36)),NA())</f>
        <v>#N/A</v>
      </c>
      <c r="Q42" s="516" t="e">
        <f ca="1">+IF(AND(ISNUMBER(OFFSET('Water Data'!$H$6,0,10*ROW('Water Data'!H36))),'Data Summary'!CF42="Yes"),OFFSET('Water Data'!$H$6,0,10*ROW('Water Data'!H36)),NA())</f>
        <v>#N/A</v>
      </c>
      <c r="R42" s="516" t="e">
        <f ca="1">+IF(AND(ISNUMBER(OFFSET('Water Data'!$H$9,0,10*ROW('Water Data'!H36))),'Data Summary'!CG42="Yes"),OFFSET('Water Data'!$H$9,0,10*ROW('Water Data'!H36)),NA())</f>
        <v>#N/A</v>
      </c>
      <c r="S42" s="516" t="e">
        <f ca="1">+IF(AND(ISNUMBER(OFFSET('Water Data'!$I$4,0,10*ROW('Water Data'!I36))),'Data Summary'!CH42="Yes"),100-OFFSET('Water Data'!$I$4,0,10*ROW('Water Data'!I36)),NA())</f>
        <v>#N/A</v>
      </c>
      <c r="T42" s="516" t="e">
        <f ca="1">+IF(AND(ISNUMBER(OFFSET('Water Data'!$I$6,0,10*ROW('Water Data'!I36))),'Data Summary'!CI42="Yes"),OFFSET('Water Data'!$I$6,0,10*ROW('Water Data'!I36)),NA())</f>
        <v>#N/A</v>
      </c>
      <c r="U42" s="516" t="e">
        <f ca="1">+IF(AND(ISNUMBER(OFFSET('Water Data'!$I$9,0,10*ROW('Water Data'!I36))),'Data Summary'!CJ42="Yes"),OFFSET('Water Data'!$I$9,0,10*ROW('Water Data'!I36)),NA())</f>
        <v>#N/A</v>
      </c>
      <c r="V42" s="517" t="e">
        <f ca="1">+IF(AND(ISNUMBER(OFFSET('Sanitation Data'!$D$4,0,10*ROW('Sanitation Data'!D36))),'Data Summary'!CK42="Yes"),100-OFFSET('Sanitation Data'!$D$4,0,10*ROW('Sanitation Data'!D36)),NA())</f>
        <v>#N/A</v>
      </c>
      <c r="W42" s="517" t="e">
        <f ca="1">+IF(AND(ISNUMBER(OFFSET('Sanitation Data'!$D$6,0,10*ROW('Sanitation Data'!D36))),'Data Summary'!CL42="Yes"),OFFSET('Sanitation Data'!$D$6,0,10*ROW('Sanitation Data'!D36)),NA())</f>
        <v>#N/A</v>
      </c>
      <c r="X42" s="517" t="e">
        <f ca="1">+IF(AND(ISNUMBER(OFFSET('Sanitation Data'!$D$10,0,10*ROW('Sanitation Data'!D36))),'Data Summary'!CM42="Yes"),OFFSET('Sanitation Data'!$D$10,0,10*ROW('Sanitation Data'!D36)),NA())</f>
        <v>#N/A</v>
      </c>
      <c r="Y42" s="517" t="e">
        <f ca="1">+IF(AND(ISNUMBER(OFFSET('Sanitation Data'!$D$11,0,10*ROW('Sanitation Data'!D36))),'Data Summary'!CN42="Yes"),OFFSET('Sanitation Data'!$D$11,0,10*ROW('Sanitation Data'!D36)),NA())</f>
        <v>#N/A</v>
      </c>
      <c r="Z42" s="517" t="e">
        <f ca="1">+IF(AND(ISNUMBER(OFFSET('Sanitation Data'!$D$12,0,10*ROW('Sanitation Data'!D36))),'Data Summary'!CO42="Yes"),OFFSET('Sanitation Data'!$D$12,0,10*ROW('Sanitation Data'!D36)),NA())</f>
        <v>#N/A</v>
      </c>
      <c r="AA42" s="517" t="e">
        <f ca="1">+IF(AND(ISNUMBER(OFFSET('Sanitation Data'!$E$4,0,10*ROW('Sanitation Data'!E36))),'Data Summary'!CP42="Yes"),100-OFFSET('Sanitation Data'!$E$4,0,10*ROW('Sanitation Data'!E36)),NA())</f>
        <v>#N/A</v>
      </c>
      <c r="AB42" s="517" t="e">
        <f ca="1">+IF(AND(ISNUMBER(OFFSET('Sanitation Data'!$E$6,0,10*ROW('Sanitation Data'!E36))),'Data Summary'!CQ42="Yes"),OFFSET('Sanitation Data'!$E$6,0,10*ROW('Sanitation Data'!E36)),NA())</f>
        <v>#N/A</v>
      </c>
      <c r="AC42" s="517" t="e">
        <f ca="1">+IF(AND(ISNUMBER(OFFSET('Sanitation Data'!$E$10,0,10*ROW('Sanitation Data'!E36))),'Data Summary'!CR42="Yes"),OFFSET('Sanitation Data'!$E$10,0,10*ROW('Sanitation Data'!E36)),NA())</f>
        <v>#N/A</v>
      </c>
      <c r="AD42" s="517" t="e">
        <f ca="1">+IF(AND(ISNUMBER(OFFSET('Sanitation Data'!$E$11,0,10*ROW('Sanitation Data'!E36))),'Data Summary'!CS42="Yes"),OFFSET('Sanitation Data'!$E$11,0,10*ROW('Sanitation Data'!E36)),NA())</f>
        <v>#N/A</v>
      </c>
      <c r="AE42" s="517" t="e">
        <f ca="1">+IF(AND(ISNUMBER(OFFSET('Sanitation Data'!$E$12,0,10*ROW('Sanitation Data'!E36))),'Data Summary'!CT42="Yes"),OFFSET('Sanitation Data'!$E$12,0,10*ROW('Sanitation Data'!E36)),NA())</f>
        <v>#N/A</v>
      </c>
      <c r="AF42" s="517" t="e">
        <f ca="1">+IF(AND(ISNUMBER(OFFSET('Sanitation Data'!$F$4,0,10*ROW('Sanitation Data'!F36))),'Data Summary'!CU42="Yes"),100-OFFSET('Sanitation Data'!$F$4,0,10*ROW('Sanitation Data'!F36)),NA())</f>
        <v>#N/A</v>
      </c>
      <c r="AG42" s="517" t="e">
        <f ca="1">+IF(AND(ISNUMBER(OFFSET('Sanitation Data'!$F$6,0,10*ROW('Sanitation Data'!F36))),'Data Summary'!CV42="Yes"),OFFSET('Sanitation Data'!$F$6,0,10*ROW('Sanitation Data'!F36)),NA())</f>
        <v>#N/A</v>
      </c>
      <c r="AH42" s="517" t="e">
        <f ca="1">+IF(AND(ISNUMBER(OFFSET('Sanitation Data'!$F$10,0,10*ROW('Sanitation Data'!F36))),'Data Summary'!CW42="Yes"),OFFSET('Sanitation Data'!$F$10,0,10*ROW('Sanitation Data'!F36)),NA())</f>
        <v>#N/A</v>
      </c>
      <c r="AI42" s="517" t="e">
        <f ca="1">+IF(AND(ISNUMBER(OFFSET('Sanitation Data'!$F$11,0,10*ROW('Sanitation Data'!F36))),'Data Summary'!CX42="Yes"),OFFSET('Sanitation Data'!$F$11,0,10*ROW('Sanitation Data'!F36)),NA())</f>
        <v>#N/A</v>
      </c>
      <c r="AJ42" s="517" t="e">
        <f ca="1">+IF(AND(ISNUMBER(OFFSET('Sanitation Data'!$F$12,0,10*ROW('Sanitation Data'!F36))),'Data Summary'!CY42="Yes"),OFFSET('Sanitation Data'!$F$12,0,10*ROW('Sanitation Data'!F36)),NA())</f>
        <v>#N/A</v>
      </c>
      <c r="AK42" s="517" t="e">
        <f ca="1">+IF(AND(ISNUMBER(OFFSET('Sanitation Data'!$G$4,0,10*ROW('Sanitation Data'!G36))),'Data Summary'!CZ42="Yes"),100-OFFSET('Sanitation Data'!$G$4,0,10*ROW('Sanitation Data'!G36)),NA())</f>
        <v>#N/A</v>
      </c>
      <c r="AL42" s="517" t="e">
        <f ca="1">+IF(AND(ISNUMBER(OFFSET('Sanitation Data'!$G$6,0,10*ROW('Sanitation Data'!G36))),'Data Summary'!DA42="Yes"),OFFSET('Sanitation Data'!$G$6,0,10*ROW('Sanitation Data'!G36)),NA())</f>
        <v>#N/A</v>
      </c>
      <c r="AM42" s="517" t="e">
        <f ca="1">+IF(AND(ISNUMBER(OFFSET('Sanitation Data'!$G$10,0,10*ROW('Sanitation Data'!G36))),'Data Summary'!DB42="Yes"),OFFSET('Sanitation Data'!$G$10,0,10*ROW('Sanitation Data'!G36)),NA())</f>
        <v>#N/A</v>
      </c>
      <c r="AN42" s="517" t="e">
        <f ca="1">+IF(AND(ISNUMBER(OFFSET('Sanitation Data'!$G$11,0,10*ROW('Sanitation Data'!G36))),'Data Summary'!DC42="Yes"),OFFSET('Sanitation Data'!$G$11,0,10*ROW('Sanitation Data'!G36)),NA())</f>
        <v>#N/A</v>
      </c>
      <c r="AO42" s="517" t="e">
        <f ca="1">+IF(AND(ISNUMBER(OFFSET('Sanitation Data'!$G$12,0,10*ROW('Sanitation Data'!G36))),'Data Summary'!DD42="Yes"),OFFSET('Sanitation Data'!$G$12,0,10*ROW('Sanitation Data'!G36)),NA())</f>
        <v>#N/A</v>
      </c>
      <c r="AP42" s="517" t="e">
        <f ca="1">+IF(AND(ISNUMBER(OFFSET('Sanitation Data'!$H$4,0,10*ROW('Sanitation Data'!H36))),'Data Summary'!DE42="Yes"),100-OFFSET('Sanitation Data'!$H$4,0,10*ROW('Sanitation Data'!H36)),NA())</f>
        <v>#N/A</v>
      </c>
      <c r="AQ42" s="517" t="e">
        <f ca="1">+IF(AND(ISNUMBER(OFFSET('Sanitation Data'!$H$6,0,10*ROW('Sanitation Data'!H36))),'Data Summary'!DF42="Yes"),OFFSET('Sanitation Data'!$H$6,0,10*ROW('Sanitation Data'!H36)),NA())</f>
        <v>#N/A</v>
      </c>
      <c r="AR42" s="517" t="e">
        <f ca="1">+IF(AND(ISNUMBER(OFFSET('Sanitation Data'!$H$10,0,10*ROW('Sanitation Data'!H36))),'Data Summary'!DG42="Yes"),OFFSET('Sanitation Data'!$H$10,0,10*ROW('Sanitation Data'!H36)),NA())</f>
        <v>#N/A</v>
      </c>
      <c r="AS42" s="517" t="e">
        <f ca="1">+IF(AND(ISNUMBER(OFFSET('Sanitation Data'!$H$11,0,10*ROW('Sanitation Data'!H36))),'Data Summary'!DH42="Yes"),OFFSET('Sanitation Data'!$H$11,0,10*ROW('Sanitation Data'!H36)),NA())</f>
        <v>#N/A</v>
      </c>
      <c r="AT42" s="517" t="e">
        <f ca="1">+IF(AND(ISNUMBER(OFFSET('Sanitation Data'!$H$12,0,10*ROW('Sanitation Data'!H36))),'Data Summary'!DI42="Yes"),OFFSET('Sanitation Data'!$H$12,0,10*ROW('Sanitation Data'!H36)),NA())</f>
        <v>#N/A</v>
      </c>
      <c r="AU42" s="517" t="e">
        <f ca="1">+IF(AND(ISNUMBER(OFFSET('Sanitation Data'!$I$4,0,10*ROW('Sanitation Data'!I36))),'Data Summary'!DJ42="Yes"),100-OFFSET('Sanitation Data'!$I$4,0,10*ROW('Sanitation Data'!I36)),NA())</f>
        <v>#N/A</v>
      </c>
      <c r="AV42" s="517" t="e">
        <f ca="1">+IF(AND(ISNUMBER(OFFSET('Sanitation Data'!$I$6,0,10*ROW('Sanitation Data'!I36))),'Data Summary'!DK42="Yes"),OFFSET('Sanitation Data'!$I$6,0,10*ROW('Sanitation Data'!I36)),NA())</f>
        <v>#N/A</v>
      </c>
      <c r="AW42" s="517" t="e">
        <f ca="1">+IF(AND(ISNUMBER(OFFSET('Sanitation Data'!$I$10,0,10*ROW('Sanitation Data'!I36))),'Data Summary'!DL42="Yes"),OFFSET('Sanitation Data'!$I$10,0,10*ROW('Sanitation Data'!I36)),NA())</f>
        <v>#N/A</v>
      </c>
      <c r="AX42" s="517" t="e">
        <f ca="1">+IF(AND(ISNUMBER(OFFSET('Sanitation Data'!$I$11,0,10*ROW('Sanitation Data'!I36))),'Data Summary'!DM42="Yes"),OFFSET('Sanitation Data'!$I$11,0,10*ROW('Sanitation Data'!I36)),NA())</f>
        <v>#N/A</v>
      </c>
      <c r="AY42" s="517" t="e">
        <f ca="1">+IF(AND(ISNUMBER(OFFSET('Sanitation Data'!$I$12,0,10*ROW('Sanitation Data'!I36))),'Data Summary'!DN42="Yes"),OFFSET('Sanitation Data'!$I$12,0,10*ROW('Sanitation Data'!I36)),NA())</f>
        <v>#N/A</v>
      </c>
      <c r="AZ42" s="518" t="e">
        <f ca="1">+IF(AND(ISNUMBER(OFFSET('Hygiene Data'!$D$5,0,10*ROW('Hygiene Data'!D36))),'Data Summary'!DO42="Yes"),OFFSET('Hygiene Data'!$D$5,0,10*ROW('Hygiene Data'!D36)),NA())</f>
        <v>#N/A</v>
      </c>
      <c r="BA42" s="518" t="e">
        <f ca="1">+IF(AND(ISNUMBER(OFFSET('Hygiene Data'!$D$7,0,10*ROW('Hygiene Data'!D36))),'Data Summary'!DP42="Yes"),OFFSET('Hygiene Data'!$D$7,0,10*ROW('Hygiene Data'!D36)),NA())</f>
        <v>#N/A</v>
      </c>
      <c r="BB42" s="518" t="e">
        <f ca="1">+IF(AND(ISNUMBER(OFFSET('Hygiene Data'!$D$9,0,10*ROW('Hygiene Data'!D36))),'Data Summary'!DQ42="Yes"),OFFSET('Hygiene Data'!$D$9,0,10*ROW('Hygiene Data'!D36)),NA())</f>
        <v>#N/A</v>
      </c>
      <c r="BC42" s="518" t="e">
        <f ca="1">+IF(AND(ISNUMBER(OFFSET('Hygiene Data'!$E$5,0,10*ROW('Hygiene Data'!E36))),'Data Summary'!DR42="Yes"),OFFSET('Hygiene Data'!$E$5,0,10*ROW('Hygiene Data'!E36)),NA())</f>
        <v>#N/A</v>
      </c>
      <c r="BD42" s="518" t="e">
        <f ca="1">+IF(AND(ISNUMBER(OFFSET('Hygiene Data'!$E$7,0,10*ROW('Hygiene Data'!E36))),'Data Summary'!DS42="Yes"),OFFSET('Hygiene Data'!$E$7,0,10*ROW('Hygiene Data'!E36)),NA())</f>
        <v>#N/A</v>
      </c>
      <c r="BE42" s="518" t="e">
        <f ca="1">+IF(AND(ISNUMBER(OFFSET('Hygiene Data'!$E$9,0,10*ROW('Hygiene Data'!E36))),'Data Summary'!DT42="Yes"),OFFSET('Hygiene Data'!$E$9,0,10*ROW('Hygiene Data'!E36)),NA())</f>
        <v>#N/A</v>
      </c>
      <c r="BF42" s="518" t="e">
        <f ca="1">+IF(AND(ISNUMBER(OFFSET('Hygiene Data'!$F$5,0,10*ROW('Hygiene Data'!F36))),'Data Summary'!DU42="Yes"),OFFSET('Hygiene Data'!$F$5,0,10*ROW('Hygiene Data'!F36)),NA())</f>
        <v>#N/A</v>
      </c>
      <c r="BG42" s="518" t="e">
        <f ca="1">+IF(AND(ISNUMBER(OFFSET('Hygiene Data'!$F$7,0,10*ROW('Hygiene Data'!F36))),'Data Summary'!DV42="Yes"),OFFSET('Hygiene Data'!$F$7,0,10*ROW('Hygiene Data'!F36)),NA())</f>
        <v>#N/A</v>
      </c>
      <c r="BH42" s="518" t="e">
        <f ca="1">+IF(AND(ISNUMBER(OFFSET('Hygiene Data'!$F$9,0,10*ROW('Hygiene Data'!F36))),'Data Summary'!DW42="Yes"),OFFSET('Hygiene Data'!$F$9,0,10*ROW('Hygiene Data'!F36)),NA())</f>
        <v>#N/A</v>
      </c>
      <c r="BI42" s="518" t="e">
        <f ca="1">+IF(AND(ISNUMBER(OFFSET('Hygiene Data'!$G$5,0,10*ROW('Hygiene Data'!G36))),'Data Summary'!DX42="Yes"),OFFSET('Hygiene Data'!$G$5,0,10*ROW('Hygiene Data'!G36)),NA())</f>
        <v>#N/A</v>
      </c>
      <c r="BJ42" s="518" t="e">
        <f ca="1">+IF(AND(ISNUMBER(OFFSET('Hygiene Data'!$G$7,0,10*ROW('Hygiene Data'!G36))),'Data Summary'!DY42="Yes"),OFFSET('Hygiene Data'!$G$7,0,10*ROW('Hygiene Data'!G36)),NA())</f>
        <v>#N/A</v>
      </c>
      <c r="BK42" s="518" t="e">
        <f ca="1">+IF(AND(ISNUMBER(OFFSET('Hygiene Data'!$G$9,0,10*ROW('Hygiene Data'!G36))),'Data Summary'!DZ42="Yes"),OFFSET('Hygiene Data'!$G$9,0,10*ROW('Hygiene Data'!G36)),NA())</f>
        <v>#N/A</v>
      </c>
      <c r="BL42" s="518" t="e">
        <f ca="1">+IF(AND(ISNUMBER(OFFSET('Hygiene Data'!$H$5,0,10*ROW('Hygiene Data'!H36))),'Data Summary'!EA42="Yes"),OFFSET('Hygiene Data'!$H$5,0,10*ROW('Hygiene Data'!H36)),NA())</f>
        <v>#N/A</v>
      </c>
      <c r="BM42" s="518" t="e">
        <f ca="1">+IF(AND(ISNUMBER(OFFSET('Hygiene Data'!$H$7,0,10*ROW('Hygiene Data'!H36))),'Data Summary'!EB42="Yes"),OFFSET('Hygiene Data'!$H$7,0,10*ROW('Hygiene Data'!H36)),NA())</f>
        <v>#N/A</v>
      </c>
      <c r="BN42" s="518" t="e">
        <f ca="1">+IF(AND(ISNUMBER(OFFSET('Hygiene Data'!$H$9,0,10*ROW('Hygiene Data'!H36))),'Data Summary'!EC42="Yes"),OFFSET('Hygiene Data'!$H$9,0,10*ROW('Hygiene Data'!H36)),NA())</f>
        <v>#N/A</v>
      </c>
      <c r="BO42" s="518" t="e">
        <f ca="1">+IF(AND(ISNUMBER(OFFSET('Hygiene Data'!$I$5,0,10*ROW('Hygiene Data'!I36))),'Data Summary'!ED42="Yes"),OFFSET('Hygiene Data'!$I$5,0,10*ROW('Hygiene Data'!I36)),NA())</f>
        <v>#N/A</v>
      </c>
      <c r="BP42" s="518" t="e">
        <f ca="1">+IF(AND(ISNUMBER(OFFSET('Hygiene Data'!$I$7,0,10*ROW('Hygiene Data'!I36))),'Data Summary'!EE42="Yes"),OFFSET('Hygiene Data'!$I$7,0,10*ROW('Hygiene Data'!I36)),NA())</f>
        <v>#N/A</v>
      </c>
      <c r="BQ42" s="518" t="e">
        <f ca="1">+IF(AND(ISNUMBER(OFFSET('Hygiene Data'!$I$9,0,10*ROW('Hygiene Data'!I36))),'Data Summary'!EF42="Yes"),OFFSET('Hygiene Data'!$I$9,0,10*ROW('Hygiene Data'!I36)),NA())</f>
        <v>#N/A</v>
      </c>
    </row>
    <row r="43" spans="1:69" x14ac:dyDescent="0.25">
      <c r="A43" s="514" t="e">
        <f ca="1">+RIGHT('Data Summary'!A43,LEN('Data Summary'!A43)-9)</f>
        <v>#VALUE!</v>
      </c>
      <c r="B43" s="488" t="str">
        <f ca="1">+IF(ISTEXT('Data Summary'!B43),'Data Summary'!B43,"")</f>
        <v/>
      </c>
      <c r="C43" s="515" t="e">
        <f ca="1">+VALUE('Data Summary'!C43)</f>
        <v>#VALUE!</v>
      </c>
      <c r="D43" s="516" t="e">
        <f ca="1">+IF(AND(ISNUMBER(OFFSET('Water Data'!$D$4,0,10*ROW('Water Data'!D37))),'Data Summary'!BS43="Yes"),100-OFFSET('Water Data'!$D$4,0,10*ROW('Water Data'!D37)),NA())</f>
        <v>#N/A</v>
      </c>
      <c r="E43" s="516" t="e">
        <f ca="1">+IF(AND(ISNUMBER(OFFSET('Water Data'!$D$6,0,10*ROW('Water Data'!D37))),'Data Summary'!BT43="Yes"),OFFSET('Water Data'!$D$6,0,10*ROW('Water Data'!D37)),NA())</f>
        <v>#N/A</v>
      </c>
      <c r="F43" s="516" t="e">
        <f ca="1">+IF(AND(ISNUMBER(OFFSET('Water Data'!$D$9,0,10*ROW('Water Data'!D37))),'Data Summary'!BU43="Yes"),OFFSET('Water Data'!$D$9,0,10*ROW('Water Data'!D37)),NA())</f>
        <v>#N/A</v>
      </c>
      <c r="G43" s="516" t="e">
        <f ca="1">+IF(AND(ISNUMBER(OFFSET('Water Data'!$E$4,0,10*ROW('Water Data'!E37))),'Data Summary'!BV43="Yes"),100-OFFSET('Water Data'!$E$4,0,10*ROW('Water Data'!E37)),NA())</f>
        <v>#N/A</v>
      </c>
      <c r="H43" s="516" t="e">
        <f ca="1">+IF(AND(ISNUMBER(OFFSET('Water Data'!$E$6,0,10*ROW('Water Data'!E37))),'Data Summary'!BW43="Yes"),OFFSET('Water Data'!$E$6,0,10*ROW('Water Data'!E37)),NA())</f>
        <v>#N/A</v>
      </c>
      <c r="I43" s="516" t="e">
        <f ca="1">+IF(AND(ISNUMBER(OFFSET('Water Data'!$E$9,0,10*ROW('Water Data'!E37))),'Data Summary'!BX43="Yes"),OFFSET('Water Data'!$E$9,0,10*ROW('Water Data'!E37)),NA())</f>
        <v>#N/A</v>
      </c>
      <c r="J43" s="516" t="e">
        <f ca="1">+IF(AND(ISNUMBER(OFFSET('Water Data'!$F$4,0,10*ROW('Water Data'!F37))),'Data Summary'!BY43="Yes"),100-OFFSET('Water Data'!$F$4,0,10*ROW('Water Data'!F37)),NA())</f>
        <v>#N/A</v>
      </c>
      <c r="K43" s="516" t="e">
        <f ca="1">+IF(AND(ISNUMBER(OFFSET('Water Data'!$F$6,0,10*ROW('Water Data'!F37))),'Data Summary'!BZ43="Yes"),OFFSET('Water Data'!$F$6,0,10*ROW('Water Data'!F37)),NA())</f>
        <v>#N/A</v>
      </c>
      <c r="L43" s="516" t="e">
        <f ca="1">+IF(AND(ISNUMBER(OFFSET('Water Data'!$F$9,0,10*ROW('Water Data'!F37))),'Data Summary'!CA43="Yes"),OFFSET('Water Data'!$F$9,0,10*ROW('Water Data'!F37)),NA())</f>
        <v>#N/A</v>
      </c>
      <c r="M43" s="516" t="e">
        <f ca="1">+IF(AND(ISNUMBER(OFFSET('Water Data'!$G$4,0,10*ROW('Water Data'!G37))),'Data Summary'!CB43="Yes"),100-OFFSET('Water Data'!$G$4,0,10*ROW('Water Data'!G37)),NA())</f>
        <v>#N/A</v>
      </c>
      <c r="N43" s="516" t="e">
        <f ca="1">+IF(AND(ISNUMBER(OFFSET('Water Data'!$G$6,0,10*ROW('Water Data'!G37))),'Data Summary'!CC43="Yes"),OFFSET('Water Data'!$G$6,0,10*ROW('Water Data'!G37)),NA())</f>
        <v>#N/A</v>
      </c>
      <c r="O43" s="516" t="e">
        <f ca="1">+IF(AND(ISNUMBER(OFFSET('Water Data'!$G$9,0,10*ROW('Water Data'!G37))),'Data Summary'!CD43="Yes"),OFFSET('Water Data'!$G$9,0,10*ROW('Water Data'!G37)),NA())</f>
        <v>#N/A</v>
      </c>
      <c r="P43" s="516" t="e">
        <f ca="1">+IF(AND(ISNUMBER(OFFSET('Water Data'!$H$4,0,10*ROW('Water Data'!H37))),'Data Summary'!CE43="Yes"),100-OFFSET('Water Data'!$H$4,0,10*ROW('Water Data'!H37)),NA())</f>
        <v>#N/A</v>
      </c>
      <c r="Q43" s="516" t="e">
        <f ca="1">+IF(AND(ISNUMBER(OFFSET('Water Data'!$H$6,0,10*ROW('Water Data'!H37))),'Data Summary'!CF43="Yes"),OFFSET('Water Data'!$H$6,0,10*ROW('Water Data'!H37)),NA())</f>
        <v>#N/A</v>
      </c>
      <c r="R43" s="516" t="e">
        <f ca="1">+IF(AND(ISNUMBER(OFFSET('Water Data'!$H$9,0,10*ROW('Water Data'!H37))),'Data Summary'!CG43="Yes"),OFFSET('Water Data'!$H$9,0,10*ROW('Water Data'!H37)),NA())</f>
        <v>#N/A</v>
      </c>
      <c r="S43" s="516" t="e">
        <f ca="1">+IF(AND(ISNUMBER(OFFSET('Water Data'!$I$4,0,10*ROW('Water Data'!I37))),'Data Summary'!CH43="Yes"),100-OFFSET('Water Data'!$I$4,0,10*ROW('Water Data'!I37)),NA())</f>
        <v>#N/A</v>
      </c>
      <c r="T43" s="516" t="e">
        <f ca="1">+IF(AND(ISNUMBER(OFFSET('Water Data'!$I$6,0,10*ROW('Water Data'!I37))),'Data Summary'!CI43="Yes"),OFFSET('Water Data'!$I$6,0,10*ROW('Water Data'!I37)),NA())</f>
        <v>#N/A</v>
      </c>
      <c r="U43" s="516" t="e">
        <f ca="1">+IF(AND(ISNUMBER(OFFSET('Water Data'!$I$9,0,10*ROW('Water Data'!I37))),'Data Summary'!CJ43="Yes"),OFFSET('Water Data'!$I$9,0,10*ROW('Water Data'!I37)),NA())</f>
        <v>#N/A</v>
      </c>
      <c r="V43" s="517" t="e">
        <f ca="1">+IF(AND(ISNUMBER(OFFSET('Sanitation Data'!$D$4,0,10*ROW('Sanitation Data'!D37))),'Data Summary'!CK43="Yes"),100-OFFSET('Sanitation Data'!$D$4,0,10*ROW('Sanitation Data'!D37)),NA())</f>
        <v>#N/A</v>
      </c>
      <c r="W43" s="517" t="e">
        <f ca="1">+IF(AND(ISNUMBER(OFFSET('Sanitation Data'!$D$6,0,10*ROW('Sanitation Data'!D37))),'Data Summary'!CL43="Yes"),OFFSET('Sanitation Data'!$D$6,0,10*ROW('Sanitation Data'!D37)),NA())</f>
        <v>#N/A</v>
      </c>
      <c r="X43" s="517" t="e">
        <f ca="1">+IF(AND(ISNUMBER(OFFSET('Sanitation Data'!$D$10,0,10*ROW('Sanitation Data'!D37))),'Data Summary'!CM43="Yes"),OFFSET('Sanitation Data'!$D$10,0,10*ROW('Sanitation Data'!D37)),NA())</f>
        <v>#N/A</v>
      </c>
      <c r="Y43" s="517" t="e">
        <f ca="1">+IF(AND(ISNUMBER(OFFSET('Sanitation Data'!$D$11,0,10*ROW('Sanitation Data'!D37))),'Data Summary'!CN43="Yes"),OFFSET('Sanitation Data'!$D$11,0,10*ROW('Sanitation Data'!D37)),NA())</f>
        <v>#N/A</v>
      </c>
      <c r="Z43" s="517" t="e">
        <f ca="1">+IF(AND(ISNUMBER(OFFSET('Sanitation Data'!$D$12,0,10*ROW('Sanitation Data'!D37))),'Data Summary'!CO43="Yes"),OFFSET('Sanitation Data'!$D$12,0,10*ROW('Sanitation Data'!D37)),NA())</f>
        <v>#N/A</v>
      </c>
      <c r="AA43" s="517" t="e">
        <f ca="1">+IF(AND(ISNUMBER(OFFSET('Sanitation Data'!$E$4,0,10*ROW('Sanitation Data'!E37))),'Data Summary'!CP43="Yes"),100-OFFSET('Sanitation Data'!$E$4,0,10*ROW('Sanitation Data'!E37)),NA())</f>
        <v>#N/A</v>
      </c>
      <c r="AB43" s="517" t="e">
        <f ca="1">+IF(AND(ISNUMBER(OFFSET('Sanitation Data'!$E$6,0,10*ROW('Sanitation Data'!E37))),'Data Summary'!CQ43="Yes"),OFFSET('Sanitation Data'!$E$6,0,10*ROW('Sanitation Data'!E37)),NA())</f>
        <v>#N/A</v>
      </c>
      <c r="AC43" s="517" t="e">
        <f ca="1">+IF(AND(ISNUMBER(OFFSET('Sanitation Data'!$E$10,0,10*ROW('Sanitation Data'!E37))),'Data Summary'!CR43="Yes"),OFFSET('Sanitation Data'!$E$10,0,10*ROW('Sanitation Data'!E37)),NA())</f>
        <v>#N/A</v>
      </c>
      <c r="AD43" s="517" t="e">
        <f ca="1">+IF(AND(ISNUMBER(OFFSET('Sanitation Data'!$E$11,0,10*ROW('Sanitation Data'!E37))),'Data Summary'!CS43="Yes"),OFFSET('Sanitation Data'!$E$11,0,10*ROW('Sanitation Data'!E37)),NA())</f>
        <v>#N/A</v>
      </c>
      <c r="AE43" s="517" t="e">
        <f ca="1">+IF(AND(ISNUMBER(OFFSET('Sanitation Data'!$E$12,0,10*ROW('Sanitation Data'!E37))),'Data Summary'!CT43="Yes"),OFFSET('Sanitation Data'!$E$12,0,10*ROW('Sanitation Data'!E37)),NA())</f>
        <v>#N/A</v>
      </c>
      <c r="AF43" s="517" t="e">
        <f ca="1">+IF(AND(ISNUMBER(OFFSET('Sanitation Data'!$F$4,0,10*ROW('Sanitation Data'!F37))),'Data Summary'!CU43="Yes"),100-OFFSET('Sanitation Data'!$F$4,0,10*ROW('Sanitation Data'!F37)),NA())</f>
        <v>#N/A</v>
      </c>
      <c r="AG43" s="517" t="e">
        <f ca="1">+IF(AND(ISNUMBER(OFFSET('Sanitation Data'!$F$6,0,10*ROW('Sanitation Data'!F37))),'Data Summary'!CV43="Yes"),OFFSET('Sanitation Data'!$F$6,0,10*ROW('Sanitation Data'!F37)),NA())</f>
        <v>#N/A</v>
      </c>
      <c r="AH43" s="517" t="e">
        <f ca="1">+IF(AND(ISNUMBER(OFFSET('Sanitation Data'!$F$10,0,10*ROW('Sanitation Data'!F37))),'Data Summary'!CW43="Yes"),OFFSET('Sanitation Data'!$F$10,0,10*ROW('Sanitation Data'!F37)),NA())</f>
        <v>#N/A</v>
      </c>
      <c r="AI43" s="517" t="e">
        <f ca="1">+IF(AND(ISNUMBER(OFFSET('Sanitation Data'!$F$11,0,10*ROW('Sanitation Data'!F37))),'Data Summary'!CX43="Yes"),OFFSET('Sanitation Data'!$F$11,0,10*ROW('Sanitation Data'!F37)),NA())</f>
        <v>#N/A</v>
      </c>
      <c r="AJ43" s="517" t="e">
        <f ca="1">+IF(AND(ISNUMBER(OFFSET('Sanitation Data'!$F$12,0,10*ROW('Sanitation Data'!F37))),'Data Summary'!CY43="Yes"),OFFSET('Sanitation Data'!$F$12,0,10*ROW('Sanitation Data'!F37)),NA())</f>
        <v>#N/A</v>
      </c>
      <c r="AK43" s="517" t="e">
        <f ca="1">+IF(AND(ISNUMBER(OFFSET('Sanitation Data'!$G$4,0,10*ROW('Sanitation Data'!G37))),'Data Summary'!CZ43="Yes"),100-OFFSET('Sanitation Data'!$G$4,0,10*ROW('Sanitation Data'!G37)),NA())</f>
        <v>#N/A</v>
      </c>
      <c r="AL43" s="517" t="e">
        <f ca="1">+IF(AND(ISNUMBER(OFFSET('Sanitation Data'!$G$6,0,10*ROW('Sanitation Data'!G37))),'Data Summary'!DA43="Yes"),OFFSET('Sanitation Data'!$G$6,0,10*ROW('Sanitation Data'!G37)),NA())</f>
        <v>#N/A</v>
      </c>
      <c r="AM43" s="517" t="e">
        <f ca="1">+IF(AND(ISNUMBER(OFFSET('Sanitation Data'!$G$10,0,10*ROW('Sanitation Data'!G37))),'Data Summary'!DB43="Yes"),OFFSET('Sanitation Data'!$G$10,0,10*ROW('Sanitation Data'!G37)),NA())</f>
        <v>#N/A</v>
      </c>
      <c r="AN43" s="517" t="e">
        <f ca="1">+IF(AND(ISNUMBER(OFFSET('Sanitation Data'!$G$11,0,10*ROW('Sanitation Data'!G37))),'Data Summary'!DC43="Yes"),OFFSET('Sanitation Data'!$G$11,0,10*ROW('Sanitation Data'!G37)),NA())</f>
        <v>#N/A</v>
      </c>
      <c r="AO43" s="517" t="e">
        <f ca="1">+IF(AND(ISNUMBER(OFFSET('Sanitation Data'!$G$12,0,10*ROW('Sanitation Data'!G37))),'Data Summary'!DD43="Yes"),OFFSET('Sanitation Data'!$G$12,0,10*ROW('Sanitation Data'!G37)),NA())</f>
        <v>#N/A</v>
      </c>
      <c r="AP43" s="517" t="e">
        <f ca="1">+IF(AND(ISNUMBER(OFFSET('Sanitation Data'!$H$4,0,10*ROW('Sanitation Data'!H37))),'Data Summary'!DE43="Yes"),100-OFFSET('Sanitation Data'!$H$4,0,10*ROW('Sanitation Data'!H37)),NA())</f>
        <v>#N/A</v>
      </c>
      <c r="AQ43" s="517" t="e">
        <f ca="1">+IF(AND(ISNUMBER(OFFSET('Sanitation Data'!$H$6,0,10*ROW('Sanitation Data'!H37))),'Data Summary'!DF43="Yes"),OFFSET('Sanitation Data'!$H$6,0,10*ROW('Sanitation Data'!H37)),NA())</f>
        <v>#N/A</v>
      </c>
      <c r="AR43" s="517" t="e">
        <f ca="1">+IF(AND(ISNUMBER(OFFSET('Sanitation Data'!$H$10,0,10*ROW('Sanitation Data'!H37))),'Data Summary'!DG43="Yes"),OFFSET('Sanitation Data'!$H$10,0,10*ROW('Sanitation Data'!H37)),NA())</f>
        <v>#N/A</v>
      </c>
      <c r="AS43" s="517" t="e">
        <f ca="1">+IF(AND(ISNUMBER(OFFSET('Sanitation Data'!$H$11,0,10*ROW('Sanitation Data'!H37))),'Data Summary'!DH43="Yes"),OFFSET('Sanitation Data'!$H$11,0,10*ROW('Sanitation Data'!H37)),NA())</f>
        <v>#N/A</v>
      </c>
      <c r="AT43" s="517" t="e">
        <f ca="1">+IF(AND(ISNUMBER(OFFSET('Sanitation Data'!$H$12,0,10*ROW('Sanitation Data'!H37))),'Data Summary'!DI43="Yes"),OFFSET('Sanitation Data'!$H$12,0,10*ROW('Sanitation Data'!H37)),NA())</f>
        <v>#N/A</v>
      </c>
      <c r="AU43" s="517" t="e">
        <f ca="1">+IF(AND(ISNUMBER(OFFSET('Sanitation Data'!$I$4,0,10*ROW('Sanitation Data'!I37))),'Data Summary'!DJ43="Yes"),100-OFFSET('Sanitation Data'!$I$4,0,10*ROW('Sanitation Data'!I37)),NA())</f>
        <v>#N/A</v>
      </c>
      <c r="AV43" s="517" t="e">
        <f ca="1">+IF(AND(ISNUMBER(OFFSET('Sanitation Data'!$I$6,0,10*ROW('Sanitation Data'!I37))),'Data Summary'!DK43="Yes"),OFFSET('Sanitation Data'!$I$6,0,10*ROW('Sanitation Data'!I37)),NA())</f>
        <v>#N/A</v>
      </c>
      <c r="AW43" s="517" t="e">
        <f ca="1">+IF(AND(ISNUMBER(OFFSET('Sanitation Data'!$I$10,0,10*ROW('Sanitation Data'!I37))),'Data Summary'!DL43="Yes"),OFFSET('Sanitation Data'!$I$10,0,10*ROW('Sanitation Data'!I37)),NA())</f>
        <v>#N/A</v>
      </c>
      <c r="AX43" s="517" t="e">
        <f ca="1">+IF(AND(ISNUMBER(OFFSET('Sanitation Data'!$I$11,0,10*ROW('Sanitation Data'!I37))),'Data Summary'!DM43="Yes"),OFFSET('Sanitation Data'!$I$11,0,10*ROW('Sanitation Data'!I37)),NA())</f>
        <v>#N/A</v>
      </c>
      <c r="AY43" s="517" t="e">
        <f ca="1">+IF(AND(ISNUMBER(OFFSET('Sanitation Data'!$I$12,0,10*ROW('Sanitation Data'!I37))),'Data Summary'!DN43="Yes"),OFFSET('Sanitation Data'!$I$12,0,10*ROW('Sanitation Data'!I37)),NA())</f>
        <v>#N/A</v>
      </c>
      <c r="AZ43" s="518" t="e">
        <f ca="1">+IF(AND(ISNUMBER(OFFSET('Hygiene Data'!$D$5,0,10*ROW('Hygiene Data'!D37))),'Data Summary'!DO43="Yes"),OFFSET('Hygiene Data'!$D$5,0,10*ROW('Hygiene Data'!D37)),NA())</f>
        <v>#N/A</v>
      </c>
      <c r="BA43" s="518" t="e">
        <f ca="1">+IF(AND(ISNUMBER(OFFSET('Hygiene Data'!$D$7,0,10*ROW('Hygiene Data'!D37))),'Data Summary'!DP43="Yes"),OFFSET('Hygiene Data'!$D$7,0,10*ROW('Hygiene Data'!D37)),NA())</f>
        <v>#N/A</v>
      </c>
      <c r="BB43" s="518" t="e">
        <f ca="1">+IF(AND(ISNUMBER(OFFSET('Hygiene Data'!$D$9,0,10*ROW('Hygiene Data'!D37))),'Data Summary'!DQ43="Yes"),OFFSET('Hygiene Data'!$D$9,0,10*ROW('Hygiene Data'!D37)),NA())</f>
        <v>#N/A</v>
      </c>
      <c r="BC43" s="518" t="e">
        <f ca="1">+IF(AND(ISNUMBER(OFFSET('Hygiene Data'!$E$5,0,10*ROW('Hygiene Data'!E37))),'Data Summary'!DR43="Yes"),OFFSET('Hygiene Data'!$E$5,0,10*ROW('Hygiene Data'!E37)),NA())</f>
        <v>#N/A</v>
      </c>
      <c r="BD43" s="518" t="e">
        <f ca="1">+IF(AND(ISNUMBER(OFFSET('Hygiene Data'!$E$7,0,10*ROW('Hygiene Data'!E37))),'Data Summary'!DS43="Yes"),OFFSET('Hygiene Data'!$E$7,0,10*ROW('Hygiene Data'!E37)),NA())</f>
        <v>#N/A</v>
      </c>
      <c r="BE43" s="518" t="e">
        <f ca="1">+IF(AND(ISNUMBER(OFFSET('Hygiene Data'!$E$9,0,10*ROW('Hygiene Data'!E37))),'Data Summary'!DT43="Yes"),OFFSET('Hygiene Data'!$E$9,0,10*ROW('Hygiene Data'!E37)),NA())</f>
        <v>#N/A</v>
      </c>
      <c r="BF43" s="518" t="e">
        <f ca="1">+IF(AND(ISNUMBER(OFFSET('Hygiene Data'!$F$5,0,10*ROW('Hygiene Data'!F37))),'Data Summary'!DU43="Yes"),OFFSET('Hygiene Data'!$F$5,0,10*ROW('Hygiene Data'!F37)),NA())</f>
        <v>#N/A</v>
      </c>
      <c r="BG43" s="518" t="e">
        <f ca="1">+IF(AND(ISNUMBER(OFFSET('Hygiene Data'!$F$7,0,10*ROW('Hygiene Data'!F37))),'Data Summary'!DV43="Yes"),OFFSET('Hygiene Data'!$F$7,0,10*ROW('Hygiene Data'!F37)),NA())</f>
        <v>#N/A</v>
      </c>
      <c r="BH43" s="518" t="e">
        <f ca="1">+IF(AND(ISNUMBER(OFFSET('Hygiene Data'!$F$9,0,10*ROW('Hygiene Data'!F37))),'Data Summary'!DW43="Yes"),OFFSET('Hygiene Data'!$F$9,0,10*ROW('Hygiene Data'!F37)),NA())</f>
        <v>#N/A</v>
      </c>
      <c r="BI43" s="518" t="e">
        <f ca="1">+IF(AND(ISNUMBER(OFFSET('Hygiene Data'!$G$5,0,10*ROW('Hygiene Data'!G37))),'Data Summary'!DX43="Yes"),OFFSET('Hygiene Data'!$G$5,0,10*ROW('Hygiene Data'!G37)),NA())</f>
        <v>#N/A</v>
      </c>
      <c r="BJ43" s="518" t="e">
        <f ca="1">+IF(AND(ISNUMBER(OFFSET('Hygiene Data'!$G$7,0,10*ROW('Hygiene Data'!G37))),'Data Summary'!DY43="Yes"),OFFSET('Hygiene Data'!$G$7,0,10*ROW('Hygiene Data'!G37)),NA())</f>
        <v>#N/A</v>
      </c>
      <c r="BK43" s="518" t="e">
        <f ca="1">+IF(AND(ISNUMBER(OFFSET('Hygiene Data'!$G$9,0,10*ROW('Hygiene Data'!G37))),'Data Summary'!DZ43="Yes"),OFFSET('Hygiene Data'!$G$9,0,10*ROW('Hygiene Data'!G37)),NA())</f>
        <v>#N/A</v>
      </c>
      <c r="BL43" s="518" t="e">
        <f ca="1">+IF(AND(ISNUMBER(OFFSET('Hygiene Data'!$H$5,0,10*ROW('Hygiene Data'!H37))),'Data Summary'!EA43="Yes"),OFFSET('Hygiene Data'!$H$5,0,10*ROW('Hygiene Data'!H37)),NA())</f>
        <v>#N/A</v>
      </c>
      <c r="BM43" s="518" t="e">
        <f ca="1">+IF(AND(ISNUMBER(OFFSET('Hygiene Data'!$H$7,0,10*ROW('Hygiene Data'!H37))),'Data Summary'!EB43="Yes"),OFFSET('Hygiene Data'!$H$7,0,10*ROW('Hygiene Data'!H37)),NA())</f>
        <v>#N/A</v>
      </c>
      <c r="BN43" s="518" t="e">
        <f ca="1">+IF(AND(ISNUMBER(OFFSET('Hygiene Data'!$H$9,0,10*ROW('Hygiene Data'!H37))),'Data Summary'!EC43="Yes"),OFFSET('Hygiene Data'!$H$9,0,10*ROW('Hygiene Data'!H37)),NA())</f>
        <v>#N/A</v>
      </c>
      <c r="BO43" s="518" t="e">
        <f ca="1">+IF(AND(ISNUMBER(OFFSET('Hygiene Data'!$I$5,0,10*ROW('Hygiene Data'!I37))),'Data Summary'!ED43="Yes"),OFFSET('Hygiene Data'!$I$5,0,10*ROW('Hygiene Data'!I37)),NA())</f>
        <v>#N/A</v>
      </c>
      <c r="BP43" s="518" t="e">
        <f ca="1">+IF(AND(ISNUMBER(OFFSET('Hygiene Data'!$I$7,0,10*ROW('Hygiene Data'!I37))),'Data Summary'!EE43="Yes"),OFFSET('Hygiene Data'!$I$7,0,10*ROW('Hygiene Data'!I37)),NA())</f>
        <v>#N/A</v>
      </c>
      <c r="BQ43" s="518" t="e">
        <f ca="1">+IF(AND(ISNUMBER(OFFSET('Hygiene Data'!$I$9,0,10*ROW('Hygiene Data'!I37))),'Data Summary'!EF43="Yes"),OFFSET('Hygiene Data'!$I$9,0,10*ROW('Hygiene Data'!I37)),NA())</f>
        <v>#N/A</v>
      </c>
    </row>
    <row r="44" spans="1:69" x14ac:dyDescent="0.25">
      <c r="A44" s="514" t="e">
        <f ca="1">+RIGHT('Data Summary'!A44,LEN('Data Summary'!A44)-9)</f>
        <v>#VALUE!</v>
      </c>
      <c r="B44" s="488" t="str">
        <f ca="1">+IF(ISTEXT('Data Summary'!B44),'Data Summary'!B44,"")</f>
        <v/>
      </c>
      <c r="C44" s="515" t="e">
        <f ca="1">+VALUE('Data Summary'!C44)</f>
        <v>#VALUE!</v>
      </c>
      <c r="D44" s="516" t="e">
        <f ca="1">+IF(AND(ISNUMBER(OFFSET('Water Data'!$D$4,0,10*ROW('Water Data'!D38))),'Data Summary'!BS44="Yes"),100-OFFSET('Water Data'!$D$4,0,10*ROW('Water Data'!D38)),NA())</f>
        <v>#N/A</v>
      </c>
      <c r="E44" s="516" t="e">
        <f ca="1">+IF(AND(ISNUMBER(OFFSET('Water Data'!$D$6,0,10*ROW('Water Data'!D38))),'Data Summary'!BT44="Yes"),OFFSET('Water Data'!$D$6,0,10*ROW('Water Data'!D38)),NA())</f>
        <v>#N/A</v>
      </c>
      <c r="F44" s="516" t="e">
        <f ca="1">+IF(AND(ISNUMBER(OFFSET('Water Data'!$D$9,0,10*ROW('Water Data'!D38))),'Data Summary'!BU44="Yes"),OFFSET('Water Data'!$D$9,0,10*ROW('Water Data'!D38)),NA())</f>
        <v>#N/A</v>
      </c>
      <c r="G44" s="516" t="e">
        <f ca="1">+IF(AND(ISNUMBER(OFFSET('Water Data'!$E$4,0,10*ROW('Water Data'!E38))),'Data Summary'!BV44="Yes"),100-OFFSET('Water Data'!$E$4,0,10*ROW('Water Data'!E38)),NA())</f>
        <v>#N/A</v>
      </c>
      <c r="H44" s="516" t="e">
        <f ca="1">+IF(AND(ISNUMBER(OFFSET('Water Data'!$E$6,0,10*ROW('Water Data'!E38))),'Data Summary'!BW44="Yes"),OFFSET('Water Data'!$E$6,0,10*ROW('Water Data'!E38)),NA())</f>
        <v>#N/A</v>
      </c>
      <c r="I44" s="516" t="e">
        <f ca="1">+IF(AND(ISNUMBER(OFFSET('Water Data'!$E$9,0,10*ROW('Water Data'!E38))),'Data Summary'!BX44="Yes"),OFFSET('Water Data'!$E$9,0,10*ROW('Water Data'!E38)),NA())</f>
        <v>#N/A</v>
      </c>
      <c r="J44" s="516" t="e">
        <f ca="1">+IF(AND(ISNUMBER(OFFSET('Water Data'!$F$4,0,10*ROW('Water Data'!F38))),'Data Summary'!BY44="Yes"),100-OFFSET('Water Data'!$F$4,0,10*ROW('Water Data'!F38)),NA())</f>
        <v>#N/A</v>
      </c>
      <c r="K44" s="516" t="e">
        <f ca="1">+IF(AND(ISNUMBER(OFFSET('Water Data'!$F$6,0,10*ROW('Water Data'!F38))),'Data Summary'!BZ44="Yes"),OFFSET('Water Data'!$F$6,0,10*ROW('Water Data'!F38)),NA())</f>
        <v>#N/A</v>
      </c>
      <c r="L44" s="516" t="e">
        <f ca="1">+IF(AND(ISNUMBER(OFFSET('Water Data'!$F$9,0,10*ROW('Water Data'!F38))),'Data Summary'!CA44="Yes"),OFFSET('Water Data'!$F$9,0,10*ROW('Water Data'!F38)),NA())</f>
        <v>#N/A</v>
      </c>
      <c r="M44" s="516" t="e">
        <f ca="1">+IF(AND(ISNUMBER(OFFSET('Water Data'!$G$4,0,10*ROW('Water Data'!G38))),'Data Summary'!CB44="Yes"),100-OFFSET('Water Data'!$G$4,0,10*ROW('Water Data'!G38)),NA())</f>
        <v>#N/A</v>
      </c>
      <c r="N44" s="516" t="e">
        <f ca="1">+IF(AND(ISNUMBER(OFFSET('Water Data'!$G$6,0,10*ROW('Water Data'!G38))),'Data Summary'!CC44="Yes"),OFFSET('Water Data'!$G$6,0,10*ROW('Water Data'!G38)),NA())</f>
        <v>#N/A</v>
      </c>
      <c r="O44" s="516" t="e">
        <f ca="1">+IF(AND(ISNUMBER(OFFSET('Water Data'!$G$9,0,10*ROW('Water Data'!G38))),'Data Summary'!CD44="Yes"),OFFSET('Water Data'!$G$9,0,10*ROW('Water Data'!G38)),NA())</f>
        <v>#N/A</v>
      </c>
      <c r="P44" s="516" t="e">
        <f ca="1">+IF(AND(ISNUMBER(OFFSET('Water Data'!$H$4,0,10*ROW('Water Data'!H38))),'Data Summary'!CE44="Yes"),100-OFFSET('Water Data'!$H$4,0,10*ROW('Water Data'!H38)),NA())</f>
        <v>#N/A</v>
      </c>
      <c r="Q44" s="516" t="e">
        <f ca="1">+IF(AND(ISNUMBER(OFFSET('Water Data'!$H$6,0,10*ROW('Water Data'!H38))),'Data Summary'!CF44="Yes"),OFFSET('Water Data'!$H$6,0,10*ROW('Water Data'!H38)),NA())</f>
        <v>#N/A</v>
      </c>
      <c r="R44" s="516" t="e">
        <f ca="1">+IF(AND(ISNUMBER(OFFSET('Water Data'!$H$9,0,10*ROW('Water Data'!H38))),'Data Summary'!CG44="Yes"),OFFSET('Water Data'!$H$9,0,10*ROW('Water Data'!H38)),NA())</f>
        <v>#N/A</v>
      </c>
      <c r="S44" s="516" t="e">
        <f ca="1">+IF(AND(ISNUMBER(OFFSET('Water Data'!$I$4,0,10*ROW('Water Data'!I38))),'Data Summary'!CH44="Yes"),100-OFFSET('Water Data'!$I$4,0,10*ROW('Water Data'!I38)),NA())</f>
        <v>#N/A</v>
      </c>
      <c r="T44" s="516" t="e">
        <f ca="1">+IF(AND(ISNUMBER(OFFSET('Water Data'!$I$6,0,10*ROW('Water Data'!I38))),'Data Summary'!CI44="Yes"),OFFSET('Water Data'!$I$6,0,10*ROW('Water Data'!I38)),NA())</f>
        <v>#N/A</v>
      </c>
      <c r="U44" s="516" t="e">
        <f ca="1">+IF(AND(ISNUMBER(OFFSET('Water Data'!$I$9,0,10*ROW('Water Data'!I38))),'Data Summary'!CJ44="Yes"),OFFSET('Water Data'!$I$9,0,10*ROW('Water Data'!I38)),NA())</f>
        <v>#N/A</v>
      </c>
      <c r="V44" s="517" t="e">
        <f ca="1">+IF(AND(ISNUMBER(OFFSET('Sanitation Data'!$D$4,0,10*ROW('Sanitation Data'!D38))),'Data Summary'!CK44="Yes"),100-OFFSET('Sanitation Data'!$D$4,0,10*ROW('Sanitation Data'!D38)),NA())</f>
        <v>#N/A</v>
      </c>
      <c r="W44" s="517" t="e">
        <f ca="1">+IF(AND(ISNUMBER(OFFSET('Sanitation Data'!$D$6,0,10*ROW('Sanitation Data'!D38))),'Data Summary'!CL44="Yes"),OFFSET('Sanitation Data'!$D$6,0,10*ROW('Sanitation Data'!D38)),NA())</f>
        <v>#N/A</v>
      </c>
      <c r="X44" s="517" t="e">
        <f ca="1">+IF(AND(ISNUMBER(OFFSET('Sanitation Data'!$D$10,0,10*ROW('Sanitation Data'!D38))),'Data Summary'!CM44="Yes"),OFFSET('Sanitation Data'!$D$10,0,10*ROW('Sanitation Data'!D38)),NA())</f>
        <v>#N/A</v>
      </c>
      <c r="Y44" s="517" t="e">
        <f ca="1">+IF(AND(ISNUMBER(OFFSET('Sanitation Data'!$D$11,0,10*ROW('Sanitation Data'!D38))),'Data Summary'!CN44="Yes"),OFFSET('Sanitation Data'!$D$11,0,10*ROW('Sanitation Data'!D38)),NA())</f>
        <v>#N/A</v>
      </c>
      <c r="Z44" s="517" t="e">
        <f ca="1">+IF(AND(ISNUMBER(OFFSET('Sanitation Data'!$D$12,0,10*ROW('Sanitation Data'!D38))),'Data Summary'!CO44="Yes"),OFFSET('Sanitation Data'!$D$12,0,10*ROW('Sanitation Data'!D38)),NA())</f>
        <v>#N/A</v>
      </c>
      <c r="AA44" s="517" t="e">
        <f ca="1">+IF(AND(ISNUMBER(OFFSET('Sanitation Data'!$E$4,0,10*ROW('Sanitation Data'!E38))),'Data Summary'!CP44="Yes"),100-OFFSET('Sanitation Data'!$E$4,0,10*ROW('Sanitation Data'!E38)),NA())</f>
        <v>#N/A</v>
      </c>
      <c r="AB44" s="517" t="e">
        <f ca="1">+IF(AND(ISNUMBER(OFFSET('Sanitation Data'!$E$6,0,10*ROW('Sanitation Data'!E38))),'Data Summary'!CQ44="Yes"),OFFSET('Sanitation Data'!$E$6,0,10*ROW('Sanitation Data'!E38)),NA())</f>
        <v>#N/A</v>
      </c>
      <c r="AC44" s="517" t="e">
        <f ca="1">+IF(AND(ISNUMBER(OFFSET('Sanitation Data'!$E$10,0,10*ROW('Sanitation Data'!E38))),'Data Summary'!CR44="Yes"),OFFSET('Sanitation Data'!$E$10,0,10*ROW('Sanitation Data'!E38)),NA())</f>
        <v>#N/A</v>
      </c>
      <c r="AD44" s="517" t="e">
        <f ca="1">+IF(AND(ISNUMBER(OFFSET('Sanitation Data'!$E$11,0,10*ROW('Sanitation Data'!E38))),'Data Summary'!CS44="Yes"),OFFSET('Sanitation Data'!$E$11,0,10*ROW('Sanitation Data'!E38)),NA())</f>
        <v>#N/A</v>
      </c>
      <c r="AE44" s="517" t="e">
        <f ca="1">+IF(AND(ISNUMBER(OFFSET('Sanitation Data'!$E$12,0,10*ROW('Sanitation Data'!E38))),'Data Summary'!CT44="Yes"),OFFSET('Sanitation Data'!$E$12,0,10*ROW('Sanitation Data'!E38)),NA())</f>
        <v>#N/A</v>
      </c>
      <c r="AF44" s="517" t="e">
        <f ca="1">+IF(AND(ISNUMBER(OFFSET('Sanitation Data'!$F$4,0,10*ROW('Sanitation Data'!F38))),'Data Summary'!CU44="Yes"),100-OFFSET('Sanitation Data'!$F$4,0,10*ROW('Sanitation Data'!F38)),NA())</f>
        <v>#N/A</v>
      </c>
      <c r="AG44" s="517" t="e">
        <f ca="1">+IF(AND(ISNUMBER(OFFSET('Sanitation Data'!$F$6,0,10*ROW('Sanitation Data'!F38))),'Data Summary'!CV44="Yes"),OFFSET('Sanitation Data'!$F$6,0,10*ROW('Sanitation Data'!F38)),NA())</f>
        <v>#N/A</v>
      </c>
      <c r="AH44" s="517" t="e">
        <f ca="1">+IF(AND(ISNUMBER(OFFSET('Sanitation Data'!$F$10,0,10*ROW('Sanitation Data'!F38))),'Data Summary'!CW44="Yes"),OFFSET('Sanitation Data'!$F$10,0,10*ROW('Sanitation Data'!F38)),NA())</f>
        <v>#N/A</v>
      </c>
      <c r="AI44" s="517" t="e">
        <f ca="1">+IF(AND(ISNUMBER(OFFSET('Sanitation Data'!$F$11,0,10*ROW('Sanitation Data'!F38))),'Data Summary'!CX44="Yes"),OFFSET('Sanitation Data'!$F$11,0,10*ROW('Sanitation Data'!F38)),NA())</f>
        <v>#N/A</v>
      </c>
      <c r="AJ44" s="517" t="e">
        <f ca="1">+IF(AND(ISNUMBER(OFFSET('Sanitation Data'!$F$12,0,10*ROW('Sanitation Data'!F38))),'Data Summary'!CY44="Yes"),OFFSET('Sanitation Data'!$F$12,0,10*ROW('Sanitation Data'!F38)),NA())</f>
        <v>#N/A</v>
      </c>
      <c r="AK44" s="517" t="e">
        <f ca="1">+IF(AND(ISNUMBER(OFFSET('Sanitation Data'!$G$4,0,10*ROW('Sanitation Data'!G38))),'Data Summary'!CZ44="Yes"),100-OFFSET('Sanitation Data'!$G$4,0,10*ROW('Sanitation Data'!G38)),NA())</f>
        <v>#N/A</v>
      </c>
      <c r="AL44" s="517" t="e">
        <f ca="1">+IF(AND(ISNUMBER(OFFSET('Sanitation Data'!$G$6,0,10*ROW('Sanitation Data'!G38))),'Data Summary'!DA44="Yes"),OFFSET('Sanitation Data'!$G$6,0,10*ROW('Sanitation Data'!G38)),NA())</f>
        <v>#N/A</v>
      </c>
      <c r="AM44" s="517" t="e">
        <f ca="1">+IF(AND(ISNUMBER(OFFSET('Sanitation Data'!$G$10,0,10*ROW('Sanitation Data'!G38))),'Data Summary'!DB44="Yes"),OFFSET('Sanitation Data'!$G$10,0,10*ROW('Sanitation Data'!G38)),NA())</f>
        <v>#N/A</v>
      </c>
      <c r="AN44" s="517" t="e">
        <f ca="1">+IF(AND(ISNUMBER(OFFSET('Sanitation Data'!$G$11,0,10*ROW('Sanitation Data'!G38))),'Data Summary'!DC44="Yes"),OFFSET('Sanitation Data'!$G$11,0,10*ROW('Sanitation Data'!G38)),NA())</f>
        <v>#N/A</v>
      </c>
      <c r="AO44" s="517" t="e">
        <f ca="1">+IF(AND(ISNUMBER(OFFSET('Sanitation Data'!$G$12,0,10*ROW('Sanitation Data'!G38))),'Data Summary'!DD44="Yes"),OFFSET('Sanitation Data'!$G$12,0,10*ROW('Sanitation Data'!G38)),NA())</f>
        <v>#N/A</v>
      </c>
      <c r="AP44" s="517" t="e">
        <f ca="1">+IF(AND(ISNUMBER(OFFSET('Sanitation Data'!$H$4,0,10*ROW('Sanitation Data'!H38))),'Data Summary'!DE44="Yes"),100-OFFSET('Sanitation Data'!$H$4,0,10*ROW('Sanitation Data'!H38)),NA())</f>
        <v>#N/A</v>
      </c>
      <c r="AQ44" s="517" t="e">
        <f ca="1">+IF(AND(ISNUMBER(OFFSET('Sanitation Data'!$H$6,0,10*ROW('Sanitation Data'!H38))),'Data Summary'!DF44="Yes"),OFFSET('Sanitation Data'!$H$6,0,10*ROW('Sanitation Data'!H38)),NA())</f>
        <v>#N/A</v>
      </c>
      <c r="AR44" s="517" t="e">
        <f ca="1">+IF(AND(ISNUMBER(OFFSET('Sanitation Data'!$H$10,0,10*ROW('Sanitation Data'!H38))),'Data Summary'!DG44="Yes"),OFFSET('Sanitation Data'!$H$10,0,10*ROW('Sanitation Data'!H38)),NA())</f>
        <v>#N/A</v>
      </c>
      <c r="AS44" s="517" t="e">
        <f ca="1">+IF(AND(ISNUMBER(OFFSET('Sanitation Data'!$H$11,0,10*ROW('Sanitation Data'!H38))),'Data Summary'!DH44="Yes"),OFFSET('Sanitation Data'!$H$11,0,10*ROW('Sanitation Data'!H38)),NA())</f>
        <v>#N/A</v>
      </c>
      <c r="AT44" s="517" t="e">
        <f ca="1">+IF(AND(ISNUMBER(OFFSET('Sanitation Data'!$H$12,0,10*ROW('Sanitation Data'!H38))),'Data Summary'!DI44="Yes"),OFFSET('Sanitation Data'!$H$12,0,10*ROW('Sanitation Data'!H38)),NA())</f>
        <v>#N/A</v>
      </c>
      <c r="AU44" s="517" t="e">
        <f ca="1">+IF(AND(ISNUMBER(OFFSET('Sanitation Data'!$I$4,0,10*ROW('Sanitation Data'!I38))),'Data Summary'!DJ44="Yes"),100-OFFSET('Sanitation Data'!$I$4,0,10*ROW('Sanitation Data'!I38)),NA())</f>
        <v>#N/A</v>
      </c>
      <c r="AV44" s="517" t="e">
        <f ca="1">+IF(AND(ISNUMBER(OFFSET('Sanitation Data'!$I$6,0,10*ROW('Sanitation Data'!I38))),'Data Summary'!DK44="Yes"),OFFSET('Sanitation Data'!$I$6,0,10*ROW('Sanitation Data'!I38)),NA())</f>
        <v>#N/A</v>
      </c>
      <c r="AW44" s="517" t="e">
        <f ca="1">+IF(AND(ISNUMBER(OFFSET('Sanitation Data'!$I$10,0,10*ROW('Sanitation Data'!I38))),'Data Summary'!DL44="Yes"),OFFSET('Sanitation Data'!$I$10,0,10*ROW('Sanitation Data'!I38)),NA())</f>
        <v>#N/A</v>
      </c>
      <c r="AX44" s="517" t="e">
        <f ca="1">+IF(AND(ISNUMBER(OFFSET('Sanitation Data'!$I$11,0,10*ROW('Sanitation Data'!I38))),'Data Summary'!DM44="Yes"),OFFSET('Sanitation Data'!$I$11,0,10*ROW('Sanitation Data'!I38)),NA())</f>
        <v>#N/A</v>
      </c>
      <c r="AY44" s="517" t="e">
        <f ca="1">+IF(AND(ISNUMBER(OFFSET('Sanitation Data'!$I$12,0,10*ROW('Sanitation Data'!I38))),'Data Summary'!DN44="Yes"),OFFSET('Sanitation Data'!$I$12,0,10*ROW('Sanitation Data'!I38)),NA())</f>
        <v>#N/A</v>
      </c>
      <c r="AZ44" s="518" t="e">
        <f ca="1">+IF(AND(ISNUMBER(OFFSET('Hygiene Data'!$D$5,0,10*ROW('Hygiene Data'!D38))),'Data Summary'!DO44="Yes"),OFFSET('Hygiene Data'!$D$5,0,10*ROW('Hygiene Data'!D38)),NA())</f>
        <v>#N/A</v>
      </c>
      <c r="BA44" s="518" t="e">
        <f ca="1">+IF(AND(ISNUMBER(OFFSET('Hygiene Data'!$D$7,0,10*ROW('Hygiene Data'!D38))),'Data Summary'!DP44="Yes"),OFFSET('Hygiene Data'!$D$7,0,10*ROW('Hygiene Data'!D38)),NA())</f>
        <v>#N/A</v>
      </c>
      <c r="BB44" s="518" t="e">
        <f ca="1">+IF(AND(ISNUMBER(OFFSET('Hygiene Data'!$D$9,0,10*ROW('Hygiene Data'!D38))),'Data Summary'!DQ44="Yes"),OFFSET('Hygiene Data'!$D$9,0,10*ROW('Hygiene Data'!D38)),NA())</f>
        <v>#N/A</v>
      </c>
      <c r="BC44" s="518" t="e">
        <f ca="1">+IF(AND(ISNUMBER(OFFSET('Hygiene Data'!$E$5,0,10*ROW('Hygiene Data'!E38))),'Data Summary'!DR44="Yes"),OFFSET('Hygiene Data'!$E$5,0,10*ROW('Hygiene Data'!E38)),NA())</f>
        <v>#N/A</v>
      </c>
      <c r="BD44" s="518" t="e">
        <f ca="1">+IF(AND(ISNUMBER(OFFSET('Hygiene Data'!$E$7,0,10*ROW('Hygiene Data'!E38))),'Data Summary'!DS44="Yes"),OFFSET('Hygiene Data'!$E$7,0,10*ROW('Hygiene Data'!E38)),NA())</f>
        <v>#N/A</v>
      </c>
      <c r="BE44" s="518" t="e">
        <f ca="1">+IF(AND(ISNUMBER(OFFSET('Hygiene Data'!$E$9,0,10*ROW('Hygiene Data'!E38))),'Data Summary'!DT44="Yes"),OFFSET('Hygiene Data'!$E$9,0,10*ROW('Hygiene Data'!E38)),NA())</f>
        <v>#N/A</v>
      </c>
      <c r="BF44" s="518" t="e">
        <f ca="1">+IF(AND(ISNUMBER(OFFSET('Hygiene Data'!$F$5,0,10*ROW('Hygiene Data'!F38))),'Data Summary'!DU44="Yes"),OFFSET('Hygiene Data'!$F$5,0,10*ROW('Hygiene Data'!F38)),NA())</f>
        <v>#N/A</v>
      </c>
      <c r="BG44" s="518" t="e">
        <f ca="1">+IF(AND(ISNUMBER(OFFSET('Hygiene Data'!$F$7,0,10*ROW('Hygiene Data'!F38))),'Data Summary'!DV44="Yes"),OFFSET('Hygiene Data'!$F$7,0,10*ROW('Hygiene Data'!F38)),NA())</f>
        <v>#N/A</v>
      </c>
      <c r="BH44" s="518" t="e">
        <f ca="1">+IF(AND(ISNUMBER(OFFSET('Hygiene Data'!$F$9,0,10*ROW('Hygiene Data'!F38))),'Data Summary'!DW44="Yes"),OFFSET('Hygiene Data'!$F$9,0,10*ROW('Hygiene Data'!F38)),NA())</f>
        <v>#N/A</v>
      </c>
      <c r="BI44" s="518" t="e">
        <f ca="1">+IF(AND(ISNUMBER(OFFSET('Hygiene Data'!$G$5,0,10*ROW('Hygiene Data'!G38))),'Data Summary'!DX44="Yes"),OFFSET('Hygiene Data'!$G$5,0,10*ROW('Hygiene Data'!G38)),NA())</f>
        <v>#N/A</v>
      </c>
      <c r="BJ44" s="518" t="e">
        <f ca="1">+IF(AND(ISNUMBER(OFFSET('Hygiene Data'!$G$7,0,10*ROW('Hygiene Data'!G38))),'Data Summary'!DY44="Yes"),OFFSET('Hygiene Data'!$G$7,0,10*ROW('Hygiene Data'!G38)),NA())</f>
        <v>#N/A</v>
      </c>
      <c r="BK44" s="518" t="e">
        <f ca="1">+IF(AND(ISNUMBER(OFFSET('Hygiene Data'!$G$9,0,10*ROW('Hygiene Data'!G38))),'Data Summary'!DZ44="Yes"),OFFSET('Hygiene Data'!$G$9,0,10*ROW('Hygiene Data'!G38)),NA())</f>
        <v>#N/A</v>
      </c>
      <c r="BL44" s="518" t="e">
        <f ca="1">+IF(AND(ISNUMBER(OFFSET('Hygiene Data'!$H$5,0,10*ROW('Hygiene Data'!H38))),'Data Summary'!EA44="Yes"),OFFSET('Hygiene Data'!$H$5,0,10*ROW('Hygiene Data'!H38)),NA())</f>
        <v>#N/A</v>
      </c>
      <c r="BM44" s="518" t="e">
        <f ca="1">+IF(AND(ISNUMBER(OFFSET('Hygiene Data'!$H$7,0,10*ROW('Hygiene Data'!H38))),'Data Summary'!EB44="Yes"),OFFSET('Hygiene Data'!$H$7,0,10*ROW('Hygiene Data'!H38)),NA())</f>
        <v>#N/A</v>
      </c>
      <c r="BN44" s="518" t="e">
        <f ca="1">+IF(AND(ISNUMBER(OFFSET('Hygiene Data'!$H$9,0,10*ROW('Hygiene Data'!H38))),'Data Summary'!EC44="Yes"),OFFSET('Hygiene Data'!$H$9,0,10*ROW('Hygiene Data'!H38)),NA())</f>
        <v>#N/A</v>
      </c>
      <c r="BO44" s="518" t="e">
        <f ca="1">+IF(AND(ISNUMBER(OFFSET('Hygiene Data'!$I$5,0,10*ROW('Hygiene Data'!I38))),'Data Summary'!ED44="Yes"),OFFSET('Hygiene Data'!$I$5,0,10*ROW('Hygiene Data'!I38)),NA())</f>
        <v>#N/A</v>
      </c>
      <c r="BP44" s="518" t="e">
        <f ca="1">+IF(AND(ISNUMBER(OFFSET('Hygiene Data'!$I$7,0,10*ROW('Hygiene Data'!I38))),'Data Summary'!EE44="Yes"),OFFSET('Hygiene Data'!$I$7,0,10*ROW('Hygiene Data'!I38)),NA())</f>
        <v>#N/A</v>
      </c>
      <c r="BQ44" s="518" t="e">
        <f ca="1">+IF(AND(ISNUMBER(OFFSET('Hygiene Data'!$I$9,0,10*ROW('Hygiene Data'!I38))),'Data Summary'!EF44="Yes"),OFFSET('Hygiene Data'!$I$9,0,10*ROW('Hygiene Data'!I38)),NA())</f>
        <v>#N/A</v>
      </c>
    </row>
    <row r="45" spans="1:69" x14ac:dyDescent="0.25">
      <c r="A45" s="514" t="e">
        <f ca="1">+RIGHT('Data Summary'!A45,LEN('Data Summary'!A45)-9)</f>
        <v>#VALUE!</v>
      </c>
      <c r="B45" s="488" t="str">
        <f ca="1">+IF(ISTEXT('Data Summary'!B45),'Data Summary'!B45,"")</f>
        <v/>
      </c>
      <c r="C45" s="515" t="e">
        <f ca="1">+VALUE('Data Summary'!C45)</f>
        <v>#VALUE!</v>
      </c>
      <c r="D45" s="516" t="e">
        <f ca="1">+IF(AND(ISNUMBER(OFFSET('Water Data'!$D$4,0,10*ROW('Water Data'!D39))),'Data Summary'!BS45="Yes"),100-OFFSET('Water Data'!$D$4,0,10*ROW('Water Data'!D39)),NA())</f>
        <v>#N/A</v>
      </c>
      <c r="E45" s="516" t="e">
        <f ca="1">+IF(AND(ISNUMBER(OFFSET('Water Data'!$D$6,0,10*ROW('Water Data'!D39))),'Data Summary'!BT45="Yes"),OFFSET('Water Data'!$D$6,0,10*ROW('Water Data'!D39)),NA())</f>
        <v>#N/A</v>
      </c>
      <c r="F45" s="516" t="e">
        <f ca="1">+IF(AND(ISNUMBER(OFFSET('Water Data'!$D$9,0,10*ROW('Water Data'!D39))),'Data Summary'!BU45="Yes"),OFFSET('Water Data'!$D$9,0,10*ROW('Water Data'!D39)),NA())</f>
        <v>#N/A</v>
      </c>
      <c r="G45" s="516" t="e">
        <f ca="1">+IF(AND(ISNUMBER(OFFSET('Water Data'!$E$4,0,10*ROW('Water Data'!E39))),'Data Summary'!BV45="Yes"),100-OFFSET('Water Data'!$E$4,0,10*ROW('Water Data'!E39)),NA())</f>
        <v>#N/A</v>
      </c>
      <c r="H45" s="516" t="e">
        <f ca="1">+IF(AND(ISNUMBER(OFFSET('Water Data'!$E$6,0,10*ROW('Water Data'!E39))),'Data Summary'!BW45="Yes"),OFFSET('Water Data'!$E$6,0,10*ROW('Water Data'!E39)),NA())</f>
        <v>#N/A</v>
      </c>
      <c r="I45" s="516" t="e">
        <f ca="1">+IF(AND(ISNUMBER(OFFSET('Water Data'!$E$9,0,10*ROW('Water Data'!E39))),'Data Summary'!BX45="Yes"),OFFSET('Water Data'!$E$9,0,10*ROW('Water Data'!E39)),NA())</f>
        <v>#N/A</v>
      </c>
      <c r="J45" s="516" t="e">
        <f ca="1">+IF(AND(ISNUMBER(OFFSET('Water Data'!$F$4,0,10*ROW('Water Data'!F39))),'Data Summary'!BY45="Yes"),100-OFFSET('Water Data'!$F$4,0,10*ROW('Water Data'!F39)),NA())</f>
        <v>#N/A</v>
      </c>
      <c r="K45" s="516" t="e">
        <f ca="1">+IF(AND(ISNUMBER(OFFSET('Water Data'!$F$6,0,10*ROW('Water Data'!F39))),'Data Summary'!BZ45="Yes"),OFFSET('Water Data'!$F$6,0,10*ROW('Water Data'!F39)),NA())</f>
        <v>#N/A</v>
      </c>
      <c r="L45" s="516" t="e">
        <f ca="1">+IF(AND(ISNUMBER(OFFSET('Water Data'!$F$9,0,10*ROW('Water Data'!F39))),'Data Summary'!CA45="Yes"),OFFSET('Water Data'!$F$9,0,10*ROW('Water Data'!F39)),NA())</f>
        <v>#N/A</v>
      </c>
      <c r="M45" s="516" t="e">
        <f ca="1">+IF(AND(ISNUMBER(OFFSET('Water Data'!$G$4,0,10*ROW('Water Data'!G39))),'Data Summary'!CB45="Yes"),100-OFFSET('Water Data'!$G$4,0,10*ROW('Water Data'!G39)),NA())</f>
        <v>#N/A</v>
      </c>
      <c r="N45" s="516" t="e">
        <f ca="1">+IF(AND(ISNUMBER(OFFSET('Water Data'!$G$6,0,10*ROW('Water Data'!G39))),'Data Summary'!CC45="Yes"),OFFSET('Water Data'!$G$6,0,10*ROW('Water Data'!G39)),NA())</f>
        <v>#N/A</v>
      </c>
      <c r="O45" s="516" t="e">
        <f ca="1">+IF(AND(ISNUMBER(OFFSET('Water Data'!$G$9,0,10*ROW('Water Data'!G39))),'Data Summary'!CD45="Yes"),OFFSET('Water Data'!$G$9,0,10*ROW('Water Data'!G39)),NA())</f>
        <v>#N/A</v>
      </c>
      <c r="P45" s="516" t="e">
        <f ca="1">+IF(AND(ISNUMBER(OFFSET('Water Data'!$H$4,0,10*ROW('Water Data'!H39))),'Data Summary'!CE45="Yes"),100-OFFSET('Water Data'!$H$4,0,10*ROW('Water Data'!H39)),NA())</f>
        <v>#N/A</v>
      </c>
      <c r="Q45" s="516" t="e">
        <f ca="1">+IF(AND(ISNUMBER(OFFSET('Water Data'!$H$6,0,10*ROW('Water Data'!H39))),'Data Summary'!CF45="Yes"),OFFSET('Water Data'!$H$6,0,10*ROW('Water Data'!H39)),NA())</f>
        <v>#N/A</v>
      </c>
      <c r="R45" s="516" t="e">
        <f ca="1">+IF(AND(ISNUMBER(OFFSET('Water Data'!$H$9,0,10*ROW('Water Data'!H39))),'Data Summary'!CG45="Yes"),OFFSET('Water Data'!$H$9,0,10*ROW('Water Data'!H39)),NA())</f>
        <v>#N/A</v>
      </c>
      <c r="S45" s="516" t="e">
        <f ca="1">+IF(AND(ISNUMBER(OFFSET('Water Data'!$I$4,0,10*ROW('Water Data'!I39))),'Data Summary'!CH45="Yes"),100-OFFSET('Water Data'!$I$4,0,10*ROW('Water Data'!I39)),NA())</f>
        <v>#N/A</v>
      </c>
      <c r="T45" s="516" t="e">
        <f ca="1">+IF(AND(ISNUMBER(OFFSET('Water Data'!$I$6,0,10*ROW('Water Data'!I39))),'Data Summary'!CI45="Yes"),OFFSET('Water Data'!$I$6,0,10*ROW('Water Data'!I39)),NA())</f>
        <v>#N/A</v>
      </c>
      <c r="U45" s="516" t="e">
        <f ca="1">+IF(AND(ISNUMBER(OFFSET('Water Data'!$I$9,0,10*ROW('Water Data'!I39))),'Data Summary'!CJ45="Yes"),OFFSET('Water Data'!$I$9,0,10*ROW('Water Data'!I39)),NA())</f>
        <v>#N/A</v>
      </c>
      <c r="V45" s="517" t="e">
        <f ca="1">+IF(AND(ISNUMBER(OFFSET('Sanitation Data'!$D$4,0,10*ROW('Sanitation Data'!D39))),'Data Summary'!CK45="Yes"),100-OFFSET('Sanitation Data'!$D$4,0,10*ROW('Sanitation Data'!D39)),NA())</f>
        <v>#N/A</v>
      </c>
      <c r="W45" s="517" t="e">
        <f ca="1">+IF(AND(ISNUMBER(OFFSET('Sanitation Data'!$D$6,0,10*ROW('Sanitation Data'!D39))),'Data Summary'!CL45="Yes"),OFFSET('Sanitation Data'!$D$6,0,10*ROW('Sanitation Data'!D39)),NA())</f>
        <v>#N/A</v>
      </c>
      <c r="X45" s="517" t="e">
        <f ca="1">+IF(AND(ISNUMBER(OFFSET('Sanitation Data'!$D$10,0,10*ROW('Sanitation Data'!D39))),'Data Summary'!CM45="Yes"),OFFSET('Sanitation Data'!$D$10,0,10*ROW('Sanitation Data'!D39)),NA())</f>
        <v>#N/A</v>
      </c>
      <c r="Y45" s="517" t="e">
        <f ca="1">+IF(AND(ISNUMBER(OFFSET('Sanitation Data'!$D$11,0,10*ROW('Sanitation Data'!D39))),'Data Summary'!CN45="Yes"),OFFSET('Sanitation Data'!$D$11,0,10*ROW('Sanitation Data'!D39)),NA())</f>
        <v>#N/A</v>
      </c>
      <c r="Z45" s="517" t="e">
        <f ca="1">+IF(AND(ISNUMBER(OFFSET('Sanitation Data'!$D$12,0,10*ROW('Sanitation Data'!D39))),'Data Summary'!CO45="Yes"),OFFSET('Sanitation Data'!$D$12,0,10*ROW('Sanitation Data'!D39)),NA())</f>
        <v>#N/A</v>
      </c>
      <c r="AA45" s="517" t="e">
        <f ca="1">+IF(AND(ISNUMBER(OFFSET('Sanitation Data'!$E$4,0,10*ROW('Sanitation Data'!E39))),'Data Summary'!CP45="Yes"),100-OFFSET('Sanitation Data'!$E$4,0,10*ROW('Sanitation Data'!E39)),NA())</f>
        <v>#N/A</v>
      </c>
      <c r="AB45" s="517" t="e">
        <f ca="1">+IF(AND(ISNUMBER(OFFSET('Sanitation Data'!$E$6,0,10*ROW('Sanitation Data'!E39))),'Data Summary'!CQ45="Yes"),OFFSET('Sanitation Data'!$E$6,0,10*ROW('Sanitation Data'!E39)),NA())</f>
        <v>#N/A</v>
      </c>
      <c r="AC45" s="517" t="e">
        <f ca="1">+IF(AND(ISNUMBER(OFFSET('Sanitation Data'!$E$10,0,10*ROW('Sanitation Data'!E39))),'Data Summary'!CR45="Yes"),OFFSET('Sanitation Data'!$E$10,0,10*ROW('Sanitation Data'!E39)),NA())</f>
        <v>#N/A</v>
      </c>
      <c r="AD45" s="517" t="e">
        <f ca="1">+IF(AND(ISNUMBER(OFFSET('Sanitation Data'!$E$11,0,10*ROW('Sanitation Data'!E39))),'Data Summary'!CS45="Yes"),OFFSET('Sanitation Data'!$E$11,0,10*ROW('Sanitation Data'!E39)),NA())</f>
        <v>#N/A</v>
      </c>
      <c r="AE45" s="517" t="e">
        <f ca="1">+IF(AND(ISNUMBER(OFFSET('Sanitation Data'!$E$12,0,10*ROW('Sanitation Data'!E39))),'Data Summary'!CT45="Yes"),OFFSET('Sanitation Data'!$E$12,0,10*ROW('Sanitation Data'!E39)),NA())</f>
        <v>#N/A</v>
      </c>
      <c r="AF45" s="517" t="e">
        <f ca="1">+IF(AND(ISNUMBER(OFFSET('Sanitation Data'!$F$4,0,10*ROW('Sanitation Data'!F39))),'Data Summary'!CU45="Yes"),100-OFFSET('Sanitation Data'!$F$4,0,10*ROW('Sanitation Data'!F39)),NA())</f>
        <v>#N/A</v>
      </c>
      <c r="AG45" s="517" t="e">
        <f ca="1">+IF(AND(ISNUMBER(OFFSET('Sanitation Data'!$F$6,0,10*ROW('Sanitation Data'!F39))),'Data Summary'!CV45="Yes"),OFFSET('Sanitation Data'!$F$6,0,10*ROW('Sanitation Data'!F39)),NA())</f>
        <v>#N/A</v>
      </c>
      <c r="AH45" s="517" t="e">
        <f ca="1">+IF(AND(ISNUMBER(OFFSET('Sanitation Data'!$F$10,0,10*ROW('Sanitation Data'!F39))),'Data Summary'!CW45="Yes"),OFFSET('Sanitation Data'!$F$10,0,10*ROW('Sanitation Data'!F39)),NA())</f>
        <v>#N/A</v>
      </c>
      <c r="AI45" s="517" t="e">
        <f ca="1">+IF(AND(ISNUMBER(OFFSET('Sanitation Data'!$F$11,0,10*ROW('Sanitation Data'!F39))),'Data Summary'!CX45="Yes"),OFFSET('Sanitation Data'!$F$11,0,10*ROW('Sanitation Data'!F39)),NA())</f>
        <v>#N/A</v>
      </c>
      <c r="AJ45" s="517" t="e">
        <f ca="1">+IF(AND(ISNUMBER(OFFSET('Sanitation Data'!$F$12,0,10*ROW('Sanitation Data'!F39))),'Data Summary'!CY45="Yes"),OFFSET('Sanitation Data'!$F$12,0,10*ROW('Sanitation Data'!F39)),NA())</f>
        <v>#N/A</v>
      </c>
      <c r="AK45" s="517" t="e">
        <f ca="1">+IF(AND(ISNUMBER(OFFSET('Sanitation Data'!$G$4,0,10*ROW('Sanitation Data'!G39))),'Data Summary'!CZ45="Yes"),100-OFFSET('Sanitation Data'!$G$4,0,10*ROW('Sanitation Data'!G39)),NA())</f>
        <v>#N/A</v>
      </c>
      <c r="AL45" s="517" t="e">
        <f ca="1">+IF(AND(ISNUMBER(OFFSET('Sanitation Data'!$G$6,0,10*ROW('Sanitation Data'!G39))),'Data Summary'!DA45="Yes"),OFFSET('Sanitation Data'!$G$6,0,10*ROW('Sanitation Data'!G39)),NA())</f>
        <v>#N/A</v>
      </c>
      <c r="AM45" s="517" t="e">
        <f ca="1">+IF(AND(ISNUMBER(OFFSET('Sanitation Data'!$G$10,0,10*ROW('Sanitation Data'!G39))),'Data Summary'!DB45="Yes"),OFFSET('Sanitation Data'!$G$10,0,10*ROW('Sanitation Data'!G39)),NA())</f>
        <v>#N/A</v>
      </c>
      <c r="AN45" s="517" t="e">
        <f ca="1">+IF(AND(ISNUMBER(OFFSET('Sanitation Data'!$G$11,0,10*ROW('Sanitation Data'!G39))),'Data Summary'!DC45="Yes"),OFFSET('Sanitation Data'!$G$11,0,10*ROW('Sanitation Data'!G39)),NA())</f>
        <v>#N/A</v>
      </c>
      <c r="AO45" s="517" t="e">
        <f ca="1">+IF(AND(ISNUMBER(OFFSET('Sanitation Data'!$G$12,0,10*ROW('Sanitation Data'!G39))),'Data Summary'!DD45="Yes"),OFFSET('Sanitation Data'!$G$12,0,10*ROW('Sanitation Data'!G39)),NA())</f>
        <v>#N/A</v>
      </c>
      <c r="AP45" s="517" t="e">
        <f ca="1">+IF(AND(ISNUMBER(OFFSET('Sanitation Data'!$H$4,0,10*ROW('Sanitation Data'!H39))),'Data Summary'!DE45="Yes"),100-OFFSET('Sanitation Data'!$H$4,0,10*ROW('Sanitation Data'!H39)),NA())</f>
        <v>#N/A</v>
      </c>
      <c r="AQ45" s="517" t="e">
        <f ca="1">+IF(AND(ISNUMBER(OFFSET('Sanitation Data'!$H$6,0,10*ROW('Sanitation Data'!H39))),'Data Summary'!DF45="Yes"),OFFSET('Sanitation Data'!$H$6,0,10*ROW('Sanitation Data'!H39)),NA())</f>
        <v>#N/A</v>
      </c>
      <c r="AR45" s="517" t="e">
        <f ca="1">+IF(AND(ISNUMBER(OFFSET('Sanitation Data'!$H$10,0,10*ROW('Sanitation Data'!H39))),'Data Summary'!DG45="Yes"),OFFSET('Sanitation Data'!$H$10,0,10*ROW('Sanitation Data'!H39)),NA())</f>
        <v>#N/A</v>
      </c>
      <c r="AS45" s="517" t="e">
        <f ca="1">+IF(AND(ISNUMBER(OFFSET('Sanitation Data'!$H$11,0,10*ROW('Sanitation Data'!H39))),'Data Summary'!DH45="Yes"),OFFSET('Sanitation Data'!$H$11,0,10*ROW('Sanitation Data'!H39)),NA())</f>
        <v>#N/A</v>
      </c>
      <c r="AT45" s="517" t="e">
        <f ca="1">+IF(AND(ISNUMBER(OFFSET('Sanitation Data'!$H$12,0,10*ROW('Sanitation Data'!H39))),'Data Summary'!DI45="Yes"),OFFSET('Sanitation Data'!$H$12,0,10*ROW('Sanitation Data'!H39)),NA())</f>
        <v>#N/A</v>
      </c>
      <c r="AU45" s="517" t="e">
        <f ca="1">+IF(AND(ISNUMBER(OFFSET('Sanitation Data'!$I$4,0,10*ROW('Sanitation Data'!I39))),'Data Summary'!DJ45="Yes"),100-OFFSET('Sanitation Data'!$I$4,0,10*ROW('Sanitation Data'!I39)),NA())</f>
        <v>#N/A</v>
      </c>
      <c r="AV45" s="517" t="e">
        <f ca="1">+IF(AND(ISNUMBER(OFFSET('Sanitation Data'!$I$6,0,10*ROW('Sanitation Data'!I39))),'Data Summary'!DK45="Yes"),OFFSET('Sanitation Data'!$I$6,0,10*ROW('Sanitation Data'!I39)),NA())</f>
        <v>#N/A</v>
      </c>
      <c r="AW45" s="517" t="e">
        <f ca="1">+IF(AND(ISNUMBER(OFFSET('Sanitation Data'!$I$10,0,10*ROW('Sanitation Data'!I39))),'Data Summary'!DL45="Yes"),OFFSET('Sanitation Data'!$I$10,0,10*ROW('Sanitation Data'!I39)),NA())</f>
        <v>#N/A</v>
      </c>
      <c r="AX45" s="517" t="e">
        <f ca="1">+IF(AND(ISNUMBER(OFFSET('Sanitation Data'!$I$11,0,10*ROW('Sanitation Data'!I39))),'Data Summary'!DM45="Yes"),OFFSET('Sanitation Data'!$I$11,0,10*ROW('Sanitation Data'!I39)),NA())</f>
        <v>#N/A</v>
      </c>
      <c r="AY45" s="517" t="e">
        <f ca="1">+IF(AND(ISNUMBER(OFFSET('Sanitation Data'!$I$12,0,10*ROW('Sanitation Data'!I39))),'Data Summary'!DN45="Yes"),OFFSET('Sanitation Data'!$I$12,0,10*ROW('Sanitation Data'!I39)),NA())</f>
        <v>#N/A</v>
      </c>
      <c r="AZ45" s="518" t="e">
        <f ca="1">+IF(AND(ISNUMBER(OFFSET('Hygiene Data'!$D$5,0,10*ROW('Hygiene Data'!D39))),'Data Summary'!DO45="Yes"),OFFSET('Hygiene Data'!$D$5,0,10*ROW('Hygiene Data'!D39)),NA())</f>
        <v>#N/A</v>
      </c>
      <c r="BA45" s="518" t="e">
        <f ca="1">+IF(AND(ISNUMBER(OFFSET('Hygiene Data'!$D$7,0,10*ROW('Hygiene Data'!D39))),'Data Summary'!DP45="Yes"),OFFSET('Hygiene Data'!$D$7,0,10*ROW('Hygiene Data'!D39)),NA())</f>
        <v>#N/A</v>
      </c>
      <c r="BB45" s="518" t="e">
        <f ca="1">+IF(AND(ISNUMBER(OFFSET('Hygiene Data'!$D$9,0,10*ROW('Hygiene Data'!D39))),'Data Summary'!DQ45="Yes"),OFFSET('Hygiene Data'!$D$9,0,10*ROW('Hygiene Data'!D39)),NA())</f>
        <v>#N/A</v>
      </c>
      <c r="BC45" s="518" t="e">
        <f ca="1">+IF(AND(ISNUMBER(OFFSET('Hygiene Data'!$E$5,0,10*ROW('Hygiene Data'!E39))),'Data Summary'!DR45="Yes"),OFFSET('Hygiene Data'!$E$5,0,10*ROW('Hygiene Data'!E39)),NA())</f>
        <v>#N/A</v>
      </c>
      <c r="BD45" s="518" t="e">
        <f ca="1">+IF(AND(ISNUMBER(OFFSET('Hygiene Data'!$E$7,0,10*ROW('Hygiene Data'!E39))),'Data Summary'!DS45="Yes"),OFFSET('Hygiene Data'!$E$7,0,10*ROW('Hygiene Data'!E39)),NA())</f>
        <v>#N/A</v>
      </c>
      <c r="BE45" s="518" t="e">
        <f ca="1">+IF(AND(ISNUMBER(OFFSET('Hygiene Data'!$E$9,0,10*ROW('Hygiene Data'!E39))),'Data Summary'!DT45="Yes"),OFFSET('Hygiene Data'!$E$9,0,10*ROW('Hygiene Data'!E39)),NA())</f>
        <v>#N/A</v>
      </c>
      <c r="BF45" s="518" t="e">
        <f ca="1">+IF(AND(ISNUMBER(OFFSET('Hygiene Data'!$F$5,0,10*ROW('Hygiene Data'!F39))),'Data Summary'!DU45="Yes"),OFFSET('Hygiene Data'!$F$5,0,10*ROW('Hygiene Data'!F39)),NA())</f>
        <v>#N/A</v>
      </c>
      <c r="BG45" s="518" t="e">
        <f ca="1">+IF(AND(ISNUMBER(OFFSET('Hygiene Data'!$F$7,0,10*ROW('Hygiene Data'!F39))),'Data Summary'!DV45="Yes"),OFFSET('Hygiene Data'!$F$7,0,10*ROW('Hygiene Data'!F39)),NA())</f>
        <v>#N/A</v>
      </c>
      <c r="BH45" s="518" t="e">
        <f ca="1">+IF(AND(ISNUMBER(OFFSET('Hygiene Data'!$F$9,0,10*ROW('Hygiene Data'!F39))),'Data Summary'!DW45="Yes"),OFFSET('Hygiene Data'!$F$9,0,10*ROW('Hygiene Data'!F39)),NA())</f>
        <v>#N/A</v>
      </c>
      <c r="BI45" s="518" t="e">
        <f ca="1">+IF(AND(ISNUMBER(OFFSET('Hygiene Data'!$G$5,0,10*ROW('Hygiene Data'!G39))),'Data Summary'!DX45="Yes"),OFFSET('Hygiene Data'!$G$5,0,10*ROW('Hygiene Data'!G39)),NA())</f>
        <v>#N/A</v>
      </c>
      <c r="BJ45" s="518" t="e">
        <f ca="1">+IF(AND(ISNUMBER(OFFSET('Hygiene Data'!$G$7,0,10*ROW('Hygiene Data'!G39))),'Data Summary'!DY45="Yes"),OFFSET('Hygiene Data'!$G$7,0,10*ROW('Hygiene Data'!G39)),NA())</f>
        <v>#N/A</v>
      </c>
      <c r="BK45" s="518" t="e">
        <f ca="1">+IF(AND(ISNUMBER(OFFSET('Hygiene Data'!$G$9,0,10*ROW('Hygiene Data'!G39))),'Data Summary'!DZ45="Yes"),OFFSET('Hygiene Data'!$G$9,0,10*ROW('Hygiene Data'!G39)),NA())</f>
        <v>#N/A</v>
      </c>
      <c r="BL45" s="518" t="e">
        <f ca="1">+IF(AND(ISNUMBER(OFFSET('Hygiene Data'!$H$5,0,10*ROW('Hygiene Data'!H39))),'Data Summary'!EA45="Yes"),OFFSET('Hygiene Data'!$H$5,0,10*ROW('Hygiene Data'!H39)),NA())</f>
        <v>#N/A</v>
      </c>
      <c r="BM45" s="518" t="e">
        <f ca="1">+IF(AND(ISNUMBER(OFFSET('Hygiene Data'!$H$7,0,10*ROW('Hygiene Data'!H39))),'Data Summary'!EB45="Yes"),OFFSET('Hygiene Data'!$H$7,0,10*ROW('Hygiene Data'!H39)),NA())</f>
        <v>#N/A</v>
      </c>
      <c r="BN45" s="518" t="e">
        <f ca="1">+IF(AND(ISNUMBER(OFFSET('Hygiene Data'!$H$9,0,10*ROW('Hygiene Data'!H39))),'Data Summary'!EC45="Yes"),OFFSET('Hygiene Data'!$H$9,0,10*ROW('Hygiene Data'!H39)),NA())</f>
        <v>#N/A</v>
      </c>
      <c r="BO45" s="518" t="e">
        <f ca="1">+IF(AND(ISNUMBER(OFFSET('Hygiene Data'!$I$5,0,10*ROW('Hygiene Data'!I39))),'Data Summary'!ED45="Yes"),OFFSET('Hygiene Data'!$I$5,0,10*ROW('Hygiene Data'!I39)),NA())</f>
        <v>#N/A</v>
      </c>
      <c r="BP45" s="518" t="e">
        <f ca="1">+IF(AND(ISNUMBER(OFFSET('Hygiene Data'!$I$7,0,10*ROW('Hygiene Data'!I39))),'Data Summary'!EE45="Yes"),OFFSET('Hygiene Data'!$I$7,0,10*ROW('Hygiene Data'!I39)),NA())</f>
        <v>#N/A</v>
      </c>
      <c r="BQ45" s="518" t="e">
        <f ca="1">+IF(AND(ISNUMBER(OFFSET('Hygiene Data'!$I$9,0,10*ROW('Hygiene Data'!I39))),'Data Summary'!EF45="Yes"),OFFSET('Hygiene Data'!$I$9,0,10*ROW('Hygiene Data'!I39)),NA())</f>
        <v>#N/A</v>
      </c>
    </row>
    <row r="46" spans="1:69" x14ac:dyDescent="0.25">
      <c r="A46" s="514" t="e">
        <f ca="1">+RIGHT('Data Summary'!A46,LEN('Data Summary'!A46)-9)</f>
        <v>#VALUE!</v>
      </c>
      <c r="B46" s="488" t="str">
        <f ca="1">+IF(ISTEXT('Data Summary'!B46),'Data Summary'!B46,"")</f>
        <v/>
      </c>
      <c r="C46" s="515" t="e">
        <f ca="1">+VALUE('Data Summary'!C46)</f>
        <v>#VALUE!</v>
      </c>
      <c r="D46" s="516" t="e">
        <f ca="1">+IF(AND(ISNUMBER(OFFSET('Water Data'!$D$4,0,10*ROW('Water Data'!D40))),'Data Summary'!BS46="Yes"),100-OFFSET('Water Data'!$D$4,0,10*ROW('Water Data'!D40)),NA())</f>
        <v>#N/A</v>
      </c>
      <c r="E46" s="516" t="e">
        <f ca="1">+IF(AND(ISNUMBER(OFFSET('Water Data'!$D$6,0,10*ROW('Water Data'!D40))),'Data Summary'!BT46="Yes"),OFFSET('Water Data'!$D$6,0,10*ROW('Water Data'!D40)),NA())</f>
        <v>#N/A</v>
      </c>
      <c r="F46" s="516" t="e">
        <f ca="1">+IF(AND(ISNUMBER(OFFSET('Water Data'!$D$9,0,10*ROW('Water Data'!D40))),'Data Summary'!BU46="Yes"),OFFSET('Water Data'!$D$9,0,10*ROW('Water Data'!D40)),NA())</f>
        <v>#N/A</v>
      </c>
      <c r="G46" s="516" t="e">
        <f ca="1">+IF(AND(ISNUMBER(OFFSET('Water Data'!$E$4,0,10*ROW('Water Data'!E40))),'Data Summary'!BV46="Yes"),100-OFFSET('Water Data'!$E$4,0,10*ROW('Water Data'!E40)),NA())</f>
        <v>#N/A</v>
      </c>
      <c r="H46" s="516" t="e">
        <f ca="1">+IF(AND(ISNUMBER(OFFSET('Water Data'!$E$6,0,10*ROW('Water Data'!E40))),'Data Summary'!BW46="Yes"),OFFSET('Water Data'!$E$6,0,10*ROW('Water Data'!E40)),NA())</f>
        <v>#N/A</v>
      </c>
      <c r="I46" s="516" t="e">
        <f ca="1">+IF(AND(ISNUMBER(OFFSET('Water Data'!$E$9,0,10*ROW('Water Data'!E40))),'Data Summary'!BX46="Yes"),OFFSET('Water Data'!$E$9,0,10*ROW('Water Data'!E40)),NA())</f>
        <v>#N/A</v>
      </c>
      <c r="J46" s="516" t="e">
        <f ca="1">+IF(AND(ISNUMBER(OFFSET('Water Data'!$F$4,0,10*ROW('Water Data'!F40))),'Data Summary'!BY46="Yes"),100-OFFSET('Water Data'!$F$4,0,10*ROW('Water Data'!F40)),NA())</f>
        <v>#N/A</v>
      </c>
      <c r="K46" s="516" t="e">
        <f ca="1">+IF(AND(ISNUMBER(OFFSET('Water Data'!$F$6,0,10*ROW('Water Data'!F40))),'Data Summary'!BZ46="Yes"),OFFSET('Water Data'!$F$6,0,10*ROW('Water Data'!F40)),NA())</f>
        <v>#N/A</v>
      </c>
      <c r="L46" s="516" t="e">
        <f ca="1">+IF(AND(ISNUMBER(OFFSET('Water Data'!$F$9,0,10*ROW('Water Data'!F40))),'Data Summary'!CA46="Yes"),OFFSET('Water Data'!$F$9,0,10*ROW('Water Data'!F40)),NA())</f>
        <v>#N/A</v>
      </c>
      <c r="M46" s="516" t="e">
        <f ca="1">+IF(AND(ISNUMBER(OFFSET('Water Data'!$G$4,0,10*ROW('Water Data'!G40))),'Data Summary'!CB46="Yes"),100-OFFSET('Water Data'!$G$4,0,10*ROW('Water Data'!G40)),NA())</f>
        <v>#N/A</v>
      </c>
      <c r="N46" s="516" t="e">
        <f ca="1">+IF(AND(ISNUMBER(OFFSET('Water Data'!$G$6,0,10*ROW('Water Data'!G40))),'Data Summary'!CC46="Yes"),OFFSET('Water Data'!$G$6,0,10*ROW('Water Data'!G40)),NA())</f>
        <v>#N/A</v>
      </c>
      <c r="O46" s="516" t="e">
        <f ca="1">+IF(AND(ISNUMBER(OFFSET('Water Data'!$G$9,0,10*ROW('Water Data'!G40))),'Data Summary'!CD46="Yes"),OFFSET('Water Data'!$G$9,0,10*ROW('Water Data'!G40)),NA())</f>
        <v>#N/A</v>
      </c>
      <c r="P46" s="516" t="e">
        <f ca="1">+IF(AND(ISNUMBER(OFFSET('Water Data'!$H$4,0,10*ROW('Water Data'!H40))),'Data Summary'!CE46="Yes"),100-OFFSET('Water Data'!$H$4,0,10*ROW('Water Data'!H40)),NA())</f>
        <v>#N/A</v>
      </c>
      <c r="Q46" s="516" t="e">
        <f ca="1">+IF(AND(ISNUMBER(OFFSET('Water Data'!$H$6,0,10*ROW('Water Data'!H40))),'Data Summary'!CF46="Yes"),OFFSET('Water Data'!$H$6,0,10*ROW('Water Data'!H40)),NA())</f>
        <v>#N/A</v>
      </c>
      <c r="R46" s="516" t="e">
        <f ca="1">+IF(AND(ISNUMBER(OFFSET('Water Data'!$H$9,0,10*ROW('Water Data'!H40))),'Data Summary'!CG46="Yes"),OFFSET('Water Data'!$H$9,0,10*ROW('Water Data'!H40)),NA())</f>
        <v>#N/A</v>
      </c>
      <c r="S46" s="516" t="e">
        <f ca="1">+IF(AND(ISNUMBER(OFFSET('Water Data'!$I$4,0,10*ROW('Water Data'!I40))),'Data Summary'!CH46="Yes"),100-OFFSET('Water Data'!$I$4,0,10*ROW('Water Data'!I40)),NA())</f>
        <v>#N/A</v>
      </c>
      <c r="T46" s="516" t="e">
        <f ca="1">+IF(AND(ISNUMBER(OFFSET('Water Data'!$I$6,0,10*ROW('Water Data'!I40))),'Data Summary'!CI46="Yes"),OFFSET('Water Data'!$I$6,0,10*ROW('Water Data'!I40)),NA())</f>
        <v>#N/A</v>
      </c>
      <c r="U46" s="516" t="e">
        <f ca="1">+IF(AND(ISNUMBER(OFFSET('Water Data'!$I$9,0,10*ROW('Water Data'!I40))),'Data Summary'!CJ46="Yes"),OFFSET('Water Data'!$I$9,0,10*ROW('Water Data'!I40)),NA())</f>
        <v>#N/A</v>
      </c>
      <c r="V46" s="517" t="e">
        <f ca="1">+IF(AND(ISNUMBER(OFFSET('Sanitation Data'!$D$4,0,10*ROW('Sanitation Data'!D40))),'Data Summary'!CK46="Yes"),100-OFFSET('Sanitation Data'!$D$4,0,10*ROW('Sanitation Data'!D40)),NA())</f>
        <v>#N/A</v>
      </c>
      <c r="W46" s="517" t="e">
        <f ca="1">+IF(AND(ISNUMBER(OFFSET('Sanitation Data'!$D$6,0,10*ROW('Sanitation Data'!D40))),'Data Summary'!CL46="Yes"),OFFSET('Sanitation Data'!$D$6,0,10*ROW('Sanitation Data'!D40)),NA())</f>
        <v>#N/A</v>
      </c>
      <c r="X46" s="517" t="e">
        <f ca="1">+IF(AND(ISNUMBER(OFFSET('Sanitation Data'!$D$10,0,10*ROW('Sanitation Data'!D40))),'Data Summary'!CM46="Yes"),OFFSET('Sanitation Data'!$D$10,0,10*ROW('Sanitation Data'!D40)),NA())</f>
        <v>#N/A</v>
      </c>
      <c r="Y46" s="517" t="e">
        <f ca="1">+IF(AND(ISNUMBER(OFFSET('Sanitation Data'!$D$11,0,10*ROW('Sanitation Data'!D40))),'Data Summary'!CN46="Yes"),OFFSET('Sanitation Data'!$D$11,0,10*ROW('Sanitation Data'!D40)),NA())</f>
        <v>#N/A</v>
      </c>
      <c r="Z46" s="517" t="e">
        <f ca="1">+IF(AND(ISNUMBER(OFFSET('Sanitation Data'!$D$12,0,10*ROW('Sanitation Data'!D40))),'Data Summary'!CO46="Yes"),OFFSET('Sanitation Data'!$D$12,0,10*ROW('Sanitation Data'!D40)),NA())</f>
        <v>#N/A</v>
      </c>
      <c r="AA46" s="517" t="e">
        <f ca="1">+IF(AND(ISNUMBER(OFFSET('Sanitation Data'!$E$4,0,10*ROW('Sanitation Data'!E40))),'Data Summary'!CP46="Yes"),100-OFFSET('Sanitation Data'!$E$4,0,10*ROW('Sanitation Data'!E40)),NA())</f>
        <v>#N/A</v>
      </c>
      <c r="AB46" s="517" t="e">
        <f ca="1">+IF(AND(ISNUMBER(OFFSET('Sanitation Data'!$E$6,0,10*ROW('Sanitation Data'!E40))),'Data Summary'!CQ46="Yes"),OFFSET('Sanitation Data'!$E$6,0,10*ROW('Sanitation Data'!E40)),NA())</f>
        <v>#N/A</v>
      </c>
      <c r="AC46" s="517" t="e">
        <f ca="1">+IF(AND(ISNUMBER(OFFSET('Sanitation Data'!$E$10,0,10*ROW('Sanitation Data'!E40))),'Data Summary'!CR46="Yes"),OFFSET('Sanitation Data'!$E$10,0,10*ROW('Sanitation Data'!E40)),NA())</f>
        <v>#N/A</v>
      </c>
      <c r="AD46" s="517" t="e">
        <f ca="1">+IF(AND(ISNUMBER(OFFSET('Sanitation Data'!$E$11,0,10*ROW('Sanitation Data'!E40))),'Data Summary'!CS46="Yes"),OFFSET('Sanitation Data'!$E$11,0,10*ROW('Sanitation Data'!E40)),NA())</f>
        <v>#N/A</v>
      </c>
      <c r="AE46" s="517" t="e">
        <f ca="1">+IF(AND(ISNUMBER(OFFSET('Sanitation Data'!$E$12,0,10*ROW('Sanitation Data'!E40))),'Data Summary'!CT46="Yes"),OFFSET('Sanitation Data'!$E$12,0,10*ROW('Sanitation Data'!E40)),NA())</f>
        <v>#N/A</v>
      </c>
      <c r="AF46" s="517" t="e">
        <f ca="1">+IF(AND(ISNUMBER(OFFSET('Sanitation Data'!$F$4,0,10*ROW('Sanitation Data'!F40))),'Data Summary'!CU46="Yes"),100-OFFSET('Sanitation Data'!$F$4,0,10*ROW('Sanitation Data'!F40)),NA())</f>
        <v>#N/A</v>
      </c>
      <c r="AG46" s="517" t="e">
        <f ca="1">+IF(AND(ISNUMBER(OFFSET('Sanitation Data'!$F$6,0,10*ROW('Sanitation Data'!F40))),'Data Summary'!CV46="Yes"),OFFSET('Sanitation Data'!$F$6,0,10*ROW('Sanitation Data'!F40)),NA())</f>
        <v>#N/A</v>
      </c>
      <c r="AH46" s="517" t="e">
        <f ca="1">+IF(AND(ISNUMBER(OFFSET('Sanitation Data'!$F$10,0,10*ROW('Sanitation Data'!F40))),'Data Summary'!CW46="Yes"),OFFSET('Sanitation Data'!$F$10,0,10*ROW('Sanitation Data'!F40)),NA())</f>
        <v>#N/A</v>
      </c>
      <c r="AI46" s="517" t="e">
        <f ca="1">+IF(AND(ISNUMBER(OFFSET('Sanitation Data'!$F$11,0,10*ROW('Sanitation Data'!F40))),'Data Summary'!CX46="Yes"),OFFSET('Sanitation Data'!$F$11,0,10*ROW('Sanitation Data'!F40)),NA())</f>
        <v>#N/A</v>
      </c>
      <c r="AJ46" s="517" t="e">
        <f ca="1">+IF(AND(ISNUMBER(OFFSET('Sanitation Data'!$F$12,0,10*ROW('Sanitation Data'!F40))),'Data Summary'!CY46="Yes"),OFFSET('Sanitation Data'!$F$12,0,10*ROW('Sanitation Data'!F40)),NA())</f>
        <v>#N/A</v>
      </c>
      <c r="AK46" s="517" t="e">
        <f ca="1">+IF(AND(ISNUMBER(OFFSET('Sanitation Data'!$G$4,0,10*ROW('Sanitation Data'!G40))),'Data Summary'!CZ46="Yes"),100-OFFSET('Sanitation Data'!$G$4,0,10*ROW('Sanitation Data'!G40)),NA())</f>
        <v>#N/A</v>
      </c>
      <c r="AL46" s="517" t="e">
        <f ca="1">+IF(AND(ISNUMBER(OFFSET('Sanitation Data'!$G$6,0,10*ROW('Sanitation Data'!G40))),'Data Summary'!DA46="Yes"),OFFSET('Sanitation Data'!$G$6,0,10*ROW('Sanitation Data'!G40)),NA())</f>
        <v>#N/A</v>
      </c>
      <c r="AM46" s="517" t="e">
        <f ca="1">+IF(AND(ISNUMBER(OFFSET('Sanitation Data'!$G$10,0,10*ROW('Sanitation Data'!G40))),'Data Summary'!DB46="Yes"),OFFSET('Sanitation Data'!$G$10,0,10*ROW('Sanitation Data'!G40)),NA())</f>
        <v>#N/A</v>
      </c>
      <c r="AN46" s="517" t="e">
        <f ca="1">+IF(AND(ISNUMBER(OFFSET('Sanitation Data'!$G$11,0,10*ROW('Sanitation Data'!G40))),'Data Summary'!DC46="Yes"),OFFSET('Sanitation Data'!$G$11,0,10*ROW('Sanitation Data'!G40)),NA())</f>
        <v>#N/A</v>
      </c>
      <c r="AO46" s="517" t="e">
        <f ca="1">+IF(AND(ISNUMBER(OFFSET('Sanitation Data'!$G$12,0,10*ROW('Sanitation Data'!G40))),'Data Summary'!DD46="Yes"),OFFSET('Sanitation Data'!$G$12,0,10*ROW('Sanitation Data'!G40)),NA())</f>
        <v>#N/A</v>
      </c>
      <c r="AP46" s="517" t="e">
        <f ca="1">+IF(AND(ISNUMBER(OFFSET('Sanitation Data'!$H$4,0,10*ROW('Sanitation Data'!H40))),'Data Summary'!DE46="Yes"),100-OFFSET('Sanitation Data'!$H$4,0,10*ROW('Sanitation Data'!H40)),NA())</f>
        <v>#N/A</v>
      </c>
      <c r="AQ46" s="517" t="e">
        <f ca="1">+IF(AND(ISNUMBER(OFFSET('Sanitation Data'!$H$6,0,10*ROW('Sanitation Data'!H40))),'Data Summary'!DF46="Yes"),OFFSET('Sanitation Data'!$H$6,0,10*ROW('Sanitation Data'!H40)),NA())</f>
        <v>#N/A</v>
      </c>
      <c r="AR46" s="517" t="e">
        <f ca="1">+IF(AND(ISNUMBER(OFFSET('Sanitation Data'!$H$10,0,10*ROW('Sanitation Data'!H40))),'Data Summary'!DG46="Yes"),OFFSET('Sanitation Data'!$H$10,0,10*ROW('Sanitation Data'!H40)),NA())</f>
        <v>#N/A</v>
      </c>
      <c r="AS46" s="517" t="e">
        <f ca="1">+IF(AND(ISNUMBER(OFFSET('Sanitation Data'!$H$11,0,10*ROW('Sanitation Data'!H40))),'Data Summary'!DH46="Yes"),OFFSET('Sanitation Data'!$H$11,0,10*ROW('Sanitation Data'!H40)),NA())</f>
        <v>#N/A</v>
      </c>
      <c r="AT46" s="517" t="e">
        <f ca="1">+IF(AND(ISNUMBER(OFFSET('Sanitation Data'!$H$12,0,10*ROW('Sanitation Data'!H40))),'Data Summary'!DI46="Yes"),OFFSET('Sanitation Data'!$H$12,0,10*ROW('Sanitation Data'!H40)),NA())</f>
        <v>#N/A</v>
      </c>
      <c r="AU46" s="517" t="e">
        <f ca="1">+IF(AND(ISNUMBER(OFFSET('Sanitation Data'!$I$4,0,10*ROW('Sanitation Data'!I40))),'Data Summary'!DJ46="Yes"),100-OFFSET('Sanitation Data'!$I$4,0,10*ROW('Sanitation Data'!I40)),NA())</f>
        <v>#N/A</v>
      </c>
      <c r="AV46" s="517" t="e">
        <f ca="1">+IF(AND(ISNUMBER(OFFSET('Sanitation Data'!$I$6,0,10*ROW('Sanitation Data'!I40))),'Data Summary'!DK46="Yes"),OFFSET('Sanitation Data'!$I$6,0,10*ROW('Sanitation Data'!I40)),NA())</f>
        <v>#N/A</v>
      </c>
      <c r="AW46" s="517" t="e">
        <f ca="1">+IF(AND(ISNUMBER(OFFSET('Sanitation Data'!$I$10,0,10*ROW('Sanitation Data'!I40))),'Data Summary'!DL46="Yes"),OFFSET('Sanitation Data'!$I$10,0,10*ROW('Sanitation Data'!I40)),NA())</f>
        <v>#N/A</v>
      </c>
      <c r="AX46" s="517" t="e">
        <f ca="1">+IF(AND(ISNUMBER(OFFSET('Sanitation Data'!$I$11,0,10*ROW('Sanitation Data'!I40))),'Data Summary'!DM46="Yes"),OFFSET('Sanitation Data'!$I$11,0,10*ROW('Sanitation Data'!I40)),NA())</f>
        <v>#N/A</v>
      </c>
      <c r="AY46" s="517" t="e">
        <f ca="1">+IF(AND(ISNUMBER(OFFSET('Sanitation Data'!$I$12,0,10*ROW('Sanitation Data'!I40))),'Data Summary'!DN46="Yes"),OFFSET('Sanitation Data'!$I$12,0,10*ROW('Sanitation Data'!I40)),NA())</f>
        <v>#N/A</v>
      </c>
      <c r="AZ46" s="518" t="e">
        <f ca="1">+IF(AND(ISNUMBER(OFFSET('Hygiene Data'!$D$5,0,10*ROW('Hygiene Data'!D40))),'Data Summary'!DO46="Yes"),OFFSET('Hygiene Data'!$D$5,0,10*ROW('Hygiene Data'!D40)),NA())</f>
        <v>#N/A</v>
      </c>
      <c r="BA46" s="518" t="e">
        <f ca="1">+IF(AND(ISNUMBER(OFFSET('Hygiene Data'!$D$7,0,10*ROW('Hygiene Data'!D40))),'Data Summary'!DP46="Yes"),OFFSET('Hygiene Data'!$D$7,0,10*ROW('Hygiene Data'!D40)),NA())</f>
        <v>#N/A</v>
      </c>
      <c r="BB46" s="518" t="e">
        <f ca="1">+IF(AND(ISNUMBER(OFFSET('Hygiene Data'!$D$9,0,10*ROW('Hygiene Data'!D40))),'Data Summary'!DQ46="Yes"),OFFSET('Hygiene Data'!$D$9,0,10*ROW('Hygiene Data'!D40)),NA())</f>
        <v>#N/A</v>
      </c>
      <c r="BC46" s="518" t="e">
        <f ca="1">+IF(AND(ISNUMBER(OFFSET('Hygiene Data'!$E$5,0,10*ROW('Hygiene Data'!E40))),'Data Summary'!DR46="Yes"),OFFSET('Hygiene Data'!$E$5,0,10*ROW('Hygiene Data'!E40)),NA())</f>
        <v>#N/A</v>
      </c>
      <c r="BD46" s="518" t="e">
        <f ca="1">+IF(AND(ISNUMBER(OFFSET('Hygiene Data'!$E$7,0,10*ROW('Hygiene Data'!E40))),'Data Summary'!DS46="Yes"),OFFSET('Hygiene Data'!$E$7,0,10*ROW('Hygiene Data'!E40)),NA())</f>
        <v>#N/A</v>
      </c>
      <c r="BE46" s="518" t="e">
        <f ca="1">+IF(AND(ISNUMBER(OFFSET('Hygiene Data'!$E$9,0,10*ROW('Hygiene Data'!E40))),'Data Summary'!DT46="Yes"),OFFSET('Hygiene Data'!$E$9,0,10*ROW('Hygiene Data'!E40)),NA())</f>
        <v>#N/A</v>
      </c>
      <c r="BF46" s="518" t="e">
        <f ca="1">+IF(AND(ISNUMBER(OFFSET('Hygiene Data'!$F$5,0,10*ROW('Hygiene Data'!F40))),'Data Summary'!DU46="Yes"),OFFSET('Hygiene Data'!$F$5,0,10*ROW('Hygiene Data'!F40)),NA())</f>
        <v>#N/A</v>
      </c>
      <c r="BG46" s="518" t="e">
        <f ca="1">+IF(AND(ISNUMBER(OFFSET('Hygiene Data'!$F$7,0,10*ROW('Hygiene Data'!F40))),'Data Summary'!DV46="Yes"),OFFSET('Hygiene Data'!$F$7,0,10*ROW('Hygiene Data'!F40)),NA())</f>
        <v>#N/A</v>
      </c>
      <c r="BH46" s="518" t="e">
        <f ca="1">+IF(AND(ISNUMBER(OFFSET('Hygiene Data'!$F$9,0,10*ROW('Hygiene Data'!F40))),'Data Summary'!DW46="Yes"),OFFSET('Hygiene Data'!$F$9,0,10*ROW('Hygiene Data'!F40)),NA())</f>
        <v>#N/A</v>
      </c>
      <c r="BI46" s="518" t="e">
        <f ca="1">+IF(AND(ISNUMBER(OFFSET('Hygiene Data'!$G$5,0,10*ROW('Hygiene Data'!G40))),'Data Summary'!DX46="Yes"),OFFSET('Hygiene Data'!$G$5,0,10*ROW('Hygiene Data'!G40)),NA())</f>
        <v>#N/A</v>
      </c>
      <c r="BJ46" s="518" t="e">
        <f ca="1">+IF(AND(ISNUMBER(OFFSET('Hygiene Data'!$G$7,0,10*ROW('Hygiene Data'!G40))),'Data Summary'!DY46="Yes"),OFFSET('Hygiene Data'!$G$7,0,10*ROW('Hygiene Data'!G40)),NA())</f>
        <v>#N/A</v>
      </c>
      <c r="BK46" s="518" t="e">
        <f ca="1">+IF(AND(ISNUMBER(OFFSET('Hygiene Data'!$G$9,0,10*ROW('Hygiene Data'!G40))),'Data Summary'!DZ46="Yes"),OFFSET('Hygiene Data'!$G$9,0,10*ROW('Hygiene Data'!G40)),NA())</f>
        <v>#N/A</v>
      </c>
      <c r="BL46" s="518" t="e">
        <f ca="1">+IF(AND(ISNUMBER(OFFSET('Hygiene Data'!$H$5,0,10*ROW('Hygiene Data'!H40))),'Data Summary'!EA46="Yes"),OFFSET('Hygiene Data'!$H$5,0,10*ROW('Hygiene Data'!H40)),NA())</f>
        <v>#N/A</v>
      </c>
      <c r="BM46" s="518" t="e">
        <f ca="1">+IF(AND(ISNUMBER(OFFSET('Hygiene Data'!$H$7,0,10*ROW('Hygiene Data'!H40))),'Data Summary'!EB46="Yes"),OFFSET('Hygiene Data'!$H$7,0,10*ROW('Hygiene Data'!H40)),NA())</f>
        <v>#N/A</v>
      </c>
      <c r="BN46" s="518" t="e">
        <f ca="1">+IF(AND(ISNUMBER(OFFSET('Hygiene Data'!$H$9,0,10*ROW('Hygiene Data'!H40))),'Data Summary'!EC46="Yes"),OFFSET('Hygiene Data'!$H$9,0,10*ROW('Hygiene Data'!H40)),NA())</f>
        <v>#N/A</v>
      </c>
      <c r="BO46" s="518" t="e">
        <f ca="1">+IF(AND(ISNUMBER(OFFSET('Hygiene Data'!$I$5,0,10*ROW('Hygiene Data'!I40))),'Data Summary'!ED46="Yes"),OFFSET('Hygiene Data'!$I$5,0,10*ROW('Hygiene Data'!I40)),NA())</f>
        <v>#N/A</v>
      </c>
      <c r="BP46" s="518" t="e">
        <f ca="1">+IF(AND(ISNUMBER(OFFSET('Hygiene Data'!$I$7,0,10*ROW('Hygiene Data'!I40))),'Data Summary'!EE46="Yes"),OFFSET('Hygiene Data'!$I$7,0,10*ROW('Hygiene Data'!I40)),NA())</f>
        <v>#N/A</v>
      </c>
      <c r="BQ46" s="518" t="e">
        <f ca="1">+IF(AND(ISNUMBER(OFFSET('Hygiene Data'!$I$9,0,10*ROW('Hygiene Data'!I40))),'Data Summary'!EF46="Yes"),OFFSET('Hygiene Data'!$I$9,0,10*ROW('Hygiene Data'!I40)),NA())</f>
        <v>#N/A</v>
      </c>
    </row>
    <row r="47" spans="1:69" x14ac:dyDescent="0.25">
      <c r="A47" s="514" t="e">
        <f ca="1">+RIGHT('Data Summary'!A47,LEN('Data Summary'!A47)-9)</f>
        <v>#VALUE!</v>
      </c>
      <c r="B47" s="488" t="str">
        <f ca="1">+IF(ISTEXT('Data Summary'!B47),'Data Summary'!B47,"")</f>
        <v/>
      </c>
      <c r="C47" s="515" t="e">
        <f ca="1">+VALUE('Data Summary'!C47)</f>
        <v>#VALUE!</v>
      </c>
      <c r="D47" s="516" t="e">
        <f ca="1">+IF(AND(ISNUMBER(OFFSET('Water Data'!$D$4,0,10*ROW('Water Data'!D41))),'Data Summary'!BS47="Yes"),100-OFFSET('Water Data'!$D$4,0,10*ROW('Water Data'!D41)),NA())</f>
        <v>#N/A</v>
      </c>
      <c r="E47" s="516" t="e">
        <f ca="1">+IF(AND(ISNUMBER(OFFSET('Water Data'!$D$6,0,10*ROW('Water Data'!D41))),'Data Summary'!BT47="Yes"),OFFSET('Water Data'!$D$6,0,10*ROW('Water Data'!D41)),NA())</f>
        <v>#N/A</v>
      </c>
      <c r="F47" s="516" t="e">
        <f ca="1">+IF(AND(ISNUMBER(OFFSET('Water Data'!$D$9,0,10*ROW('Water Data'!D41))),'Data Summary'!BU47="Yes"),OFFSET('Water Data'!$D$9,0,10*ROW('Water Data'!D41)),NA())</f>
        <v>#N/A</v>
      </c>
      <c r="G47" s="516" t="e">
        <f ca="1">+IF(AND(ISNUMBER(OFFSET('Water Data'!$E$4,0,10*ROW('Water Data'!E41))),'Data Summary'!BV47="Yes"),100-OFFSET('Water Data'!$E$4,0,10*ROW('Water Data'!E41)),NA())</f>
        <v>#N/A</v>
      </c>
      <c r="H47" s="516" t="e">
        <f ca="1">+IF(AND(ISNUMBER(OFFSET('Water Data'!$E$6,0,10*ROW('Water Data'!E41))),'Data Summary'!BW47="Yes"),OFFSET('Water Data'!$E$6,0,10*ROW('Water Data'!E41)),NA())</f>
        <v>#N/A</v>
      </c>
      <c r="I47" s="516" t="e">
        <f ca="1">+IF(AND(ISNUMBER(OFFSET('Water Data'!$E$9,0,10*ROW('Water Data'!E41))),'Data Summary'!BX47="Yes"),OFFSET('Water Data'!$E$9,0,10*ROW('Water Data'!E41)),NA())</f>
        <v>#N/A</v>
      </c>
      <c r="J47" s="516" t="e">
        <f ca="1">+IF(AND(ISNUMBER(OFFSET('Water Data'!$F$4,0,10*ROW('Water Data'!F41))),'Data Summary'!BY47="Yes"),100-OFFSET('Water Data'!$F$4,0,10*ROW('Water Data'!F41)),NA())</f>
        <v>#N/A</v>
      </c>
      <c r="K47" s="516" t="e">
        <f ca="1">+IF(AND(ISNUMBER(OFFSET('Water Data'!$F$6,0,10*ROW('Water Data'!F41))),'Data Summary'!BZ47="Yes"),OFFSET('Water Data'!$F$6,0,10*ROW('Water Data'!F41)),NA())</f>
        <v>#N/A</v>
      </c>
      <c r="L47" s="516" t="e">
        <f ca="1">+IF(AND(ISNUMBER(OFFSET('Water Data'!$F$9,0,10*ROW('Water Data'!F41))),'Data Summary'!CA47="Yes"),OFFSET('Water Data'!$F$9,0,10*ROW('Water Data'!F41)),NA())</f>
        <v>#N/A</v>
      </c>
      <c r="M47" s="516" t="e">
        <f ca="1">+IF(AND(ISNUMBER(OFFSET('Water Data'!$G$4,0,10*ROW('Water Data'!G41))),'Data Summary'!CB47="Yes"),100-OFFSET('Water Data'!$G$4,0,10*ROW('Water Data'!G41)),NA())</f>
        <v>#N/A</v>
      </c>
      <c r="N47" s="516" t="e">
        <f ca="1">+IF(AND(ISNUMBER(OFFSET('Water Data'!$G$6,0,10*ROW('Water Data'!G41))),'Data Summary'!CC47="Yes"),OFFSET('Water Data'!$G$6,0,10*ROW('Water Data'!G41)),NA())</f>
        <v>#N/A</v>
      </c>
      <c r="O47" s="516" t="e">
        <f ca="1">+IF(AND(ISNUMBER(OFFSET('Water Data'!$G$9,0,10*ROW('Water Data'!G41))),'Data Summary'!CD47="Yes"),OFFSET('Water Data'!$G$9,0,10*ROW('Water Data'!G41)),NA())</f>
        <v>#N/A</v>
      </c>
      <c r="P47" s="516" t="e">
        <f ca="1">+IF(AND(ISNUMBER(OFFSET('Water Data'!$H$4,0,10*ROW('Water Data'!H41))),'Data Summary'!CE47="Yes"),100-OFFSET('Water Data'!$H$4,0,10*ROW('Water Data'!H41)),NA())</f>
        <v>#N/A</v>
      </c>
      <c r="Q47" s="516" t="e">
        <f ca="1">+IF(AND(ISNUMBER(OFFSET('Water Data'!$H$6,0,10*ROW('Water Data'!H41))),'Data Summary'!CF47="Yes"),OFFSET('Water Data'!$H$6,0,10*ROW('Water Data'!H41)),NA())</f>
        <v>#N/A</v>
      </c>
      <c r="R47" s="516" t="e">
        <f ca="1">+IF(AND(ISNUMBER(OFFSET('Water Data'!$H$9,0,10*ROW('Water Data'!H41))),'Data Summary'!CG47="Yes"),OFFSET('Water Data'!$H$9,0,10*ROW('Water Data'!H41)),NA())</f>
        <v>#N/A</v>
      </c>
      <c r="S47" s="516" t="e">
        <f ca="1">+IF(AND(ISNUMBER(OFFSET('Water Data'!$I$4,0,10*ROW('Water Data'!I41))),'Data Summary'!CH47="Yes"),100-OFFSET('Water Data'!$I$4,0,10*ROW('Water Data'!I41)),NA())</f>
        <v>#N/A</v>
      </c>
      <c r="T47" s="516" t="e">
        <f ca="1">+IF(AND(ISNUMBER(OFFSET('Water Data'!$I$6,0,10*ROW('Water Data'!I41))),'Data Summary'!CI47="Yes"),OFFSET('Water Data'!$I$6,0,10*ROW('Water Data'!I41)),NA())</f>
        <v>#N/A</v>
      </c>
      <c r="U47" s="516" t="e">
        <f ca="1">+IF(AND(ISNUMBER(OFFSET('Water Data'!$I$9,0,10*ROW('Water Data'!I41))),'Data Summary'!CJ47="Yes"),OFFSET('Water Data'!$I$9,0,10*ROW('Water Data'!I41)),NA())</f>
        <v>#N/A</v>
      </c>
      <c r="V47" s="517" t="e">
        <f ca="1">+IF(AND(ISNUMBER(OFFSET('Sanitation Data'!$D$4,0,10*ROW('Sanitation Data'!D41))),'Data Summary'!CK47="Yes"),100-OFFSET('Sanitation Data'!$D$4,0,10*ROW('Sanitation Data'!D41)),NA())</f>
        <v>#N/A</v>
      </c>
      <c r="W47" s="517" t="e">
        <f ca="1">+IF(AND(ISNUMBER(OFFSET('Sanitation Data'!$D$6,0,10*ROW('Sanitation Data'!D41))),'Data Summary'!CL47="Yes"),OFFSET('Sanitation Data'!$D$6,0,10*ROW('Sanitation Data'!D41)),NA())</f>
        <v>#N/A</v>
      </c>
      <c r="X47" s="517" t="e">
        <f ca="1">+IF(AND(ISNUMBER(OFFSET('Sanitation Data'!$D$10,0,10*ROW('Sanitation Data'!D41))),'Data Summary'!CM47="Yes"),OFFSET('Sanitation Data'!$D$10,0,10*ROW('Sanitation Data'!D41)),NA())</f>
        <v>#N/A</v>
      </c>
      <c r="Y47" s="517" t="e">
        <f ca="1">+IF(AND(ISNUMBER(OFFSET('Sanitation Data'!$D$11,0,10*ROW('Sanitation Data'!D41))),'Data Summary'!CN47="Yes"),OFFSET('Sanitation Data'!$D$11,0,10*ROW('Sanitation Data'!D41)),NA())</f>
        <v>#N/A</v>
      </c>
      <c r="Z47" s="517" t="e">
        <f ca="1">+IF(AND(ISNUMBER(OFFSET('Sanitation Data'!$D$12,0,10*ROW('Sanitation Data'!D41))),'Data Summary'!CO47="Yes"),OFFSET('Sanitation Data'!$D$12,0,10*ROW('Sanitation Data'!D41)),NA())</f>
        <v>#N/A</v>
      </c>
      <c r="AA47" s="517" t="e">
        <f ca="1">+IF(AND(ISNUMBER(OFFSET('Sanitation Data'!$E$4,0,10*ROW('Sanitation Data'!E41))),'Data Summary'!CP47="Yes"),100-OFFSET('Sanitation Data'!$E$4,0,10*ROW('Sanitation Data'!E41)),NA())</f>
        <v>#N/A</v>
      </c>
      <c r="AB47" s="517" t="e">
        <f ca="1">+IF(AND(ISNUMBER(OFFSET('Sanitation Data'!$E$6,0,10*ROW('Sanitation Data'!E41))),'Data Summary'!CQ47="Yes"),OFFSET('Sanitation Data'!$E$6,0,10*ROW('Sanitation Data'!E41)),NA())</f>
        <v>#N/A</v>
      </c>
      <c r="AC47" s="517" t="e">
        <f ca="1">+IF(AND(ISNUMBER(OFFSET('Sanitation Data'!$E$10,0,10*ROW('Sanitation Data'!E41))),'Data Summary'!CR47="Yes"),OFFSET('Sanitation Data'!$E$10,0,10*ROW('Sanitation Data'!E41)),NA())</f>
        <v>#N/A</v>
      </c>
      <c r="AD47" s="517" t="e">
        <f ca="1">+IF(AND(ISNUMBER(OFFSET('Sanitation Data'!$E$11,0,10*ROW('Sanitation Data'!E41))),'Data Summary'!CS47="Yes"),OFFSET('Sanitation Data'!$E$11,0,10*ROW('Sanitation Data'!E41)),NA())</f>
        <v>#N/A</v>
      </c>
      <c r="AE47" s="517" t="e">
        <f ca="1">+IF(AND(ISNUMBER(OFFSET('Sanitation Data'!$E$12,0,10*ROW('Sanitation Data'!E41))),'Data Summary'!CT47="Yes"),OFFSET('Sanitation Data'!$E$12,0,10*ROW('Sanitation Data'!E41)),NA())</f>
        <v>#N/A</v>
      </c>
      <c r="AF47" s="517" t="e">
        <f ca="1">+IF(AND(ISNUMBER(OFFSET('Sanitation Data'!$F$4,0,10*ROW('Sanitation Data'!F41))),'Data Summary'!CU47="Yes"),100-OFFSET('Sanitation Data'!$F$4,0,10*ROW('Sanitation Data'!F41)),NA())</f>
        <v>#N/A</v>
      </c>
      <c r="AG47" s="517" t="e">
        <f ca="1">+IF(AND(ISNUMBER(OFFSET('Sanitation Data'!$F$6,0,10*ROW('Sanitation Data'!F41))),'Data Summary'!CV47="Yes"),OFFSET('Sanitation Data'!$F$6,0,10*ROW('Sanitation Data'!F41)),NA())</f>
        <v>#N/A</v>
      </c>
      <c r="AH47" s="517" t="e">
        <f ca="1">+IF(AND(ISNUMBER(OFFSET('Sanitation Data'!$F$10,0,10*ROW('Sanitation Data'!F41))),'Data Summary'!CW47="Yes"),OFFSET('Sanitation Data'!$F$10,0,10*ROW('Sanitation Data'!F41)),NA())</f>
        <v>#N/A</v>
      </c>
      <c r="AI47" s="517" t="e">
        <f ca="1">+IF(AND(ISNUMBER(OFFSET('Sanitation Data'!$F$11,0,10*ROW('Sanitation Data'!F41))),'Data Summary'!CX47="Yes"),OFFSET('Sanitation Data'!$F$11,0,10*ROW('Sanitation Data'!F41)),NA())</f>
        <v>#N/A</v>
      </c>
      <c r="AJ47" s="517" t="e">
        <f ca="1">+IF(AND(ISNUMBER(OFFSET('Sanitation Data'!$F$12,0,10*ROW('Sanitation Data'!F41))),'Data Summary'!CY47="Yes"),OFFSET('Sanitation Data'!$F$12,0,10*ROW('Sanitation Data'!F41)),NA())</f>
        <v>#N/A</v>
      </c>
      <c r="AK47" s="517" t="e">
        <f ca="1">+IF(AND(ISNUMBER(OFFSET('Sanitation Data'!$G$4,0,10*ROW('Sanitation Data'!G41))),'Data Summary'!CZ47="Yes"),100-OFFSET('Sanitation Data'!$G$4,0,10*ROW('Sanitation Data'!G41)),NA())</f>
        <v>#N/A</v>
      </c>
      <c r="AL47" s="517" t="e">
        <f ca="1">+IF(AND(ISNUMBER(OFFSET('Sanitation Data'!$G$6,0,10*ROW('Sanitation Data'!G41))),'Data Summary'!DA47="Yes"),OFFSET('Sanitation Data'!$G$6,0,10*ROW('Sanitation Data'!G41)),NA())</f>
        <v>#N/A</v>
      </c>
      <c r="AM47" s="517" t="e">
        <f ca="1">+IF(AND(ISNUMBER(OFFSET('Sanitation Data'!$G$10,0,10*ROW('Sanitation Data'!G41))),'Data Summary'!DB47="Yes"),OFFSET('Sanitation Data'!$G$10,0,10*ROW('Sanitation Data'!G41)),NA())</f>
        <v>#N/A</v>
      </c>
      <c r="AN47" s="517" t="e">
        <f ca="1">+IF(AND(ISNUMBER(OFFSET('Sanitation Data'!$G$11,0,10*ROW('Sanitation Data'!G41))),'Data Summary'!DC47="Yes"),OFFSET('Sanitation Data'!$G$11,0,10*ROW('Sanitation Data'!G41)),NA())</f>
        <v>#N/A</v>
      </c>
      <c r="AO47" s="517" t="e">
        <f ca="1">+IF(AND(ISNUMBER(OFFSET('Sanitation Data'!$G$12,0,10*ROW('Sanitation Data'!G41))),'Data Summary'!DD47="Yes"),OFFSET('Sanitation Data'!$G$12,0,10*ROW('Sanitation Data'!G41)),NA())</f>
        <v>#N/A</v>
      </c>
      <c r="AP47" s="517" t="e">
        <f ca="1">+IF(AND(ISNUMBER(OFFSET('Sanitation Data'!$H$4,0,10*ROW('Sanitation Data'!H41))),'Data Summary'!DE47="Yes"),100-OFFSET('Sanitation Data'!$H$4,0,10*ROW('Sanitation Data'!H41)),NA())</f>
        <v>#N/A</v>
      </c>
      <c r="AQ47" s="517" t="e">
        <f ca="1">+IF(AND(ISNUMBER(OFFSET('Sanitation Data'!$H$6,0,10*ROW('Sanitation Data'!H41))),'Data Summary'!DF47="Yes"),OFFSET('Sanitation Data'!$H$6,0,10*ROW('Sanitation Data'!H41)),NA())</f>
        <v>#N/A</v>
      </c>
      <c r="AR47" s="517" t="e">
        <f ca="1">+IF(AND(ISNUMBER(OFFSET('Sanitation Data'!$H$10,0,10*ROW('Sanitation Data'!H41))),'Data Summary'!DG47="Yes"),OFFSET('Sanitation Data'!$H$10,0,10*ROW('Sanitation Data'!H41)),NA())</f>
        <v>#N/A</v>
      </c>
      <c r="AS47" s="517" t="e">
        <f ca="1">+IF(AND(ISNUMBER(OFFSET('Sanitation Data'!$H$11,0,10*ROW('Sanitation Data'!H41))),'Data Summary'!DH47="Yes"),OFFSET('Sanitation Data'!$H$11,0,10*ROW('Sanitation Data'!H41)),NA())</f>
        <v>#N/A</v>
      </c>
      <c r="AT47" s="517" t="e">
        <f ca="1">+IF(AND(ISNUMBER(OFFSET('Sanitation Data'!$H$12,0,10*ROW('Sanitation Data'!H41))),'Data Summary'!DI47="Yes"),OFFSET('Sanitation Data'!$H$12,0,10*ROW('Sanitation Data'!H41)),NA())</f>
        <v>#N/A</v>
      </c>
      <c r="AU47" s="517" t="e">
        <f ca="1">+IF(AND(ISNUMBER(OFFSET('Sanitation Data'!$I$4,0,10*ROW('Sanitation Data'!I41))),'Data Summary'!DJ47="Yes"),100-OFFSET('Sanitation Data'!$I$4,0,10*ROW('Sanitation Data'!I41)),NA())</f>
        <v>#N/A</v>
      </c>
      <c r="AV47" s="517" t="e">
        <f ca="1">+IF(AND(ISNUMBER(OFFSET('Sanitation Data'!$I$6,0,10*ROW('Sanitation Data'!I41))),'Data Summary'!DK47="Yes"),OFFSET('Sanitation Data'!$I$6,0,10*ROW('Sanitation Data'!I41)),NA())</f>
        <v>#N/A</v>
      </c>
      <c r="AW47" s="517" t="e">
        <f ca="1">+IF(AND(ISNUMBER(OFFSET('Sanitation Data'!$I$10,0,10*ROW('Sanitation Data'!I41))),'Data Summary'!DL47="Yes"),OFFSET('Sanitation Data'!$I$10,0,10*ROW('Sanitation Data'!I41)),NA())</f>
        <v>#N/A</v>
      </c>
      <c r="AX47" s="517" t="e">
        <f ca="1">+IF(AND(ISNUMBER(OFFSET('Sanitation Data'!$I$11,0,10*ROW('Sanitation Data'!I41))),'Data Summary'!DM47="Yes"),OFFSET('Sanitation Data'!$I$11,0,10*ROW('Sanitation Data'!I41)),NA())</f>
        <v>#N/A</v>
      </c>
      <c r="AY47" s="517" t="e">
        <f ca="1">+IF(AND(ISNUMBER(OFFSET('Sanitation Data'!$I$12,0,10*ROW('Sanitation Data'!I41))),'Data Summary'!DN47="Yes"),OFFSET('Sanitation Data'!$I$12,0,10*ROW('Sanitation Data'!I41)),NA())</f>
        <v>#N/A</v>
      </c>
      <c r="AZ47" s="518" t="e">
        <f ca="1">+IF(AND(ISNUMBER(OFFSET('Hygiene Data'!$D$5,0,10*ROW('Hygiene Data'!D41))),'Data Summary'!DO47="Yes"),OFFSET('Hygiene Data'!$D$5,0,10*ROW('Hygiene Data'!D41)),NA())</f>
        <v>#N/A</v>
      </c>
      <c r="BA47" s="518" t="e">
        <f ca="1">+IF(AND(ISNUMBER(OFFSET('Hygiene Data'!$D$7,0,10*ROW('Hygiene Data'!D41))),'Data Summary'!DP47="Yes"),OFFSET('Hygiene Data'!$D$7,0,10*ROW('Hygiene Data'!D41)),NA())</f>
        <v>#N/A</v>
      </c>
      <c r="BB47" s="518" t="e">
        <f ca="1">+IF(AND(ISNUMBER(OFFSET('Hygiene Data'!$D$9,0,10*ROW('Hygiene Data'!D41))),'Data Summary'!DQ47="Yes"),OFFSET('Hygiene Data'!$D$9,0,10*ROW('Hygiene Data'!D41)),NA())</f>
        <v>#N/A</v>
      </c>
      <c r="BC47" s="518" t="e">
        <f ca="1">+IF(AND(ISNUMBER(OFFSET('Hygiene Data'!$E$5,0,10*ROW('Hygiene Data'!E41))),'Data Summary'!DR47="Yes"),OFFSET('Hygiene Data'!$E$5,0,10*ROW('Hygiene Data'!E41)),NA())</f>
        <v>#N/A</v>
      </c>
      <c r="BD47" s="518" t="e">
        <f ca="1">+IF(AND(ISNUMBER(OFFSET('Hygiene Data'!$E$7,0,10*ROW('Hygiene Data'!E41))),'Data Summary'!DS47="Yes"),OFFSET('Hygiene Data'!$E$7,0,10*ROW('Hygiene Data'!E41)),NA())</f>
        <v>#N/A</v>
      </c>
      <c r="BE47" s="518" t="e">
        <f ca="1">+IF(AND(ISNUMBER(OFFSET('Hygiene Data'!$E$9,0,10*ROW('Hygiene Data'!E41))),'Data Summary'!DT47="Yes"),OFFSET('Hygiene Data'!$E$9,0,10*ROW('Hygiene Data'!E41)),NA())</f>
        <v>#N/A</v>
      </c>
      <c r="BF47" s="518" t="e">
        <f ca="1">+IF(AND(ISNUMBER(OFFSET('Hygiene Data'!$F$5,0,10*ROW('Hygiene Data'!F41))),'Data Summary'!DU47="Yes"),OFFSET('Hygiene Data'!$F$5,0,10*ROW('Hygiene Data'!F41)),NA())</f>
        <v>#N/A</v>
      </c>
      <c r="BG47" s="518" t="e">
        <f ca="1">+IF(AND(ISNUMBER(OFFSET('Hygiene Data'!$F$7,0,10*ROW('Hygiene Data'!F41))),'Data Summary'!DV47="Yes"),OFFSET('Hygiene Data'!$F$7,0,10*ROW('Hygiene Data'!F41)),NA())</f>
        <v>#N/A</v>
      </c>
      <c r="BH47" s="518" t="e">
        <f ca="1">+IF(AND(ISNUMBER(OFFSET('Hygiene Data'!$F$9,0,10*ROW('Hygiene Data'!F41))),'Data Summary'!DW47="Yes"),OFFSET('Hygiene Data'!$F$9,0,10*ROW('Hygiene Data'!F41)),NA())</f>
        <v>#N/A</v>
      </c>
      <c r="BI47" s="518" t="e">
        <f ca="1">+IF(AND(ISNUMBER(OFFSET('Hygiene Data'!$G$5,0,10*ROW('Hygiene Data'!G41))),'Data Summary'!DX47="Yes"),OFFSET('Hygiene Data'!$G$5,0,10*ROW('Hygiene Data'!G41)),NA())</f>
        <v>#N/A</v>
      </c>
      <c r="BJ47" s="518" t="e">
        <f ca="1">+IF(AND(ISNUMBER(OFFSET('Hygiene Data'!$G$7,0,10*ROW('Hygiene Data'!G41))),'Data Summary'!DY47="Yes"),OFFSET('Hygiene Data'!$G$7,0,10*ROW('Hygiene Data'!G41)),NA())</f>
        <v>#N/A</v>
      </c>
      <c r="BK47" s="518" t="e">
        <f ca="1">+IF(AND(ISNUMBER(OFFSET('Hygiene Data'!$G$9,0,10*ROW('Hygiene Data'!G41))),'Data Summary'!DZ47="Yes"),OFFSET('Hygiene Data'!$G$9,0,10*ROW('Hygiene Data'!G41)),NA())</f>
        <v>#N/A</v>
      </c>
      <c r="BL47" s="518" t="e">
        <f ca="1">+IF(AND(ISNUMBER(OFFSET('Hygiene Data'!$H$5,0,10*ROW('Hygiene Data'!H41))),'Data Summary'!EA47="Yes"),OFFSET('Hygiene Data'!$H$5,0,10*ROW('Hygiene Data'!H41)),NA())</f>
        <v>#N/A</v>
      </c>
      <c r="BM47" s="518" t="e">
        <f ca="1">+IF(AND(ISNUMBER(OFFSET('Hygiene Data'!$H$7,0,10*ROW('Hygiene Data'!H41))),'Data Summary'!EB47="Yes"),OFFSET('Hygiene Data'!$H$7,0,10*ROW('Hygiene Data'!H41)),NA())</f>
        <v>#N/A</v>
      </c>
      <c r="BN47" s="518" t="e">
        <f ca="1">+IF(AND(ISNUMBER(OFFSET('Hygiene Data'!$H$9,0,10*ROW('Hygiene Data'!H41))),'Data Summary'!EC47="Yes"),OFFSET('Hygiene Data'!$H$9,0,10*ROW('Hygiene Data'!H41)),NA())</f>
        <v>#N/A</v>
      </c>
      <c r="BO47" s="518" t="e">
        <f ca="1">+IF(AND(ISNUMBER(OFFSET('Hygiene Data'!$I$5,0,10*ROW('Hygiene Data'!I41))),'Data Summary'!ED47="Yes"),OFFSET('Hygiene Data'!$I$5,0,10*ROW('Hygiene Data'!I41)),NA())</f>
        <v>#N/A</v>
      </c>
      <c r="BP47" s="518" t="e">
        <f ca="1">+IF(AND(ISNUMBER(OFFSET('Hygiene Data'!$I$7,0,10*ROW('Hygiene Data'!I41))),'Data Summary'!EE47="Yes"),OFFSET('Hygiene Data'!$I$7,0,10*ROW('Hygiene Data'!I41)),NA())</f>
        <v>#N/A</v>
      </c>
      <c r="BQ47" s="518" t="e">
        <f ca="1">+IF(AND(ISNUMBER(OFFSET('Hygiene Data'!$I$9,0,10*ROW('Hygiene Data'!I41))),'Data Summary'!EF47="Yes"),OFFSET('Hygiene Data'!$I$9,0,10*ROW('Hygiene Data'!I41)),NA())</f>
        <v>#N/A</v>
      </c>
    </row>
    <row r="48" spans="1:69" x14ac:dyDescent="0.25">
      <c r="A48" s="514" t="e">
        <f ca="1">+RIGHT('Data Summary'!A48,LEN('Data Summary'!A48)-9)</f>
        <v>#VALUE!</v>
      </c>
      <c r="B48" s="488" t="str">
        <f ca="1">+IF(ISTEXT('Data Summary'!B48),'Data Summary'!B48,"")</f>
        <v/>
      </c>
      <c r="C48" s="515" t="e">
        <f ca="1">+VALUE('Data Summary'!C48)</f>
        <v>#VALUE!</v>
      </c>
      <c r="D48" s="516" t="e">
        <f ca="1">+IF(AND(ISNUMBER(OFFSET('Water Data'!$D$4,0,10*ROW('Water Data'!D42))),'Data Summary'!BS48="Yes"),100-OFFSET('Water Data'!$D$4,0,10*ROW('Water Data'!D42)),NA())</f>
        <v>#N/A</v>
      </c>
      <c r="E48" s="516" t="e">
        <f ca="1">+IF(AND(ISNUMBER(OFFSET('Water Data'!$D$6,0,10*ROW('Water Data'!D42))),'Data Summary'!BT48="Yes"),OFFSET('Water Data'!$D$6,0,10*ROW('Water Data'!D42)),NA())</f>
        <v>#N/A</v>
      </c>
      <c r="F48" s="516" t="e">
        <f ca="1">+IF(AND(ISNUMBER(OFFSET('Water Data'!$D$9,0,10*ROW('Water Data'!D42))),'Data Summary'!BU48="Yes"),OFFSET('Water Data'!$D$9,0,10*ROW('Water Data'!D42)),NA())</f>
        <v>#N/A</v>
      </c>
      <c r="G48" s="516" t="e">
        <f ca="1">+IF(AND(ISNUMBER(OFFSET('Water Data'!$E$4,0,10*ROW('Water Data'!E42))),'Data Summary'!BV48="Yes"),100-OFFSET('Water Data'!$E$4,0,10*ROW('Water Data'!E42)),NA())</f>
        <v>#N/A</v>
      </c>
      <c r="H48" s="516" t="e">
        <f ca="1">+IF(AND(ISNUMBER(OFFSET('Water Data'!$E$6,0,10*ROW('Water Data'!E42))),'Data Summary'!BW48="Yes"),OFFSET('Water Data'!$E$6,0,10*ROW('Water Data'!E42)),NA())</f>
        <v>#N/A</v>
      </c>
      <c r="I48" s="516" t="e">
        <f ca="1">+IF(AND(ISNUMBER(OFFSET('Water Data'!$E$9,0,10*ROW('Water Data'!E42))),'Data Summary'!BX48="Yes"),OFFSET('Water Data'!$E$9,0,10*ROW('Water Data'!E42)),NA())</f>
        <v>#N/A</v>
      </c>
      <c r="J48" s="516" t="e">
        <f ca="1">+IF(AND(ISNUMBER(OFFSET('Water Data'!$F$4,0,10*ROW('Water Data'!F42))),'Data Summary'!BY48="Yes"),100-OFFSET('Water Data'!$F$4,0,10*ROW('Water Data'!F42)),NA())</f>
        <v>#N/A</v>
      </c>
      <c r="K48" s="516" t="e">
        <f ca="1">+IF(AND(ISNUMBER(OFFSET('Water Data'!$F$6,0,10*ROW('Water Data'!F42))),'Data Summary'!BZ48="Yes"),OFFSET('Water Data'!$F$6,0,10*ROW('Water Data'!F42)),NA())</f>
        <v>#N/A</v>
      </c>
      <c r="L48" s="516" t="e">
        <f ca="1">+IF(AND(ISNUMBER(OFFSET('Water Data'!$F$9,0,10*ROW('Water Data'!F42))),'Data Summary'!CA48="Yes"),OFFSET('Water Data'!$F$9,0,10*ROW('Water Data'!F42)),NA())</f>
        <v>#N/A</v>
      </c>
      <c r="M48" s="516" t="e">
        <f ca="1">+IF(AND(ISNUMBER(OFFSET('Water Data'!$G$4,0,10*ROW('Water Data'!G42))),'Data Summary'!CB48="Yes"),100-OFFSET('Water Data'!$G$4,0,10*ROW('Water Data'!G42)),NA())</f>
        <v>#N/A</v>
      </c>
      <c r="N48" s="516" t="e">
        <f ca="1">+IF(AND(ISNUMBER(OFFSET('Water Data'!$G$6,0,10*ROW('Water Data'!G42))),'Data Summary'!CC48="Yes"),OFFSET('Water Data'!$G$6,0,10*ROW('Water Data'!G42)),NA())</f>
        <v>#N/A</v>
      </c>
      <c r="O48" s="516" t="e">
        <f ca="1">+IF(AND(ISNUMBER(OFFSET('Water Data'!$G$9,0,10*ROW('Water Data'!G42))),'Data Summary'!CD48="Yes"),OFFSET('Water Data'!$G$9,0,10*ROW('Water Data'!G42)),NA())</f>
        <v>#N/A</v>
      </c>
      <c r="P48" s="516" t="e">
        <f ca="1">+IF(AND(ISNUMBER(OFFSET('Water Data'!$H$4,0,10*ROW('Water Data'!H42))),'Data Summary'!CE48="Yes"),100-OFFSET('Water Data'!$H$4,0,10*ROW('Water Data'!H42)),NA())</f>
        <v>#N/A</v>
      </c>
      <c r="Q48" s="516" t="e">
        <f ca="1">+IF(AND(ISNUMBER(OFFSET('Water Data'!$H$6,0,10*ROW('Water Data'!H42))),'Data Summary'!CF48="Yes"),OFFSET('Water Data'!$H$6,0,10*ROW('Water Data'!H42)),NA())</f>
        <v>#N/A</v>
      </c>
      <c r="R48" s="516" t="e">
        <f ca="1">+IF(AND(ISNUMBER(OFFSET('Water Data'!$H$9,0,10*ROW('Water Data'!H42))),'Data Summary'!CG48="Yes"),OFFSET('Water Data'!$H$9,0,10*ROW('Water Data'!H42)),NA())</f>
        <v>#N/A</v>
      </c>
      <c r="S48" s="516" t="e">
        <f ca="1">+IF(AND(ISNUMBER(OFFSET('Water Data'!$I$4,0,10*ROW('Water Data'!I42))),'Data Summary'!CH48="Yes"),100-OFFSET('Water Data'!$I$4,0,10*ROW('Water Data'!I42)),NA())</f>
        <v>#N/A</v>
      </c>
      <c r="T48" s="516" t="e">
        <f ca="1">+IF(AND(ISNUMBER(OFFSET('Water Data'!$I$6,0,10*ROW('Water Data'!I42))),'Data Summary'!CI48="Yes"),OFFSET('Water Data'!$I$6,0,10*ROW('Water Data'!I42)),NA())</f>
        <v>#N/A</v>
      </c>
      <c r="U48" s="516" t="e">
        <f ca="1">+IF(AND(ISNUMBER(OFFSET('Water Data'!$I$9,0,10*ROW('Water Data'!I42))),'Data Summary'!CJ48="Yes"),OFFSET('Water Data'!$I$9,0,10*ROW('Water Data'!I42)),NA())</f>
        <v>#N/A</v>
      </c>
      <c r="V48" s="517" t="e">
        <f ca="1">+IF(AND(ISNUMBER(OFFSET('Sanitation Data'!$D$4,0,10*ROW('Sanitation Data'!D42))),'Data Summary'!CK48="Yes"),100-OFFSET('Sanitation Data'!$D$4,0,10*ROW('Sanitation Data'!D42)),NA())</f>
        <v>#N/A</v>
      </c>
      <c r="W48" s="517" t="e">
        <f ca="1">+IF(AND(ISNUMBER(OFFSET('Sanitation Data'!$D$6,0,10*ROW('Sanitation Data'!D42))),'Data Summary'!CL48="Yes"),OFFSET('Sanitation Data'!$D$6,0,10*ROW('Sanitation Data'!D42)),NA())</f>
        <v>#N/A</v>
      </c>
      <c r="X48" s="517" t="e">
        <f ca="1">+IF(AND(ISNUMBER(OFFSET('Sanitation Data'!$D$10,0,10*ROW('Sanitation Data'!D42))),'Data Summary'!CM48="Yes"),OFFSET('Sanitation Data'!$D$10,0,10*ROW('Sanitation Data'!D42)),NA())</f>
        <v>#N/A</v>
      </c>
      <c r="Y48" s="517" t="e">
        <f ca="1">+IF(AND(ISNUMBER(OFFSET('Sanitation Data'!$D$11,0,10*ROW('Sanitation Data'!D42))),'Data Summary'!CN48="Yes"),OFFSET('Sanitation Data'!$D$11,0,10*ROW('Sanitation Data'!D42)),NA())</f>
        <v>#N/A</v>
      </c>
      <c r="Z48" s="517" t="e">
        <f ca="1">+IF(AND(ISNUMBER(OFFSET('Sanitation Data'!$D$12,0,10*ROW('Sanitation Data'!D42))),'Data Summary'!CO48="Yes"),OFFSET('Sanitation Data'!$D$12,0,10*ROW('Sanitation Data'!D42)),NA())</f>
        <v>#N/A</v>
      </c>
      <c r="AA48" s="517" t="e">
        <f ca="1">+IF(AND(ISNUMBER(OFFSET('Sanitation Data'!$E$4,0,10*ROW('Sanitation Data'!E42))),'Data Summary'!CP48="Yes"),100-OFFSET('Sanitation Data'!$E$4,0,10*ROW('Sanitation Data'!E42)),NA())</f>
        <v>#N/A</v>
      </c>
      <c r="AB48" s="517" t="e">
        <f ca="1">+IF(AND(ISNUMBER(OFFSET('Sanitation Data'!$E$6,0,10*ROW('Sanitation Data'!E42))),'Data Summary'!CQ48="Yes"),OFFSET('Sanitation Data'!$E$6,0,10*ROW('Sanitation Data'!E42)),NA())</f>
        <v>#N/A</v>
      </c>
      <c r="AC48" s="517" t="e">
        <f ca="1">+IF(AND(ISNUMBER(OFFSET('Sanitation Data'!$E$10,0,10*ROW('Sanitation Data'!E42))),'Data Summary'!CR48="Yes"),OFFSET('Sanitation Data'!$E$10,0,10*ROW('Sanitation Data'!E42)),NA())</f>
        <v>#N/A</v>
      </c>
      <c r="AD48" s="517" t="e">
        <f ca="1">+IF(AND(ISNUMBER(OFFSET('Sanitation Data'!$E$11,0,10*ROW('Sanitation Data'!E42))),'Data Summary'!CS48="Yes"),OFFSET('Sanitation Data'!$E$11,0,10*ROW('Sanitation Data'!E42)),NA())</f>
        <v>#N/A</v>
      </c>
      <c r="AE48" s="517" t="e">
        <f ca="1">+IF(AND(ISNUMBER(OFFSET('Sanitation Data'!$E$12,0,10*ROW('Sanitation Data'!E42))),'Data Summary'!CT48="Yes"),OFFSET('Sanitation Data'!$E$12,0,10*ROW('Sanitation Data'!E42)),NA())</f>
        <v>#N/A</v>
      </c>
      <c r="AF48" s="517" t="e">
        <f ca="1">+IF(AND(ISNUMBER(OFFSET('Sanitation Data'!$F$4,0,10*ROW('Sanitation Data'!F42))),'Data Summary'!CU48="Yes"),100-OFFSET('Sanitation Data'!$F$4,0,10*ROW('Sanitation Data'!F42)),NA())</f>
        <v>#N/A</v>
      </c>
      <c r="AG48" s="517" t="e">
        <f ca="1">+IF(AND(ISNUMBER(OFFSET('Sanitation Data'!$F$6,0,10*ROW('Sanitation Data'!F42))),'Data Summary'!CV48="Yes"),OFFSET('Sanitation Data'!$F$6,0,10*ROW('Sanitation Data'!F42)),NA())</f>
        <v>#N/A</v>
      </c>
      <c r="AH48" s="517" t="e">
        <f ca="1">+IF(AND(ISNUMBER(OFFSET('Sanitation Data'!$F$10,0,10*ROW('Sanitation Data'!F42))),'Data Summary'!CW48="Yes"),OFFSET('Sanitation Data'!$F$10,0,10*ROW('Sanitation Data'!F42)),NA())</f>
        <v>#N/A</v>
      </c>
      <c r="AI48" s="517" t="e">
        <f ca="1">+IF(AND(ISNUMBER(OFFSET('Sanitation Data'!$F$11,0,10*ROW('Sanitation Data'!F42))),'Data Summary'!CX48="Yes"),OFFSET('Sanitation Data'!$F$11,0,10*ROW('Sanitation Data'!F42)),NA())</f>
        <v>#N/A</v>
      </c>
      <c r="AJ48" s="517" t="e">
        <f ca="1">+IF(AND(ISNUMBER(OFFSET('Sanitation Data'!$F$12,0,10*ROW('Sanitation Data'!F42))),'Data Summary'!CY48="Yes"),OFFSET('Sanitation Data'!$F$12,0,10*ROW('Sanitation Data'!F42)),NA())</f>
        <v>#N/A</v>
      </c>
      <c r="AK48" s="517" t="e">
        <f ca="1">+IF(AND(ISNUMBER(OFFSET('Sanitation Data'!$G$4,0,10*ROW('Sanitation Data'!G42))),'Data Summary'!CZ48="Yes"),100-OFFSET('Sanitation Data'!$G$4,0,10*ROW('Sanitation Data'!G42)),NA())</f>
        <v>#N/A</v>
      </c>
      <c r="AL48" s="517" t="e">
        <f ca="1">+IF(AND(ISNUMBER(OFFSET('Sanitation Data'!$G$6,0,10*ROW('Sanitation Data'!G42))),'Data Summary'!DA48="Yes"),OFFSET('Sanitation Data'!$G$6,0,10*ROW('Sanitation Data'!G42)),NA())</f>
        <v>#N/A</v>
      </c>
      <c r="AM48" s="517" t="e">
        <f ca="1">+IF(AND(ISNUMBER(OFFSET('Sanitation Data'!$G$10,0,10*ROW('Sanitation Data'!G42))),'Data Summary'!DB48="Yes"),OFFSET('Sanitation Data'!$G$10,0,10*ROW('Sanitation Data'!G42)),NA())</f>
        <v>#N/A</v>
      </c>
      <c r="AN48" s="517" t="e">
        <f ca="1">+IF(AND(ISNUMBER(OFFSET('Sanitation Data'!$G$11,0,10*ROW('Sanitation Data'!G42))),'Data Summary'!DC48="Yes"),OFFSET('Sanitation Data'!$G$11,0,10*ROW('Sanitation Data'!G42)),NA())</f>
        <v>#N/A</v>
      </c>
      <c r="AO48" s="517" t="e">
        <f ca="1">+IF(AND(ISNUMBER(OFFSET('Sanitation Data'!$G$12,0,10*ROW('Sanitation Data'!G42))),'Data Summary'!DD48="Yes"),OFFSET('Sanitation Data'!$G$12,0,10*ROW('Sanitation Data'!G42)),NA())</f>
        <v>#N/A</v>
      </c>
      <c r="AP48" s="517" t="e">
        <f ca="1">+IF(AND(ISNUMBER(OFFSET('Sanitation Data'!$H$4,0,10*ROW('Sanitation Data'!H42))),'Data Summary'!DE48="Yes"),100-OFFSET('Sanitation Data'!$H$4,0,10*ROW('Sanitation Data'!H42)),NA())</f>
        <v>#N/A</v>
      </c>
      <c r="AQ48" s="517" t="e">
        <f ca="1">+IF(AND(ISNUMBER(OFFSET('Sanitation Data'!$H$6,0,10*ROW('Sanitation Data'!H42))),'Data Summary'!DF48="Yes"),OFFSET('Sanitation Data'!$H$6,0,10*ROW('Sanitation Data'!H42)),NA())</f>
        <v>#N/A</v>
      </c>
      <c r="AR48" s="517" t="e">
        <f ca="1">+IF(AND(ISNUMBER(OFFSET('Sanitation Data'!$H$10,0,10*ROW('Sanitation Data'!H42))),'Data Summary'!DG48="Yes"),OFFSET('Sanitation Data'!$H$10,0,10*ROW('Sanitation Data'!H42)),NA())</f>
        <v>#N/A</v>
      </c>
      <c r="AS48" s="517" t="e">
        <f ca="1">+IF(AND(ISNUMBER(OFFSET('Sanitation Data'!$H$11,0,10*ROW('Sanitation Data'!H42))),'Data Summary'!DH48="Yes"),OFFSET('Sanitation Data'!$H$11,0,10*ROW('Sanitation Data'!H42)),NA())</f>
        <v>#N/A</v>
      </c>
      <c r="AT48" s="517" t="e">
        <f ca="1">+IF(AND(ISNUMBER(OFFSET('Sanitation Data'!$H$12,0,10*ROW('Sanitation Data'!H42))),'Data Summary'!DI48="Yes"),OFFSET('Sanitation Data'!$H$12,0,10*ROW('Sanitation Data'!H42)),NA())</f>
        <v>#N/A</v>
      </c>
      <c r="AU48" s="517" t="e">
        <f ca="1">+IF(AND(ISNUMBER(OFFSET('Sanitation Data'!$I$4,0,10*ROW('Sanitation Data'!I42))),'Data Summary'!DJ48="Yes"),100-OFFSET('Sanitation Data'!$I$4,0,10*ROW('Sanitation Data'!I42)),NA())</f>
        <v>#N/A</v>
      </c>
      <c r="AV48" s="517" t="e">
        <f ca="1">+IF(AND(ISNUMBER(OFFSET('Sanitation Data'!$I$6,0,10*ROW('Sanitation Data'!I42))),'Data Summary'!DK48="Yes"),OFFSET('Sanitation Data'!$I$6,0,10*ROW('Sanitation Data'!I42)),NA())</f>
        <v>#N/A</v>
      </c>
      <c r="AW48" s="517" t="e">
        <f ca="1">+IF(AND(ISNUMBER(OFFSET('Sanitation Data'!$I$10,0,10*ROW('Sanitation Data'!I42))),'Data Summary'!DL48="Yes"),OFFSET('Sanitation Data'!$I$10,0,10*ROW('Sanitation Data'!I42)),NA())</f>
        <v>#N/A</v>
      </c>
      <c r="AX48" s="517" t="e">
        <f ca="1">+IF(AND(ISNUMBER(OFFSET('Sanitation Data'!$I$11,0,10*ROW('Sanitation Data'!I42))),'Data Summary'!DM48="Yes"),OFFSET('Sanitation Data'!$I$11,0,10*ROW('Sanitation Data'!I42)),NA())</f>
        <v>#N/A</v>
      </c>
      <c r="AY48" s="517" t="e">
        <f ca="1">+IF(AND(ISNUMBER(OFFSET('Sanitation Data'!$I$12,0,10*ROW('Sanitation Data'!I42))),'Data Summary'!DN48="Yes"),OFFSET('Sanitation Data'!$I$12,0,10*ROW('Sanitation Data'!I42)),NA())</f>
        <v>#N/A</v>
      </c>
      <c r="AZ48" s="518" t="e">
        <f ca="1">+IF(AND(ISNUMBER(OFFSET('Hygiene Data'!$D$5,0,10*ROW('Hygiene Data'!D42))),'Data Summary'!DO48="Yes"),OFFSET('Hygiene Data'!$D$5,0,10*ROW('Hygiene Data'!D42)),NA())</f>
        <v>#N/A</v>
      </c>
      <c r="BA48" s="518" t="e">
        <f ca="1">+IF(AND(ISNUMBER(OFFSET('Hygiene Data'!$D$7,0,10*ROW('Hygiene Data'!D42))),'Data Summary'!DP48="Yes"),OFFSET('Hygiene Data'!$D$7,0,10*ROW('Hygiene Data'!D42)),NA())</f>
        <v>#N/A</v>
      </c>
      <c r="BB48" s="518" t="e">
        <f ca="1">+IF(AND(ISNUMBER(OFFSET('Hygiene Data'!$D$9,0,10*ROW('Hygiene Data'!D42))),'Data Summary'!DQ48="Yes"),OFFSET('Hygiene Data'!$D$9,0,10*ROW('Hygiene Data'!D42)),NA())</f>
        <v>#N/A</v>
      </c>
      <c r="BC48" s="518" t="e">
        <f ca="1">+IF(AND(ISNUMBER(OFFSET('Hygiene Data'!$E$5,0,10*ROW('Hygiene Data'!E42))),'Data Summary'!DR48="Yes"),OFFSET('Hygiene Data'!$E$5,0,10*ROW('Hygiene Data'!E42)),NA())</f>
        <v>#N/A</v>
      </c>
      <c r="BD48" s="518" t="e">
        <f ca="1">+IF(AND(ISNUMBER(OFFSET('Hygiene Data'!$E$7,0,10*ROW('Hygiene Data'!E42))),'Data Summary'!DS48="Yes"),OFFSET('Hygiene Data'!$E$7,0,10*ROW('Hygiene Data'!E42)),NA())</f>
        <v>#N/A</v>
      </c>
      <c r="BE48" s="518" t="e">
        <f ca="1">+IF(AND(ISNUMBER(OFFSET('Hygiene Data'!$E$9,0,10*ROW('Hygiene Data'!E42))),'Data Summary'!DT48="Yes"),OFFSET('Hygiene Data'!$E$9,0,10*ROW('Hygiene Data'!E42)),NA())</f>
        <v>#N/A</v>
      </c>
      <c r="BF48" s="518" t="e">
        <f ca="1">+IF(AND(ISNUMBER(OFFSET('Hygiene Data'!$F$5,0,10*ROW('Hygiene Data'!F42))),'Data Summary'!DU48="Yes"),OFFSET('Hygiene Data'!$F$5,0,10*ROW('Hygiene Data'!F42)),NA())</f>
        <v>#N/A</v>
      </c>
      <c r="BG48" s="518" t="e">
        <f ca="1">+IF(AND(ISNUMBER(OFFSET('Hygiene Data'!$F$7,0,10*ROW('Hygiene Data'!F42))),'Data Summary'!DV48="Yes"),OFFSET('Hygiene Data'!$F$7,0,10*ROW('Hygiene Data'!F42)),NA())</f>
        <v>#N/A</v>
      </c>
      <c r="BH48" s="518" t="e">
        <f ca="1">+IF(AND(ISNUMBER(OFFSET('Hygiene Data'!$F$9,0,10*ROW('Hygiene Data'!F42))),'Data Summary'!DW48="Yes"),OFFSET('Hygiene Data'!$F$9,0,10*ROW('Hygiene Data'!F42)),NA())</f>
        <v>#N/A</v>
      </c>
      <c r="BI48" s="518" t="e">
        <f ca="1">+IF(AND(ISNUMBER(OFFSET('Hygiene Data'!$G$5,0,10*ROW('Hygiene Data'!G42))),'Data Summary'!DX48="Yes"),OFFSET('Hygiene Data'!$G$5,0,10*ROW('Hygiene Data'!G42)),NA())</f>
        <v>#N/A</v>
      </c>
      <c r="BJ48" s="518" t="e">
        <f ca="1">+IF(AND(ISNUMBER(OFFSET('Hygiene Data'!$G$7,0,10*ROW('Hygiene Data'!G42))),'Data Summary'!DY48="Yes"),OFFSET('Hygiene Data'!$G$7,0,10*ROW('Hygiene Data'!G42)),NA())</f>
        <v>#N/A</v>
      </c>
      <c r="BK48" s="518" t="e">
        <f ca="1">+IF(AND(ISNUMBER(OFFSET('Hygiene Data'!$G$9,0,10*ROW('Hygiene Data'!G42))),'Data Summary'!DZ48="Yes"),OFFSET('Hygiene Data'!$G$9,0,10*ROW('Hygiene Data'!G42)),NA())</f>
        <v>#N/A</v>
      </c>
      <c r="BL48" s="518" t="e">
        <f ca="1">+IF(AND(ISNUMBER(OFFSET('Hygiene Data'!$H$5,0,10*ROW('Hygiene Data'!H42))),'Data Summary'!EA48="Yes"),OFFSET('Hygiene Data'!$H$5,0,10*ROW('Hygiene Data'!H42)),NA())</f>
        <v>#N/A</v>
      </c>
      <c r="BM48" s="518" t="e">
        <f ca="1">+IF(AND(ISNUMBER(OFFSET('Hygiene Data'!$H$7,0,10*ROW('Hygiene Data'!H42))),'Data Summary'!EB48="Yes"),OFFSET('Hygiene Data'!$H$7,0,10*ROW('Hygiene Data'!H42)),NA())</f>
        <v>#N/A</v>
      </c>
      <c r="BN48" s="518" t="e">
        <f ca="1">+IF(AND(ISNUMBER(OFFSET('Hygiene Data'!$H$9,0,10*ROW('Hygiene Data'!H42))),'Data Summary'!EC48="Yes"),OFFSET('Hygiene Data'!$H$9,0,10*ROW('Hygiene Data'!H42)),NA())</f>
        <v>#N/A</v>
      </c>
      <c r="BO48" s="518" t="e">
        <f ca="1">+IF(AND(ISNUMBER(OFFSET('Hygiene Data'!$I$5,0,10*ROW('Hygiene Data'!I42))),'Data Summary'!ED48="Yes"),OFFSET('Hygiene Data'!$I$5,0,10*ROW('Hygiene Data'!I42)),NA())</f>
        <v>#N/A</v>
      </c>
      <c r="BP48" s="518" t="e">
        <f ca="1">+IF(AND(ISNUMBER(OFFSET('Hygiene Data'!$I$7,0,10*ROW('Hygiene Data'!I42))),'Data Summary'!EE48="Yes"),OFFSET('Hygiene Data'!$I$7,0,10*ROW('Hygiene Data'!I42)),NA())</f>
        <v>#N/A</v>
      </c>
      <c r="BQ48" s="518" t="e">
        <f ca="1">+IF(AND(ISNUMBER(OFFSET('Hygiene Data'!$I$9,0,10*ROW('Hygiene Data'!I42))),'Data Summary'!EF48="Yes"),OFFSET('Hygiene Data'!$I$9,0,10*ROW('Hygiene Data'!I42)),NA())</f>
        <v>#N/A</v>
      </c>
    </row>
    <row r="49" spans="1:69" x14ac:dyDescent="0.25">
      <c r="A49" s="514" t="e">
        <f ca="1">+RIGHT('Data Summary'!A49,LEN('Data Summary'!A49)-9)</f>
        <v>#VALUE!</v>
      </c>
      <c r="B49" s="488" t="str">
        <f ca="1">+IF(ISTEXT('Data Summary'!B49),'Data Summary'!B49,"")</f>
        <v/>
      </c>
      <c r="C49" s="515" t="e">
        <f ca="1">+VALUE('Data Summary'!C49)</f>
        <v>#VALUE!</v>
      </c>
      <c r="D49" s="516" t="e">
        <f ca="1">+IF(AND(ISNUMBER(OFFSET('Water Data'!$D$4,0,10*ROW('Water Data'!D43))),'Data Summary'!BS49="Yes"),100-OFFSET('Water Data'!$D$4,0,10*ROW('Water Data'!D43)),NA())</f>
        <v>#N/A</v>
      </c>
      <c r="E49" s="516" t="e">
        <f ca="1">+IF(AND(ISNUMBER(OFFSET('Water Data'!$D$6,0,10*ROW('Water Data'!D43))),'Data Summary'!BT49="Yes"),OFFSET('Water Data'!$D$6,0,10*ROW('Water Data'!D43)),NA())</f>
        <v>#N/A</v>
      </c>
      <c r="F49" s="516" t="e">
        <f ca="1">+IF(AND(ISNUMBER(OFFSET('Water Data'!$D$9,0,10*ROW('Water Data'!D43))),'Data Summary'!BU49="Yes"),OFFSET('Water Data'!$D$9,0,10*ROW('Water Data'!D43)),NA())</f>
        <v>#N/A</v>
      </c>
      <c r="G49" s="516" t="e">
        <f ca="1">+IF(AND(ISNUMBER(OFFSET('Water Data'!$E$4,0,10*ROW('Water Data'!E43))),'Data Summary'!BV49="Yes"),100-OFFSET('Water Data'!$E$4,0,10*ROW('Water Data'!E43)),NA())</f>
        <v>#N/A</v>
      </c>
      <c r="H49" s="516" t="e">
        <f ca="1">+IF(AND(ISNUMBER(OFFSET('Water Data'!$E$6,0,10*ROW('Water Data'!E43))),'Data Summary'!BW49="Yes"),OFFSET('Water Data'!$E$6,0,10*ROW('Water Data'!E43)),NA())</f>
        <v>#N/A</v>
      </c>
      <c r="I49" s="516" t="e">
        <f ca="1">+IF(AND(ISNUMBER(OFFSET('Water Data'!$E$9,0,10*ROW('Water Data'!E43))),'Data Summary'!BX49="Yes"),OFFSET('Water Data'!$E$9,0,10*ROW('Water Data'!E43)),NA())</f>
        <v>#N/A</v>
      </c>
      <c r="J49" s="516" t="e">
        <f ca="1">+IF(AND(ISNUMBER(OFFSET('Water Data'!$F$4,0,10*ROW('Water Data'!F43))),'Data Summary'!BY49="Yes"),100-OFFSET('Water Data'!$F$4,0,10*ROW('Water Data'!F43)),NA())</f>
        <v>#N/A</v>
      </c>
      <c r="K49" s="516" t="e">
        <f ca="1">+IF(AND(ISNUMBER(OFFSET('Water Data'!$F$6,0,10*ROW('Water Data'!F43))),'Data Summary'!BZ49="Yes"),OFFSET('Water Data'!$F$6,0,10*ROW('Water Data'!F43)),NA())</f>
        <v>#N/A</v>
      </c>
      <c r="L49" s="516" t="e">
        <f ca="1">+IF(AND(ISNUMBER(OFFSET('Water Data'!$F$9,0,10*ROW('Water Data'!F43))),'Data Summary'!CA49="Yes"),OFFSET('Water Data'!$F$9,0,10*ROW('Water Data'!F43)),NA())</f>
        <v>#N/A</v>
      </c>
      <c r="M49" s="516" t="e">
        <f ca="1">+IF(AND(ISNUMBER(OFFSET('Water Data'!$G$4,0,10*ROW('Water Data'!G43))),'Data Summary'!CB49="Yes"),100-OFFSET('Water Data'!$G$4,0,10*ROW('Water Data'!G43)),NA())</f>
        <v>#N/A</v>
      </c>
      <c r="N49" s="516" t="e">
        <f ca="1">+IF(AND(ISNUMBER(OFFSET('Water Data'!$G$6,0,10*ROW('Water Data'!G43))),'Data Summary'!CC49="Yes"),OFFSET('Water Data'!$G$6,0,10*ROW('Water Data'!G43)),NA())</f>
        <v>#N/A</v>
      </c>
      <c r="O49" s="516" t="e">
        <f ca="1">+IF(AND(ISNUMBER(OFFSET('Water Data'!$G$9,0,10*ROW('Water Data'!G43))),'Data Summary'!CD49="Yes"),OFFSET('Water Data'!$G$9,0,10*ROW('Water Data'!G43)),NA())</f>
        <v>#N/A</v>
      </c>
      <c r="P49" s="516" t="e">
        <f ca="1">+IF(AND(ISNUMBER(OFFSET('Water Data'!$H$4,0,10*ROW('Water Data'!H43))),'Data Summary'!CE49="Yes"),100-OFFSET('Water Data'!$H$4,0,10*ROW('Water Data'!H43)),NA())</f>
        <v>#N/A</v>
      </c>
      <c r="Q49" s="516" t="e">
        <f ca="1">+IF(AND(ISNUMBER(OFFSET('Water Data'!$H$6,0,10*ROW('Water Data'!H43))),'Data Summary'!CF49="Yes"),OFFSET('Water Data'!$H$6,0,10*ROW('Water Data'!H43)),NA())</f>
        <v>#N/A</v>
      </c>
      <c r="R49" s="516" t="e">
        <f ca="1">+IF(AND(ISNUMBER(OFFSET('Water Data'!$H$9,0,10*ROW('Water Data'!H43))),'Data Summary'!CG49="Yes"),OFFSET('Water Data'!$H$9,0,10*ROW('Water Data'!H43)),NA())</f>
        <v>#N/A</v>
      </c>
      <c r="S49" s="516" t="e">
        <f ca="1">+IF(AND(ISNUMBER(OFFSET('Water Data'!$I$4,0,10*ROW('Water Data'!I43))),'Data Summary'!CH49="Yes"),100-OFFSET('Water Data'!$I$4,0,10*ROW('Water Data'!I43)),NA())</f>
        <v>#N/A</v>
      </c>
      <c r="T49" s="516" t="e">
        <f ca="1">+IF(AND(ISNUMBER(OFFSET('Water Data'!$I$6,0,10*ROW('Water Data'!I43))),'Data Summary'!CI49="Yes"),OFFSET('Water Data'!$I$6,0,10*ROW('Water Data'!I43)),NA())</f>
        <v>#N/A</v>
      </c>
      <c r="U49" s="516" t="e">
        <f ca="1">+IF(AND(ISNUMBER(OFFSET('Water Data'!$I$9,0,10*ROW('Water Data'!I43))),'Data Summary'!CJ49="Yes"),OFFSET('Water Data'!$I$9,0,10*ROW('Water Data'!I43)),NA())</f>
        <v>#N/A</v>
      </c>
      <c r="V49" s="517" t="e">
        <f ca="1">+IF(AND(ISNUMBER(OFFSET('Sanitation Data'!$D$4,0,10*ROW('Sanitation Data'!D43))),'Data Summary'!CK49="Yes"),100-OFFSET('Sanitation Data'!$D$4,0,10*ROW('Sanitation Data'!D43)),NA())</f>
        <v>#N/A</v>
      </c>
      <c r="W49" s="517" t="e">
        <f ca="1">+IF(AND(ISNUMBER(OFFSET('Sanitation Data'!$D$6,0,10*ROW('Sanitation Data'!D43))),'Data Summary'!CL49="Yes"),OFFSET('Sanitation Data'!$D$6,0,10*ROW('Sanitation Data'!D43)),NA())</f>
        <v>#N/A</v>
      </c>
      <c r="X49" s="517" t="e">
        <f ca="1">+IF(AND(ISNUMBER(OFFSET('Sanitation Data'!$D$10,0,10*ROW('Sanitation Data'!D43))),'Data Summary'!CM49="Yes"),OFFSET('Sanitation Data'!$D$10,0,10*ROW('Sanitation Data'!D43)),NA())</f>
        <v>#N/A</v>
      </c>
      <c r="Y49" s="517" t="e">
        <f ca="1">+IF(AND(ISNUMBER(OFFSET('Sanitation Data'!$D$11,0,10*ROW('Sanitation Data'!D43))),'Data Summary'!CN49="Yes"),OFFSET('Sanitation Data'!$D$11,0,10*ROW('Sanitation Data'!D43)),NA())</f>
        <v>#N/A</v>
      </c>
      <c r="Z49" s="517" t="e">
        <f ca="1">+IF(AND(ISNUMBER(OFFSET('Sanitation Data'!$D$12,0,10*ROW('Sanitation Data'!D43))),'Data Summary'!CO49="Yes"),OFFSET('Sanitation Data'!$D$12,0,10*ROW('Sanitation Data'!D43)),NA())</f>
        <v>#N/A</v>
      </c>
      <c r="AA49" s="517" t="e">
        <f ca="1">+IF(AND(ISNUMBER(OFFSET('Sanitation Data'!$E$4,0,10*ROW('Sanitation Data'!E43))),'Data Summary'!CP49="Yes"),100-OFFSET('Sanitation Data'!$E$4,0,10*ROW('Sanitation Data'!E43)),NA())</f>
        <v>#N/A</v>
      </c>
      <c r="AB49" s="517" t="e">
        <f ca="1">+IF(AND(ISNUMBER(OFFSET('Sanitation Data'!$E$6,0,10*ROW('Sanitation Data'!E43))),'Data Summary'!CQ49="Yes"),OFFSET('Sanitation Data'!$E$6,0,10*ROW('Sanitation Data'!E43)),NA())</f>
        <v>#N/A</v>
      </c>
      <c r="AC49" s="517" t="e">
        <f ca="1">+IF(AND(ISNUMBER(OFFSET('Sanitation Data'!$E$10,0,10*ROW('Sanitation Data'!E43))),'Data Summary'!CR49="Yes"),OFFSET('Sanitation Data'!$E$10,0,10*ROW('Sanitation Data'!E43)),NA())</f>
        <v>#N/A</v>
      </c>
      <c r="AD49" s="517" t="e">
        <f ca="1">+IF(AND(ISNUMBER(OFFSET('Sanitation Data'!$E$11,0,10*ROW('Sanitation Data'!E43))),'Data Summary'!CS49="Yes"),OFFSET('Sanitation Data'!$E$11,0,10*ROW('Sanitation Data'!E43)),NA())</f>
        <v>#N/A</v>
      </c>
      <c r="AE49" s="517" t="e">
        <f ca="1">+IF(AND(ISNUMBER(OFFSET('Sanitation Data'!$E$12,0,10*ROW('Sanitation Data'!E43))),'Data Summary'!CT49="Yes"),OFFSET('Sanitation Data'!$E$12,0,10*ROW('Sanitation Data'!E43)),NA())</f>
        <v>#N/A</v>
      </c>
      <c r="AF49" s="517" t="e">
        <f ca="1">+IF(AND(ISNUMBER(OFFSET('Sanitation Data'!$F$4,0,10*ROW('Sanitation Data'!F43))),'Data Summary'!CU49="Yes"),100-OFFSET('Sanitation Data'!$F$4,0,10*ROW('Sanitation Data'!F43)),NA())</f>
        <v>#N/A</v>
      </c>
      <c r="AG49" s="517" t="e">
        <f ca="1">+IF(AND(ISNUMBER(OFFSET('Sanitation Data'!$F$6,0,10*ROW('Sanitation Data'!F43))),'Data Summary'!CV49="Yes"),OFFSET('Sanitation Data'!$F$6,0,10*ROW('Sanitation Data'!F43)),NA())</f>
        <v>#N/A</v>
      </c>
      <c r="AH49" s="517" t="e">
        <f ca="1">+IF(AND(ISNUMBER(OFFSET('Sanitation Data'!$F$10,0,10*ROW('Sanitation Data'!F43))),'Data Summary'!CW49="Yes"),OFFSET('Sanitation Data'!$F$10,0,10*ROW('Sanitation Data'!F43)),NA())</f>
        <v>#N/A</v>
      </c>
      <c r="AI49" s="517" t="e">
        <f ca="1">+IF(AND(ISNUMBER(OFFSET('Sanitation Data'!$F$11,0,10*ROW('Sanitation Data'!F43))),'Data Summary'!CX49="Yes"),OFFSET('Sanitation Data'!$F$11,0,10*ROW('Sanitation Data'!F43)),NA())</f>
        <v>#N/A</v>
      </c>
      <c r="AJ49" s="517" t="e">
        <f ca="1">+IF(AND(ISNUMBER(OFFSET('Sanitation Data'!$F$12,0,10*ROW('Sanitation Data'!F43))),'Data Summary'!CY49="Yes"),OFFSET('Sanitation Data'!$F$12,0,10*ROW('Sanitation Data'!F43)),NA())</f>
        <v>#N/A</v>
      </c>
      <c r="AK49" s="517" t="e">
        <f ca="1">+IF(AND(ISNUMBER(OFFSET('Sanitation Data'!$G$4,0,10*ROW('Sanitation Data'!G43))),'Data Summary'!CZ49="Yes"),100-OFFSET('Sanitation Data'!$G$4,0,10*ROW('Sanitation Data'!G43)),NA())</f>
        <v>#N/A</v>
      </c>
      <c r="AL49" s="517" t="e">
        <f ca="1">+IF(AND(ISNUMBER(OFFSET('Sanitation Data'!$G$6,0,10*ROW('Sanitation Data'!G43))),'Data Summary'!DA49="Yes"),OFFSET('Sanitation Data'!$G$6,0,10*ROW('Sanitation Data'!G43)),NA())</f>
        <v>#N/A</v>
      </c>
      <c r="AM49" s="517" t="e">
        <f ca="1">+IF(AND(ISNUMBER(OFFSET('Sanitation Data'!$G$10,0,10*ROW('Sanitation Data'!G43))),'Data Summary'!DB49="Yes"),OFFSET('Sanitation Data'!$G$10,0,10*ROW('Sanitation Data'!G43)),NA())</f>
        <v>#N/A</v>
      </c>
      <c r="AN49" s="517" t="e">
        <f ca="1">+IF(AND(ISNUMBER(OFFSET('Sanitation Data'!$G$11,0,10*ROW('Sanitation Data'!G43))),'Data Summary'!DC49="Yes"),OFFSET('Sanitation Data'!$G$11,0,10*ROW('Sanitation Data'!G43)),NA())</f>
        <v>#N/A</v>
      </c>
      <c r="AO49" s="517" t="e">
        <f ca="1">+IF(AND(ISNUMBER(OFFSET('Sanitation Data'!$G$12,0,10*ROW('Sanitation Data'!G43))),'Data Summary'!DD49="Yes"),OFFSET('Sanitation Data'!$G$12,0,10*ROW('Sanitation Data'!G43)),NA())</f>
        <v>#N/A</v>
      </c>
      <c r="AP49" s="517" t="e">
        <f ca="1">+IF(AND(ISNUMBER(OFFSET('Sanitation Data'!$H$4,0,10*ROW('Sanitation Data'!H43))),'Data Summary'!DE49="Yes"),100-OFFSET('Sanitation Data'!$H$4,0,10*ROW('Sanitation Data'!H43)),NA())</f>
        <v>#N/A</v>
      </c>
      <c r="AQ49" s="517" t="e">
        <f ca="1">+IF(AND(ISNUMBER(OFFSET('Sanitation Data'!$H$6,0,10*ROW('Sanitation Data'!H43))),'Data Summary'!DF49="Yes"),OFFSET('Sanitation Data'!$H$6,0,10*ROW('Sanitation Data'!H43)),NA())</f>
        <v>#N/A</v>
      </c>
      <c r="AR49" s="517" t="e">
        <f ca="1">+IF(AND(ISNUMBER(OFFSET('Sanitation Data'!$H$10,0,10*ROW('Sanitation Data'!H43))),'Data Summary'!DG49="Yes"),OFFSET('Sanitation Data'!$H$10,0,10*ROW('Sanitation Data'!H43)),NA())</f>
        <v>#N/A</v>
      </c>
      <c r="AS49" s="517" t="e">
        <f ca="1">+IF(AND(ISNUMBER(OFFSET('Sanitation Data'!$H$11,0,10*ROW('Sanitation Data'!H43))),'Data Summary'!DH49="Yes"),OFFSET('Sanitation Data'!$H$11,0,10*ROW('Sanitation Data'!H43)),NA())</f>
        <v>#N/A</v>
      </c>
      <c r="AT49" s="517" t="e">
        <f ca="1">+IF(AND(ISNUMBER(OFFSET('Sanitation Data'!$H$12,0,10*ROW('Sanitation Data'!H43))),'Data Summary'!DI49="Yes"),OFFSET('Sanitation Data'!$H$12,0,10*ROW('Sanitation Data'!H43)),NA())</f>
        <v>#N/A</v>
      </c>
      <c r="AU49" s="517" t="e">
        <f ca="1">+IF(AND(ISNUMBER(OFFSET('Sanitation Data'!$I$4,0,10*ROW('Sanitation Data'!I43))),'Data Summary'!DJ49="Yes"),100-OFFSET('Sanitation Data'!$I$4,0,10*ROW('Sanitation Data'!I43)),NA())</f>
        <v>#N/A</v>
      </c>
      <c r="AV49" s="517" t="e">
        <f ca="1">+IF(AND(ISNUMBER(OFFSET('Sanitation Data'!$I$6,0,10*ROW('Sanitation Data'!I43))),'Data Summary'!DK49="Yes"),OFFSET('Sanitation Data'!$I$6,0,10*ROW('Sanitation Data'!I43)),NA())</f>
        <v>#N/A</v>
      </c>
      <c r="AW49" s="517" t="e">
        <f ca="1">+IF(AND(ISNUMBER(OFFSET('Sanitation Data'!$I$10,0,10*ROW('Sanitation Data'!I43))),'Data Summary'!DL49="Yes"),OFFSET('Sanitation Data'!$I$10,0,10*ROW('Sanitation Data'!I43)),NA())</f>
        <v>#N/A</v>
      </c>
      <c r="AX49" s="517" t="e">
        <f ca="1">+IF(AND(ISNUMBER(OFFSET('Sanitation Data'!$I$11,0,10*ROW('Sanitation Data'!I43))),'Data Summary'!DM49="Yes"),OFFSET('Sanitation Data'!$I$11,0,10*ROW('Sanitation Data'!I43)),NA())</f>
        <v>#N/A</v>
      </c>
      <c r="AY49" s="517" t="e">
        <f ca="1">+IF(AND(ISNUMBER(OFFSET('Sanitation Data'!$I$12,0,10*ROW('Sanitation Data'!I43))),'Data Summary'!DN49="Yes"),OFFSET('Sanitation Data'!$I$12,0,10*ROW('Sanitation Data'!I43)),NA())</f>
        <v>#N/A</v>
      </c>
      <c r="AZ49" s="518" t="e">
        <f ca="1">+IF(AND(ISNUMBER(OFFSET('Hygiene Data'!$D$5,0,10*ROW('Hygiene Data'!D43))),'Data Summary'!DO49="Yes"),OFFSET('Hygiene Data'!$D$5,0,10*ROW('Hygiene Data'!D43)),NA())</f>
        <v>#N/A</v>
      </c>
      <c r="BA49" s="518" t="e">
        <f ca="1">+IF(AND(ISNUMBER(OFFSET('Hygiene Data'!$D$7,0,10*ROW('Hygiene Data'!D43))),'Data Summary'!DP49="Yes"),OFFSET('Hygiene Data'!$D$7,0,10*ROW('Hygiene Data'!D43)),NA())</f>
        <v>#N/A</v>
      </c>
      <c r="BB49" s="518" t="e">
        <f ca="1">+IF(AND(ISNUMBER(OFFSET('Hygiene Data'!$D$9,0,10*ROW('Hygiene Data'!D43))),'Data Summary'!DQ49="Yes"),OFFSET('Hygiene Data'!$D$9,0,10*ROW('Hygiene Data'!D43)),NA())</f>
        <v>#N/A</v>
      </c>
      <c r="BC49" s="518" t="e">
        <f ca="1">+IF(AND(ISNUMBER(OFFSET('Hygiene Data'!$E$5,0,10*ROW('Hygiene Data'!E43))),'Data Summary'!DR49="Yes"),OFFSET('Hygiene Data'!$E$5,0,10*ROW('Hygiene Data'!E43)),NA())</f>
        <v>#N/A</v>
      </c>
      <c r="BD49" s="518" t="e">
        <f ca="1">+IF(AND(ISNUMBER(OFFSET('Hygiene Data'!$E$7,0,10*ROW('Hygiene Data'!E43))),'Data Summary'!DS49="Yes"),OFFSET('Hygiene Data'!$E$7,0,10*ROW('Hygiene Data'!E43)),NA())</f>
        <v>#N/A</v>
      </c>
      <c r="BE49" s="518" t="e">
        <f ca="1">+IF(AND(ISNUMBER(OFFSET('Hygiene Data'!$E$9,0,10*ROW('Hygiene Data'!E43))),'Data Summary'!DT49="Yes"),OFFSET('Hygiene Data'!$E$9,0,10*ROW('Hygiene Data'!E43)),NA())</f>
        <v>#N/A</v>
      </c>
      <c r="BF49" s="518" t="e">
        <f ca="1">+IF(AND(ISNUMBER(OFFSET('Hygiene Data'!$F$5,0,10*ROW('Hygiene Data'!F43))),'Data Summary'!DU49="Yes"),OFFSET('Hygiene Data'!$F$5,0,10*ROW('Hygiene Data'!F43)),NA())</f>
        <v>#N/A</v>
      </c>
      <c r="BG49" s="518" t="e">
        <f ca="1">+IF(AND(ISNUMBER(OFFSET('Hygiene Data'!$F$7,0,10*ROW('Hygiene Data'!F43))),'Data Summary'!DV49="Yes"),OFFSET('Hygiene Data'!$F$7,0,10*ROW('Hygiene Data'!F43)),NA())</f>
        <v>#N/A</v>
      </c>
      <c r="BH49" s="518" t="e">
        <f ca="1">+IF(AND(ISNUMBER(OFFSET('Hygiene Data'!$F$9,0,10*ROW('Hygiene Data'!F43))),'Data Summary'!DW49="Yes"),OFFSET('Hygiene Data'!$F$9,0,10*ROW('Hygiene Data'!F43)),NA())</f>
        <v>#N/A</v>
      </c>
      <c r="BI49" s="518" t="e">
        <f ca="1">+IF(AND(ISNUMBER(OFFSET('Hygiene Data'!$G$5,0,10*ROW('Hygiene Data'!G43))),'Data Summary'!DX49="Yes"),OFFSET('Hygiene Data'!$G$5,0,10*ROW('Hygiene Data'!G43)),NA())</f>
        <v>#N/A</v>
      </c>
      <c r="BJ49" s="518" t="e">
        <f ca="1">+IF(AND(ISNUMBER(OFFSET('Hygiene Data'!$G$7,0,10*ROW('Hygiene Data'!G43))),'Data Summary'!DY49="Yes"),OFFSET('Hygiene Data'!$G$7,0,10*ROW('Hygiene Data'!G43)),NA())</f>
        <v>#N/A</v>
      </c>
      <c r="BK49" s="518" t="e">
        <f ca="1">+IF(AND(ISNUMBER(OFFSET('Hygiene Data'!$G$9,0,10*ROW('Hygiene Data'!G43))),'Data Summary'!DZ49="Yes"),OFFSET('Hygiene Data'!$G$9,0,10*ROW('Hygiene Data'!G43)),NA())</f>
        <v>#N/A</v>
      </c>
      <c r="BL49" s="518" t="e">
        <f ca="1">+IF(AND(ISNUMBER(OFFSET('Hygiene Data'!$H$5,0,10*ROW('Hygiene Data'!H43))),'Data Summary'!EA49="Yes"),OFFSET('Hygiene Data'!$H$5,0,10*ROW('Hygiene Data'!H43)),NA())</f>
        <v>#N/A</v>
      </c>
      <c r="BM49" s="518" t="e">
        <f ca="1">+IF(AND(ISNUMBER(OFFSET('Hygiene Data'!$H$7,0,10*ROW('Hygiene Data'!H43))),'Data Summary'!EB49="Yes"),OFFSET('Hygiene Data'!$H$7,0,10*ROW('Hygiene Data'!H43)),NA())</f>
        <v>#N/A</v>
      </c>
      <c r="BN49" s="518" t="e">
        <f ca="1">+IF(AND(ISNUMBER(OFFSET('Hygiene Data'!$H$9,0,10*ROW('Hygiene Data'!H43))),'Data Summary'!EC49="Yes"),OFFSET('Hygiene Data'!$H$9,0,10*ROW('Hygiene Data'!H43)),NA())</f>
        <v>#N/A</v>
      </c>
      <c r="BO49" s="518" t="e">
        <f ca="1">+IF(AND(ISNUMBER(OFFSET('Hygiene Data'!$I$5,0,10*ROW('Hygiene Data'!I43))),'Data Summary'!ED49="Yes"),OFFSET('Hygiene Data'!$I$5,0,10*ROW('Hygiene Data'!I43)),NA())</f>
        <v>#N/A</v>
      </c>
      <c r="BP49" s="518" t="e">
        <f ca="1">+IF(AND(ISNUMBER(OFFSET('Hygiene Data'!$I$7,0,10*ROW('Hygiene Data'!I43))),'Data Summary'!EE49="Yes"),OFFSET('Hygiene Data'!$I$7,0,10*ROW('Hygiene Data'!I43)),NA())</f>
        <v>#N/A</v>
      </c>
      <c r="BQ49" s="518" t="e">
        <f ca="1">+IF(AND(ISNUMBER(OFFSET('Hygiene Data'!$I$9,0,10*ROW('Hygiene Data'!I43))),'Data Summary'!EF49="Yes"),OFFSET('Hygiene Data'!$I$9,0,10*ROW('Hygiene Data'!I43)),NA())</f>
        <v>#N/A</v>
      </c>
    </row>
    <row r="50" spans="1:69" x14ac:dyDescent="0.25">
      <c r="A50" s="514" t="e">
        <f ca="1">+RIGHT('Data Summary'!A50,LEN('Data Summary'!A50)-9)</f>
        <v>#VALUE!</v>
      </c>
      <c r="B50" s="488" t="str">
        <f ca="1">+IF(ISTEXT('Data Summary'!B50),'Data Summary'!B50,"")</f>
        <v/>
      </c>
      <c r="C50" s="515" t="e">
        <f ca="1">+VALUE('Data Summary'!C50)</f>
        <v>#VALUE!</v>
      </c>
      <c r="D50" s="516" t="e">
        <f ca="1">+IF(AND(ISNUMBER(OFFSET('Water Data'!$D$4,0,10*ROW('Water Data'!D44))),'Data Summary'!BS50="Yes"),100-OFFSET('Water Data'!$D$4,0,10*ROW('Water Data'!D44)),NA())</f>
        <v>#N/A</v>
      </c>
      <c r="E50" s="516" t="e">
        <f ca="1">+IF(AND(ISNUMBER(OFFSET('Water Data'!$D$6,0,10*ROW('Water Data'!D44))),'Data Summary'!BT50="Yes"),OFFSET('Water Data'!$D$6,0,10*ROW('Water Data'!D44)),NA())</f>
        <v>#N/A</v>
      </c>
      <c r="F50" s="516" t="e">
        <f ca="1">+IF(AND(ISNUMBER(OFFSET('Water Data'!$D$9,0,10*ROW('Water Data'!D44))),'Data Summary'!BU50="Yes"),OFFSET('Water Data'!$D$9,0,10*ROW('Water Data'!D44)),NA())</f>
        <v>#N/A</v>
      </c>
      <c r="G50" s="516" t="e">
        <f ca="1">+IF(AND(ISNUMBER(OFFSET('Water Data'!$E$4,0,10*ROW('Water Data'!E44))),'Data Summary'!BV50="Yes"),100-OFFSET('Water Data'!$E$4,0,10*ROW('Water Data'!E44)),NA())</f>
        <v>#N/A</v>
      </c>
      <c r="H50" s="516" t="e">
        <f ca="1">+IF(AND(ISNUMBER(OFFSET('Water Data'!$E$6,0,10*ROW('Water Data'!E44))),'Data Summary'!BW50="Yes"),OFFSET('Water Data'!$E$6,0,10*ROW('Water Data'!E44)),NA())</f>
        <v>#N/A</v>
      </c>
      <c r="I50" s="516" t="e">
        <f ca="1">+IF(AND(ISNUMBER(OFFSET('Water Data'!$E$9,0,10*ROW('Water Data'!E44))),'Data Summary'!BX50="Yes"),OFFSET('Water Data'!$E$9,0,10*ROW('Water Data'!E44)),NA())</f>
        <v>#N/A</v>
      </c>
      <c r="J50" s="516" t="e">
        <f ca="1">+IF(AND(ISNUMBER(OFFSET('Water Data'!$F$4,0,10*ROW('Water Data'!F44))),'Data Summary'!BY50="Yes"),100-OFFSET('Water Data'!$F$4,0,10*ROW('Water Data'!F44)),NA())</f>
        <v>#N/A</v>
      </c>
      <c r="K50" s="516" t="e">
        <f ca="1">+IF(AND(ISNUMBER(OFFSET('Water Data'!$F$6,0,10*ROW('Water Data'!F44))),'Data Summary'!BZ50="Yes"),OFFSET('Water Data'!$F$6,0,10*ROW('Water Data'!F44)),NA())</f>
        <v>#N/A</v>
      </c>
      <c r="L50" s="516" t="e">
        <f ca="1">+IF(AND(ISNUMBER(OFFSET('Water Data'!$F$9,0,10*ROW('Water Data'!F44))),'Data Summary'!CA50="Yes"),OFFSET('Water Data'!$F$9,0,10*ROW('Water Data'!F44)),NA())</f>
        <v>#N/A</v>
      </c>
      <c r="M50" s="516" t="e">
        <f ca="1">+IF(AND(ISNUMBER(OFFSET('Water Data'!$G$4,0,10*ROW('Water Data'!G44))),'Data Summary'!CB50="Yes"),100-OFFSET('Water Data'!$G$4,0,10*ROW('Water Data'!G44)),NA())</f>
        <v>#N/A</v>
      </c>
      <c r="N50" s="516" t="e">
        <f ca="1">+IF(AND(ISNUMBER(OFFSET('Water Data'!$G$6,0,10*ROW('Water Data'!G44))),'Data Summary'!CC50="Yes"),OFFSET('Water Data'!$G$6,0,10*ROW('Water Data'!G44)),NA())</f>
        <v>#N/A</v>
      </c>
      <c r="O50" s="516" t="e">
        <f ca="1">+IF(AND(ISNUMBER(OFFSET('Water Data'!$G$9,0,10*ROW('Water Data'!G44))),'Data Summary'!CD50="Yes"),OFFSET('Water Data'!$G$9,0,10*ROW('Water Data'!G44)),NA())</f>
        <v>#N/A</v>
      </c>
      <c r="P50" s="516" t="e">
        <f ca="1">+IF(AND(ISNUMBER(OFFSET('Water Data'!$H$4,0,10*ROW('Water Data'!H44))),'Data Summary'!CE50="Yes"),100-OFFSET('Water Data'!$H$4,0,10*ROW('Water Data'!H44)),NA())</f>
        <v>#N/A</v>
      </c>
      <c r="Q50" s="516" t="e">
        <f ca="1">+IF(AND(ISNUMBER(OFFSET('Water Data'!$H$6,0,10*ROW('Water Data'!H44))),'Data Summary'!CF50="Yes"),OFFSET('Water Data'!$H$6,0,10*ROW('Water Data'!H44)),NA())</f>
        <v>#N/A</v>
      </c>
      <c r="R50" s="516" t="e">
        <f ca="1">+IF(AND(ISNUMBER(OFFSET('Water Data'!$H$9,0,10*ROW('Water Data'!H44))),'Data Summary'!CG50="Yes"),OFFSET('Water Data'!$H$9,0,10*ROW('Water Data'!H44)),NA())</f>
        <v>#N/A</v>
      </c>
      <c r="S50" s="516" t="e">
        <f ca="1">+IF(AND(ISNUMBER(OFFSET('Water Data'!$I$4,0,10*ROW('Water Data'!I44))),'Data Summary'!CH50="Yes"),100-OFFSET('Water Data'!$I$4,0,10*ROW('Water Data'!I44)),NA())</f>
        <v>#N/A</v>
      </c>
      <c r="T50" s="516" t="e">
        <f ca="1">+IF(AND(ISNUMBER(OFFSET('Water Data'!$I$6,0,10*ROW('Water Data'!I44))),'Data Summary'!CI50="Yes"),OFFSET('Water Data'!$I$6,0,10*ROW('Water Data'!I44)),NA())</f>
        <v>#N/A</v>
      </c>
      <c r="U50" s="516" t="e">
        <f ca="1">+IF(AND(ISNUMBER(OFFSET('Water Data'!$I$9,0,10*ROW('Water Data'!I44))),'Data Summary'!CJ50="Yes"),OFFSET('Water Data'!$I$9,0,10*ROW('Water Data'!I44)),NA())</f>
        <v>#N/A</v>
      </c>
      <c r="V50" s="517" t="e">
        <f ca="1">+IF(AND(ISNUMBER(OFFSET('Sanitation Data'!$D$4,0,10*ROW('Sanitation Data'!D44))),'Data Summary'!CK50="Yes"),100-OFFSET('Sanitation Data'!$D$4,0,10*ROW('Sanitation Data'!D44)),NA())</f>
        <v>#N/A</v>
      </c>
      <c r="W50" s="517" t="e">
        <f ca="1">+IF(AND(ISNUMBER(OFFSET('Sanitation Data'!$D$6,0,10*ROW('Sanitation Data'!D44))),'Data Summary'!CL50="Yes"),OFFSET('Sanitation Data'!$D$6,0,10*ROW('Sanitation Data'!D44)),NA())</f>
        <v>#N/A</v>
      </c>
      <c r="X50" s="517" t="e">
        <f ca="1">+IF(AND(ISNUMBER(OFFSET('Sanitation Data'!$D$10,0,10*ROW('Sanitation Data'!D44))),'Data Summary'!CM50="Yes"),OFFSET('Sanitation Data'!$D$10,0,10*ROW('Sanitation Data'!D44)),NA())</f>
        <v>#N/A</v>
      </c>
      <c r="Y50" s="517" t="e">
        <f ca="1">+IF(AND(ISNUMBER(OFFSET('Sanitation Data'!$D$11,0,10*ROW('Sanitation Data'!D44))),'Data Summary'!CN50="Yes"),OFFSET('Sanitation Data'!$D$11,0,10*ROW('Sanitation Data'!D44)),NA())</f>
        <v>#N/A</v>
      </c>
      <c r="Z50" s="517" t="e">
        <f ca="1">+IF(AND(ISNUMBER(OFFSET('Sanitation Data'!$D$12,0,10*ROW('Sanitation Data'!D44))),'Data Summary'!CO50="Yes"),OFFSET('Sanitation Data'!$D$12,0,10*ROW('Sanitation Data'!D44)),NA())</f>
        <v>#N/A</v>
      </c>
      <c r="AA50" s="517" t="e">
        <f ca="1">+IF(AND(ISNUMBER(OFFSET('Sanitation Data'!$E$4,0,10*ROW('Sanitation Data'!E44))),'Data Summary'!CP50="Yes"),100-OFFSET('Sanitation Data'!$E$4,0,10*ROW('Sanitation Data'!E44)),NA())</f>
        <v>#N/A</v>
      </c>
      <c r="AB50" s="517" t="e">
        <f ca="1">+IF(AND(ISNUMBER(OFFSET('Sanitation Data'!$E$6,0,10*ROW('Sanitation Data'!E44))),'Data Summary'!CQ50="Yes"),OFFSET('Sanitation Data'!$E$6,0,10*ROW('Sanitation Data'!E44)),NA())</f>
        <v>#N/A</v>
      </c>
      <c r="AC50" s="517" t="e">
        <f ca="1">+IF(AND(ISNUMBER(OFFSET('Sanitation Data'!$E$10,0,10*ROW('Sanitation Data'!E44))),'Data Summary'!CR50="Yes"),OFFSET('Sanitation Data'!$E$10,0,10*ROW('Sanitation Data'!E44)),NA())</f>
        <v>#N/A</v>
      </c>
      <c r="AD50" s="517" t="e">
        <f ca="1">+IF(AND(ISNUMBER(OFFSET('Sanitation Data'!$E$11,0,10*ROW('Sanitation Data'!E44))),'Data Summary'!CS50="Yes"),OFFSET('Sanitation Data'!$E$11,0,10*ROW('Sanitation Data'!E44)),NA())</f>
        <v>#N/A</v>
      </c>
      <c r="AE50" s="517" t="e">
        <f ca="1">+IF(AND(ISNUMBER(OFFSET('Sanitation Data'!$E$12,0,10*ROW('Sanitation Data'!E44))),'Data Summary'!CT50="Yes"),OFFSET('Sanitation Data'!$E$12,0,10*ROW('Sanitation Data'!E44)),NA())</f>
        <v>#N/A</v>
      </c>
      <c r="AF50" s="517" t="e">
        <f ca="1">+IF(AND(ISNUMBER(OFFSET('Sanitation Data'!$F$4,0,10*ROW('Sanitation Data'!F44))),'Data Summary'!CU50="Yes"),100-OFFSET('Sanitation Data'!$F$4,0,10*ROW('Sanitation Data'!F44)),NA())</f>
        <v>#N/A</v>
      </c>
      <c r="AG50" s="517" t="e">
        <f ca="1">+IF(AND(ISNUMBER(OFFSET('Sanitation Data'!$F$6,0,10*ROW('Sanitation Data'!F44))),'Data Summary'!CV50="Yes"),OFFSET('Sanitation Data'!$F$6,0,10*ROW('Sanitation Data'!F44)),NA())</f>
        <v>#N/A</v>
      </c>
      <c r="AH50" s="517" t="e">
        <f ca="1">+IF(AND(ISNUMBER(OFFSET('Sanitation Data'!$F$10,0,10*ROW('Sanitation Data'!F44))),'Data Summary'!CW50="Yes"),OFFSET('Sanitation Data'!$F$10,0,10*ROW('Sanitation Data'!F44)),NA())</f>
        <v>#N/A</v>
      </c>
      <c r="AI50" s="517" t="e">
        <f ca="1">+IF(AND(ISNUMBER(OFFSET('Sanitation Data'!$F$11,0,10*ROW('Sanitation Data'!F44))),'Data Summary'!CX50="Yes"),OFFSET('Sanitation Data'!$F$11,0,10*ROW('Sanitation Data'!F44)),NA())</f>
        <v>#N/A</v>
      </c>
      <c r="AJ50" s="517" t="e">
        <f ca="1">+IF(AND(ISNUMBER(OFFSET('Sanitation Data'!$F$12,0,10*ROW('Sanitation Data'!F44))),'Data Summary'!CY50="Yes"),OFFSET('Sanitation Data'!$F$12,0,10*ROW('Sanitation Data'!F44)),NA())</f>
        <v>#N/A</v>
      </c>
      <c r="AK50" s="517" t="e">
        <f ca="1">+IF(AND(ISNUMBER(OFFSET('Sanitation Data'!$G$4,0,10*ROW('Sanitation Data'!G44))),'Data Summary'!CZ50="Yes"),100-OFFSET('Sanitation Data'!$G$4,0,10*ROW('Sanitation Data'!G44)),NA())</f>
        <v>#N/A</v>
      </c>
      <c r="AL50" s="517" t="e">
        <f ca="1">+IF(AND(ISNUMBER(OFFSET('Sanitation Data'!$G$6,0,10*ROW('Sanitation Data'!G44))),'Data Summary'!DA50="Yes"),OFFSET('Sanitation Data'!$G$6,0,10*ROW('Sanitation Data'!G44)),NA())</f>
        <v>#N/A</v>
      </c>
      <c r="AM50" s="517" t="e">
        <f ca="1">+IF(AND(ISNUMBER(OFFSET('Sanitation Data'!$G$10,0,10*ROW('Sanitation Data'!G44))),'Data Summary'!DB50="Yes"),OFFSET('Sanitation Data'!$G$10,0,10*ROW('Sanitation Data'!G44)),NA())</f>
        <v>#N/A</v>
      </c>
      <c r="AN50" s="517" t="e">
        <f ca="1">+IF(AND(ISNUMBER(OFFSET('Sanitation Data'!$G$11,0,10*ROW('Sanitation Data'!G44))),'Data Summary'!DC50="Yes"),OFFSET('Sanitation Data'!$G$11,0,10*ROW('Sanitation Data'!G44)),NA())</f>
        <v>#N/A</v>
      </c>
      <c r="AO50" s="517" t="e">
        <f ca="1">+IF(AND(ISNUMBER(OFFSET('Sanitation Data'!$G$12,0,10*ROW('Sanitation Data'!G44))),'Data Summary'!DD50="Yes"),OFFSET('Sanitation Data'!$G$12,0,10*ROW('Sanitation Data'!G44)),NA())</f>
        <v>#N/A</v>
      </c>
      <c r="AP50" s="517" t="e">
        <f ca="1">+IF(AND(ISNUMBER(OFFSET('Sanitation Data'!$H$4,0,10*ROW('Sanitation Data'!H44))),'Data Summary'!DE50="Yes"),100-OFFSET('Sanitation Data'!$H$4,0,10*ROW('Sanitation Data'!H44)),NA())</f>
        <v>#N/A</v>
      </c>
      <c r="AQ50" s="517" t="e">
        <f ca="1">+IF(AND(ISNUMBER(OFFSET('Sanitation Data'!$H$6,0,10*ROW('Sanitation Data'!H44))),'Data Summary'!DF50="Yes"),OFFSET('Sanitation Data'!$H$6,0,10*ROW('Sanitation Data'!H44)),NA())</f>
        <v>#N/A</v>
      </c>
      <c r="AR50" s="517" t="e">
        <f ca="1">+IF(AND(ISNUMBER(OFFSET('Sanitation Data'!$H$10,0,10*ROW('Sanitation Data'!H44))),'Data Summary'!DG50="Yes"),OFFSET('Sanitation Data'!$H$10,0,10*ROW('Sanitation Data'!H44)),NA())</f>
        <v>#N/A</v>
      </c>
      <c r="AS50" s="517" t="e">
        <f ca="1">+IF(AND(ISNUMBER(OFFSET('Sanitation Data'!$H$11,0,10*ROW('Sanitation Data'!H44))),'Data Summary'!DH50="Yes"),OFFSET('Sanitation Data'!$H$11,0,10*ROW('Sanitation Data'!H44)),NA())</f>
        <v>#N/A</v>
      </c>
      <c r="AT50" s="517" t="e">
        <f ca="1">+IF(AND(ISNUMBER(OFFSET('Sanitation Data'!$H$12,0,10*ROW('Sanitation Data'!H44))),'Data Summary'!DI50="Yes"),OFFSET('Sanitation Data'!$H$12,0,10*ROW('Sanitation Data'!H44)),NA())</f>
        <v>#N/A</v>
      </c>
      <c r="AU50" s="517" t="e">
        <f ca="1">+IF(AND(ISNUMBER(OFFSET('Sanitation Data'!$I$4,0,10*ROW('Sanitation Data'!I44))),'Data Summary'!DJ50="Yes"),100-OFFSET('Sanitation Data'!$I$4,0,10*ROW('Sanitation Data'!I44)),NA())</f>
        <v>#N/A</v>
      </c>
      <c r="AV50" s="517" t="e">
        <f ca="1">+IF(AND(ISNUMBER(OFFSET('Sanitation Data'!$I$6,0,10*ROW('Sanitation Data'!I44))),'Data Summary'!DK50="Yes"),OFFSET('Sanitation Data'!$I$6,0,10*ROW('Sanitation Data'!I44)),NA())</f>
        <v>#N/A</v>
      </c>
      <c r="AW50" s="517" t="e">
        <f ca="1">+IF(AND(ISNUMBER(OFFSET('Sanitation Data'!$I$10,0,10*ROW('Sanitation Data'!I44))),'Data Summary'!DL50="Yes"),OFFSET('Sanitation Data'!$I$10,0,10*ROW('Sanitation Data'!I44)),NA())</f>
        <v>#N/A</v>
      </c>
      <c r="AX50" s="517" t="e">
        <f ca="1">+IF(AND(ISNUMBER(OFFSET('Sanitation Data'!$I$11,0,10*ROW('Sanitation Data'!I44))),'Data Summary'!DM50="Yes"),OFFSET('Sanitation Data'!$I$11,0,10*ROW('Sanitation Data'!I44)),NA())</f>
        <v>#N/A</v>
      </c>
      <c r="AY50" s="517" t="e">
        <f ca="1">+IF(AND(ISNUMBER(OFFSET('Sanitation Data'!$I$12,0,10*ROW('Sanitation Data'!I44))),'Data Summary'!DN50="Yes"),OFFSET('Sanitation Data'!$I$12,0,10*ROW('Sanitation Data'!I44)),NA())</f>
        <v>#N/A</v>
      </c>
      <c r="AZ50" s="518" t="e">
        <f ca="1">+IF(AND(ISNUMBER(OFFSET('Hygiene Data'!$D$5,0,10*ROW('Hygiene Data'!D44))),'Data Summary'!DO50="Yes"),OFFSET('Hygiene Data'!$D$5,0,10*ROW('Hygiene Data'!D44)),NA())</f>
        <v>#N/A</v>
      </c>
      <c r="BA50" s="518" t="e">
        <f ca="1">+IF(AND(ISNUMBER(OFFSET('Hygiene Data'!$D$7,0,10*ROW('Hygiene Data'!D44))),'Data Summary'!DP50="Yes"),OFFSET('Hygiene Data'!$D$7,0,10*ROW('Hygiene Data'!D44)),NA())</f>
        <v>#N/A</v>
      </c>
      <c r="BB50" s="518" t="e">
        <f ca="1">+IF(AND(ISNUMBER(OFFSET('Hygiene Data'!$D$9,0,10*ROW('Hygiene Data'!D44))),'Data Summary'!DQ50="Yes"),OFFSET('Hygiene Data'!$D$9,0,10*ROW('Hygiene Data'!D44)),NA())</f>
        <v>#N/A</v>
      </c>
      <c r="BC50" s="518" t="e">
        <f ca="1">+IF(AND(ISNUMBER(OFFSET('Hygiene Data'!$E$5,0,10*ROW('Hygiene Data'!E44))),'Data Summary'!DR50="Yes"),OFFSET('Hygiene Data'!$E$5,0,10*ROW('Hygiene Data'!E44)),NA())</f>
        <v>#N/A</v>
      </c>
      <c r="BD50" s="518" t="e">
        <f ca="1">+IF(AND(ISNUMBER(OFFSET('Hygiene Data'!$E$7,0,10*ROW('Hygiene Data'!E44))),'Data Summary'!DS50="Yes"),OFFSET('Hygiene Data'!$E$7,0,10*ROW('Hygiene Data'!E44)),NA())</f>
        <v>#N/A</v>
      </c>
      <c r="BE50" s="518" t="e">
        <f ca="1">+IF(AND(ISNUMBER(OFFSET('Hygiene Data'!$E$9,0,10*ROW('Hygiene Data'!E44))),'Data Summary'!DT50="Yes"),OFFSET('Hygiene Data'!$E$9,0,10*ROW('Hygiene Data'!E44)),NA())</f>
        <v>#N/A</v>
      </c>
      <c r="BF50" s="518" t="e">
        <f ca="1">+IF(AND(ISNUMBER(OFFSET('Hygiene Data'!$F$5,0,10*ROW('Hygiene Data'!F44))),'Data Summary'!DU50="Yes"),OFFSET('Hygiene Data'!$F$5,0,10*ROW('Hygiene Data'!F44)),NA())</f>
        <v>#N/A</v>
      </c>
      <c r="BG50" s="518" t="e">
        <f ca="1">+IF(AND(ISNUMBER(OFFSET('Hygiene Data'!$F$7,0,10*ROW('Hygiene Data'!F44))),'Data Summary'!DV50="Yes"),OFFSET('Hygiene Data'!$F$7,0,10*ROW('Hygiene Data'!F44)),NA())</f>
        <v>#N/A</v>
      </c>
      <c r="BH50" s="518" t="e">
        <f ca="1">+IF(AND(ISNUMBER(OFFSET('Hygiene Data'!$F$9,0,10*ROW('Hygiene Data'!F44))),'Data Summary'!DW50="Yes"),OFFSET('Hygiene Data'!$F$9,0,10*ROW('Hygiene Data'!F44)),NA())</f>
        <v>#N/A</v>
      </c>
      <c r="BI50" s="518" t="e">
        <f ca="1">+IF(AND(ISNUMBER(OFFSET('Hygiene Data'!$G$5,0,10*ROW('Hygiene Data'!G44))),'Data Summary'!DX50="Yes"),OFFSET('Hygiene Data'!$G$5,0,10*ROW('Hygiene Data'!G44)),NA())</f>
        <v>#N/A</v>
      </c>
      <c r="BJ50" s="518" t="e">
        <f ca="1">+IF(AND(ISNUMBER(OFFSET('Hygiene Data'!$G$7,0,10*ROW('Hygiene Data'!G44))),'Data Summary'!DY50="Yes"),OFFSET('Hygiene Data'!$G$7,0,10*ROW('Hygiene Data'!G44)),NA())</f>
        <v>#N/A</v>
      </c>
      <c r="BK50" s="518" t="e">
        <f ca="1">+IF(AND(ISNUMBER(OFFSET('Hygiene Data'!$G$9,0,10*ROW('Hygiene Data'!G44))),'Data Summary'!DZ50="Yes"),OFFSET('Hygiene Data'!$G$9,0,10*ROW('Hygiene Data'!G44)),NA())</f>
        <v>#N/A</v>
      </c>
      <c r="BL50" s="518" t="e">
        <f ca="1">+IF(AND(ISNUMBER(OFFSET('Hygiene Data'!$H$5,0,10*ROW('Hygiene Data'!H44))),'Data Summary'!EA50="Yes"),OFFSET('Hygiene Data'!$H$5,0,10*ROW('Hygiene Data'!H44)),NA())</f>
        <v>#N/A</v>
      </c>
      <c r="BM50" s="518" t="e">
        <f ca="1">+IF(AND(ISNUMBER(OFFSET('Hygiene Data'!$H$7,0,10*ROW('Hygiene Data'!H44))),'Data Summary'!EB50="Yes"),OFFSET('Hygiene Data'!$H$7,0,10*ROW('Hygiene Data'!H44)),NA())</f>
        <v>#N/A</v>
      </c>
      <c r="BN50" s="518" t="e">
        <f ca="1">+IF(AND(ISNUMBER(OFFSET('Hygiene Data'!$H$9,0,10*ROW('Hygiene Data'!H44))),'Data Summary'!EC50="Yes"),OFFSET('Hygiene Data'!$H$9,0,10*ROW('Hygiene Data'!H44)),NA())</f>
        <v>#N/A</v>
      </c>
      <c r="BO50" s="518" t="e">
        <f ca="1">+IF(AND(ISNUMBER(OFFSET('Hygiene Data'!$I$5,0,10*ROW('Hygiene Data'!I44))),'Data Summary'!ED50="Yes"),OFFSET('Hygiene Data'!$I$5,0,10*ROW('Hygiene Data'!I44)),NA())</f>
        <v>#N/A</v>
      </c>
      <c r="BP50" s="518" t="e">
        <f ca="1">+IF(AND(ISNUMBER(OFFSET('Hygiene Data'!$I$7,0,10*ROW('Hygiene Data'!I44))),'Data Summary'!EE50="Yes"),OFFSET('Hygiene Data'!$I$7,0,10*ROW('Hygiene Data'!I44)),NA())</f>
        <v>#N/A</v>
      </c>
      <c r="BQ50" s="518" t="e">
        <f ca="1">+IF(AND(ISNUMBER(OFFSET('Hygiene Data'!$I$9,0,10*ROW('Hygiene Data'!I44))),'Data Summary'!EF50="Yes"),OFFSET('Hygiene Data'!$I$9,0,10*ROW('Hygiene Data'!I44)),NA())</f>
        <v>#N/A</v>
      </c>
    </row>
    <row r="51" spans="1:69" x14ac:dyDescent="0.25">
      <c r="A51" s="514" t="e">
        <f ca="1">+RIGHT('Data Summary'!A51,LEN('Data Summary'!A51)-9)</f>
        <v>#VALUE!</v>
      </c>
      <c r="B51" s="488" t="str">
        <f ca="1">+IF(ISTEXT('Data Summary'!B51),'Data Summary'!B51,"")</f>
        <v/>
      </c>
      <c r="C51" s="515" t="e">
        <f ca="1">+VALUE('Data Summary'!C51)</f>
        <v>#VALUE!</v>
      </c>
      <c r="D51" s="516" t="e">
        <f ca="1">+IF(AND(ISNUMBER(OFFSET('Water Data'!$D$4,0,10*ROW('Water Data'!D45))),'Data Summary'!BS51="Yes"),100-OFFSET('Water Data'!$D$4,0,10*ROW('Water Data'!D45)),NA())</f>
        <v>#N/A</v>
      </c>
      <c r="E51" s="516" t="e">
        <f ca="1">+IF(AND(ISNUMBER(OFFSET('Water Data'!$D$6,0,10*ROW('Water Data'!D45))),'Data Summary'!BT51="Yes"),OFFSET('Water Data'!$D$6,0,10*ROW('Water Data'!D45)),NA())</f>
        <v>#N/A</v>
      </c>
      <c r="F51" s="516" t="e">
        <f ca="1">+IF(AND(ISNUMBER(OFFSET('Water Data'!$D$9,0,10*ROW('Water Data'!D45))),'Data Summary'!BU51="Yes"),OFFSET('Water Data'!$D$9,0,10*ROW('Water Data'!D45)),NA())</f>
        <v>#N/A</v>
      </c>
      <c r="G51" s="516" t="e">
        <f ca="1">+IF(AND(ISNUMBER(OFFSET('Water Data'!$E$4,0,10*ROW('Water Data'!E45))),'Data Summary'!BV51="Yes"),100-OFFSET('Water Data'!$E$4,0,10*ROW('Water Data'!E45)),NA())</f>
        <v>#N/A</v>
      </c>
      <c r="H51" s="516" t="e">
        <f ca="1">+IF(AND(ISNUMBER(OFFSET('Water Data'!$E$6,0,10*ROW('Water Data'!E45))),'Data Summary'!BW51="Yes"),OFFSET('Water Data'!$E$6,0,10*ROW('Water Data'!E45)),NA())</f>
        <v>#N/A</v>
      </c>
      <c r="I51" s="516" t="e">
        <f ca="1">+IF(AND(ISNUMBER(OFFSET('Water Data'!$E$9,0,10*ROW('Water Data'!E45))),'Data Summary'!BX51="Yes"),OFFSET('Water Data'!$E$9,0,10*ROW('Water Data'!E45)),NA())</f>
        <v>#N/A</v>
      </c>
      <c r="J51" s="516" t="e">
        <f ca="1">+IF(AND(ISNUMBER(OFFSET('Water Data'!$F$4,0,10*ROW('Water Data'!F45))),'Data Summary'!BY51="Yes"),100-OFFSET('Water Data'!$F$4,0,10*ROW('Water Data'!F45)),NA())</f>
        <v>#N/A</v>
      </c>
      <c r="K51" s="516" t="e">
        <f ca="1">+IF(AND(ISNUMBER(OFFSET('Water Data'!$F$6,0,10*ROW('Water Data'!F45))),'Data Summary'!BZ51="Yes"),OFFSET('Water Data'!$F$6,0,10*ROW('Water Data'!F45)),NA())</f>
        <v>#N/A</v>
      </c>
      <c r="L51" s="516" t="e">
        <f ca="1">+IF(AND(ISNUMBER(OFFSET('Water Data'!$F$9,0,10*ROW('Water Data'!F45))),'Data Summary'!CA51="Yes"),OFFSET('Water Data'!$F$9,0,10*ROW('Water Data'!F45)),NA())</f>
        <v>#N/A</v>
      </c>
      <c r="M51" s="516" t="e">
        <f ca="1">+IF(AND(ISNUMBER(OFFSET('Water Data'!$G$4,0,10*ROW('Water Data'!G45))),'Data Summary'!CB51="Yes"),100-OFFSET('Water Data'!$G$4,0,10*ROW('Water Data'!G45)),NA())</f>
        <v>#N/A</v>
      </c>
      <c r="N51" s="516" t="e">
        <f ca="1">+IF(AND(ISNUMBER(OFFSET('Water Data'!$G$6,0,10*ROW('Water Data'!G45))),'Data Summary'!CC51="Yes"),OFFSET('Water Data'!$G$6,0,10*ROW('Water Data'!G45)),NA())</f>
        <v>#N/A</v>
      </c>
      <c r="O51" s="516" t="e">
        <f ca="1">+IF(AND(ISNUMBER(OFFSET('Water Data'!$G$9,0,10*ROW('Water Data'!G45))),'Data Summary'!CD51="Yes"),OFFSET('Water Data'!$G$9,0,10*ROW('Water Data'!G45)),NA())</f>
        <v>#N/A</v>
      </c>
      <c r="P51" s="516" t="e">
        <f ca="1">+IF(AND(ISNUMBER(OFFSET('Water Data'!$H$4,0,10*ROW('Water Data'!H45))),'Data Summary'!CE51="Yes"),100-OFFSET('Water Data'!$H$4,0,10*ROW('Water Data'!H45)),NA())</f>
        <v>#N/A</v>
      </c>
      <c r="Q51" s="516" t="e">
        <f ca="1">+IF(AND(ISNUMBER(OFFSET('Water Data'!$H$6,0,10*ROW('Water Data'!H45))),'Data Summary'!CF51="Yes"),OFFSET('Water Data'!$H$6,0,10*ROW('Water Data'!H45)),NA())</f>
        <v>#N/A</v>
      </c>
      <c r="R51" s="516" t="e">
        <f ca="1">+IF(AND(ISNUMBER(OFFSET('Water Data'!$H$9,0,10*ROW('Water Data'!H45))),'Data Summary'!CG51="Yes"),OFFSET('Water Data'!$H$9,0,10*ROW('Water Data'!H45)),NA())</f>
        <v>#N/A</v>
      </c>
      <c r="S51" s="516" t="e">
        <f ca="1">+IF(AND(ISNUMBER(OFFSET('Water Data'!$I$4,0,10*ROW('Water Data'!I45))),'Data Summary'!CH51="Yes"),100-OFFSET('Water Data'!$I$4,0,10*ROW('Water Data'!I45)),NA())</f>
        <v>#N/A</v>
      </c>
      <c r="T51" s="516" t="e">
        <f ca="1">+IF(AND(ISNUMBER(OFFSET('Water Data'!$I$6,0,10*ROW('Water Data'!I45))),'Data Summary'!CI51="Yes"),OFFSET('Water Data'!$I$6,0,10*ROW('Water Data'!I45)),NA())</f>
        <v>#N/A</v>
      </c>
      <c r="U51" s="516" t="e">
        <f ca="1">+IF(AND(ISNUMBER(OFFSET('Water Data'!$I$9,0,10*ROW('Water Data'!I45))),'Data Summary'!CJ51="Yes"),OFFSET('Water Data'!$I$9,0,10*ROW('Water Data'!I45)),NA())</f>
        <v>#N/A</v>
      </c>
      <c r="V51" s="517" t="e">
        <f ca="1">+IF(AND(ISNUMBER(OFFSET('Sanitation Data'!$D$4,0,10*ROW('Sanitation Data'!D45))),'Data Summary'!CK51="Yes"),100-OFFSET('Sanitation Data'!$D$4,0,10*ROW('Sanitation Data'!D45)),NA())</f>
        <v>#N/A</v>
      </c>
      <c r="W51" s="517" t="e">
        <f ca="1">+IF(AND(ISNUMBER(OFFSET('Sanitation Data'!$D$6,0,10*ROW('Sanitation Data'!D45))),'Data Summary'!CL51="Yes"),OFFSET('Sanitation Data'!$D$6,0,10*ROW('Sanitation Data'!D45)),NA())</f>
        <v>#N/A</v>
      </c>
      <c r="X51" s="517" t="e">
        <f ca="1">+IF(AND(ISNUMBER(OFFSET('Sanitation Data'!$D$10,0,10*ROW('Sanitation Data'!D45))),'Data Summary'!CM51="Yes"),OFFSET('Sanitation Data'!$D$10,0,10*ROW('Sanitation Data'!D45)),NA())</f>
        <v>#N/A</v>
      </c>
      <c r="Y51" s="517" t="e">
        <f ca="1">+IF(AND(ISNUMBER(OFFSET('Sanitation Data'!$D$11,0,10*ROW('Sanitation Data'!D45))),'Data Summary'!CN51="Yes"),OFFSET('Sanitation Data'!$D$11,0,10*ROW('Sanitation Data'!D45)),NA())</f>
        <v>#N/A</v>
      </c>
      <c r="Z51" s="517" t="e">
        <f ca="1">+IF(AND(ISNUMBER(OFFSET('Sanitation Data'!$D$12,0,10*ROW('Sanitation Data'!D45))),'Data Summary'!CO51="Yes"),OFFSET('Sanitation Data'!$D$12,0,10*ROW('Sanitation Data'!D45)),NA())</f>
        <v>#N/A</v>
      </c>
      <c r="AA51" s="517" t="e">
        <f ca="1">+IF(AND(ISNUMBER(OFFSET('Sanitation Data'!$E$4,0,10*ROW('Sanitation Data'!E45))),'Data Summary'!CP51="Yes"),100-OFFSET('Sanitation Data'!$E$4,0,10*ROW('Sanitation Data'!E45)),NA())</f>
        <v>#N/A</v>
      </c>
      <c r="AB51" s="517" t="e">
        <f ca="1">+IF(AND(ISNUMBER(OFFSET('Sanitation Data'!$E$6,0,10*ROW('Sanitation Data'!E45))),'Data Summary'!CQ51="Yes"),OFFSET('Sanitation Data'!$E$6,0,10*ROW('Sanitation Data'!E45)),NA())</f>
        <v>#N/A</v>
      </c>
      <c r="AC51" s="517" t="e">
        <f ca="1">+IF(AND(ISNUMBER(OFFSET('Sanitation Data'!$E$10,0,10*ROW('Sanitation Data'!E45))),'Data Summary'!CR51="Yes"),OFFSET('Sanitation Data'!$E$10,0,10*ROW('Sanitation Data'!E45)),NA())</f>
        <v>#N/A</v>
      </c>
      <c r="AD51" s="517" t="e">
        <f ca="1">+IF(AND(ISNUMBER(OFFSET('Sanitation Data'!$E$11,0,10*ROW('Sanitation Data'!E45))),'Data Summary'!CS51="Yes"),OFFSET('Sanitation Data'!$E$11,0,10*ROW('Sanitation Data'!E45)),NA())</f>
        <v>#N/A</v>
      </c>
      <c r="AE51" s="517" t="e">
        <f ca="1">+IF(AND(ISNUMBER(OFFSET('Sanitation Data'!$E$12,0,10*ROW('Sanitation Data'!E45))),'Data Summary'!CT51="Yes"),OFFSET('Sanitation Data'!$E$12,0,10*ROW('Sanitation Data'!E45)),NA())</f>
        <v>#N/A</v>
      </c>
      <c r="AF51" s="517" t="e">
        <f ca="1">+IF(AND(ISNUMBER(OFFSET('Sanitation Data'!$F$4,0,10*ROW('Sanitation Data'!F45))),'Data Summary'!CU51="Yes"),100-OFFSET('Sanitation Data'!$F$4,0,10*ROW('Sanitation Data'!F45)),NA())</f>
        <v>#N/A</v>
      </c>
      <c r="AG51" s="517" t="e">
        <f ca="1">+IF(AND(ISNUMBER(OFFSET('Sanitation Data'!$F$6,0,10*ROW('Sanitation Data'!F45))),'Data Summary'!CV51="Yes"),OFFSET('Sanitation Data'!$F$6,0,10*ROW('Sanitation Data'!F45)),NA())</f>
        <v>#N/A</v>
      </c>
      <c r="AH51" s="517" t="e">
        <f ca="1">+IF(AND(ISNUMBER(OFFSET('Sanitation Data'!$F$10,0,10*ROW('Sanitation Data'!F45))),'Data Summary'!CW51="Yes"),OFFSET('Sanitation Data'!$F$10,0,10*ROW('Sanitation Data'!F45)),NA())</f>
        <v>#N/A</v>
      </c>
      <c r="AI51" s="517" t="e">
        <f ca="1">+IF(AND(ISNUMBER(OFFSET('Sanitation Data'!$F$11,0,10*ROW('Sanitation Data'!F45))),'Data Summary'!CX51="Yes"),OFFSET('Sanitation Data'!$F$11,0,10*ROW('Sanitation Data'!F45)),NA())</f>
        <v>#N/A</v>
      </c>
      <c r="AJ51" s="517" t="e">
        <f ca="1">+IF(AND(ISNUMBER(OFFSET('Sanitation Data'!$F$12,0,10*ROW('Sanitation Data'!F45))),'Data Summary'!CY51="Yes"),OFFSET('Sanitation Data'!$F$12,0,10*ROW('Sanitation Data'!F45)),NA())</f>
        <v>#N/A</v>
      </c>
      <c r="AK51" s="517" t="e">
        <f ca="1">+IF(AND(ISNUMBER(OFFSET('Sanitation Data'!$G$4,0,10*ROW('Sanitation Data'!G45))),'Data Summary'!CZ51="Yes"),100-OFFSET('Sanitation Data'!$G$4,0,10*ROW('Sanitation Data'!G45)),NA())</f>
        <v>#N/A</v>
      </c>
      <c r="AL51" s="517" t="e">
        <f ca="1">+IF(AND(ISNUMBER(OFFSET('Sanitation Data'!$G$6,0,10*ROW('Sanitation Data'!G45))),'Data Summary'!DA51="Yes"),OFFSET('Sanitation Data'!$G$6,0,10*ROW('Sanitation Data'!G45)),NA())</f>
        <v>#N/A</v>
      </c>
      <c r="AM51" s="517" t="e">
        <f ca="1">+IF(AND(ISNUMBER(OFFSET('Sanitation Data'!$G$10,0,10*ROW('Sanitation Data'!G45))),'Data Summary'!DB51="Yes"),OFFSET('Sanitation Data'!$G$10,0,10*ROW('Sanitation Data'!G45)),NA())</f>
        <v>#N/A</v>
      </c>
      <c r="AN51" s="517" t="e">
        <f ca="1">+IF(AND(ISNUMBER(OFFSET('Sanitation Data'!$G$11,0,10*ROW('Sanitation Data'!G45))),'Data Summary'!DC51="Yes"),OFFSET('Sanitation Data'!$G$11,0,10*ROW('Sanitation Data'!G45)),NA())</f>
        <v>#N/A</v>
      </c>
      <c r="AO51" s="517" t="e">
        <f ca="1">+IF(AND(ISNUMBER(OFFSET('Sanitation Data'!$G$12,0,10*ROW('Sanitation Data'!G45))),'Data Summary'!DD51="Yes"),OFFSET('Sanitation Data'!$G$12,0,10*ROW('Sanitation Data'!G45)),NA())</f>
        <v>#N/A</v>
      </c>
      <c r="AP51" s="517" t="e">
        <f ca="1">+IF(AND(ISNUMBER(OFFSET('Sanitation Data'!$H$4,0,10*ROW('Sanitation Data'!H45))),'Data Summary'!DE51="Yes"),100-OFFSET('Sanitation Data'!$H$4,0,10*ROW('Sanitation Data'!H45)),NA())</f>
        <v>#N/A</v>
      </c>
      <c r="AQ51" s="517" t="e">
        <f ca="1">+IF(AND(ISNUMBER(OFFSET('Sanitation Data'!$H$6,0,10*ROW('Sanitation Data'!H45))),'Data Summary'!DF51="Yes"),OFFSET('Sanitation Data'!$H$6,0,10*ROW('Sanitation Data'!H45)),NA())</f>
        <v>#N/A</v>
      </c>
      <c r="AR51" s="517" t="e">
        <f ca="1">+IF(AND(ISNUMBER(OFFSET('Sanitation Data'!$H$10,0,10*ROW('Sanitation Data'!H45))),'Data Summary'!DG51="Yes"),OFFSET('Sanitation Data'!$H$10,0,10*ROW('Sanitation Data'!H45)),NA())</f>
        <v>#N/A</v>
      </c>
      <c r="AS51" s="517" t="e">
        <f ca="1">+IF(AND(ISNUMBER(OFFSET('Sanitation Data'!$H$11,0,10*ROW('Sanitation Data'!H45))),'Data Summary'!DH51="Yes"),OFFSET('Sanitation Data'!$H$11,0,10*ROW('Sanitation Data'!H45)),NA())</f>
        <v>#N/A</v>
      </c>
      <c r="AT51" s="517" t="e">
        <f ca="1">+IF(AND(ISNUMBER(OFFSET('Sanitation Data'!$H$12,0,10*ROW('Sanitation Data'!H45))),'Data Summary'!DI51="Yes"),OFFSET('Sanitation Data'!$H$12,0,10*ROW('Sanitation Data'!H45)),NA())</f>
        <v>#N/A</v>
      </c>
      <c r="AU51" s="517" t="e">
        <f ca="1">+IF(AND(ISNUMBER(OFFSET('Sanitation Data'!$I$4,0,10*ROW('Sanitation Data'!I45))),'Data Summary'!DJ51="Yes"),100-OFFSET('Sanitation Data'!$I$4,0,10*ROW('Sanitation Data'!I45)),NA())</f>
        <v>#N/A</v>
      </c>
      <c r="AV51" s="517" t="e">
        <f ca="1">+IF(AND(ISNUMBER(OFFSET('Sanitation Data'!$I$6,0,10*ROW('Sanitation Data'!I45))),'Data Summary'!DK51="Yes"),OFFSET('Sanitation Data'!$I$6,0,10*ROW('Sanitation Data'!I45)),NA())</f>
        <v>#N/A</v>
      </c>
      <c r="AW51" s="517" t="e">
        <f ca="1">+IF(AND(ISNUMBER(OFFSET('Sanitation Data'!$I$10,0,10*ROW('Sanitation Data'!I45))),'Data Summary'!DL51="Yes"),OFFSET('Sanitation Data'!$I$10,0,10*ROW('Sanitation Data'!I45)),NA())</f>
        <v>#N/A</v>
      </c>
      <c r="AX51" s="517" t="e">
        <f ca="1">+IF(AND(ISNUMBER(OFFSET('Sanitation Data'!$I$11,0,10*ROW('Sanitation Data'!I45))),'Data Summary'!DM51="Yes"),OFFSET('Sanitation Data'!$I$11,0,10*ROW('Sanitation Data'!I45)),NA())</f>
        <v>#N/A</v>
      </c>
      <c r="AY51" s="517" t="e">
        <f ca="1">+IF(AND(ISNUMBER(OFFSET('Sanitation Data'!$I$12,0,10*ROW('Sanitation Data'!I45))),'Data Summary'!DN51="Yes"),OFFSET('Sanitation Data'!$I$12,0,10*ROW('Sanitation Data'!I45)),NA())</f>
        <v>#N/A</v>
      </c>
      <c r="AZ51" s="518" t="e">
        <f ca="1">+IF(AND(ISNUMBER(OFFSET('Hygiene Data'!$D$5,0,10*ROW('Hygiene Data'!D45))),'Data Summary'!DO51="Yes"),OFFSET('Hygiene Data'!$D$5,0,10*ROW('Hygiene Data'!D45)),NA())</f>
        <v>#N/A</v>
      </c>
      <c r="BA51" s="518" t="e">
        <f ca="1">+IF(AND(ISNUMBER(OFFSET('Hygiene Data'!$D$7,0,10*ROW('Hygiene Data'!D45))),'Data Summary'!DP51="Yes"),OFFSET('Hygiene Data'!$D$7,0,10*ROW('Hygiene Data'!D45)),NA())</f>
        <v>#N/A</v>
      </c>
      <c r="BB51" s="518" t="e">
        <f ca="1">+IF(AND(ISNUMBER(OFFSET('Hygiene Data'!$D$9,0,10*ROW('Hygiene Data'!D45))),'Data Summary'!DQ51="Yes"),OFFSET('Hygiene Data'!$D$9,0,10*ROW('Hygiene Data'!D45)),NA())</f>
        <v>#N/A</v>
      </c>
      <c r="BC51" s="518" t="e">
        <f ca="1">+IF(AND(ISNUMBER(OFFSET('Hygiene Data'!$E$5,0,10*ROW('Hygiene Data'!E45))),'Data Summary'!DR51="Yes"),OFFSET('Hygiene Data'!$E$5,0,10*ROW('Hygiene Data'!E45)),NA())</f>
        <v>#N/A</v>
      </c>
      <c r="BD51" s="518" t="e">
        <f ca="1">+IF(AND(ISNUMBER(OFFSET('Hygiene Data'!$E$7,0,10*ROW('Hygiene Data'!E45))),'Data Summary'!DS51="Yes"),OFFSET('Hygiene Data'!$E$7,0,10*ROW('Hygiene Data'!E45)),NA())</f>
        <v>#N/A</v>
      </c>
      <c r="BE51" s="518" t="e">
        <f ca="1">+IF(AND(ISNUMBER(OFFSET('Hygiene Data'!$E$9,0,10*ROW('Hygiene Data'!E45))),'Data Summary'!DT51="Yes"),OFFSET('Hygiene Data'!$E$9,0,10*ROW('Hygiene Data'!E45)),NA())</f>
        <v>#N/A</v>
      </c>
      <c r="BF51" s="518" t="e">
        <f ca="1">+IF(AND(ISNUMBER(OFFSET('Hygiene Data'!$F$5,0,10*ROW('Hygiene Data'!F45))),'Data Summary'!DU51="Yes"),OFFSET('Hygiene Data'!$F$5,0,10*ROW('Hygiene Data'!F45)),NA())</f>
        <v>#N/A</v>
      </c>
      <c r="BG51" s="518" t="e">
        <f ca="1">+IF(AND(ISNUMBER(OFFSET('Hygiene Data'!$F$7,0,10*ROW('Hygiene Data'!F45))),'Data Summary'!DV51="Yes"),OFFSET('Hygiene Data'!$F$7,0,10*ROW('Hygiene Data'!F45)),NA())</f>
        <v>#N/A</v>
      </c>
      <c r="BH51" s="518" t="e">
        <f ca="1">+IF(AND(ISNUMBER(OFFSET('Hygiene Data'!$F$9,0,10*ROW('Hygiene Data'!F45))),'Data Summary'!DW51="Yes"),OFFSET('Hygiene Data'!$F$9,0,10*ROW('Hygiene Data'!F45)),NA())</f>
        <v>#N/A</v>
      </c>
      <c r="BI51" s="518" t="e">
        <f ca="1">+IF(AND(ISNUMBER(OFFSET('Hygiene Data'!$G$5,0,10*ROW('Hygiene Data'!G45))),'Data Summary'!DX51="Yes"),OFFSET('Hygiene Data'!$G$5,0,10*ROW('Hygiene Data'!G45)),NA())</f>
        <v>#N/A</v>
      </c>
      <c r="BJ51" s="518" t="e">
        <f ca="1">+IF(AND(ISNUMBER(OFFSET('Hygiene Data'!$G$7,0,10*ROW('Hygiene Data'!G45))),'Data Summary'!DY51="Yes"),OFFSET('Hygiene Data'!$G$7,0,10*ROW('Hygiene Data'!G45)),NA())</f>
        <v>#N/A</v>
      </c>
      <c r="BK51" s="518" t="e">
        <f ca="1">+IF(AND(ISNUMBER(OFFSET('Hygiene Data'!$G$9,0,10*ROW('Hygiene Data'!G45))),'Data Summary'!DZ51="Yes"),OFFSET('Hygiene Data'!$G$9,0,10*ROW('Hygiene Data'!G45)),NA())</f>
        <v>#N/A</v>
      </c>
      <c r="BL51" s="518" t="e">
        <f ca="1">+IF(AND(ISNUMBER(OFFSET('Hygiene Data'!$H$5,0,10*ROW('Hygiene Data'!H45))),'Data Summary'!EA51="Yes"),OFFSET('Hygiene Data'!$H$5,0,10*ROW('Hygiene Data'!H45)),NA())</f>
        <v>#N/A</v>
      </c>
      <c r="BM51" s="518" t="e">
        <f ca="1">+IF(AND(ISNUMBER(OFFSET('Hygiene Data'!$H$7,0,10*ROW('Hygiene Data'!H45))),'Data Summary'!EB51="Yes"),OFFSET('Hygiene Data'!$H$7,0,10*ROW('Hygiene Data'!H45)),NA())</f>
        <v>#N/A</v>
      </c>
      <c r="BN51" s="518" t="e">
        <f ca="1">+IF(AND(ISNUMBER(OFFSET('Hygiene Data'!$H$9,0,10*ROW('Hygiene Data'!H45))),'Data Summary'!EC51="Yes"),OFFSET('Hygiene Data'!$H$9,0,10*ROW('Hygiene Data'!H45)),NA())</f>
        <v>#N/A</v>
      </c>
      <c r="BO51" s="518" t="e">
        <f ca="1">+IF(AND(ISNUMBER(OFFSET('Hygiene Data'!$I$5,0,10*ROW('Hygiene Data'!I45))),'Data Summary'!ED51="Yes"),OFFSET('Hygiene Data'!$I$5,0,10*ROW('Hygiene Data'!I45)),NA())</f>
        <v>#N/A</v>
      </c>
      <c r="BP51" s="518" t="e">
        <f ca="1">+IF(AND(ISNUMBER(OFFSET('Hygiene Data'!$I$7,0,10*ROW('Hygiene Data'!I45))),'Data Summary'!EE51="Yes"),OFFSET('Hygiene Data'!$I$7,0,10*ROW('Hygiene Data'!I45)),NA())</f>
        <v>#N/A</v>
      </c>
      <c r="BQ51" s="518" t="e">
        <f ca="1">+IF(AND(ISNUMBER(OFFSET('Hygiene Data'!$I$9,0,10*ROW('Hygiene Data'!I45))),'Data Summary'!EF51="Yes"),OFFSET('Hygiene Data'!$I$9,0,10*ROW('Hygiene Data'!I45)),NA())</f>
        <v>#N/A</v>
      </c>
    </row>
    <row r="52" spans="1:69" x14ac:dyDescent="0.25">
      <c r="A52" s="514" t="e">
        <f ca="1">+RIGHT('Data Summary'!A52,LEN('Data Summary'!A52)-9)</f>
        <v>#VALUE!</v>
      </c>
      <c r="B52" s="488" t="str">
        <f ca="1">+IF(ISTEXT('Data Summary'!B52),'Data Summary'!B52,"")</f>
        <v/>
      </c>
      <c r="C52" s="515" t="e">
        <f ca="1">+VALUE('Data Summary'!C52)</f>
        <v>#VALUE!</v>
      </c>
      <c r="D52" s="516" t="e">
        <f ca="1">+IF(AND(ISNUMBER(OFFSET('Water Data'!$D$4,0,10*ROW('Water Data'!D46))),'Data Summary'!BS52="Yes"),100-OFFSET('Water Data'!$D$4,0,10*ROW('Water Data'!D46)),NA())</f>
        <v>#N/A</v>
      </c>
      <c r="E52" s="516" t="e">
        <f ca="1">+IF(AND(ISNUMBER(OFFSET('Water Data'!$D$6,0,10*ROW('Water Data'!D46))),'Data Summary'!BT52="Yes"),OFFSET('Water Data'!$D$6,0,10*ROW('Water Data'!D46)),NA())</f>
        <v>#N/A</v>
      </c>
      <c r="F52" s="516" t="e">
        <f ca="1">+IF(AND(ISNUMBER(OFFSET('Water Data'!$D$9,0,10*ROW('Water Data'!D46))),'Data Summary'!BU52="Yes"),OFFSET('Water Data'!$D$9,0,10*ROW('Water Data'!D46)),NA())</f>
        <v>#N/A</v>
      </c>
      <c r="G52" s="516" t="e">
        <f ca="1">+IF(AND(ISNUMBER(OFFSET('Water Data'!$E$4,0,10*ROW('Water Data'!E46))),'Data Summary'!BV52="Yes"),100-OFFSET('Water Data'!$E$4,0,10*ROW('Water Data'!E46)),NA())</f>
        <v>#N/A</v>
      </c>
      <c r="H52" s="516" t="e">
        <f ca="1">+IF(AND(ISNUMBER(OFFSET('Water Data'!$E$6,0,10*ROW('Water Data'!E46))),'Data Summary'!BW52="Yes"),OFFSET('Water Data'!$E$6,0,10*ROW('Water Data'!E46)),NA())</f>
        <v>#N/A</v>
      </c>
      <c r="I52" s="516" t="e">
        <f ca="1">+IF(AND(ISNUMBER(OFFSET('Water Data'!$E$9,0,10*ROW('Water Data'!E46))),'Data Summary'!BX52="Yes"),OFFSET('Water Data'!$E$9,0,10*ROW('Water Data'!E46)),NA())</f>
        <v>#N/A</v>
      </c>
      <c r="J52" s="516" t="e">
        <f ca="1">+IF(AND(ISNUMBER(OFFSET('Water Data'!$F$4,0,10*ROW('Water Data'!F46))),'Data Summary'!BY52="Yes"),100-OFFSET('Water Data'!$F$4,0,10*ROW('Water Data'!F46)),NA())</f>
        <v>#N/A</v>
      </c>
      <c r="K52" s="516" t="e">
        <f ca="1">+IF(AND(ISNUMBER(OFFSET('Water Data'!$F$6,0,10*ROW('Water Data'!F46))),'Data Summary'!BZ52="Yes"),OFFSET('Water Data'!$F$6,0,10*ROW('Water Data'!F46)),NA())</f>
        <v>#N/A</v>
      </c>
      <c r="L52" s="516" t="e">
        <f ca="1">+IF(AND(ISNUMBER(OFFSET('Water Data'!$F$9,0,10*ROW('Water Data'!F46))),'Data Summary'!CA52="Yes"),OFFSET('Water Data'!$F$9,0,10*ROW('Water Data'!F46)),NA())</f>
        <v>#N/A</v>
      </c>
      <c r="M52" s="516" t="e">
        <f ca="1">+IF(AND(ISNUMBER(OFFSET('Water Data'!$G$4,0,10*ROW('Water Data'!G46))),'Data Summary'!CB52="Yes"),100-OFFSET('Water Data'!$G$4,0,10*ROW('Water Data'!G46)),NA())</f>
        <v>#N/A</v>
      </c>
      <c r="N52" s="516" t="e">
        <f ca="1">+IF(AND(ISNUMBER(OFFSET('Water Data'!$G$6,0,10*ROW('Water Data'!G46))),'Data Summary'!CC52="Yes"),OFFSET('Water Data'!$G$6,0,10*ROW('Water Data'!G46)),NA())</f>
        <v>#N/A</v>
      </c>
      <c r="O52" s="516" t="e">
        <f ca="1">+IF(AND(ISNUMBER(OFFSET('Water Data'!$G$9,0,10*ROW('Water Data'!G46))),'Data Summary'!CD52="Yes"),OFFSET('Water Data'!$G$9,0,10*ROW('Water Data'!G46)),NA())</f>
        <v>#N/A</v>
      </c>
      <c r="P52" s="516" t="e">
        <f ca="1">+IF(AND(ISNUMBER(OFFSET('Water Data'!$H$4,0,10*ROW('Water Data'!H46))),'Data Summary'!CE52="Yes"),100-OFFSET('Water Data'!$H$4,0,10*ROW('Water Data'!H46)),NA())</f>
        <v>#N/A</v>
      </c>
      <c r="Q52" s="516" t="e">
        <f ca="1">+IF(AND(ISNUMBER(OFFSET('Water Data'!$H$6,0,10*ROW('Water Data'!H46))),'Data Summary'!CF52="Yes"),OFFSET('Water Data'!$H$6,0,10*ROW('Water Data'!H46)),NA())</f>
        <v>#N/A</v>
      </c>
      <c r="R52" s="516" t="e">
        <f ca="1">+IF(AND(ISNUMBER(OFFSET('Water Data'!$H$9,0,10*ROW('Water Data'!H46))),'Data Summary'!CG52="Yes"),OFFSET('Water Data'!$H$9,0,10*ROW('Water Data'!H46)),NA())</f>
        <v>#N/A</v>
      </c>
      <c r="S52" s="516" t="e">
        <f ca="1">+IF(AND(ISNUMBER(OFFSET('Water Data'!$I$4,0,10*ROW('Water Data'!I46))),'Data Summary'!CH52="Yes"),100-OFFSET('Water Data'!$I$4,0,10*ROW('Water Data'!I46)),NA())</f>
        <v>#N/A</v>
      </c>
      <c r="T52" s="516" t="e">
        <f ca="1">+IF(AND(ISNUMBER(OFFSET('Water Data'!$I$6,0,10*ROW('Water Data'!I46))),'Data Summary'!CI52="Yes"),OFFSET('Water Data'!$I$6,0,10*ROW('Water Data'!I46)),NA())</f>
        <v>#N/A</v>
      </c>
      <c r="U52" s="516" t="e">
        <f ca="1">+IF(AND(ISNUMBER(OFFSET('Water Data'!$I$9,0,10*ROW('Water Data'!I46))),'Data Summary'!CJ52="Yes"),OFFSET('Water Data'!$I$9,0,10*ROW('Water Data'!I46)),NA())</f>
        <v>#N/A</v>
      </c>
      <c r="V52" s="517" t="e">
        <f ca="1">+IF(AND(ISNUMBER(OFFSET('Sanitation Data'!$D$4,0,10*ROW('Sanitation Data'!D46))),'Data Summary'!CK52="Yes"),100-OFFSET('Sanitation Data'!$D$4,0,10*ROW('Sanitation Data'!D46)),NA())</f>
        <v>#N/A</v>
      </c>
      <c r="W52" s="517" t="e">
        <f ca="1">+IF(AND(ISNUMBER(OFFSET('Sanitation Data'!$D$6,0,10*ROW('Sanitation Data'!D46))),'Data Summary'!CL52="Yes"),OFFSET('Sanitation Data'!$D$6,0,10*ROW('Sanitation Data'!D46)),NA())</f>
        <v>#N/A</v>
      </c>
      <c r="X52" s="517" t="e">
        <f ca="1">+IF(AND(ISNUMBER(OFFSET('Sanitation Data'!$D$10,0,10*ROW('Sanitation Data'!D46))),'Data Summary'!CM52="Yes"),OFFSET('Sanitation Data'!$D$10,0,10*ROW('Sanitation Data'!D46)),NA())</f>
        <v>#N/A</v>
      </c>
      <c r="Y52" s="517" t="e">
        <f ca="1">+IF(AND(ISNUMBER(OFFSET('Sanitation Data'!$D$11,0,10*ROW('Sanitation Data'!D46))),'Data Summary'!CN52="Yes"),OFFSET('Sanitation Data'!$D$11,0,10*ROW('Sanitation Data'!D46)),NA())</f>
        <v>#N/A</v>
      </c>
      <c r="Z52" s="517" t="e">
        <f ca="1">+IF(AND(ISNUMBER(OFFSET('Sanitation Data'!$D$12,0,10*ROW('Sanitation Data'!D46))),'Data Summary'!CO52="Yes"),OFFSET('Sanitation Data'!$D$12,0,10*ROW('Sanitation Data'!D46)),NA())</f>
        <v>#N/A</v>
      </c>
      <c r="AA52" s="517" t="e">
        <f ca="1">+IF(AND(ISNUMBER(OFFSET('Sanitation Data'!$E$4,0,10*ROW('Sanitation Data'!E46))),'Data Summary'!CP52="Yes"),100-OFFSET('Sanitation Data'!$E$4,0,10*ROW('Sanitation Data'!E46)),NA())</f>
        <v>#N/A</v>
      </c>
      <c r="AB52" s="517" t="e">
        <f ca="1">+IF(AND(ISNUMBER(OFFSET('Sanitation Data'!$E$6,0,10*ROW('Sanitation Data'!E46))),'Data Summary'!CQ52="Yes"),OFFSET('Sanitation Data'!$E$6,0,10*ROW('Sanitation Data'!E46)),NA())</f>
        <v>#N/A</v>
      </c>
      <c r="AC52" s="517" t="e">
        <f ca="1">+IF(AND(ISNUMBER(OFFSET('Sanitation Data'!$E$10,0,10*ROW('Sanitation Data'!E46))),'Data Summary'!CR52="Yes"),OFFSET('Sanitation Data'!$E$10,0,10*ROW('Sanitation Data'!E46)),NA())</f>
        <v>#N/A</v>
      </c>
      <c r="AD52" s="517" t="e">
        <f ca="1">+IF(AND(ISNUMBER(OFFSET('Sanitation Data'!$E$11,0,10*ROW('Sanitation Data'!E46))),'Data Summary'!CS52="Yes"),OFFSET('Sanitation Data'!$E$11,0,10*ROW('Sanitation Data'!E46)),NA())</f>
        <v>#N/A</v>
      </c>
      <c r="AE52" s="517" t="e">
        <f ca="1">+IF(AND(ISNUMBER(OFFSET('Sanitation Data'!$E$12,0,10*ROW('Sanitation Data'!E46))),'Data Summary'!CT52="Yes"),OFFSET('Sanitation Data'!$E$12,0,10*ROW('Sanitation Data'!E46)),NA())</f>
        <v>#N/A</v>
      </c>
      <c r="AF52" s="517" t="e">
        <f ca="1">+IF(AND(ISNUMBER(OFFSET('Sanitation Data'!$F$4,0,10*ROW('Sanitation Data'!F46))),'Data Summary'!CU52="Yes"),100-OFFSET('Sanitation Data'!$F$4,0,10*ROW('Sanitation Data'!F46)),NA())</f>
        <v>#N/A</v>
      </c>
      <c r="AG52" s="517" t="e">
        <f ca="1">+IF(AND(ISNUMBER(OFFSET('Sanitation Data'!$F$6,0,10*ROW('Sanitation Data'!F46))),'Data Summary'!CV52="Yes"),OFFSET('Sanitation Data'!$F$6,0,10*ROW('Sanitation Data'!F46)),NA())</f>
        <v>#N/A</v>
      </c>
      <c r="AH52" s="517" t="e">
        <f ca="1">+IF(AND(ISNUMBER(OFFSET('Sanitation Data'!$F$10,0,10*ROW('Sanitation Data'!F46))),'Data Summary'!CW52="Yes"),OFFSET('Sanitation Data'!$F$10,0,10*ROW('Sanitation Data'!F46)),NA())</f>
        <v>#N/A</v>
      </c>
      <c r="AI52" s="517" t="e">
        <f ca="1">+IF(AND(ISNUMBER(OFFSET('Sanitation Data'!$F$11,0,10*ROW('Sanitation Data'!F46))),'Data Summary'!CX52="Yes"),OFFSET('Sanitation Data'!$F$11,0,10*ROW('Sanitation Data'!F46)),NA())</f>
        <v>#N/A</v>
      </c>
      <c r="AJ52" s="517" t="e">
        <f ca="1">+IF(AND(ISNUMBER(OFFSET('Sanitation Data'!$F$12,0,10*ROW('Sanitation Data'!F46))),'Data Summary'!CY52="Yes"),OFFSET('Sanitation Data'!$F$12,0,10*ROW('Sanitation Data'!F46)),NA())</f>
        <v>#N/A</v>
      </c>
      <c r="AK52" s="517" t="e">
        <f ca="1">+IF(AND(ISNUMBER(OFFSET('Sanitation Data'!$G$4,0,10*ROW('Sanitation Data'!G46))),'Data Summary'!CZ52="Yes"),100-OFFSET('Sanitation Data'!$G$4,0,10*ROW('Sanitation Data'!G46)),NA())</f>
        <v>#N/A</v>
      </c>
      <c r="AL52" s="517" t="e">
        <f ca="1">+IF(AND(ISNUMBER(OFFSET('Sanitation Data'!$G$6,0,10*ROW('Sanitation Data'!G46))),'Data Summary'!DA52="Yes"),OFFSET('Sanitation Data'!$G$6,0,10*ROW('Sanitation Data'!G46)),NA())</f>
        <v>#N/A</v>
      </c>
      <c r="AM52" s="517" t="e">
        <f ca="1">+IF(AND(ISNUMBER(OFFSET('Sanitation Data'!$G$10,0,10*ROW('Sanitation Data'!G46))),'Data Summary'!DB52="Yes"),OFFSET('Sanitation Data'!$G$10,0,10*ROW('Sanitation Data'!G46)),NA())</f>
        <v>#N/A</v>
      </c>
      <c r="AN52" s="517" t="e">
        <f ca="1">+IF(AND(ISNUMBER(OFFSET('Sanitation Data'!$G$11,0,10*ROW('Sanitation Data'!G46))),'Data Summary'!DC52="Yes"),OFFSET('Sanitation Data'!$G$11,0,10*ROW('Sanitation Data'!G46)),NA())</f>
        <v>#N/A</v>
      </c>
      <c r="AO52" s="517" t="e">
        <f ca="1">+IF(AND(ISNUMBER(OFFSET('Sanitation Data'!$G$12,0,10*ROW('Sanitation Data'!G46))),'Data Summary'!DD52="Yes"),OFFSET('Sanitation Data'!$G$12,0,10*ROW('Sanitation Data'!G46)),NA())</f>
        <v>#N/A</v>
      </c>
      <c r="AP52" s="517" t="e">
        <f ca="1">+IF(AND(ISNUMBER(OFFSET('Sanitation Data'!$H$4,0,10*ROW('Sanitation Data'!H46))),'Data Summary'!DE52="Yes"),100-OFFSET('Sanitation Data'!$H$4,0,10*ROW('Sanitation Data'!H46)),NA())</f>
        <v>#N/A</v>
      </c>
      <c r="AQ52" s="517" t="e">
        <f ca="1">+IF(AND(ISNUMBER(OFFSET('Sanitation Data'!$H$6,0,10*ROW('Sanitation Data'!H46))),'Data Summary'!DF52="Yes"),OFFSET('Sanitation Data'!$H$6,0,10*ROW('Sanitation Data'!H46)),NA())</f>
        <v>#N/A</v>
      </c>
      <c r="AR52" s="517" t="e">
        <f ca="1">+IF(AND(ISNUMBER(OFFSET('Sanitation Data'!$H$10,0,10*ROW('Sanitation Data'!H46))),'Data Summary'!DG52="Yes"),OFFSET('Sanitation Data'!$H$10,0,10*ROW('Sanitation Data'!H46)),NA())</f>
        <v>#N/A</v>
      </c>
      <c r="AS52" s="517" t="e">
        <f ca="1">+IF(AND(ISNUMBER(OFFSET('Sanitation Data'!$H$11,0,10*ROW('Sanitation Data'!H46))),'Data Summary'!DH52="Yes"),OFFSET('Sanitation Data'!$H$11,0,10*ROW('Sanitation Data'!H46)),NA())</f>
        <v>#N/A</v>
      </c>
      <c r="AT52" s="517" t="e">
        <f ca="1">+IF(AND(ISNUMBER(OFFSET('Sanitation Data'!$H$12,0,10*ROW('Sanitation Data'!H46))),'Data Summary'!DI52="Yes"),OFFSET('Sanitation Data'!$H$12,0,10*ROW('Sanitation Data'!H46)),NA())</f>
        <v>#N/A</v>
      </c>
      <c r="AU52" s="517" t="e">
        <f ca="1">+IF(AND(ISNUMBER(OFFSET('Sanitation Data'!$I$4,0,10*ROW('Sanitation Data'!I46))),'Data Summary'!DJ52="Yes"),100-OFFSET('Sanitation Data'!$I$4,0,10*ROW('Sanitation Data'!I46)),NA())</f>
        <v>#N/A</v>
      </c>
      <c r="AV52" s="517" t="e">
        <f ca="1">+IF(AND(ISNUMBER(OFFSET('Sanitation Data'!$I$6,0,10*ROW('Sanitation Data'!I46))),'Data Summary'!DK52="Yes"),OFFSET('Sanitation Data'!$I$6,0,10*ROW('Sanitation Data'!I46)),NA())</f>
        <v>#N/A</v>
      </c>
      <c r="AW52" s="517" t="e">
        <f ca="1">+IF(AND(ISNUMBER(OFFSET('Sanitation Data'!$I$10,0,10*ROW('Sanitation Data'!I46))),'Data Summary'!DL52="Yes"),OFFSET('Sanitation Data'!$I$10,0,10*ROW('Sanitation Data'!I46)),NA())</f>
        <v>#N/A</v>
      </c>
      <c r="AX52" s="517" t="e">
        <f ca="1">+IF(AND(ISNUMBER(OFFSET('Sanitation Data'!$I$11,0,10*ROW('Sanitation Data'!I46))),'Data Summary'!DM52="Yes"),OFFSET('Sanitation Data'!$I$11,0,10*ROW('Sanitation Data'!I46)),NA())</f>
        <v>#N/A</v>
      </c>
      <c r="AY52" s="517" t="e">
        <f ca="1">+IF(AND(ISNUMBER(OFFSET('Sanitation Data'!$I$12,0,10*ROW('Sanitation Data'!I46))),'Data Summary'!DN52="Yes"),OFFSET('Sanitation Data'!$I$12,0,10*ROW('Sanitation Data'!I46)),NA())</f>
        <v>#N/A</v>
      </c>
      <c r="AZ52" s="518" t="e">
        <f ca="1">+IF(AND(ISNUMBER(OFFSET('Hygiene Data'!$D$5,0,10*ROW('Hygiene Data'!D46))),'Data Summary'!DO52="Yes"),OFFSET('Hygiene Data'!$D$5,0,10*ROW('Hygiene Data'!D46)),NA())</f>
        <v>#N/A</v>
      </c>
      <c r="BA52" s="518" t="e">
        <f ca="1">+IF(AND(ISNUMBER(OFFSET('Hygiene Data'!$D$7,0,10*ROW('Hygiene Data'!D46))),'Data Summary'!DP52="Yes"),OFFSET('Hygiene Data'!$D$7,0,10*ROW('Hygiene Data'!D46)),NA())</f>
        <v>#N/A</v>
      </c>
      <c r="BB52" s="518" t="e">
        <f ca="1">+IF(AND(ISNUMBER(OFFSET('Hygiene Data'!$D$9,0,10*ROW('Hygiene Data'!D46))),'Data Summary'!DQ52="Yes"),OFFSET('Hygiene Data'!$D$9,0,10*ROW('Hygiene Data'!D46)),NA())</f>
        <v>#N/A</v>
      </c>
      <c r="BC52" s="518" t="e">
        <f ca="1">+IF(AND(ISNUMBER(OFFSET('Hygiene Data'!$E$5,0,10*ROW('Hygiene Data'!E46))),'Data Summary'!DR52="Yes"),OFFSET('Hygiene Data'!$E$5,0,10*ROW('Hygiene Data'!E46)),NA())</f>
        <v>#N/A</v>
      </c>
      <c r="BD52" s="518" t="e">
        <f ca="1">+IF(AND(ISNUMBER(OFFSET('Hygiene Data'!$E$7,0,10*ROW('Hygiene Data'!E46))),'Data Summary'!DS52="Yes"),OFFSET('Hygiene Data'!$E$7,0,10*ROW('Hygiene Data'!E46)),NA())</f>
        <v>#N/A</v>
      </c>
      <c r="BE52" s="518" t="e">
        <f ca="1">+IF(AND(ISNUMBER(OFFSET('Hygiene Data'!$E$9,0,10*ROW('Hygiene Data'!E46))),'Data Summary'!DT52="Yes"),OFFSET('Hygiene Data'!$E$9,0,10*ROW('Hygiene Data'!E46)),NA())</f>
        <v>#N/A</v>
      </c>
      <c r="BF52" s="518" t="e">
        <f ca="1">+IF(AND(ISNUMBER(OFFSET('Hygiene Data'!$F$5,0,10*ROW('Hygiene Data'!F46))),'Data Summary'!DU52="Yes"),OFFSET('Hygiene Data'!$F$5,0,10*ROW('Hygiene Data'!F46)),NA())</f>
        <v>#N/A</v>
      </c>
      <c r="BG52" s="518" t="e">
        <f ca="1">+IF(AND(ISNUMBER(OFFSET('Hygiene Data'!$F$7,0,10*ROW('Hygiene Data'!F46))),'Data Summary'!DV52="Yes"),OFFSET('Hygiene Data'!$F$7,0,10*ROW('Hygiene Data'!F46)),NA())</f>
        <v>#N/A</v>
      </c>
      <c r="BH52" s="518" t="e">
        <f ca="1">+IF(AND(ISNUMBER(OFFSET('Hygiene Data'!$F$9,0,10*ROW('Hygiene Data'!F46))),'Data Summary'!DW52="Yes"),OFFSET('Hygiene Data'!$F$9,0,10*ROW('Hygiene Data'!F46)),NA())</f>
        <v>#N/A</v>
      </c>
      <c r="BI52" s="518" t="e">
        <f ca="1">+IF(AND(ISNUMBER(OFFSET('Hygiene Data'!$G$5,0,10*ROW('Hygiene Data'!G46))),'Data Summary'!DX52="Yes"),OFFSET('Hygiene Data'!$G$5,0,10*ROW('Hygiene Data'!G46)),NA())</f>
        <v>#N/A</v>
      </c>
      <c r="BJ52" s="518" t="e">
        <f ca="1">+IF(AND(ISNUMBER(OFFSET('Hygiene Data'!$G$7,0,10*ROW('Hygiene Data'!G46))),'Data Summary'!DY52="Yes"),OFFSET('Hygiene Data'!$G$7,0,10*ROW('Hygiene Data'!G46)),NA())</f>
        <v>#N/A</v>
      </c>
      <c r="BK52" s="518" t="e">
        <f ca="1">+IF(AND(ISNUMBER(OFFSET('Hygiene Data'!$G$9,0,10*ROW('Hygiene Data'!G46))),'Data Summary'!DZ52="Yes"),OFFSET('Hygiene Data'!$G$9,0,10*ROW('Hygiene Data'!G46)),NA())</f>
        <v>#N/A</v>
      </c>
      <c r="BL52" s="518" t="e">
        <f ca="1">+IF(AND(ISNUMBER(OFFSET('Hygiene Data'!$H$5,0,10*ROW('Hygiene Data'!H46))),'Data Summary'!EA52="Yes"),OFFSET('Hygiene Data'!$H$5,0,10*ROW('Hygiene Data'!H46)),NA())</f>
        <v>#N/A</v>
      </c>
      <c r="BM52" s="518" t="e">
        <f ca="1">+IF(AND(ISNUMBER(OFFSET('Hygiene Data'!$H$7,0,10*ROW('Hygiene Data'!H46))),'Data Summary'!EB52="Yes"),OFFSET('Hygiene Data'!$H$7,0,10*ROW('Hygiene Data'!H46)),NA())</f>
        <v>#N/A</v>
      </c>
      <c r="BN52" s="518" t="e">
        <f ca="1">+IF(AND(ISNUMBER(OFFSET('Hygiene Data'!$H$9,0,10*ROW('Hygiene Data'!H46))),'Data Summary'!EC52="Yes"),OFFSET('Hygiene Data'!$H$9,0,10*ROW('Hygiene Data'!H46)),NA())</f>
        <v>#N/A</v>
      </c>
      <c r="BO52" s="518" t="e">
        <f ca="1">+IF(AND(ISNUMBER(OFFSET('Hygiene Data'!$I$5,0,10*ROW('Hygiene Data'!I46))),'Data Summary'!ED52="Yes"),OFFSET('Hygiene Data'!$I$5,0,10*ROW('Hygiene Data'!I46)),NA())</f>
        <v>#N/A</v>
      </c>
      <c r="BP52" s="518" t="e">
        <f ca="1">+IF(AND(ISNUMBER(OFFSET('Hygiene Data'!$I$7,0,10*ROW('Hygiene Data'!I46))),'Data Summary'!EE52="Yes"),OFFSET('Hygiene Data'!$I$7,0,10*ROW('Hygiene Data'!I46)),NA())</f>
        <v>#N/A</v>
      </c>
      <c r="BQ52" s="518" t="e">
        <f ca="1">+IF(AND(ISNUMBER(OFFSET('Hygiene Data'!$I$9,0,10*ROW('Hygiene Data'!I46))),'Data Summary'!EF52="Yes"),OFFSET('Hygiene Data'!$I$9,0,10*ROW('Hygiene Data'!I46)),NA())</f>
        <v>#N/A</v>
      </c>
    </row>
    <row r="53" spans="1:69" x14ac:dyDescent="0.25">
      <c r="A53" s="514" t="e">
        <f ca="1">+RIGHT('Data Summary'!A53,LEN('Data Summary'!A53)-9)</f>
        <v>#VALUE!</v>
      </c>
      <c r="B53" s="488" t="str">
        <f ca="1">+IF(ISTEXT('Data Summary'!B53),'Data Summary'!B53,"")</f>
        <v/>
      </c>
      <c r="C53" s="515" t="e">
        <f ca="1">+VALUE('Data Summary'!C53)</f>
        <v>#VALUE!</v>
      </c>
      <c r="D53" s="516" t="e">
        <f ca="1">+IF(AND(ISNUMBER(OFFSET('Water Data'!$D$4,0,10*ROW('Water Data'!D47))),'Data Summary'!BS53="Yes"),100-OFFSET('Water Data'!$D$4,0,10*ROW('Water Data'!D47)),NA())</f>
        <v>#N/A</v>
      </c>
      <c r="E53" s="516" t="e">
        <f ca="1">+IF(AND(ISNUMBER(OFFSET('Water Data'!$D$6,0,10*ROW('Water Data'!D47))),'Data Summary'!BT53="Yes"),OFFSET('Water Data'!$D$6,0,10*ROW('Water Data'!D47)),NA())</f>
        <v>#N/A</v>
      </c>
      <c r="F53" s="516" t="e">
        <f ca="1">+IF(AND(ISNUMBER(OFFSET('Water Data'!$D$9,0,10*ROW('Water Data'!D47))),'Data Summary'!BU53="Yes"),OFFSET('Water Data'!$D$9,0,10*ROW('Water Data'!D47)),NA())</f>
        <v>#N/A</v>
      </c>
      <c r="G53" s="516" t="e">
        <f ca="1">+IF(AND(ISNUMBER(OFFSET('Water Data'!$E$4,0,10*ROW('Water Data'!E47))),'Data Summary'!BV53="Yes"),100-OFFSET('Water Data'!$E$4,0,10*ROW('Water Data'!E47)),NA())</f>
        <v>#N/A</v>
      </c>
      <c r="H53" s="516" t="e">
        <f ca="1">+IF(AND(ISNUMBER(OFFSET('Water Data'!$E$6,0,10*ROW('Water Data'!E47))),'Data Summary'!BW53="Yes"),OFFSET('Water Data'!$E$6,0,10*ROW('Water Data'!E47)),NA())</f>
        <v>#N/A</v>
      </c>
      <c r="I53" s="516" t="e">
        <f ca="1">+IF(AND(ISNUMBER(OFFSET('Water Data'!$E$9,0,10*ROW('Water Data'!E47))),'Data Summary'!BX53="Yes"),OFFSET('Water Data'!$E$9,0,10*ROW('Water Data'!E47)),NA())</f>
        <v>#N/A</v>
      </c>
      <c r="J53" s="516" t="e">
        <f ca="1">+IF(AND(ISNUMBER(OFFSET('Water Data'!$F$4,0,10*ROW('Water Data'!F47))),'Data Summary'!BY53="Yes"),100-OFFSET('Water Data'!$F$4,0,10*ROW('Water Data'!F47)),NA())</f>
        <v>#N/A</v>
      </c>
      <c r="K53" s="516" t="e">
        <f ca="1">+IF(AND(ISNUMBER(OFFSET('Water Data'!$F$6,0,10*ROW('Water Data'!F47))),'Data Summary'!BZ53="Yes"),OFFSET('Water Data'!$F$6,0,10*ROW('Water Data'!F47)),NA())</f>
        <v>#N/A</v>
      </c>
      <c r="L53" s="516" t="e">
        <f ca="1">+IF(AND(ISNUMBER(OFFSET('Water Data'!$F$9,0,10*ROW('Water Data'!F47))),'Data Summary'!CA53="Yes"),OFFSET('Water Data'!$F$9,0,10*ROW('Water Data'!F47)),NA())</f>
        <v>#N/A</v>
      </c>
      <c r="M53" s="516" t="e">
        <f ca="1">+IF(AND(ISNUMBER(OFFSET('Water Data'!$G$4,0,10*ROW('Water Data'!G47))),'Data Summary'!CB53="Yes"),100-OFFSET('Water Data'!$G$4,0,10*ROW('Water Data'!G47)),NA())</f>
        <v>#N/A</v>
      </c>
      <c r="N53" s="516" t="e">
        <f ca="1">+IF(AND(ISNUMBER(OFFSET('Water Data'!$G$6,0,10*ROW('Water Data'!G47))),'Data Summary'!CC53="Yes"),OFFSET('Water Data'!$G$6,0,10*ROW('Water Data'!G47)),NA())</f>
        <v>#N/A</v>
      </c>
      <c r="O53" s="516" t="e">
        <f ca="1">+IF(AND(ISNUMBER(OFFSET('Water Data'!$G$9,0,10*ROW('Water Data'!G47))),'Data Summary'!CD53="Yes"),OFFSET('Water Data'!$G$9,0,10*ROW('Water Data'!G47)),NA())</f>
        <v>#N/A</v>
      </c>
      <c r="P53" s="516" t="e">
        <f ca="1">+IF(AND(ISNUMBER(OFFSET('Water Data'!$H$4,0,10*ROW('Water Data'!H47))),'Data Summary'!CE53="Yes"),100-OFFSET('Water Data'!$H$4,0,10*ROW('Water Data'!H47)),NA())</f>
        <v>#N/A</v>
      </c>
      <c r="Q53" s="516" t="e">
        <f ca="1">+IF(AND(ISNUMBER(OFFSET('Water Data'!$H$6,0,10*ROW('Water Data'!H47))),'Data Summary'!CF53="Yes"),OFFSET('Water Data'!$H$6,0,10*ROW('Water Data'!H47)),NA())</f>
        <v>#N/A</v>
      </c>
      <c r="R53" s="516" t="e">
        <f ca="1">+IF(AND(ISNUMBER(OFFSET('Water Data'!$H$9,0,10*ROW('Water Data'!H47))),'Data Summary'!CG53="Yes"),OFFSET('Water Data'!$H$9,0,10*ROW('Water Data'!H47)),NA())</f>
        <v>#N/A</v>
      </c>
      <c r="S53" s="516" t="e">
        <f ca="1">+IF(AND(ISNUMBER(OFFSET('Water Data'!$I$4,0,10*ROW('Water Data'!I47))),'Data Summary'!CH53="Yes"),100-OFFSET('Water Data'!$I$4,0,10*ROW('Water Data'!I47)),NA())</f>
        <v>#N/A</v>
      </c>
      <c r="T53" s="516" t="e">
        <f ca="1">+IF(AND(ISNUMBER(OFFSET('Water Data'!$I$6,0,10*ROW('Water Data'!I47))),'Data Summary'!CI53="Yes"),OFFSET('Water Data'!$I$6,0,10*ROW('Water Data'!I47)),NA())</f>
        <v>#N/A</v>
      </c>
      <c r="U53" s="516" t="e">
        <f ca="1">+IF(AND(ISNUMBER(OFFSET('Water Data'!$I$9,0,10*ROW('Water Data'!I47))),'Data Summary'!CJ53="Yes"),OFFSET('Water Data'!$I$9,0,10*ROW('Water Data'!I47)),NA())</f>
        <v>#N/A</v>
      </c>
      <c r="V53" s="517" t="e">
        <f ca="1">+IF(AND(ISNUMBER(OFFSET('Sanitation Data'!$D$4,0,10*ROW('Sanitation Data'!D47))),'Data Summary'!CK53="Yes"),100-OFFSET('Sanitation Data'!$D$4,0,10*ROW('Sanitation Data'!D47)),NA())</f>
        <v>#N/A</v>
      </c>
      <c r="W53" s="517" t="e">
        <f ca="1">+IF(AND(ISNUMBER(OFFSET('Sanitation Data'!$D$6,0,10*ROW('Sanitation Data'!D47))),'Data Summary'!CL53="Yes"),OFFSET('Sanitation Data'!$D$6,0,10*ROW('Sanitation Data'!D47)),NA())</f>
        <v>#N/A</v>
      </c>
      <c r="X53" s="517" t="e">
        <f ca="1">+IF(AND(ISNUMBER(OFFSET('Sanitation Data'!$D$10,0,10*ROW('Sanitation Data'!D47))),'Data Summary'!CM53="Yes"),OFFSET('Sanitation Data'!$D$10,0,10*ROW('Sanitation Data'!D47)),NA())</f>
        <v>#N/A</v>
      </c>
      <c r="Y53" s="517" t="e">
        <f ca="1">+IF(AND(ISNUMBER(OFFSET('Sanitation Data'!$D$11,0,10*ROW('Sanitation Data'!D47))),'Data Summary'!CN53="Yes"),OFFSET('Sanitation Data'!$D$11,0,10*ROW('Sanitation Data'!D47)),NA())</f>
        <v>#N/A</v>
      </c>
      <c r="Z53" s="517" t="e">
        <f ca="1">+IF(AND(ISNUMBER(OFFSET('Sanitation Data'!$D$12,0,10*ROW('Sanitation Data'!D47))),'Data Summary'!CO53="Yes"),OFFSET('Sanitation Data'!$D$12,0,10*ROW('Sanitation Data'!D47)),NA())</f>
        <v>#N/A</v>
      </c>
      <c r="AA53" s="517" t="e">
        <f ca="1">+IF(AND(ISNUMBER(OFFSET('Sanitation Data'!$E$4,0,10*ROW('Sanitation Data'!E47))),'Data Summary'!CP53="Yes"),100-OFFSET('Sanitation Data'!$E$4,0,10*ROW('Sanitation Data'!E47)),NA())</f>
        <v>#N/A</v>
      </c>
      <c r="AB53" s="517" t="e">
        <f ca="1">+IF(AND(ISNUMBER(OFFSET('Sanitation Data'!$E$6,0,10*ROW('Sanitation Data'!E47))),'Data Summary'!CQ53="Yes"),OFFSET('Sanitation Data'!$E$6,0,10*ROW('Sanitation Data'!E47)),NA())</f>
        <v>#N/A</v>
      </c>
      <c r="AC53" s="517" t="e">
        <f ca="1">+IF(AND(ISNUMBER(OFFSET('Sanitation Data'!$E$10,0,10*ROW('Sanitation Data'!E47))),'Data Summary'!CR53="Yes"),OFFSET('Sanitation Data'!$E$10,0,10*ROW('Sanitation Data'!E47)),NA())</f>
        <v>#N/A</v>
      </c>
      <c r="AD53" s="517" t="e">
        <f ca="1">+IF(AND(ISNUMBER(OFFSET('Sanitation Data'!$E$11,0,10*ROW('Sanitation Data'!E47))),'Data Summary'!CS53="Yes"),OFFSET('Sanitation Data'!$E$11,0,10*ROW('Sanitation Data'!E47)),NA())</f>
        <v>#N/A</v>
      </c>
      <c r="AE53" s="517" t="e">
        <f ca="1">+IF(AND(ISNUMBER(OFFSET('Sanitation Data'!$E$12,0,10*ROW('Sanitation Data'!E47))),'Data Summary'!CT53="Yes"),OFFSET('Sanitation Data'!$E$12,0,10*ROW('Sanitation Data'!E47)),NA())</f>
        <v>#N/A</v>
      </c>
      <c r="AF53" s="517" t="e">
        <f ca="1">+IF(AND(ISNUMBER(OFFSET('Sanitation Data'!$F$4,0,10*ROW('Sanitation Data'!F47))),'Data Summary'!CU53="Yes"),100-OFFSET('Sanitation Data'!$F$4,0,10*ROW('Sanitation Data'!F47)),NA())</f>
        <v>#N/A</v>
      </c>
      <c r="AG53" s="517" t="e">
        <f ca="1">+IF(AND(ISNUMBER(OFFSET('Sanitation Data'!$F$6,0,10*ROW('Sanitation Data'!F47))),'Data Summary'!CV53="Yes"),OFFSET('Sanitation Data'!$F$6,0,10*ROW('Sanitation Data'!F47)),NA())</f>
        <v>#N/A</v>
      </c>
      <c r="AH53" s="517" t="e">
        <f ca="1">+IF(AND(ISNUMBER(OFFSET('Sanitation Data'!$F$10,0,10*ROW('Sanitation Data'!F47))),'Data Summary'!CW53="Yes"),OFFSET('Sanitation Data'!$F$10,0,10*ROW('Sanitation Data'!F47)),NA())</f>
        <v>#N/A</v>
      </c>
      <c r="AI53" s="517" t="e">
        <f ca="1">+IF(AND(ISNUMBER(OFFSET('Sanitation Data'!$F$11,0,10*ROW('Sanitation Data'!F47))),'Data Summary'!CX53="Yes"),OFFSET('Sanitation Data'!$F$11,0,10*ROW('Sanitation Data'!F47)),NA())</f>
        <v>#N/A</v>
      </c>
      <c r="AJ53" s="517" t="e">
        <f ca="1">+IF(AND(ISNUMBER(OFFSET('Sanitation Data'!$F$12,0,10*ROW('Sanitation Data'!F47))),'Data Summary'!CY53="Yes"),OFFSET('Sanitation Data'!$F$12,0,10*ROW('Sanitation Data'!F47)),NA())</f>
        <v>#N/A</v>
      </c>
      <c r="AK53" s="517" t="e">
        <f ca="1">+IF(AND(ISNUMBER(OFFSET('Sanitation Data'!$G$4,0,10*ROW('Sanitation Data'!G47))),'Data Summary'!CZ53="Yes"),100-OFFSET('Sanitation Data'!$G$4,0,10*ROW('Sanitation Data'!G47)),NA())</f>
        <v>#N/A</v>
      </c>
      <c r="AL53" s="517" t="e">
        <f ca="1">+IF(AND(ISNUMBER(OFFSET('Sanitation Data'!$G$6,0,10*ROW('Sanitation Data'!G47))),'Data Summary'!DA53="Yes"),OFFSET('Sanitation Data'!$G$6,0,10*ROW('Sanitation Data'!G47)),NA())</f>
        <v>#N/A</v>
      </c>
      <c r="AM53" s="517" t="e">
        <f ca="1">+IF(AND(ISNUMBER(OFFSET('Sanitation Data'!$G$10,0,10*ROW('Sanitation Data'!G47))),'Data Summary'!DB53="Yes"),OFFSET('Sanitation Data'!$G$10,0,10*ROW('Sanitation Data'!G47)),NA())</f>
        <v>#N/A</v>
      </c>
      <c r="AN53" s="517" t="e">
        <f ca="1">+IF(AND(ISNUMBER(OFFSET('Sanitation Data'!$G$11,0,10*ROW('Sanitation Data'!G47))),'Data Summary'!DC53="Yes"),OFFSET('Sanitation Data'!$G$11,0,10*ROW('Sanitation Data'!G47)),NA())</f>
        <v>#N/A</v>
      </c>
      <c r="AO53" s="517" t="e">
        <f ca="1">+IF(AND(ISNUMBER(OFFSET('Sanitation Data'!$G$12,0,10*ROW('Sanitation Data'!G47))),'Data Summary'!DD53="Yes"),OFFSET('Sanitation Data'!$G$12,0,10*ROW('Sanitation Data'!G47)),NA())</f>
        <v>#N/A</v>
      </c>
      <c r="AP53" s="517" t="e">
        <f ca="1">+IF(AND(ISNUMBER(OFFSET('Sanitation Data'!$H$4,0,10*ROW('Sanitation Data'!H47))),'Data Summary'!DE53="Yes"),100-OFFSET('Sanitation Data'!$H$4,0,10*ROW('Sanitation Data'!H47)),NA())</f>
        <v>#N/A</v>
      </c>
      <c r="AQ53" s="517" t="e">
        <f ca="1">+IF(AND(ISNUMBER(OFFSET('Sanitation Data'!$H$6,0,10*ROW('Sanitation Data'!H47))),'Data Summary'!DF53="Yes"),OFFSET('Sanitation Data'!$H$6,0,10*ROW('Sanitation Data'!H47)),NA())</f>
        <v>#N/A</v>
      </c>
      <c r="AR53" s="517" t="e">
        <f ca="1">+IF(AND(ISNUMBER(OFFSET('Sanitation Data'!$H$10,0,10*ROW('Sanitation Data'!H47))),'Data Summary'!DG53="Yes"),OFFSET('Sanitation Data'!$H$10,0,10*ROW('Sanitation Data'!H47)),NA())</f>
        <v>#N/A</v>
      </c>
      <c r="AS53" s="517" t="e">
        <f ca="1">+IF(AND(ISNUMBER(OFFSET('Sanitation Data'!$H$11,0,10*ROW('Sanitation Data'!H47))),'Data Summary'!DH53="Yes"),OFFSET('Sanitation Data'!$H$11,0,10*ROW('Sanitation Data'!H47)),NA())</f>
        <v>#N/A</v>
      </c>
      <c r="AT53" s="517" t="e">
        <f ca="1">+IF(AND(ISNUMBER(OFFSET('Sanitation Data'!$H$12,0,10*ROW('Sanitation Data'!H47))),'Data Summary'!DI53="Yes"),OFFSET('Sanitation Data'!$H$12,0,10*ROW('Sanitation Data'!H47)),NA())</f>
        <v>#N/A</v>
      </c>
      <c r="AU53" s="517" t="e">
        <f ca="1">+IF(AND(ISNUMBER(OFFSET('Sanitation Data'!$I$4,0,10*ROW('Sanitation Data'!I47))),'Data Summary'!DJ53="Yes"),100-OFFSET('Sanitation Data'!$I$4,0,10*ROW('Sanitation Data'!I47)),NA())</f>
        <v>#N/A</v>
      </c>
      <c r="AV53" s="517" t="e">
        <f ca="1">+IF(AND(ISNUMBER(OFFSET('Sanitation Data'!$I$6,0,10*ROW('Sanitation Data'!I47))),'Data Summary'!DK53="Yes"),OFFSET('Sanitation Data'!$I$6,0,10*ROW('Sanitation Data'!I47)),NA())</f>
        <v>#N/A</v>
      </c>
      <c r="AW53" s="517" t="e">
        <f ca="1">+IF(AND(ISNUMBER(OFFSET('Sanitation Data'!$I$10,0,10*ROW('Sanitation Data'!I47))),'Data Summary'!DL53="Yes"),OFFSET('Sanitation Data'!$I$10,0,10*ROW('Sanitation Data'!I47)),NA())</f>
        <v>#N/A</v>
      </c>
      <c r="AX53" s="517" t="e">
        <f ca="1">+IF(AND(ISNUMBER(OFFSET('Sanitation Data'!$I$11,0,10*ROW('Sanitation Data'!I47))),'Data Summary'!DM53="Yes"),OFFSET('Sanitation Data'!$I$11,0,10*ROW('Sanitation Data'!I47)),NA())</f>
        <v>#N/A</v>
      </c>
      <c r="AY53" s="517" t="e">
        <f ca="1">+IF(AND(ISNUMBER(OFFSET('Sanitation Data'!$I$12,0,10*ROW('Sanitation Data'!I47))),'Data Summary'!DN53="Yes"),OFFSET('Sanitation Data'!$I$12,0,10*ROW('Sanitation Data'!I47)),NA())</f>
        <v>#N/A</v>
      </c>
      <c r="AZ53" s="518" t="e">
        <f ca="1">+IF(AND(ISNUMBER(OFFSET('Hygiene Data'!$D$5,0,10*ROW('Hygiene Data'!D47))),'Data Summary'!DO53="Yes"),OFFSET('Hygiene Data'!$D$5,0,10*ROW('Hygiene Data'!D47)),NA())</f>
        <v>#N/A</v>
      </c>
      <c r="BA53" s="518" t="e">
        <f ca="1">+IF(AND(ISNUMBER(OFFSET('Hygiene Data'!$D$7,0,10*ROW('Hygiene Data'!D47))),'Data Summary'!DP53="Yes"),OFFSET('Hygiene Data'!$D$7,0,10*ROW('Hygiene Data'!D47)),NA())</f>
        <v>#N/A</v>
      </c>
      <c r="BB53" s="518" t="e">
        <f ca="1">+IF(AND(ISNUMBER(OFFSET('Hygiene Data'!$D$9,0,10*ROW('Hygiene Data'!D47))),'Data Summary'!DQ53="Yes"),OFFSET('Hygiene Data'!$D$9,0,10*ROW('Hygiene Data'!D47)),NA())</f>
        <v>#N/A</v>
      </c>
      <c r="BC53" s="518" t="e">
        <f ca="1">+IF(AND(ISNUMBER(OFFSET('Hygiene Data'!$E$5,0,10*ROW('Hygiene Data'!E47))),'Data Summary'!DR53="Yes"),OFFSET('Hygiene Data'!$E$5,0,10*ROW('Hygiene Data'!E47)),NA())</f>
        <v>#N/A</v>
      </c>
      <c r="BD53" s="518" t="e">
        <f ca="1">+IF(AND(ISNUMBER(OFFSET('Hygiene Data'!$E$7,0,10*ROW('Hygiene Data'!E47))),'Data Summary'!DS53="Yes"),OFFSET('Hygiene Data'!$E$7,0,10*ROW('Hygiene Data'!E47)),NA())</f>
        <v>#N/A</v>
      </c>
      <c r="BE53" s="518" t="e">
        <f ca="1">+IF(AND(ISNUMBER(OFFSET('Hygiene Data'!$E$9,0,10*ROW('Hygiene Data'!E47))),'Data Summary'!DT53="Yes"),OFFSET('Hygiene Data'!$E$9,0,10*ROW('Hygiene Data'!E47)),NA())</f>
        <v>#N/A</v>
      </c>
      <c r="BF53" s="518" t="e">
        <f ca="1">+IF(AND(ISNUMBER(OFFSET('Hygiene Data'!$F$5,0,10*ROW('Hygiene Data'!F47))),'Data Summary'!DU53="Yes"),OFFSET('Hygiene Data'!$F$5,0,10*ROW('Hygiene Data'!F47)),NA())</f>
        <v>#N/A</v>
      </c>
      <c r="BG53" s="518" t="e">
        <f ca="1">+IF(AND(ISNUMBER(OFFSET('Hygiene Data'!$F$7,0,10*ROW('Hygiene Data'!F47))),'Data Summary'!DV53="Yes"),OFFSET('Hygiene Data'!$F$7,0,10*ROW('Hygiene Data'!F47)),NA())</f>
        <v>#N/A</v>
      </c>
      <c r="BH53" s="518" t="e">
        <f ca="1">+IF(AND(ISNUMBER(OFFSET('Hygiene Data'!$F$9,0,10*ROW('Hygiene Data'!F47))),'Data Summary'!DW53="Yes"),OFFSET('Hygiene Data'!$F$9,0,10*ROW('Hygiene Data'!F47)),NA())</f>
        <v>#N/A</v>
      </c>
      <c r="BI53" s="518" t="e">
        <f ca="1">+IF(AND(ISNUMBER(OFFSET('Hygiene Data'!$G$5,0,10*ROW('Hygiene Data'!G47))),'Data Summary'!DX53="Yes"),OFFSET('Hygiene Data'!$G$5,0,10*ROW('Hygiene Data'!G47)),NA())</f>
        <v>#N/A</v>
      </c>
      <c r="BJ53" s="518" t="e">
        <f ca="1">+IF(AND(ISNUMBER(OFFSET('Hygiene Data'!$G$7,0,10*ROW('Hygiene Data'!G47))),'Data Summary'!DY53="Yes"),OFFSET('Hygiene Data'!$G$7,0,10*ROW('Hygiene Data'!G47)),NA())</f>
        <v>#N/A</v>
      </c>
      <c r="BK53" s="518" t="e">
        <f ca="1">+IF(AND(ISNUMBER(OFFSET('Hygiene Data'!$G$9,0,10*ROW('Hygiene Data'!G47))),'Data Summary'!DZ53="Yes"),OFFSET('Hygiene Data'!$G$9,0,10*ROW('Hygiene Data'!G47)),NA())</f>
        <v>#N/A</v>
      </c>
      <c r="BL53" s="518" t="e">
        <f ca="1">+IF(AND(ISNUMBER(OFFSET('Hygiene Data'!$H$5,0,10*ROW('Hygiene Data'!H47))),'Data Summary'!EA53="Yes"),OFFSET('Hygiene Data'!$H$5,0,10*ROW('Hygiene Data'!H47)),NA())</f>
        <v>#N/A</v>
      </c>
      <c r="BM53" s="518" t="e">
        <f ca="1">+IF(AND(ISNUMBER(OFFSET('Hygiene Data'!$H$7,0,10*ROW('Hygiene Data'!H47))),'Data Summary'!EB53="Yes"),OFFSET('Hygiene Data'!$H$7,0,10*ROW('Hygiene Data'!H47)),NA())</f>
        <v>#N/A</v>
      </c>
      <c r="BN53" s="518" t="e">
        <f ca="1">+IF(AND(ISNUMBER(OFFSET('Hygiene Data'!$H$9,0,10*ROW('Hygiene Data'!H47))),'Data Summary'!EC53="Yes"),OFFSET('Hygiene Data'!$H$9,0,10*ROW('Hygiene Data'!H47)),NA())</f>
        <v>#N/A</v>
      </c>
      <c r="BO53" s="518" t="e">
        <f ca="1">+IF(AND(ISNUMBER(OFFSET('Hygiene Data'!$I$5,0,10*ROW('Hygiene Data'!I47))),'Data Summary'!ED53="Yes"),OFFSET('Hygiene Data'!$I$5,0,10*ROW('Hygiene Data'!I47)),NA())</f>
        <v>#N/A</v>
      </c>
      <c r="BP53" s="518" t="e">
        <f ca="1">+IF(AND(ISNUMBER(OFFSET('Hygiene Data'!$I$7,0,10*ROW('Hygiene Data'!I47))),'Data Summary'!EE53="Yes"),OFFSET('Hygiene Data'!$I$7,0,10*ROW('Hygiene Data'!I47)),NA())</f>
        <v>#N/A</v>
      </c>
      <c r="BQ53" s="518" t="e">
        <f ca="1">+IF(AND(ISNUMBER(OFFSET('Hygiene Data'!$I$9,0,10*ROW('Hygiene Data'!I47))),'Data Summary'!EF53="Yes"),OFFSET('Hygiene Data'!$I$9,0,10*ROW('Hygiene Data'!I47)),NA())</f>
        <v>#N/A</v>
      </c>
    </row>
    <row r="54" spans="1:69" x14ac:dyDescent="0.25">
      <c r="A54" s="514" t="e">
        <f ca="1">+RIGHT('Data Summary'!A54,LEN('Data Summary'!A54)-9)</f>
        <v>#VALUE!</v>
      </c>
      <c r="B54" s="488" t="str">
        <f ca="1">+IF(ISTEXT('Data Summary'!B54),'Data Summary'!B54,"")</f>
        <v/>
      </c>
      <c r="C54" s="515" t="e">
        <f ca="1">+VALUE('Data Summary'!C54)</f>
        <v>#VALUE!</v>
      </c>
      <c r="D54" s="516" t="e">
        <f ca="1">+IF(AND(ISNUMBER(OFFSET('Water Data'!$D$4,0,10*ROW('Water Data'!D48))),'Data Summary'!BS54="Yes"),100-OFFSET('Water Data'!$D$4,0,10*ROW('Water Data'!D48)),NA())</f>
        <v>#N/A</v>
      </c>
      <c r="E54" s="516" t="e">
        <f ca="1">+IF(AND(ISNUMBER(OFFSET('Water Data'!$D$6,0,10*ROW('Water Data'!D48))),'Data Summary'!BT54="Yes"),OFFSET('Water Data'!$D$6,0,10*ROW('Water Data'!D48)),NA())</f>
        <v>#N/A</v>
      </c>
      <c r="F54" s="516" t="e">
        <f ca="1">+IF(AND(ISNUMBER(OFFSET('Water Data'!$D$9,0,10*ROW('Water Data'!D48))),'Data Summary'!BU54="Yes"),OFFSET('Water Data'!$D$9,0,10*ROW('Water Data'!D48)),NA())</f>
        <v>#N/A</v>
      </c>
      <c r="G54" s="516" t="e">
        <f ca="1">+IF(AND(ISNUMBER(OFFSET('Water Data'!$E$4,0,10*ROW('Water Data'!E48))),'Data Summary'!BV54="Yes"),100-OFFSET('Water Data'!$E$4,0,10*ROW('Water Data'!E48)),NA())</f>
        <v>#N/A</v>
      </c>
      <c r="H54" s="516" t="e">
        <f ca="1">+IF(AND(ISNUMBER(OFFSET('Water Data'!$E$6,0,10*ROW('Water Data'!E48))),'Data Summary'!BW54="Yes"),OFFSET('Water Data'!$E$6,0,10*ROW('Water Data'!E48)),NA())</f>
        <v>#N/A</v>
      </c>
      <c r="I54" s="516" t="e">
        <f ca="1">+IF(AND(ISNUMBER(OFFSET('Water Data'!$E$9,0,10*ROW('Water Data'!E48))),'Data Summary'!BX54="Yes"),OFFSET('Water Data'!$E$9,0,10*ROW('Water Data'!E48)),NA())</f>
        <v>#N/A</v>
      </c>
      <c r="J54" s="516" t="e">
        <f ca="1">+IF(AND(ISNUMBER(OFFSET('Water Data'!$F$4,0,10*ROW('Water Data'!F48))),'Data Summary'!BY54="Yes"),100-OFFSET('Water Data'!$F$4,0,10*ROW('Water Data'!F48)),NA())</f>
        <v>#N/A</v>
      </c>
      <c r="K54" s="516" t="e">
        <f ca="1">+IF(AND(ISNUMBER(OFFSET('Water Data'!$F$6,0,10*ROW('Water Data'!F48))),'Data Summary'!BZ54="Yes"),OFFSET('Water Data'!$F$6,0,10*ROW('Water Data'!F48)),NA())</f>
        <v>#N/A</v>
      </c>
      <c r="L54" s="516" t="e">
        <f ca="1">+IF(AND(ISNUMBER(OFFSET('Water Data'!$F$9,0,10*ROW('Water Data'!F48))),'Data Summary'!CA54="Yes"),OFFSET('Water Data'!$F$9,0,10*ROW('Water Data'!F48)),NA())</f>
        <v>#N/A</v>
      </c>
      <c r="M54" s="516" t="e">
        <f ca="1">+IF(AND(ISNUMBER(OFFSET('Water Data'!$G$4,0,10*ROW('Water Data'!G48))),'Data Summary'!CB54="Yes"),100-OFFSET('Water Data'!$G$4,0,10*ROW('Water Data'!G48)),NA())</f>
        <v>#N/A</v>
      </c>
      <c r="N54" s="516" t="e">
        <f ca="1">+IF(AND(ISNUMBER(OFFSET('Water Data'!$G$6,0,10*ROW('Water Data'!G48))),'Data Summary'!CC54="Yes"),OFFSET('Water Data'!$G$6,0,10*ROW('Water Data'!G48)),NA())</f>
        <v>#N/A</v>
      </c>
      <c r="O54" s="516" t="e">
        <f ca="1">+IF(AND(ISNUMBER(OFFSET('Water Data'!$G$9,0,10*ROW('Water Data'!G48))),'Data Summary'!CD54="Yes"),OFFSET('Water Data'!$G$9,0,10*ROW('Water Data'!G48)),NA())</f>
        <v>#N/A</v>
      </c>
      <c r="P54" s="516" t="e">
        <f ca="1">+IF(AND(ISNUMBER(OFFSET('Water Data'!$H$4,0,10*ROW('Water Data'!H48))),'Data Summary'!CE54="Yes"),100-OFFSET('Water Data'!$H$4,0,10*ROW('Water Data'!H48)),NA())</f>
        <v>#N/A</v>
      </c>
      <c r="Q54" s="516" t="e">
        <f ca="1">+IF(AND(ISNUMBER(OFFSET('Water Data'!$H$6,0,10*ROW('Water Data'!H48))),'Data Summary'!CF54="Yes"),OFFSET('Water Data'!$H$6,0,10*ROW('Water Data'!H48)),NA())</f>
        <v>#N/A</v>
      </c>
      <c r="R54" s="516" t="e">
        <f ca="1">+IF(AND(ISNUMBER(OFFSET('Water Data'!$H$9,0,10*ROW('Water Data'!H48))),'Data Summary'!CG54="Yes"),OFFSET('Water Data'!$H$9,0,10*ROW('Water Data'!H48)),NA())</f>
        <v>#N/A</v>
      </c>
      <c r="S54" s="516" t="e">
        <f ca="1">+IF(AND(ISNUMBER(OFFSET('Water Data'!$I$4,0,10*ROW('Water Data'!I48))),'Data Summary'!CH54="Yes"),100-OFFSET('Water Data'!$I$4,0,10*ROW('Water Data'!I48)),NA())</f>
        <v>#N/A</v>
      </c>
      <c r="T54" s="516" t="e">
        <f ca="1">+IF(AND(ISNUMBER(OFFSET('Water Data'!$I$6,0,10*ROW('Water Data'!I48))),'Data Summary'!CI54="Yes"),OFFSET('Water Data'!$I$6,0,10*ROW('Water Data'!I48)),NA())</f>
        <v>#N/A</v>
      </c>
      <c r="U54" s="516" t="e">
        <f ca="1">+IF(AND(ISNUMBER(OFFSET('Water Data'!$I$9,0,10*ROW('Water Data'!I48))),'Data Summary'!CJ54="Yes"),OFFSET('Water Data'!$I$9,0,10*ROW('Water Data'!I48)),NA())</f>
        <v>#N/A</v>
      </c>
      <c r="V54" s="517" t="e">
        <f ca="1">+IF(AND(ISNUMBER(OFFSET('Sanitation Data'!$D$4,0,10*ROW('Sanitation Data'!D48))),'Data Summary'!CK54="Yes"),100-OFFSET('Sanitation Data'!$D$4,0,10*ROW('Sanitation Data'!D48)),NA())</f>
        <v>#N/A</v>
      </c>
      <c r="W54" s="517" t="e">
        <f ca="1">+IF(AND(ISNUMBER(OFFSET('Sanitation Data'!$D$6,0,10*ROW('Sanitation Data'!D48))),'Data Summary'!CL54="Yes"),OFFSET('Sanitation Data'!$D$6,0,10*ROW('Sanitation Data'!D48)),NA())</f>
        <v>#N/A</v>
      </c>
      <c r="X54" s="517" t="e">
        <f ca="1">+IF(AND(ISNUMBER(OFFSET('Sanitation Data'!$D$10,0,10*ROW('Sanitation Data'!D48))),'Data Summary'!CM54="Yes"),OFFSET('Sanitation Data'!$D$10,0,10*ROW('Sanitation Data'!D48)),NA())</f>
        <v>#N/A</v>
      </c>
      <c r="Y54" s="517" t="e">
        <f ca="1">+IF(AND(ISNUMBER(OFFSET('Sanitation Data'!$D$11,0,10*ROW('Sanitation Data'!D48))),'Data Summary'!CN54="Yes"),OFFSET('Sanitation Data'!$D$11,0,10*ROW('Sanitation Data'!D48)),NA())</f>
        <v>#N/A</v>
      </c>
      <c r="Z54" s="517" t="e">
        <f ca="1">+IF(AND(ISNUMBER(OFFSET('Sanitation Data'!$D$12,0,10*ROW('Sanitation Data'!D48))),'Data Summary'!CO54="Yes"),OFFSET('Sanitation Data'!$D$12,0,10*ROW('Sanitation Data'!D48)),NA())</f>
        <v>#N/A</v>
      </c>
      <c r="AA54" s="517" t="e">
        <f ca="1">+IF(AND(ISNUMBER(OFFSET('Sanitation Data'!$E$4,0,10*ROW('Sanitation Data'!E48))),'Data Summary'!CP54="Yes"),100-OFFSET('Sanitation Data'!$E$4,0,10*ROW('Sanitation Data'!E48)),NA())</f>
        <v>#N/A</v>
      </c>
      <c r="AB54" s="517" t="e">
        <f ca="1">+IF(AND(ISNUMBER(OFFSET('Sanitation Data'!$E$6,0,10*ROW('Sanitation Data'!E48))),'Data Summary'!CQ54="Yes"),OFFSET('Sanitation Data'!$E$6,0,10*ROW('Sanitation Data'!E48)),NA())</f>
        <v>#N/A</v>
      </c>
      <c r="AC54" s="517" t="e">
        <f ca="1">+IF(AND(ISNUMBER(OFFSET('Sanitation Data'!$E$10,0,10*ROW('Sanitation Data'!E48))),'Data Summary'!CR54="Yes"),OFFSET('Sanitation Data'!$E$10,0,10*ROW('Sanitation Data'!E48)),NA())</f>
        <v>#N/A</v>
      </c>
      <c r="AD54" s="517" t="e">
        <f ca="1">+IF(AND(ISNUMBER(OFFSET('Sanitation Data'!$E$11,0,10*ROW('Sanitation Data'!E48))),'Data Summary'!CS54="Yes"),OFFSET('Sanitation Data'!$E$11,0,10*ROW('Sanitation Data'!E48)),NA())</f>
        <v>#N/A</v>
      </c>
      <c r="AE54" s="517" t="e">
        <f ca="1">+IF(AND(ISNUMBER(OFFSET('Sanitation Data'!$E$12,0,10*ROW('Sanitation Data'!E48))),'Data Summary'!CT54="Yes"),OFFSET('Sanitation Data'!$E$12,0,10*ROW('Sanitation Data'!E48)),NA())</f>
        <v>#N/A</v>
      </c>
      <c r="AF54" s="517" t="e">
        <f ca="1">+IF(AND(ISNUMBER(OFFSET('Sanitation Data'!$F$4,0,10*ROW('Sanitation Data'!F48))),'Data Summary'!CU54="Yes"),100-OFFSET('Sanitation Data'!$F$4,0,10*ROW('Sanitation Data'!F48)),NA())</f>
        <v>#N/A</v>
      </c>
      <c r="AG54" s="517" t="e">
        <f ca="1">+IF(AND(ISNUMBER(OFFSET('Sanitation Data'!$F$6,0,10*ROW('Sanitation Data'!F48))),'Data Summary'!CV54="Yes"),OFFSET('Sanitation Data'!$F$6,0,10*ROW('Sanitation Data'!F48)),NA())</f>
        <v>#N/A</v>
      </c>
      <c r="AH54" s="517" t="e">
        <f ca="1">+IF(AND(ISNUMBER(OFFSET('Sanitation Data'!$F$10,0,10*ROW('Sanitation Data'!F48))),'Data Summary'!CW54="Yes"),OFFSET('Sanitation Data'!$F$10,0,10*ROW('Sanitation Data'!F48)),NA())</f>
        <v>#N/A</v>
      </c>
      <c r="AI54" s="517" t="e">
        <f ca="1">+IF(AND(ISNUMBER(OFFSET('Sanitation Data'!$F$11,0,10*ROW('Sanitation Data'!F48))),'Data Summary'!CX54="Yes"),OFFSET('Sanitation Data'!$F$11,0,10*ROW('Sanitation Data'!F48)),NA())</f>
        <v>#N/A</v>
      </c>
      <c r="AJ54" s="517" t="e">
        <f ca="1">+IF(AND(ISNUMBER(OFFSET('Sanitation Data'!$F$12,0,10*ROW('Sanitation Data'!F48))),'Data Summary'!CY54="Yes"),OFFSET('Sanitation Data'!$F$12,0,10*ROW('Sanitation Data'!F48)),NA())</f>
        <v>#N/A</v>
      </c>
      <c r="AK54" s="517" t="e">
        <f ca="1">+IF(AND(ISNUMBER(OFFSET('Sanitation Data'!$G$4,0,10*ROW('Sanitation Data'!G48))),'Data Summary'!CZ54="Yes"),100-OFFSET('Sanitation Data'!$G$4,0,10*ROW('Sanitation Data'!G48)),NA())</f>
        <v>#N/A</v>
      </c>
      <c r="AL54" s="517" t="e">
        <f ca="1">+IF(AND(ISNUMBER(OFFSET('Sanitation Data'!$G$6,0,10*ROW('Sanitation Data'!G48))),'Data Summary'!DA54="Yes"),OFFSET('Sanitation Data'!$G$6,0,10*ROW('Sanitation Data'!G48)),NA())</f>
        <v>#N/A</v>
      </c>
      <c r="AM54" s="517" t="e">
        <f ca="1">+IF(AND(ISNUMBER(OFFSET('Sanitation Data'!$G$10,0,10*ROW('Sanitation Data'!G48))),'Data Summary'!DB54="Yes"),OFFSET('Sanitation Data'!$G$10,0,10*ROW('Sanitation Data'!G48)),NA())</f>
        <v>#N/A</v>
      </c>
      <c r="AN54" s="517" t="e">
        <f ca="1">+IF(AND(ISNUMBER(OFFSET('Sanitation Data'!$G$11,0,10*ROW('Sanitation Data'!G48))),'Data Summary'!DC54="Yes"),OFFSET('Sanitation Data'!$G$11,0,10*ROW('Sanitation Data'!G48)),NA())</f>
        <v>#N/A</v>
      </c>
      <c r="AO54" s="517" t="e">
        <f ca="1">+IF(AND(ISNUMBER(OFFSET('Sanitation Data'!$G$12,0,10*ROW('Sanitation Data'!G48))),'Data Summary'!DD54="Yes"),OFFSET('Sanitation Data'!$G$12,0,10*ROW('Sanitation Data'!G48)),NA())</f>
        <v>#N/A</v>
      </c>
      <c r="AP54" s="517" t="e">
        <f ca="1">+IF(AND(ISNUMBER(OFFSET('Sanitation Data'!$H$4,0,10*ROW('Sanitation Data'!H48))),'Data Summary'!DE54="Yes"),100-OFFSET('Sanitation Data'!$H$4,0,10*ROW('Sanitation Data'!H48)),NA())</f>
        <v>#N/A</v>
      </c>
      <c r="AQ54" s="517" t="e">
        <f ca="1">+IF(AND(ISNUMBER(OFFSET('Sanitation Data'!$H$6,0,10*ROW('Sanitation Data'!H48))),'Data Summary'!DF54="Yes"),OFFSET('Sanitation Data'!$H$6,0,10*ROW('Sanitation Data'!H48)),NA())</f>
        <v>#N/A</v>
      </c>
      <c r="AR54" s="517" t="e">
        <f ca="1">+IF(AND(ISNUMBER(OFFSET('Sanitation Data'!$H$10,0,10*ROW('Sanitation Data'!H48))),'Data Summary'!DG54="Yes"),OFFSET('Sanitation Data'!$H$10,0,10*ROW('Sanitation Data'!H48)),NA())</f>
        <v>#N/A</v>
      </c>
      <c r="AS54" s="517" t="e">
        <f ca="1">+IF(AND(ISNUMBER(OFFSET('Sanitation Data'!$H$11,0,10*ROW('Sanitation Data'!H48))),'Data Summary'!DH54="Yes"),OFFSET('Sanitation Data'!$H$11,0,10*ROW('Sanitation Data'!H48)),NA())</f>
        <v>#N/A</v>
      </c>
      <c r="AT54" s="517" t="e">
        <f ca="1">+IF(AND(ISNUMBER(OFFSET('Sanitation Data'!$H$12,0,10*ROW('Sanitation Data'!H48))),'Data Summary'!DI54="Yes"),OFFSET('Sanitation Data'!$H$12,0,10*ROW('Sanitation Data'!H48)),NA())</f>
        <v>#N/A</v>
      </c>
      <c r="AU54" s="517" t="e">
        <f ca="1">+IF(AND(ISNUMBER(OFFSET('Sanitation Data'!$I$4,0,10*ROW('Sanitation Data'!I48))),'Data Summary'!DJ54="Yes"),100-OFFSET('Sanitation Data'!$I$4,0,10*ROW('Sanitation Data'!I48)),NA())</f>
        <v>#N/A</v>
      </c>
      <c r="AV54" s="517" t="e">
        <f ca="1">+IF(AND(ISNUMBER(OFFSET('Sanitation Data'!$I$6,0,10*ROW('Sanitation Data'!I48))),'Data Summary'!DK54="Yes"),OFFSET('Sanitation Data'!$I$6,0,10*ROW('Sanitation Data'!I48)),NA())</f>
        <v>#N/A</v>
      </c>
      <c r="AW54" s="517" t="e">
        <f ca="1">+IF(AND(ISNUMBER(OFFSET('Sanitation Data'!$I$10,0,10*ROW('Sanitation Data'!I48))),'Data Summary'!DL54="Yes"),OFFSET('Sanitation Data'!$I$10,0,10*ROW('Sanitation Data'!I48)),NA())</f>
        <v>#N/A</v>
      </c>
      <c r="AX54" s="517" t="e">
        <f ca="1">+IF(AND(ISNUMBER(OFFSET('Sanitation Data'!$I$11,0,10*ROW('Sanitation Data'!I48))),'Data Summary'!DM54="Yes"),OFFSET('Sanitation Data'!$I$11,0,10*ROW('Sanitation Data'!I48)),NA())</f>
        <v>#N/A</v>
      </c>
      <c r="AY54" s="517" t="e">
        <f ca="1">+IF(AND(ISNUMBER(OFFSET('Sanitation Data'!$I$12,0,10*ROW('Sanitation Data'!I48))),'Data Summary'!DN54="Yes"),OFFSET('Sanitation Data'!$I$12,0,10*ROW('Sanitation Data'!I48)),NA())</f>
        <v>#N/A</v>
      </c>
      <c r="AZ54" s="518" t="e">
        <f ca="1">+IF(AND(ISNUMBER(OFFSET('Hygiene Data'!$D$5,0,10*ROW('Hygiene Data'!D48))),'Data Summary'!DO54="Yes"),OFFSET('Hygiene Data'!$D$5,0,10*ROW('Hygiene Data'!D48)),NA())</f>
        <v>#N/A</v>
      </c>
      <c r="BA54" s="518" t="e">
        <f ca="1">+IF(AND(ISNUMBER(OFFSET('Hygiene Data'!$D$7,0,10*ROW('Hygiene Data'!D48))),'Data Summary'!DP54="Yes"),OFFSET('Hygiene Data'!$D$7,0,10*ROW('Hygiene Data'!D48)),NA())</f>
        <v>#N/A</v>
      </c>
      <c r="BB54" s="518" t="e">
        <f ca="1">+IF(AND(ISNUMBER(OFFSET('Hygiene Data'!$D$9,0,10*ROW('Hygiene Data'!D48))),'Data Summary'!DQ54="Yes"),OFFSET('Hygiene Data'!$D$9,0,10*ROW('Hygiene Data'!D48)),NA())</f>
        <v>#N/A</v>
      </c>
      <c r="BC54" s="518" t="e">
        <f ca="1">+IF(AND(ISNUMBER(OFFSET('Hygiene Data'!$E$5,0,10*ROW('Hygiene Data'!E48))),'Data Summary'!DR54="Yes"),OFFSET('Hygiene Data'!$E$5,0,10*ROW('Hygiene Data'!E48)),NA())</f>
        <v>#N/A</v>
      </c>
      <c r="BD54" s="518" t="e">
        <f ca="1">+IF(AND(ISNUMBER(OFFSET('Hygiene Data'!$E$7,0,10*ROW('Hygiene Data'!E48))),'Data Summary'!DS54="Yes"),OFFSET('Hygiene Data'!$E$7,0,10*ROW('Hygiene Data'!E48)),NA())</f>
        <v>#N/A</v>
      </c>
      <c r="BE54" s="518" t="e">
        <f ca="1">+IF(AND(ISNUMBER(OFFSET('Hygiene Data'!$E$9,0,10*ROW('Hygiene Data'!E48))),'Data Summary'!DT54="Yes"),OFFSET('Hygiene Data'!$E$9,0,10*ROW('Hygiene Data'!E48)),NA())</f>
        <v>#N/A</v>
      </c>
      <c r="BF54" s="518" t="e">
        <f ca="1">+IF(AND(ISNUMBER(OFFSET('Hygiene Data'!$F$5,0,10*ROW('Hygiene Data'!F48))),'Data Summary'!DU54="Yes"),OFFSET('Hygiene Data'!$F$5,0,10*ROW('Hygiene Data'!F48)),NA())</f>
        <v>#N/A</v>
      </c>
      <c r="BG54" s="518" t="e">
        <f ca="1">+IF(AND(ISNUMBER(OFFSET('Hygiene Data'!$F$7,0,10*ROW('Hygiene Data'!F48))),'Data Summary'!DV54="Yes"),OFFSET('Hygiene Data'!$F$7,0,10*ROW('Hygiene Data'!F48)),NA())</f>
        <v>#N/A</v>
      </c>
      <c r="BH54" s="518" t="e">
        <f ca="1">+IF(AND(ISNUMBER(OFFSET('Hygiene Data'!$F$9,0,10*ROW('Hygiene Data'!F48))),'Data Summary'!DW54="Yes"),OFFSET('Hygiene Data'!$F$9,0,10*ROW('Hygiene Data'!F48)),NA())</f>
        <v>#N/A</v>
      </c>
      <c r="BI54" s="518" t="e">
        <f ca="1">+IF(AND(ISNUMBER(OFFSET('Hygiene Data'!$G$5,0,10*ROW('Hygiene Data'!G48))),'Data Summary'!DX54="Yes"),OFFSET('Hygiene Data'!$G$5,0,10*ROW('Hygiene Data'!G48)),NA())</f>
        <v>#N/A</v>
      </c>
      <c r="BJ54" s="518" t="e">
        <f ca="1">+IF(AND(ISNUMBER(OFFSET('Hygiene Data'!$G$7,0,10*ROW('Hygiene Data'!G48))),'Data Summary'!DY54="Yes"),OFFSET('Hygiene Data'!$G$7,0,10*ROW('Hygiene Data'!G48)),NA())</f>
        <v>#N/A</v>
      </c>
      <c r="BK54" s="518" t="e">
        <f ca="1">+IF(AND(ISNUMBER(OFFSET('Hygiene Data'!$G$9,0,10*ROW('Hygiene Data'!G48))),'Data Summary'!DZ54="Yes"),OFFSET('Hygiene Data'!$G$9,0,10*ROW('Hygiene Data'!G48)),NA())</f>
        <v>#N/A</v>
      </c>
      <c r="BL54" s="518" t="e">
        <f ca="1">+IF(AND(ISNUMBER(OFFSET('Hygiene Data'!$H$5,0,10*ROW('Hygiene Data'!H48))),'Data Summary'!EA54="Yes"),OFFSET('Hygiene Data'!$H$5,0,10*ROW('Hygiene Data'!H48)),NA())</f>
        <v>#N/A</v>
      </c>
      <c r="BM54" s="518" t="e">
        <f ca="1">+IF(AND(ISNUMBER(OFFSET('Hygiene Data'!$H$7,0,10*ROW('Hygiene Data'!H48))),'Data Summary'!EB54="Yes"),OFFSET('Hygiene Data'!$H$7,0,10*ROW('Hygiene Data'!H48)),NA())</f>
        <v>#N/A</v>
      </c>
      <c r="BN54" s="518" t="e">
        <f ca="1">+IF(AND(ISNUMBER(OFFSET('Hygiene Data'!$H$9,0,10*ROW('Hygiene Data'!H48))),'Data Summary'!EC54="Yes"),OFFSET('Hygiene Data'!$H$9,0,10*ROW('Hygiene Data'!H48)),NA())</f>
        <v>#N/A</v>
      </c>
      <c r="BO54" s="518" t="e">
        <f ca="1">+IF(AND(ISNUMBER(OFFSET('Hygiene Data'!$I$5,0,10*ROW('Hygiene Data'!I48))),'Data Summary'!ED54="Yes"),OFFSET('Hygiene Data'!$I$5,0,10*ROW('Hygiene Data'!I48)),NA())</f>
        <v>#N/A</v>
      </c>
      <c r="BP54" s="518" t="e">
        <f ca="1">+IF(AND(ISNUMBER(OFFSET('Hygiene Data'!$I$7,0,10*ROW('Hygiene Data'!I48))),'Data Summary'!EE54="Yes"),OFFSET('Hygiene Data'!$I$7,0,10*ROW('Hygiene Data'!I48)),NA())</f>
        <v>#N/A</v>
      </c>
      <c r="BQ54" s="518" t="e">
        <f ca="1">+IF(AND(ISNUMBER(OFFSET('Hygiene Data'!$I$9,0,10*ROW('Hygiene Data'!I48))),'Data Summary'!EF54="Yes"),OFFSET('Hygiene Data'!$I$9,0,10*ROW('Hygiene Data'!I48)),NA())</f>
        <v>#N/A</v>
      </c>
    </row>
    <row r="55" spans="1:69" x14ac:dyDescent="0.25">
      <c r="A55" s="514" t="e">
        <f ca="1">+RIGHT('Data Summary'!A55,LEN('Data Summary'!A55)-9)</f>
        <v>#VALUE!</v>
      </c>
      <c r="B55" s="488" t="str">
        <f ca="1">+IF(ISTEXT('Data Summary'!B55),'Data Summary'!B55,"")</f>
        <v/>
      </c>
      <c r="C55" s="515" t="e">
        <f ca="1">+VALUE('Data Summary'!C55)</f>
        <v>#VALUE!</v>
      </c>
      <c r="D55" s="516" t="e">
        <f ca="1">+IF(AND(ISNUMBER(OFFSET('Water Data'!$D$4,0,10*ROW('Water Data'!D49))),'Data Summary'!BS55="Yes"),100-OFFSET('Water Data'!$D$4,0,10*ROW('Water Data'!D49)),NA())</f>
        <v>#N/A</v>
      </c>
      <c r="E55" s="516" t="e">
        <f ca="1">+IF(AND(ISNUMBER(OFFSET('Water Data'!$D$6,0,10*ROW('Water Data'!D49))),'Data Summary'!BT55="Yes"),OFFSET('Water Data'!$D$6,0,10*ROW('Water Data'!D49)),NA())</f>
        <v>#N/A</v>
      </c>
      <c r="F55" s="516" t="e">
        <f ca="1">+IF(AND(ISNUMBER(OFFSET('Water Data'!$D$9,0,10*ROW('Water Data'!D49))),'Data Summary'!BU55="Yes"),OFFSET('Water Data'!$D$9,0,10*ROW('Water Data'!D49)),NA())</f>
        <v>#N/A</v>
      </c>
      <c r="G55" s="516" t="e">
        <f ca="1">+IF(AND(ISNUMBER(OFFSET('Water Data'!$E$4,0,10*ROW('Water Data'!E49))),'Data Summary'!BV55="Yes"),100-OFFSET('Water Data'!$E$4,0,10*ROW('Water Data'!E49)),NA())</f>
        <v>#N/A</v>
      </c>
      <c r="H55" s="516" t="e">
        <f ca="1">+IF(AND(ISNUMBER(OFFSET('Water Data'!$E$6,0,10*ROW('Water Data'!E49))),'Data Summary'!BW55="Yes"),OFFSET('Water Data'!$E$6,0,10*ROW('Water Data'!E49)),NA())</f>
        <v>#N/A</v>
      </c>
      <c r="I55" s="516" t="e">
        <f ca="1">+IF(AND(ISNUMBER(OFFSET('Water Data'!$E$9,0,10*ROW('Water Data'!E49))),'Data Summary'!BX55="Yes"),OFFSET('Water Data'!$E$9,0,10*ROW('Water Data'!E49)),NA())</f>
        <v>#N/A</v>
      </c>
      <c r="J55" s="516" t="e">
        <f ca="1">+IF(AND(ISNUMBER(OFFSET('Water Data'!$F$4,0,10*ROW('Water Data'!F49))),'Data Summary'!BY55="Yes"),100-OFFSET('Water Data'!$F$4,0,10*ROW('Water Data'!F49)),NA())</f>
        <v>#N/A</v>
      </c>
      <c r="K55" s="516" t="e">
        <f ca="1">+IF(AND(ISNUMBER(OFFSET('Water Data'!$F$6,0,10*ROW('Water Data'!F49))),'Data Summary'!BZ55="Yes"),OFFSET('Water Data'!$F$6,0,10*ROW('Water Data'!F49)),NA())</f>
        <v>#N/A</v>
      </c>
      <c r="L55" s="516" t="e">
        <f ca="1">+IF(AND(ISNUMBER(OFFSET('Water Data'!$F$9,0,10*ROW('Water Data'!F49))),'Data Summary'!CA55="Yes"),OFFSET('Water Data'!$F$9,0,10*ROW('Water Data'!F49)),NA())</f>
        <v>#N/A</v>
      </c>
      <c r="M55" s="516" t="e">
        <f ca="1">+IF(AND(ISNUMBER(OFFSET('Water Data'!$G$4,0,10*ROW('Water Data'!G49))),'Data Summary'!CB55="Yes"),100-OFFSET('Water Data'!$G$4,0,10*ROW('Water Data'!G49)),NA())</f>
        <v>#N/A</v>
      </c>
      <c r="N55" s="516" t="e">
        <f ca="1">+IF(AND(ISNUMBER(OFFSET('Water Data'!$G$6,0,10*ROW('Water Data'!G49))),'Data Summary'!CC55="Yes"),OFFSET('Water Data'!$G$6,0,10*ROW('Water Data'!G49)),NA())</f>
        <v>#N/A</v>
      </c>
      <c r="O55" s="516" t="e">
        <f ca="1">+IF(AND(ISNUMBER(OFFSET('Water Data'!$G$9,0,10*ROW('Water Data'!G49))),'Data Summary'!CD55="Yes"),OFFSET('Water Data'!$G$9,0,10*ROW('Water Data'!G49)),NA())</f>
        <v>#N/A</v>
      </c>
      <c r="P55" s="516" t="e">
        <f ca="1">+IF(AND(ISNUMBER(OFFSET('Water Data'!$H$4,0,10*ROW('Water Data'!H49))),'Data Summary'!CE55="Yes"),100-OFFSET('Water Data'!$H$4,0,10*ROW('Water Data'!H49)),NA())</f>
        <v>#N/A</v>
      </c>
      <c r="Q55" s="516" t="e">
        <f ca="1">+IF(AND(ISNUMBER(OFFSET('Water Data'!$H$6,0,10*ROW('Water Data'!H49))),'Data Summary'!CF55="Yes"),OFFSET('Water Data'!$H$6,0,10*ROW('Water Data'!H49)),NA())</f>
        <v>#N/A</v>
      </c>
      <c r="R55" s="516" t="e">
        <f ca="1">+IF(AND(ISNUMBER(OFFSET('Water Data'!$H$9,0,10*ROW('Water Data'!H49))),'Data Summary'!CG55="Yes"),OFFSET('Water Data'!$H$9,0,10*ROW('Water Data'!H49)),NA())</f>
        <v>#N/A</v>
      </c>
      <c r="S55" s="516" t="e">
        <f ca="1">+IF(AND(ISNUMBER(OFFSET('Water Data'!$I$4,0,10*ROW('Water Data'!I49))),'Data Summary'!CH55="Yes"),100-OFFSET('Water Data'!$I$4,0,10*ROW('Water Data'!I49)),NA())</f>
        <v>#N/A</v>
      </c>
      <c r="T55" s="516" t="e">
        <f ca="1">+IF(AND(ISNUMBER(OFFSET('Water Data'!$I$6,0,10*ROW('Water Data'!I49))),'Data Summary'!CI55="Yes"),OFFSET('Water Data'!$I$6,0,10*ROW('Water Data'!I49)),NA())</f>
        <v>#N/A</v>
      </c>
      <c r="U55" s="516" t="e">
        <f ca="1">+IF(AND(ISNUMBER(OFFSET('Water Data'!$I$9,0,10*ROW('Water Data'!I49))),'Data Summary'!CJ55="Yes"),OFFSET('Water Data'!$I$9,0,10*ROW('Water Data'!I49)),NA())</f>
        <v>#N/A</v>
      </c>
      <c r="V55" s="517" t="e">
        <f ca="1">+IF(AND(ISNUMBER(OFFSET('Sanitation Data'!$D$4,0,10*ROW('Sanitation Data'!D49))),'Data Summary'!CK55="Yes"),100-OFFSET('Sanitation Data'!$D$4,0,10*ROW('Sanitation Data'!D49)),NA())</f>
        <v>#N/A</v>
      </c>
      <c r="W55" s="517" t="e">
        <f ca="1">+IF(AND(ISNUMBER(OFFSET('Sanitation Data'!$D$6,0,10*ROW('Sanitation Data'!D49))),'Data Summary'!CL55="Yes"),OFFSET('Sanitation Data'!$D$6,0,10*ROW('Sanitation Data'!D49)),NA())</f>
        <v>#N/A</v>
      </c>
      <c r="X55" s="517" t="e">
        <f ca="1">+IF(AND(ISNUMBER(OFFSET('Sanitation Data'!$D$10,0,10*ROW('Sanitation Data'!D49))),'Data Summary'!CM55="Yes"),OFFSET('Sanitation Data'!$D$10,0,10*ROW('Sanitation Data'!D49)),NA())</f>
        <v>#N/A</v>
      </c>
      <c r="Y55" s="517" t="e">
        <f ca="1">+IF(AND(ISNUMBER(OFFSET('Sanitation Data'!$D$11,0,10*ROW('Sanitation Data'!D49))),'Data Summary'!CN55="Yes"),OFFSET('Sanitation Data'!$D$11,0,10*ROW('Sanitation Data'!D49)),NA())</f>
        <v>#N/A</v>
      </c>
      <c r="Z55" s="517" t="e">
        <f ca="1">+IF(AND(ISNUMBER(OFFSET('Sanitation Data'!$D$12,0,10*ROW('Sanitation Data'!D49))),'Data Summary'!CO55="Yes"),OFFSET('Sanitation Data'!$D$12,0,10*ROW('Sanitation Data'!D49)),NA())</f>
        <v>#N/A</v>
      </c>
      <c r="AA55" s="517" t="e">
        <f ca="1">+IF(AND(ISNUMBER(OFFSET('Sanitation Data'!$E$4,0,10*ROW('Sanitation Data'!E49))),'Data Summary'!CP55="Yes"),100-OFFSET('Sanitation Data'!$E$4,0,10*ROW('Sanitation Data'!E49)),NA())</f>
        <v>#N/A</v>
      </c>
      <c r="AB55" s="517" t="e">
        <f ca="1">+IF(AND(ISNUMBER(OFFSET('Sanitation Data'!$E$6,0,10*ROW('Sanitation Data'!E49))),'Data Summary'!CQ55="Yes"),OFFSET('Sanitation Data'!$E$6,0,10*ROW('Sanitation Data'!E49)),NA())</f>
        <v>#N/A</v>
      </c>
      <c r="AC55" s="517" t="e">
        <f ca="1">+IF(AND(ISNUMBER(OFFSET('Sanitation Data'!$E$10,0,10*ROW('Sanitation Data'!E49))),'Data Summary'!CR55="Yes"),OFFSET('Sanitation Data'!$E$10,0,10*ROW('Sanitation Data'!E49)),NA())</f>
        <v>#N/A</v>
      </c>
      <c r="AD55" s="517" t="e">
        <f ca="1">+IF(AND(ISNUMBER(OFFSET('Sanitation Data'!$E$11,0,10*ROW('Sanitation Data'!E49))),'Data Summary'!CS55="Yes"),OFFSET('Sanitation Data'!$E$11,0,10*ROW('Sanitation Data'!E49)),NA())</f>
        <v>#N/A</v>
      </c>
      <c r="AE55" s="517" t="e">
        <f ca="1">+IF(AND(ISNUMBER(OFFSET('Sanitation Data'!$E$12,0,10*ROW('Sanitation Data'!E49))),'Data Summary'!CT55="Yes"),OFFSET('Sanitation Data'!$E$12,0,10*ROW('Sanitation Data'!E49)),NA())</f>
        <v>#N/A</v>
      </c>
      <c r="AF55" s="517" t="e">
        <f ca="1">+IF(AND(ISNUMBER(OFFSET('Sanitation Data'!$F$4,0,10*ROW('Sanitation Data'!F49))),'Data Summary'!CU55="Yes"),100-OFFSET('Sanitation Data'!$F$4,0,10*ROW('Sanitation Data'!F49)),NA())</f>
        <v>#N/A</v>
      </c>
      <c r="AG55" s="517" t="e">
        <f ca="1">+IF(AND(ISNUMBER(OFFSET('Sanitation Data'!$F$6,0,10*ROW('Sanitation Data'!F49))),'Data Summary'!CV55="Yes"),OFFSET('Sanitation Data'!$F$6,0,10*ROW('Sanitation Data'!F49)),NA())</f>
        <v>#N/A</v>
      </c>
      <c r="AH55" s="517" t="e">
        <f ca="1">+IF(AND(ISNUMBER(OFFSET('Sanitation Data'!$F$10,0,10*ROW('Sanitation Data'!F49))),'Data Summary'!CW55="Yes"),OFFSET('Sanitation Data'!$F$10,0,10*ROW('Sanitation Data'!F49)),NA())</f>
        <v>#N/A</v>
      </c>
      <c r="AI55" s="517" t="e">
        <f ca="1">+IF(AND(ISNUMBER(OFFSET('Sanitation Data'!$F$11,0,10*ROW('Sanitation Data'!F49))),'Data Summary'!CX55="Yes"),OFFSET('Sanitation Data'!$F$11,0,10*ROW('Sanitation Data'!F49)),NA())</f>
        <v>#N/A</v>
      </c>
      <c r="AJ55" s="517" t="e">
        <f ca="1">+IF(AND(ISNUMBER(OFFSET('Sanitation Data'!$F$12,0,10*ROW('Sanitation Data'!F49))),'Data Summary'!CY55="Yes"),OFFSET('Sanitation Data'!$F$12,0,10*ROW('Sanitation Data'!F49)),NA())</f>
        <v>#N/A</v>
      </c>
      <c r="AK55" s="517" t="e">
        <f ca="1">+IF(AND(ISNUMBER(OFFSET('Sanitation Data'!$G$4,0,10*ROW('Sanitation Data'!G49))),'Data Summary'!CZ55="Yes"),100-OFFSET('Sanitation Data'!$G$4,0,10*ROW('Sanitation Data'!G49)),NA())</f>
        <v>#N/A</v>
      </c>
      <c r="AL55" s="517" t="e">
        <f ca="1">+IF(AND(ISNUMBER(OFFSET('Sanitation Data'!$G$6,0,10*ROW('Sanitation Data'!G49))),'Data Summary'!DA55="Yes"),OFFSET('Sanitation Data'!$G$6,0,10*ROW('Sanitation Data'!G49)),NA())</f>
        <v>#N/A</v>
      </c>
      <c r="AM55" s="517" t="e">
        <f ca="1">+IF(AND(ISNUMBER(OFFSET('Sanitation Data'!$G$10,0,10*ROW('Sanitation Data'!G49))),'Data Summary'!DB55="Yes"),OFFSET('Sanitation Data'!$G$10,0,10*ROW('Sanitation Data'!G49)),NA())</f>
        <v>#N/A</v>
      </c>
      <c r="AN55" s="517" t="e">
        <f ca="1">+IF(AND(ISNUMBER(OFFSET('Sanitation Data'!$G$11,0,10*ROW('Sanitation Data'!G49))),'Data Summary'!DC55="Yes"),OFFSET('Sanitation Data'!$G$11,0,10*ROW('Sanitation Data'!G49)),NA())</f>
        <v>#N/A</v>
      </c>
      <c r="AO55" s="517" t="e">
        <f ca="1">+IF(AND(ISNUMBER(OFFSET('Sanitation Data'!$G$12,0,10*ROW('Sanitation Data'!G49))),'Data Summary'!DD55="Yes"),OFFSET('Sanitation Data'!$G$12,0,10*ROW('Sanitation Data'!G49)),NA())</f>
        <v>#N/A</v>
      </c>
      <c r="AP55" s="517" t="e">
        <f ca="1">+IF(AND(ISNUMBER(OFFSET('Sanitation Data'!$H$4,0,10*ROW('Sanitation Data'!H49))),'Data Summary'!DE55="Yes"),100-OFFSET('Sanitation Data'!$H$4,0,10*ROW('Sanitation Data'!H49)),NA())</f>
        <v>#N/A</v>
      </c>
      <c r="AQ55" s="517" t="e">
        <f ca="1">+IF(AND(ISNUMBER(OFFSET('Sanitation Data'!$H$6,0,10*ROW('Sanitation Data'!H49))),'Data Summary'!DF55="Yes"),OFFSET('Sanitation Data'!$H$6,0,10*ROW('Sanitation Data'!H49)),NA())</f>
        <v>#N/A</v>
      </c>
      <c r="AR55" s="517" t="e">
        <f ca="1">+IF(AND(ISNUMBER(OFFSET('Sanitation Data'!$H$10,0,10*ROW('Sanitation Data'!H49))),'Data Summary'!DG55="Yes"),OFFSET('Sanitation Data'!$H$10,0,10*ROW('Sanitation Data'!H49)),NA())</f>
        <v>#N/A</v>
      </c>
      <c r="AS55" s="517" t="e">
        <f ca="1">+IF(AND(ISNUMBER(OFFSET('Sanitation Data'!$H$11,0,10*ROW('Sanitation Data'!H49))),'Data Summary'!DH55="Yes"),OFFSET('Sanitation Data'!$H$11,0,10*ROW('Sanitation Data'!H49)),NA())</f>
        <v>#N/A</v>
      </c>
      <c r="AT55" s="517" t="e">
        <f ca="1">+IF(AND(ISNUMBER(OFFSET('Sanitation Data'!$H$12,0,10*ROW('Sanitation Data'!H49))),'Data Summary'!DI55="Yes"),OFFSET('Sanitation Data'!$H$12,0,10*ROW('Sanitation Data'!H49)),NA())</f>
        <v>#N/A</v>
      </c>
      <c r="AU55" s="517" t="e">
        <f ca="1">+IF(AND(ISNUMBER(OFFSET('Sanitation Data'!$I$4,0,10*ROW('Sanitation Data'!I49))),'Data Summary'!DJ55="Yes"),100-OFFSET('Sanitation Data'!$I$4,0,10*ROW('Sanitation Data'!I49)),NA())</f>
        <v>#N/A</v>
      </c>
      <c r="AV55" s="517" t="e">
        <f ca="1">+IF(AND(ISNUMBER(OFFSET('Sanitation Data'!$I$6,0,10*ROW('Sanitation Data'!I49))),'Data Summary'!DK55="Yes"),OFFSET('Sanitation Data'!$I$6,0,10*ROW('Sanitation Data'!I49)),NA())</f>
        <v>#N/A</v>
      </c>
      <c r="AW55" s="517" t="e">
        <f ca="1">+IF(AND(ISNUMBER(OFFSET('Sanitation Data'!$I$10,0,10*ROW('Sanitation Data'!I49))),'Data Summary'!DL55="Yes"),OFFSET('Sanitation Data'!$I$10,0,10*ROW('Sanitation Data'!I49)),NA())</f>
        <v>#N/A</v>
      </c>
      <c r="AX55" s="517" t="e">
        <f ca="1">+IF(AND(ISNUMBER(OFFSET('Sanitation Data'!$I$11,0,10*ROW('Sanitation Data'!I49))),'Data Summary'!DM55="Yes"),OFFSET('Sanitation Data'!$I$11,0,10*ROW('Sanitation Data'!I49)),NA())</f>
        <v>#N/A</v>
      </c>
      <c r="AY55" s="517" t="e">
        <f ca="1">+IF(AND(ISNUMBER(OFFSET('Sanitation Data'!$I$12,0,10*ROW('Sanitation Data'!I49))),'Data Summary'!DN55="Yes"),OFFSET('Sanitation Data'!$I$12,0,10*ROW('Sanitation Data'!I49)),NA())</f>
        <v>#N/A</v>
      </c>
      <c r="AZ55" s="518" t="e">
        <f ca="1">+IF(AND(ISNUMBER(OFFSET('Hygiene Data'!$D$5,0,10*ROW('Hygiene Data'!D49))),'Data Summary'!DO55="Yes"),OFFSET('Hygiene Data'!$D$5,0,10*ROW('Hygiene Data'!D49)),NA())</f>
        <v>#N/A</v>
      </c>
      <c r="BA55" s="518" t="e">
        <f ca="1">+IF(AND(ISNUMBER(OFFSET('Hygiene Data'!$D$7,0,10*ROW('Hygiene Data'!D49))),'Data Summary'!DP55="Yes"),OFFSET('Hygiene Data'!$D$7,0,10*ROW('Hygiene Data'!D49)),NA())</f>
        <v>#N/A</v>
      </c>
      <c r="BB55" s="518" t="e">
        <f ca="1">+IF(AND(ISNUMBER(OFFSET('Hygiene Data'!$D$9,0,10*ROW('Hygiene Data'!D49))),'Data Summary'!DQ55="Yes"),OFFSET('Hygiene Data'!$D$9,0,10*ROW('Hygiene Data'!D49)),NA())</f>
        <v>#N/A</v>
      </c>
      <c r="BC55" s="518" t="e">
        <f ca="1">+IF(AND(ISNUMBER(OFFSET('Hygiene Data'!$E$5,0,10*ROW('Hygiene Data'!E49))),'Data Summary'!DR55="Yes"),OFFSET('Hygiene Data'!$E$5,0,10*ROW('Hygiene Data'!E49)),NA())</f>
        <v>#N/A</v>
      </c>
      <c r="BD55" s="518" t="e">
        <f ca="1">+IF(AND(ISNUMBER(OFFSET('Hygiene Data'!$E$7,0,10*ROW('Hygiene Data'!E49))),'Data Summary'!DS55="Yes"),OFFSET('Hygiene Data'!$E$7,0,10*ROW('Hygiene Data'!E49)),NA())</f>
        <v>#N/A</v>
      </c>
      <c r="BE55" s="518" t="e">
        <f ca="1">+IF(AND(ISNUMBER(OFFSET('Hygiene Data'!$E$9,0,10*ROW('Hygiene Data'!E49))),'Data Summary'!DT55="Yes"),OFFSET('Hygiene Data'!$E$9,0,10*ROW('Hygiene Data'!E49)),NA())</f>
        <v>#N/A</v>
      </c>
      <c r="BF55" s="518" t="e">
        <f ca="1">+IF(AND(ISNUMBER(OFFSET('Hygiene Data'!$F$5,0,10*ROW('Hygiene Data'!F49))),'Data Summary'!DU55="Yes"),OFFSET('Hygiene Data'!$F$5,0,10*ROW('Hygiene Data'!F49)),NA())</f>
        <v>#N/A</v>
      </c>
      <c r="BG55" s="518" t="e">
        <f ca="1">+IF(AND(ISNUMBER(OFFSET('Hygiene Data'!$F$7,0,10*ROW('Hygiene Data'!F49))),'Data Summary'!DV55="Yes"),OFFSET('Hygiene Data'!$F$7,0,10*ROW('Hygiene Data'!F49)),NA())</f>
        <v>#N/A</v>
      </c>
      <c r="BH55" s="518" t="e">
        <f ca="1">+IF(AND(ISNUMBER(OFFSET('Hygiene Data'!$F$9,0,10*ROW('Hygiene Data'!F49))),'Data Summary'!DW55="Yes"),OFFSET('Hygiene Data'!$F$9,0,10*ROW('Hygiene Data'!F49)),NA())</f>
        <v>#N/A</v>
      </c>
      <c r="BI55" s="518" t="e">
        <f ca="1">+IF(AND(ISNUMBER(OFFSET('Hygiene Data'!$G$5,0,10*ROW('Hygiene Data'!G49))),'Data Summary'!DX55="Yes"),OFFSET('Hygiene Data'!$G$5,0,10*ROW('Hygiene Data'!G49)),NA())</f>
        <v>#N/A</v>
      </c>
      <c r="BJ55" s="518" t="e">
        <f ca="1">+IF(AND(ISNUMBER(OFFSET('Hygiene Data'!$G$7,0,10*ROW('Hygiene Data'!G49))),'Data Summary'!DY55="Yes"),OFFSET('Hygiene Data'!$G$7,0,10*ROW('Hygiene Data'!G49)),NA())</f>
        <v>#N/A</v>
      </c>
      <c r="BK55" s="518" t="e">
        <f ca="1">+IF(AND(ISNUMBER(OFFSET('Hygiene Data'!$G$9,0,10*ROW('Hygiene Data'!G49))),'Data Summary'!DZ55="Yes"),OFFSET('Hygiene Data'!$G$9,0,10*ROW('Hygiene Data'!G49)),NA())</f>
        <v>#N/A</v>
      </c>
      <c r="BL55" s="518" t="e">
        <f ca="1">+IF(AND(ISNUMBER(OFFSET('Hygiene Data'!$H$5,0,10*ROW('Hygiene Data'!H49))),'Data Summary'!EA55="Yes"),OFFSET('Hygiene Data'!$H$5,0,10*ROW('Hygiene Data'!H49)),NA())</f>
        <v>#N/A</v>
      </c>
      <c r="BM55" s="518" t="e">
        <f ca="1">+IF(AND(ISNUMBER(OFFSET('Hygiene Data'!$H$7,0,10*ROW('Hygiene Data'!H49))),'Data Summary'!EB55="Yes"),OFFSET('Hygiene Data'!$H$7,0,10*ROW('Hygiene Data'!H49)),NA())</f>
        <v>#N/A</v>
      </c>
      <c r="BN55" s="518" t="e">
        <f ca="1">+IF(AND(ISNUMBER(OFFSET('Hygiene Data'!$H$9,0,10*ROW('Hygiene Data'!H49))),'Data Summary'!EC55="Yes"),OFFSET('Hygiene Data'!$H$9,0,10*ROW('Hygiene Data'!H49)),NA())</f>
        <v>#N/A</v>
      </c>
      <c r="BO55" s="518" t="e">
        <f ca="1">+IF(AND(ISNUMBER(OFFSET('Hygiene Data'!$I$5,0,10*ROW('Hygiene Data'!I49))),'Data Summary'!ED55="Yes"),OFFSET('Hygiene Data'!$I$5,0,10*ROW('Hygiene Data'!I49)),NA())</f>
        <v>#N/A</v>
      </c>
      <c r="BP55" s="518" t="e">
        <f ca="1">+IF(AND(ISNUMBER(OFFSET('Hygiene Data'!$I$7,0,10*ROW('Hygiene Data'!I49))),'Data Summary'!EE55="Yes"),OFFSET('Hygiene Data'!$I$7,0,10*ROW('Hygiene Data'!I49)),NA())</f>
        <v>#N/A</v>
      </c>
      <c r="BQ55" s="518" t="e">
        <f ca="1">+IF(AND(ISNUMBER(OFFSET('Hygiene Data'!$I$9,0,10*ROW('Hygiene Data'!I49))),'Data Summary'!EF55="Yes"),OFFSET('Hygiene Data'!$I$9,0,10*ROW('Hygiene Data'!I49)),NA())</f>
        <v>#N/A</v>
      </c>
    </row>
    <row r="56" spans="1:69" x14ac:dyDescent="0.25">
      <c r="A56" s="514" t="e">
        <f ca="1">+RIGHT('Data Summary'!A56,LEN('Data Summary'!A56)-9)</f>
        <v>#VALUE!</v>
      </c>
      <c r="B56" s="488" t="str">
        <f ca="1">+IF(ISTEXT('Data Summary'!B56),'Data Summary'!B56,"")</f>
        <v/>
      </c>
      <c r="C56" s="515" t="e">
        <f ca="1">+VALUE('Data Summary'!C56)</f>
        <v>#VALUE!</v>
      </c>
      <c r="D56" s="516" t="e">
        <f ca="1">+IF(AND(ISNUMBER(OFFSET('Water Data'!$D$4,0,10*ROW('Water Data'!D50))),'Data Summary'!BS56="Yes"),100-OFFSET('Water Data'!$D$4,0,10*ROW('Water Data'!D50)),NA())</f>
        <v>#N/A</v>
      </c>
      <c r="E56" s="516" t="e">
        <f ca="1">+IF(AND(ISNUMBER(OFFSET('Water Data'!$D$6,0,10*ROW('Water Data'!D50))),'Data Summary'!BT56="Yes"),OFFSET('Water Data'!$D$6,0,10*ROW('Water Data'!D50)),NA())</f>
        <v>#N/A</v>
      </c>
      <c r="F56" s="516" t="e">
        <f ca="1">+IF(AND(ISNUMBER(OFFSET('Water Data'!$D$9,0,10*ROW('Water Data'!D50))),'Data Summary'!BU56="Yes"),OFFSET('Water Data'!$D$9,0,10*ROW('Water Data'!D50)),NA())</f>
        <v>#N/A</v>
      </c>
      <c r="G56" s="516" t="e">
        <f ca="1">+IF(AND(ISNUMBER(OFFSET('Water Data'!$E$4,0,10*ROW('Water Data'!E50))),'Data Summary'!BV56="Yes"),100-OFFSET('Water Data'!$E$4,0,10*ROW('Water Data'!E50)),NA())</f>
        <v>#N/A</v>
      </c>
      <c r="H56" s="516" t="e">
        <f ca="1">+IF(AND(ISNUMBER(OFFSET('Water Data'!$E$6,0,10*ROW('Water Data'!E50))),'Data Summary'!BW56="Yes"),OFFSET('Water Data'!$E$6,0,10*ROW('Water Data'!E50)),NA())</f>
        <v>#N/A</v>
      </c>
      <c r="I56" s="516" t="e">
        <f ca="1">+IF(AND(ISNUMBER(OFFSET('Water Data'!$E$9,0,10*ROW('Water Data'!E50))),'Data Summary'!BX56="Yes"),OFFSET('Water Data'!$E$9,0,10*ROW('Water Data'!E50)),NA())</f>
        <v>#N/A</v>
      </c>
      <c r="J56" s="516" t="e">
        <f ca="1">+IF(AND(ISNUMBER(OFFSET('Water Data'!$F$4,0,10*ROW('Water Data'!F50))),'Data Summary'!BY56="Yes"),100-OFFSET('Water Data'!$F$4,0,10*ROW('Water Data'!F50)),NA())</f>
        <v>#N/A</v>
      </c>
      <c r="K56" s="516" t="e">
        <f ca="1">+IF(AND(ISNUMBER(OFFSET('Water Data'!$F$6,0,10*ROW('Water Data'!F50))),'Data Summary'!BZ56="Yes"),OFFSET('Water Data'!$F$6,0,10*ROW('Water Data'!F50)),NA())</f>
        <v>#N/A</v>
      </c>
      <c r="L56" s="516" t="e">
        <f ca="1">+IF(AND(ISNUMBER(OFFSET('Water Data'!$F$9,0,10*ROW('Water Data'!F50))),'Data Summary'!CA56="Yes"),OFFSET('Water Data'!$F$9,0,10*ROW('Water Data'!F50)),NA())</f>
        <v>#N/A</v>
      </c>
      <c r="M56" s="516" t="e">
        <f ca="1">+IF(AND(ISNUMBER(OFFSET('Water Data'!$G$4,0,10*ROW('Water Data'!G50))),'Data Summary'!CB56="Yes"),100-OFFSET('Water Data'!$G$4,0,10*ROW('Water Data'!G50)),NA())</f>
        <v>#N/A</v>
      </c>
      <c r="N56" s="516" t="e">
        <f ca="1">+IF(AND(ISNUMBER(OFFSET('Water Data'!$G$6,0,10*ROW('Water Data'!G50))),'Data Summary'!CC56="Yes"),OFFSET('Water Data'!$G$6,0,10*ROW('Water Data'!G50)),NA())</f>
        <v>#N/A</v>
      </c>
      <c r="O56" s="516" t="e">
        <f ca="1">+IF(AND(ISNUMBER(OFFSET('Water Data'!$G$9,0,10*ROW('Water Data'!G50))),'Data Summary'!CD56="Yes"),OFFSET('Water Data'!$G$9,0,10*ROW('Water Data'!G50)),NA())</f>
        <v>#N/A</v>
      </c>
      <c r="P56" s="516" t="e">
        <f ca="1">+IF(AND(ISNUMBER(OFFSET('Water Data'!$H$4,0,10*ROW('Water Data'!H50))),'Data Summary'!CE56="Yes"),100-OFFSET('Water Data'!$H$4,0,10*ROW('Water Data'!H50)),NA())</f>
        <v>#N/A</v>
      </c>
      <c r="Q56" s="516" t="e">
        <f ca="1">+IF(AND(ISNUMBER(OFFSET('Water Data'!$H$6,0,10*ROW('Water Data'!H50))),'Data Summary'!CF56="Yes"),OFFSET('Water Data'!$H$6,0,10*ROW('Water Data'!H50)),NA())</f>
        <v>#N/A</v>
      </c>
      <c r="R56" s="516" t="e">
        <f ca="1">+IF(AND(ISNUMBER(OFFSET('Water Data'!$H$9,0,10*ROW('Water Data'!H50))),'Data Summary'!CG56="Yes"),OFFSET('Water Data'!$H$9,0,10*ROW('Water Data'!H50)),NA())</f>
        <v>#N/A</v>
      </c>
      <c r="S56" s="516" t="e">
        <f ca="1">+IF(AND(ISNUMBER(OFFSET('Water Data'!$I$4,0,10*ROW('Water Data'!I50))),'Data Summary'!CH56="Yes"),100-OFFSET('Water Data'!$I$4,0,10*ROW('Water Data'!I50)),NA())</f>
        <v>#N/A</v>
      </c>
      <c r="T56" s="516" t="e">
        <f ca="1">+IF(AND(ISNUMBER(OFFSET('Water Data'!$I$6,0,10*ROW('Water Data'!I50))),'Data Summary'!CI56="Yes"),OFFSET('Water Data'!$I$6,0,10*ROW('Water Data'!I50)),NA())</f>
        <v>#N/A</v>
      </c>
      <c r="U56" s="516" t="e">
        <f ca="1">+IF(AND(ISNUMBER(OFFSET('Water Data'!$I$9,0,10*ROW('Water Data'!I50))),'Data Summary'!CJ56="Yes"),OFFSET('Water Data'!$I$9,0,10*ROW('Water Data'!I50)),NA())</f>
        <v>#N/A</v>
      </c>
      <c r="V56" s="517" t="e">
        <f ca="1">+IF(AND(ISNUMBER(OFFSET('Sanitation Data'!$D$4,0,10*ROW('Sanitation Data'!D50))),'Data Summary'!CK56="Yes"),100-OFFSET('Sanitation Data'!$D$4,0,10*ROW('Sanitation Data'!D50)),NA())</f>
        <v>#N/A</v>
      </c>
      <c r="W56" s="517" t="e">
        <f ca="1">+IF(AND(ISNUMBER(OFFSET('Sanitation Data'!$D$6,0,10*ROW('Sanitation Data'!D50))),'Data Summary'!CL56="Yes"),OFFSET('Sanitation Data'!$D$6,0,10*ROW('Sanitation Data'!D50)),NA())</f>
        <v>#N/A</v>
      </c>
      <c r="X56" s="517" t="e">
        <f ca="1">+IF(AND(ISNUMBER(OFFSET('Sanitation Data'!$D$10,0,10*ROW('Sanitation Data'!D50))),'Data Summary'!CM56="Yes"),OFFSET('Sanitation Data'!$D$10,0,10*ROW('Sanitation Data'!D50)),NA())</f>
        <v>#N/A</v>
      </c>
      <c r="Y56" s="517" t="e">
        <f ca="1">+IF(AND(ISNUMBER(OFFSET('Sanitation Data'!$D$11,0,10*ROW('Sanitation Data'!D50))),'Data Summary'!CN56="Yes"),OFFSET('Sanitation Data'!$D$11,0,10*ROW('Sanitation Data'!D50)),NA())</f>
        <v>#N/A</v>
      </c>
      <c r="Z56" s="517" t="e">
        <f ca="1">+IF(AND(ISNUMBER(OFFSET('Sanitation Data'!$D$12,0,10*ROW('Sanitation Data'!D50))),'Data Summary'!CO56="Yes"),OFFSET('Sanitation Data'!$D$12,0,10*ROW('Sanitation Data'!D50)),NA())</f>
        <v>#N/A</v>
      </c>
      <c r="AA56" s="517" t="e">
        <f ca="1">+IF(AND(ISNUMBER(OFFSET('Sanitation Data'!$E$4,0,10*ROW('Sanitation Data'!E50))),'Data Summary'!CP56="Yes"),100-OFFSET('Sanitation Data'!$E$4,0,10*ROW('Sanitation Data'!E50)),NA())</f>
        <v>#N/A</v>
      </c>
      <c r="AB56" s="517" t="e">
        <f ca="1">+IF(AND(ISNUMBER(OFFSET('Sanitation Data'!$E$6,0,10*ROW('Sanitation Data'!E50))),'Data Summary'!CQ56="Yes"),OFFSET('Sanitation Data'!$E$6,0,10*ROW('Sanitation Data'!E50)),NA())</f>
        <v>#N/A</v>
      </c>
      <c r="AC56" s="517" t="e">
        <f ca="1">+IF(AND(ISNUMBER(OFFSET('Sanitation Data'!$E$10,0,10*ROW('Sanitation Data'!E50))),'Data Summary'!CR56="Yes"),OFFSET('Sanitation Data'!$E$10,0,10*ROW('Sanitation Data'!E50)),NA())</f>
        <v>#N/A</v>
      </c>
      <c r="AD56" s="517" t="e">
        <f ca="1">+IF(AND(ISNUMBER(OFFSET('Sanitation Data'!$E$11,0,10*ROW('Sanitation Data'!E50))),'Data Summary'!CS56="Yes"),OFFSET('Sanitation Data'!$E$11,0,10*ROW('Sanitation Data'!E50)),NA())</f>
        <v>#N/A</v>
      </c>
      <c r="AE56" s="517" t="e">
        <f ca="1">+IF(AND(ISNUMBER(OFFSET('Sanitation Data'!$E$12,0,10*ROW('Sanitation Data'!E50))),'Data Summary'!CT56="Yes"),OFFSET('Sanitation Data'!$E$12,0,10*ROW('Sanitation Data'!E50)),NA())</f>
        <v>#N/A</v>
      </c>
      <c r="AF56" s="517" t="e">
        <f ca="1">+IF(AND(ISNUMBER(OFFSET('Sanitation Data'!$F$4,0,10*ROW('Sanitation Data'!F50))),'Data Summary'!CU56="Yes"),100-OFFSET('Sanitation Data'!$F$4,0,10*ROW('Sanitation Data'!F50)),NA())</f>
        <v>#N/A</v>
      </c>
      <c r="AG56" s="517" t="e">
        <f ca="1">+IF(AND(ISNUMBER(OFFSET('Sanitation Data'!$F$6,0,10*ROW('Sanitation Data'!F50))),'Data Summary'!CV56="Yes"),OFFSET('Sanitation Data'!$F$6,0,10*ROW('Sanitation Data'!F50)),NA())</f>
        <v>#N/A</v>
      </c>
      <c r="AH56" s="517" t="e">
        <f ca="1">+IF(AND(ISNUMBER(OFFSET('Sanitation Data'!$F$10,0,10*ROW('Sanitation Data'!F50))),'Data Summary'!CW56="Yes"),OFFSET('Sanitation Data'!$F$10,0,10*ROW('Sanitation Data'!F50)),NA())</f>
        <v>#N/A</v>
      </c>
      <c r="AI56" s="517" t="e">
        <f ca="1">+IF(AND(ISNUMBER(OFFSET('Sanitation Data'!$F$11,0,10*ROW('Sanitation Data'!F50))),'Data Summary'!CX56="Yes"),OFFSET('Sanitation Data'!$F$11,0,10*ROW('Sanitation Data'!F50)),NA())</f>
        <v>#N/A</v>
      </c>
      <c r="AJ56" s="517" t="e">
        <f ca="1">+IF(AND(ISNUMBER(OFFSET('Sanitation Data'!$F$12,0,10*ROW('Sanitation Data'!F50))),'Data Summary'!CY56="Yes"),OFFSET('Sanitation Data'!$F$12,0,10*ROW('Sanitation Data'!F50)),NA())</f>
        <v>#N/A</v>
      </c>
      <c r="AK56" s="517" t="e">
        <f ca="1">+IF(AND(ISNUMBER(OFFSET('Sanitation Data'!$G$4,0,10*ROW('Sanitation Data'!G50))),'Data Summary'!CZ56="Yes"),100-OFFSET('Sanitation Data'!$G$4,0,10*ROW('Sanitation Data'!G50)),NA())</f>
        <v>#N/A</v>
      </c>
      <c r="AL56" s="517" t="e">
        <f ca="1">+IF(AND(ISNUMBER(OFFSET('Sanitation Data'!$G$6,0,10*ROW('Sanitation Data'!G50))),'Data Summary'!DA56="Yes"),OFFSET('Sanitation Data'!$G$6,0,10*ROW('Sanitation Data'!G50)),NA())</f>
        <v>#N/A</v>
      </c>
      <c r="AM56" s="517" t="e">
        <f ca="1">+IF(AND(ISNUMBER(OFFSET('Sanitation Data'!$G$10,0,10*ROW('Sanitation Data'!G50))),'Data Summary'!DB56="Yes"),OFFSET('Sanitation Data'!$G$10,0,10*ROW('Sanitation Data'!G50)),NA())</f>
        <v>#N/A</v>
      </c>
      <c r="AN56" s="517" t="e">
        <f ca="1">+IF(AND(ISNUMBER(OFFSET('Sanitation Data'!$G$11,0,10*ROW('Sanitation Data'!G50))),'Data Summary'!DC56="Yes"),OFFSET('Sanitation Data'!$G$11,0,10*ROW('Sanitation Data'!G50)),NA())</f>
        <v>#N/A</v>
      </c>
      <c r="AO56" s="517" t="e">
        <f ca="1">+IF(AND(ISNUMBER(OFFSET('Sanitation Data'!$G$12,0,10*ROW('Sanitation Data'!G50))),'Data Summary'!DD56="Yes"),OFFSET('Sanitation Data'!$G$12,0,10*ROW('Sanitation Data'!G50)),NA())</f>
        <v>#N/A</v>
      </c>
      <c r="AP56" s="517" t="e">
        <f ca="1">+IF(AND(ISNUMBER(OFFSET('Sanitation Data'!$H$4,0,10*ROW('Sanitation Data'!H50))),'Data Summary'!DE56="Yes"),100-OFFSET('Sanitation Data'!$H$4,0,10*ROW('Sanitation Data'!H50)),NA())</f>
        <v>#N/A</v>
      </c>
      <c r="AQ56" s="517" t="e">
        <f ca="1">+IF(AND(ISNUMBER(OFFSET('Sanitation Data'!$H$6,0,10*ROW('Sanitation Data'!H50))),'Data Summary'!DF56="Yes"),OFFSET('Sanitation Data'!$H$6,0,10*ROW('Sanitation Data'!H50)),NA())</f>
        <v>#N/A</v>
      </c>
      <c r="AR56" s="517" t="e">
        <f ca="1">+IF(AND(ISNUMBER(OFFSET('Sanitation Data'!$H$10,0,10*ROW('Sanitation Data'!H50))),'Data Summary'!DG56="Yes"),OFFSET('Sanitation Data'!$H$10,0,10*ROW('Sanitation Data'!H50)),NA())</f>
        <v>#N/A</v>
      </c>
      <c r="AS56" s="517" t="e">
        <f ca="1">+IF(AND(ISNUMBER(OFFSET('Sanitation Data'!$H$11,0,10*ROW('Sanitation Data'!H50))),'Data Summary'!DH56="Yes"),OFFSET('Sanitation Data'!$H$11,0,10*ROW('Sanitation Data'!H50)),NA())</f>
        <v>#N/A</v>
      </c>
      <c r="AT56" s="517" t="e">
        <f ca="1">+IF(AND(ISNUMBER(OFFSET('Sanitation Data'!$H$12,0,10*ROW('Sanitation Data'!H50))),'Data Summary'!DI56="Yes"),OFFSET('Sanitation Data'!$H$12,0,10*ROW('Sanitation Data'!H50)),NA())</f>
        <v>#N/A</v>
      </c>
      <c r="AU56" s="517" t="e">
        <f ca="1">+IF(AND(ISNUMBER(OFFSET('Sanitation Data'!$I$4,0,10*ROW('Sanitation Data'!I50))),'Data Summary'!DJ56="Yes"),100-OFFSET('Sanitation Data'!$I$4,0,10*ROW('Sanitation Data'!I50)),NA())</f>
        <v>#N/A</v>
      </c>
      <c r="AV56" s="517" t="e">
        <f ca="1">+IF(AND(ISNUMBER(OFFSET('Sanitation Data'!$I$6,0,10*ROW('Sanitation Data'!I50))),'Data Summary'!DK56="Yes"),OFFSET('Sanitation Data'!$I$6,0,10*ROW('Sanitation Data'!I50)),NA())</f>
        <v>#N/A</v>
      </c>
      <c r="AW56" s="517" t="e">
        <f ca="1">+IF(AND(ISNUMBER(OFFSET('Sanitation Data'!$I$10,0,10*ROW('Sanitation Data'!I50))),'Data Summary'!DL56="Yes"),OFFSET('Sanitation Data'!$I$10,0,10*ROW('Sanitation Data'!I50)),NA())</f>
        <v>#N/A</v>
      </c>
      <c r="AX56" s="517" t="e">
        <f ca="1">+IF(AND(ISNUMBER(OFFSET('Sanitation Data'!$I$11,0,10*ROW('Sanitation Data'!I50))),'Data Summary'!DM56="Yes"),OFFSET('Sanitation Data'!$I$11,0,10*ROW('Sanitation Data'!I50)),NA())</f>
        <v>#N/A</v>
      </c>
      <c r="AY56" s="517" t="e">
        <f ca="1">+IF(AND(ISNUMBER(OFFSET('Sanitation Data'!$I$12,0,10*ROW('Sanitation Data'!I50))),'Data Summary'!DN56="Yes"),OFFSET('Sanitation Data'!$I$12,0,10*ROW('Sanitation Data'!I50)),NA())</f>
        <v>#N/A</v>
      </c>
      <c r="AZ56" s="518" t="e">
        <f ca="1">+IF(AND(ISNUMBER(OFFSET('Hygiene Data'!$D$5,0,10*ROW('Hygiene Data'!D50))),'Data Summary'!DO56="Yes"),OFFSET('Hygiene Data'!$D$5,0,10*ROW('Hygiene Data'!D50)),NA())</f>
        <v>#N/A</v>
      </c>
      <c r="BA56" s="518" t="e">
        <f ca="1">+IF(AND(ISNUMBER(OFFSET('Hygiene Data'!$D$7,0,10*ROW('Hygiene Data'!D50))),'Data Summary'!DP56="Yes"),OFFSET('Hygiene Data'!$D$7,0,10*ROW('Hygiene Data'!D50)),NA())</f>
        <v>#N/A</v>
      </c>
      <c r="BB56" s="518" t="e">
        <f ca="1">+IF(AND(ISNUMBER(OFFSET('Hygiene Data'!$D$9,0,10*ROW('Hygiene Data'!D50))),'Data Summary'!DQ56="Yes"),OFFSET('Hygiene Data'!$D$9,0,10*ROW('Hygiene Data'!D50)),NA())</f>
        <v>#N/A</v>
      </c>
      <c r="BC56" s="518" t="e">
        <f ca="1">+IF(AND(ISNUMBER(OFFSET('Hygiene Data'!$E$5,0,10*ROW('Hygiene Data'!E50))),'Data Summary'!DR56="Yes"),OFFSET('Hygiene Data'!$E$5,0,10*ROW('Hygiene Data'!E50)),NA())</f>
        <v>#N/A</v>
      </c>
      <c r="BD56" s="518" t="e">
        <f ca="1">+IF(AND(ISNUMBER(OFFSET('Hygiene Data'!$E$7,0,10*ROW('Hygiene Data'!E50))),'Data Summary'!DS56="Yes"),OFFSET('Hygiene Data'!$E$7,0,10*ROW('Hygiene Data'!E50)),NA())</f>
        <v>#N/A</v>
      </c>
      <c r="BE56" s="518" t="e">
        <f ca="1">+IF(AND(ISNUMBER(OFFSET('Hygiene Data'!$E$9,0,10*ROW('Hygiene Data'!E50))),'Data Summary'!DT56="Yes"),OFFSET('Hygiene Data'!$E$9,0,10*ROW('Hygiene Data'!E50)),NA())</f>
        <v>#N/A</v>
      </c>
      <c r="BF56" s="518" t="e">
        <f ca="1">+IF(AND(ISNUMBER(OFFSET('Hygiene Data'!$F$5,0,10*ROW('Hygiene Data'!F50))),'Data Summary'!DU56="Yes"),OFFSET('Hygiene Data'!$F$5,0,10*ROW('Hygiene Data'!F50)),NA())</f>
        <v>#N/A</v>
      </c>
      <c r="BG56" s="518" t="e">
        <f ca="1">+IF(AND(ISNUMBER(OFFSET('Hygiene Data'!$F$7,0,10*ROW('Hygiene Data'!F50))),'Data Summary'!DV56="Yes"),OFFSET('Hygiene Data'!$F$7,0,10*ROW('Hygiene Data'!F50)),NA())</f>
        <v>#N/A</v>
      </c>
      <c r="BH56" s="518" t="e">
        <f ca="1">+IF(AND(ISNUMBER(OFFSET('Hygiene Data'!$F$9,0,10*ROW('Hygiene Data'!F50))),'Data Summary'!DW56="Yes"),OFFSET('Hygiene Data'!$F$9,0,10*ROW('Hygiene Data'!F50)),NA())</f>
        <v>#N/A</v>
      </c>
      <c r="BI56" s="518" t="e">
        <f ca="1">+IF(AND(ISNUMBER(OFFSET('Hygiene Data'!$G$5,0,10*ROW('Hygiene Data'!G50))),'Data Summary'!DX56="Yes"),OFFSET('Hygiene Data'!$G$5,0,10*ROW('Hygiene Data'!G50)),NA())</f>
        <v>#N/A</v>
      </c>
      <c r="BJ56" s="518" t="e">
        <f ca="1">+IF(AND(ISNUMBER(OFFSET('Hygiene Data'!$G$7,0,10*ROW('Hygiene Data'!G50))),'Data Summary'!DY56="Yes"),OFFSET('Hygiene Data'!$G$7,0,10*ROW('Hygiene Data'!G50)),NA())</f>
        <v>#N/A</v>
      </c>
      <c r="BK56" s="518" t="e">
        <f ca="1">+IF(AND(ISNUMBER(OFFSET('Hygiene Data'!$G$9,0,10*ROW('Hygiene Data'!G50))),'Data Summary'!DZ56="Yes"),OFFSET('Hygiene Data'!$G$9,0,10*ROW('Hygiene Data'!G50)),NA())</f>
        <v>#N/A</v>
      </c>
      <c r="BL56" s="518" t="e">
        <f ca="1">+IF(AND(ISNUMBER(OFFSET('Hygiene Data'!$H$5,0,10*ROW('Hygiene Data'!H50))),'Data Summary'!EA56="Yes"),OFFSET('Hygiene Data'!$H$5,0,10*ROW('Hygiene Data'!H50)),NA())</f>
        <v>#N/A</v>
      </c>
      <c r="BM56" s="518" t="e">
        <f ca="1">+IF(AND(ISNUMBER(OFFSET('Hygiene Data'!$H$7,0,10*ROW('Hygiene Data'!H50))),'Data Summary'!EB56="Yes"),OFFSET('Hygiene Data'!$H$7,0,10*ROW('Hygiene Data'!H50)),NA())</f>
        <v>#N/A</v>
      </c>
      <c r="BN56" s="518" t="e">
        <f ca="1">+IF(AND(ISNUMBER(OFFSET('Hygiene Data'!$H$9,0,10*ROW('Hygiene Data'!H50))),'Data Summary'!EC56="Yes"),OFFSET('Hygiene Data'!$H$9,0,10*ROW('Hygiene Data'!H50)),NA())</f>
        <v>#N/A</v>
      </c>
      <c r="BO56" s="518" t="e">
        <f ca="1">+IF(AND(ISNUMBER(OFFSET('Hygiene Data'!$I$5,0,10*ROW('Hygiene Data'!I50))),'Data Summary'!ED56="Yes"),OFFSET('Hygiene Data'!$I$5,0,10*ROW('Hygiene Data'!I50)),NA())</f>
        <v>#N/A</v>
      </c>
      <c r="BP56" s="518" t="e">
        <f ca="1">+IF(AND(ISNUMBER(OFFSET('Hygiene Data'!$I$7,0,10*ROW('Hygiene Data'!I50))),'Data Summary'!EE56="Yes"),OFFSET('Hygiene Data'!$I$7,0,10*ROW('Hygiene Data'!I50)),NA())</f>
        <v>#N/A</v>
      </c>
      <c r="BQ56" s="518" t="e">
        <f ca="1">+IF(AND(ISNUMBER(OFFSET('Hygiene Data'!$I$9,0,10*ROW('Hygiene Data'!I50))),'Data Summary'!EF56="Yes"),OFFSET('Hygiene Data'!$I$9,0,10*ROW('Hygiene Data'!I50)),NA())</f>
        <v>#N/A</v>
      </c>
    </row>
    <row r="57" spans="1:69" x14ac:dyDescent="0.25">
      <c r="A57" s="514" t="e">
        <f ca="1">+RIGHT('Data Summary'!A57,LEN('Data Summary'!A57)-9)</f>
        <v>#VALUE!</v>
      </c>
      <c r="B57" s="488" t="str">
        <f ca="1">+IF(ISTEXT('Data Summary'!B57),'Data Summary'!B57,"")</f>
        <v/>
      </c>
      <c r="C57" s="515" t="e">
        <f ca="1">+VALUE('Data Summary'!C57)</f>
        <v>#VALUE!</v>
      </c>
      <c r="D57" s="516" t="e">
        <f ca="1">+IF(AND(ISNUMBER(OFFSET('Water Data'!$D$4,0,10*ROW('Water Data'!D51))),'Data Summary'!BS57="Yes"),100-OFFSET('Water Data'!$D$4,0,10*ROW('Water Data'!D51)),NA())</f>
        <v>#N/A</v>
      </c>
      <c r="E57" s="516" t="e">
        <f ca="1">+IF(AND(ISNUMBER(OFFSET('Water Data'!$D$6,0,10*ROW('Water Data'!D51))),'Data Summary'!BT57="Yes"),OFFSET('Water Data'!$D$6,0,10*ROW('Water Data'!D51)),NA())</f>
        <v>#N/A</v>
      </c>
      <c r="F57" s="516" t="e">
        <f ca="1">+IF(AND(ISNUMBER(OFFSET('Water Data'!$D$9,0,10*ROW('Water Data'!D51))),'Data Summary'!BU57="Yes"),OFFSET('Water Data'!$D$9,0,10*ROW('Water Data'!D51)),NA())</f>
        <v>#N/A</v>
      </c>
      <c r="G57" s="516" t="e">
        <f ca="1">+IF(AND(ISNUMBER(OFFSET('Water Data'!$E$4,0,10*ROW('Water Data'!E51))),'Data Summary'!BV57="Yes"),100-OFFSET('Water Data'!$E$4,0,10*ROW('Water Data'!E51)),NA())</f>
        <v>#N/A</v>
      </c>
      <c r="H57" s="516" t="e">
        <f ca="1">+IF(AND(ISNUMBER(OFFSET('Water Data'!$E$6,0,10*ROW('Water Data'!E51))),'Data Summary'!BW57="Yes"),OFFSET('Water Data'!$E$6,0,10*ROW('Water Data'!E51)),NA())</f>
        <v>#N/A</v>
      </c>
      <c r="I57" s="516" t="e">
        <f ca="1">+IF(AND(ISNUMBER(OFFSET('Water Data'!$E$9,0,10*ROW('Water Data'!E51))),'Data Summary'!BX57="Yes"),OFFSET('Water Data'!$E$9,0,10*ROW('Water Data'!E51)),NA())</f>
        <v>#N/A</v>
      </c>
      <c r="J57" s="516" t="e">
        <f ca="1">+IF(AND(ISNUMBER(OFFSET('Water Data'!$F$4,0,10*ROW('Water Data'!F51))),'Data Summary'!BY57="Yes"),100-OFFSET('Water Data'!$F$4,0,10*ROW('Water Data'!F51)),NA())</f>
        <v>#N/A</v>
      </c>
      <c r="K57" s="516" t="e">
        <f ca="1">+IF(AND(ISNUMBER(OFFSET('Water Data'!$F$6,0,10*ROW('Water Data'!F51))),'Data Summary'!BZ57="Yes"),OFFSET('Water Data'!$F$6,0,10*ROW('Water Data'!F51)),NA())</f>
        <v>#N/A</v>
      </c>
      <c r="L57" s="516" t="e">
        <f ca="1">+IF(AND(ISNUMBER(OFFSET('Water Data'!$F$9,0,10*ROW('Water Data'!F51))),'Data Summary'!CA57="Yes"),OFFSET('Water Data'!$F$9,0,10*ROW('Water Data'!F51)),NA())</f>
        <v>#N/A</v>
      </c>
      <c r="M57" s="516" t="e">
        <f ca="1">+IF(AND(ISNUMBER(OFFSET('Water Data'!$G$4,0,10*ROW('Water Data'!G51))),'Data Summary'!CB57="Yes"),100-OFFSET('Water Data'!$G$4,0,10*ROW('Water Data'!G51)),NA())</f>
        <v>#N/A</v>
      </c>
      <c r="N57" s="516" t="e">
        <f ca="1">+IF(AND(ISNUMBER(OFFSET('Water Data'!$G$6,0,10*ROW('Water Data'!G51))),'Data Summary'!CC57="Yes"),OFFSET('Water Data'!$G$6,0,10*ROW('Water Data'!G51)),NA())</f>
        <v>#N/A</v>
      </c>
      <c r="O57" s="516" t="e">
        <f ca="1">+IF(AND(ISNUMBER(OFFSET('Water Data'!$G$9,0,10*ROW('Water Data'!G51))),'Data Summary'!CD57="Yes"),OFFSET('Water Data'!$G$9,0,10*ROW('Water Data'!G51)),NA())</f>
        <v>#N/A</v>
      </c>
      <c r="P57" s="516" t="e">
        <f ca="1">+IF(AND(ISNUMBER(OFFSET('Water Data'!$H$4,0,10*ROW('Water Data'!H51))),'Data Summary'!CE57="Yes"),100-OFFSET('Water Data'!$H$4,0,10*ROW('Water Data'!H51)),NA())</f>
        <v>#N/A</v>
      </c>
      <c r="Q57" s="516" t="e">
        <f ca="1">+IF(AND(ISNUMBER(OFFSET('Water Data'!$H$6,0,10*ROW('Water Data'!H51))),'Data Summary'!CF57="Yes"),OFFSET('Water Data'!$H$6,0,10*ROW('Water Data'!H51)),NA())</f>
        <v>#N/A</v>
      </c>
      <c r="R57" s="516" t="e">
        <f ca="1">+IF(AND(ISNUMBER(OFFSET('Water Data'!$H$9,0,10*ROW('Water Data'!H51))),'Data Summary'!CG57="Yes"),OFFSET('Water Data'!$H$9,0,10*ROW('Water Data'!H51)),NA())</f>
        <v>#N/A</v>
      </c>
      <c r="S57" s="516" t="e">
        <f ca="1">+IF(AND(ISNUMBER(OFFSET('Water Data'!$I$4,0,10*ROW('Water Data'!I51))),'Data Summary'!CH57="Yes"),100-OFFSET('Water Data'!$I$4,0,10*ROW('Water Data'!I51)),NA())</f>
        <v>#N/A</v>
      </c>
      <c r="T57" s="516" t="e">
        <f ca="1">+IF(AND(ISNUMBER(OFFSET('Water Data'!$I$6,0,10*ROW('Water Data'!I51))),'Data Summary'!CI57="Yes"),OFFSET('Water Data'!$I$6,0,10*ROW('Water Data'!I51)),NA())</f>
        <v>#N/A</v>
      </c>
      <c r="U57" s="516" t="e">
        <f ca="1">+IF(AND(ISNUMBER(OFFSET('Water Data'!$I$9,0,10*ROW('Water Data'!I51))),'Data Summary'!CJ57="Yes"),OFFSET('Water Data'!$I$9,0,10*ROW('Water Data'!I51)),NA())</f>
        <v>#N/A</v>
      </c>
      <c r="V57" s="517" t="e">
        <f ca="1">+IF(AND(ISNUMBER(OFFSET('Sanitation Data'!$D$4,0,10*ROW('Sanitation Data'!D51))),'Data Summary'!CK57="Yes"),100-OFFSET('Sanitation Data'!$D$4,0,10*ROW('Sanitation Data'!D51)),NA())</f>
        <v>#N/A</v>
      </c>
      <c r="W57" s="517" t="e">
        <f ca="1">+IF(AND(ISNUMBER(OFFSET('Sanitation Data'!$D$6,0,10*ROW('Sanitation Data'!D51))),'Data Summary'!CL57="Yes"),OFFSET('Sanitation Data'!$D$6,0,10*ROW('Sanitation Data'!D51)),NA())</f>
        <v>#N/A</v>
      </c>
      <c r="X57" s="517" t="e">
        <f ca="1">+IF(AND(ISNUMBER(OFFSET('Sanitation Data'!$D$10,0,10*ROW('Sanitation Data'!D51))),'Data Summary'!CM57="Yes"),OFFSET('Sanitation Data'!$D$10,0,10*ROW('Sanitation Data'!D51)),NA())</f>
        <v>#N/A</v>
      </c>
      <c r="Y57" s="517" t="e">
        <f ca="1">+IF(AND(ISNUMBER(OFFSET('Sanitation Data'!$D$11,0,10*ROW('Sanitation Data'!D51))),'Data Summary'!CN57="Yes"),OFFSET('Sanitation Data'!$D$11,0,10*ROW('Sanitation Data'!D51)),NA())</f>
        <v>#N/A</v>
      </c>
      <c r="Z57" s="517" t="e">
        <f ca="1">+IF(AND(ISNUMBER(OFFSET('Sanitation Data'!$D$12,0,10*ROW('Sanitation Data'!D51))),'Data Summary'!CO57="Yes"),OFFSET('Sanitation Data'!$D$12,0,10*ROW('Sanitation Data'!D51)),NA())</f>
        <v>#N/A</v>
      </c>
      <c r="AA57" s="517" t="e">
        <f ca="1">+IF(AND(ISNUMBER(OFFSET('Sanitation Data'!$E$4,0,10*ROW('Sanitation Data'!E51))),'Data Summary'!CP57="Yes"),100-OFFSET('Sanitation Data'!$E$4,0,10*ROW('Sanitation Data'!E51)),NA())</f>
        <v>#N/A</v>
      </c>
      <c r="AB57" s="517" t="e">
        <f ca="1">+IF(AND(ISNUMBER(OFFSET('Sanitation Data'!$E$6,0,10*ROW('Sanitation Data'!E51))),'Data Summary'!CQ57="Yes"),OFFSET('Sanitation Data'!$E$6,0,10*ROW('Sanitation Data'!E51)),NA())</f>
        <v>#N/A</v>
      </c>
      <c r="AC57" s="517" t="e">
        <f ca="1">+IF(AND(ISNUMBER(OFFSET('Sanitation Data'!$E$10,0,10*ROW('Sanitation Data'!E51))),'Data Summary'!CR57="Yes"),OFFSET('Sanitation Data'!$E$10,0,10*ROW('Sanitation Data'!E51)),NA())</f>
        <v>#N/A</v>
      </c>
      <c r="AD57" s="517" t="e">
        <f ca="1">+IF(AND(ISNUMBER(OFFSET('Sanitation Data'!$E$11,0,10*ROW('Sanitation Data'!E51))),'Data Summary'!CS57="Yes"),OFFSET('Sanitation Data'!$E$11,0,10*ROW('Sanitation Data'!E51)),NA())</f>
        <v>#N/A</v>
      </c>
      <c r="AE57" s="517" t="e">
        <f ca="1">+IF(AND(ISNUMBER(OFFSET('Sanitation Data'!$E$12,0,10*ROW('Sanitation Data'!E51))),'Data Summary'!CT57="Yes"),OFFSET('Sanitation Data'!$E$12,0,10*ROW('Sanitation Data'!E51)),NA())</f>
        <v>#N/A</v>
      </c>
      <c r="AF57" s="517" t="e">
        <f ca="1">+IF(AND(ISNUMBER(OFFSET('Sanitation Data'!$F$4,0,10*ROW('Sanitation Data'!F51))),'Data Summary'!CU57="Yes"),100-OFFSET('Sanitation Data'!$F$4,0,10*ROW('Sanitation Data'!F51)),NA())</f>
        <v>#N/A</v>
      </c>
      <c r="AG57" s="517" t="e">
        <f ca="1">+IF(AND(ISNUMBER(OFFSET('Sanitation Data'!$F$6,0,10*ROW('Sanitation Data'!F51))),'Data Summary'!CV57="Yes"),OFFSET('Sanitation Data'!$F$6,0,10*ROW('Sanitation Data'!F51)),NA())</f>
        <v>#N/A</v>
      </c>
      <c r="AH57" s="517" t="e">
        <f ca="1">+IF(AND(ISNUMBER(OFFSET('Sanitation Data'!$F$10,0,10*ROW('Sanitation Data'!F51))),'Data Summary'!CW57="Yes"),OFFSET('Sanitation Data'!$F$10,0,10*ROW('Sanitation Data'!F51)),NA())</f>
        <v>#N/A</v>
      </c>
      <c r="AI57" s="517" t="e">
        <f ca="1">+IF(AND(ISNUMBER(OFFSET('Sanitation Data'!$F$11,0,10*ROW('Sanitation Data'!F51))),'Data Summary'!CX57="Yes"),OFFSET('Sanitation Data'!$F$11,0,10*ROW('Sanitation Data'!F51)),NA())</f>
        <v>#N/A</v>
      </c>
      <c r="AJ57" s="517" t="e">
        <f ca="1">+IF(AND(ISNUMBER(OFFSET('Sanitation Data'!$F$12,0,10*ROW('Sanitation Data'!F51))),'Data Summary'!CY57="Yes"),OFFSET('Sanitation Data'!$F$12,0,10*ROW('Sanitation Data'!F51)),NA())</f>
        <v>#N/A</v>
      </c>
      <c r="AK57" s="517" t="e">
        <f ca="1">+IF(AND(ISNUMBER(OFFSET('Sanitation Data'!$G$4,0,10*ROW('Sanitation Data'!G51))),'Data Summary'!CZ57="Yes"),100-OFFSET('Sanitation Data'!$G$4,0,10*ROW('Sanitation Data'!G51)),NA())</f>
        <v>#N/A</v>
      </c>
      <c r="AL57" s="517" t="e">
        <f ca="1">+IF(AND(ISNUMBER(OFFSET('Sanitation Data'!$G$6,0,10*ROW('Sanitation Data'!G51))),'Data Summary'!DA57="Yes"),OFFSET('Sanitation Data'!$G$6,0,10*ROW('Sanitation Data'!G51)),NA())</f>
        <v>#N/A</v>
      </c>
      <c r="AM57" s="517" t="e">
        <f ca="1">+IF(AND(ISNUMBER(OFFSET('Sanitation Data'!$G$10,0,10*ROW('Sanitation Data'!G51))),'Data Summary'!DB57="Yes"),OFFSET('Sanitation Data'!$G$10,0,10*ROW('Sanitation Data'!G51)),NA())</f>
        <v>#N/A</v>
      </c>
      <c r="AN57" s="517" t="e">
        <f ca="1">+IF(AND(ISNUMBER(OFFSET('Sanitation Data'!$G$11,0,10*ROW('Sanitation Data'!G51))),'Data Summary'!DC57="Yes"),OFFSET('Sanitation Data'!$G$11,0,10*ROW('Sanitation Data'!G51)),NA())</f>
        <v>#N/A</v>
      </c>
      <c r="AO57" s="517" t="e">
        <f ca="1">+IF(AND(ISNUMBER(OFFSET('Sanitation Data'!$G$12,0,10*ROW('Sanitation Data'!G51))),'Data Summary'!DD57="Yes"),OFFSET('Sanitation Data'!$G$12,0,10*ROW('Sanitation Data'!G51)),NA())</f>
        <v>#N/A</v>
      </c>
      <c r="AP57" s="517" t="e">
        <f ca="1">+IF(AND(ISNUMBER(OFFSET('Sanitation Data'!$H$4,0,10*ROW('Sanitation Data'!H51))),'Data Summary'!DE57="Yes"),100-OFFSET('Sanitation Data'!$H$4,0,10*ROW('Sanitation Data'!H51)),NA())</f>
        <v>#N/A</v>
      </c>
      <c r="AQ57" s="517" t="e">
        <f ca="1">+IF(AND(ISNUMBER(OFFSET('Sanitation Data'!$H$6,0,10*ROW('Sanitation Data'!H51))),'Data Summary'!DF57="Yes"),OFFSET('Sanitation Data'!$H$6,0,10*ROW('Sanitation Data'!H51)),NA())</f>
        <v>#N/A</v>
      </c>
      <c r="AR57" s="517" t="e">
        <f ca="1">+IF(AND(ISNUMBER(OFFSET('Sanitation Data'!$H$10,0,10*ROW('Sanitation Data'!H51))),'Data Summary'!DG57="Yes"),OFFSET('Sanitation Data'!$H$10,0,10*ROW('Sanitation Data'!H51)),NA())</f>
        <v>#N/A</v>
      </c>
      <c r="AS57" s="517" t="e">
        <f ca="1">+IF(AND(ISNUMBER(OFFSET('Sanitation Data'!$H$11,0,10*ROW('Sanitation Data'!H51))),'Data Summary'!DH57="Yes"),OFFSET('Sanitation Data'!$H$11,0,10*ROW('Sanitation Data'!H51)),NA())</f>
        <v>#N/A</v>
      </c>
      <c r="AT57" s="517" t="e">
        <f ca="1">+IF(AND(ISNUMBER(OFFSET('Sanitation Data'!$H$12,0,10*ROW('Sanitation Data'!H51))),'Data Summary'!DI57="Yes"),OFFSET('Sanitation Data'!$H$12,0,10*ROW('Sanitation Data'!H51)),NA())</f>
        <v>#N/A</v>
      </c>
      <c r="AU57" s="517" t="e">
        <f ca="1">+IF(AND(ISNUMBER(OFFSET('Sanitation Data'!$I$4,0,10*ROW('Sanitation Data'!I51))),'Data Summary'!DJ57="Yes"),100-OFFSET('Sanitation Data'!$I$4,0,10*ROW('Sanitation Data'!I51)),NA())</f>
        <v>#N/A</v>
      </c>
      <c r="AV57" s="517" t="e">
        <f ca="1">+IF(AND(ISNUMBER(OFFSET('Sanitation Data'!$I$6,0,10*ROW('Sanitation Data'!I51))),'Data Summary'!DK57="Yes"),OFFSET('Sanitation Data'!$I$6,0,10*ROW('Sanitation Data'!I51)),NA())</f>
        <v>#N/A</v>
      </c>
      <c r="AW57" s="517" t="e">
        <f ca="1">+IF(AND(ISNUMBER(OFFSET('Sanitation Data'!$I$10,0,10*ROW('Sanitation Data'!I51))),'Data Summary'!DL57="Yes"),OFFSET('Sanitation Data'!$I$10,0,10*ROW('Sanitation Data'!I51)),NA())</f>
        <v>#N/A</v>
      </c>
      <c r="AX57" s="517" t="e">
        <f ca="1">+IF(AND(ISNUMBER(OFFSET('Sanitation Data'!$I$11,0,10*ROW('Sanitation Data'!I51))),'Data Summary'!DM57="Yes"),OFFSET('Sanitation Data'!$I$11,0,10*ROW('Sanitation Data'!I51)),NA())</f>
        <v>#N/A</v>
      </c>
      <c r="AY57" s="517" t="e">
        <f ca="1">+IF(AND(ISNUMBER(OFFSET('Sanitation Data'!$I$12,0,10*ROW('Sanitation Data'!I51))),'Data Summary'!DN57="Yes"),OFFSET('Sanitation Data'!$I$12,0,10*ROW('Sanitation Data'!I51)),NA())</f>
        <v>#N/A</v>
      </c>
      <c r="AZ57" s="518" t="e">
        <f ca="1">+IF(AND(ISNUMBER(OFFSET('Hygiene Data'!$D$5,0,10*ROW('Hygiene Data'!D51))),'Data Summary'!DO57="Yes"),OFFSET('Hygiene Data'!$D$5,0,10*ROW('Hygiene Data'!D51)),NA())</f>
        <v>#N/A</v>
      </c>
      <c r="BA57" s="518" t="e">
        <f ca="1">+IF(AND(ISNUMBER(OFFSET('Hygiene Data'!$D$7,0,10*ROW('Hygiene Data'!D51))),'Data Summary'!DP57="Yes"),OFFSET('Hygiene Data'!$D$7,0,10*ROW('Hygiene Data'!D51)),NA())</f>
        <v>#N/A</v>
      </c>
      <c r="BB57" s="518" t="e">
        <f ca="1">+IF(AND(ISNUMBER(OFFSET('Hygiene Data'!$D$9,0,10*ROW('Hygiene Data'!D51))),'Data Summary'!DQ57="Yes"),OFFSET('Hygiene Data'!$D$9,0,10*ROW('Hygiene Data'!D51)),NA())</f>
        <v>#N/A</v>
      </c>
      <c r="BC57" s="518" t="e">
        <f ca="1">+IF(AND(ISNUMBER(OFFSET('Hygiene Data'!$E$5,0,10*ROW('Hygiene Data'!E51))),'Data Summary'!DR57="Yes"),OFFSET('Hygiene Data'!$E$5,0,10*ROW('Hygiene Data'!E51)),NA())</f>
        <v>#N/A</v>
      </c>
      <c r="BD57" s="518" t="e">
        <f ca="1">+IF(AND(ISNUMBER(OFFSET('Hygiene Data'!$E$7,0,10*ROW('Hygiene Data'!E51))),'Data Summary'!DS57="Yes"),OFFSET('Hygiene Data'!$E$7,0,10*ROW('Hygiene Data'!E51)),NA())</f>
        <v>#N/A</v>
      </c>
      <c r="BE57" s="518" t="e">
        <f ca="1">+IF(AND(ISNUMBER(OFFSET('Hygiene Data'!$E$9,0,10*ROW('Hygiene Data'!E51))),'Data Summary'!DT57="Yes"),OFFSET('Hygiene Data'!$E$9,0,10*ROW('Hygiene Data'!E51)),NA())</f>
        <v>#N/A</v>
      </c>
      <c r="BF57" s="518" t="e">
        <f ca="1">+IF(AND(ISNUMBER(OFFSET('Hygiene Data'!$F$5,0,10*ROW('Hygiene Data'!F51))),'Data Summary'!DU57="Yes"),OFFSET('Hygiene Data'!$F$5,0,10*ROW('Hygiene Data'!F51)),NA())</f>
        <v>#N/A</v>
      </c>
      <c r="BG57" s="518" t="e">
        <f ca="1">+IF(AND(ISNUMBER(OFFSET('Hygiene Data'!$F$7,0,10*ROW('Hygiene Data'!F51))),'Data Summary'!DV57="Yes"),OFFSET('Hygiene Data'!$F$7,0,10*ROW('Hygiene Data'!F51)),NA())</f>
        <v>#N/A</v>
      </c>
      <c r="BH57" s="518" t="e">
        <f ca="1">+IF(AND(ISNUMBER(OFFSET('Hygiene Data'!$F$9,0,10*ROW('Hygiene Data'!F51))),'Data Summary'!DW57="Yes"),OFFSET('Hygiene Data'!$F$9,0,10*ROW('Hygiene Data'!F51)),NA())</f>
        <v>#N/A</v>
      </c>
      <c r="BI57" s="518" t="e">
        <f ca="1">+IF(AND(ISNUMBER(OFFSET('Hygiene Data'!$G$5,0,10*ROW('Hygiene Data'!G51))),'Data Summary'!DX57="Yes"),OFFSET('Hygiene Data'!$G$5,0,10*ROW('Hygiene Data'!G51)),NA())</f>
        <v>#N/A</v>
      </c>
      <c r="BJ57" s="518" t="e">
        <f ca="1">+IF(AND(ISNUMBER(OFFSET('Hygiene Data'!$G$7,0,10*ROW('Hygiene Data'!G51))),'Data Summary'!DY57="Yes"),OFFSET('Hygiene Data'!$G$7,0,10*ROW('Hygiene Data'!G51)),NA())</f>
        <v>#N/A</v>
      </c>
      <c r="BK57" s="518" t="e">
        <f ca="1">+IF(AND(ISNUMBER(OFFSET('Hygiene Data'!$G$9,0,10*ROW('Hygiene Data'!G51))),'Data Summary'!DZ57="Yes"),OFFSET('Hygiene Data'!$G$9,0,10*ROW('Hygiene Data'!G51)),NA())</f>
        <v>#N/A</v>
      </c>
      <c r="BL57" s="518" t="e">
        <f ca="1">+IF(AND(ISNUMBER(OFFSET('Hygiene Data'!$H$5,0,10*ROW('Hygiene Data'!H51))),'Data Summary'!EA57="Yes"),OFFSET('Hygiene Data'!$H$5,0,10*ROW('Hygiene Data'!H51)),NA())</f>
        <v>#N/A</v>
      </c>
      <c r="BM57" s="518" t="e">
        <f ca="1">+IF(AND(ISNUMBER(OFFSET('Hygiene Data'!$H$7,0,10*ROW('Hygiene Data'!H51))),'Data Summary'!EB57="Yes"),OFFSET('Hygiene Data'!$H$7,0,10*ROW('Hygiene Data'!H51)),NA())</f>
        <v>#N/A</v>
      </c>
      <c r="BN57" s="518" t="e">
        <f ca="1">+IF(AND(ISNUMBER(OFFSET('Hygiene Data'!$H$9,0,10*ROW('Hygiene Data'!H51))),'Data Summary'!EC57="Yes"),OFFSET('Hygiene Data'!$H$9,0,10*ROW('Hygiene Data'!H51)),NA())</f>
        <v>#N/A</v>
      </c>
      <c r="BO57" s="518" t="e">
        <f ca="1">+IF(AND(ISNUMBER(OFFSET('Hygiene Data'!$I$5,0,10*ROW('Hygiene Data'!I51))),'Data Summary'!ED57="Yes"),OFFSET('Hygiene Data'!$I$5,0,10*ROW('Hygiene Data'!I51)),NA())</f>
        <v>#N/A</v>
      </c>
      <c r="BP57" s="518" t="e">
        <f ca="1">+IF(AND(ISNUMBER(OFFSET('Hygiene Data'!$I$7,0,10*ROW('Hygiene Data'!I51))),'Data Summary'!EE57="Yes"),OFFSET('Hygiene Data'!$I$7,0,10*ROW('Hygiene Data'!I51)),NA())</f>
        <v>#N/A</v>
      </c>
      <c r="BQ57" s="518" t="e">
        <f ca="1">+IF(AND(ISNUMBER(OFFSET('Hygiene Data'!$I$9,0,10*ROW('Hygiene Data'!I51))),'Data Summary'!EF57="Yes"),OFFSET('Hygiene Data'!$I$9,0,10*ROW('Hygiene Data'!I51)),NA())</f>
        <v>#N/A</v>
      </c>
    </row>
    <row r="58" spans="1:69" x14ac:dyDescent="0.25">
      <c r="A58" s="514" t="e">
        <f ca="1">+RIGHT('Data Summary'!A58,LEN('Data Summary'!A58)-9)</f>
        <v>#VALUE!</v>
      </c>
      <c r="B58" s="488" t="str">
        <f ca="1">+IF(ISTEXT('Data Summary'!B58),'Data Summary'!B58,"")</f>
        <v/>
      </c>
      <c r="C58" s="515" t="e">
        <f ca="1">+VALUE('Data Summary'!C58)</f>
        <v>#VALUE!</v>
      </c>
      <c r="D58" s="516" t="e">
        <f ca="1">+IF(AND(ISNUMBER(OFFSET('Water Data'!$D$4,0,10*ROW('Water Data'!D52))),'Data Summary'!BS58="Yes"),100-OFFSET('Water Data'!$D$4,0,10*ROW('Water Data'!D52)),NA())</f>
        <v>#N/A</v>
      </c>
      <c r="E58" s="516" t="e">
        <f ca="1">+IF(AND(ISNUMBER(OFFSET('Water Data'!$D$6,0,10*ROW('Water Data'!D52))),'Data Summary'!BT58="Yes"),OFFSET('Water Data'!$D$6,0,10*ROW('Water Data'!D52)),NA())</f>
        <v>#N/A</v>
      </c>
      <c r="F58" s="516" t="e">
        <f ca="1">+IF(AND(ISNUMBER(OFFSET('Water Data'!$D$9,0,10*ROW('Water Data'!D52))),'Data Summary'!BU58="Yes"),OFFSET('Water Data'!$D$9,0,10*ROW('Water Data'!D52)),NA())</f>
        <v>#N/A</v>
      </c>
      <c r="G58" s="516" t="e">
        <f ca="1">+IF(AND(ISNUMBER(OFFSET('Water Data'!$E$4,0,10*ROW('Water Data'!E52))),'Data Summary'!BV58="Yes"),100-OFFSET('Water Data'!$E$4,0,10*ROW('Water Data'!E52)),NA())</f>
        <v>#N/A</v>
      </c>
      <c r="H58" s="516" t="e">
        <f ca="1">+IF(AND(ISNUMBER(OFFSET('Water Data'!$E$6,0,10*ROW('Water Data'!E52))),'Data Summary'!BW58="Yes"),OFFSET('Water Data'!$E$6,0,10*ROW('Water Data'!E52)),NA())</f>
        <v>#N/A</v>
      </c>
      <c r="I58" s="516" t="e">
        <f ca="1">+IF(AND(ISNUMBER(OFFSET('Water Data'!$E$9,0,10*ROW('Water Data'!E52))),'Data Summary'!BX58="Yes"),OFFSET('Water Data'!$E$9,0,10*ROW('Water Data'!E52)),NA())</f>
        <v>#N/A</v>
      </c>
      <c r="J58" s="516" t="e">
        <f ca="1">+IF(AND(ISNUMBER(OFFSET('Water Data'!$F$4,0,10*ROW('Water Data'!F52))),'Data Summary'!BY58="Yes"),100-OFFSET('Water Data'!$F$4,0,10*ROW('Water Data'!F52)),NA())</f>
        <v>#N/A</v>
      </c>
      <c r="K58" s="516" t="e">
        <f ca="1">+IF(AND(ISNUMBER(OFFSET('Water Data'!$F$6,0,10*ROW('Water Data'!F52))),'Data Summary'!BZ58="Yes"),OFFSET('Water Data'!$F$6,0,10*ROW('Water Data'!F52)),NA())</f>
        <v>#N/A</v>
      </c>
      <c r="L58" s="516" t="e">
        <f ca="1">+IF(AND(ISNUMBER(OFFSET('Water Data'!$F$9,0,10*ROW('Water Data'!F52))),'Data Summary'!CA58="Yes"),OFFSET('Water Data'!$F$9,0,10*ROW('Water Data'!F52)),NA())</f>
        <v>#N/A</v>
      </c>
      <c r="M58" s="516" t="e">
        <f ca="1">+IF(AND(ISNUMBER(OFFSET('Water Data'!$G$4,0,10*ROW('Water Data'!G52))),'Data Summary'!CB58="Yes"),100-OFFSET('Water Data'!$G$4,0,10*ROW('Water Data'!G52)),NA())</f>
        <v>#N/A</v>
      </c>
      <c r="N58" s="516" t="e">
        <f ca="1">+IF(AND(ISNUMBER(OFFSET('Water Data'!$G$6,0,10*ROW('Water Data'!G52))),'Data Summary'!CC58="Yes"),OFFSET('Water Data'!$G$6,0,10*ROW('Water Data'!G52)),NA())</f>
        <v>#N/A</v>
      </c>
      <c r="O58" s="516" t="e">
        <f ca="1">+IF(AND(ISNUMBER(OFFSET('Water Data'!$G$9,0,10*ROW('Water Data'!G52))),'Data Summary'!CD58="Yes"),OFFSET('Water Data'!$G$9,0,10*ROW('Water Data'!G52)),NA())</f>
        <v>#N/A</v>
      </c>
      <c r="P58" s="516" t="e">
        <f ca="1">+IF(AND(ISNUMBER(OFFSET('Water Data'!$H$4,0,10*ROW('Water Data'!H52))),'Data Summary'!CE58="Yes"),100-OFFSET('Water Data'!$H$4,0,10*ROW('Water Data'!H52)),NA())</f>
        <v>#N/A</v>
      </c>
      <c r="Q58" s="516" t="e">
        <f ca="1">+IF(AND(ISNUMBER(OFFSET('Water Data'!$H$6,0,10*ROW('Water Data'!H52))),'Data Summary'!CF58="Yes"),OFFSET('Water Data'!$H$6,0,10*ROW('Water Data'!H52)),NA())</f>
        <v>#N/A</v>
      </c>
      <c r="R58" s="516" t="e">
        <f ca="1">+IF(AND(ISNUMBER(OFFSET('Water Data'!$H$9,0,10*ROW('Water Data'!H52))),'Data Summary'!CG58="Yes"),OFFSET('Water Data'!$H$9,0,10*ROW('Water Data'!H52)),NA())</f>
        <v>#N/A</v>
      </c>
      <c r="S58" s="516" t="e">
        <f ca="1">+IF(AND(ISNUMBER(OFFSET('Water Data'!$I$4,0,10*ROW('Water Data'!I52))),'Data Summary'!CH58="Yes"),100-OFFSET('Water Data'!$I$4,0,10*ROW('Water Data'!I52)),NA())</f>
        <v>#N/A</v>
      </c>
      <c r="T58" s="516" t="e">
        <f ca="1">+IF(AND(ISNUMBER(OFFSET('Water Data'!$I$6,0,10*ROW('Water Data'!I52))),'Data Summary'!CI58="Yes"),OFFSET('Water Data'!$I$6,0,10*ROW('Water Data'!I52)),NA())</f>
        <v>#N/A</v>
      </c>
      <c r="U58" s="516" t="e">
        <f ca="1">+IF(AND(ISNUMBER(OFFSET('Water Data'!$I$9,0,10*ROW('Water Data'!I52))),'Data Summary'!CJ58="Yes"),OFFSET('Water Data'!$I$9,0,10*ROW('Water Data'!I52)),NA())</f>
        <v>#N/A</v>
      </c>
      <c r="V58" s="517" t="e">
        <f ca="1">+IF(AND(ISNUMBER(OFFSET('Sanitation Data'!$D$4,0,10*ROW('Sanitation Data'!D52))),'Data Summary'!CK58="Yes"),100-OFFSET('Sanitation Data'!$D$4,0,10*ROW('Sanitation Data'!D52)),NA())</f>
        <v>#N/A</v>
      </c>
      <c r="W58" s="517" t="e">
        <f ca="1">+IF(AND(ISNUMBER(OFFSET('Sanitation Data'!$D$6,0,10*ROW('Sanitation Data'!D52))),'Data Summary'!CL58="Yes"),OFFSET('Sanitation Data'!$D$6,0,10*ROW('Sanitation Data'!D52)),NA())</f>
        <v>#N/A</v>
      </c>
      <c r="X58" s="517" t="e">
        <f ca="1">+IF(AND(ISNUMBER(OFFSET('Sanitation Data'!$D$10,0,10*ROW('Sanitation Data'!D52))),'Data Summary'!CM58="Yes"),OFFSET('Sanitation Data'!$D$10,0,10*ROW('Sanitation Data'!D52)),NA())</f>
        <v>#N/A</v>
      </c>
      <c r="Y58" s="517" t="e">
        <f ca="1">+IF(AND(ISNUMBER(OFFSET('Sanitation Data'!$D$11,0,10*ROW('Sanitation Data'!D52))),'Data Summary'!CN58="Yes"),OFFSET('Sanitation Data'!$D$11,0,10*ROW('Sanitation Data'!D52)),NA())</f>
        <v>#N/A</v>
      </c>
      <c r="Z58" s="517" t="e">
        <f ca="1">+IF(AND(ISNUMBER(OFFSET('Sanitation Data'!$D$12,0,10*ROW('Sanitation Data'!D52))),'Data Summary'!CO58="Yes"),OFFSET('Sanitation Data'!$D$12,0,10*ROW('Sanitation Data'!D52)),NA())</f>
        <v>#N/A</v>
      </c>
      <c r="AA58" s="517" t="e">
        <f ca="1">+IF(AND(ISNUMBER(OFFSET('Sanitation Data'!$E$4,0,10*ROW('Sanitation Data'!E52))),'Data Summary'!CP58="Yes"),100-OFFSET('Sanitation Data'!$E$4,0,10*ROW('Sanitation Data'!E52)),NA())</f>
        <v>#N/A</v>
      </c>
      <c r="AB58" s="517" t="e">
        <f ca="1">+IF(AND(ISNUMBER(OFFSET('Sanitation Data'!$E$6,0,10*ROW('Sanitation Data'!E52))),'Data Summary'!CQ58="Yes"),OFFSET('Sanitation Data'!$E$6,0,10*ROW('Sanitation Data'!E52)),NA())</f>
        <v>#N/A</v>
      </c>
      <c r="AC58" s="517" t="e">
        <f ca="1">+IF(AND(ISNUMBER(OFFSET('Sanitation Data'!$E$10,0,10*ROW('Sanitation Data'!E52))),'Data Summary'!CR58="Yes"),OFFSET('Sanitation Data'!$E$10,0,10*ROW('Sanitation Data'!E52)),NA())</f>
        <v>#N/A</v>
      </c>
      <c r="AD58" s="517" t="e">
        <f ca="1">+IF(AND(ISNUMBER(OFFSET('Sanitation Data'!$E$11,0,10*ROW('Sanitation Data'!E52))),'Data Summary'!CS58="Yes"),OFFSET('Sanitation Data'!$E$11,0,10*ROW('Sanitation Data'!E52)),NA())</f>
        <v>#N/A</v>
      </c>
      <c r="AE58" s="517" t="e">
        <f ca="1">+IF(AND(ISNUMBER(OFFSET('Sanitation Data'!$E$12,0,10*ROW('Sanitation Data'!E52))),'Data Summary'!CT58="Yes"),OFFSET('Sanitation Data'!$E$12,0,10*ROW('Sanitation Data'!E52)),NA())</f>
        <v>#N/A</v>
      </c>
      <c r="AF58" s="517" t="e">
        <f ca="1">+IF(AND(ISNUMBER(OFFSET('Sanitation Data'!$F$4,0,10*ROW('Sanitation Data'!F52))),'Data Summary'!CU58="Yes"),100-OFFSET('Sanitation Data'!$F$4,0,10*ROW('Sanitation Data'!F52)),NA())</f>
        <v>#N/A</v>
      </c>
      <c r="AG58" s="517" t="e">
        <f ca="1">+IF(AND(ISNUMBER(OFFSET('Sanitation Data'!$F$6,0,10*ROW('Sanitation Data'!F52))),'Data Summary'!CV58="Yes"),OFFSET('Sanitation Data'!$F$6,0,10*ROW('Sanitation Data'!F52)),NA())</f>
        <v>#N/A</v>
      </c>
      <c r="AH58" s="517" t="e">
        <f ca="1">+IF(AND(ISNUMBER(OFFSET('Sanitation Data'!$F$10,0,10*ROW('Sanitation Data'!F52))),'Data Summary'!CW58="Yes"),OFFSET('Sanitation Data'!$F$10,0,10*ROW('Sanitation Data'!F52)),NA())</f>
        <v>#N/A</v>
      </c>
      <c r="AI58" s="517" t="e">
        <f ca="1">+IF(AND(ISNUMBER(OFFSET('Sanitation Data'!$F$11,0,10*ROW('Sanitation Data'!F52))),'Data Summary'!CX58="Yes"),OFFSET('Sanitation Data'!$F$11,0,10*ROW('Sanitation Data'!F52)),NA())</f>
        <v>#N/A</v>
      </c>
      <c r="AJ58" s="517" t="e">
        <f ca="1">+IF(AND(ISNUMBER(OFFSET('Sanitation Data'!$F$12,0,10*ROW('Sanitation Data'!F52))),'Data Summary'!CY58="Yes"),OFFSET('Sanitation Data'!$F$12,0,10*ROW('Sanitation Data'!F52)),NA())</f>
        <v>#N/A</v>
      </c>
      <c r="AK58" s="517" t="e">
        <f ca="1">+IF(AND(ISNUMBER(OFFSET('Sanitation Data'!$G$4,0,10*ROW('Sanitation Data'!G52))),'Data Summary'!CZ58="Yes"),100-OFFSET('Sanitation Data'!$G$4,0,10*ROW('Sanitation Data'!G52)),NA())</f>
        <v>#N/A</v>
      </c>
      <c r="AL58" s="517" t="e">
        <f ca="1">+IF(AND(ISNUMBER(OFFSET('Sanitation Data'!$G$6,0,10*ROW('Sanitation Data'!G52))),'Data Summary'!DA58="Yes"),OFFSET('Sanitation Data'!$G$6,0,10*ROW('Sanitation Data'!G52)),NA())</f>
        <v>#N/A</v>
      </c>
      <c r="AM58" s="517" t="e">
        <f ca="1">+IF(AND(ISNUMBER(OFFSET('Sanitation Data'!$G$10,0,10*ROW('Sanitation Data'!G52))),'Data Summary'!DB58="Yes"),OFFSET('Sanitation Data'!$G$10,0,10*ROW('Sanitation Data'!G52)),NA())</f>
        <v>#N/A</v>
      </c>
      <c r="AN58" s="517" t="e">
        <f ca="1">+IF(AND(ISNUMBER(OFFSET('Sanitation Data'!$G$11,0,10*ROW('Sanitation Data'!G52))),'Data Summary'!DC58="Yes"),OFFSET('Sanitation Data'!$G$11,0,10*ROW('Sanitation Data'!G52)),NA())</f>
        <v>#N/A</v>
      </c>
      <c r="AO58" s="517" t="e">
        <f ca="1">+IF(AND(ISNUMBER(OFFSET('Sanitation Data'!$G$12,0,10*ROW('Sanitation Data'!G52))),'Data Summary'!DD58="Yes"),OFFSET('Sanitation Data'!$G$12,0,10*ROW('Sanitation Data'!G52)),NA())</f>
        <v>#N/A</v>
      </c>
      <c r="AP58" s="517" t="e">
        <f ca="1">+IF(AND(ISNUMBER(OFFSET('Sanitation Data'!$H$4,0,10*ROW('Sanitation Data'!H52))),'Data Summary'!DE58="Yes"),100-OFFSET('Sanitation Data'!$H$4,0,10*ROW('Sanitation Data'!H52)),NA())</f>
        <v>#N/A</v>
      </c>
      <c r="AQ58" s="517" t="e">
        <f ca="1">+IF(AND(ISNUMBER(OFFSET('Sanitation Data'!$H$6,0,10*ROW('Sanitation Data'!H52))),'Data Summary'!DF58="Yes"),OFFSET('Sanitation Data'!$H$6,0,10*ROW('Sanitation Data'!H52)),NA())</f>
        <v>#N/A</v>
      </c>
      <c r="AR58" s="517" t="e">
        <f ca="1">+IF(AND(ISNUMBER(OFFSET('Sanitation Data'!$H$10,0,10*ROW('Sanitation Data'!H52))),'Data Summary'!DG58="Yes"),OFFSET('Sanitation Data'!$H$10,0,10*ROW('Sanitation Data'!H52)),NA())</f>
        <v>#N/A</v>
      </c>
      <c r="AS58" s="517" t="e">
        <f ca="1">+IF(AND(ISNUMBER(OFFSET('Sanitation Data'!$H$11,0,10*ROW('Sanitation Data'!H52))),'Data Summary'!DH58="Yes"),OFFSET('Sanitation Data'!$H$11,0,10*ROW('Sanitation Data'!H52)),NA())</f>
        <v>#N/A</v>
      </c>
      <c r="AT58" s="517" t="e">
        <f ca="1">+IF(AND(ISNUMBER(OFFSET('Sanitation Data'!$H$12,0,10*ROW('Sanitation Data'!H52))),'Data Summary'!DI58="Yes"),OFFSET('Sanitation Data'!$H$12,0,10*ROW('Sanitation Data'!H52)),NA())</f>
        <v>#N/A</v>
      </c>
      <c r="AU58" s="517" t="e">
        <f ca="1">+IF(AND(ISNUMBER(OFFSET('Sanitation Data'!$I$4,0,10*ROW('Sanitation Data'!I52))),'Data Summary'!DJ58="Yes"),100-OFFSET('Sanitation Data'!$I$4,0,10*ROW('Sanitation Data'!I52)),NA())</f>
        <v>#N/A</v>
      </c>
      <c r="AV58" s="517" t="e">
        <f ca="1">+IF(AND(ISNUMBER(OFFSET('Sanitation Data'!$I$6,0,10*ROW('Sanitation Data'!I52))),'Data Summary'!DK58="Yes"),OFFSET('Sanitation Data'!$I$6,0,10*ROW('Sanitation Data'!I52)),NA())</f>
        <v>#N/A</v>
      </c>
      <c r="AW58" s="517" t="e">
        <f ca="1">+IF(AND(ISNUMBER(OFFSET('Sanitation Data'!$I$10,0,10*ROW('Sanitation Data'!I52))),'Data Summary'!DL58="Yes"),OFFSET('Sanitation Data'!$I$10,0,10*ROW('Sanitation Data'!I52)),NA())</f>
        <v>#N/A</v>
      </c>
      <c r="AX58" s="517" t="e">
        <f ca="1">+IF(AND(ISNUMBER(OFFSET('Sanitation Data'!$I$11,0,10*ROW('Sanitation Data'!I52))),'Data Summary'!DM58="Yes"),OFFSET('Sanitation Data'!$I$11,0,10*ROW('Sanitation Data'!I52)),NA())</f>
        <v>#N/A</v>
      </c>
      <c r="AY58" s="517" t="e">
        <f ca="1">+IF(AND(ISNUMBER(OFFSET('Sanitation Data'!$I$12,0,10*ROW('Sanitation Data'!I52))),'Data Summary'!DN58="Yes"),OFFSET('Sanitation Data'!$I$12,0,10*ROW('Sanitation Data'!I52)),NA())</f>
        <v>#N/A</v>
      </c>
      <c r="AZ58" s="518" t="e">
        <f ca="1">+IF(AND(ISNUMBER(OFFSET('Hygiene Data'!$D$5,0,10*ROW('Hygiene Data'!D52))),'Data Summary'!DO58="Yes"),OFFSET('Hygiene Data'!$D$5,0,10*ROW('Hygiene Data'!D52)),NA())</f>
        <v>#N/A</v>
      </c>
      <c r="BA58" s="518" t="e">
        <f ca="1">+IF(AND(ISNUMBER(OFFSET('Hygiene Data'!$D$7,0,10*ROW('Hygiene Data'!D52))),'Data Summary'!DP58="Yes"),OFFSET('Hygiene Data'!$D$7,0,10*ROW('Hygiene Data'!D52)),NA())</f>
        <v>#N/A</v>
      </c>
      <c r="BB58" s="518" t="e">
        <f ca="1">+IF(AND(ISNUMBER(OFFSET('Hygiene Data'!$D$9,0,10*ROW('Hygiene Data'!D52))),'Data Summary'!DQ58="Yes"),OFFSET('Hygiene Data'!$D$9,0,10*ROW('Hygiene Data'!D52)),NA())</f>
        <v>#N/A</v>
      </c>
      <c r="BC58" s="518" t="e">
        <f ca="1">+IF(AND(ISNUMBER(OFFSET('Hygiene Data'!$E$5,0,10*ROW('Hygiene Data'!E52))),'Data Summary'!DR58="Yes"),OFFSET('Hygiene Data'!$E$5,0,10*ROW('Hygiene Data'!E52)),NA())</f>
        <v>#N/A</v>
      </c>
      <c r="BD58" s="518" t="e">
        <f ca="1">+IF(AND(ISNUMBER(OFFSET('Hygiene Data'!$E$7,0,10*ROW('Hygiene Data'!E52))),'Data Summary'!DS58="Yes"),OFFSET('Hygiene Data'!$E$7,0,10*ROW('Hygiene Data'!E52)),NA())</f>
        <v>#N/A</v>
      </c>
      <c r="BE58" s="518" t="e">
        <f ca="1">+IF(AND(ISNUMBER(OFFSET('Hygiene Data'!$E$9,0,10*ROW('Hygiene Data'!E52))),'Data Summary'!DT58="Yes"),OFFSET('Hygiene Data'!$E$9,0,10*ROW('Hygiene Data'!E52)),NA())</f>
        <v>#N/A</v>
      </c>
      <c r="BF58" s="518" t="e">
        <f ca="1">+IF(AND(ISNUMBER(OFFSET('Hygiene Data'!$F$5,0,10*ROW('Hygiene Data'!F52))),'Data Summary'!DU58="Yes"),OFFSET('Hygiene Data'!$F$5,0,10*ROW('Hygiene Data'!F52)),NA())</f>
        <v>#N/A</v>
      </c>
      <c r="BG58" s="518" t="e">
        <f ca="1">+IF(AND(ISNUMBER(OFFSET('Hygiene Data'!$F$7,0,10*ROW('Hygiene Data'!F52))),'Data Summary'!DV58="Yes"),OFFSET('Hygiene Data'!$F$7,0,10*ROW('Hygiene Data'!F52)),NA())</f>
        <v>#N/A</v>
      </c>
      <c r="BH58" s="518" t="e">
        <f ca="1">+IF(AND(ISNUMBER(OFFSET('Hygiene Data'!$F$9,0,10*ROW('Hygiene Data'!F52))),'Data Summary'!DW58="Yes"),OFFSET('Hygiene Data'!$F$9,0,10*ROW('Hygiene Data'!F52)),NA())</f>
        <v>#N/A</v>
      </c>
      <c r="BI58" s="518" t="e">
        <f ca="1">+IF(AND(ISNUMBER(OFFSET('Hygiene Data'!$G$5,0,10*ROW('Hygiene Data'!G52))),'Data Summary'!DX58="Yes"),OFFSET('Hygiene Data'!$G$5,0,10*ROW('Hygiene Data'!G52)),NA())</f>
        <v>#N/A</v>
      </c>
      <c r="BJ58" s="518" t="e">
        <f ca="1">+IF(AND(ISNUMBER(OFFSET('Hygiene Data'!$G$7,0,10*ROW('Hygiene Data'!G52))),'Data Summary'!DY58="Yes"),OFFSET('Hygiene Data'!$G$7,0,10*ROW('Hygiene Data'!G52)),NA())</f>
        <v>#N/A</v>
      </c>
      <c r="BK58" s="518" t="e">
        <f ca="1">+IF(AND(ISNUMBER(OFFSET('Hygiene Data'!$G$9,0,10*ROW('Hygiene Data'!G52))),'Data Summary'!DZ58="Yes"),OFFSET('Hygiene Data'!$G$9,0,10*ROW('Hygiene Data'!G52)),NA())</f>
        <v>#N/A</v>
      </c>
      <c r="BL58" s="518" t="e">
        <f ca="1">+IF(AND(ISNUMBER(OFFSET('Hygiene Data'!$H$5,0,10*ROW('Hygiene Data'!H52))),'Data Summary'!EA58="Yes"),OFFSET('Hygiene Data'!$H$5,0,10*ROW('Hygiene Data'!H52)),NA())</f>
        <v>#N/A</v>
      </c>
      <c r="BM58" s="518" t="e">
        <f ca="1">+IF(AND(ISNUMBER(OFFSET('Hygiene Data'!$H$7,0,10*ROW('Hygiene Data'!H52))),'Data Summary'!EB58="Yes"),OFFSET('Hygiene Data'!$H$7,0,10*ROW('Hygiene Data'!H52)),NA())</f>
        <v>#N/A</v>
      </c>
      <c r="BN58" s="518" t="e">
        <f ca="1">+IF(AND(ISNUMBER(OFFSET('Hygiene Data'!$H$9,0,10*ROW('Hygiene Data'!H52))),'Data Summary'!EC58="Yes"),OFFSET('Hygiene Data'!$H$9,0,10*ROW('Hygiene Data'!H52)),NA())</f>
        <v>#N/A</v>
      </c>
      <c r="BO58" s="518" t="e">
        <f ca="1">+IF(AND(ISNUMBER(OFFSET('Hygiene Data'!$I$5,0,10*ROW('Hygiene Data'!I52))),'Data Summary'!ED58="Yes"),OFFSET('Hygiene Data'!$I$5,0,10*ROW('Hygiene Data'!I52)),NA())</f>
        <v>#N/A</v>
      </c>
      <c r="BP58" s="518" t="e">
        <f ca="1">+IF(AND(ISNUMBER(OFFSET('Hygiene Data'!$I$7,0,10*ROW('Hygiene Data'!I52))),'Data Summary'!EE58="Yes"),OFFSET('Hygiene Data'!$I$7,0,10*ROW('Hygiene Data'!I52)),NA())</f>
        <v>#N/A</v>
      </c>
      <c r="BQ58" s="518" t="e">
        <f ca="1">+IF(AND(ISNUMBER(OFFSET('Hygiene Data'!$I$9,0,10*ROW('Hygiene Data'!I52))),'Data Summary'!EF58="Yes"),OFFSET('Hygiene Data'!$I$9,0,10*ROW('Hygiene Data'!I52)),NA())</f>
        <v>#N/A</v>
      </c>
    </row>
    <row r="59" spans="1:69" x14ac:dyDescent="0.25">
      <c r="A59" s="514" t="e">
        <f ca="1">+RIGHT('Data Summary'!A59,LEN('Data Summary'!A59)-9)</f>
        <v>#VALUE!</v>
      </c>
      <c r="B59" s="488" t="str">
        <f ca="1">+IF(ISTEXT('Data Summary'!B59),'Data Summary'!B59,"")</f>
        <v/>
      </c>
      <c r="C59" s="515" t="e">
        <f ca="1">+VALUE('Data Summary'!C59)</f>
        <v>#VALUE!</v>
      </c>
      <c r="D59" s="516" t="e">
        <f ca="1">+IF(AND(ISNUMBER(OFFSET('Water Data'!$D$4,0,10*ROW('Water Data'!D53))),'Data Summary'!BS59="Yes"),100-OFFSET('Water Data'!$D$4,0,10*ROW('Water Data'!D53)),NA())</f>
        <v>#N/A</v>
      </c>
      <c r="E59" s="516" t="e">
        <f ca="1">+IF(AND(ISNUMBER(OFFSET('Water Data'!$D$6,0,10*ROW('Water Data'!D53))),'Data Summary'!BT59="Yes"),OFFSET('Water Data'!$D$6,0,10*ROW('Water Data'!D53)),NA())</f>
        <v>#N/A</v>
      </c>
      <c r="F59" s="516" t="e">
        <f ca="1">+IF(AND(ISNUMBER(OFFSET('Water Data'!$D$9,0,10*ROW('Water Data'!D53))),'Data Summary'!BU59="Yes"),OFFSET('Water Data'!$D$9,0,10*ROW('Water Data'!D53)),NA())</f>
        <v>#N/A</v>
      </c>
      <c r="G59" s="516" t="e">
        <f ca="1">+IF(AND(ISNUMBER(OFFSET('Water Data'!$E$4,0,10*ROW('Water Data'!E53))),'Data Summary'!BV59="Yes"),100-OFFSET('Water Data'!$E$4,0,10*ROW('Water Data'!E53)),NA())</f>
        <v>#N/A</v>
      </c>
      <c r="H59" s="516" t="e">
        <f ca="1">+IF(AND(ISNUMBER(OFFSET('Water Data'!$E$6,0,10*ROW('Water Data'!E53))),'Data Summary'!BW59="Yes"),OFFSET('Water Data'!$E$6,0,10*ROW('Water Data'!E53)),NA())</f>
        <v>#N/A</v>
      </c>
      <c r="I59" s="516" t="e">
        <f ca="1">+IF(AND(ISNUMBER(OFFSET('Water Data'!$E$9,0,10*ROW('Water Data'!E53))),'Data Summary'!BX59="Yes"),OFFSET('Water Data'!$E$9,0,10*ROW('Water Data'!E53)),NA())</f>
        <v>#N/A</v>
      </c>
      <c r="J59" s="516" t="e">
        <f ca="1">+IF(AND(ISNUMBER(OFFSET('Water Data'!$F$4,0,10*ROW('Water Data'!F53))),'Data Summary'!BY59="Yes"),100-OFFSET('Water Data'!$F$4,0,10*ROW('Water Data'!F53)),NA())</f>
        <v>#N/A</v>
      </c>
      <c r="K59" s="516" t="e">
        <f ca="1">+IF(AND(ISNUMBER(OFFSET('Water Data'!$F$6,0,10*ROW('Water Data'!F53))),'Data Summary'!BZ59="Yes"),OFFSET('Water Data'!$F$6,0,10*ROW('Water Data'!F53)),NA())</f>
        <v>#N/A</v>
      </c>
      <c r="L59" s="516" t="e">
        <f ca="1">+IF(AND(ISNUMBER(OFFSET('Water Data'!$F$9,0,10*ROW('Water Data'!F53))),'Data Summary'!CA59="Yes"),OFFSET('Water Data'!$F$9,0,10*ROW('Water Data'!F53)),NA())</f>
        <v>#N/A</v>
      </c>
      <c r="M59" s="516" t="e">
        <f ca="1">+IF(AND(ISNUMBER(OFFSET('Water Data'!$G$4,0,10*ROW('Water Data'!G53))),'Data Summary'!CB59="Yes"),100-OFFSET('Water Data'!$G$4,0,10*ROW('Water Data'!G53)),NA())</f>
        <v>#N/A</v>
      </c>
      <c r="N59" s="516" t="e">
        <f ca="1">+IF(AND(ISNUMBER(OFFSET('Water Data'!$G$6,0,10*ROW('Water Data'!G53))),'Data Summary'!CC59="Yes"),OFFSET('Water Data'!$G$6,0,10*ROW('Water Data'!G53)),NA())</f>
        <v>#N/A</v>
      </c>
      <c r="O59" s="516" t="e">
        <f ca="1">+IF(AND(ISNUMBER(OFFSET('Water Data'!$G$9,0,10*ROW('Water Data'!G53))),'Data Summary'!CD59="Yes"),OFFSET('Water Data'!$G$9,0,10*ROW('Water Data'!G53)),NA())</f>
        <v>#N/A</v>
      </c>
      <c r="P59" s="516" t="e">
        <f ca="1">+IF(AND(ISNUMBER(OFFSET('Water Data'!$H$4,0,10*ROW('Water Data'!H53))),'Data Summary'!CE59="Yes"),100-OFFSET('Water Data'!$H$4,0,10*ROW('Water Data'!H53)),NA())</f>
        <v>#N/A</v>
      </c>
      <c r="Q59" s="516" t="e">
        <f ca="1">+IF(AND(ISNUMBER(OFFSET('Water Data'!$H$6,0,10*ROW('Water Data'!H53))),'Data Summary'!CF59="Yes"),OFFSET('Water Data'!$H$6,0,10*ROW('Water Data'!H53)),NA())</f>
        <v>#N/A</v>
      </c>
      <c r="R59" s="516" t="e">
        <f ca="1">+IF(AND(ISNUMBER(OFFSET('Water Data'!$H$9,0,10*ROW('Water Data'!H53))),'Data Summary'!CG59="Yes"),OFFSET('Water Data'!$H$9,0,10*ROW('Water Data'!H53)),NA())</f>
        <v>#N/A</v>
      </c>
      <c r="S59" s="516" t="e">
        <f ca="1">+IF(AND(ISNUMBER(OFFSET('Water Data'!$I$4,0,10*ROW('Water Data'!I53))),'Data Summary'!CH59="Yes"),100-OFFSET('Water Data'!$I$4,0,10*ROW('Water Data'!I53)),NA())</f>
        <v>#N/A</v>
      </c>
      <c r="T59" s="516" t="e">
        <f ca="1">+IF(AND(ISNUMBER(OFFSET('Water Data'!$I$6,0,10*ROW('Water Data'!I53))),'Data Summary'!CI59="Yes"),OFFSET('Water Data'!$I$6,0,10*ROW('Water Data'!I53)),NA())</f>
        <v>#N/A</v>
      </c>
      <c r="U59" s="516" t="e">
        <f ca="1">+IF(AND(ISNUMBER(OFFSET('Water Data'!$I$9,0,10*ROW('Water Data'!I53))),'Data Summary'!CJ59="Yes"),OFFSET('Water Data'!$I$9,0,10*ROW('Water Data'!I53)),NA())</f>
        <v>#N/A</v>
      </c>
      <c r="V59" s="517" t="e">
        <f ca="1">+IF(AND(ISNUMBER(OFFSET('Sanitation Data'!$D$4,0,10*ROW('Sanitation Data'!D53))),'Data Summary'!CK59="Yes"),100-OFFSET('Sanitation Data'!$D$4,0,10*ROW('Sanitation Data'!D53)),NA())</f>
        <v>#N/A</v>
      </c>
      <c r="W59" s="517" t="e">
        <f ca="1">+IF(AND(ISNUMBER(OFFSET('Sanitation Data'!$D$6,0,10*ROW('Sanitation Data'!D53))),'Data Summary'!CL59="Yes"),OFFSET('Sanitation Data'!$D$6,0,10*ROW('Sanitation Data'!D53)),NA())</f>
        <v>#N/A</v>
      </c>
      <c r="X59" s="517" t="e">
        <f ca="1">+IF(AND(ISNUMBER(OFFSET('Sanitation Data'!$D$10,0,10*ROW('Sanitation Data'!D53))),'Data Summary'!CM59="Yes"),OFFSET('Sanitation Data'!$D$10,0,10*ROW('Sanitation Data'!D53)),NA())</f>
        <v>#N/A</v>
      </c>
      <c r="Y59" s="517" t="e">
        <f ca="1">+IF(AND(ISNUMBER(OFFSET('Sanitation Data'!$D$11,0,10*ROW('Sanitation Data'!D53))),'Data Summary'!CN59="Yes"),OFFSET('Sanitation Data'!$D$11,0,10*ROW('Sanitation Data'!D53)),NA())</f>
        <v>#N/A</v>
      </c>
      <c r="Z59" s="517" t="e">
        <f ca="1">+IF(AND(ISNUMBER(OFFSET('Sanitation Data'!$D$12,0,10*ROW('Sanitation Data'!D53))),'Data Summary'!CO59="Yes"),OFFSET('Sanitation Data'!$D$12,0,10*ROW('Sanitation Data'!D53)),NA())</f>
        <v>#N/A</v>
      </c>
      <c r="AA59" s="517" t="e">
        <f ca="1">+IF(AND(ISNUMBER(OFFSET('Sanitation Data'!$E$4,0,10*ROW('Sanitation Data'!E53))),'Data Summary'!CP59="Yes"),100-OFFSET('Sanitation Data'!$E$4,0,10*ROW('Sanitation Data'!E53)),NA())</f>
        <v>#N/A</v>
      </c>
      <c r="AB59" s="517" t="e">
        <f ca="1">+IF(AND(ISNUMBER(OFFSET('Sanitation Data'!$E$6,0,10*ROW('Sanitation Data'!E53))),'Data Summary'!CQ59="Yes"),OFFSET('Sanitation Data'!$E$6,0,10*ROW('Sanitation Data'!E53)),NA())</f>
        <v>#N/A</v>
      </c>
      <c r="AC59" s="517" t="e">
        <f ca="1">+IF(AND(ISNUMBER(OFFSET('Sanitation Data'!$E$10,0,10*ROW('Sanitation Data'!E53))),'Data Summary'!CR59="Yes"),OFFSET('Sanitation Data'!$E$10,0,10*ROW('Sanitation Data'!E53)),NA())</f>
        <v>#N/A</v>
      </c>
      <c r="AD59" s="517" t="e">
        <f ca="1">+IF(AND(ISNUMBER(OFFSET('Sanitation Data'!$E$11,0,10*ROW('Sanitation Data'!E53))),'Data Summary'!CS59="Yes"),OFFSET('Sanitation Data'!$E$11,0,10*ROW('Sanitation Data'!E53)),NA())</f>
        <v>#N/A</v>
      </c>
      <c r="AE59" s="517" t="e">
        <f ca="1">+IF(AND(ISNUMBER(OFFSET('Sanitation Data'!$E$12,0,10*ROW('Sanitation Data'!E53))),'Data Summary'!CT59="Yes"),OFFSET('Sanitation Data'!$E$12,0,10*ROW('Sanitation Data'!E53)),NA())</f>
        <v>#N/A</v>
      </c>
      <c r="AF59" s="517" t="e">
        <f ca="1">+IF(AND(ISNUMBER(OFFSET('Sanitation Data'!$F$4,0,10*ROW('Sanitation Data'!F53))),'Data Summary'!CU59="Yes"),100-OFFSET('Sanitation Data'!$F$4,0,10*ROW('Sanitation Data'!F53)),NA())</f>
        <v>#N/A</v>
      </c>
      <c r="AG59" s="517" t="e">
        <f ca="1">+IF(AND(ISNUMBER(OFFSET('Sanitation Data'!$F$6,0,10*ROW('Sanitation Data'!F53))),'Data Summary'!CV59="Yes"),OFFSET('Sanitation Data'!$F$6,0,10*ROW('Sanitation Data'!F53)),NA())</f>
        <v>#N/A</v>
      </c>
      <c r="AH59" s="517" t="e">
        <f ca="1">+IF(AND(ISNUMBER(OFFSET('Sanitation Data'!$F$10,0,10*ROW('Sanitation Data'!F53))),'Data Summary'!CW59="Yes"),OFFSET('Sanitation Data'!$F$10,0,10*ROW('Sanitation Data'!F53)),NA())</f>
        <v>#N/A</v>
      </c>
      <c r="AI59" s="517" t="e">
        <f ca="1">+IF(AND(ISNUMBER(OFFSET('Sanitation Data'!$F$11,0,10*ROW('Sanitation Data'!F53))),'Data Summary'!CX59="Yes"),OFFSET('Sanitation Data'!$F$11,0,10*ROW('Sanitation Data'!F53)),NA())</f>
        <v>#N/A</v>
      </c>
      <c r="AJ59" s="517" t="e">
        <f ca="1">+IF(AND(ISNUMBER(OFFSET('Sanitation Data'!$F$12,0,10*ROW('Sanitation Data'!F53))),'Data Summary'!CY59="Yes"),OFFSET('Sanitation Data'!$F$12,0,10*ROW('Sanitation Data'!F53)),NA())</f>
        <v>#N/A</v>
      </c>
      <c r="AK59" s="517" t="e">
        <f ca="1">+IF(AND(ISNUMBER(OFFSET('Sanitation Data'!$G$4,0,10*ROW('Sanitation Data'!G53))),'Data Summary'!CZ59="Yes"),100-OFFSET('Sanitation Data'!$G$4,0,10*ROW('Sanitation Data'!G53)),NA())</f>
        <v>#N/A</v>
      </c>
      <c r="AL59" s="517" t="e">
        <f ca="1">+IF(AND(ISNUMBER(OFFSET('Sanitation Data'!$G$6,0,10*ROW('Sanitation Data'!G53))),'Data Summary'!DA59="Yes"),OFFSET('Sanitation Data'!$G$6,0,10*ROW('Sanitation Data'!G53)),NA())</f>
        <v>#N/A</v>
      </c>
      <c r="AM59" s="517" t="e">
        <f ca="1">+IF(AND(ISNUMBER(OFFSET('Sanitation Data'!$G$10,0,10*ROW('Sanitation Data'!G53))),'Data Summary'!DB59="Yes"),OFFSET('Sanitation Data'!$G$10,0,10*ROW('Sanitation Data'!G53)),NA())</f>
        <v>#N/A</v>
      </c>
      <c r="AN59" s="517" t="e">
        <f ca="1">+IF(AND(ISNUMBER(OFFSET('Sanitation Data'!$G$11,0,10*ROW('Sanitation Data'!G53))),'Data Summary'!DC59="Yes"),OFFSET('Sanitation Data'!$G$11,0,10*ROW('Sanitation Data'!G53)),NA())</f>
        <v>#N/A</v>
      </c>
      <c r="AO59" s="517" t="e">
        <f ca="1">+IF(AND(ISNUMBER(OFFSET('Sanitation Data'!$G$12,0,10*ROW('Sanitation Data'!G53))),'Data Summary'!DD59="Yes"),OFFSET('Sanitation Data'!$G$12,0,10*ROW('Sanitation Data'!G53)),NA())</f>
        <v>#N/A</v>
      </c>
      <c r="AP59" s="517" t="e">
        <f ca="1">+IF(AND(ISNUMBER(OFFSET('Sanitation Data'!$H$4,0,10*ROW('Sanitation Data'!H53))),'Data Summary'!DE59="Yes"),100-OFFSET('Sanitation Data'!$H$4,0,10*ROW('Sanitation Data'!H53)),NA())</f>
        <v>#N/A</v>
      </c>
      <c r="AQ59" s="517" t="e">
        <f ca="1">+IF(AND(ISNUMBER(OFFSET('Sanitation Data'!$H$6,0,10*ROW('Sanitation Data'!H53))),'Data Summary'!DF59="Yes"),OFFSET('Sanitation Data'!$H$6,0,10*ROW('Sanitation Data'!H53)),NA())</f>
        <v>#N/A</v>
      </c>
      <c r="AR59" s="517" t="e">
        <f ca="1">+IF(AND(ISNUMBER(OFFSET('Sanitation Data'!$H$10,0,10*ROW('Sanitation Data'!H53))),'Data Summary'!DG59="Yes"),OFFSET('Sanitation Data'!$H$10,0,10*ROW('Sanitation Data'!H53)),NA())</f>
        <v>#N/A</v>
      </c>
      <c r="AS59" s="517" t="e">
        <f ca="1">+IF(AND(ISNUMBER(OFFSET('Sanitation Data'!$H$11,0,10*ROW('Sanitation Data'!H53))),'Data Summary'!DH59="Yes"),OFFSET('Sanitation Data'!$H$11,0,10*ROW('Sanitation Data'!H53)),NA())</f>
        <v>#N/A</v>
      </c>
      <c r="AT59" s="517" t="e">
        <f ca="1">+IF(AND(ISNUMBER(OFFSET('Sanitation Data'!$H$12,0,10*ROW('Sanitation Data'!H53))),'Data Summary'!DI59="Yes"),OFFSET('Sanitation Data'!$H$12,0,10*ROW('Sanitation Data'!H53)),NA())</f>
        <v>#N/A</v>
      </c>
      <c r="AU59" s="517" t="e">
        <f ca="1">+IF(AND(ISNUMBER(OFFSET('Sanitation Data'!$I$4,0,10*ROW('Sanitation Data'!I53))),'Data Summary'!DJ59="Yes"),100-OFFSET('Sanitation Data'!$I$4,0,10*ROW('Sanitation Data'!I53)),NA())</f>
        <v>#N/A</v>
      </c>
      <c r="AV59" s="517" t="e">
        <f ca="1">+IF(AND(ISNUMBER(OFFSET('Sanitation Data'!$I$6,0,10*ROW('Sanitation Data'!I53))),'Data Summary'!DK59="Yes"),OFFSET('Sanitation Data'!$I$6,0,10*ROW('Sanitation Data'!I53)),NA())</f>
        <v>#N/A</v>
      </c>
      <c r="AW59" s="517" t="e">
        <f ca="1">+IF(AND(ISNUMBER(OFFSET('Sanitation Data'!$I$10,0,10*ROW('Sanitation Data'!I53))),'Data Summary'!DL59="Yes"),OFFSET('Sanitation Data'!$I$10,0,10*ROW('Sanitation Data'!I53)),NA())</f>
        <v>#N/A</v>
      </c>
      <c r="AX59" s="517" t="e">
        <f ca="1">+IF(AND(ISNUMBER(OFFSET('Sanitation Data'!$I$11,0,10*ROW('Sanitation Data'!I53))),'Data Summary'!DM59="Yes"),OFFSET('Sanitation Data'!$I$11,0,10*ROW('Sanitation Data'!I53)),NA())</f>
        <v>#N/A</v>
      </c>
      <c r="AY59" s="517" t="e">
        <f ca="1">+IF(AND(ISNUMBER(OFFSET('Sanitation Data'!$I$12,0,10*ROW('Sanitation Data'!I53))),'Data Summary'!DN59="Yes"),OFFSET('Sanitation Data'!$I$12,0,10*ROW('Sanitation Data'!I53)),NA())</f>
        <v>#N/A</v>
      </c>
      <c r="AZ59" s="518" t="e">
        <f ca="1">+IF(AND(ISNUMBER(OFFSET('Hygiene Data'!$D$5,0,10*ROW('Hygiene Data'!D53))),'Data Summary'!DO59="Yes"),OFFSET('Hygiene Data'!$D$5,0,10*ROW('Hygiene Data'!D53)),NA())</f>
        <v>#N/A</v>
      </c>
      <c r="BA59" s="518" t="e">
        <f ca="1">+IF(AND(ISNUMBER(OFFSET('Hygiene Data'!$D$7,0,10*ROW('Hygiene Data'!D53))),'Data Summary'!DP59="Yes"),OFFSET('Hygiene Data'!$D$7,0,10*ROW('Hygiene Data'!D53)),NA())</f>
        <v>#N/A</v>
      </c>
      <c r="BB59" s="518" t="e">
        <f ca="1">+IF(AND(ISNUMBER(OFFSET('Hygiene Data'!$D$9,0,10*ROW('Hygiene Data'!D53))),'Data Summary'!DQ59="Yes"),OFFSET('Hygiene Data'!$D$9,0,10*ROW('Hygiene Data'!D53)),NA())</f>
        <v>#N/A</v>
      </c>
      <c r="BC59" s="518" t="e">
        <f ca="1">+IF(AND(ISNUMBER(OFFSET('Hygiene Data'!$E$5,0,10*ROW('Hygiene Data'!E53))),'Data Summary'!DR59="Yes"),OFFSET('Hygiene Data'!$E$5,0,10*ROW('Hygiene Data'!E53)),NA())</f>
        <v>#N/A</v>
      </c>
      <c r="BD59" s="518" t="e">
        <f ca="1">+IF(AND(ISNUMBER(OFFSET('Hygiene Data'!$E$7,0,10*ROW('Hygiene Data'!E53))),'Data Summary'!DS59="Yes"),OFFSET('Hygiene Data'!$E$7,0,10*ROW('Hygiene Data'!E53)),NA())</f>
        <v>#N/A</v>
      </c>
      <c r="BE59" s="518" t="e">
        <f ca="1">+IF(AND(ISNUMBER(OFFSET('Hygiene Data'!$E$9,0,10*ROW('Hygiene Data'!E53))),'Data Summary'!DT59="Yes"),OFFSET('Hygiene Data'!$E$9,0,10*ROW('Hygiene Data'!E53)),NA())</f>
        <v>#N/A</v>
      </c>
      <c r="BF59" s="518" t="e">
        <f ca="1">+IF(AND(ISNUMBER(OFFSET('Hygiene Data'!$F$5,0,10*ROW('Hygiene Data'!F53))),'Data Summary'!DU59="Yes"),OFFSET('Hygiene Data'!$F$5,0,10*ROW('Hygiene Data'!F53)),NA())</f>
        <v>#N/A</v>
      </c>
      <c r="BG59" s="518" t="e">
        <f ca="1">+IF(AND(ISNUMBER(OFFSET('Hygiene Data'!$F$7,0,10*ROW('Hygiene Data'!F53))),'Data Summary'!DV59="Yes"),OFFSET('Hygiene Data'!$F$7,0,10*ROW('Hygiene Data'!F53)),NA())</f>
        <v>#N/A</v>
      </c>
      <c r="BH59" s="518" t="e">
        <f ca="1">+IF(AND(ISNUMBER(OFFSET('Hygiene Data'!$F$9,0,10*ROW('Hygiene Data'!F53))),'Data Summary'!DW59="Yes"),OFFSET('Hygiene Data'!$F$9,0,10*ROW('Hygiene Data'!F53)),NA())</f>
        <v>#N/A</v>
      </c>
      <c r="BI59" s="518" t="e">
        <f ca="1">+IF(AND(ISNUMBER(OFFSET('Hygiene Data'!$G$5,0,10*ROW('Hygiene Data'!G53))),'Data Summary'!DX59="Yes"),OFFSET('Hygiene Data'!$G$5,0,10*ROW('Hygiene Data'!G53)),NA())</f>
        <v>#N/A</v>
      </c>
      <c r="BJ59" s="518" t="e">
        <f ca="1">+IF(AND(ISNUMBER(OFFSET('Hygiene Data'!$G$7,0,10*ROW('Hygiene Data'!G53))),'Data Summary'!DY59="Yes"),OFFSET('Hygiene Data'!$G$7,0,10*ROW('Hygiene Data'!G53)),NA())</f>
        <v>#N/A</v>
      </c>
      <c r="BK59" s="518" t="e">
        <f ca="1">+IF(AND(ISNUMBER(OFFSET('Hygiene Data'!$G$9,0,10*ROW('Hygiene Data'!G53))),'Data Summary'!DZ59="Yes"),OFFSET('Hygiene Data'!$G$9,0,10*ROW('Hygiene Data'!G53)),NA())</f>
        <v>#N/A</v>
      </c>
      <c r="BL59" s="518" t="e">
        <f ca="1">+IF(AND(ISNUMBER(OFFSET('Hygiene Data'!$H$5,0,10*ROW('Hygiene Data'!H53))),'Data Summary'!EA59="Yes"),OFFSET('Hygiene Data'!$H$5,0,10*ROW('Hygiene Data'!H53)),NA())</f>
        <v>#N/A</v>
      </c>
      <c r="BM59" s="518" t="e">
        <f ca="1">+IF(AND(ISNUMBER(OFFSET('Hygiene Data'!$H$7,0,10*ROW('Hygiene Data'!H53))),'Data Summary'!EB59="Yes"),OFFSET('Hygiene Data'!$H$7,0,10*ROW('Hygiene Data'!H53)),NA())</f>
        <v>#N/A</v>
      </c>
      <c r="BN59" s="518" t="e">
        <f ca="1">+IF(AND(ISNUMBER(OFFSET('Hygiene Data'!$H$9,0,10*ROW('Hygiene Data'!H53))),'Data Summary'!EC59="Yes"),OFFSET('Hygiene Data'!$H$9,0,10*ROW('Hygiene Data'!H53)),NA())</f>
        <v>#N/A</v>
      </c>
      <c r="BO59" s="518" t="e">
        <f ca="1">+IF(AND(ISNUMBER(OFFSET('Hygiene Data'!$I$5,0,10*ROW('Hygiene Data'!I53))),'Data Summary'!ED59="Yes"),OFFSET('Hygiene Data'!$I$5,0,10*ROW('Hygiene Data'!I53)),NA())</f>
        <v>#N/A</v>
      </c>
      <c r="BP59" s="518" t="e">
        <f ca="1">+IF(AND(ISNUMBER(OFFSET('Hygiene Data'!$I$7,0,10*ROW('Hygiene Data'!I53))),'Data Summary'!EE59="Yes"),OFFSET('Hygiene Data'!$I$7,0,10*ROW('Hygiene Data'!I53)),NA())</f>
        <v>#N/A</v>
      </c>
      <c r="BQ59" s="518" t="e">
        <f ca="1">+IF(AND(ISNUMBER(OFFSET('Hygiene Data'!$I$9,0,10*ROW('Hygiene Data'!I53))),'Data Summary'!EF59="Yes"),OFFSET('Hygiene Data'!$I$9,0,10*ROW('Hygiene Data'!I53)),NA())</f>
        <v>#N/A</v>
      </c>
    </row>
    <row r="60" spans="1:69" x14ac:dyDescent="0.25">
      <c r="A60" s="514" t="e">
        <f ca="1">+RIGHT('Data Summary'!A60,LEN('Data Summary'!A60)-9)</f>
        <v>#VALUE!</v>
      </c>
      <c r="B60" s="488" t="str">
        <f ca="1">+IF(ISTEXT('Data Summary'!B60),'Data Summary'!B60,"")</f>
        <v/>
      </c>
      <c r="C60" s="515" t="e">
        <f ca="1">+VALUE('Data Summary'!C60)</f>
        <v>#VALUE!</v>
      </c>
      <c r="D60" s="516" t="e">
        <f ca="1">+IF(AND(ISNUMBER(OFFSET('Water Data'!$D$4,0,10*ROW('Water Data'!D54))),'Data Summary'!BS60="Yes"),100-OFFSET('Water Data'!$D$4,0,10*ROW('Water Data'!D54)),NA())</f>
        <v>#N/A</v>
      </c>
      <c r="E60" s="516" t="e">
        <f ca="1">+IF(AND(ISNUMBER(OFFSET('Water Data'!$D$6,0,10*ROW('Water Data'!D54))),'Data Summary'!BT60="Yes"),OFFSET('Water Data'!$D$6,0,10*ROW('Water Data'!D54)),NA())</f>
        <v>#N/A</v>
      </c>
      <c r="F60" s="516" t="e">
        <f ca="1">+IF(AND(ISNUMBER(OFFSET('Water Data'!$D$9,0,10*ROW('Water Data'!D54))),'Data Summary'!BU60="Yes"),OFFSET('Water Data'!$D$9,0,10*ROW('Water Data'!D54)),NA())</f>
        <v>#N/A</v>
      </c>
      <c r="G60" s="516" t="e">
        <f ca="1">+IF(AND(ISNUMBER(OFFSET('Water Data'!$E$4,0,10*ROW('Water Data'!E54))),'Data Summary'!BV60="Yes"),100-OFFSET('Water Data'!$E$4,0,10*ROW('Water Data'!E54)),NA())</f>
        <v>#N/A</v>
      </c>
      <c r="H60" s="516" t="e">
        <f ca="1">+IF(AND(ISNUMBER(OFFSET('Water Data'!$E$6,0,10*ROW('Water Data'!E54))),'Data Summary'!BW60="Yes"),OFFSET('Water Data'!$E$6,0,10*ROW('Water Data'!E54)),NA())</f>
        <v>#N/A</v>
      </c>
      <c r="I60" s="516" t="e">
        <f ca="1">+IF(AND(ISNUMBER(OFFSET('Water Data'!$E$9,0,10*ROW('Water Data'!E54))),'Data Summary'!BX60="Yes"),OFFSET('Water Data'!$E$9,0,10*ROW('Water Data'!E54)),NA())</f>
        <v>#N/A</v>
      </c>
      <c r="J60" s="516" t="e">
        <f ca="1">+IF(AND(ISNUMBER(OFFSET('Water Data'!$F$4,0,10*ROW('Water Data'!F54))),'Data Summary'!BY60="Yes"),100-OFFSET('Water Data'!$F$4,0,10*ROW('Water Data'!F54)),NA())</f>
        <v>#N/A</v>
      </c>
      <c r="K60" s="516" t="e">
        <f ca="1">+IF(AND(ISNUMBER(OFFSET('Water Data'!$F$6,0,10*ROW('Water Data'!F54))),'Data Summary'!BZ60="Yes"),OFFSET('Water Data'!$F$6,0,10*ROW('Water Data'!F54)),NA())</f>
        <v>#N/A</v>
      </c>
      <c r="L60" s="516" t="e">
        <f ca="1">+IF(AND(ISNUMBER(OFFSET('Water Data'!$F$9,0,10*ROW('Water Data'!F54))),'Data Summary'!CA60="Yes"),OFFSET('Water Data'!$F$9,0,10*ROW('Water Data'!F54)),NA())</f>
        <v>#N/A</v>
      </c>
      <c r="M60" s="516" t="e">
        <f ca="1">+IF(AND(ISNUMBER(OFFSET('Water Data'!$G$4,0,10*ROW('Water Data'!G54))),'Data Summary'!CB60="Yes"),100-OFFSET('Water Data'!$G$4,0,10*ROW('Water Data'!G54)),NA())</f>
        <v>#N/A</v>
      </c>
      <c r="N60" s="516" t="e">
        <f ca="1">+IF(AND(ISNUMBER(OFFSET('Water Data'!$G$6,0,10*ROW('Water Data'!G54))),'Data Summary'!CC60="Yes"),OFFSET('Water Data'!$G$6,0,10*ROW('Water Data'!G54)),NA())</f>
        <v>#N/A</v>
      </c>
      <c r="O60" s="516" t="e">
        <f ca="1">+IF(AND(ISNUMBER(OFFSET('Water Data'!$G$9,0,10*ROW('Water Data'!G54))),'Data Summary'!CD60="Yes"),OFFSET('Water Data'!$G$9,0,10*ROW('Water Data'!G54)),NA())</f>
        <v>#N/A</v>
      </c>
      <c r="P60" s="516" t="e">
        <f ca="1">+IF(AND(ISNUMBER(OFFSET('Water Data'!$H$4,0,10*ROW('Water Data'!H54))),'Data Summary'!CE60="Yes"),100-OFFSET('Water Data'!$H$4,0,10*ROW('Water Data'!H54)),NA())</f>
        <v>#N/A</v>
      </c>
      <c r="Q60" s="516" t="e">
        <f ca="1">+IF(AND(ISNUMBER(OFFSET('Water Data'!$H$6,0,10*ROW('Water Data'!H54))),'Data Summary'!CF60="Yes"),OFFSET('Water Data'!$H$6,0,10*ROW('Water Data'!H54)),NA())</f>
        <v>#N/A</v>
      </c>
      <c r="R60" s="516" t="e">
        <f ca="1">+IF(AND(ISNUMBER(OFFSET('Water Data'!$H$9,0,10*ROW('Water Data'!H54))),'Data Summary'!CG60="Yes"),OFFSET('Water Data'!$H$9,0,10*ROW('Water Data'!H54)),NA())</f>
        <v>#N/A</v>
      </c>
      <c r="S60" s="516" t="e">
        <f ca="1">+IF(AND(ISNUMBER(OFFSET('Water Data'!$I$4,0,10*ROW('Water Data'!I54))),'Data Summary'!CH60="Yes"),100-OFFSET('Water Data'!$I$4,0,10*ROW('Water Data'!I54)),NA())</f>
        <v>#N/A</v>
      </c>
      <c r="T60" s="516" t="e">
        <f ca="1">+IF(AND(ISNUMBER(OFFSET('Water Data'!$I$6,0,10*ROW('Water Data'!I54))),'Data Summary'!CI60="Yes"),OFFSET('Water Data'!$I$6,0,10*ROW('Water Data'!I54)),NA())</f>
        <v>#N/A</v>
      </c>
      <c r="U60" s="516" t="e">
        <f ca="1">+IF(AND(ISNUMBER(OFFSET('Water Data'!$I$9,0,10*ROW('Water Data'!I54))),'Data Summary'!CJ60="Yes"),OFFSET('Water Data'!$I$9,0,10*ROW('Water Data'!I54)),NA())</f>
        <v>#N/A</v>
      </c>
      <c r="V60" s="517" t="e">
        <f ca="1">+IF(AND(ISNUMBER(OFFSET('Sanitation Data'!$D$4,0,10*ROW('Sanitation Data'!D54))),'Data Summary'!CK60="Yes"),100-OFFSET('Sanitation Data'!$D$4,0,10*ROW('Sanitation Data'!D54)),NA())</f>
        <v>#N/A</v>
      </c>
      <c r="W60" s="517" t="e">
        <f ca="1">+IF(AND(ISNUMBER(OFFSET('Sanitation Data'!$D$6,0,10*ROW('Sanitation Data'!D54))),'Data Summary'!CL60="Yes"),OFFSET('Sanitation Data'!$D$6,0,10*ROW('Sanitation Data'!D54)),NA())</f>
        <v>#N/A</v>
      </c>
      <c r="X60" s="517" t="e">
        <f ca="1">+IF(AND(ISNUMBER(OFFSET('Sanitation Data'!$D$10,0,10*ROW('Sanitation Data'!D54))),'Data Summary'!CM60="Yes"),OFFSET('Sanitation Data'!$D$10,0,10*ROW('Sanitation Data'!D54)),NA())</f>
        <v>#N/A</v>
      </c>
      <c r="Y60" s="517" t="e">
        <f ca="1">+IF(AND(ISNUMBER(OFFSET('Sanitation Data'!$D$11,0,10*ROW('Sanitation Data'!D54))),'Data Summary'!CN60="Yes"),OFFSET('Sanitation Data'!$D$11,0,10*ROW('Sanitation Data'!D54)),NA())</f>
        <v>#N/A</v>
      </c>
      <c r="Z60" s="517" t="e">
        <f ca="1">+IF(AND(ISNUMBER(OFFSET('Sanitation Data'!$D$12,0,10*ROW('Sanitation Data'!D54))),'Data Summary'!CO60="Yes"),OFFSET('Sanitation Data'!$D$12,0,10*ROW('Sanitation Data'!D54)),NA())</f>
        <v>#N/A</v>
      </c>
      <c r="AA60" s="517" t="e">
        <f ca="1">+IF(AND(ISNUMBER(OFFSET('Sanitation Data'!$E$4,0,10*ROW('Sanitation Data'!E54))),'Data Summary'!CP60="Yes"),100-OFFSET('Sanitation Data'!$E$4,0,10*ROW('Sanitation Data'!E54)),NA())</f>
        <v>#N/A</v>
      </c>
      <c r="AB60" s="517" t="e">
        <f ca="1">+IF(AND(ISNUMBER(OFFSET('Sanitation Data'!$E$6,0,10*ROW('Sanitation Data'!E54))),'Data Summary'!CQ60="Yes"),OFFSET('Sanitation Data'!$E$6,0,10*ROW('Sanitation Data'!E54)),NA())</f>
        <v>#N/A</v>
      </c>
      <c r="AC60" s="517" t="e">
        <f ca="1">+IF(AND(ISNUMBER(OFFSET('Sanitation Data'!$E$10,0,10*ROW('Sanitation Data'!E54))),'Data Summary'!CR60="Yes"),OFFSET('Sanitation Data'!$E$10,0,10*ROW('Sanitation Data'!E54)),NA())</f>
        <v>#N/A</v>
      </c>
      <c r="AD60" s="517" t="e">
        <f ca="1">+IF(AND(ISNUMBER(OFFSET('Sanitation Data'!$E$11,0,10*ROW('Sanitation Data'!E54))),'Data Summary'!CS60="Yes"),OFFSET('Sanitation Data'!$E$11,0,10*ROW('Sanitation Data'!E54)),NA())</f>
        <v>#N/A</v>
      </c>
      <c r="AE60" s="517" t="e">
        <f ca="1">+IF(AND(ISNUMBER(OFFSET('Sanitation Data'!$E$12,0,10*ROW('Sanitation Data'!E54))),'Data Summary'!CT60="Yes"),OFFSET('Sanitation Data'!$E$12,0,10*ROW('Sanitation Data'!E54)),NA())</f>
        <v>#N/A</v>
      </c>
      <c r="AF60" s="517" t="e">
        <f ca="1">+IF(AND(ISNUMBER(OFFSET('Sanitation Data'!$F$4,0,10*ROW('Sanitation Data'!F54))),'Data Summary'!CU60="Yes"),100-OFFSET('Sanitation Data'!$F$4,0,10*ROW('Sanitation Data'!F54)),NA())</f>
        <v>#N/A</v>
      </c>
      <c r="AG60" s="517" t="e">
        <f ca="1">+IF(AND(ISNUMBER(OFFSET('Sanitation Data'!$F$6,0,10*ROW('Sanitation Data'!F54))),'Data Summary'!CV60="Yes"),OFFSET('Sanitation Data'!$F$6,0,10*ROW('Sanitation Data'!F54)),NA())</f>
        <v>#N/A</v>
      </c>
      <c r="AH60" s="517" t="e">
        <f ca="1">+IF(AND(ISNUMBER(OFFSET('Sanitation Data'!$F$10,0,10*ROW('Sanitation Data'!F54))),'Data Summary'!CW60="Yes"),OFFSET('Sanitation Data'!$F$10,0,10*ROW('Sanitation Data'!F54)),NA())</f>
        <v>#N/A</v>
      </c>
      <c r="AI60" s="517" t="e">
        <f ca="1">+IF(AND(ISNUMBER(OFFSET('Sanitation Data'!$F$11,0,10*ROW('Sanitation Data'!F54))),'Data Summary'!CX60="Yes"),OFFSET('Sanitation Data'!$F$11,0,10*ROW('Sanitation Data'!F54)),NA())</f>
        <v>#N/A</v>
      </c>
      <c r="AJ60" s="517" t="e">
        <f ca="1">+IF(AND(ISNUMBER(OFFSET('Sanitation Data'!$F$12,0,10*ROW('Sanitation Data'!F54))),'Data Summary'!CY60="Yes"),OFFSET('Sanitation Data'!$F$12,0,10*ROW('Sanitation Data'!F54)),NA())</f>
        <v>#N/A</v>
      </c>
      <c r="AK60" s="517" t="e">
        <f ca="1">+IF(AND(ISNUMBER(OFFSET('Sanitation Data'!$G$4,0,10*ROW('Sanitation Data'!G54))),'Data Summary'!CZ60="Yes"),100-OFFSET('Sanitation Data'!$G$4,0,10*ROW('Sanitation Data'!G54)),NA())</f>
        <v>#N/A</v>
      </c>
      <c r="AL60" s="517" t="e">
        <f ca="1">+IF(AND(ISNUMBER(OFFSET('Sanitation Data'!$G$6,0,10*ROW('Sanitation Data'!G54))),'Data Summary'!DA60="Yes"),OFFSET('Sanitation Data'!$G$6,0,10*ROW('Sanitation Data'!G54)),NA())</f>
        <v>#N/A</v>
      </c>
      <c r="AM60" s="517" t="e">
        <f ca="1">+IF(AND(ISNUMBER(OFFSET('Sanitation Data'!$G$10,0,10*ROW('Sanitation Data'!G54))),'Data Summary'!DB60="Yes"),OFFSET('Sanitation Data'!$G$10,0,10*ROW('Sanitation Data'!G54)),NA())</f>
        <v>#N/A</v>
      </c>
      <c r="AN60" s="517" t="e">
        <f ca="1">+IF(AND(ISNUMBER(OFFSET('Sanitation Data'!$G$11,0,10*ROW('Sanitation Data'!G54))),'Data Summary'!DC60="Yes"),OFFSET('Sanitation Data'!$G$11,0,10*ROW('Sanitation Data'!G54)),NA())</f>
        <v>#N/A</v>
      </c>
      <c r="AO60" s="517" t="e">
        <f ca="1">+IF(AND(ISNUMBER(OFFSET('Sanitation Data'!$G$12,0,10*ROW('Sanitation Data'!G54))),'Data Summary'!DD60="Yes"),OFFSET('Sanitation Data'!$G$12,0,10*ROW('Sanitation Data'!G54)),NA())</f>
        <v>#N/A</v>
      </c>
      <c r="AP60" s="517" t="e">
        <f ca="1">+IF(AND(ISNUMBER(OFFSET('Sanitation Data'!$H$4,0,10*ROW('Sanitation Data'!H54))),'Data Summary'!DE60="Yes"),100-OFFSET('Sanitation Data'!$H$4,0,10*ROW('Sanitation Data'!H54)),NA())</f>
        <v>#N/A</v>
      </c>
      <c r="AQ60" s="517" t="e">
        <f ca="1">+IF(AND(ISNUMBER(OFFSET('Sanitation Data'!$H$6,0,10*ROW('Sanitation Data'!H54))),'Data Summary'!DF60="Yes"),OFFSET('Sanitation Data'!$H$6,0,10*ROW('Sanitation Data'!H54)),NA())</f>
        <v>#N/A</v>
      </c>
      <c r="AR60" s="517" t="e">
        <f ca="1">+IF(AND(ISNUMBER(OFFSET('Sanitation Data'!$H$10,0,10*ROW('Sanitation Data'!H54))),'Data Summary'!DG60="Yes"),OFFSET('Sanitation Data'!$H$10,0,10*ROW('Sanitation Data'!H54)),NA())</f>
        <v>#N/A</v>
      </c>
      <c r="AS60" s="517" t="e">
        <f ca="1">+IF(AND(ISNUMBER(OFFSET('Sanitation Data'!$H$11,0,10*ROW('Sanitation Data'!H54))),'Data Summary'!DH60="Yes"),OFFSET('Sanitation Data'!$H$11,0,10*ROW('Sanitation Data'!H54)),NA())</f>
        <v>#N/A</v>
      </c>
      <c r="AT60" s="517" t="e">
        <f ca="1">+IF(AND(ISNUMBER(OFFSET('Sanitation Data'!$H$12,0,10*ROW('Sanitation Data'!H54))),'Data Summary'!DI60="Yes"),OFFSET('Sanitation Data'!$H$12,0,10*ROW('Sanitation Data'!H54)),NA())</f>
        <v>#N/A</v>
      </c>
      <c r="AU60" s="517" t="e">
        <f ca="1">+IF(AND(ISNUMBER(OFFSET('Sanitation Data'!$I$4,0,10*ROW('Sanitation Data'!I54))),'Data Summary'!DJ60="Yes"),100-OFFSET('Sanitation Data'!$I$4,0,10*ROW('Sanitation Data'!I54)),NA())</f>
        <v>#N/A</v>
      </c>
      <c r="AV60" s="517" t="e">
        <f ca="1">+IF(AND(ISNUMBER(OFFSET('Sanitation Data'!$I$6,0,10*ROW('Sanitation Data'!I54))),'Data Summary'!DK60="Yes"),OFFSET('Sanitation Data'!$I$6,0,10*ROW('Sanitation Data'!I54)),NA())</f>
        <v>#N/A</v>
      </c>
      <c r="AW60" s="517" t="e">
        <f ca="1">+IF(AND(ISNUMBER(OFFSET('Sanitation Data'!$I$10,0,10*ROW('Sanitation Data'!I54))),'Data Summary'!DL60="Yes"),OFFSET('Sanitation Data'!$I$10,0,10*ROW('Sanitation Data'!I54)),NA())</f>
        <v>#N/A</v>
      </c>
      <c r="AX60" s="517" t="e">
        <f ca="1">+IF(AND(ISNUMBER(OFFSET('Sanitation Data'!$I$11,0,10*ROW('Sanitation Data'!I54))),'Data Summary'!DM60="Yes"),OFFSET('Sanitation Data'!$I$11,0,10*ROW('Sanitation Data'!I54)),NA())</f>
        <v>#N/A</v>
      </c>
      <c r="AY60" s="517" t="e">
        <f ca="1">+IF(AND(ISNUMBER(OFFSET('Sanitation Data'!$I$12,0,10*ROW('Sanitation Data'!I54))),'Data Summary'!DN60="Yes"),OFFSET('Sanitation Data'!$I$12,0,10*ROW('Sanitation Data'!I54)),NA())</f>
        <v>#N/A</v>
      </c>
      <c r="AZ60" s="518" t="e">
        <f ca="1">+IF(AND(ISNUMBER(OFFSET('Hygiene Data'!$D$5,0,10*ROW('Hygiene Data'!D54))),'Data Summary'!DO60="Yes"),OFFSET('Hygiene Data'!$D$5,0,10*ROW('Hygiene Data'!D54)),NA())</f>
        <v>#N/A</v>
      </c>
      <c r="BA60" s="518" t="e">
        <f ca="1">+IF(AND(ISNUMBER(OFFSET('Hygiene Data'!$D$7,0,10*ROW('Hygiene Data'!D54))),'Data Summary'!DP60="Yes"),OFFSET('Hygiene Data'!$D$7,0,10*ROW('Hygiene Data'!D54)),NA())</f>
        <v>#N/A</v>
      </c>
      <c r="BB60" s="518" t="e">
        <f ca="1">+IF(AND(ISNUMBER(OFFSET('Hygiene Data'!$D$9,0,10*ROW('Hygiene Data'!D54))),'Data Summary'!DQ60="Yes"),OFFSET('Hygiene Data'!$D$9,0,10*ROW('Hygiene Data'!D54)),NA())</f>
        <v>#N/A</v>
      </c>
      <c r="BC60" s="518" t="e">
        <f ca="1">+IF(AND(ISNUMBER(OFFSET('Hygiene Data'!$E$5,0,10*ROW('Hygiene Data'!E54))),'Data Summary'!DR60="Yes"),OFFSET('Hygiene Data'!$E$5,0,10*ROW('Hygiene Data'!E54)),NA())</f>
        <v>#N/A</v>
      </c>
      <c r="BD60" s="518" t="e">
        <f ca="1">+IF(AND(ISNUMBER(OFFSET('Hygiene Data'!$E$7,0,10*ROW('Hygiene Data'!E54))),'Data Summary'!DS60="Yes"),OFFSET('Hygiene Data'!$E$7,0,10*ROW('Hygiene Data'!E54)),NA())</f>
        <v>#N/A</v>
      </c>
      <c r="BE60" s="518" t="e">
        <f ca="1">+IF(AND(ISNUMBER(OFFSET('Hygiene Data'!$E$9,0,10*ROW('Hygiene Data'!E54))),'Data Summary'!DT60="Yes"),OFFSET('Hygiene Data'!$E$9,0,10*ROW('Hygiene Data'!E54)),NA())</f>
        <v>#N/A</v>
      </c>
      <c r="BF60" s="518" t="e">
        <f ca="1">+IF(AND(ISNUMBER(OFFSET('Hygiene Data'!$F$5,0,10*ROW('Hygiene Data'!F54))),'Data Summary'!DU60="Yes"),OFFSET('Hygiene Data'!$F$5,0,10*ROW('Hygiene Data'!F54)),NA())</f>
        <v>#N/A</v>
      </c>
      <c r="BG60" s="518" t="e">
        <f ca="1">+IF(AND(ISNUMBER(OFFSET('Hygiene Data'!$F$7,0,10*ROW('Hygiene Data'!F54))),'Data Summary'!DV60="Yes"),OFFSET('Hygiene Data'!$F$7,0,10*ROW('Hygiene Data'!F54)),NA())</f>
        <v>#N/A</v>
      </c>
      <c r="BH60" s="518" t="e">
        <f ca="1">+IF(AND(ISNUMBER(OFFSET('Hygiene Data'!$F$9,0,10*ROW('Hygiene Data'!F54))),'Data Summary'!DW60="Yes"),OFFSET('Hygiene Data'!$F$9,0,10*ROW('Hygiene Data'!F54)),NA())</f>
        <v>#N/A</v>
      </c>
      <c r="BI60" s="518" t="e">
        <f ca="1">+IF(AND(ISNUMBER(OFFSET('Hygiene Data'!$G$5,0,10*ROW('Hygiene Data'!G54))),'Data Summary'!DX60="Yes"),OFFSET('Hygiene Data'!$G$5,0,10*ROW('Hygiene Data'!G54)),NA())</f>
        <v>#N/A</v>
      </c>
      <c r="BJ60" s="518" t="e">
        <f ca="1">+IF(AND(ISNUMBER(OFFSET('Hygiene Data'!$G$7,0,10*ROW('Hygiene Data'!G54))),'Data Summary'!DY60="Yes"),OFFSET('Hygiene Data'!$G$7,0,10*ROW('Hygiene Data'!G54)),NA())</f>
        <v>#N/A</v>
      </c>
      <c r="BK60" s="518" t="e">
        <f ca="1">+IF(AND(ISNUMBER(OFFSET('Hygiene Data'!$G$9,0,10*ROW('Hygiene Data'!G54))),'Data Summary'!DZ60="Yes"),OFFSET('Hygiene Data'!$G$9,0,10*ROW('Hygiene Data'!G54)),NA())</f>
        <v>#N/A</v>
      </c>
      <c r="BL60" s="518" t="e">
        <f ca="1">+IF(AND(ISNUMBER(OFFSET('Hygiene Data'!$H$5,0,10*ROW('Hygiene Data'!H54))),'Data Summary'!EA60="Yes"),OFFSET('Hygiene Data'!$H$5,0,10*ROW('Hygiene Data'!H54)),NA())</f>
        <v>#N/A</v>
      </c>
      <c r="BM60" s="518" t="e">
        <f ca="1">+IF(AND(ISNUMBER(OFFSET('Hygiene Data'!$H$7,0,10*ROW('Hygiene Data'!H54))),'Data Summary'!EB60="Yes"),OFFSET('Hygiene Data'!$H$7,0,10*ROW('Hygiene Data'!H54)),NA())</f>
        <v>#N/A</v>
      </c>
      <c r="BN60" s="518" t="e">
        <f ca="1">+IF(AND(ISNUMBER(OFFSET('Hygiene Data'!$H$9,0,10*ROW('Hygiene Data'!H54))),'Data Summary'!EC60="Yes"),OFFSET('Hygiene Data'!$H$9,0,10*ROW('Hygiene Data'!H54)),NA())</f>
        <v>#N/A</v>
      </c>
      <c r="BO60" s="518" t="e">
        <f ca="1">+IF(AND(ISNUMBER(OFFSET('Hygiene Data'!$I$5,0,10*ROW('Hygiene Data'!I54))),'Data Summary'!ED60="Yes"),OFFSET('Hygiene Data'!$I$5,0,10*ROW('Hygiene Data'!I54)),NA())</f>
        <v>#N/A</v>
      </c>
      <c r="BP60" s="518" t="e">
        <f ca="1">+IF(AND(ISNUMBER(OFFSET('Hygiene Data'!$I$7,0,10*ROW('Hygiene Data'!I54))),'Data Summary'!EE60="Yes"),OFFSET('Hygiene Data'!$I$7,0,10*ROW('Hygiene Data'!I54)),NA())</f>
        <v>#N/A</v>
      </c>
      <c r="BQ60" s="518" t="e">
        <f ca="1">+IF(AND(ISNUMBER(OFFSET('Hygiene Data'!$I$9,0,10*ROW('Hygiene Data'!I54))),'Data Summary'!EF60="Yes"),OFFSET('Hygiene Data'!$I$9,0,10*ROW('Hygiene Data'!I54)),NA())</f>
        <v>#N/A</v>
      </c>
    </row>
    <row r="61" spans="1:69" x14ac:dyDescent="0.25">
      <c r="A61" s="514" t="e">
        <f ca="1">+RIGHT('Data Summary'!A61,LEN('Data Summary'!A61)-9)</f>
        <v>#VALUE!</v>
      </c>
      <c r="B61" s="488" t="str">
        <f ca="1">+IF(ISTEXT('Data Summary'!B61),'Data Summary'!B61,"")</f>
        <v/>
      </c>
      <c r="C61" s="515" t="e">
        <f ca="1">+VALUE('Data Summary'!C61)</f>
        <v>#VALUE!</v>
      </c>
      <c r="D61" s="516" t="e">
        <f ca="1">+IF(AND(ISNUMBER(OFFSET('Water Data'!$D$4,0,10*ROW('Water Data'!D55))),'Data Summary'!BS61="Yes"),100-OFFSET('Water Data'!$D$4,0,10*ROW('Water Data'!D55)),NA())</f>
        <v>#N/A</v>
      </c>
      <c r="E61" s="516" t="e">
        <f ca="1">+IF(AND(ISNUMBER(OFFSET('Water Data'!$D$6,0,10*ROW('Water Data'!D55))),'Data Summary'!BT61="Yes"),OFFSET('Water Data'!$D$6,0,10*ROW('Water Data'!D55)),NA())</f>
        <v>#N/A</v>
      </c>
      <c r="F61" s="516" t="e">
        <f ca="1">+IF(AND(ISNUMBER(OFFSET('Water Data'!$D$9,0,10*ROW('Water Data'!D55))),'Data Summary'!BU61="Yes"),OFFSET('Water Data'!$D$9,0,10*ROW('Water Data'!D55)),NA())</f>
        <v>#N/A</v>
      </c>
      <c r="G61" s="516" t="e">
        <f ca="1">+IF(AND(ISNUMBER(OFFSET('Water Data'!$E$4,0,10*ROW('Water Data'!E55))),'Data Summary'!BV61="Yes"),100-OFFSET('Water Data'!$E$4,0,10*ROW('Water Data'!E55)),NA())</f>
        <v>#N/A</v>
      </c>
      <c r="H61" s="516" t="e">
        <f ca="1">+IF(AND(ISNUMBER(OFFSET('Water Data'!$E$6,0,10*ROW('Water Data'!E55))),'Data Summary'!BW61="Yes"),OFFSET('Water Data'!$E$6,0,10*ROW('Water Data'!E55)),NA())</f>
        <v>#N/A</v>
      </c>
      <c r="I61" s="516" t="e">
        <f ca="1">+IF(AND(ISNUMBER(OFFSET('Water Data'!$E$9,0,10*ROW('Water Data'!E55))),'Data Summary'!BX61="Yes"),OFFSET('Water Data'!$E$9,0,10*ROW('Water Data'!E55)),NA())</f>
        <v>#N/A</v>
      </c>
      <c r="J61" s="516" t="e">
        <f ca="1">+IF(AND(ISNUMBER(OFFSET('Water Data'!$F$4,0,10*ROW('Water Data'!F55))),'Data Summary'!BY61="Yes"),100-OFFSET('Water Data'!$F$4,0,10*ROW('Water Data'!F55)),NA())</f>
        <v>#N/A</v>
      </c>
      <c r="K61" s="516" t="e">
        <f ca="1">+IF(AND(ISNUMBER(OFFSET('Water Data'!$F$6,0,10*ROW('Water Data'!F55))),'Data Summary'!BZ61="Yes"),OFFSET('Water Data'!$F$6,0,10*ROW('Water Data'!F55)),NA())</f>
        <v>#N/A</v>
      </c>
      <c r="L61" s="516" t="e">
        <f ca="1">+IF(AND(ISNUMBER(OFFSET('Water Data'!$F$9,0,10*ROW('Water Data'!F55))),'Data Summary'!CA61="Yes"),OFFSET('Water Data'!$F$9,0,10*ROW('Water Data'!F55)),NA())</f>
        <v>#N/A</v>
      </c>
      <c r="M61" s="516" t="e">
        <f ca="1">+IF(AND(ISNUMBER(OFFSET('Water Data'!$G$4,0,10*ROW('Water Data'!G55))),'Data Summary'!CB61="Yes"),100-OFFSET('Water Data'!$G$4,0,10*ROW('Water Data'!G55)),NA())</f>
        <v>#N/A</v>
      </c>
      <c r="N61" s="516" t="e">
        <f ca="1">+IF(AND(ISNUMBER(OFFSET('Water Data'!$G$6,0,10*ROW('Water Data'!G55))),'Data Summary'!CC61="Yes"),OFFSET('Water Data'!$G$6,0,10*ROW('Water Data'!G55)),NA())</f>
        <v>#N/A</v>
      </c>
      <c r="O61" s="516" t="e">
        <f ca="1">+IF(AND(ISNUMBER(OFFSET('Water Data'!$G$9,0,10*ROW('Water Data'!G55))),'Data Summary'!CD61="Yes"),OFFSET('Water Data'!$G$9,0,10*ROW('Water Data'!G55)),NA())</f>
        <v>#N/A</v>
      </c>
      <c r="P61" s="516" t="e">
        <f ca="1">+IF(AND(ISNUMBER(OFFSET('Water Data'!$H$4,0,10*ROW('Water Data'!H55))),'Data Summary'!CE61="Yes"),100-OFFSET('Water Data'!$H$4,0,10*ROW('Water Data'!H55)),NA())</f>
        <v>#N/A</v>
      </c>
      <c r="Q61" s="516" t="e">
        <f ca="1">+IF(AND(ISNUMBER(OFFSET('Water Data'!$H$6,0,10*ROW('Water Data'!H55))),'Data Summary'!CF61="Yes"),OFFSET('Water Data'!$H$6,0,10*ROW('Water Data'!H55)),NA())</f>
        <v>#N/A</v>
      </c>
      <c r="R61" s="516" t="e">
        <f ca="1">+IF(AND(ISNUMBER(OFFSET('Water Data'!$H$9,0,10*ROW('Water Data'!H55))),'Data Summary'!CG61="Yes"),OFFSET('Water Data'!$H$9,0,10*ROW('Water Data'!H55)),NA())</f>
        <v>#N/A</v>
      </c>
      <c r="S61" s="516" t="e">
        <f ca="1">+IF(AND(ISNUMBER(OFFSET('Water Data'!$I$4,0,10*ROW('Water Data'!I55))),'Data Summary'!CH61="Yes"),100-OFFSET('Water Data'!$I$4,0,10*ROW('Water Data'!I55)),NA())</f>
        <v>#N/A</v>
      </c>
      <c r="T61" s="516" t="e">
        <f ca="1">+IF(AND(ISNUMBER(OFFSET('Water Data'!$I$6,0,10*ROW('Water Data'!I55))),'Data Summary'!CI61="Yes"),OFFSET('Water Data'!$I$6,0,10*ROW('Water Data'!I55)),NA())</f>
        <v>#N/A</v>
      </c>
      <c r="U61" s="516" t="e">
        <f ca="1">+IF(AND(ISNUMBER(OFFSET('Water Data'!$I$9,0,10*ROW('Water Data'!I55))),'Data Summary'!CJ61="Yes"),OFFSET('Water Data'!$I$9,0,10*ROW('Water Data'!I55)),NA())</f>
        <v>#N/A</v>
      </c>
      <c r="V61" s="517" t="e">
        <f ca="1">+IF(AND(ISNUMBER(OFFSET('Sanitation Data'!$D$4,0,10*ROW('Sanitation Data'!D55))),'Data Summary'!CK61="Yes"),100-OFFSET('Sanitation Data'!$D$4,0,10*ROW('Sanitation Data'!D55)),NA())</f>
        <v>#N/A</v>
      </c>
      <c r="W61" s="517" t="e">
        <f ca="1">+IF(AND(ISNUMBER(OFFSET('Sanitation Data'!$D$6,0,10*ROW('Sanitation Data'!D55))),'Data Summary'!CL61="Yes"),OFFSET('Sanitation Data'!$D$6,0,10*ROW('Sanitation Data'!D55)),NA())</f>
        <v>#N/A</v>
      </c>
      <c r="X61" s="517" t="e">
        <f ca="1">+IF(AND(ISNUMBER(OFFSET('Sanitation Data'!$D$10,0,10*ROW('Sanitation Data'!D55))),'Data Summary'!CM61="Yes"),OFFSET('Sanitation Data'!$D$10,0,10*ROW('Sanitation Data'!D55)),NA())</f>
        <v>#N/A</v>
      </c>
      <c r="Y61" s="517" t="e">
        <f ca="1">+IF(AND(ISNUMBER(OFFSET('Sanitation Data'!$D$11,0,10*ROW('Sanitation Data'!D55))),'Data Summary'!CN61="Yes"),OFFSET('Sanitation Data'!$D$11,0,10*ROW('Sanitation Data'!D55)),NA())</f>
        <v>#N/A</v>
      </c>
      <c r="Z61" s="517" t="e">
        <f ca="1">+IF(AND(ISNUMBER(OFFSET('Sanitation Data'!$D$12,0,10*ROW('Sanitation Data'!D55))),'Data Summary'!CO61="Yes"),OFFSET('Sanitation Data'!$D$12,0,10*ROW('Sanitation Data'!D55)),NA())</f>
        <v>#N/A</v>
      </c>
      <c r="AA61" s="517" t="e">
        <f ca="1">+IF(AND(ISNUMBER(OFFSET('Sanitation Data'!$E$4,0,10*ROW('Sanitation Data'!E55))),'Data Summary'!CP61="Yes"),100-OFFSET('Sanitation Data'!$E$4,0,10*ROW('Sanitation Data'!E55)),NA())</f>
        <v>#N/A</v>
      </c>
      <c r="AB61" s="517" t="e">
        <f ca="1">+IF(AND(ISNUMBER(OFFSET('Sanitation Data'!$E$6,0,10*ROW('Sanitation Data'!E55))),'Data Summary'!CQ61="Yes"),OFFSET('Sanitation Data'!$E$6,0,10*ROW('Sanitation Data'!E55)),NA())</f>
        <v>#N/A</v>
      </c>
      <c r="AC61" s="517" t="e">
        <f ca="1">+IF(AND(ISNUMBER(OFFSET('Sanitation Data'!$E$10,0,10*ROW('Sanitation Data'!E55))),'Data Summary'!CR61="Yes"),OFFSET('Sanitation Data'!$E$10,0,10*ROW('Sanitation Data'!E55)),NA())</f>
        <v>#N/A</v>
      </c>
      <c r="AD61" s="517" t="e">
        <f ca="1">+IF(AND(ISNUMBER(OFFSET('Sanitation Data'!$E$11,0,10*ROW('Sanitation Data'!E55))),'Data Summary'!CS61="Yes"),OFFSET('Sanitation Data'!$E$11,0,10*ROW('Sanitation Data'!E55)),NA())</f>
        <v>#N/A</v>
      </c>
      <c r="AE61" s="517" t="e">
        <f ca="1">+IF(AND(ISNUMBER(OFFSET('Sanitation Data'!$E$12,0,10*ROW('Sanitation Data'!E55))),'Data Summary'!CT61="Yes"),OFFSET('Sanitation Data'!$E$12,0,10*ROW('Sanitation Data'!E55)),NA())</f>
        <v>#N/A</v>
      </c>
      <c r="AF61" s="517" t="e">
        <f ca="1">+IF(AND(ISNUMBER(OFFSET('Sanitation Data'!$F$4,0,10*ROW('Sanitation Data'!F55))),'Data Summary'!CU61="Yes"),100-OFFSET('Sanitation Data'!$F$4,0,10*ROW('Sanitation Data'!F55)),NA())</f>
        <v>#N/A</v>
      </c>
      <c r="AG61" s="517" t="e">
        <f ca="1">+IF(AND(ISNUMBER(OFFSET('Sanitation Data'!$F$6,0,10*ROW('Sanitation Data'!F55))),'Data Summary'!CV61="Yes"),OFFSET('Sanitation Data'!$F$6,0,10*ROW('Sanitation Data'!F55)),NA())</f>
        <v>#N/A</v>
      </c>
      <c r="AH61" s="517" t="e">
        <f ca="1">+IF(AND(ISNUMBER(OFFSET('Sanitation Data'!$F$10,0,10*ROW('Sanitation Data'!F55))),'Data Summary'!CW61="Yes"),OFFSET('Sanitation Data'!$F$10,0,10*ROW('Sanitation Data'!F55)),NA())</f>
        <v>#N/A</v>
      </c>
      <c r="AI61" s="517" t="e">
        <f ca="1">+IF(AND(ISNUMBER(OFFSET('Sanitation Data'!$F$11,0,10*ROW('Sanitation Data'!F55))),'Data Summary'!CX61="Yes"),OFFSET('Sanitation Data'!$F$11,0,10*ROW('Sanitation Data'!F55)),NA())</f>
        <v>#N/A</v>
      </c>
      <c r="AJ61" s="517" t="e">
        <f ca="1">+IF(AND(ISNUMBER(OFFSET('Sanitation Data'!$F$12,0,10*ROW('Sanitation Data'!F55))),'Data Summary'!CY61="Yes"),OFFSET('Sanitation Data'!$F$12,0,10*ROW('Sanitation Data'!F55)),NA())</f>
        <v>#N/A</v>
      </c>
      <c r="AK61" s="517" t="e">
        <f ca="1">+IF(AND(ISNUMBER(OFFSET('Sanitation Data'!$G$4,0,10*ROW('Sanitation Data'!G55))),'Data Summary'!CZ61="Yes"),100-OFFSET('Sanitation Data'!$G$4,0,10*ROW('Sanitation Data'!G55)),NA())</f>
        <v>#N/A</v>
      </c>
      <c r="AL61" s="517" t="e">
        <f ca="1">+IF(AND(ISNUMBER(OFFSET('Sanitation Data'!$G$6,0,10*ROW('Sanitation Data'!G55))),'Data Summary'!DA61="Yes"),OFFSET('Sanitation Data'!$G$6,0,10*ROW('Sanitation Data'!G55)),NA())</f>
        <v>#N/A</v>
      </c>
      <c r="AM61" s="517" t="e">
        <f ca="1">+IF(AND(ISNUMBER(OFFSET('Sanitation Data'!$G$10,0,10*ROW('Sanitation Data'!G55))),'Data Summary'!DB61="Yes"),OFFSET('Sanitation Data'!$G$10,0,10*ROW('Sanitation Data'!G55)),NA())</f>
        <v>#N/A</v>
      </c>
      <c r="AN61" s="517" t="e">
        <f ca="1">+IF(AND(ISNUMBER(OFFSET('Sanitation Data'!$G$11,0,10*ROW('Sanitation Data'!G55))),'Data Summary'!DC61="Yes"),OFFSET('Sanitation Data'!$G$11,0,10*ROW('Sanitation Data'!G55)),NA())</f>
        <v>#N/A</v>
      </c>
      <c r="AO61" s="517" t="e">
        <f ca="1">+IF(AND(ISNUMBER(OFFSET('Sanitation Data'!$G$12,0,10*ROW('Sanitation Data'!G55))),'Data Summary'!DD61="Yes"),OFFSET('Sanitation Data'!$G$12,0,10*ROW('Sanitation Data'!G55)),NA())</f>
        <v>#N/A</v>
      </c>
      <c r="AP61" s="517" t="e">
        <f ca="1">+IF(AND(ISNUMBER(OFFSET('Sanitation Data'!$H$4,0,10*ROW('Sanitation Data'!H55))),'Data Summary'!DE61="Yes"),100-OFFSET('Sanitation Data'!$H$4,0,10*ROW('Sanitation Data'!H55)),NA())</f>
        <v>#N/A</v>
      </c>
      <c r="AQ61" s="517" t="e">
        <f ca="1">+IF(AND(ISNUMBER(OFFSET('Sanitation Data'!$H$6,0,10*ROW('Sanitation Data'!H55))),'Data Summary'!DF61="Yes"),OFFSET('Sanitation Data'!$H$6,0,10*ROW('Sanitation Data'!H55)),NA())</f>
        <v>#N/A</v>
      </c>
      <c r="AR61" s="517" t="e">
        <f ca="1">+IF(AND(ISNUMBER(OFFSET('Sanitation Data'!$H$10,0,10*ROW('Sanitation Data'!H55))),'Data Summary'!DG61="Yes"),OFFSET('Sanitation Data'!$H$10,0,10*ROW('Sanitation Data'!H55)),NA())</f>
        <v>#N/A</v>
      </c>
      <c r="AS61" s="517" t="e">
        <f ca="1">+IF(AND(ISNUMBER(OFFSET('Sanitation Data'!$H$11,0,10*ROW('Sanitation Data'!H55))),'Data Summary'!DH61="Yes"),OFFSET('Sanitation Data'!$H$11,0,10*ROW('Sanitation Data'!H55)),NA())</f>
        <v>#N/A</v>
      </c>
      <c r="AT61" s="517" t="e">
        <f ca="1">+IF(AND(ISNUMBER(OFFSET('Sanitation Data'!$H$12,0,10*ROW('Sanitation Data'!H55))),'Data Summary'!DI61="Yes"),OFFSET('Sanitation Data'!$H$12,0,10*ROW('Sanitation Data'!H55)),NA())</f>
        <v>#N/A</v>
      </c>
      <c r="AU61" s="517" t="e">
        <f ca="1">+IF(AND(ISNUMBER(OFFSET('Sanitation Data'!$I$4,0,10*ROW('Sanitation Data'!I55))),'Data Summary'!DJ61="Yes"),100-OFFSET('Sanitation Data'!$I$4,0,10*ROW('Sanitation Data'!I55)),NA())</f>
        <v>#N/A</v>
      </c>
      <c r="AV61" s="517" t="e">
        <f ca="1">+IF(AND(ISNUMBER(OFFSET('Sanitation Data'!$I$6,0,10*ROW('Sanitation Data'!I55))),'Data Summary'!DK61="Yes"),OFFSET('Sanitation Data'!$I$6,0,10*ROW('Sanitation Data'!I55)),NA())</f>
        <v>#N/A</v>
      </c>
      <c r="AW61" s="517" t="e">
        <f ca="1">+IF(AND(ISNUMBER(OFFSET('Sanitation Data'!$I$10,0,10*ROW('Sanitation Data'!I55))),'Data Summary'!DL61="Yes"),OFFSET('Sanitation Data'!$I$10,0,10*ROW('Sanitation Data'!I55)),NA())</f>
        <v>#N/A</v>
      </c>
      <c r="AX61" s="517" t="e">
        <f ca="1">+IF(AND(ISNUMBER(OFFSET('Sanitation Data'!$I$11,0,10*ROW('Sanitation Data'!I55))),'Data Summary'!DM61="Yes"),OFFSET('Sanitation Data'!$I$11,0,10*ROW('Sanitation Data'!I55)),NA())</f>
        <v>#N/A</v>
      </c>
      <c r="AY61" s="517" t="e">
        <f ca="1">+IF(AND(ISNUMBER(OFFSET('Sanitation Data'!$I$12,0,10*ROW('Sanitation Data'!I55))),'Data Summary'!DN61="Yes"),OFFSET('Sanitation Data'!$I$12,0,10*ROW('Sanitation Data'!I55)),NA())</f>
        <v>#N/A</v>
      </c>
      <c r="AZ61" s="518" t="e">
        <f ca="1">+IF(AND(ISNUMBER(OFFSET('Hygiene Data'!$D$5,0,10*ROW('Hygiene Data'!D55))),'Data Summary'!DO61="Yes"),OFFSET('Hygiene Data'!$D$5,0,10*ROW('Hygiene Data'!D55)),NA())</f>
        <v>#N/A</v>
      </c>
      <c r="BA61" s="518" t="e">
        <f ca="1">+IF(AND(ISNUMBER(OFFSET('Hygiene Data'!$D$7,0,10*ROW('Hygiene Data'!D55))),'Data Summary'!DP61="Yes"),OFFSET('Hygiene Data'!$D$7,0,10*ROW('Hygiene Data'!D55)),NA())</f>
        <v>#N/A</v>
      </c>
      <c r="BB61" s="518" t="e">
        <f ca="1">+IF(AND(ISNUMBER(OFFSET('Hygiene Data'!$D$9,0,10*ROW('Hygiene Data'!D55))),'Data Summary'!DQ61="Yes"),OFFSET('Hygiene Data'!$D$9,0,10*ROW('Hygiene Data'!D55)),NA())</f>
        <v>#N/A</v>
      </c>
      <c r="BC61" s="518" t="e">
        <f ca="1">+IF(AND(ISNUMBER(OFFSET('Hygiene Data'!$E$5,0,10*ROW('Hygiene Data'!E55))),'Data Summary'!DR61="Yes"),OFFSET('Hygiene Data'!$E$5,0,10*ROW('Hygiene Data'!E55)),NA())</f>
        <v>#N/A</v>
      </c>
      <c r="BD61" s="518" t="e">
        <f ca="1">+IF(AND(ISNUMBER(OFFSET('Hygiene Data'!$E$7,0,10*ROW('Hygiene Data'!E55))),'Data Summary'!DS61="Yes"),OFFSET('Hygiene Data'!$E$7,0,10*ROW('Hygiene Data'!E55)),NA())</f>
        <v>#N/A</v>
      </c>
      <c r="BE61" s="518" t="e">
        <f ca="1">+IF(AND(ISNUMBER(OFFSET('Hygiene Data'!$E$9,0,10*ROW('Hygiene Data'!E55))),'Data Summary'!DT61="Yes"),OFFSET('Hygiene Data'!$E$9,0,10*ROW('Hygiene Data'!E55)),NA())</f>
        <v>#N/A</v>
      </c>
      <c r="BF61" s="518" t="e">
        <f ca="1">+IF(AND(ISNUMBER(OFFSET('Hygiene Data'!$F$5,0,10*ROW('Hygiene Data'!F55))),'Data Summary'!DU61="Yes"),OFFSET('Hygiene Data'!$F$5,0,10*ROW('Hygiene Data'!F55)),NA())</f>
        <v>#N/A</v>
      </c>
      <c r="BG61" s="518" t="e">
        <f ca="1">+IF(AND(ISNUMBER(OFFSET('Hygiene Data'!$F$7,0,10*ROW('Hygiene Data'!F55))),'Data Summary'!DV61="Yes"),OFFSET('Hygiene Data'!$F$7,0,10*ROW('Hygiene Data'!F55)),NA())</f>
        <v>#N/A</v>
      </c>
      <c r="BH61" s="518" t="e">
        <f ca="1">+IF(AND(ISNUMBER(OFFSET('Hygiene Data'!$F$9,0,10*ROW('Hygiene Data'!F55))),'Data Summary'!DW61="Yes"),OFFSET('Hygiene Data'!$F$9,0,10*ROW('Hygiene Data'!F55)),NA())</f>
        <v>#N/A</v>
      </c>
      <c r="BI61" s="518" t="e">
        <f ca="1">+IF(AND(ISNUMBER(OFFSET('Hygiene Data'!$G$5,0,10*ROW('Hygiene Data'!G55))),'Data Summary'!DX61="Yes"),OFFSET('Hygiene Data'!$G$5,0,10*ROW('Hygiene Data'!G55)),NA())</f>
        <v>#N/A</v>
      </c>
      <c r="BJ61" s="518" t="e">
        <f ca="1">+IF(AND(ISNUMBER(OFFSET('Hygiene Data'!$G$7,0,10*ROW('Hygiene Data'!G55))),'Data Summary'!DY61="Yes"),OFFSET('Hygiene Data'!$G$7,0,10*ROW('Hygiene Data'!G55)),NA())</f>
        <v>#N/A</v>
      </c>
      <c r="BK61" s="518" t="e">
        <f ca="1">+IF(AND(ISNUMBER(OFFSET('Hygiene Data'!$G$9,0,10*ROW('Hygiene Data'!G55))),'Data Summary'!DZ61="Yes"),OFFSET('Hygiene Data'!$G$9,0,10*ROW('Hygiene Data'!G55)),NA())</f>
        <v>#N/A</v>
      </c>
      <c r="BL61" s="518" t="e">
        <f ca="1">+IF(AND(ISNUMBER(OFFSET('Hygiene Data'!$H$5,0,10*ROW('Hygiene Data'!H55))),'Data Summary'!EA61="Yes"),OFFSET('Hygiene Data'!$H$5,0,10*ROW('Hygiene Data'!H55)),NA())</f>
        <v>#N/A</v>
      </c>
      <c r="BM61" s="518" t="e">
        <f ca="1">+IF(AND(ISNUMBER(OFFSET('Hygiene Data'!$H$7,0,10*ROW('Hygiene Data'!H55))),'Data Summary'!EB61="Yes"),OFFSET('Hygiene Data'!$H$7,0,10*ROW('Hygiene Data'!H55)),NA())</f>
        <v>#N/A</v>
      </c>
      <c r="BN61" s="518" t="e">
        <f ca="1">+IF(AND(ISNUMBER(OFFSET('Hygiene Data'!$H$9,0,10*ROW('Hygiene Data'!H55))),'Data Summary'!EC61="Yes"),OFFSET('Hygiene Data'!$H$9,0,10*ROW('Hygiene Data'!H55)),NA())</f>
        <v>#N/A</v>
      </c>
      <c r="BO61" s="518" t="e">
        <f ca="1">+IF(AND(ISNUMBER(OFFSET('Hygiene Data'!$I$5,0,10*ROW('Hygiene Data'!I55))),'Data Summary'!ED61="Yes"),OFFSET('Hygiene Data'!$I$5,0,10*ROW('Hygiene Data'!I55)),NA())</f>
        <v>#N/A</v>
      </c>
      <c r="BP61" s="518" t="e">
        <f ca="1">+IF(AND(ISNUMBER(OFFSET('Hygiene Data'!$I$7,0,10*ROW('Hygiene Data'!I55))),'Data Summary'!EE61="Yes"),OFFSET('Hygiene Data'!$I$7,0,10*ROW('Hygiene Data'!I55)),NA())</f>
        <v>#N/A</v>
      </c>
      <c r="BQ61" s="518" t="e">
        <f ca="1">+IF(AND(ISNUMBER(OFFSET('Hygiene Data'!$I$9,0,10*ROW('Hygiene Data'!I55))),'Data Summary'!EF61="Yes"),OFFSET('Hygiene Data'!$I$9,0,10*ROW('Hygiene Data'!I55)),NA())</f>
        <v>#N/A</v>
      </c>
    </row>
    <row r="62" spans="1:69" x14ac:dyDescent="0.25">
      <c r="A62" s="514" t="e">
        <f ca="1">+RIGHT('Data Summary'!A62,LEN('Data Summary'!A62)-9)</f>
        <v>#VALUE!</v>
      </c>
      <c r="B62" s="488" t="str">
        <f ca="1">+IF(ISTEXT('Data Summary'!B62),'Data Summary'!B62,"")</f>
        <v/>
      </c>
      <c r="C62" s="515" t="e">
        <f ca="1">+VALUE('Data Summary'!C62)</f>
        <v>#VALUE!</v>
      </c>
      <c r="D62" s="516" t="e">
        <f ca="1">+IF(AND(ISNUMBER(OFFSET('Water Data'!$D$4,0,10*ROW('Water Data'!D56))),'Data Summary'!BS62="Yes"),100-OFFSET('Water Data'!$D$4,0,10*ROW('Water Data'!D56)),NA())</f>
        <v>#N/A</v>
      </c>
      <c r="E62" s="516" t="e">
        <f ca="1">+IF(AND(ISNUMBER(OFFSET('Water Data'!$D$6,0,10*ROW('Water Data'!D56))),'Data Summary'!BT62="Yes"),OFFSET('Water Data'!$D$6,0,10*ROW('Water Data'!D56)),NA())</f>
        <v>#N/A</v>
      </c>
      <c r="F62" s="516" t="e">
        <f ca="1">+IF(AND(ISNUMBER(OFFSET('Water Data'!$D$9,0,10*ROW('Water Data'!D56))),'Data Summary'!BU62="Yes"),OFFSET('Water Data'!$D$9,0,10*ROW('Water Data'!D56)),NA())</f>
        <v>#N/A</v>
      </c>
      <c r="G62" s="516" t="e">
        <f ca="1">+IF(AND(ISNUMBER(OFFSET('Water Data'!$E$4,0,10*ROW('Water Data'!E56))),'Data Summary'!BV62="Yes"),100-OFFSET('Water Data'!$E$4,0,10*ROW('Water Data'!E56)),NA())</f>
        <v>#N/A</v>
      </c>
      <c r="H62" s="516" t="e">
        <f ca="1">+IF(AND(ISNUMBER(OFFSET('Water Data'!$E$6,0,10*ROW('Water Data'!E56))),'Data Summary'!BW62="Yes"),OFFSET('Water Data'!$E$6,0,10*ROW('Water Data'!E56)),NA())</f>
        <v>#N/A</v>
      </c>
      <c r="I62" s="516" t="e">
        <f ca="1">+IF(AND(ISNUMBER(OFFSET('Water Data'!$E$9,0,10*ROW('Water Data'!E56))),'Data Summary'!BX62="Yes"),OFFSET('Water Data'!$E$9,0,10*ROW('Water Data'!E56)),NA())</f>
        <v>#N/A</v>
      </c>
      <c r="J62" s="516" t="e">
        <f ca="1">+IF(AND(ISNUMBER(OFFSET('Water Data'!$F$4,0,10*ROW('Water Data'!F56))),'Data Summary'!BY62="Yes"),100-OFFSET('Water Data'!$F$4,0,10*ROW('Water Data'!F56)),NA())</f>
        <v>#N/A</v>
      </c>
      <c r="K62" s="516" t="e">
        <f ca="1">+IF(AND(ISNUMBER(OFFSET('Water Data'!$F$6,0,10*ROW('Water Data'!F56))),'Data Summary'!BZ62="Yes"),OFFSET('Water Data'!$F$6,0,10*ROW('Water Data'!F56)),NA())</f>
        <v>#N/A</v>
      </c>
      <c r="L62" s="516" t="e">
        <f ca="1">+IF(AND(ISNUMBER(OFFSET('Water Data'!$F$9,0,10*ROW('Water Data'!F56))),'Data Summary'!CA62="Yes"),OFFSET('Water Data'!$F$9,0,10*ROW('Water Data'!F56)),NA())</f>
        <v>#N/A</v>
      </c>
      <c r="M62" s="516" t="e">
        <f ca="1">+IF(AND(ISNUMBER(OFFSET('Water Data'!$G$4,0,10*ROW('Water Data'!G56))),'Data Summary'!CB62="Yes"),100-OFFSET('Water Data'!$G$4,0,10*ROW('Water Data'!G56)),NA())</f>
        <v>#N/A</v>
      </c>
      <c r="N62" s="516" t="e">
        <f ca="1">+IF(AND(ISNUMBER(OFFSET('Water Data'!$G$6,0,10*ROW('Water Data'!G56))),'Data Summary'!CC62="Yes"),OFFSET('Water Data'!$G$6,0,10*ROW('Water Data'!G56)),NA())</f>
        <v>#N/A</v>
      </c>
      <c r="O62" s="516" t="e">
        <f ca="1">+IF(AND(ISNUMBER(OFFSET('Water Data'!$G$9,0,10*ROW('Water Data'!G56))),'Data Summary'!CD62="Yes"),OFFSET('Water Data'!$G$9,0,10*ROW('Water Data'!G56)),NA())</f>
        <v>#N/A</v>
      </c>
      <c r="P62" s="516" t="e">
        <f ca="1">+IF(AND(ISNUMBER(OFFSET('Water Data'!$H$4,0,10*ROW('Water Data'!H56))),'Data Summary'!CE62="Yes"),100-OFFSET('Water Data'!$H$4,0,10*ROW('Water Data'!H56)),NA())</f>
        <v>#N/A</v>
      </c>
      <c r="Q62" s="516" t="e">
        <f ca="1">+IF(AND(ISNUMBER(OFFSET('Water Data'!$H$6,0,10*ROW('Water Data'!H56))),'Data Summary'!CF62="Yes"),OFFSET('Water Data'!$H$6,0,10*ROW('Water Data'!H56)),NA())</f>
        <v>#N/A</v>
      </c>
      <c r="R62" s="516" t="e">
        <f ca="1">+IF(AND(ISNUMBER(OFFSET('Water Data'!$H$9,0,10*ROW('Water Data'!H56))),'Data Summary'!CG62="Yes"),OFFSET('Water Data'!$H$9,0,10*ROW('Water Data'!H56)),NA())</f>
        <v>#N/A</v>
      </c>
      <c r="S62" s="516" t="e">
        <f ca="1">+IF(AND(ISNUMBER(OFFSET('Water Data'!$I$4,0,10*ROW('Water Data'!I56))),'Data Summary'!CH62="Yes"),100-OFFSET('Water Data'!$I$4,0,10*ROW('Water Data'!I56)),NA())</f>
        <v>#N/A</v>
      </c>
      <c r="T62" s="516" t="e">
        <f ca="1">+IF(AND(ISNUMBER(OFFSET('Water Data'!$I$6,0,10*ROW('Water Data'!I56))),'Data Summary'!CI62="Yes"),OFFSET('Water Data'!$I$6,0,10*ROW('Water Data'!I56)),NA())</f>
        <v>#N/A</v>
      </c>
      <c r="U62" s="516" t="e">
        <f ca="1">+IF(AND(ISNUMBER(OFFSET('Water Data'!$I$9,0,10*ROW('Water Data'!I56))),'Data Summary'!CJ62="Yes"),OFFSET('Water Data'!$I$9,0,10*ROW('Water Data'!I56)),NA())</f>
        <v>#N/A</v>
      </c>
      <c r="V62" s="517" t="e">
        <f ca="1">+IF(AND(ISNUMBER(OFFSET('Sanitation Data'!$D$4,0,10*ROW('Sanitation Data'!D56))),'Data Summary'!CK62="Yes"),100-OFFSET('Sanitation Data'!$D$4,0,10*ROW('Sanitation Data'!D56)),NA())</f>
        <v>#N/A</v>
      </c>
      <c r="W62" s="517" t="e">
        <f ca="1">+IF(AND(ISNUMBER(OFFSET('Sanitation Data'!$D$6,0,10*ROW('Sanitation Data'!D56))),'Data Summary'!CL62="Yes"),OFFSET('Sanitation Data'!$D$6,0,10*ROW('Sanitation Data'!D56)),NA())</f>
        <v>#N/A</v>
      </c>
      <c r="X62" s="517" t="e">
        <f ca="1">+IF(AND(ISNUMBER(OFFSET('Sanitation Data'!$D$10,0,10*ROW('Sanitation Data'!D56))),'Data Summary'!CM62="Yes"),OFFSET('Sanitation Data'!$D$10,0,10*ROW('Sanitation Data'!D56)),NA())</f>
        <v>#N/A</v>
      </c>
      <c r="Y62" s="517" t="e">
        <f ca="1">+IF(AND(ISNUMBER(OFFSET('Sanitation Data'!$D$11,0,10*ROW('Sanitation Data'!D56))),'Data Summary'!CN62="Yes"),OFFSET('Sanitation Data'!$D$11,0,10*ROW('Sanitation Data'!D56)),NA())</f>
        <v>#N/A</v>
      </c>
      <c r="Z62" s="517" t="e">
        <f ca="1">+IF(AND(ISNUMBER(OFFSET('Sanitation Data'!$D$12,0,10*ROW('Sanitation Data'!D56))),'Data Summary'!CO62="Yes"),OFFSET('Sanitation Data'!$D$12,0,10*ROW('Sanitation Data'!D56)),NA())</f>
        <v>#N/A</v>
      </c>
      <c r="AA62" s="517" t="e">
        <f ca="1">+IF(AND(ISNUMBER(OFFSET('Sanitation Data'!$E$4,0,10*ROW('Sanitation Data'!E56))),'Data Summary'!CP62="Yes"),100-OFFSET('Sanitation Data'!$E$4,0,10*ROW('Sanitation Data'!E56)),NA())</f>
        <v>#N/A</v>
      </c>
      <c r="AB62" s="517" t="e">
        <f ca="1">+IF(AND(ISNUMBER(OFFSET('Sanitation Data'!$E$6,0,10*ROW('Sanitation Data'!E56))),'Data Summary'!CQ62="Yes"),OFFSET('Sanitation Data'!$E$6,0,10*ROW('Sanitation Data'!E56)),NA())</f>
        <v>#N/A</v>
      </c>
      <c r="AC62" s="517" t="e">
        <f ca="1">+IF(AND(ISNUMBER(OFFSET('Sanitation Data'!$E$10,0,10*ROW('Sanitation Data'!E56))),'Data Summary'!CR62="Yes"),OFFSET('Sanitation Data'!$E$10,0,10*ROW('Sanitation Data'!E56)),NA())</f>
        <v>#N/A</v>
      </c>
      <c r="AD62" s="517" t="e">
        <f ca="1">+IF(AND(ISNUMBER(OFFSET('Sanitation Data'!$E$11,0,10*ROW('Sanitation Data'!E56))),'Data Summary'!CS62="Yes"),OFFSET('Sanitation Data'!$E$11,0,10*ROW('Sanitation Data'!E56)),NA())</f>
        <v>#N/A</v>
      </c>
      <c r="AE62" s="517" t="e">
        <f ca="1">+IF(AND(ISNUMBER(OFFSET('Sanitation Data'!$E$12,0,10*ROW('Sanitation Data'!E56))),'Data Summary'!CT62="Yes"),OFFSET('Sanitation Data'!$E$12,0,10*ROW('Sanitation Data'!E56)),NA())</f>
        <v>#N/A</v>
      </c>
      <c r="AF62" s="517" t="e">
        <f ca="1">+IF(AND(ISNUMBER(OFFSET('Sanitation Data'!$F$4,0,10*ROW('Sanitation Data'!F56))),'Data Summary'!CU62="Yes"),100-OFFSET('Sanitation Data'!$F$4,0,10*ROW('Sanitation Data'!F56)),NA())</f>
        <v>#N/A</v>
      </c>
      <c r="AG62" s="517" t="e">
        <f ca="1">+IF(AND(ISNUMBER(OFFSET('Sanitation Data'!$F$6,0,10*ROW('Sanitation Data'!F56))),'Data Summary'!CV62="Yes"),OFFSET('Sanitation Data'!$F$6,0,10*ROW('Sanitation Data'!F56)),NA())</f>
        <v>#N/A</v>
      </c>
      <c r="AH62" s="517" t="e">
        <f ca="1">+IF(AND(ISNUMBER(OFFSET('Sanitation Data'!$F$10,0,10*ROW('Sanitation Data'!F56))),'Data Summary'!CW62="Yes"),OFFSET('Sanitation Data'!$F$10,0,10*ROW('Sanitation Data'!F56)),NA())</f>
        <v>#N/A</v>
      </c>
      <c r="AI62" s="517" t="e">
        <f ca="1">+IF(AND(ISNUMBER(OFFSET('Sanitation Data'!$F$11,0,10*ROW('Sanitation Data'!F56))),'Data Summary'!CX62="Yes"),OFFSET('Sanitation Data'!$F$11,0,10*ROW('Sanitation Data'!F56)),NA())</f>
        <v>#N/A</v>
      </c>
      <c r="AJ62" s="517" t="e">
        <f ca="1">+IF(AND(ISNUMBER(OFFSET('Sanitation Data'!$F$12,0,10*ROW('Sanitation Data'!F56))),'Data Summary'!CY62="Yes"),OFFSET('Sanitation Data'!$F$12,0,10*ROW('Sanitation Data'!F56)),NA())</f>
        <v>#N/A</v>
      </c>
      <c r="AK62" s="517" t="e">
        <f ca="1">+IF(AND(ISNUMBER(OFFSET('Sanitation Data'!$G$4,0,10*ROW('Sanitation Data'!G56))),'Data Summary'!CZ62="Yes"),100-OFFSET('Sanitation Data'!$G$4,0,10*ROW('Sanitation Data'!G56)),NA())</f>
        <v>#N/A</v>
      </c>
      <c r="AL62" s="517" t="e">
        <f ca="1">+IF(AND(ISNUMBER(OFFSET('Sanitation Data'!$G$6,0,10*ROW('Sanitation Data'!G56))),'Data Summary'!DA62="Yes"),OFFSET('Sanitation Data'!$G$6,0,10*ROW('Sanitation Data'!G56)),NA())</f>
        <v>#N/A</v>
      </c>
      <c r="AM62" s="517" t="e">
        <f ca="1">+IF(AND(ISNUMBER(OFFSET('Sanitation Data'!$G$10,0,10*ROW('Sanitation Data'!G56))),'Data Summary'!DB62="Yes"),OFFSET('Sanitation Data'!$G$10,0,10*ROW('Sanitation Data'!G56)),NA())</f>
        <v>#N/A</v>
      </c>
      <c r="AN62" s="517" t="e">
        <f ca="1">+IF(AND(ISNUMBER(OFFSET('Sanitation Data'!$G$11,0,10*ROW('Sanitation Data'!G56))),'Data Summary'!DC62="Yes"),OFFSET('Sanitation Data'!$G$11,0,10*ROW('Sanitation Data'!G56)),NA())</f>
        <v>#N/A</v>
      </c>
      <c r="AO62" s="517" t="e">
        <f ca="1">+IF(AND(ISNUMBER(OFFSET('Sanitation Data'!$G$12,0,10*ROW('Sanitation Data'!G56))),'Data Summary'!DD62="Yes"),OFFSET('Sanitation Data'!$G$12,0,10*ROW('Sanitation Data'!G56)),NA())</f>
        <v>#N/A</v>
      </c>
      <c r="AP62" s="517" t="e">
        <f ca="1">+IF(AND(ISNUMBER(OFFSET('Sanitation Data'!$H$4,0,10*ROW('Sanitation Data'!H56))),'Data Summary'!DE62="Yes"),100-OFFSET('Sanitation Data'!$H$4,0,10*ROW('Sanitation Data'!H56)),NA())</f>
        <v>#N/A</v>
      </c>
      <c r="AQ62" s="517" t="e">
        <f ca="1">+IF(AND(ISNUMBER(OFFSET('Sanitation Data'!$H$6,0,10*ROW('Sanitation Data'!H56))),'Data Summary'!DF62="Yes"),OFFSET('Sanitation Data'!$H$6,0,10*ROW('Sanitation Data'!H56)),NA())</f>
        <v>#N/A</v>
      </c>
      <c r="AR62" s="517" t="e">
        <f ca="1">+IF(AND(ISNUMBER(OFFSET('Sanitation Data'!$H$10,0,10*ROW('Sanitation Data'!H56))),'Data Summary'!DG62="Yes"),OFFSET('Sanitation Data'!$H$10,0,10*ROW('Sanitation Data'!H56)),NA())</f>
        <v>#N/A</v>
      </c>
      <c r="AS62" s="517" t="e">
        <f ca="1">+IF(AND(ISNUMBER(OFFSET('Sanitation Data'!$H$11,0,10*ROW('Sanitation Data'!H56))),'Data Summary'!DH62="Yes"),OFFSET('Sanitation Data'!$H$11,0,10*ROW('Sanitation Data'!H56)),NA())</f>
        <v>#N/A</v>
      </c>
      <c r="AT62" s="517" t="e">
        <f ca="1">+IF(AND(ISNUMBER(OFFSET('Sanitation Data'!$H$12,0,10*ROW('Sanitation Data'!H56))),'Data Summary'!DI62="Yes"),OFFSET('Sanitation Data'!$H$12,0,10*ROW('Sanitation Data'!H56)),NA())</f>
        <v>#N/A</v>
      </c>
      <c r="AU62" s="517" t="e">
        <f ca="1">+IF(AND(ISNUMBER(OFFSET('Sanitation Data'!$I$4,0,10*ROW('Sanitation Data'!I56))),'Data Summary'!DJ62="Yes"),100-OFFSET('Sanitation Data'!$I$4,0,10*ROW('Sanitation Data'!I56)),NA())</f>
        <v>#N/A</v>
      </c>
      <c r="AV62" s="517" t="e">
        <f ca="1">+IF(AND(ISNUMBER(OFFSET('Sanitation Data'!$I$6,0,10*ROW('Sanitation Data'!I56))),'Data Summary'!DK62="Yes"),OFFSET('Sanitation Data'!$I$6,0,10*ROW('Sanitation Data'!I56)),NA())</f>
        <v>#N/A</v>
      </c>
      <c r="AW62" s="517" t="e">
        <f ca="1">+IF(AND(ISNUMBER(OFFSET('Sanitation Data'!$I$10,0,10*ROW('Sanitation Data'!I56))),'Data Summary'!DL62="Yes"),OFFSET('Sanitation Data'!$I$10,0,10*ROW('Sanitation Data'!I56)),NA())</f>
        <v>#N/A</v>
      </c>
      <c r="AX62" s="517" t="e">
        <f ca="1">+IF(AND(ISNUMBER(OFFSET('Sanitation Data'!$I$11,0,10*ROW('Sanitation Data'!I56))),'Data Summary'!DM62="Yes"),OFFSET('Sanitation Data'!$I$11,0,10*ROW('Sanitation Data'!I56)),NA())</f>
        <v>#N/A</v>
      </c>
      <c r="AY62" s="517" t="e">
        <f ca="1">+IF(AND(ISNUMBER(OFFSET('Sanitation Data'!$I$12,0,10*ROW('Sanitation Data'!I56))),'Data Summary'!DN62="Yes"),OFFSET('Sanitation Data'!$I$12,0,10*ROW('Sanitation Data'!I56)),NA())</f>
        <v>#N/A</v>
      </c>
      <c r="AZ62" s="518" t="e">
        <f ca="1">+IF(AND(ISNUMBER(OFFSET('Hygiene Data'!$D$5,0,10*ROW('Hygiene Data'!D56))),'Data Summary'!DO62="Yes"),OFFSET('Hygiene Data'!$D$5,0,10*ROW('Hygiene Data'!D56)),NA())</f>
        <v>#N/A</v>
      </c>
      <c r="BA62" s="518" t="e">
        <f ca="1">+IF(AND(ISNUMBER(OFFSET('Hygiene Data'!$D$7,0,10*ROW('Hygiene Data'!D56))),'Data Summary'!DP62="Yes"),OFFSET('Hygiene Data'!$D$7,0,10*ROW('Hygiene Data'!D56)),NA())</f>
        <v>#N/A</v>
      </c>
      <c r="BB62" s="518" t="e">
        <f ca="1">+IF(AND(ISNUMBER(OFFSET('Hygiene Data'!$D$9,0,10*ROW('Hygiene Data'!D56))),'Data Summary'!DQ62="Yes"),OFFSET('Hygiene Data'!$D$9,0,10*ROW('Hygiene Data'!D56)),NA())</f>
        <v>#N/A</v>
      </c>
      <c r="BC62" s="518" t="e">
        <f ca="1">+IF(AND(ISNUMBER(OFFSET('Hygiene Data'!$E$5,0,10*ROW('Hygiene Data'!E56))),'Data Summary'!DR62="Yes"),OFFSET('Hygiene Data'!$E$5,0,10*ROW('Hygiene Data'!E56)),NA())</f>
        <v>#N/A</v>
      </c>
      <c r="BD62" s="518" t="e">
        <f ca="1">+IF(AND(ISNUMBER(OFFSET('Hygiene Data'!$E$7,0,10*ROW('Hygiene Data'!E56))),'Data Summary'!DS62="Yes"),OFFSET('Hygiene Data'!$E$7,0,10*ROW('Hygiene Data'!E56)),NA())</f>
        <v>#N/A</v>
      </c>
      <c r="BE62" s="518" t="e">
        <f ca="1">+IF(AND(ISNUMBER(OFFSET('Hygiene Data'!$E$9,0,10*ROW('Hygiene Data'!E56))),'Data Summary'!DT62="Yes"),OFFSET('Hygiene Data'!$E$9,0,10*ROW('Hygiene Data'!E56)),NA())</f>
        <v>#N/A</v>
      </c>
      <c r="BF62" s="518" t="e">
        <f ca="1">+IF(AND(ISNUMBER(OFFSET('Hygiene Data'!$F$5,0,10*ROW('Hygiene Data'!F56))),'Data Summary'!DU62="Yes"),OFFSET('Hygiene Data'!$F$5,0,10*ROW('Hygiene Data'!F56)),NA())</f>
        <v>#N/A</v>
      </c>
      <c r="BG62" s="518" t="e">
        <f ca="1">+IF(AND(ISNUMBER(OFFSET('Hygiene Data'!$F$7,0,10*ROW('Hygiene Data'!F56))),'Data Summary'!DV62="Yes"),OFFSET('Hygiene Data'!$F$7,0,10*ROW('Hygiene Data'!F56)),NA())</f>
        <v>#N/A</v>
      </c>
      <c r="BH62" s="518" t="e">
        <f ca="1">+IF(AND(ISNUMBER(OFFSET('Hygiene Data'!$F$9,0,10*ROW('Hygiene Data'!F56))),'Data Summary'!DW62="Yes"),OFFSET('Hygiene Data'!$F$9,0,10*ROW('Hygiene Data'!F56)),NA())</f>
        <v>#N/A</v>
      </c>
      <c r="BI62" s="518" t="e">
        <f ca="1">+IF(AND(ISNUMBER(OFFSET('Hygiene Data'!$G$5,0,10*ROW('Hygiene Data'!G56))),'Data Summary'!DX62="Yes"),OFFSET('Hygiene Data'!$G$5,0,10*ROW('Hygiene Data'!G56)),NA())</f>
        <v>#N/A</v>
      </c>
      <c r="BJ62" s="518" t="e">
        <f ca="1">+IF(AND(ISNUMBER(OFFSET('Hygiene Data'!$G$7,0,10*ROW('Hygiene Data'!G56))),'Data Summary'!DY62="Yes"),OFFSET('Hygiene Data'!$G$7,0,10*ROW('Hygiene Data'!G56)),NA())</f>
        <v>#N/A</v>
      </c>
      <c r="BK62" s="518" t="e">
        <f ca="1">+IF(AND(ISNUMBER(OFFSET('Hygiene Data'!$G$9,0,10*ROW('Hygiene Data'!G56))),'Data Summary'!DZ62="Yes"),OFFSET('Hygiene Data'!$G$9,0,10*ROW('Hygiene Data'!G56)),NA())</f>
        <v>#N/A</v>
      </c>
      <c r="BL62" s="518" t="e">
        <f ca="1">+IF(AND(ISNUMBER(OFFSET('Hygiene Data'!$H$5,0,10*ROW('Hygiene Data'!H56))),'Data Summary'!EA62="Yes"),OFFSET('Hygiene Data'!$H$5,0,10*ROW('Hygiene Data'!H56)),NA())</f>
        <v>#N/A</v>
      </c>
      <c r="BM62" s="518" t="e">
        <f ca="1">+IF(AND(ISNUMBER(OFFSET('Hygiene Data'!$H$7,0,10*ROW('Hygiene Data'!H56))),'Data Summary'!EB62="Yes"),OFFSET('Hygiene Data'!$H$7,0,10*ROW('Hygiene Data'!H56)),NA())</f>
        <v>#N/A</v>
      </c>
      <c r="BN62" s="518" t="e">
        <f ca="1">+IF(AND(ISNUMBER(OFFSET('Hygiene Data'!$H$9,0,10*ROW('Hygiene Data'!H56))),'Data Summary'!EC62="Yes"),OFFSET('Hygiene Data'!$H$9,0,10*ROW('Hygiene Data'!H56)),NA())</f>
        <v>#N/A</v>
      </c>
      <c r="BO62" s="518" t="e">
        <f ca="1">+IF(AND(ISNUMBER(OFFSET('Hygiene Data'!$I$5,0,10*ROW('Hygiene Data'!I56))),'Data Summary'!ED62="Yes"),OFFSET('Hygiene Data'!$I$5,0,10*ROW('Hygiene Data'!I56)),NA())</f>
        <v>#N/A</v>
      </c>
      <c r="BP62" s="518" t="e">
        <f ca="1">+IF(AND(ISNUMBER(OFFSET('Hygiene Data'!$I$7,0,10*ROW('Hygiene Data'!I56))),'Data Summary'!EE62="Yes"),OFFSET('Hygiene Data'!$I$7,0,10*ROW('Hygiene Data'!I56)),NA())</f>
        <v>#N/A</v>
      </c>
      <c r="BQ62" s="518" t="e">
        <f ca="1">+IF(AND(ISNUMBER(OFFSET('Hygiene Data'!$I$9,0,10*ROW('Hygiene Data'!I56))),'Data Summary'!EF62="Yes"),OFFSET('Hygiene Data'!$I$9,0,10*ROW('Hygiene Data'!I56)),NA())</f>
        <v>#N/A</v>
      </c>
    </row>
    <row r="63" spans="1:69" x14ac:dyDescent="0.25">
      <c r="A63" s="514" t="e">
        <f ca="1">+RIGHT('Data Summary'!A63,LEN('Data Summary'!A63)-9)</f>
        <v>#VALUE!</v>
      </c>
      <c r="B63" s="488" t="str">
        <f ca="1">+IF(ISTEXT('Data Summary'!B63),'Data Summary'!B63,"")</f>
        <v/>
      </c>
      <c r="C63" s="515" t="e">
        <f ca="1">+VALUE('Data Summary'!C63)</f>
        <v>#VALUE!</v>
      </c>
      <c r="D63" s="516" t="e">
        <f ca="1">+IF(AND(ISNUMBER(OFFSET('Water Data'!$D$4,0,10*ROW('Water Data'!D57))),'Data Summary'!BS63="Yes"),100-OFFSET('Water Data'!$D$4,0,10*ROW('Water Data'!D57)),NA())</f>
        <v>#N/A</v>
      </c>
      <c r="E63" s="516" t="e">
        <f ca="1">+IF(AND(ISNUMBER(OFFSET('Water Data'!$D$6,0,10*ROW('Water Data'!D57))),'Data Summary'!BT63="Yes"),OFFSET('Water Data'!$D$6,0,10*ROW('Water Data'!D57)),NA())</f>
        <v>#N/A</v>
      </c>
      <c r="F63" s="516" t="e">
        <f ca="1">+IF(AND(ISNUMBER(OFFSET('Water Data'!$D$9,0,10*ROW('Water Data'!D57))),'Data Summary'!BU63="Yes"),OFFSET('Water Data'!$D$9,0,10*ROW('Water Data'!D57)),NA())</f>
        <v>#N/A</v>
      </c>
      <c r="G63" s="516" t="e">
        <f ca="1">+IF(AND(ISNUMBER(OFFSET('Water Data'!$E$4,0,10*ROW('Water Data'!E57))),'Data Summary'!BV63="Yes"),100-OFFSET('Water Data'!$E$4,0,10*ROW('Water Data'!E57)),NA())</f>
        <v>#N/A</v>
      </c>
      <c r="H63" s="516" t="e">
        <f ca="1">+IF(AND(ISNUMBER(OFFSET('Water Data'!$E$6,0,10*ROW('Water Data'!E57))),'Data Summary'!BW63="Yes"),OFFSET('Water Data'!$E$6,0,10*ROW('Water Data'!E57)),NA())</f>
        <v>#N/A</v>
      </c>
      <c r="I63" s="516" t="e">
        <f ca="1">+IF(AND(ISNUMBER(OFFSET('Water Data'!$E$9,0,10*ROW('Water Data'!E57))),'Data Summary'!BX63="Yes"),OFFSET('Water Data'!$E$9,0,10*ROW('Water Data'!E57)),NA())</f>
        <v>#N/A</v>
      </c>
      <c r="J63" s="516" t="e">
        <f ca="1">+IF(AND(ISNUMBER(OFFSET('Water Data'!$F$4,0,10*ROW('Water Data'!F57))),'Data Summary'!BY63="Yes"),100-OFFSET('Water Data'!$F$4,0,10*ROW('Water Data'!F57)),NA())</f>
        <v>#N/A</v>
      </c>
      <c r="K63" s="516" t="e">
        <f ca="1">+IF(AND(ISNUMBER(OFFSET('Water Data'!$F$6,0,10*ROW('Water Data'!F57))),'Data Summary'!BZ63="Yes"),OFFSET('Water Data'!$F$6,0,10*ROW('Water Data'!F57)),NA())</f>
        <v>#N/A</v>
      </c>
      <c r="L63" s="516" t="e">
        <f ca="1">+IF(AND(ISNUMBER(OFFSET('Water Data'!$F$9,0,10*ROW('Water Data'!F57))),'Data Summary'!CA63="Yes"),OFFSET('Water Data'!$F$9,0,10*ROW('Water Data'!F57)),NA())</f>
        <v>#N/A</v>
      </c>
      <c r="M63" s="516" t="e">
        <f ca="1">+IF(AND(ISNUMBER(OFFSET('Water Data'!$G$4,0,10*ROW('Water Data'!G57))),'Data Summary'!CB63="Yes"),100-OFFSET('Water Data'!$G$4,0,10*ROW('Water Data'!G57)),NA())</f>
        <v>#N/A</v>
      </c>
      <c r="N63" s="516" t="e">
        <f ca="1">+IF(AND(ISNUMBER(OFFSET('Water Data'!$G$6,0,10*ROW('Water Data'!G57))),'Data Summary'!CC63="Yes"),OFFSET('Water Data'!$G$6,0,10*ROW('Water Data'!G57)),NA())</f>
        <v>#N/A</v>
      </c>
      <c r="O63" s="516" t="e">
        <f ca="1">+IF(AND(ISNUMBER(OFFSET('Water Data'!$G$9,0,10*ROW('Water Data'!G57))),'Data Summary'!CD63="Yes"),OFFSET('Water Data'!$G$9,0,10*ROW('Water Data'!G57)),NA())</f>
        <v>#N/A</v>
      </c>
      <c r="P63" s="516" t="e">
        <f ca="1">+IF(AND(ISNUMBER(OFFSET('Water Data'!$H$4,0,10*ROW('Water Data'!H57))),'Data Summary'!CE63="Yes"),100-OFFSET('Water Data'!$H$4,0,10*ROW('Water Data'!H57)),NA())</f>
        <v>#N/A</v>
      </c>
      <c r="Q63" s="516" t="e">
        <f ca="1">+IF(AND(ISNUMBER(OFFSET('Water Data'!$H$6,0,10*ROW('Water Data'!H57))),'Data Summary'!CF63="Yes"),OFFSET('Water Data'!$H$6,0,10*ROW('Water Data'!H57)),NA())</f>
        <v>#N/A</v>
      </c>
      <c r="R63" s="516" t="e">
        <f ca="1">+IF(AND(ISNUMBER(OFFSET('Water Data'!$H$9,0,10*ROW('Water Data'!H57))),'Data Summary'!CG63="Yes"),OFFSET('Water Data'!$H$9,0,10*ROW('Water Data'!H57)),NA())</f>
        <v>#N/A</v>
      </c>
      <c r="S63" s="516" t="e">
        <f ca="1">+IF(AND(ISNUMBER(OFFSET('Water Data'!$I$4,0,10*ROW('Water Data'!I57))),'Data Summary'!CH63="Yes"),100-OFFSET('Water Data'!$I$4,0,10*ROW('Water Data'!I57)),NA())</f>
        <v>#N/A</v>
      </c>
      <c r="T63" s="516" t="e">
        <f ca="1">+IF(AND(ISNUMBER(OFFSET('Water Data'!$I$6,0,10*ROW('Water Data'!I57))),'Data Summary'!CI63="Yes"),OFFSET('Water Data'!$I$6,0,10*ROW('Water Data'!I57)),NA())</f>
        <v>#N/A</v>
      </c>
      <c r="U63" s="516" t="e">
        <f ca="1">+IF(AND(ISNUMBER(OFFSET('Water Data'!$I$9,0,10*ROW('Water Data'!I57))),'Data Summary'!CJ63="Yes"),OFFSET('Water Data'!$I$9,0,10*ROW('Water Data'!I57)),NA())</f>
        <v>#N/A</v>
      </c>
      <c r="V63" s="517" t="e">
        <f ca="1">+IF(AND(ISNUMBER(OFFSET('Sanitation Data'!$D$4,0,10*ROW('Sanitation Data'!D57))),'Data Summary'!CK63="Yes"),100-OFFSET('Sanitation Data'!$D$4,0,10*ROW('Sanitation Data'!D57)),NA())</f>
        <v>#N/A</v>
      </c>
      <c r="W63" s="517" t="e">
        <f ca="1">+IF(AND(ISNUMBER(OFFSET('Sanitation Data'!$D$6,0,10*ROW('Sanitation Data'!D57))),'Data Summary'!CL63="Yes"),OFFSET('Sanitation Data'!$D$6,0,10*ROW('Sanitation Data'!D57)),NA())</f>
        <v>#N/A</v>
      </c>
      <c r="X63" s="517" t="e">
        <f ca="1">+IF(AND(ISNUMBER(OFFSET('Sanitation Data'!$D$10,0,10*ROW('Sanitation Data'!D57))),'Data Summary'!CM63="Yes"),OFFSET('Sanitation Data'!$D$10,0,10*ROW('Sanitation Data'!D57)),NA())</f>
        <v>#N/A</v>
      </c>
      <c r="Y63" s="517" t="e">
        <f ca="1">+IF(AND(ISNUMBER(OFFSET('Sanitation Data'!$D$11,0,10*ROW('Sanitation Data'!D57))),'Data Summary'!CN63="Yes"),OFFSET('Sanitation Data'!$D$11,0,10*ROW('Sanitation Data'!D57)),NA())</f>
        <v>#N/A</v>
      </c>
      <c r="Z63" s="517" t="e">
        <f ca="1">+IF(AND(ISNUMBER(OFFSET('Sanitation Data'!$D$12,0,10*ROW('Sanitation Data'!D57))),'Data Summary'!CO63="Yes"),OFFSET('Sanitation Data'!$D$12,0,10*ROW('Sanitation Data'!D57)),NA())</f>
        <v>#N/A</v>
      </c>
      <c r="AA63" s="517" t="e">
        <f ca="1">+IF(AND(ISNUMBER(OFFSET('Sanitation Data'!$E$4,0,10*ROW('Sanitation Data'!E57))),'Data Summary'!CP63="Yes"),100-OFFSET('Sanitation Data'!$E$4,0,10*ROW('Sanitation Data'!E57)),NA())</f>
        <v>#N/A</v>
      </c>
      <c r="AB63" s="517" t="e">
        <f ca="1">+IF(AND(ISNUMBER(OFFSET('Sanitation Data'!$E$6,0,10*ROW('Sanitation Data'!E57))),'Data Summary'!CQ63="Yes"),OFFSET('Sanitation Data'!$E$6,0,10*ROW('Sanitation Data'!E57)),NA())</f>
        <v>#N/A</v>
      </c>
      <c r="AC63" s="517" t="e">
        <f ca="1">+IF(AND(ISNUMBER(OFFSET('Sanitation Data'!$E$10,0,10*ROW('Sanitation Data'!E57))),'Data Summary'!CR63="Yes"),OFFSET('Sanitation Data'!$E$10,0,10*ROW('Sanitation Data'!E57)),NA())</f>
        <v>#N/A</v>
      </c>
      <c r="AD63" s="517" t="e">
        <f ca="1">+IF(AND(ISNUMBER(OFFSET('Sanitation Data'!$E$11,0,10*ROW('Sanitation Data'!E57))),'Data Summary'!CS63="Yes"),OFFSET('Sanitation Data'!$E$11,0,10*ROW('Sanitation Data'!E57)),NA())</f>
        <v>#N/A</v>
      </c>
      <c r="AE63" s="517" t="e">
        <f ca="1">+IF(AND(ISNUMBER(OFFSET('Sanitation Data'!$E$12,0,10*ROW('Sanitation Data'!E57))),'Data Summary'!CT63="Yes"),OFFSET('Sanitation Data'!$E$12,0,10*ROW('Sanitation Data'!E57)),NA())</f>
        <v>#N/A</v>
      </c>
      <c r="AF63" s="517" t="e">
        <f ca="1">+IF(AND(ISNUMBER(OFFSET('Sanitation Data'!$F$4,0,10*ROW('Sanitation Data'!F57))),'Data Summary'!CU63="Yes"),100-OFFSET('Sanitation Data'!$F$4,0,10*ROW('Sanitation Data'!F57)),NA())</f>
        <v>#N/A</v>
      </c>
      <c r="AG63" s="517" t="e">
        <f ca="1">+IF(AND(ISNUMBER(OFFSET('Sanitation Data'!$F$6,0,10*ROW('Sanitation Data'!F57))),'Data Summary'!CV63="Yes"),OFFSET('Sanitation Data'!$F$6,0,10*ROW('Sanitation Data'!F57)),NA())</f>
        <v>#N/A</v>
      </c>
      <c r="AH63" s="517" t="e">
        <f ca="1">+IF(AND(ISNUMBER(OFFSET('Sanitation Data'!$F$10,0,10*ROW('Sanitation Data'!F57))),'Data Summary'!CW63="Yes"),OFFSET('Sanitation Data'!$F$10,0,10*ROW('Sanitation Data'!F57)),NA())</f>
        <v>#N/A</v>
      </c>
      <c r="AI63" s="517" t="e">
        <f ca="1">+IF(AND(ISNUMBER(OFFSET('Sanitation Data'!$F$11,0,10*ROW('Sanitation Data'!F57))),'Data Summary'!CX63="Yes"),OFFSET('Sanitation Data'!$F$11,0,10*ROW('Sanitation Data'!F57)),NA())</f>
        <v>#N/A</v>
      </c>
      <c r="AJ63" s="517" t="e">
        <f ca="1">+IF(AND(ISNUMBER(OFFSET('Sanitation Data'!$F$12,0,10*ROW('Sanitation Data'!F57))),'Data Summary'!CY63="Yes"),OFFSET('Sanitation Data'!$F$12,0,10*ROW('Sanitation Data'!F57)),NA())</f>
        <v>#N/A</v>
      </c>
      <c r="AK63" s="517" t="e">
        <f ca="1">+IF(AND(ISNUMBER(OFFSET('Sanitation Data'!$G$4,0,10*ROW('Sanitation Data'!G57))),'Data Summary'!CZ63="Yes"),100-OFFSET('Sanitation Data'!$G$4,0,10*ROW('Sanitation Data'!G57)),NA())</f>
        <v>#N/A</v>
      </c>
      <c r="AL63" s="517" t="e">
        <f ca="1">+IF(AND(ISNUMBER(OFFSET('Sanitation Data'!$G$6,0,10*ROW('Sanitation Data'!G57))),'Data Summary'!DA63="Yes"),OFFSET('Sanitation Data'!$G$6,0,10*ROW('Sanitation Data'!G57)),NA())</f>
        <v>#N/A</v>
      </c>
      <c r="AM63" s="517" t="e">
        <f ca="1">+IF(AND(ISNUMBER(OFFSET('Sanitation Data'!$G$10,0,10*ROW('Sanitation Data'!G57))),'Data Summary'!DB63="Yes"),OFFSET('Sanitation Data'!$G$10,0,10*ROW('Sanitation Data'!G57)),NA())</f>
        <v>#N/A</v>
      </c>
      <c r="AN63" s="517" t="e">
        <f ca="1">+IF(AND(ISNUMBER(OFFSET('Sanitation Data'!$G$11,0,10*ROW('Sanitation Data'!G57))),'Data Summary'!DC63="Yes"),OFFSET('Sanitation Data'!$G$11,0,10*ROW('Sanitation Data'!G57)),NA())</f>
        <v>#N/A</v>
      </c>
      <c r="AO63" s="517" t="e">
        <f ca="1">+IF(AND(ISNUMBER(OFFSET('Sanitation Data'!$G$12,0,10*ROW('Sanitation Data'!G57))),'Data Summary'!DD63="Yes"),OFFSET('Sanitation Data'!$G$12,0,10*ROW('Sanitation Data'!G57)),NA())</f>
        <v>#N/A</v>
      </c>
      <c r="AP63" s="517" t="e">
        <f ca="1">+IF(AND(ISNUMBER(OFFSET('Sanitation Data'!$H$4,0,10*ROW('Sanitation Data'!H57))),'Data Summary'!DE63="Yes"),100-OFFSET('Sanitation Data'!$H$4,0,10*ROW('Sanitation Data'!H57)),NA())</f>
        <v>#N/A</v>
      </c>
      <c r="AQ63" s="517" t="e">
        <f ca="1">+IF(AND(ISNUMBER(OFFSET('Sanitation Data'!$H$6,0,10*ROW('Sanitation Data'!H57))),'Data Summary'!DF63="Yes"),OFFSET('Sanitation Data'!$H$6,0,10*ROW('Sanitation Data'!H57)),NA())</f>
        <v>#N/A</v>
      </c>
      <c r="AR63" s="517" t="e">
        <f ca="1">+IF(AND(ISNUMBER(OFFSET('Sanitation Data'!$H$10,0,10*ROW('Sanitation Data'!H57))),'Data Summary'!DG63="Yes"),OFFSET('Sanitation Data'!$H$10,0,10*ROW('Sanitation Data'!H57)),NA())</f>
        <v>#N/A</v>
      </c>
      <c r="AS63" s="517" t="e">
        <f ca="1">+IF(AND(ISNUMBER(OFFSET('Sanitation Data'!$H$11,0,10*ROW('Sanitation Data'!H57))),'Data Summary'!DH63="Yes"),OFFSET('Sanitation Data'!$H$11,0,10*ROW('Sanitation Data'!H57)),NA())</f>
        <v>#N/A</v>
      </c>
      <c r="AT63" s="517" t="e">
        <f ca="1">+IF(AND(ISNUMBER(OFFSET('Sanitation Data'!$H$12,0,10*ROW('Sanitation Data'!H57))),'Data Summary'!DI63="Yes"),OFFSET('Sanitation Data'!$H$12,0,10*ROW('Sanitation Data'!H57)),NA())</f>
        <v>#N/A</v>
      </c>
      <c r="AU63" s="517" t="e">
        <f ca="1">+IF(AND(ISNUMBER(OFFSET('Sanitation Data'!$I$4,0,10*ROW('Sanitation Data'!I57))),'Data Summary'!DJ63="Yes"),100-OFFSET('Sanitation Data'!$I$4,0,10*ROW('Sanitation Data'!I57)),NA())</f>
        <v>#N/A</v>
      </c>
      <c r="AV63" s="517" t="e">
        <f ca="1">+IF(AND(ISNUMBER(OFFSET('Sanitation Data'!$I$6,0,10*ROW('Sanitation Data'!I57))),'Data Summary'!DK63="Yes"),OFFSET('Sanitation Data'!$I$6,0,10*ROW('Sanitation Data'!I57)),NA())</f>
        <v>#N/A</v>
      </c>
      <c r="AW63" s="517" t="e">
        <f ca="1">+IF(AND(ISNUMBER(OFFSET('Sanitation Data'!$I$10,0,10*ROW('Sanitation Data'!I57))),'Data Summary'!DL63="Yes"),OFFSET('Sanitation Data'!$I$10,0,10*ROW('Sanitation Data'!I57)),NA())</f>
        <v>#N/A</v>
      </c>
      <c r="AX63" s="517" t="e">
        <f ca="1">+IF(AND(ISNUMBER(OFFSET('Sanitation Data'!$I$11,0,10*ROW('Sanitation Data'!I57))),'Data Summary'!DM63="Yes"),OFFSET('Sanitation Data'!$I$11,0,10*ROW('Sanitation Data'!I57)),NA())</f>
        <v>#N/A</v>
      </c>
      <c r="AY63" s="517" t="e">
        <f ca="1">+IF(AND(ISNUMBER(OFFSET('Sanitation Data'!$I$12,0,10*ROW('Sanitation Data'!I57))),'Data Summary'!DN63="Yes"),OFFSET('Sanitation Data'!$I$12,0,10*ROW('Sanitation Data'!I57)),NA())</f>
        <v>#N/A</v>
      </c>
      <c r="AZ63" s="518" t="e">
        <f ca="1">+IF(AND(ISNUMBER(OFFSET('Hygiene Data'!$D$5,0,10*ROW('Hygiene Data'!D57))),'Data Summary'!DO63="Yes"),OFFSET('Hygiene Data'!$D$5,0,10*ROW('Hygiene Data'!D57)),NA())</f>
        <v>#N/A</v>
      </c>
      <c r="BA63" s="518" t="e">
        <f ca="1">+IF(AND(ISNUMBER(OFFSET('Hygiene Data'!$D$7,0,10*ROW('Hygiene Data'!D57))),'Data Summary'!DP63="Yes"),OFFSET('Hygiene Data'!$D$7,0,10*ROW('Hygiene Data'!D57)),NA())</f>
        <v>#N/A</v>
      </c>
      <c r="BB63" s="518" t="e">
        <f ca="1">+IF(AND(ISNUMBER(OFFSET('Hygiene Data'!$D$9,0,10*ROW('Hygiene Data'!D57))),'Data Summary'!DQ63="Yes"),OFFSET('Hygiene Data'!$D$9,0,10*ROW('Hygiene Data'!D57)),NA())</f>
        <v>#N/A</v>
      </c>
      <c r="BC63" s="518" t="e">
        <f ca="1">+IF(AND(ISNUMBER(OFFSET('Hygiene Data'!$E$5,0,10*ROW('Hygiene Data'!E57))),'Data Summary'!DR63="Yes"),OFFSET('Hygiene Data'!$E$5,0,10*ROW('Hygiene Data'!E57)),NA())</f>
        <v>#N/A</v>
      </c>
      <c r="BD63" s="518" t="e">
        <f ca="1">+IF(AND(ISNUMBER(OFFSET('Hygiene Data'!$E$7,0,10*ROW('Hygiene Data'!E57))),'Data Summary'!DS63="Yes"),OFFSET('Hygiene Data'!$E$7,0,10*ROW('Hygiene Data'!E57)),NA())</f>
        <v>#N/A</v>
      </c>
      <c r="BE63" s="518" t="e">
        <f ca="1">+IF(AND(ISNUMBER(OFFSET('Hygiene Data'!$E$9,0,10*ROW('Hygiene Data'!E57))),'Data Summary'!DT63="Yes"),OFFSET('Hygiene Data'!$E$9,0,10*ROW('Hygiene Data'!E57)),NA())</f>
        <v>#N/A</v>
      </c>
      <c r="BF63" s="518" t="e">
        <f ca="1">+IF(AND(ISNUMBER(OFFSET('Hygiene Data'!$F$5,0,10*ROW('Hygiene Data'!F57))),'Data Summary'!DU63="Yes"),OFFSET('Hygiene Data'!$F$5,0,10*ROW('Hygiene Data'!F57)),NA())</f>
        <v>#N/A</v>
      </c>
      <c r="BG63" s="518" t="e">
        <f ca="1">+IF(AND(ISNUMBER(OFFSET('Hygiene Data'!$F$7,0,10*ROW('Hygiene Data'!F57))),'Data Summary'!DV63="Yes"),OFFSET('Hygiene Data'!$F$7,0,10*ROW('Hygiene Data'!F57)),NA())</f>
        <v>#N/A</v>
      </c>
      <c r="BH63" s="518" t="e">
        <f ca="1">+IF(AND(ISNUMBER(OFFSET('Hygiene Data'!$F$9,0,10*ROW('Hygiene Data'!F57))),'Data Summary'!DW63="Yes"),OFFSET('Hygiene Data'!$F$9,0,10*ROW('Hygiene Data'!F57)),NA())</f>
        <v>#N/A</v>
      </c>
      <c r="BI63" s="518" t="e">
        <f ca="1">+IF(AND(ISNUMBER(OFFSET('Hygiene Data'!$G$5,0,10*ROW('Hygiene Data'!G57))),'Data Summary'!DX63="Yes"),OFFSET('Hygiene Data'!$G$5,0,10*ROW('Hygiene Data'!G57)),NA())</f>
        <v>#N/A</v>
      </c>
      <c r="BJ63" s="518" t="e">
        <f ca="1">+IF(AND(ISNUMBER(OFFSET('Hygiene Data'!$G$7,0,10*ROW('Hygiene Data'!G57))),'Data Summary'!DY63="Yes"),OFFSET('Hygiene Data'!$G$7,0,10*ROW('Hygiene Data'!G57)),NA())</f>
        <v>#N/A</v>
      </c>
      <c r="BK63" s="518" t="e">
        <f ca="1">+IF(AND(ISNUMBER(OFFSET('Hygiene Data'!$G$9,0,10*ROW('Hygiene Data'!G57))),'Data Summary'!DZ63="Yes"),OFFSET('Hygiene Data'!$G$9,0,10*ROW('Hygiene Data'!G57)),NA())</f>
        <v>#N/A</v>
      </c>
      <c r="BL63" s="518" t="e">
        <f ca="1">+IF(AND(ISNUMBER(OFFSET('Hygiene Data'!$H$5,0,10*ROW('Hygiene Data'!H57))),'Data Summary'!EA63="Yes"),OFFSET('Hygiene Data'!$H$5,0,10*ROW('Hygiene Data'!H57)),NA())</f>
        <v>#N/A</v>
      </c>
      <c r="BM63" s="518" t="e">
        <f ca="1">+IF(AND(ISNUMBER(OFFSET('Hygiene Data'!$H$7,0,10*ROW('Hygiene Data'!H57))),'Data Summary'!EB63="Yes"),OFFSET('Hygiene Data'!$H$7,0,10*ROW('Hygiene Data'!H57)),NA())</f>
        <v>#N/A</v>
      </c>
      <c r="BN63" s="518" t="e">
        <f ca="1">+IF(AND(ISNUMBER(OFFSET('Hygiene Data'!$H$9,0,10*ROW('Hygiene Data'!H57))),'Data Summary'!EC63="Yes"),OFFSET('Hygiene Data'!$H$9,0,10*ROW('Hygiene Data'!H57)),NA())</f>
        <v>#N/A</v>
      </c>
      <c r="BO63" s="518" t="e">
        <f ca="1">+IF(AND(ISNUMBER(OFFSET('Hygiene Data'!$I$5,0,10*ROW('Hygiene Data'!I57))),'Data Summary'!ED63="Yes"),OFFSET('Hygiene Data'!$I$5,0,10*ROW('Hygiene Data'!I57)),NA())</f>
        <v>#N/A</v>
      </c>
      <c r="BP63" s="518" t="e">
        <f ca="1">+IF(AND(ISNUMBER(OFFSET('Hygiene Data'!$I$7,0,10*ROW('Hygiene Data'!I57))),'Data Summary'!EE63="Yes"),OFFSET('Hygiene Data'!$I$7,0,10*ROW('Hygiene Data'!I57)),NA())</f>
        <v>#N/A</v>
      </c>
      <c r="BQ63" s="518" t="e">
        <f ca="1">+IF(AND(ISNUMBER(OFFSET('Hygiene Data'!$I$9,0,10*ROW('Hygiene Data'!I57))),'Data Summary'!EF63="Yes"),OFFSET('Hygiene Data'!$I$9,0,10*ROW('Hygiene Data'!I57)),NA())</f>
        <v>#N/A</v>
      </c>
    </row>
    <row r="64" spans="1:69" x14ac:dyDescent="0.25">
      <c r="A64" s="514" t="e">
        <f ca="1">+RIGHT('Data Summary'!A64,LEN('Data Summary'!A64)-9)</f>
        <v>#VALUE!</v>
      </c>
      <c r="B64" s="488" t="str">
        <f ca="1">+IF(ISTEXT('Data Summary'!B64),'Data Summary'!B64,"")</f>
        <v/>
      </c>
      <c r="C64" s="515" t="e">
        <f ca="1">+VALUE('Data Summary'!C64)</f>
        <v>#VALUE!</v>
      </c>
      <c r="D64" s="516" t="e">
        <f ca="1">+IF(AND(ISNUMBER(OFFSET('Water Data'!$D$4,0,10*ROW('Water Data'!D58))),'Data Summary'!BS64="Yes"),100-OFFSET('Water Data'!$D$4,0,10*ROW('Water Data'!D58)),NA())</f>
        <v>#N/A</v>
      </c>
      <c r="E64" s="516" t="e">
        <f ca="1">+IF(AND(ISNUMBER(OFFSET('Water Data'!$D$6,0,10*ROW('Water Data'!D58))),'Data Summary'!BT64="Yes"),OFFSET('Water Data'!$D$6,0,10*ROW('Water Data'!D58)),NA())</f>
        <v>#N/A</v>
      </c>
      <c r="F64" s="516" t="e">
        <f ca="1">+IF(AND(ISNUMBER(OFFSET('Water Data'!$D$9,0,10*ROW('Water Data'!D58))),'Data Summary'!BU64="Yes"),OFFSET('Water Data'!$D$9,0,10*ROW('Water Data'!D58)),NA())</f>
        <v>#N/A</v>
      </c>
      <c r="G64" s="516" t="e">
        <f ca="1">+IF(AND(ISNUMBER(OFFSET('Water Data'!$E$4,0,10*ROW('Water Data'!E58))),'Data Summary'!BV64="Yes"),100-OFFSET('Water Data'!$E$4,0,10*ROW('Water Data'!E58)),NA())</f>
        <v>#N/A</v>
      </c>
      <c r="H64" s="516" t="e">
        <f ca="1">+IF(AND(ISNUMBER(OFFSET('Water Data'!$E$6,0,10*ROW('Water Data'!E58))),'Data Summary'!BW64="Yes"),OFFSET('Water Data'!$E$6,0,10*ROW('Water Data'!E58)),NA())</f>
        <v>#N/A</v>
      </c>
      <c r="I64" s="516" t="e">
        <f ca="1">+IF(AND(ISNUMBER(OFFSET('Water Data'!$E$9,0,10*ROW('Water Data'!E58))),'Data Summary'!BX64="Yes"),OFFSET('Water Data'!$E$9,0,10*ROW('Water Data'!E58)),NA())</f>
        <v>#N/A</v>
      </c>
      <c r="J64" s="516" t="e">
        <f ca="1">+IF(AND(ISNUMBER(OFFSET('Water Data'!$F$4,0,10*ROW('Water Data'!F58))),'Data Summary'!BY64="Yes"),100-OFFSET('Water Data'!$F$4,0,10*ROW('Water Data'!F58)),NA())</f>
        <v>#N/A</v>
      </c>
      <c r="K64" s="516" t="e">
        <f ca="1">+IF(AND(ISNUMBER(OFFSET('Water Data'!$F$6,0,10*ROW('Water Data'!F58))),'Data Summary'!BZ64="Yes"),OFFSET('Water Data'!$F$6,0,10*ROW('Water Data'!F58)),NA())</f>
        <v>#N/A</v>
      </c>
      <c r="L64" s="516" t="e">
        <f ca="1">+IF(AND(ISNUMBER(OFFSET('Water Data'!$F$9,0,10*ROW('Water Data'!F58))),'Data Summary'!CA64="Yes"),OFFSET('Water Data'!$F$9,0,10*ROW('Water Data'!F58)),NA())</f>
        <v>#N/A</v>
      </c>
      <c r="M64" s="516" t="e">
        <f ca="1">+IF(AND(ISNUMBER(OFFSET('Water Data'!$G$4,0,10*ROW('Water Data'!G58))),'Data Summary'!CB64="Yes"),100-OFFSET('Water Data'!$G$4,0,10*ROW('Water Data'!G58)),NA())</f>
        <v>#N/A</v>
      </c>
      <c r="N64" s="516" t="e">
        <f ca="1">+IF(AND(ISNUMBER(OFFSET('Water Data'!$G$6,0,10*ROW('Water Data'!G58))),'Data Summary'!CC64="Yes"),OFFSET('Water Data'!$G$6,0,10*ROW('Water Data'!G58)),NA())</f>
        <v>#N/A</v>
      </c>
      <c r="O64" s="516" t="e">
        <f ca="1">+IF(AND(ISNUMBER(OFFSET('Water Data'!$G$9,0,10*ROW('Water Data'!G58))),'Data Summary'!CD64="Yes"),OFFSET('Water Data'!$G$9,0,10*ROW('Water Data'!G58)),NA())</f>
        <v>#N/A</v>
      </c>
      <c r="P64" s="516" t="e">
        <f ca="1">+IF(AND(ISNUMBER(OFFSET('Water Data'!$H$4,0,10*ROW('Water Data'!H58))),'Data Summary'!CE64="Yes"),100-OFFSET('Water Data'!$H$4,0,10*ROW('Water Data'!H58)),NA())</f>
        <v>#N/A</v>
      </c>
      <c r="Q64" s="516" t="e">
        <f ca="1">+IF(AND(ISNUMBER(OFFSET('Water Data'!$H$6,0,10*ROW('Water Data'!H58))),'Data Summary'!CF64="Yes"),OFFSET('Water Data'!$H$6,0,10*ROW('Water Data'!H58)),NA())</f>
        <v>#N/A</v>
      </c>
      <c r="R64" s="516" t="e">
        <f ca="1">+IF(AND(ISNUMBER(OFFSET('Water Data'!$H$9,0,10*ROW('Water Data'!H58))),'Data Summary'!CG64="Yes"),OFFSET('Water Data'!$H$9,0,10*ROW('Water Data'!H58)),NA())</f>
        <v>#N/A</v>
      </c>
      <c r="S64" s="516" t="e">
        <f ca="1">+IF(AND(ISNUMBER(OFFSET('Water Data'!$I$4,0,10*ROW('Water Data'!I58))),'Data Summary'!CH64="Yes"),100-OFFSET('Water Data'!$I$4,0,10*ROW('Water Data'!I58)),NA())</f>
        <v>#N/A</v>
      </c>
      <c r="T64" s="516" t="e">
        <f ca="1">+IF(AND(ISNUMBER(OFFSET('Water Data'!$I$6,0,10*ROW('Water Data'!I58))),'Data Summary'!CI64="Yes"),OFFSET('Water Data'!$I$6,0,10*ROW('Water Data'!I58)),NA())</f>
        <v>#N/A</v>
      </c>
      <c r="U64" s="516" t="e">
        <f ca="1">+IF(AND(ISNUMBER(OFFSET('Water Data'!$I$9,0,10*ROW('Water Data'!I58))),'Data Summary'!CJ64="Yes"),OFFSET('Water Data'!$I$9,0,10*ROW('Water Data'!I58)),NA())</f>
        <v>#N/A</v>
      </c>
      <c r="V64" s="517" t="e">
        <f ca="1">+IF(AND(ISNUMBER(OFFSET('Sanitation Data'!$D$4,0,10*ROW('Sanitation Data'!D58))),'Data Summary'!CK64="Yes"),100-OFFSET('Sanitation Data'!$D$4,0,10*ROW('Sanitation Data'!D58)),NA())</f>
        <v>#N/A</v>
      </c>
      <c r="W64" s="517" t="e">
        <f ca="1">+IF(AND(ISNUMBER(OFFSET('Sanitation Data'!$D$6,0,10*ROW('Sanitation Data'!D58))),'Data Summary'!CL64="Yes"),OFFSET('Sanitation Data'!$D$6,0,10*ROW('Sanitation Data'!D58)),NA())</f>
        <v>#N/A</v>
      </c>
      <c r="X64" s="517" t="e">
        <f ca="1">+IF(AND(ISNUMBER(OFFSET('Sanitation Data'!$D$10,0,10*ROW('Sanitation Data'!D58))),'Data Summary'!CM64="Yes"),OFFSET('Sanitation Data'!$D$10,0,10*ROW('Sanitation Data'!D58)),NA())</f>
        <v>#N/A</v>
      </c>
      <c r="Y64" s="517" t="e">
        <f ca="1">+IF(AND(ISNUMBER(OFFSET('Sanitation Data'!$D$11,0,10*ROW('Sanitation Data'!D58))),'Data Summary'!CN64="Yes"),OFFSET('Sanitation Data'!$D$11,0,10*ROW('Sanitation Data'!D58)),NA())</f>
        <v>#N/A</v>
      </c>
      <c r="Z64" s="517" t="e">
        <f ca="1">+IF(AND(ISNUMBER(OFFSET('Sanitation Data'!$D$12,0,10*ROW('Sanitation Data'!D58))),'Data Summary'!CO64="Yes"),OFFSET('Sanitation Data'!$D$12,0,10*ROW('Sanitation Data'!D58)),NA())</f>
        <v>#N/A</v>
      </c>
      <c r="AA64" s="517" t="e">
        <f ca="1">+IF(AND(ISNUMBER(OFFSET('Sanitation Data'!$E$4,0,10*ROW('Sanitation Data'!E58))),'Data Summary'!CP64="Yes"),100-OFFSET('Sanitation Data'!$E$4,0,10*ROW('Sanitation Data'!E58)),NA())</f>
        <v>#N/A</v>
      </c>
      <c r="AB64" s="517" t="e">
        <f ca="1">+IF(AND(ISNUMBER(OFFSET('Sanitation Data'!$E$6,0,10*ROW('Sanitation Data'!E58))),'Data Summary'!CQ64="Yes"),OFFSET('Sanitation Data'!$E$6,0,10*ROW('Sanitation Data'!E58)),NA())</f>
        <v>#N/A</v>
      </c>
      <c r="AC64" s="517" t="e">
        <f ca="1">+IF(AND(ISNUMBER(OFFSET('Sanitation Data'!$E$10,0,10*ROW('Sanitation Data'!E58))),'Data Summary'!CR64="Yes"),OFFSET('Sanitation Data'!$E$10,0,10*ROW('Sanitation Data'!E58)),NA())</f>
        <v>#N/A</v>
      </c>
      <c r="AD64" s="517" t="e">
        <f ca="1">+IF(AND(ISNUMBER(OFFSET('Sanitation Data'!$E$11,0,10*ROW('Sanitation Data'!E58))),'Data Summary'!CS64="Yes"),OFFSET('Sanitation Data'!$E$11,0,10*ROW('Sanitation Data'!E58)),NA())</f>
        <v>#N/A</v>
      </c>
      <c r="AE64" s="517" t="e">
        <f ca="1">+IF(AND(ISNUMBER(OFFSET('Sanitation Data'!$E$12,0,10*ROW('Sanitation Data'!E58))),'Data Summary'!CT64="Yes"),OFFSET('Sanitation Data'!$E$12,0,10*ROW('Sanitation Data'!E58)),NA())</f>
        <v>#N/A</v>
      </c>
      <c r="AF64" s="517" t="e">
        <f ca="1">+IF(AND(ISNUMBER(OFFSET('Sanitation Data'!$F$4,0,10*ROW('Sanitation Data'!F58))),'Data Summary'!CU64="Yes"),100-OFFSET('Sanitation Data'!$F$4,0,10*ROW('Sanitation Data'!F58)),NA())</f>
        <v>#N/A</v>
      </c>
      <c r="AG64" s="517" t="e">
        <f ca="1">+IF(AND(ISNUMBER(OFFSET('Sanitation Data'!$F$6,0,10*ROW('Sanitation Data'!F58))),'Data Summary'!CV64="Yes"),OFFSET('Sanitation Data'!$F$6,0,10*ROW('Sanitation Data'!F58)),NA())</f>
        <v>#N/A</v>
      </c>
      <c r="AH64" s="517" t="e">
        <f ca="1">+IF(AND(ISNUMBER(OFFSET('Sanitation Data'!$F$10,0,10*ROW('Sanitation Data'!F58))),'Data Summary'!CW64="Yes"),OFFSET('Sanitation Data'!$F$10,0,10*ROW('Sanitation Data'!F58)),NA())</f>
        <v>#N/A</v>
      </c>
      <c r="AI64" s="517" t="e">
        <f ca="1">+IF(AND(ISNUMBER(OFFSET('Sanitation Data'!$F$11,0,10*ROW('Sanitation Data'!F58))),'Data Summary'!CX64="Yes"),OFFSET('Sanitation Data'!$F$11,0,10*ROW('Sanitation Data'!F58)),NA())</f>
        <v>#N/A</v>
      </c>
      <c r="AJ64" s="517" t="e">
        <f ca="1">+IF(AND(ISNUMBER(OFFSET('Sanitation Data'!$F$12,0,10*ROW('Sanitation Data'!F58))),'Data Summary'!CY64="Yes"),OFFSET('Sanitation Data'!$F$12,0,10*ROW('Sanitation Data'!F58)),NA())</f>
        <v>#N/A</v>
      </c>
      <c r="AK64" s="517" t="e">
        <f ca="1">+IF(AND(ISNUMBER(OFFSET('Sanitation Data'!$G$4,0,10*ROW('Sanitation Data'!G58))),'Data Summary'!CZ64="Yes"),100-OFFSET('Sanitation Data'!$G$4,0,10*ROW('Sanitation Data'!G58)),NA())</f>
        <v>#N/A</v>
      </c>
      <c r="AL64" s="517" t="e">
        <f ca="1">+IF(AND(ISNUMBER(OFFSET('Sanitation Data'!$G$6,0,10*ROW('Sanitation Data'!G58))),'Data Summary'!DA64="Yes"),OFFSET('Sanitation Data'!$G$6,0,10*ROW('Sanitation Data'!G58)),NA())</f>
        <v>#N/A</v>
      </c>
      <c r="AM64" s="517" t="e">
        <f ca="1">+IF(AND(ISNUMBER(OFFSET('Sanitation Data'!$G$10,0,10*ROW('Sanitation Data'!G58))),'Data Summary'!DB64="Yes"),OFFSET('Sanitation Data'!$G$10,0,10*ROW('Sanitation Data'!G58)),NA())</f>
        <v>#N/A</v>
      </c>
      <c r="AN64" s="517" t="e">
        <f ca="1">+IF(AND(ISNUMBER(OFFSET('Sanitation Data'!$G$11,0,10*ROW('Sanitation Data'!G58))),'Data Summary'!DC64="Yes"),OFFSET('Sanitation Data'!$G$11,0,10*ROW('Sanitation Data'!G58)),NA())</f>
        <v>#N/A</v>
      </c>
      <c r="AO64" s="517" t="e">
        <f ca="1">+IF(AND(ISNUMBER(OFFSET('Sanitation Data'!$G$12,0,10*ROW('Sanitation Data'!G58))),'Data Summary'!DD64="Yes"),OFFSET('Sanitation Data'!$G$12,0,10*ROW('Sanitation Data'!G58)),NA())</f>
        <v>#N/A</v>
      </c>
      <c r="AP64" s="517" t="e">
        <f ca="1">+IF(AND(ISNUMBER(OFFSET('Sanitation Data'!$H$4,0,10*ROW('Sanitation Data'!H58))),'Data Summary'!DE64="Yes"),100-OFFSET('Sanitation Data'!$H$4,0,10*ROW('Sanitation Data'!H58)),NA())</f>
        <v>#N/A</v>
      </c>
      <c r="AQ64" s="517" t="e">
        <f ca="1">+IF(AND(ISNUMBER(OFFSET('Sanitation Data'!$H$6,0,10*ROW('Sanitation Data'!H58))),'Data Summary'!DF64="Yes"),OFFSET('Sanitation Data'!$H$6,0,10*ROW('Sanitation Data'!H58)),NA())</f>
        <v>#N/A</v>
      </c>
      <c r="AR64" s="517" t="e">
        <f ca="1">+IF(AND(ISNUMBER(OFFSET('Sanitation Data'!$H$10,0,10*ROW('Sanitation Data'!H58))),'Data Summary'!DG64="Yes"),OFFSET('Sanitation Data'!$H$10,0,10*ROW('Sanitation Data'!H58)),NA())</f>
        <v>#N/A</v>
      </c>
      <c r="AS64" s="517" t="e">
        <f ca="1">+IF(AND(ISNUMBER(OFFSET('Sanitation Data'!$H$11,0,10*ROW('Sanitation Data'!H58))),'Data Summary'!DH64="Yes"),OFFSET('Sanitation Data'!$H$11,0,10*ROW('Sanitation Data'!H58)),NA())</f>
        <v>#N/A</v>
      </c>
      <c r="AT64" s="517" t="e">
        <f ca="1">+IF(AND(ISNUMBER(OFFSET('Sanitation Data'!$H$12,0,10*ROW('Sanitation Data'!H58))),'Data Summary'!DI64="Yes"),OFFSET('Sanitation Data'!$H$12,0,10*ROW('Sanitation Data'!H58)),NA())</f>
        <v>#N/A</v>
      </c>
      <c r="AU64" s="517" t="e">
        <f ca="1">+IF(AND(ISNUMBER(OFFSET('Sanitation Data'!$I$4,0,10*ROW('Sanitation Data'!I58))),'Data Summary'!DJ64="Yes"),100-OFFSET('Sanitation Data'!$I$4,0,10*ROW('Sanitation Data'!I58)),NA())</f>
        <v>#N/A</v>
      </c>
      <c r="AV64" s="517" t="e">
        <f ca="1">+IF(AND(ISNUMBER(OFFSET('Sanitation Data'!$I$6,0,10*ROW('Sanitation Data'!I58))),'Data Summary'!DK64="Yes"),OFFSET('Sanitation Data'!$I$6,0,10*ROW('Sanitation Data'!I58)),NA())</f>
        <v>#N/A</v>
      </c>
      <c r="AW64" s="517" t="e">
        <f ca="1">+IF(AND(ISNUMBER(OFFSET('Sanitation Data'!$I$10,0,10*ROW('Sanitation Data'!I58))),'Data Summary'!DL64="Yes"),OFFSET('Sanitation Data'!$I$10,0,10*ROW('Sanitation Data'!I58)),NA())</f>
        <v>#N/A</v>
      </c>
      <c r="AX64" s="517" t="e">
        <f ca="1">+IF(AND(ISNUMBER(OFFSET('Sanitation Data'!$I$11,0,10*ROW('Sanitation Data'!I58))),'Data Summary'!DM64="Yes"),OFFSET('Sanitation Data'!$I$11,0,10*ROW('Sanitation Data'!I58)),NA())</f>
        <v>#N/A</v>
      </c>
      <c r="AY64" s="517" t="e">
        <f ca="1">+IF(AND(ISNUMBER(OFFSET('Sanitation Data'!$I$12,0,10*ROW('Sanitation Data'!I58))),'Data Summary'!DN64="Yes"),OFFSET('Sanitation Data'!$I$12,0,10*ROW('Sanitation Data'!I58)),NA())</f>
        <v>#N/A</v>
      </c>
      <c r="AZ64" s="518" t="e">
        <f ca="1">+IF(AND(ISNUMBER(OFFSET('Hygiene Data'!$D$5,0,10*ROW('Hygiene Data'!D58))),'Data Summary'!DO64="Yes"),OFFSET('Hygiene Data'!$D$5,0,10*ROW('Hygiene Data'!D58)),NA())</f>
        <v>#N/A</v>
      </c>
      <c r="BA64" s="518" t="e">
        <f ca="1">+IF(AND(ISNUMBER(OFFSET('Hygiene Data'!$D$7,0,10*ROW('Hygiene Data'!D58))),'Data Summary'!DP64="Yes"),OFFSET('Hygiene Data'!$D$7,0,10*ROW('Hygiene Data'!D58)),NA())</f>
        <v>#N/A</v>
      </c>
      <c r="BB64" s="518" t="e">
        <f ca="1">+IF(AND(ISNUMBER(OFFSET('Hygiene Data'!$D$9,0,10*ROW('Hygiene Data'!D58))),'Data Summary'!DQ64="Yes"),OFFSET('Hygiene Data'!$D$9,0,10*ROW('Hygiene Data'!D58)),NA())</f>
        <v>#N/A</v>
      </c>
      <c r="BC64" s="518" t="e">
        <f ca="1">+IF(AND(ISNUMBER(OFFSET('Hygiene Data'!$E$5,0,10*ROW('Hygiene Data'!E58))),'Data Summary'!DR64="Yes"),OFFSET('Hygiene Data'!$E$5,0,10*ROW('Hygiene Data'!E58)),NA())</f>
        <v>#N/A</v>
      </c>
      <c r="BD64" s="518" t="e">
        <f ca="1">+IF(AND(ISNUMBER(OFFSET('Hygiene Data'!$E$7,0,10*ROW('Hygiene Data'!E58))),'Data Summary'!DS64="Yes"),OFFSET('Hygiene Data'!$E$7,0,10*ROW('Hygiene Data'!E58)),NA())</f>
        <v>#N/A</v>
      </c>
      <c r="BE64" s="518" t="e">
        <f ca="1">+IF(AND(ISNUMBER(OFFSET('Hygiene Data'!$E$9,0,10*ROW('Hygiene Data'!E58))),'Data Summary'!DT64="Yes"),OFFSET('Hygiene Data'!$E$9,0,10*ROW('Hygiene Data'!E58)),NA())</f>
        <v>#N/A</v>
      </c>
      <c r="BF64" s="518" t="e">
        <f ca="1">+IF(AND(ISNUMBER(OFFSET('Hygiene Data'!$F$5,0,10*ROW('Hygiene Data'!F58))),'Data Summary'!DU64="Yes"),OFFSET('Hygiene Data'!$F$5,0,10*ROW('Hygiene Data'!F58)),NA())</f>
        <v>#N/A</v>
      </c>
      <c r="BG64" s="518" t="e">
        <f ca="1">+IF(AND(ISNUMBER(OFFSET('Hygiene Data'!$F$7,0,10*ROW('Hygiene Data'!F58))),'Data Summary'!DV64="Yes"),OFFSET('Hygiene Data'!$F$7,0,10*ROW('Hygiene Data'!F58)),NA())</f>
        <v>#N/A</v>
      </c>
      <c r="BH64" s="518" t="e">
        <f ca="1">+IF(AND(ISNUMBER(OFFSET('Hygiene Data'!$F$9,0,10*ROW('Hygiene Data'!F58))),'Data Summary'!DW64="Yes"),OFFSET('Hygiene Data'!$F$9,0,10*ROW('Hygiene Data'!F58)),NA())</f>
        <v>#N/A</v>
      </c>
      <c r="BI64" s="518" t="e">
        <f ca="1">+IF(AND(ISNUMBER(OFFSET('Hygiene Data'!$G$5,0,10*ROW('Hygiene Data'!G58))),'Data Summary'!DX64="Yes"),OFFSET('Hygiene Data'!$G$5,0,10*ROW('Hygiene Data'!G58)),NA())</f>
        <v>#N/A</v>
      </c>
      <c r="BJ64" s="518" t="e">
        <f ca="1">+IF(AND(ISNUMBER(OFFSET('Hygiene Data'!$G$7,0,10*ROW('Hygiene Data'!G58))),'Data Summary'!DY64="Yes"),OFFSET('Hygiene Data'!$G$7,0,10*ROW('Hygiene Data'!G58)),NA())</f>
        <v>#N/A</v>
      </c>
      <c r="BK64" s="518" t="e">
        <f ca="1">+IF(AND(ISNUMBER(OFFSET('Hygiene Data'!$G$9,0,10*ROW('Hygiene Data'!G58))),'Data Summary'!DZ64="Yes"),OFFSET('Hygiene Data'!$G$9,0,10*ROW('Hygiene Data'!G58)),NA())</f>
        <v>#N/A</v>
      </c>
      <c r="BL64" s="518" t="e">
        <f ca="1">+IF(AND(ISNUMBER(OFFSET('Hygiene Data'!$H$5,0,10*ROW('Hygiene Data'!H58))),'Data Summary'!EA64="Yes"),OFFSET('Hygiene Data'!$H$5,0,10*ROW('Hygiene Data'!H58)),NA())</f>
        <v>#N/A</v>
      </c>
      <c r="BM64" s="518" t="e">
        <f ca="1">+IF(AND(ISNUMBER(OFFSET('Hygiene Data'!$H$7,0,10*ROW('Hygiene Data'!H58))),'Data Summary'!EB64="Yes"),OFFSET('Hygiene Data'!$H$7,0,10*ROW('Hygiene Data'!H58)),NA())</f>
        <v>#N/A</v>
      </c>
      <c r="BN64" s="518" t="e">
        <f ca="1">+IF(AND(ISNUMBER(OFFSET('Hygiene Data'!$H$9,0,10*ROW('Hygiene Data'!H58))),'Data Summary'!EC64="Yes"),OFFSET('Hygiene Data'!$H$9,0,10*ROW('Hygiene Data'!H58)),NA())</f>
        <v>#N/A</v>
      </c>
      <c r="BO64" s="518" t="e">
        <f ca="1">+IF(AND(ISNUMBER(OFFSET('Hygiene Data'!$I$5,0,10*ROW('Hygiene Data'!I58))),'Data Summary'!ED64="Yes"),OFFSET('Hygiene Data'!$I$5,0,10*ROW('Hygiene Data'!I58)),NA())</f>
        <v>#N/A</v>
      </c>
      <c r="BP64" s="518" t="e">
        <f ca="1">+IF(AND(ISNUMBER(OFFSET('Hygiene Data'!$I$7,0,10*ROW('Hygiene Data'!I58))),'Data Summary'!EE64="Yes"),OFFSET('Hygiene Data'!$I$7,0,10*ROW('Hygiene Data'!I58)),NA())</f>
        <v>#N/A</v>
      </c>
      <c r="BQ64" s="518" t="e">
        <f ca="1">+IF(AND(ISNUMBER(OFFSET('Hygiene Data'!$I$9,0,10*ROW('Hygiene Data'!I58))),'Data Summary'!EF64="Yes"),OFFSET('Hygiene Data'!$I$9,0,10*ROW('Hygiene Data'!I58)),NA())</f>
        <v>#N/A</v>
      </c>
    </row>
    <row r="65" spans="1:69" x14ac:dyDescent="0.25">
      <c r="A65" s="514" t="e">
        <f ca="1">+RIGHT('Data Summary'!A65,LEN('Data Summary'!A65)-9)</f>
        <v>#VALUE!</v>
      </c>
      <c r="B65" s="488" t="str">
        <f ca="1">+IF(ISTEXT('Data Summary'!B65),'Data Summary'!B65,"")</f>
        <v/>
      </c>
      <c r="C65" s="515" t="e">
        <f ca="1">+VALUE('Data Summary'!C65)</f>
        <v>#VALUE!</v>
      </c>
      <c r="D65" s="516" t="e">
        <f ca="1">+IF(AND(ISNUMBER(OFFSET('Water Data'!$D$4,0,10*ROW('Water Data'!D59))),'Data Summary'!BS65="Yes"),100-OFFSET('Water Data'!$D$4,0,10*ROW('Water Data'!D59)),NA())</f>
        <v>#N/A</v>
      </c>
      <c r="E65" s="516" t="e">
        <f ca="1">+IF(AND(ISNUMBER(OFFSET('Water Data'!$D$6,0,10*ROW('Water Data'!D59))),'Data Summary'!BT65="Yes"),OFFSET('Water Data'!$D$6,0,10*ROW('Water Data'!D59)),NA())</f>
        <v>#N/A</v>
      </c>
      <c r="F65" s="516" t="e">
        <f ca="1">+IF(AND(ISNUMBER(OFFSET('Water Data'!$D$9,0,10*ROW('Water Data'!D59))),'Data Summary'!BU65="Yes"),OFFSET('Water Data'!$D$9,0,10*ROW('Water Data'!D59)),NA())</f>
        <v>#N/A</v>
      </c>
      <c r="G65" s="516" t="e">
        <f ca="1">+IF(AND(ISNUMBER(OFFSET('Water Data'!$E$4,0,10*ROW('Water Data'!E59))),'Data Summary'!BV65="Yes"),100-OFFSET('Water Data'!$E$4,0,10*ROW('Water Data'!E59)),NA())</f>
        <v>#N/A</v>
      </c>
      <c r="H65" s="516" t="e">
        <f ca="1">+IF(AND(ISNUMBER(OFFSET('Water Data'!$E$6,0,10*ROW('Water Data'!E59))),'Data Summary'!BW65="Yes"),OFFSET('Water Data'!$E$6,0,10*ROW('Water Data'!E59)),NA())</f>
        <v>#N/A</v>
      </c>
      <c r="I65" s="516" t="e">
        <f ca="1">+IF(AND(ISNUMBER(OFFSET('Water Data'!$E$9,0,10*ROW('Water Data'!E59))),'Data Summary'!BX65="Yes"),OFFSET('Water Data'!$E$9,0,10*ROW('Water Data'!E59)),NA())</f>
        <v>#N/A</v>
      </c>
      <c r="J65" s="516" t="e">
        <f ca="1">+IF(AND(ISNUMBER(OFFSET('Water Data'!$F$4,0,10*ROW('Water Data'!F59))),'Data Summary'!BY65="Yes"),100-OFFSET('Water Data'!$F$4,0,10*ROW('Water Data'!F59)),NA())</f>
        <v>#N/A</v>
      </c>
      <c r="K65" s="516" t="e">
        <f ca="1">+IF(AND(ISNUMBER(OFFSET('Water Data'!$F$6,0,10*ROW('Water Data'!F59))),'Data Summary'!BZ65="Yes"),OFFSET('Water Data'!$F$6,0,10*ROW('Water Data'!F59)),NA())</f>
        <v>#N/A</v>
      </c>
      <c r="L65" s="516" t="e">
        <f ca="1">+IF(AND(ISNUMBER(OFFSET('Water Data'!$F$9,0,10*ROW('Water Data'!F59))),'Data Summary'!CA65="Yes"),OFFSET('Water Data'!$F$9,0,10*ROW('Water Data'!F59)),NA())</f>
        <v>#N/A</v>
      </c>
      <c r="M65" s="516" t="e">
        <f ca="1">+IF(AND(ISNUMBER(OFFSET('Water Data'!$G$4,0,10*ROW('Water Data'!G59))),'Data Summary'!CB65="Yes"),100-OFFSET('Water Data'!$G$4,0,10*ROW('Water Data'!G59)),NA())</f>
        <v>#N/A</v>
      </c>
      <c r="N65" s="516" t="e">
        <f ca="1">+IF(AND(ISNUMBER(OFFSET('Water Data'!$G$6,0,10*ROW('Water Data'!G59))),'Data Summary'!CC65="Yes"),OFFSET('Water Data'!$G$6,0,10*ROW('Water Data'!G59)),NA())</f>
        <v>#N/A</v>
      </c>
      <c r="O65" s="516" t="e">
        <f ca="1">+IF(AND(ISNUMBER(OFFSET('Water Data'!$G$9,0,10*ROW('Water Data'!G59))),'Data Summary'!CD65="Yes"),OFFSET('Water Data'!$G$9,0,10*ROW('Water Data'!G59)),NA())</f>
        <v>#N/A</v>
      </c>
      <c r="P65" s="516" t="e">
        <f ca="1">+IF(AND(ISNUMBER(OFFSET('Water Data'!$H$4,0,10*ROW('Water Data'!H59))),'Data Summary'!CE65="Yes"),100-OFFSET('Water Data'!$H$4,0,10*ROW('Water Data'!H59)),NA())</f>
        <v>#N/A</v>
      </c>
      <c r="Q65" s="516" t="e">
        <f ca="1">+IF(AND(ISNUMBER(OFFSET('Water Data'!$H$6,0,10*ROW('Water Data'!H59))),'Data Summary'!CF65="Yes"),OFFSET('Water Data'!$H$6,0,10*ROW('Water Data'!H59)),NA())</f>
        <v>#N/A</v>
      </c>
      <c r="R65" s="516" t="e">
        <f ca="1">+IF(AND(ISNUMBER(OFFSET('Water Data'!$H$9,0,10*ROW('Water Data'!H59))),'Data Summary'!CG65="Yes"),OFFSET('Water Data'!$H$9,0,10*ROW('Water Data'!H59)),NA())</f>
        <v>#N/A</v>
      </c>
      <c r="S65" s="516" t="e">
        <f ca="1">+IF(AND(ISNUMBER(OFFSET('Water Data'!$I$4,0,10*ROW('Water Data'!I59))),'Data Summary'!CH65="Yes"),100-OFFSET('Water Data'!$I$4,0,10*ROW('Water Data'!I59)),NA())</f>
        <v>#N/A</v>
      </c>
      <c r="T65" s="516" t="e">
        <f ca="1">+IF(AND(ISNUMBER(OFFSET('Water Data'!$I$6,0,10*ROW('Water Data'!I59))),'Data Summary'!CI65="Yes"),OFFSET('Water Data'!$I$6,0,10*ROW('Water Data'!I59)),NA())</f>
        <v>#N/A</v>
      </c>
      <c r="U65" s="516" t="e">
        <f ca="1">+IF(AND(ISNUMBER(OFFSET('Water Data'!$I$9,0,10*ROW('Water Data'!I59))),'Data Summary'!CJ65="Yes"),OFFSET('Water Data'!$I$9,0,10*ROW('Water Data'!I59)),NA())</f>
        <v>#N/A</v>
      </c>
      <c r="V65" s="517" t="e">
        <f ca="1">+IF(AND(ISNUMBER(OFFSET('Sanitation Data'!$D$4,0,10*ROW('Sanitation Data'!D59))),'Data Summary'!CK65="Yes"),100-OFFSET('Sanitation Data'!$D$4,0,10*ROW('Sanitation Data'!D59)),NA())</f>
        <v>#N/A</v>
      </c>
      <c r="W65" s="517" t="e">
        <f ca="1">+IF(AND(ISNUMBER(OFFSET('Sanitation Data'!$D$6,0,10*ROW('Sanitation Data'!D59))),'Data Summary'!CL65="Yes"),OFFSET('Sanitation Data'!$D$6,0,10*ROW('Sanitation Data'!D59)),NA())</f>
        <v>#N/A</v>
      </c>
      <c r="X65" s="517" t="e">
        <f ca="1">+IF(AND(ISNUMBER(OFFSET('Sanitation Data'!$D$10,0,10*ROW('Sanitation Data'!D59))),'Data Summary'!CM65="Yes"),OFFSET('Sanitation Data'!$D$10,0,10*ROW('Sanitation Data'!D59)),NA())</f>
        <v>#N/A</v>
      </c>
      <c r="Y65" s="517" t="e">
        <f ca="1">+IF(AND(ISNUMBER(OFFSET('Sanitation Data'!$D$11,0,10*ROW('Sanitation Data'!D59))),'Data Summary'!CN65="Yes"),OFFSET('Sanitation Data'!$D$11,0,10*ROW('Sanitation Data'!D59)),NA())</f>
        <v>#N/A</v>
      </c>
      <c r="Z65" s="517" t="e">
        <f ca="1">+IF(AND(ISNUMBER(OFFSET('Sanitation Data'!$D$12,0,10*ROW('Sanitation Data'!D59))),'Data Summary'!CO65="Yes"),OFFSET('Sanitation Data'!$D$12,0,10*ROW('Sanitation Data'!D59)),NA())</f>
        <v>#N/A</v>
      </c>
      <c r="AA65" s="517" t="e">
        <f ca="1">+IF(AND(ISNUMBER(OFFSET('Sanitation Data'!$E$4,0,10*ROW('Sanitation Data'!E59))),'Data Summary'!CP65="Yes"),100-OFFSET('Sanitation Data'!$E$4,0,10*ROW('Sanitation Data'!E59)),NA())</f>
        <v>#N/A</v>
      </c>
      <c r="AB65" s="517" t="e">
        <f ca="1">+IF(AND(ISNUMBER(OFFSET('Sanitation Data'!$E$6,0,10*ROW('Sanitation Data'!E59))),'Data Summary'!CQ65="Yes"),OFFSET('Sanitation Data'!$E$6,0,10*ROW('Sanitation Data'!E59)),NA())</f>
        <v>#N/A</v>
      </c>
      <c r="AC65" s="517" t="e">
        <f ca="1">+IF(AND(ISNUMBER(OFFSET('Sanitation Data'!$E$10,0,10*ROW('Sanitation Data'!E59))),'Data Summary'!CR65="Yes"),OFFSET('Sanitation Data'!$E$10,0,10*ROW('Sanitation Data'!E59)),NA())</f>
        <v>#N/A</v>
      </c>
      <c r="AD65" s="517" t="e">
        <f ca="1">+IF(AND(ISNUMBER(OFFSET('Sanitation Data'!$E$11,0,10*ROW('Sanitation Data'!E59))),'Data Summary'!CS65="Yes"),OFFSET('Sanitation Data'!$E$11,0,10*ROW('Sanitation Data'!E59)),NA())</f>
        <v>#N/A</v>
      </c>
      <c r="AE65" s="517" t="e">
        <f ca="1">+IF(AND(ISNUMBER(OFFSET('Sanitation Data'!$E$12,0,10*ROW('Sanitation Data'!E59))),'Data Summary'!CT65="Yes"),OFFSET('Sanitation Data'!$E$12,0,10*ROW('Sanitation Data'!E59)),NA())</f>
        <v>#N/A</v>
      </c>
      <c r="AF65" s="517" t="e">
        <f ca="1">+IF(AND(ISNUMBER(OFFSET('Sanitation Data'!$F$4,0,10*ROW('Sanitation Data'!F59))),'Data Summary'!CU65="Yes"),100-OFFSET('Sanitation Data'!$F$4,0,10*ROW('Sanitation Data'!F59)),NA())</f>
        <v>#N/A</v>
      </c>
      <c r="AG65" s="517" t="e">
        <f ca="1">+IF(AND(ISNUMBER(OFFSET('Sanitation Data'!$F$6,0,10*ROW('Sanitation Data'!F59))),'Data Summary'!CV65="Yes"),OFFSET('Sanitation Data'!$F$6,0,10*ROW('Sanitation Data'!F59)),NA())</f>
        <v>#N/A</v>
      </c>
      <c r="AH65" s="517" t="e">
        <f ca="1">+IF(AND(ISNUMBER(OFFSET('Sanitation Data'!$F$10,0,10*ROW('Sanitation Data'!F59))),'Data Summary'!CW65="Yes"),OFFSET('Sanitation Data'!$F$10,0,10*ROW('Sanitation Data'!F59)),NA())</f>
        <v>#N/A</v>
      </c>
      <c r="AI65" s="517" t="e">
        <f ca="1">+IF(AND(ISNUMBER(OFFSET('Sanitation Data'!$F$11,0,10*ROW('Sanitation Data'!F59))),'Data Summary'!CX65="Yes"),OFFSET('Sanitation Data'!$F$11,0,10*ROW('Sanitation Data'!F59)),NA())</f>
        <v>#N/A</v>
      </c>
      <c r="AJ65" s="517" t="e">
        <f ca="1">+IF(AND(ISNUMBER(OFFSET('Sanitation Data'!$F$12,0,10*ROW('Sanitation Data'!F59))),'Data Summary'!CY65="Yes"),OFFSET('Sanitation Data'!$F$12,0,10*ROW('Sanitation Data'!F59)),NA())</f>
        <v>#N/A</v>
      </c>
      <c r="AK65" s="517" t="e">
        <f ca="1">+IF(AND(ISNUMBER(OFFSET('Sanitation Data'!$G$4,0,10*ROW('Sanitation Data'!G59))),'Data Summary'!CZ65="Yes"),100-OFFSET('Sanitation Data'!$G$4,0,10*ROW('Sanitation Data'!G59)),NA())</f>
        <v>#N/A</v>
      </c>
      <c r="AL65" s="517" t="e">
        <f ca="1">+IF(AND(ISNUMBER(OFFSET('Sanitation Data'!$G$6,0,10*ROW('Sanitation Data'!G59))),'Data Summary'!DA65="Yes"),OFFSET('Sanitation Data'!$G$6,0,10*ROW('Sanitation Data'!G59)),NA())</f>
        <v>#N/A</v>
      </c>
      <c r="AM65" s="517" t="e">
        <f ca="1">+IF(AND(ISNUMBER(OFFSET('Sanitation Data'!$G$10,0,10*ROW('Sanitation Data'!G59))),'Data Summary'!DB65="Yes"),OFFSET('Sanitation Data'!$G$10,0,10*ROW('Sanitation Data'!G59)),NA())</f>
        <v>#N/A</v>
      </c>
      <c r="AN65" s="517" t="e">
        <f ca="1">+IF(AND(ISNUMBER(OFFSET('Sanitation Data'!$G$11,0,10*ROW('Sanitation Data'!G59))),'Data Summary'!DC65="Yes"),OFFSET('Sanitation Data'!$G$11,0,10*ROW('Sanitation Data'!G59)),NA())</f>
        <v>#N/A</v>
      </c>
      <c r="AO65" s="517" t="e">
        <f ca="1">+IF(AND(ISNUMBER(OFFSET('Sanitation Data'!$G$12,0,10*ROW('Sanitation Data'!G59))),'Data Summary'!DD65="Yes"),OFFSET('Sanitation Data'!$G$12,0,10*ROW('Sanitation Data'!G59)),NA())</f>
        <v>#N/A</v>
      </c>
      <c r="AP65" s="517" t="e">
        <f ca="1">+IF(AND(ISNUMBER(OFFSET('Sanitation Data'!$H$4,0,10*ROW('Sanitation Data'!H59))),'Data Summary'!DE65="Yes"),100-OFFSET('Sanitation Data'!$H$4,0,10*ROW('Sanitation Data'!H59)),NA())</f>
        <v>#N/A</v>
      </c>
      <c r="AQ65" s="517" t="e">
        <f ca="1">+IF(AND(ISNUMBER(OFFSET('Sanitation Data'!$H$6,0,10*ROW('Sanitation Data'!H59))),'Data Summary'!DF65="Yes"),OFFSET('Sanitation Data'!$H$6,0,10*ROW('Sanitation Data'!H59)),NA())</f>
        <v>#N/A</v>
      </c>
      <c r="AR65" s="517" t="e">
        <f ca="1">+IF(AND(ISNUMBER(OFFSET('Sanitation Data'!$H$10,0,10*ROW('Sanitation Data'!H59))),'Data Summary'!DG65="Yes"),OFFSET('Sanitation Data'!$H$10,0,10*ROW('Sanitation Data'!H59)),NA())</f>
        <v>#N/A</v>
      </c>
      <c r="AS65" s="517" t="e">
        <f ca="1">+IF(AND(ISNUMBER(OFFSET('Sanitation Data'!$H$11,0,10*ROW('Sanitation Data'!H59))),'Data Summary'!DH65="Yes"),OFFSET('Sanitation Data'!$H$11,0,10*ROW('Sanitation Data'!H59)),NA())</f>
        <v>#N/A</v>
      </c>
      <c r="AT65" s="517" t="e">
        <f ca="1">+IF(AND(ISNUMBER(OFFSET('Sanitation Data'!$H$12,0,10*ROW('Sanitation Data'!H59))),'Data Summary'!DI65="Yes"),OFFSET('Sanitation Data'!$H$12,0,10*ROW('Sanitation Data'!H59)),NA())</f>
        <v>#N/A</v>
      </c>
      <c r="AU65" s="517" t="e">
        <f ca="1">+IF(AND(ISNUMBER(OFFSET('Sanitation Data'!$I$4,0,10*ROW('Sanitation Data'!I59))),'Data Summary'!DJ65="Yes"),100-OFFSET('Sanitation Data'!$I$4,0,10*ROW('Sanitation Data'!I59)),NA())</f>
        <v>#N/A</v>
      </c>
      <c r="AV65" s="517" t="e">
        <f ca="1">+IF(AND(ISNUMBER(OFFSET('Sanitation Data'!$I$6,0,10*ROW('Sanitation Data'!I59))),'Data Summary'!DK65="Yes"),OFFSET('Sanitation Data'!$I$6,0,10*ROW('Sanitation Data'!I59)),NA())</f>
        <v>#N/A</v>
      </c>
      <c r="AW65" s="517" t="e">
        <f ca="1">+IF(AND(ISNUMBER(OFFSET('Sanitation Data'!$I$10,0,10*ROW('Sanitation Data'!I59))),'Data Summary'!DL65="Yes"),OFFSET('Sanitation Data'!$I$10,0,10*ROW('Sanitation Data'!I59)),NA())</f>
        <v>#N/A</v>
      </c>
      <c r="AX65" s="517" t="e">
        <f ca="1">+IF(AND(ISNUMBER(OFFSET('Sanitation Data'!$I$11,0,10*ROW('Sanitation Data'!I59))),'Data Summary'!DM65="Yes"),OFFSET('Sanitation Data'!$I$11,0,10*ROW('Sanitation Data'!I59)),NA())</f>
        <v>#N/A</v>
      </c>
      <c r="AY65" s="517" t="e">
        <f ca="1">+IF(AND(ISNUMBER(OFFSET('Sanitation Data'!$I$12,0,10*ROW('Sanitation Data'!I59))),'Data Summary'!DN65="Yes"),OFFSET('Sanitation Data'!$I$12,0,10*ROW('Sanitation Data'!I59)),NA())</f>
        <v>#N/A</v>
      </c>
      <c r="AZ65" s="518" t="e">
        <f ca="1">+IF(AND(ISNUMBER(OFFSET('Hygiene Data'!$D$5,0,10*ROW('Hygiene Data'!D59))),'Data Summary'!DO65="Yes"),OFFSET('Hygiene Data'!$D$5,0,10*ROW('Hygiene Data'!D59)),NA())</f>
        <v>#N/A</v>
      </c>
      <c r="BA65" s="518" t="e">
        <f ca="1">+IF(AND(ISNUMBER(OFFSET('Hygiene Data'!$D$7,0,10*ROW('Hygiene Data'!D59))),'Data Summary'!DP65="Yes"),OFFSET('Hygiene Data'!$D$7,0,10*ROW('Hygiene Data'!D59)),NA())</f>
        <v>#N/A</v>
      </c>
      <c r="BB65" s="518" t="e">
        <f ca="1">+IF(AND(ISNUMBER(OFFSET('Hygiene Data'!$D$9,0,10*ROW('Hygiene Data'!D59))),'Data Summary'!DQ65="Yes"),OFFSET('Hygiene Data'!$D$9,0,10*ROW('Hygiene Data'!D59)),NA())</f>
        <v>#N/A</v>
      </c>
      <c r="BC65" s="518" t="e">
        <f ca="1">+IF(AND(ISNUMBER(OFFSET('Hygiene Data'!$E$5,0,10*ROW('Hygiene Data'!E59))),'Data Summary'!DR65="Yes"),OFFSET('Hygiene Data'!$E$5,0,10*ROW('Hygiene Data'!E59)),NA())</f>
        <v>#N/A</v>
      </c>
      <c r="BD65" s="518" t="e">
        <f ca="1">+IF(AND(ISNUMBER(OFFSET('Hygiene Data'!$E$7,0,10*ROW('Hygiene Data'!E59))),'Data Summary'!DS65="Yes"),OFFSET('Hygiene Data'!$E$7,0,10*ROW('Hygiene Data'!E59)),NA())</f>
        <v>#N/A</v>
      </c>
      <c r="BE65" s="518" t="e">
        <f ca="1">+IF(AND(ISNUMBER(OFFSET('Hygiene Data'!$E$9,0,10*ROW('Hygiene Data'!E59))),'Data Summary'!DT65="Yes"),OFFSET('Hygiene Data'!$E$9,0,10*ROW('Hygiene Data'!E59)),NA())</f>
        <v>#N/A</v>
      </c>
      <c r="BF65" s="518" t="e">
        <f ca="1">+IF(AND(ISNUMBER(OFFSET('Hygiene Data'!$F$5,0,10*ROW('Hygiene Data'!F59))),'Data Summary'!DU65="Yes"),OFFSET('Hygiene Data'!$F$5,0,10*ROW('Hygiene Data'!F59)),NA())</f>
        <v>#N/A</v>
      </c>
      <c r="BG65" s="518" t="e">
        <f ca="1">+IF(AND(ISNUMBER(OFFSET('Hygiene Data'!$F$7,0,10*ROW('Hygiene Data'!F59))),'Data Summary'!DV65="Yes"),OFFSET('Hygiene Data'!$F$7,0,10*ROW('Hygiene Data'!F59)),NA())</f>
        <v>#N/A</v>
      </c>
      <c r="BH65" s="518" t="e">
        <f ca="1">+IF(AND(ISNUMBER(OFFSET('Hygiene Data'!$F$9,0,10*ROW('Hygiene Data'!F59))),'Data Summary'!DW65="Yes"),OFFSET('Hygiene Data'!$F$9,0,10*ROW('Hygiene Data'!F59)),NA())</f>
        <v>#N/A</v>
      </c>
      <c r="BI65" s="518" t="e">
        <f ca="1">+IF(AND(ISNUMBER(OFFSET('Hygiene Data'!$G$5,0,10*ROW('Hygiene Data'!G59))),'Data Summary'!DX65="Yes"),OFFSET('Hygiene Data'!$G$5,0,10*ROW('Hygiene Data'!G59)),NA())</f>
        <v>#N/A</v>
      </c>
      <c r="BJ65" s="518" t="e">
        <f ca="1">+IF(AND(ISNUMBER(OFFSET('Hygiene Data'!$G$7,0,10*ROW('Hygiene Data'!G59))),'Data Summary'!DY65="Yes"),OFFSET('Hygiene Data'!$G$7,0,10*ROW('Hygiene Data'!G59)),NA())</f>
        <v>#N/A</v>
      </c>
      <c r="BK65" s="518" t="e">
        <f ca="1">+IF(AND(ISNUMBER(OFFSET('Hygiene Data'!$G$9,0,10*ROW('Hygiene Data'!G59))),'Data Summary'!DZ65="Yes"),OFFSET('Hygiene Data'!$G$9,0,10*ROW('Hygiene Data'!G59)),NA())</f>
        <v>#N/A</v>
      </c>
      <c r="BL65" s="518" t="e">
        <f ca="1">+IF(AND(ISNUMBER(OFFSET('Hygiene Data'!$H$5,0,10*ROW('Hygiene Data'!H59))),'Data Summary'!EA65="Yes"),OFFSET('Hygiene Data'!$H$5,0,10*ROW('Hygiene Data'!H59)),NA())</f>
        <v>#N/A</v>
      </c>
      <c r="BM65" s="518" t="e">
        <f ca="1">+IF(AND(ISNUMBER(OFFSET('Hygiene Data'!$H$7,0,10*ROW('Hygiene Data'!H59))),'Data Summary'!EB65="Yes"),OFFSET('Hygiene Data'!$H$7,0,10*ROW('Hygiene Data'!H59)),NA())</f>
        <v>#N/A</v>
      </c>
      <c r="BN65" s="518" t="e">
        <f ca="1">+IF(AND(ISNUMBER(OFFSET('Hygiene Data'!$H$9,0,10*ROW('Hygiene Data'!H59))),'Data Summary'!EC65="Yes"),OFFSET('Hygiene Data'!$H$9,0,10*ROW('Hygiene Data'!H59)),NA())</f>
        <v>#N/A</v>
      </c>
      <c r="BO65" s="518" t="e">
        <f ca="1">+IF(AND(ISNUMBER(OFFSET('Hygiene Data'!$I$5,0,10*ROW('Hygiene Data'!I59))),'Data Summary'!ED65="Yes"),OFFSET('Hygiene Data'!$I$5,0,10*ROW('Hygiene Data'!I59)),NA())</f>
        <v>#N/A</v>
      </c>
      <c r="BP65" s="518" t="e">
        <f ca="1">+IF(AND(ISNUMBER(OFFSET('Hygiene Data'!$I$7,0,10*ROW('Hygiene Data'!I59))),'Data Summary'!EE65="Yes"),OFFSET('Hygiene Data'!$I$7,0,10*ROW('Hygiene Data'!I59)),NA())</f>
        <v>#N/A</v>
      </c>
      <c r="BQ65" s="518" t="e">
        <f ca="1">+IF(AND(ISNUMBER(OFFSET('Hygiene Data'!$I$9,0,10*ROW('Hygiene Data'!I59))),'Data Summary'!EF65="Yes"),OFFSET('Hygiene Data'!$I$9,0,10*ROW('Hygiene Data'!I59)),NA())</f>
        <v>#N/A</v>
      </c>
    </row>
    <row r="66" spans="1:69" x14ac:dyDescent="0.25">
      <c r="A66" s="514" t="e">
        <f ca="1">+RIGHT('Data Summary'!A66,LEN('Data Summary'!A66)-9)</f>
        <v>#VALUE!</v>
      </c>
      <c r="B66" s="488" t="str">
        <f ca="1">+IF(ISTEXT('Data Summary'!B66),'Data Summary'!B66,"")</f>
        <v/>
      </c>
      <c r="C66" s="515" t="e">
        <f ca="1">+VALUE('Data Summary'!C66)</f>
        <v>#VALUE!</v>
      </c>
      <c r="D66" s="516" t="e">
        <f ca="1">+IF(AND(ISNUMBER(OFFSET('Water Data'!$D$4,0,10*ROW('Water Data'!D60))),'Data Summary'!BS66="Yes"),100-OFFSET('Water Data'!$D$4,0,10*ROW('Water Data'!D60)),NA())</f>
        <v>#N/A</v>
      </c>
      <c r="E66" s="516" t="e">
        <f ca="1">+IF(AND(ISNUMBER(OFFSET('Water Data'!$D$6,0,10*ROW('Water Data'!D60))),'Data Summary'!BT66="Yes"),OFFSET('Water Data'!$D$6,0,10*ROW('Water Data'!D60)),NA())</f>
        <v>#N/A</v>
      </c>
      <c r="F66" s="516" t="e">
        <f ca="1">+IF(AND(ISNUMBER(OFFSET('Water Data'!$D$9,0,10*ROW('Water Data'!D60))),'Data Summary'!BU66="Yes"),OFFSET('Water Data'!$D$9,0,10*ROW('Water Data'!D60)),NA())</f>
        <v>#N/A</v>
      </c>
      <c r="G66" s="516" t="e">
        <f ca="1">+IF(AND(ISNUMBER(OFFSET('Water Data'!$E$4,0,10*ROW('Water Data'!E60))),'Data Summary'!BV66="Yes"),100-OFFSET('Water Data'!$E$4,0,10*ROW('Water Data'!E60)),NA())</f>
        <v>#N/A</v>
      </c>
      <c r="H66" s="516" t="e">
        <f ca="1">+IF(AND(ISNUMBER(OFFSET('Water Data'!$E$6,0,10*ROW('Water Data'!E60))),'Data Summary'!BW66="Yes"),OFFSET('Water Data'!$E$6,0,10*ROW('Water Data'!E60)),NA())</f>
        <v>#N/A</v>
      </c>
      <c r="I66" s="516" t="e">
        <f ca="1">+IF(AND(ISNUMBER(OFFSET('Water Data'!$E$9,0,10*ROW('Water Data'!E60))),'Data Summary'!BX66="Yes"),OFFSET('Water Data'!$E$9,0,10*ROW('Water Data'!E60)),NA())</f>
        <v>#N/A</v>
      </c>
      <c r="J66" s="516" t="e">
        <f ca="1">+IF(AND(ISNUMBER(OFFSET('Water Data'!$F$4,0,10*ROW('Water Data'!F60))),'Data Summary'!BY66="Yes"),100-OFFSET('Water Data'!$F$4,0,10*ROW('Water Data'!F60)),NA())</f>
        <v>#N/A</v>
      </c>
      <c r="K66" s="516" t="e">
        <f ca="1">+IF(AND(ISNUMBER(OFFSET('Water Data'!$F$6,0,10*ROW('Water Data'!F60))),'Data Summary'!BZ66="Yes"),OFFSET('Water Data'!$F$6,0,10*ROW('Water Data'!F60)),NA())</f>
        <v>#N/A</v>
      </c>
      <c r="L66" s="516" t="e">
        <f ca="1">+IF(AND(ISNUMBER(OFFSET('Water Data'!$F$9,0,10*ROW('Water Data'!F60))),'Data Summary'!CA66="Yes"),OFFSET('Water Data'!$F$9,0,10*ROW('Water Data'!F60)),NA())</f>
        <v>#N/A</v>
      </c>
      <c r="M66" s="516" t="e">
        <f ca="1">+IF(AND(ISNUMBER(OFFSET('Water Data'!$G$4,0,10*ROW('Water Data'!G60))),'Data Summary'!CB66="Yes"),100-OFFSET('Water Data'!$G$4,0,10*ROW('Water Data'!G60)),NA())</f>
        <v>#N/A</v>
      </c>
      <c r="N66" s="516" t="e">
        <f ca="1">+IF(AND(ISNUMBER(OFFSET('Water Data'!$G$6,0,10*ROW('Water Data'!G60))),'Data Summary'!CC66="Yes"),OFFSET('Water Data'!$G$6,0,10*ROW('Water Data'!G60)),NA())</f>
        <v>#N/A</v>
      </c>
      <c r="O66" s="516" t="e">
        <f ca="1">+IF(AND(ISNUMBER(OFFSET('Water Data'!$G$9,0,10*ROW('Water Data'!G60))),'Data Summary'!CD66="Yes"),OFFSET('Water Data'!$G$9,0,10*ROW('Water Data'!G60)),NA())</f>
        <v>#N/A</v>
      </c>
      <c r="P66" s="516" t="e">
        <f ca="1">+IF(AND(ISNUMBER(OFFSET('Water Data'!$H$4,0,10*ROW('Water Data'!H60))),'Data Summary'!CE66="Yes"),100-OFFSET('Water Data'!$H$4,0,10*ROW('Water Data'!H60)),NA())</f>
        <v>#N/A</v>
      </c>
      <c r="Q66" s="516" t="e">
        <f ca="1">+IF(AND(ISNUMBER(OFFSET('Water Data'!$H$6,0,10*ROW('Water Data'!H60))),'Data Summary'!CF66="Yes"),OFFSET('Water Data'!$H$6,0,10*ROW('Water Data'!H60)),NA())</f>
        <v>#N/A</v>
      </c>
      <c r="R66" s="516" t="e">
        <f ca="1">+IF(AND(ISNUMBER(OFFSET('Water Data'!$H$9,0,10*ROW('Water Data'!H60))),'Data Summary'!CG66="Yes"),OFFSET('Water Data'!$H$9,0,10*ROW('Water Data'!H60)),NA())</f>
        <v>#N/A</v>
      </c>
      <c r="S66" s="516" t="e">
        <f ca="1">+IF(AND(ISNUMBER(OFFSET('Water Data'!$I$4,0,10*ROW('Water Data'!I60))),'Data Summary'!CH66="Yes"),100-OFFSET('Water Data'!$I$4,0,10*ROW('Water Data'!I60)),NA())</f>
        <v>#N/A</v>
      </c>
      <c r="T66" s="516" t="e">
        <f ca="1">+IF(AND(ISNUMBER(OFFSET('Water Data'!$I$6,0,10*ROW('Water Data'!I60))),'Data Summary'!CI66="Yes"),OFFSET('Water Data'!$I$6,0,10*ROW('Water Data'!I60)),NA())</f>
        <v>#N/A</v>
      </c>
      <c r="U66" s="516" t="e">
        <f ca="1">+IF(AND(ISNUMBER(OFFSET('Water Data'!$I$9,0,10*ROW('Water Data'!I60))),'Data Summary'!CJ66="Yes"),OFFSET('Water Data'!$I$9,0,10*ROW('Water Data'!I60)),NA())</f>
        <v>#N/A</v>
      </c>
      <c r="V66" s="517" t="e">
        <f ca="1">+IF(AND(ISNUMBER(OFFSET('Sanitation Data'!$D$4,0,10*ROW('Sanitation Data'!D60))),'Data Summary'!CK66="Yes"),100-OFFSET('Sanitation Data'!$D$4,0,10*ROW('Sanitation Data'!D60)),NA())</f>
        <v>#N/A</v>
      </c>
      <c r="W66" s="517" t="e">
        <f ca="1">+IF(AND(ISNUMBER(OFFSET('Sanitation Data'!$D$6,0,10*ROW('Sanitation Data'!D60))),'Data Summary'!CL66="Yes"),OFFSET('Sanitation Data'!$D$6,0,10*ROW('Sanitation Data'!D60)),NA())</f>
        <v>#N/A</v>
      </c>
      <c r="X66" s="517" t="e">
        <f ca="1">+IF(AND(ISNUMBER(OFFSET('Sanitation Data'!$D$10,0,10*ROW('Sanitation Data'!D60))),'Data Summary'!CM66="Yes"),OFFSET('Sanitation Data'!$D$10,0,10*ROW('Sanitation Data'!D60)),NA())</f>
        <v>#N/A</v>
      </c>
      <c r="Y66" s="517" t="e">
        <f ca="1">+IF(AND(ISNUMBER(OFFSET('Sanitation Data'!$D$11,0,10*ROW('Sanitation Data'!D60))),'Data Summary'!CN66="Yes"),OFFSET('Sanitation Data'!$D$11,0,10*ROW('Sanitation Data'!D60)),NA())</f>
        <v>#N/A</v>
      </c>
      <c r="Z66" s="517" t="e">
        <f ca="1">+IF(AND(ISNUMBER(OFFSET('Sanitation Data'!$D$12,0,10*ROW('Sanitation Data'!D60))),'Data Summary'!CO66="Yes"),OFFSET('Sanitation Data'!$D$12,0,10*ROW('Sanitation Data'!D60)),NA())</f>
        <v>#N/A</v>
      </c>
      <c r="AA66" s="517" t="e">
        <f ca="1">+IF(AND(ISNUMBER(OFFSET('Sanitation Data'!$E$4,0,10*ROW('Sanitation Data'!E60))),'Data Summary'!CP66="Yes"),100-OFFSET('Sanitation Data'!$E$4,0,10*ROW('Sanitation Data'!E60)),NA())</f>
        <v>#N/A</v>
      </c>
      <c r="AB66" s="517" t="e">
        <f ca="1">+IF(AND(ISNUMBER(OFFSET('Sanitation Data'!$E$6,0,10*ROW('Sanitation Data'!E60))),'Data Summary'!CQ66="Yes"),OFFSET('Sanitation Data'!$E$6,0,10*ROW('Sanitation Data'!E60)),NA())</f>
        <v>#N/A</v>
      </c>
      <c r="AC66" s="517" t="e">
        <f ca="1">+IF(AND(ISNUMBER(OFFSET('Sanitation Data'!$E$10,0,10*ROW('Sanitation Data'!E60))),'Data Summary'!CR66="Yes"),OFFSET('Sanitation Data'!$E$10,0,10*ROW('Sanitation Data'!E60)),NA())</f>
        <v>#N/A</v>
      </c>
      <c r="AD66" s="517" t="e">
        <f ca="1">+IF(AND(ISNUMBER(OFFSET('Sanitation Data'!$E$11,0,10*ROW('Sanitation Data'!E60))),'Data Summary'!CS66="Yes"),OFFSET('Sanitation Data'!$E$11,0,10*ROW('Sanitation Data'!E60)),NA())</f>
        <v>#N/A</v>
      </c>
      <c r="AE66" s="517" t="e">
        <f ca="1">+IF(AND(ISNUMBER(OFFSET('Sanitation Data'!$E$12,0,10*ROW('Sanitation Data'!E60))),'Data Summary'!CT66="Yes"),OFFSET('Sanitation Data'!$E$12,0,10*ROW('Sanitation Data'!E60)),NA())</f>
        <v>#N/A</v>
      </c>
      <c r="AF66" s="517" t="e">
        <f ca="1">+IF(AND(ISNUMBER(OFFSET('Sanitation Data'!$F$4,0,10*ROW('Sanitation Data'!F60))),'Data Summary'!CU66="Yes"),100-OFFSET('Sanitation Data'!$F$4,0,10*ROW('Sanitation Data'!F60)),NA())</f>
        <v>#N/A</v>
      </c>
      <c r="AG66" s="517" t="e">
        <f ca="1">+IF(AND(ISNUMBER(OFFSET('Sanitation Data'!$F$6,0,10*ROW('Sanitation Data'!F60))),'Data Summary'!CV66="Yes"),OFFSET('Sanitation Data'!$F$6,0,10*ROW('Sanitation Data'!F60)),NA())</f>
        <v>#N/A</v>
      </c>
      <c r="AH66" s="517" t="e">
        <f ca="1">+IF(AND(ISNUMBER(OFFSET('Sanitation Data'!$F$10,0,10*ROW('Sanitation Data'!F60))),'Data Summary'!CW66="Yes"),OFFSET('Sanitation Data'!$F$10,0,10*ROW('Sanitation Data'!F60)),NA())</f>
        <v>#N/A</v>
      </c>
      <c r="AI66" s="517" t="e">
        <f ca="1">+IF(AND(ISNUMBER(OFFSET('Sanitation Data'!$F$11,0,10*ROW('Sanitation Data'!F60))),'Data Summary'!CX66="Yes"),OFFSET('Sanitation Data'!$F$11,0,10*ROW('Sanitation Data'!F60)),NA())</f>
        <v>#N/A</v>
      </c>
      <c r="AJ66" s="517" t="e">
        <f ca="1">+IF(AND(ISNUMBER(OFFSET('Sanitation Data'!$F$12,0,10*ROW('Sanitation Data'!F60))),'Data Summary'!CY66="Yes"),OFFSET('Sanitation Data'!$F$12,0,10*ROW('Sanitation Data'!F60)),NA())</f>
        <v>#N/A</v>
      </c>
      <c r="AK66" s="517" t="e">
        <f ca="1">+IF(AND(ISNUMBER(OFFSET('Sanitation Data'!$G$4,0,10*ROW('Sanitation Data'!G60))),'Data Summary'!CZ66="Yes"),100-OFFSET('Sanitation Data'!$G$4,0,10*ROW('Sanitation Data'!G60)),NA())</f>
        <v>#N/A</v>
      </c>
      <c r="AL66" s="517" t="e">
        <f ca="1">+IF(AND(ISNUMBER(OFFSET('Sanitation Data'!$G$6,0,10*ROW('Sanitation Data'!G60))),'Data Summary'!DA66="Yes"),OFFSET('Sanitation Data'!$G$6,0,10*ROW('Sanitation Data'!G60)),NA())</f>
        <v>#N/A</v>
      </c>
      <c r="AM66" s="517" t="e">
        <f ca="1">+IF(AND(ISNUMBER(OFFSET('Sanitation Data'!$G$10,0,10*ROW('Sanitation Data'!G60))),'Data Summary'!DB66="Yes"),OFFSET('Sanitation Data'!$G$10,0,10*ROW('Sanitation Data'!G60)),NA())</f>
        <v>#N/A</v>
      </c>
      <c r="AN66" s="517" t="e">
        <f ca="1">+IF(AND(ISNUMBER(OFFSET('Sanitation Data'!$G$11,0,10*ROW('Sanitation Data'!G60))),'Data Summary'!DC66="Yes"),OFFSET('Sanitation Data'!$G$11,0,10*ROW('Sanitation Data'!G60)),NA())</f>
        <v>#N/A</v>
      </c>
      <c r="AO66" s="517" t="e">
        <f ca="1">+IF(AND(ISNUMBER(OFFSET('Sanitation Data'!$G$12,0,10*ROW('Sanitation Data'!G60))),'Data Summary'!DD66="Yes"),OFFSET('Sanitation Data'!$G$12,0,10*ROW('Sanitation Data'!G60)),NA())</f>
        <v>#N/A</v>
      </c>
      <c r="AP66" s="517" t="e">
        <f ca="1">+IF(AND(ISNUMBER(OFFSET('Sanitation Data'!$H$4,0,10*ROW('Sanitation Data'!H60))),'Data Summary'!DE66="Yes"),100-OFFSET('Sanitation Data'!$H$4,0,10*ROW('Sanitation Data'!H60)),NA())</f>
        <v>#N/A</v>
      </c>
      <c r="AQ66" s="517" t="e">
        <f ca="1">+IF(AND(ISNUMBER(OFFSET('Sanitation Data'!$H$6,0,10*ROW('Sanitation Data'!H60))),'Data Summary'!DF66="Yes"),OFFSET('Sanitation Data'!$H$6,0,10*ROW('Sanitation Data'!H60)),NA())</f>
        <v>#N/A</v>
      </c>
      <c r="AR66" s="517" t="e">
        <f ca="1">+IF(AND(ISNUMBER(OFFSET('Sanitation Data'!$H$10,0,10*ROW('Sanitation Data'!H60))),'Data Summary'!DG66="Yes"),OFFSET('Sanitation Data'!$H$10,0,10*ROW('Sanitation Data'!H60)),NA())</f>
        <v>#N/A</v>
      </c>
      <c r="AS66" s="517" t="e">
        <f ca="1">+IF(AND(ISNUMBER(OFFSET('Sanitation Data'!$H$11,0,10*ROW('Sanitation Data'!H60))),'Data Summary'!DH66="Yes"),OFFSET('Sanitation Data'!$H$11,0,10*ROW('Sanitation Data'!H60)),NA())</f>
        <v>#N/A</v>
      </c>
      <c r="AT66" s="517" t="e">
        <f ca="1">+IF(AND(ISNUMBER(OFFSET('Sanitation Data'!$H$12,0,10*ROW('Sanitation Data'!H60))),'Data Summary'!DI66="Yes"),OFFSET('Sanitation Data'!$H$12,0,10*ROW('Sanitation Data'!H60)),NA())</f>
        <v>#N/A</v>
      </c>
      <c r="AU66" s="517" t="e">
        <f ca="1">+IF(AND(ISNUMBER(OFFSET('Sanitation Data'!$I$4,0,10*ROW('Sanitation Data'!I60))),'Data Summary'!DJ66="Yes"),100-OFFSET('Sanitation Data'!$I$4,0,10*ROW('Sanitation Data'!I60)),NA())</f>
        <v>#N/A</v>
      </c>
      <c r="AV66" s="517" t="e">
        <f ca="1">+IF(AND(ISNUMBER(OFFSET('Sanitation Data'!$I$6,0,10*ROW('Sanitation Data'!I60))),'Data Summary'!DK66="Yes"),OFFSET('Sanitation Data'!$I$6,0,10*ROW('Sanitation Data'!I60)),NA())</f>
        <v>#N/A</v>
      </c>
      <c r="AW66" s="517" t="e">
        <f ca="1">+IF(AND(ISNUMBER(OFFSET('Sanitation Data'!$I$10,0,10*ROW('Sanitation Data'!I60))),'Data Summary'!DL66="Yes"),OFFSET('Sanitation Data'!$I$10,0,10*ROW('Sanitation Data'!I60)),NA())</f>
        <v>#N/A</v>
      </c>
      <c r="AX66" s="517" t="e">
        <f ca="1">+IF(AND(ISNUMBER(OFFSET('Sanitation Data'!$I$11,0,10*ROW('Sanitation Data'!I60))),'Data Summary'!DM66="Yes"),OFFSET('Sanitation Data'!$I$11,0,10*ROW('Sanitation Data'!I60)),NA())</f>
        <v>#N/A</v>
      </c>
      <c r="AY66" s="517" t="e">
        <f ca="1">+IF(AND(ISNUMBER(OFFSET('Sanitation Data'!$I$12,0,10*ROW('Sanitation Data'!I60))),'Data Summary'!DN66="Yes"),OFFSET('Sanitation Data'!$I$12,0,10*ROW('Sanitation Data'!I60)),NA())</f>
        <v>#N/A</v>
      </c>
      <c r="AZ66" s="518" t="e">
        <f ca="1">+IF(AND(ISNUMBER(OFFSET('Hygiene Data'!$D$5,0,10*ROW('Hygiene Data'!D60))),'Data Summary'!DO66="Yes"),OFFSET('Hygiene Data'!$D$5,0,10*ROW('Hygiene Data'!D60)),NA())</f>
        <v>#N/A</v>
      </c>
      <c r="BA66" s="518" t="e">
        <f ca="1">+IF(AND(ISNUMBER(OFFSET('Hygiene Data'!$D$7,0,10*ROW('Hygiene Data'!D60))),'Data Summary'!DP66="Yes"),OFFSET('Hygiene Data'!$D$7,0,10*ROW('Hygiene Data'!D60)),NA())</f>
        <v>#N/A</v>
      </c>
      <c r="BB66" s="518" t="e">
        <f ca="1">+IF(AND(ISNUMBER(OFFSET('Hygiene Data'!$D$9,0,10*ROW('Hygiene Data'!D60))),'Data Summary'!DQ66="Yes"),OFFSET('Hygiene Data'!$D$9,0,10*ROW('Hygiene Data'!D60)),NA())</f>
        <v>#N/A</v>
      </c>
      <c r="BC66" s="518" t="e">
        <f ca="1">+IF(AND(ISNUMBER(OFFSET('Hygiene Data'!$E$5,0,10*ROW('Hygiene Data'!E60))),'Data Summary'!DR66="Yes"),OFFSET('Hygiene Data'!$E$5,0,10*ROW('Hygiene Data'!E60)),NA())</f>
        <v>#N/A</v>
      </c>
      <c r="BD66" s="518" t="e">
        <f ca="1">+IF(AND(ISNUMBER(OFFSET('Hygiene Data'!$E$7,0,10*ROW('Hygiene Data'!E60))),'Data Summary'!DS66="Yes"),OFFSET('Hygiene Data'!$E$7,0,10*ROW('Hygiene Data'!E60)),NA())</f>
        <v>#N/A</v>
      </c>
      <c r="BE66" s="518" t="e">
        <f ca="1">+IF(AND(ISNUMBER(OFFSET('Hygiene Data'!$E$9,0,10*ROW('Hygiene Data'!E60))),'Data Summary'!DT66="Yes"),OFFSET('Hygiene Data'!$E$9,0,10*ROW('Hygiene Data'!E60)),NA())</f>
        <v>#N/A</v>
      </c>
      <c r="BF66" s="518" t="e">
        <f ca="1">+IF(AND(ISNUMBER(OFFSET('Hygiene Data'!$F$5,0,10*ROW('Hygiene Data'!F60))),'Data Summary'!DU66="Yes"),OFFSET('Hygiene Data'!$F$5,0,10*ROW('Hygiene Data'!F60)),NA())</f>
        <v>#N/A</v>
      </c>
      <c r="BG66" s="518" t="e">
        <f ca="1">+IF(AND(ISNUMBER(OFFSET('Hygiene Data'!$F$7,0,10*ROW('Hygiene Data'!F60))),'Data Summary'!DV66="Yes"),OFFSET('Hygiene Data'!$F$7,0,10*ROW('Hygiene Data'!F60)),NA())</f>
        <v>#N/A</v>
      </c>
      <c r="BH66" s="518" t="e">
        <f ca="1">+IF(AND(ISNUMBER(OFFSET('Hygiene Data'!$F$9,0,10*ROW('Hygiene Data'!F60))),'Data Summary'!DW66="Yes"),OFFSET('Hygiene Data'!$F$9,0,10*ROW('Hygiene Data'!F60)),NA())</f>
        <v>#N/A</v>
      </c>
      <c r="BI66" s="518" t="e">
        <f ca="1">+IF(AND(ISNUMBER(OFFSET('Hygiene Data'!$G$5,0,10*ROW('Hygiene Data'!G60))),'Data Summary'!DX66="Yes"),OFFSET('Hygiene Data'!$G$5,0,10*ROW('Hygiene Data'!G60)),NA())</f>
        <v>#N/A</v>
      </c>
      <c r="BJ66" s="518" t="e">
        <f ca="1">+IF(AND(ISNUMBER(OFFSET('Hygiene Data'!$G$7,0,10*ROW('Hygiene Data'!G60))),'Data Summary'!DY66="Yes"),OFFSET('Hygiene Data'!$G$7,0,10*ROW('Hygiene Data'!G60)),NA())</f>
        <v>#N/A</v>
      </c>
      <c r="BK66" s="518" t="e">
        <f ca="1">+IF(AND(ISNUMBER(OFFSET('Hygiene Data'!$G$9,0,10*ROW('Hygiene Data'!G60))),'Data Summary'!DZ66="Yes"),OFFSET('Hygiene Data'!$G$9,0,10*ROW('Hygiene Data'!G60)),NA())</f>
        <v>#N/A</v>
      </c>
      <c r="BL66" s="518" t="e">
        <f ca="1">+IF(AND(ISNUMBER(OFFSET('Hygiene Data'!$H$5,0,10*ROW('Hygiene Data'!H60))),'Data Summary'!EA66="Yes"),OFFSET('Hygiene Data'!$H$5,0,10*ROW('Hygiene Data'!H60)),NA())</f>
        <v>#N/A</v>
      </c>
      <c r="BM66" s="518" t="e">
        <f ca="1">+IF(AND(ISNUMBER(OFFSET('Hygiene Data'!$H$7,0,10*ROW('Hygiene Data'!H60))),'Data Summary'!EB66="Yes"),OFFSET('Hygiene Data'!$H$7,0,10*ROW('Hygiene Data'!H60)),NA())</f>
        <v>#N/A</v>
      </c>
      <c r="BN66" s="518" t="e">
        <f ca="1">+IF(AND(ISNUMBER(OFFSET('Hygiene Data'!$H$9,0,10*ROW('Hygiene Data'!H60))),'Data Summary'!EC66="Yes"),OFFSET('Hygiene Data'!$H$9,0,10*ROW('Hygiene Data'!H60)),NA())</f>
        <v>#N/A</v>
      </c>
      <c r="BO66" s="518" t="e">
        <f ca="1">+IF(AND(ISNUMBER(OFFSET('Hygiene Data'!$I$5,0,10*ROW('Hygiene Data'!I60))),'Data Summary'!ED66="Yes"),OFFSET('Hygiene Data'!$I$5,0,10*ROW('Hygiene Data'!I60)),NA())</f>
        <v>#N/A</v>
      </c>
      <c r="BP66" s="518" t="e">
        <f ca="1">+IF(AND(ISNUMBER(OFFSET('Hygiene Data'!$I$7,0,10*ROW('Hygiene Data'!I60))),'Data Summary'!EE66="Yes"),OFFSET('Hygiene Data'!$I$7,0,10*ROW('Hygiene Data'!I60)),NA())</f>
        <v>#N/A</v>
      </c>
      <c r="BQ66" s="518" t="e">
        <f ca="1">+IF(AND(ISNUMBER(OFFSET('Hygiene Data'!$I$9,0,10*ROW('Hygiene Data'!I60))),'Data Summary'!EF66="Yes"),OFFSET('Hygiene Data'!$I$9,0,10*ROW('Hygiene Data'!I60)),NA())</f>
        <v>#N/A</v>
      </c>
    </row>
    <row r="67" spans="1:69" x14ac:dyDescent="0.25">
      <c r="A67" s="514" t="e">
        <f ca="1">+RIGHT('Data Summary'!A67,LEN('Data Summary'!A67)-9)</f>
        <v>#VALUE!</v>
      </c>
      <c r="B67" s="488" t="str">
        <f ca="1">+IF(ISTEXT('Data Summary'!B67),'Data Summary'!B67,"")</f>
        <v/>
      </c>
      <c r="C67" s="515" t="e">
        <f ca="1">+VALUE('Data Summary'!C67)</f>
        <v>#VALUE!</v>
      </c>
      <c r="D67" s="516" t="e">
        <f ca="1">+IF(AND(ISNUMBER(OFFSET('Water Data'!$D$4,0,10*ROW('Water Data'!D61))),'Data Summary'!BS67="Yes"),100-OFFSET('Water Data'!$D$4,0,10*ROW('Water Data'!D61)),NA())</f>
        <v>#N/A</v>
      </c>
      <c r="E67" s="516" t="e">
        <f ca="1">+IF(AND(ISNUMBER(OFFSET('Water Data'!$D$6,0,10*ROW('Water Data'!D61))),'Data Summary'!BT67="Yes"),OFFSET('Water Data'!$D$6,0,10*ROW('Water Data'!D61)),NA())</f>
        <v>#N/A</v>
      </c>
      <c r="F67" s="516" t="e">
        <f ca="1">+IF(AND(ISNUMBER(OFFSET('Water Data'!$D$9,0,10*ROW('Water Data'!D61))),'Data Summary'!BU67="Yes"),OFFSET('Water Data'!$D$9,0,10*ROW('Water Data'!D61)),NA())</f>
        <v>#N/A</v>
      </c>
      <c r="G67" s="516" t="e">
        <f ca="1">+IF(AND(ISNUMBER(OFFSET('Water Data'!$E$4,0,10*ROW('Water Data'!E61))),'Data Summary'!BV67="Yes"),100-OFFSET('Water Data'!$E$4,0,10*ROW('Water Data'!E61)),NA())</f>
        <v>#N/A</v>
      </c>
      <c r="H67" s="516" t="e">
        <f ca="1">+IF(AND(ISNUMBER(OFFSET('Water Data'!$E$6,0,10*ROW('Water Data'!E61))),'Data Summary'!BW67="Yes"),OFFSET('Water Data'!$E$6,0,10*ROW('Water Data'!E61)),NA())</f>
        <v>#N/A</v>
      </c>
      <c r="I67" s="516" t="e">
        <f ca="1">+IF(AND(ISNUMBER(OFFSET('Water Data'!$E$9,0,10*ROW('Water Data'!E61))),'Data Summary'!BX67="Yes"),OFFSET('Water Data'!$E$9,0,10*ROW('Water Data'!E61)),NA())</f>
        <v>#N/A</v>
      </c>
      <c r="J67" s="516" t="e">
        <f ca="1">+IF(AND(ISNUMBER(OFFSET('Water Data'!$F$4,0,10*ROW('Water Data'!F61))),'Data Summary'!BY67="Yes"),100-OFFSET('Water Data'!$F$4,0,10*ROW('Water Data'!F61)),NA())</f>
        <v>#N/A</v>
      </c>
      <c r="K67" s="516" t="e">
        <f ca="1">+IF(AND(ISNUMBER(OFFSET('Water Data'!$F$6,0,10*ROW('Water Data'!F61))),'Data Summary'!BZ67="Yes"),OFFSET('Water Data'!$F$6,0,10*ROW('Water Data'!F61)),NA())</f>
        <v>#N/A</v>
      </c>
      <c r="L67" s="516" t="e">
        <f ca="1">+IF(AND(ISNUMBER(OFFSET('Water Data'!$F$9,0,10*ROW('Water Data'!F61))),'Data Summary'!CA67="Yes"),OFFSET('Water Data'!$F$9,0,10*ROW('Water Data'!F61)),NA())</f>
        <v>#N/A</v>
      </c>
      <c r="M67" s="516" t="e">
        <f ca="1">+IF(AND(ISNUMBER(OFFSET('Water Data'!$G$4,0,10*ROW('Water Data'!G61))),'Data Summary'!CB67="Yes"),100-OFFSET('Water Data'!$G$4,0,10*ROW('Water Data'!G61)),NA())</f>
        <v>#N/A</v>
      </c>
      <c r="N67" s="516" t="e">
        <f ca="1">+IF(AND(ISNUMBER(OFFSET('Water Data'!$G$6,0,10*ROW('Water Data'!G61))),'Data Summary'!CC67="Yes"),OFFSET('Water Data'!$G$6,0,10*ROW('Water Data'!G61)),NA())</f>
        <v>#N/A</v>
      </c>
      <c r="O67" s="516" t="e">
        <f ca="1">+IF(AND(ISNUMBER(OFFSET('Water Data'!$G$9,0,10*ROW('Water Data'!G61))),'Data Summary'!CD67="Yes"),OFFSET('Water Data'!$G$9,0,10*ROW('Water Data'!G61)),NA())</f>
        <v>#N/A</v>
      </c>
      <c r="P67" s="516" t="e">
        <f ca="1">+IF(AND(ISNUMBER(OFFSET('Water Data'!$H$4,0,10*ROW('Water Data'!H61))),'Data Summary'!CE67="Yes"),100-OFFSET('Water Data'!$H$4,0,10*ROW('Water Data'!H61)),NA())</f>
        <v>#N/A</v>
      </c>
      <c r="Q67" s="516" t="e">
        <f ca="1">+IF(AND(ISNUMBER(OFFSET('Water Data'!$H$6,0,10*ROW('Water Data'!H61))),'Data Summary'!CF67="Yes"),OFFSET('Water Data'!$H$6,0,10*ROW('Water Data'!H61)),NA())</f>
        <v>#N/A</v>
      </c>
      <c r="R67" s="516" t="e">
        <f ca="1">+IF(AND(ISNUMBER(OFFSET('Water Data'!$H$9,0,10*ROW('Water Data'!H61))),'Data Summary'!CG67="Yes"),OFFSET('Water Data'!$H$9,0,10*ROW('Water Data'!H61)),NA())</f>
        <v>#N/A</v>
      </c>
      <c r="S67" s="516" t="e">
        <f ca="1">+IF(AND(ISNUMBER(OFFSET('Water Data'!$I$4,0,10*ROW('Water Data'!I61))),'Data Summary'!CH67="Yes"),100-OFFSET('Water Data'!$I$4,0,10*ROW('Water Data'!I61)),NA())</f>
        <v>#N/A</v>
      </c>
      <c r="T67" s="516" t="e">
        <f ca="1">+IF(AND(ISNUMBER(OFFSET('Water Data'!$I$6,0,10*ROW('Water Data'!I61))),'Data Summary'!CI67="Yes"),OFFSET('Water Data'!$I$6,0,10*ROW('Water Data'!I61)),NA())</f>
        <v>#N/A</v>
      </c>
      <c r="U67" s="516" t="e">
        <f ca="1">+IF(AND(ISNUMBER(OFFSET('Water Data'!$I$9,0,10*ROW('Water Data'!I61))),'Data Summary'!CJ67="Yes"),OFFSET('Water Data'!$I$9,0,10*ROW('Water Data'!I61)),NA())</f>
        <v>#N/A</v>
      </c>
      <c r="V67" s="517" t="e">
        <f ca="1">+IF(AND(ISNUMBER(OFFSET('Sanitation Data'!$D$4,0,10*ROW('Sanitation Data'!D61))),'Data Summary'!CK67="Yes"),100-OFFSET('Sanitation Data'!$D$4,0,10*ROW('Sanitation Data'!D61)),NA())</f>
        <v>#N/A</v>
      </c>
      <c r="W67" s="517" t="e">
        <f ca="1">+IF(AND(ISNUMBER(OFFSET('Sanitation Data'!$D$6,0,10*ROW('Sanitation Data'!D61))),'Data Summary'!CL67="Yes"),OFFSET('Sanitation Data'!$D$6,0,10*ROW('Sanitation Data'!D61)),NA())</f>
        <v>#N/A</v>
      </c>
      <c r="X67" s="517" t="e">
        <f ca="1">+IF(AND(ISNUMBER(OFFSET('Sanitation Data'!$D$10,0,10*ROW('Sanitation Data'!D61))),'Data Summary'!CM67="Yes"),OFFSET('Sanitation Data'!$D$10,0,10*ROW('Sanitation Data'!D61)),NA())</f>
        <v>#N/A</v>
      </c>
      <c r="Y67" s="517" t="e">
        <f ca="1">+IF(AND(ISNUMBER(OFFSET('Sanitation Data'!$D$11,0,10*ROW('Sanitation Data'!D61))),'Data Summary'!CN67="Yes"),OFFSET('Sanitation Data'!$D$11,0,10*ROW('Sanitation Data'!D61)),NA())</f>
        <v>#N/A</v>
      </c>
      <c r="Z67" s="517" t="e">
        <f ca="1">+IF(AND(ISNUMBER(OFFSET('Sanitation Data'!$D$12,0,10*ROW('Sanitation Data'!D61))),'Data Summary'!CO67="Yes"),OFFSET('Sanitation Data'!$D$12,0,10*ROW('Sanitation Data'!D61)),NA())</f>
        <v>#N/A</v>
      </c>
      <c r="AA67" s="517" t="e">
        <f ca="1">+IF(AND(ISNUMBER(OFFSET('Sanitation Data'!$E$4,0,10*ROW('Sanitation Data'!E61))),'Data Summary'!CP67="Yes"),100-OFFSET('Sanitation Data'!$E$4,0,10*ROW('Sanitation Data'!E61)),NA())</f>
        <v>#N/A</v>
      </c>
      <c r="AB67" s="517" t="e">
        <f ca="1">+IF(AND(ISNUMBER(OFFSET('Sanitation Data'!$E$6,0,10*ROW('Sanitation Data'!E61))),'Data Summary'!CQ67="Yes"),OFFSET('Sanitation Data'!$E$6,0,10*ROW('Sanitation Data'!E61)),NA())</f>
        <v>#N/A</v>
      </c>
      <c r="AC67" s="517" t="e">
        <f ca="1">+IF(AND(ISNUMBER(OFFSET('Sanitation Data'!$E$10,0,10*ROW('Sanitation Data'!E61))),'Data Summary'!CR67="Yes"),OFFSET('Sanitation Data'!$E$10,0,10*ROW('Sanitation Data'!E61)),NA())</f>
        <v>#N/A</v>
      </c>
      <c r="AD67" s="517" t="e">
        <f ca="1">+IF(AND(ISNUMBER(OFFSET('Sanitation Data'!$E$11,0,10*ROW('Sanitation Data'!E61))),'Data Summary'!CS67="Yes"),OFFSET('Sanitation Data'!$E$11,0,10*ROW('Sanitation Data'!E61)),NA())</f>
        <v>#N/A</v>
      </c>
      <c r="AE67" s="517" t="e">
        <f ca="1">+IF(AND(ISNUMBER(OFFSET('Sanitation Data'!$E$12,0,10*ROW('Sanitation Data'!E61))),'Data Summary'!CT67="Yes"),OFFSET('Sanitation Data'!$E$12,0,10*ROW('Sanitation Data'!E61)),NA())</f>
        <v>#N/A</v>
      </c>
      <c r="AF67" s="517" t="e">
        <f ca="1">+IF(AND(ISNUMBER(OFFSET('Sanitation Data'!$F$4,0,10*ROW('Sanitation Data'!F61))),'Data Summary'!CU67="Yes"),100-OFFSET('Sanitation Data'!$F$4,0,10*ROW('Sanitation Data'!F61)),NA())</f>
        <v>#N/A</v>
      </c>
      <c r="AG67" s="517" t="e">
        <f ca="1">+IF(AND(ISNUMBER(OFFSET('Sanitation Data'!$F$6,0,10*ROW('Sanitation Data'!F61))),'Data Summary'!CV67="Yes"),OFFSET('Sanitation Data'!$F$6,0,10*ROW('Sanitation Data'!F61)),NA())</f>
        <v>#N/A</v>
      </c>
      <c r="AH67" s="517" t="e">
        <f ca="1">+IF(AND(ISNUMBER(OFFSET('Sanitation Data'!$F$10,0,10*ROW('Sanitation Data'!F61))),'Data Summary'!CW67="Yes"),OFFSET('Sanitation Data'!$F$10,0,10*ROW('Sanitation Data'!F61)),NA())</f>
        <v>#N/A</v>
      </c>
      <c r="AI67" s="517" t="e">
        <f ca="1">+IF(AND(ISNUMBER(OFFSET('Sanitation Data'!$F$11,0,10*ROW('Sanitation Data'!F61))),'Data Summary'!CX67="Yes"),OFFSET('Sanitation Data'!$F$11,0,10*ROW('Sanitation Data'!F61)),NA())</f>
        <v>#N/A</v>
      </c>
      <c r="AJ67" s="517" t="e">
        <f ca="1">+IF(AND(ISNUMBER(OFFSET('Sanitation Data'!$F$12,0,10*ROW('Sanitation Data'!F61))),'Data Summary'!CY67="Yes"),OFFSET('Sanitation Data'!$F$12,0,10*ROW('Sanitation Data'!F61)),NA())</f>
        <v>#N/A</v>
      </c>
      <c r="AK67" s="517" t="e">
        <f ca="1">+IF(AND(ISNUMBER(OFFSET('Sanitation Data'!$G$4,0,10*ROW('Sanitation Data'!G61))),'Data Summary'!CZ67="Yes"),100-OFFSET('Sanitation Data'!$G$4,0,10*ROW('Sanitation Data'!G61)),NA())</f>
        <v>#N/A</v>
      </c>
      <c r="AL67" s="517" t="e">
        <f ca="1">+IF(AND(ISNUMBER(OFFSET('Sanitation Data'!$G$6,0,10*ROW('Sanitation Data'!G61))),'Data Summary'!DA67="Yes"),OFFSET('Sanitation Data'!$G$6,0,10*ROW('Sanitation Data'!G61)),NA())</f>
        <v>#N/A</v>
      </c>
      <c r="AM67" s="517" t="e">
        <f ca="1">+IF(AND(ISNUMBER(OFFSET('Sanitation Data'!$G$10,0,10*ROW('Sanitation Data'!G61))),'Data Summary'!DB67="Yes"),OFFSET('Sanitation Data'!$G$10,0,10*ROW('Sanitation Data'!G61)),NA())</f>
        <v>#N/A</v>
      </c>
      <c r="AN67" s="517" t="e">
        <f ca="1">+IF(AND(ISNUMBER(OFFSET('Sanitation Data'!$G$11,0,10*ROW('Sanitation Data'!G61))),'Data Summary'!DC67="Yes"),OFFSET('Sanitation Data'!$G$11,0,10*ROW('Sanitation Data'!G61)),NA())</f>
        <v>#N/A</v>
      </c>
      <c r="AO67" s="517" t="e">
        <f ca="1">+IF(AND(ISNUMBER(OFFSET('Sanitation Data'!$G$12,0,10*ROW('Sanitation Data'!G61))),'Data Summary'!DD67="Yes"),OFFSET('Sanitation Data'!$G$12,0,10*ROW('Sanitation Data'!G61)),NA())</f>
        <v>#N/A</v>
      </c>
      <c r="AP67" s="517" t="e">
        <f ca="1">+IF(AND(ISNUMBER(OFFSET('Sanitation Data'!$H$4,0,10*ROW('Sanitation Data'!H61))),'Data Summary'!DE67="Yes"),100-OFFSET('Sanitation Data'!$H$4,0,10*ROW('Sanitation Data'!H61)),NA())</f>
        <v>#N/A</v>
      </c>
      <c r="AQ67" s="517" t="e">
        <f ca="1">+IF(AND(ISNUMBER(OFFSET('Sanitation Data'!$H$6,0,10*ROW('Sanitation Data'!H61))),'Data Summary'!DF67="Yes"),OFFSET('Sanitation Data'!$H$6,0,10*ROW('Sanitation Data'!H61)),NA())</f>
        <v>#N/A</v>
      </c>
      <c r="AR67" s="517" t="e">
        <f ca="1">+IF(AND(ISNUMBER(OFFSET('Sanitation Data'!$H$10,0,10*ROW('Sanitation Data'!H61))),'Data Summary'!DG67="Yes"),OFFSET('Sanitation Data'!$H$10,0,10*ROW('Sanitation Data'!H61)),NA())</f>
        <v>#N/A</v>
      </c>
      <c r="AS67" s="517" t="e">
        <f ca="1">+IF(AND(ISNUMBER(OFFSET('Sanitation Data'!$H$11,0,10*ROW('Sanitation Data'!H61))),'Data Summary'!DH67="Yes"),OFFSET('Sanitation Data'!$H$11,0,10*ROW('Sanitation Data'!H61)),NA())</f>
        <v>#N/A</v>
      </c>
      <c r="AT67" s="517" t="e">
        <f ca="1">+IF(AND(ISNUMBER(OFFSET('Sanitation Data'!$H$12,0,10*ROW('Sanitation Data'!H61))),'Data Summary'!DI67="Yes"),OFFSET('Sanitation Data'!$H$12,0,10*ROW('Sanitation Data'!H61)),NA())</f>
        <v>#N/A</v>
      </c>
      <c r="AU67" s="517" t="e">
        <f ca="1">+IF(AND(ISNUMBER(OFFSET('Sanitation Data'!$I$4,0,10*ROW('Sanitation Data'!I61))),'Data Summary'!DJ67="Yes"),100-OFFSET('Sanitation Data'!$I$4,0,10*ROW('Sanitation Data'!I61)),NA())</f>
        <v>#N/A</v>
      </c>
      <c r="AV67" s="517" t="e">
        <f ca="1">+IF(AND(ISNUMBER(OFFSET('Sanitation Data'!$I$6,0,10*ROW('Sanitation Data'!I61))),'Data Summary'!DK67="Yes"),OFFSET('Sanitation Data'!$I$6,0,10*ROW('Sanitation Data'!I61)),NA())</f>
        <v>#N/A</v>
      </c>
      <c r="AW67" s="517" t="e">
        <f ca="1">+IF(AND(ISNUMBER(OFFSET('Sanitation Data'!$I$10,0,10*ROW('Sanitation Data'!I61))),'Data Summary'!DL67="Yes"),OFFSET('Sanitation Data'!$I$10,0,10*ROW('Sanitation Data'!I61)),NA())</f>
        <v>#N/A</v>
      </c>
      <c r="AX67" s="517" t="e">
        <f ca="1">+IF(AND(ISNUMBER(OFFSET('Sanitation Data'!$I$11,0,10*ROW('Sanitation Data'!I61))),'Data Summary'!DM67="Yes"),OFFSET('Sanitation Data'!$I$11,0,10*ROW('Sanitation Data'!I61)),NA())</f>
        <v>#N/A</v>
      </c>
      <c r="AY67" s="517" t="e">
        <f ca="1">+IF(AND(ISNUMBER(OFFSET('Sanitation Data'!$I$12,0,10*ROW('Sanitation Data'!I61))),'Data Summary'!DN67="Yes"),OFFSET('Sanitation Data'!$I$12,0,10*ROW('Sanitation Data'!I61)),NA())</f>
        <v>#N/A</v>
      </c>
      <c r="AZ67" s="518" t="e">
        <f ca="1">+IF(AND(ISNUMBER(OFFSET('Hygiene Data'!$D$5,0,10*ROW('Hygiene Data'!D61))),'Data Summary'!DO67="Yes"),OFFSET('Hygiene Data'!$D$5,0,10*ROW('Hygiene Data'!D61)),NA())</f>
        <v>#N/A</v>
      </c>
      <c r="BA67" s="518" t="e">
        <f ca="1">+IF(AND(ISNUMBER(OFFSET('Hygiene Data'!$D$7,0,10*ROW('Hygiene Data'!D61))),'Data Summary'!DP67="Yes"),OFFSET('Hygiene Data'!$D$7,0,10*ROW('Hygiene Data'!D61)),NA())</f>
        <v>#N/A</v>
      </c>
      <c r="BB67" s="518" t="e">
        <f ca="1">+IF(AND(ISNUMBER(OFFSET('Hygiene Data'!$D$9,0,10*ROW('Hygiene Data'!D61))),'Data Summary'!DQ67="Yes"),OFFSET('Hygiene Data'!$D$9,0,10*ROW('Hygiene Data'!D61)),NA())</f>
        <v>#N/A</v>
      </c>
      <c r="BC67" s="518" t="e">
        <f ca="1">+IF(AND(ISNUMBER(OFFSET('Hygiene Data'!$E$5,0,10*ROW('Hygiene Data'!E61))),'Data Summary'!DR67="Yes"),OFFSET('Hygiene Data'!$E$5,0,10*ROW('Hygiene Data'!E61)),NA())</f>
        <v>#N/A</v>
      </c>
      <c r="BD67" s="518" t="e">
        <f ca="1">+IF(AND(ISNUMBER(OFFSET('Hygiene Data'!$E$7,0,10*ROW('Hygiene Data'!E61))),'Data Summary'!DS67="Yes"),OFFSET('Hygiene Data'!$E$7,0,10*ROW('Hygiene Data'!E61)),NA())</f>
        <v>#N/A</v>
      </c>
      <c r="BE67" s="518" t="e">
        <f ca="1">+IF(AND(ISNUMBER(OFFSET('Hygiene Data'!$E$9,0,10*ROW('Hygiene Data'!E61))),'Data Summary'!DT67="Yes"),OFFSET('Hygiene Data'!$E$9,0,10*ROW('Hygiene Data'!E61)),NA())</f>
        <v>#N/A</v>
      </c>
      <c r="BF67" s="518" t="e">
        <f ca="1">+IF(AND(ISNUMBER(OFFSET('Hygiene Data'!$F$5,0,10*ROW('Hygiene Data'!F61))),'Data Summary'!DU67="Yes"),OFFSET('Hygiene Data'!$F$5,0,10*ROW('Hygiene Data'!F61)),NA())</f>
        <v>#N/A</v>
      </c>
      <c r="BG67" s="518" t="e">
        <f ca="1">+IF(AND(ISNUMBER(OFFSET('Hygiene Data'!$F$7,0,10*ROW('Hygiene Data'!F61))),'Data Summary'!DV67="Yes"),OFFSET('Hygiene Data'!$F$7,0,10*ROW('Hygiene Data'!F61)),NA())</f>
        <v>#N/A</v>
      </c>
      <c r="BH67" s="518" t="e">
        <f ca="1">+IF(AND(ISNUMBER(OFFSET('Hygiene Data'!$F$9,0,10*ROW('Hygiene Data'!F61))),'Data Summary'!DW67="Yes"),OFFSET('Hygiene Data'!$F$9,0,10*ROW('Hygiene Data'!F61)),NA())</f>
        <v>#N/A</v>
      </c>
      <c r="BI67" s="518" t="e">
        <f ca="1">+IF(AND(ISNUMBER(OFFSET('Hygiene Data'!$G$5,0,10*ROW('Hygiene Data'!G61))),'Data Summary'!DX67="Yes"),OFFSET('Hygiene Data'!$G$5,0,10*ROW('Hygiene Data'!G61)),NA())</f>
        <v>#N/A</v>
      </c>
      <c r="BJ67" s="518" t="e">
        <f ca="1">+IF(AND(ISNUMBER(OFFSET('Hygiene Data'!$G$7,0,10*ROW('Hygiene Data'!G61))),'Data Summary'!DY67="Yes"),OFFSET('Hygiene Data'!$G$7,0,10*ROW('Hygiene Data'!G61)),NA())</f>
        <v>#N/A</v>
      </c>
      <c r="BK67" s="518" t="e">
        <f ca="1">+IF(AND(ISNUMBER(OFFSET('Hygiene Data'!$G$9,0,10*ROW('Hygiene Data'!G61))),'Data Summary'!DZ67="Yes"),OFFSET('Hygiene Data'!$G$9,0,10*ROW('Hygiene Data'!G61)),NA())</f>
        <v>#N/A</v>
      </c>
      <c r="BL67" s="518" t="e">
        <f ca="1">+IF(AND(ISNUMBER(OFFSET('Hygiene Data'!$H$5,0,10*ROW('Hygiene Data'!H61))),'Data Summary'!EA67="Yes"),OFFSET('Hygiene Data'!$H$5,0,10*ROW('Hygiene Data'!H61)),NA())</f>
        <v>#N/A</v>
      </c>
      <c r="BM67" s="518" t="e">
        <f ca="1">+IF(AND(ISNUMBER(OFFSET('Hygiene Data'!$H$7,0,10*ROW('Hygiene Data'!H61))),'Data Summary'!EB67="Yes"),OFFSET('Hygiene Data'!$H$7,0,10*ROW('Hygiene Data'!H61)),NA())</f>
        <v>#N/A</v>
      </c>
      <c r="BN67" s="518" t="e">
        <f ca="1">+IF(AND(ISNUMBER(OFFSET('Hygiene Data'!$H$9,0,10*ROW('Hygiene Data'!H61))),'Data Summary'!EC67="Yes"),OFFSET('Hygiene Data'!$H$9,0,10*ROW('Hygiene Data'!H61)),NA())</f>
        <v>#N/A</v>
      </c>
      <c r="BO67" s="518" t="e">
        <f ca="1">+IF(AND(ISNUMBER(OFFSET('Hygiene Data'!$I$5,0,10*ROW('Hygiene Data'!I61))),'Data Summary'!ED67="Yes"),OFFSET('Hygiene Data'!$I$5,0,10*ROW('Hygiene Data'!I61)),NA())</f>
        <v>#N/A</v>
      </c>
      <c r="BP67" s="518" t="e">
        <f ca="1">+IF(AND(ISNUMBER(OFFSET('Hygiene Data'!$I$7,0,10*ROW('Hygiene Data'!I61))),'Data Summary'!EE67="Yes"),OFFSET('Hygiene Data'!$I$7,0,10*ROW('Hygiene Data'!I61)),NA())</f>
        <v>#N/A</v>
      </c>
      <c r="BQ67" s="518" t="e">
        <f ca="1">+IF(AND(ISNUMBER(OFFSET('Hygiene Data'!$I$9,0,10*ROW('Hygiene Data'!I61))),'Data Summary'!EF67="Yes"),OFFSET('Hygiene Data'!$I$9,0,10*ROW('Hygiene Data'!I61)),NA())</f>
        <v>#N/A</v>
      </c>
    </row>
    <row r="68" spans="1:69" x14ac:dyDescent="0.25">
      <c r="A68" s="514" t="e">
        <f ca="1">+RIGHT('Data Summary'!A68,LEN('Data Summary'!A68)-9)</f>
        <v>#VALUE!</v>
      </c>
      <c r="B68" s="488" t="str">
        <f ca="1">+IF(ISTEXT('Data Summary'!B68),'Data Summary'!B68,"")</f>
        <v/>
      </c>
      <c r="C68" s="515" t="e">
        <f ca="1">+VALUE('Data Summary'!C68)</f>
        <v>#VALUE!</v>
      </c>
      <c r="D68" s="516" t="e">
        <f ca="1">+IF(AND(ISNUMBER(OFFSET('Water Data'!$D$4,0,10*ROW('Water Data'!D62))),'Data Summary'!BS68="Yes"),100-OFFSET('Water Data'!$D$4,0,10*ROW('Water Data'!D62)),NA())</f>
        <v>#N/A</v>
      </c>
      <c r="E68" s="516" t="e">
        <f ca="1">+IF(AND(ISNUMBER(OFFSET('Water Data'!$D$6,0,10*ROW('Water Data'!D62))),'Data Summary'!BT68="Yes"),OFFSET('Water Data'!$D$6,0,10*ROW('Water Data'!D62)),NA())</f>
        <v>#N/A</v>
      </c>
      <c r="F68" s="516" t="e">
        <f ca="1">+IF(AND(ISNUMBER(OFFSET('Water Data'!$D$9,0,10*ROW('Water Data'!D62))),'Data Summary'!BU68="Yes"),OFFSET('Water Data'!$D$9,0,10*ROW('Water Data'!D62)),NA())</f>
        <v>#N/A</v>
      </c>
      <c r="G68" s="516" t="e">
        <f ca="1">+IF(AND(ISNUMBER(OFFSET('Water Data'!$E$4,0,10*ROW('Water Data'!E62))),'Data Summary'!BV68="Yes"),100-OFFSET('Water Data'!$E$4,0,10*ROW('Water Data'!E62)),NA())</f>
        <v>#N/A</v>
      </c>
      <c r="H68" s="516" t="e">
        <f ca="1">+IF(AND(ISNUMBER(OFFSET('Water Data'!$E$6,0,10*ROW('Water Data'!E62))),'Data Summary'!BW68="Yes"),OFFSET('Water Data'!$E$6,0,10*ROW('Water Data'!E62)),NA())</f>
        <v>#N/A</v>
      </c>
      <c r="I68" s="516" t="e">
        <f ca="1">+IF(AND(ISNUMBER(OFFSET('Water Data'!$E$9,0,10*ROW('Water Data'!E62))),'Data Summary'!BX68="Yes"),OFFSET('Water Data'!$E$9,0,10*ROW('Water Data'!E62)),NA())</f>
        <v>#N/A</v>
      </c>
      <c r="J68" s="516" t="e">
        <f ca="1">+IF(AND(ISNUMBER(OFFSET('Water Data'!$F$4,0,10*ROW('Water Data'!F62))),'Data Summary'!BY68="Yes"),100-OFFSET('Water Data'!$F$4,0,10*ROW('Water Data'!F62)),NA())</f>
        <v>#N/A</v>
      </c>
      <c r="K68" s="516" t="e">
        <f ca="1">+IF(AND(ISNUMBER(OFFSET('Water Data'!$F$6,0,10*ROW('Water Data'!F62))),'Data Summary'!BZ68="Yes"),OFFSET('Water Data'!$F$6,0,10*ROW('Water Data'!F62)),NA())</f>
        <v>#N/A</v>
      </c>
      <c r="L68" s="516" t="e">
        <f ca="1">+IF(AND(ISNUMBER(OFFSET('Water Data'!$F$9,0,10*ROW('Water Data'!F62))),'Data Summary'!CA68="Yes"),OFFSET('Water Data'!$F$9,0,10*ROW('Water Data'!F62)),NA())</f>
        <v>#N/A</v>
      </c>
      <c r="M68" s="516" t="e">
        <f ca="1">+IF(AND(ISNUMBER(OFFSET('Water Data'!$G$4,0,10*ROW('Water Data'!G62))),'Data Summary'!CB68="Yes"),100-OFFSET('Water Data'!$G$4,0,10*ROW('Water Data'!G62)),NA())</f>
        <v>#N/A</v>
      </c>
      <c r="N68" s="516" t="e">
        <f ca="1">+IF(AND(ISNUMBER(OFFSET('Water Data'!$G$6,0,10*ROW('Water Data'!G62))),'Data Summary'!CC68="Yes"),OFFSET('Water Data'!$G$6,0,10*ROW('Water Data'!G62)),NA())</f>
        <v>#N/A</v>
      </c>
      <c r="O68" s="516" t="e">
        <f ca="1">+IF(AND(ISNUMBER(OFFSET('Water Data'!$G$9,0,10*ROW('Water Data'!G62))),'Data Summary'!CD68="Yes"),OFFSET('Water Data'!$G$9,0,10*ROW('Water Data'!G62)),NA())</f>
        <v>#N/A</v>
      </c>
      <c r="P68" s="516" t="e">
        <f ca="1">+IF(AND(ISNUMBER(OFFSET('Water Data'!$H$4,0,10*ROW('Water Data'!H62))),'Data Summary'!CE68="Yes"),100-OFFSET('Water Data'!$H$4,0,10*ROW('Water Data'!H62)),NA())</f>
        <v>#N/A</v>
      </c>
      <c r="Q68" s="516" t="e">
        <f ca="1">+IF(AND(ISNUMBER(OFFSET('Water Data'!$H$6,0,10*ROW('Water Data'!H62))),'Data Summary'!CF68="Yes"),OFFSET('Water Data'!$H$6,0,10*ROW('Water Data'!H62)),NA())</f>
        <v>#N/A</v>
      </c>
      <c r="R68" s="516" t="e">
        <f ca="1">+IF(AND(ISNUMBER(OFFSET('Water Data'!$H$9,0,10*ROW('Water Data'!H62))),'Data Summary'!CG68="Yes"),OFFSET('Water Data'!$H$9,0,10*ROW('Water Data'!H62)),NA())</f>
        <v>#N/A</v>
      </c>
      <c r="S68" s="516" t="e">
        <f ca="1">+IF(AND(ISNUMBER(OFFSET('Water Data'!$I$4,0,10*ROW('Water Data'!I62))),'Data Summary'!CH68="Yes"),100-OFFSET('Water Data'!$I$4,0,10*ROW('Water Data'!I62)),NA())</f>
        <v>#N/A</v>
      </c>
      <c r="T68" s="516" t="e">
        <f ca="1">+IF(AND(ISNUMBER(OFFSET('Water Data'!$I$6,0,10*ROW('Water Data'!I62))),'Data Summary'!CI68="Yes"),OFFSET('Water Data'!$I$6,0,10*ROW('Water Data'!I62)),NA())</f>
        <v>#N/A</v>
      </c>
      <c r="U68" s="516" t="e">
        <f ca="1">+IF(AND(ISNUMBER(OFFSET('Water Data'!$I$9,0,10*ROW('Water Data'!I62))),'Data Summary'!CJ68="Yes"),OFFSET('Water Data'!$I$9,0,10*ROW('Water Data'!I62)),NA())</f>
        <v>#N/A</v>
      </c>
      <c r="V68" s="517" t="e">
        <f ca="1">+IF(AND(ISNUMBER(OFFSET('Sanitation Data'!$D$4,0,10*ROW('Sanitation Data'!D62))),'Data Summary'!CK68="Yes"),100-OFFSET('Sanitation Data'!$D$4,0,10*ROW('Sanitation Data'!D62)),NA())</f>
        <v>#N/A</v>
      </c>
      <c r="W68" s="517" t="e">
        <f ca="1">+IF(AND(ISNUMBER(OFFSET('Sanitation Data'!$D$6,0,10*ROW('Sanitation Data'!D62))),'Data Summary'!CL68="Yes"),OFFSET('Sanitation Data'!$D$6,0,10*ROW('Sanitation Data'!D62)),NA())</f>
        <v>#N/A</v>
      </c>
      <c r="X68" s="517" t="e">
        <f ca="1">+IF(AND(ISNUMBER(OFFSET('Sanitation Data'!$D$10,0,10*ROW('Sanitation Data'!D62))),'Data Summary'!CM68="Yes"),OFFSET('Sanitation Data'!$D$10,0,10*ROW('Sanitation Data'!D62)),NA())</f>
        <v>#N/A</v>
      </c>
      <c r="Y68" s="517" t="e">
        <f ca="1">+IF(AND(ISNUMBER(OFFSET('Sanitation Data'!$D$11,0,10*ROW('Sanitation Data'!D62))),'Data Summary'!CN68="Yes"),OFFSET('Sanitation Data'!$D$11,0,10*ROW('Sanitation Data'!D62)),NA())</f>
        <v>#N/A</v>
      </c>
      <c r="Z68" s="517" t="e">
        <f ca="1">+IF(AND(ISNUMBER(OFFSET('Sanitation Data'!$D$12,0,10*ROW('Sanitation Data'!D62))),'Data Summary'!CO68="Yes"),OFFSET('Sanitation Data'!$D$12,0,10*ROW('Sanitation Data'!D62)),NA())</f>
        <v>#N/A</v>
      </c>
      <c r="AA68" s="517" t="e">
        <f ca="1">+IF(AND(ISNUMBER(OFFSET('Sanitation Data'!$E$4,0,10*ROW('Sanitation Data'!E62))),'Data Summary'!CP68="Yes"),100-OFFSET('Sanitation Data'!$E$4,0,10*ROW('Sanitation Data'!E62)),NA())</f>
        <v>#N/A</v>
      </c>
      <c r="AB68" s="517" t="e">
        <f ca="1">+IF(AND(ISNUMBER(OFFSET('Sanitation Data'!$E$6,0,10*ROW('Sanitation Data'!E62))),'Data Summary'!CQ68="Yes"),OFFSET('Sanitation Data'!$E$6,0,10*ROW('Sanitation Data'!E62)),NA())</f>
        <v>#N/A</v>
      </c>
      <c r="AC68" s="517" t="e">
        <f ca="1">+IF(AND(ISNUMBER(OFFSET('Sanitation Data'!$E$10,0,10*ROW('Sanitation Data'!E62))),'Data Summary'!CR68="Yes"),OFFSET('Sanitation Data'!$E$10,0,10*ROW('Sanitation Data'!E62)),NA())</f>
        <v>#N/A</v>
      </c>
      <c r="AD68" s="517" t="e">
        <f ca="1">+IF(AND(ISNUMBER(OFFSET('Sanitation Data'!$E$11,0,10*ROW('Sanitation Data'!E62))),'Data Summary'!CS68="Yes"),OFFSET('Sanitation Data'!$E$11,0,10*ROW('Sanitation Data'!E62)),NA())</f>
        <v>#N/A</v>
      </c>
      <c r="AE68" s="517" t="e">
        <f ca="1">+IF(AND(ISNUMBER(OFFSET('Sanitation Data'!$E$12,0,10*ROW('Sanitation Data'!E62))),'Data Summary'!CT68="Yes"),OFFSET('Sanitation Data'!$E$12,0,10*ROW('Sanitation Data'!E62)),NA())</f>
        <v>#N/A</v>
      </c>
      <c r="AF68" s="517" t="e">
        <f ca="1">+IF(AND(ISNUMBER(OFFSET('Sanitation Data'!$F$4,0,10*ROW('Sanitation Data'!F62))),'Data Summary'!CU68="Yes"),100-OFFSET('Sanitation Data'!$F$4,0,10*ROW('Sanitation Data'!F62)),NA())</f>
        <v>#N/A</v>
      </c>
      <c r="AG68" s="517" t="e">
        <f ca="1">+IF(AND(ISNUMBER(OFFSET('Sanitation Data'!$F$6,0,10*ROW('Sanitation Data'!F62))),'Data Summary'!CV68="Yes"),OFFSET('Sanitation Data'!$F$6,0,10*ROW('Sanitation Data'!F62)),NA())</f>
        <v>#N/A</v>
      </c>
      <c r="AH68" s="517" t="e">
        <f ca="1">+IF(AND(ISNUMBER(OFFSET('Sanitation Data'!$F$10,0,10*ROW('Sanitation Data'!F62))),'Data Summary'!CW68="Yes"),OFFSET('Sanitation Data'!$F$10,0,10*ROW('Sanitation Data'!F62)),NA())</f>
        <v>#N/A</v>
      </c>
      <c r="AI68" s="517" t="e">
        <f ca="1">+IF(AND(ISNUMBER(OFFSET('Sanitation Data'!$F$11,0,10*ROW('Sanitation Data'!F62))),'Data Summary'!CX68="Yes"),OFFSET('Sanitation Data'!$F$11,0,10*ROW('Sanitation Data'!F62)),NA())</f>
        <v>#N/A</v>
      </c>
      <c r="AJ68" s="517" t="e">
        <f ca="1">+IF(AND(ISNUMBER(OFFSET('Sanitation Data'!$F$12,0,10*ROW('Sanitation Data'!F62))),'Data Summary'!CY68="Yes"),OFFSET('Sanitation Data'!$F$12,0,10*ROW('Sanitation Data'!F62)),NA())</f>
        <v>#N/A</v>
      </c>
      <c r="AK68" s="517" t="e">
        <f ca="1">+IF(AND(ISNUMBER(OFFSET('Sanitation Data'!$G$4,0,10*ROW('Sanitation Data'!G62))),'Data Summary'!CZ68="Yes"),100-OFFSET('Sanitation Data'!$G$4,0,10*ROW('Sanitation Data'!G62)),NA())</f>
        <v>#N/A</v>
      </c>
      <c r="AL68" s="517" t="e">
        <f ca="1">+IF(AND(ISNUMBER(OFFSET('Sanitation Data'!$G$6,0,10*ROW('Sanitation Data'!G62))),'Data Summary'!DA68="Yes"),OFFSET('Sanitation Data'!$G$6,0,10*ROW('Sanitation Data'!G62)),NA())</f>
        <v>#N/A</v>
      </c>
      <c r="AM68" s="517" t="e">
        <f ca="1">+IF(AND(ISNUMBER(OFFSET('Sanitation Data'!$G$10,0,10*ROW('Sanitation Data'!G62))),'Data Summary'!DB68="Yes"),OFFSET('Sanitation Data'!$G$10,0,10*ROW('Sanitation Data'!G62)),NA())</f>
        <v>#N/A</v>
      </c>
      <c r="AN68" s="517" t="e">
        <f ca="1">+IF(AND(ISNUMBER(OFFSET('Sanitation Data'!$G$11,0,10*ROW('Sanitation Data'!G62))),'Data Summary'!DC68="Yes"),OFFSET('Sanitation Data'!$G$11,0,10*ROW('Sanitation Data'!G62)),NA())</f>
        <v>#N/A</v>
      </c>
      <c r="AO68" s="517" t="e">
        <f ca="1">+IF(AND(ISNUMBER(OFFSET('Sanitation Data'!$G$12,0,10*ROW('Sanitation Data'!G62))),'Data Summary'!DD68="Yes"),OFFSET('Sanitation Data'!$G$12,0,10*ROW('Sanitation Data'!G62)),NA())</f>
        <v>#N/A</v>
      </c>
      <c r="AP68" s="517" t="e">
        <f ca="1">+IF(AND(ISNUMBER(OFFSET('Sanitation Data'!$H$4,0,10*ROW('Sanitation Data'!H62))),'Data Summary'!DE68="Yes"),100-OFFSET('Sanitation Data'!$H$4,0,10*ROW('Sanitation Data'!H62)),NA())</f>
        <v>#N/A</v>
      </c>
      <c r="AQ68" s="517" t="e">
        <f ca="1">+IF(AND(ISNUMBER(OFFSET('Sanitation Data'!$H$6,0,10*ROW('Sanitation Data'!H62))),'Data Summary'!DF68="Yes"),OFFSET('Sanitation Data'!$H$6,0,10*ROW('Sanitation Data'!H62)),NA())</f>
        <v>#N/A</v>
      </c>
      <c r="AR68" s="517" t="e">
        <f ca="1">+IF(AND(ISNUMBER(OFFSET('Sanitation Data'!$H$10,0,10*ROW('Sanitation Data'!H62))),'Data Summary'!DG68="Yes"),OFFSET('Sanitation Data'!$H$10,0,10*ROW('Sanitation Data'!H62)),NA())</f>
        <v>#N/A</v>
      </c>
      <c r="AS68" s="517" t="e">
        <f ca="1">+IF(AND(ISNUMBER(OFFSET('Sanitation Data'!$H$11,0,10*ROW('Sanitation Data'!H62))),'Data Summary'!DH68="Yes"),OFFSET('Sanitation Data'!$H$11,0,10*ROW('Sanitation Data'!H62)),NA())</f>
        <v>#N/A</v>
      </c>
      <c r="AT68" s="517" t="e">
        <f ca="1">+IF(AND(ISNUMBER(OFFSET('Sanitation Data'!$H$12,0,10*ROW('Sanitation Data'!H62))),'Data Summary'!DI68="Yes"),OFFSET('Sanitation Data'!$H$12,0,10*ROW('Sanitation Data'!H62)),NA())</f>
        <v>#N/A</v>
      </c>
      <c r="AU68" s="517" t="e">
        <f ca="1">+IF(AND(ISNUMBER(OFFSET('Sanitation Data'!$I$4,0,10*ROW('Sanitation Data'!I62))),'Data Summary'!DJ68="Yes"),100-OFFSET('Sanitation Data'!$I$4,0,10*ROW('Sanitation Data'!I62)),NA())</f>
        <v>#N/A</v>
      </c>
      <c r="AV68" s="517" t="e">
        <f ca="1">+IF(AND(ISNUMBER(OFFSET('Sanitation Data'!$I$6,0,10*ROW('Sanitation Data'!I62))),'Data Summary'!DK68="Yes"),OFFSET('Sanitation Data'!$I$6,0,10*ROW('Sanitation Data'!I62)),NA())</f>
        <v>#N/A</v>
      </c>
      <c r="AW68" s="517" t="e">
        <f ca="1">+IF(AND(ISNUMBER(OFFSET('Sanitation Data'!$I$10,0,10*ROW('Sanitation Data'!I62))),'Data Summary'!DL68="Yes"),OFFSET('Sanitation Data'!$I$10,0,10*ROW('Sanitation Data'!I62)),NA())</f>
        <v>#N/A</v>
      </c>
      <c r="AX68" s="517" t="e">
        <f ca="1">+IF(AND(ISNUMBER(OFFSET('Sanitation Data'!$I$11,0,10*ROW('Sanitation Data'!I62))),'Data Summary'!DM68="Yes"),OFFSET('Sanitation Data'!$I$11,0,10*ROW('Sanitation Data'!I62)),NA())</f>
        <v>#N/A</v>
      </c>
      <c r="AY68" s="517" t="e">
        <f ca="1">+IF(AND(ISNUMBER(OFFSET('Sanitation Data'!$I$12,0,10*ROW('Sanitation Data'!I62))),'Data Summary'!DN68="Yes"),OFFSET('Sanitation Data'!$I$12,0,10*ROW('Sanitation Data'!I62)),NA())</f>
        <v>#N/A</v>
      </c>
      <c r="AZ68" s="518" t="e">
        <f ca="1">+IF(AND(ISNUMBER(OFFSET('Hygiene Data'!$D$5,0,10*ROW('Hygiene Data'!D62))),'Data Summary'!DO68="Yes"),OFFSET('Hygiene Data'!$D$5,0,10*ROW('Hygiene Data'!D62)),NA())</f>
        <v>#N/A</v>
      </c>
      <c r="BA68" s="518" t="e">
        <f ca="1">+IF(AND(ISNUMBER(OFFSET('Hygiene Data'!$D$7,0,10*ROW('Hygiene Data'!D62))),'Data Summary'!DP68="Yes"),OFFSET('Hygiene Data'!$D$7,0,10*ROW('Hygiene Data'!D62)),NA())</f>
        <v>#N/A</v>
      </c>
      <c r="BB68" s="518" t="e">
        <f ca="1">+IF(AND(ISNUMBER(OFFSET('Hygiene Data'!$D$9,0,10*ROW('Hygiene Data'!D62))),'Data Summary'!DQ68="Yes"),OFFSET('Hygiene Data'!$D$9,0,10*ROW('Hygiene Data'!D62)),NA())</f>
        <v>#N/A</v>
      </c>
      <c r="BC68" s="518" t="e">
        <f ca="1">+IF(AND(ISNUMBER(OFFSET('Hygiene Data'!$E$5,0,10*ROW('Hygiene Data'!E62))),'Data Summary'!DR68="Yes"),OFFSET('Hygiene Data'!$E$5,0,10*ROW('Hygiene Data'!E62)),NA())</f>
        <v>#N/A</v>
      </c>
      <c r="BD68" s="518" t="e">
        <f ca="1">+IF(AND(ISNUMBER(OFFSET('Hygiene Data'!$E$7,0,10*ROW('Hygiene Data'!E62))),'Data Summary'!DS68="Yes"),OFFSET('Hygiene Data'!$E$7,0,10*ROW('Hygiene Data'!E62)),NA())</f>
        <v>#N/A</v>
      </c>
      <c r="BE68" s="518" t="e">
        <f ca="1">+IF(AND(ISNUMBER(OFFSET('Hygiene Data'!$E$9,0,10*ROW('Hygiene Data'!E62))),'Data Summary'!DT68="Yes"),OFFSET('Hygiene Data'!$E$9,0,10*ROW('Hygiene Data'!E62)),NA())</f>
        <v>#N/A</v>
      </c>
      <c r="BF68" s="518" t="e">
        <f ca="1">+IF(AND(ISNUMBER(OFFSET('Hygiene Data'!$F$5,0,10*ROW('Hygiene Data'!F62))),'Data Summary'!DU68="Yes"),OFFSET('Hygiene Data'!$F$5,0,10*ROW('Hygiene Data'!F62)),NA())</f>
        <v>#N/A</v>
      </c>
      <c r="BG68" s="518" t="e">
        <f ca="1">+IF(AND(ISNUMBER(OFFSET('Hygiene Data'!$F$7,0,10*ROW('Hygiene Data'!F62))),'Data Summary'!DV68="Yes"),OFFSET('Hygiene Data'!$F$7,0,10*ROW('Hygiene Data'!F62)),NA())</f>
        <v>#N/A</v>
      </c>
      <c r="BH68" s="518" t="e">
        <f ca="1">+IF(AND(ISNUMBER(OFFSET('Hygiene Data'!$F$9,0,10*ROW('Hygiene Data'!F62))),'Data Summary'!DW68="Yes"),OFFSET('Hygiene Data'!$F$9,0,10*ROW('Hygiene Data'!F62)),NA())</f>
        <v>#N/A</v>
      </c>
      <c r="BI68" s="518" t="e">
        <f ca="1">+IF(AND(ISNUMBER(OFFSET('Hygiene Data'!$G$5,0,10*ROW('Hygiene Data'!G62))),'Data Summary'!DX68="Yes"),OFFSET('Hygiene Data'!$G$5,0,10*ROW('Hygiene Data'!G62)),NA())</f>
        <v>#N/A</v>
      </c>
      <c r="BJ68" s="518" t="e">
        <f ca="1">+IF(AND(ISNUMBER(OFFSET('Hygiene Data'!$G$7,0,10*ROW('Hygiene Data'!G62))),'Data Summary'!DY68="Yes"),OFFSET('Hygiene Data'!$G$7,0,10*ROW('Hygiene Data'!G62)),NA())</f>
        <v>#N/A</v>
      </c>
      <c r="BK68" s="518" t="e">
        <f ca="1">+IF(AND(ISNUMBER(OFFSET('Hygiene Data'!$G$9,0,10*ROW('Hygiene Data'!G62))),'Data Summary'!DZ68="Yes"),OFFSET('Hygiene Data'!$G$9,0,10*ROW('Hygiene Data'!G62)),NA())</f>
        <v>#N/A</v>
      </c>
      <c r="BL68" s="518" t="e">
        <f ca="1">+IF(AND(ISNUMBER(OFFSET('Hygiene Data'!$H$5,0,10*ROW('Hygiene Data'!H62))),'Data Summary'!EA68="Yes"),OFFSET('Hygiene Data'!$H$5,0,10*ROW('Hygiene Data'!H62)),NA())</f>
        <v>#N/A</v>
      </c>
      <c r="BM68" s="518" t="e">
        <f ca="1">+IF(AND(ISNUMBER(OFFSET('Hygiene Data'!$H$7,0,10*ROW('Hygiene Data'!H62))),'Data Summary'!EB68="Yes"),OFFSET('Hygiene Data'!$H$7,0,10*ROW('Hygiene Data'!H62)),NA())</f>
        <v>#N/A</v>
      </c>
      <c r="BN68" s="518" t="e">
        <f ca="1">+IF(AND(ISNUMBER(OFFSET('Hygiene Data'!$H$9,0,10*ROW('Hygiene Data'!H62))),'Data Summary'!EC68="Yes"),OFFSET('Hygiene Data'!$H$9,0,10*ROW('Hygiene Data'!H62)),NA())</f>
        <v>#N/A</v>
      </c>
      <c r="BO68" s="518" t="e">
        <f ca="1">+IF(AND(ISNUMBER(OFFSET('Hygiene Data'!$I$5,0,10*ROW('Hygiene Data'!I62))),'Data Summary'!ED68="Yes"),OFFSET('Hygiene Data'!$I$5,0,10*ROW('Hygiene Data'!I62)),NA())</f>
        <v>#N/A</v>
      </c>
      <c r="BP68" s="518" t="e">
        <f ca="1">+IF(AND(ISNUMBER(OFFSET('Hygiene Data'!$I$7,0,10*ROW('Hygiene Data'!I62))),'Data Summary'!EE68="Yes"),OFFSET('Hygiene Data'!$I$7,0,10*ROW('Hygiene Data'!I62)),NA())</f>
        <v>#N/A</v>
      </c>
      <c r="BQ68" s="518" t="e">
        <f ca="1">+IF(AND(ISNUMBER(OFFSET('Hygiene Data'!$I$9,0,10*ROW('Hygiene Data'!I62))),'Data Summary'!EF68="Yes"),OFFSET('Hygiene Data'!$I$9,0,10*ROW('Hygiene Data'!I62)),NA())</f>
        <v>#N/A</v>
      </c>
    </row>
    <row r="69" spans="1:69" x14ac:dyDescent="0.25">
      <c r="A69" s="514" t="e">
        <f ca="1">+RIGHT('Data Summary'!A69,LEN('Data Summary'!A69)-9)</f>
        <v>#VALUE!</v>
      </c>
      <c r="B69" s="488" t="str">
        <f ca="1">+IF(ISTEXT('Data Summary'!B69),'Data Summary'!B69,"")</f>
        <v/>
      </c>
      <c r="C69" s="515" t="e">
        <f ca="1">+VALUE('Data Summary'!C69)</f>
        <v>#VALUE!</v>
      </c>
      <c r="D69" s="516" t="e">
        <f ca="1">+IF(AND(ISNUMBER(OFFSET('Water Data'!$D$4,0,10*ROW('Water Data'!D63))),'Data Summary'!BS69="Yes"),100-OFFSET('Water Data'!$D$4,0,10*ROW('Water Data'!D63)),NA())</f>
        <v>#N/A</v>
      </c>
      <c r="E69" s="516" t="e">
        <f ca="1">+IF(AND(ISNUMBER(OFFSET('Water Data'!$D$6,0,10*ROW('Water Data'!D63))),'Data Summary'!BT69="Yes"),OFFSET('Water Data'!$D$6,0,10*ROW('Water Data'!D63)),NA())</f>
        <v>#N/A</v>
      </c>
      <c r="F69" s="516" t="e">
        <f ca="1">+IF(AND(ISNUMBER(OFFSET('Water Data'!$D$9,0,10*ROW('Water Data'!D63))),'Data Summary'!BU69="Yes"),OFFSET('Water Data'!$D$9,0,10*ROW('Water Data'!D63)),NA())</f>
        <v>#N/A</v>
      </c>
      <c r="G69" s="516" t="e">
        <f ca="1">+IF(AND(ISNUMBER(OFFSET('Water Data'!$E$4,0,10*ROW('Water Data'!E63))),'Data Summary'!BV69="Yes"),100-OFFSET('Water Data'!$E$4,0,10*ROW('Water Data'!E63)),NA())</f>
        <v>#N/A</v>
      </c>
      <c r="H69" s="516" t="e">
        <f ca="1">+IF(AND(ISNUMBER(OFFSET('Water Data'!$E$6,0,10*ROW('Water Data'!E63))),'Data Summary'!BW69="Yes"),OFFSET('Water Data'!$E$6,0,10*ROW('Water Data'!E63)),NA())</f>
        <v>#N/A</v>
      </c>
      <c r="I69" s="516" t="e">
        <f ca="1">+IF(AND(ISNUMBER(OFFSET('Water Data'!$E$9,0,10*ROW('Water Data'!E63))),'Data Summary'!BX69="Yes"),OFFSET('Water Data'!$E$9,0,10*ROW('Water Data'!E63)),NA())</f>
        <v>#N/A</v>
      </c>
      <c r="J69" s="516" t="e">
        <f ca="1">+IF(AND(ISNUMBER(OFFSET('Water Data'!$F$4,0,10*ROW('Water Data'!F63))),'Data Summary'!BY69="Yes"),100-OFFSET('Water Data'!$F$4,0,10*ROW('Water Data'!F63)),NA())</f>
        <v>#N/A</v>
      </c>
      <c r="K69" s="516" t="e">
        <f ca="1">+IF(AND(ISNUMBER(OFFSET('Water Data'!$F$6,0,10*ROW('Water Data'!F63))),'Data Summary'!BZ69="Yes"),OFFSET('Water Data'!$F$6,0,10*ROW('Water Data'!F63)),NA())</f>
        <v>#N/A</v>
      </c>
      <c r="L69" s="516" t="e">
        <f ca="1">+IF(AND(ISNUMBER(OFFSET('Water Data'!$F$9,0,10*ROW('Water Data'!F63))),'Data Summary'!CA69="Yes"),OFFSET('Water Data'!$F$9,0,10*ROW('Water Data'!F63)),NA())</f>
        <v>#N/A</v>
      </c>
      <c r="M69" s="516" t="e">
        <f ca="1">+IF(AND(ISNUMBER(OFFSET('Water Data'!$G$4,0,10*ROW('Water Data'!G63))),'Data Summary'!CB69="Yes"),100-OFFSET('Water Data'!$G$4,0,10*ROW('Water Data'!G63)),NA())</f>
        <v>#N/A</v>
      </c>
      <c r="N69" s="516" t="e">
        <f ca="1">+IF(AND(ISNUMBER(OFFSET('Water Data'!$G$6,0,10*ROW('Water Data'!G63))),'Data Summary'!CC69="Yes"),OFFSET('Water Data'!$G$6,0,10*ROW('Water Data'!G63)),NA())</f>
        <v>#N/A</v>
      </c>
      <c r="O69" s="516" t="e">
        <f ca="1">+IF(AND(ISNUMBER(OFFSET('Water Data'!$G$9,0,10*ROW('Water Data'!G63))),'Data Summary'!CD69="Yes"),OFFSET('Water Data'!$G$9,0,10*ROW('Water Data'!G63)),NA())</f>
        <v>#N/A</v>
      </c>
      <c r="P69" s="516" t="e">
        <f ca="1">+IF(AND(ISNUMBER(OFFSET('Water Data'!$H$4,0,10*ROW('Water Data'!H63))),'Data Summary'!CE69="Yes"),100-OFFSET('Water Data'!$H$4,0,10*ROW('Water Data'!H63)),NA())</f>
        <v>#N/A</v>
      </c>
      <c r="Q69" s="516" t="e">
        <f ca="1">+IF(AND(ISNUMBER(OFFSET('Water Data'!$H$6,0,10*ROW('Water Data'!H63))),'Data Summary'!CF69="Yes"),OFFSET('Water Data'!$H$6,0,10*ROW('Water Data'!H63)),NA())</f>
        <v>#N/A</v>
      </c>
      <c r="R69" s="516" t="e">
        <f ca="1">+IF(AND(ISNUMBER(OFFSET('Water Data'!$H$9,0,10*ROW('Water Data'!H63))),'Data Summary'!CG69="Yes"),OFFSET('Water Data'!$H$9,0,10*ROW('Water Data'!H63)),NA())</f>
        <v>#N/A</v>
      </c>
      <c r="S69" s="516" t="e">
        <f ca="1">+IF(AND(ISNUMBER(OFFSET('Water Data'!$I$4,0,10*ROW('Water Data'!I63))),'Data Summary'!CH69="Yes"),100-OFFSET('Water Data'!$I$4,0,10*ROW('Water Data'!I63)),NA())</f>
        <v>#N/A</v>
      </c>
      <c r="T69" s="516" t="e">
        <f ca="1">+IF(AND(ISNUMBER(OFFSET('Water Data'!$I$6,0,10*ROW('Water Data'!I63))),'Data Summary'!CI69="Yes"),OFFSET('Water Data'!$I$6,0,10*ROW('Water Data'!I63)),NA())</f>
        <v>#N/A</v>
      </c>
      <c r="U69" s="516" t="e">
        <f ca="1">+IF(AND(ISNUMBER(OFFSET('Water Data'!$I$9,0,10*ROW('Water Data'!I63))),'Data Summary'!CJ69="Yes"),OFFSET('Water Data'!$I$9,0,10*ROW('Water Data'!I63)),NA())</f>
        <v>#N/A</v>
      </c>
      <c r="V69" s="517" t="e">
        <f ca="1">+IF(AND(ISNUMBER(OFFSET('Sanitation Data'!$D$4,0,10*ROW('Sanitation Data'!D63))),'Data Summary'!CK69="Yes"),100-OFFSET('Sanitation Data'!$D$4,0,10*ROW('Sanitation Data'!D63)),NA())</f>
        <v>#N/A</v>
      </c>
      <c r="W69" s="517" t="e">
        <f ca="1">+IF(AND(ISNUMBER(OFFSET('Sanitation Data'!$D$6,0,10*ROW('Sanitation Data'!D63))),'Data Summary'!CL69="Yes"),OFFSET('Sanitation Data'!$D$6,0,10*ROW('Sanitation Data'!D63)),NA())</f>
        <v>#N/A</v>
      </c>
      <c r="X69" s="517" t="e">
        <f ca="1">+IF(AND(ISNUMBER(OFFSET('Sanitation Data'!$D$10,0,10*ROW('Sanitation Data'!D63))),'Data Summary'!CM69="Yes"),OFFSET('Sanitation Data'!$D$10,0,10*ROW('Sanitation Data'!D63)),NA())</f>
        <v>#N/A</v>
      </c>
      <c r="Y69" s="517" t="e">
        <f ca="1">+IF(AND(ISNUMBER(OFFSET('Sanitation Data'!$D$11,0,10*ROW('Sanitation Data'!D63))),'Data Summary'!CN69="Yes"),OFFSET('Sanitation Data'!$D$11,0,10*ROW('Sanitation Data'!D63)),NA())</f>
        <v>#N/A</v>
      </c>
      <c r="Z69" s="517" t="e">
        <f ca="1">+IF(AND(ISNUMBER(OFFSET('Sanitation Data'!$D$12,0,10*ROW('Sanitation Data'!D63))),'Data Summary'!CO69="Yes"),OFFSET('Sanitation Data'!$D$12,0,10*ROW('Sanitation Data'!D63)),NA())</f>
        <v>#N/A</v>
      </c>
      <c r="AA69" s="517" t="e">
        <f ca="1">+IF(AND(ISNUMBER(OFFSET('Sanitation Data'!$E$4,0,10*ROW('Sanitation Data'!E63))),'Data Summary'!CP69="Yes"),100-OFFSET('Sanitation Data'!$E$4,0,10*ROW('Sanitation Data'!E63)),NA())</f>
        <v>#N/A</v>
      </c>
      <c r="AB69" s="517" t="e">
        <f ca="1">+IF(AND(ISNUMBER(OFFSET('Sanitation Data'!$E$6,0,10*ROW('Sanitation Data'!E63))),'Data Summary'!CQ69="Yes"),OFFSET('Sanitation Data'!$E$6,0,10*ROW('Sanitation Data'!E63)),NA())</f>
        <v>#N/A</v>
      </c>
      <c r="AC69" s="517" t="e">
        <f ca="1">+IF(AND(ISNUMBER(OFFSET('Sanitation Data'!$E$10,0,10*ROW('Sanitation Data'!E63))),'Data Summary'!CR69="Yes"),OFFSET('Sanitation Data'!$E$10,0,10*ROW('Sanitation Data'!E63)),NA())</f>
        <v>#N/A</v>
      </c>
      <c r="AD69" s="517" t="e">
        <f ca="1">+IF(AND(ISNUMBER(OFFSET('Sanitation Data'!$E$11,0,10*ROW('Sanitation Data'!E63))),'Data Summary'!CS69="Yes"),OFFSET('Sanitation Data'!$E$11,0,10*ROW('Sanitation Data'!E63)),NA())</f>
        <v>#N/A</v>
      </c>
      <c r="AE69" s="517" t="e">
        <f ca="1">+IF(AND(ISNUMBER(OFFSET('Sanitation Data'!$E$12,0,10*ROW('Sanitation Data'!E63))),'Data Summary'!CT69="Yes"),OFFSET('Sanitation Data'!$E$12,0,10*ROW('Sanitation Data'!E63)),NA())</f>
        <v>#N/A</v>
      </c>
      <c r="AF69" s="517" t="e">
        <f ca="1">+IF(AND(ISNUMBER(OFFSET('Sanitation Data'!$F$4,0,10*ROW('Sanitation Data'!F63))),'Data Summary'!CU69="Yes"),100-OFFSET('Sanitation Data'!$F$4,0,10*ROW('Sanitation Data'!F63)),NA())</f>
        <v>#N/A</v>
      </c>
      <c r="AG69" s="517" t="e">
        <f ca="1">+IF(AND(ISNUMBER(OFFSET('Sanitation Data'!$F$6,0,10*ROW('Sanitation Data'!F63))),'Data Summary'!CV69="Yes"),OFFSET('Sanitation Data'!$F$6,0,10*ROW('Sanitation Data'!F63)),NA())</f>
        <v>#N/A</v>
      </c>
      <c r="AH69" s="517" t="e">
        <f ca="1">+IF(AND(ISNUMBER(OFFSET('Sanitation Data'!$F$10,0,10*ROW('Sanitation Data'!F63))),'Data Summary'!CW69="Yes"),OFFSET('Sanitation Data'!$F$10,0,10*ROW('Sanitation Data'!F63)),NA())</f>
        <v>#N/A</v>
      </c>
      <c r="AI69" s="517" t="e">
        <f ca="1">+IF(AND(ISNUMBER(OFFSET('Sanitation Data'!$F$11,0,10*ROW('Sanitation Data'!F63))),'Data Summary'!CX69="Yes"),OFFSET('Sanitation Data'!$F$11,0,10*ROW('Sanitation Data'!F63)),NA())</f>
        <v>#N/A</v>
      </c>
      <c r="AJ69" s="517" t="e">
        <f ca="1">+IF(AND(ISNUMBER(OFFSET('Sanitation Data'!$F$12,0,10*ROW('Sanitation Data'!F63))),'Data Summary'!CY69="Yes"),OFFSET('Sanitation Data'!$F$12,0,10*ROW('Sanitation Data'!F63)),NA())</f>
        <v>#N/A</v>
      </c>
      <c r="AK69" s="517" t="e">
        <f ca="1">+IF(AND(ISNUMBER(OFFSET('Sanitation Data'!$G$4,0,10*ROW('Sanitation Data'!G63))),'Data Summary'!CZ69="Yes"),100-OFFSET('Sanitation Data'!$G$4,0,10*ROW('Sanitation Data'!G63)),NA())</f>
        <v>#N/A</v>
      </c>
      <c r="AL69" s="517" t="e">
        <f ca="1">+IF(AND(ISNUMBER(OFFSET('Sanitation Data'!$G$6,0,10*ROW('Sanitation Data'!G63))),'Data Summary'!DA69="Yes"),OFFSET('Sanitation Data'!$G$6,0,10*ROW('Sanitation Data'!G63)),NA())</f>
        <v>#N/A</v>
      </c>
      <c r="AM69" s="517" t="e">
        <f ca="1">+IF(AND(ISNUMBER(OFFSET('Sanitation Data'!$G$10,0,10*ROW('Sanitation Data'!G63))),'Data Summary'!DB69="Yes"),OFFSET('Sanitation Data'!$G$10,0,10*ROW('Sanitation Data'!G63)),NA())</f>
        <v>#N/A</v>
      </c>
      <c r="AN69" s="517" t="e">
        <f ca="1">+IF(AND(ISNUMBER(OFFSET('Sanitation Data'!$G$11,0,10*ROW('Sanitation Data'!G63))),'Data Summary'!DC69="Yes"),OFFSET('Sanitation Data'!$G$11,0,10*ROW('Sanitation Data'!G63)),NA())</f>
        <v>#N/A</v>
      </c>
      <c r="AO69" s="517" t="e">
        <f ca="1">+IF(AND(ISNUMBER(OFFSET('Sanitation Data'!$G$12,0,10*ROW('Sanitation Data'!G63))),'Data Summary'!DD69="Yes"),OFFSET('Sanitation Data'!$G$12,0,10*ROW('Sanitation Data'!G63)),NA())</f>
        <v>#N/A</v>
      </c>
      <c r="AP69" s="517" t="e">
        <f ca="1">+IF(AND(ISNUMBER(OFFSET('Sanitation Data'!$H$4,0,10*ROW('Sanitation Data'!H63))),'Data Summary'!DE69="Yes"),100-OFFSET('Sanitation Data'!$H$4,0,10*ROW('Sanitation Data'!H63)),NA())</f>
        <v>#N/A</v>
      </c>
      <c r="AQ69" s="517" t="e">
        <f ca="1">+IF(AND(ISNUMBER(OFFSET('Sanitation Data'!$H$6,0,10*ROW('Sanitation Data'!H63))),'Data Summary'!DF69="Yes"),OFFSET('Sanitation Data'!$H$6,0,10*ROW('Sanitation Data'!H63)),NA())</f>
        <v>#N/A</v>
      </c>
      <c r="AR69" s="517" t="e">
        <f ca="1">+IF(AND(ISNUMBER(OFFSET('Sanitation Data'!$H$10,0,10*ROW('Sanitation Data'!H63))),'Data Summary'!DG69="Yes"),OFFSET('Sanitation Data'!$H$10,0,10*ROW('Sanitation Data'!H63)),NA())</f>
        <v>#N/A</v>
      </c>
      <c r="AS69" s="517" t="e">
        <f ca="1">+IF(AND(ISNUMBER(OFFSET('Sanitation Data'!$H$11,0,10*ROW('Sanitation Data'!H63))),'Data Summary'!DH69="Yes"),OFFSET('Sanitation Data'!$H$11,0,10*ROW('Sanitation Data'!H63)),NA())</f>
        <v>#N/A</v>
      </c>
      <c r="AT69" s="517" t="e">
        <f ca="1">+IF(AND(ISNUMBER(OFFSET('Sanitation Data'!$H$12,0,10*ROW('Sanitation Data'!H63))),'Data Summary'!DI69="Yes"),OFFSET('Sanitation Data'!$H$12,0,10*ROW('Sanitation Data'!H63)),NA())</f>
        <v>#N/A</v>
      </c>
      <c r="AU69" s="517" t="e">
        <f ca="1">+IF(AND(ISNUMBER(OFFSET('Sanitation Data'!$I$4,0,10*ROW('Sanitation Data'!I63))),'Data Summary'!DJ69="Yes"),100-OFFSET('Sanitation Data'!$I$4,0,10*ROW('Sanitation Data'!I63)),NA())</f>
        <v>#N/A</v>
      </c>
      <c r="AV69" s="517" t="e">
        <f ca="1">+IF(AND(ISNUMBER(OFFSET('Sanitation Data'!$I$6,0,10*ROW('Sanitation Data'!I63))),'Data Summary'!DK69="Yes"),OFFSET('Sanitation Data'!$I$6,0,10*ROW('Sanitation Data'!I63)),NA())</f>
        <v>#N/A</v>
      </c>
      <c r="AW69" s="517" t="e">
        <f ca="1">+IF(AND(ISNUMBER(OFFSET('Sanitation Data'!$I$10,0,10*ROW('Sanitation Data'!I63))),'Data Summary'!DL69="Yes"),OFFSET('Sanitation Data'!$I$10,0,10*ROW('Sanitation Data'!I63)),NA())</f>
        <v>#N/A</v>
      </c>
      <c r="AX69" s="517" t="e">
        <f ca="1">+IF(AND(ISNUMBER(OFFSET('Sanitation Data'!$I$11,0,10*ROW('Sanitation Data'!I63))),'Data Summary'!DM69="Yes"),OFFSET('Sanitation Data'!$I$11,0,10*ROW('Sanitation Data'!I63)),NA())</f>
        <v>#N/A</v>
      </c>
      <c r="AY69" s="517" t="e">
        <f ca="1">+IF(AND(ISNUMBER(OFFSET('Sanitation Data'!$I$12,0,10*ROW('Sanitation Data'!I63))),'Data Summary'!DN69="Yes"),OFFSET('Sanitation Data'!$I$12,0,10*ROW('Sanitation Data'!I63)),NA())</f>
        <v>#N/A</v>
      </c>
      <c r="AZ69" s="518" t="e">
        <f ca="1">+IF(AND(ISNUMBER(OFFSET('Hygiene Data'!$D$5,0,10*ROW('Hygiene Data'!D63))),'Data Summary'!DO69="Yes"),OFFSET('Hygiene Data'!$D$5,0,10*ROW('Hygiene Data'!D63)),NA())</f>
        <v>#N/A</v>
      </c>
      <c r="BA69" s="518" t="e">
        <f ca="1">+IF(AND(ISNUMBER(OFFSET('Hygiene Data'!$D$7,0,10*ROW('Hygiene Data'!D63))),'Data Summary'!DP69="Yes"),OFFSET('Hygiene Data'!$D$7,0,10*ROW('Hygiene Data'!D63)),NA())</f>
        <v>#N/A</v>
      </c>
      <c r="BB69" s="518" t="e">
        <f ca="1">+IF(AND(ISNUMBER(OFFSET('Hygiene Data'!$D$9,0,10*ROW('Hygiene Data'!D63))),'Data Summary'!DQ69="Yes"),OFFSET('Hygiene Data'!$D$9,0,10*ROW('Hygiene Data'!D63)),NA())</f>
        <v>#N/A</v>
      </c>
      <c r="BC69" s="518" t="e">
        <f ca="1">+IF(AND(ISNUMBER(OFFSET('Hygiene Data'!$E$5,0,10*ROW('Hygiene Data'!E63))),'Data Summary'!DR69="Yes"),OFFSET('Hygiene Data'!$E$5,0,10*ROW('Hygiene Data'!E63)),NA())</f>
        <v>#N/A</v>
      </c>
      <c r="BD69" s="518" t="e">
        <f ca="1">+IF(AND(ISNUMBER(OFFSET('Hygiene Data'!$E$7,0,10*ROW('Hygiene Data'!E63))),'Data Summary'!DS69="Yes"),OFFSET('Hygiene Data'!$E$7,0,10*ROW('Hygiene Data'!E63)),NA())</f>
        <v>#N/A</v>
      </c>
      <c r="BE69" s="518" t="e">
        <f ca="1">+IF(AND(ISNUMBER(OFFSET('Hygiene Data'!$E$9,0,10*ROW('Hygiene Data'!E63))),'Data Summary'!DT69="Yes"),OFFSET('Hygiene Data'!$E$9,0,10*ROW('Hygiene Data'!E63)),NA())</f>
        <v>#N/A</v>
      </c>
      <c r="BF69" s="518" t="e">
        <f ca="1">+IF(AND(ISNUMBER(OFFSET('Hygiene Data'!$F$5,0,10*ROW('Hygiene Data'!F63))),'Data Summary'!DU69="Yes"),OFFSET('Hygiene Data'!$F$5,0,10*ROW('Hygiene Data'!F63)),NA())</f>
        <v>#N/A</v>
      </c>
      <c r="BG69" s="518" t="e">
        <f ca="1">+IF(AND(ISNUMBER(OFFSET('Hygiene Data'!$F$7,0,10*ROW('Hygiene Data'!F63))),'Data Summary'!DV69="Yes"),OFFSET('Hygiene Data'!$F$7,0,10*ROW('Hygiene Data'!F63)),NA())</f>
        <v>#N/A</v>
      </c>
      <c r="BH69" s="518" t="e">
        <f ca="1">+IF(AND(ISNUMBER(OFFSET('Hygiene Data'!$F$9,0,10*ROW('Hygiene Data'!F63))),'Data Summary'!DW69="Yes"),OFFSET('Hygiene Data'!$F$9,0,10*ROW('Hygiene Data'!F63)),NA())</f>
        <v>#N/A</v>
      </c>
      <c r="BI69" s="518" t="e">
        <f ca="1">+IF(AND(ISNUMBER(OFFSET('Hygiene Data'!$G$5,0,10*ROW('Hygiene Data'!G63))),'Data Summary'!DX69="Yes"),OFFSET('Hygiene Data'!$G$5,0,10*ROW('Hygiene Data'!G63)),NA())</f>
        <v>#N/A</v>
      </c>
      <c r="BJ69" s="518" t="e">
        <f ca="1">+IF(AND(ISNUMBER(OFFSET('Hygiene Data'!$G$7,0,10*ROW('Hygiene Data'!G63))),'Data Summary'!DY69="Yes"),OFFSET('Hygiene Data'!$G$7,0,10*ROW('Hygiene Data'!G63)),NA())</f>
        <v>#N/A</v>
      </c>
      <c r="BK69" s="518" t="e">
        <f ca="1">+IF(AND(ISNUMBER(OFFSET('Hygiene Data'!$G$9,0,10*ROW('Hygiene Data'!G63))),'Data Summary'!DZ69="Yes"),OFFSET('Hygiene Data'!$G$9,0,10*ROW('Hygiene Data'!G63)),NA())</f>
        <v>#N/A</v>
      </c>
      <c r="BL69" s="518" t="e">
        <f ca="1">+IF(AND(ISNUMBER(OFFSET('Hygiene Data'!$H$5,0,10*ROW('Hygiene Data'!H63))),'Data Summary'!EA69="Yes"),OFFSET('Hygiene Data'!$H$5,0,10*ROW('Hygiene Data'!H63)),NA())</f>
        <v>#N/A</v>
      </c>
      <c r="BM69" s="518" t="e">
        <f ca="1">+IF(AND(ISNUMBER(OFFSET('Hygiene Data'!$H$7,0,10*ROW('Hygiene Data'!H63))),'Data Summary'!EB69="Yes"),OFFSET('Hygiene Data'!$H$7,0,10*ROW('Hygiene Data'!H63)),NA())</f>
        <v>#N/A</v>
      </c>
      <c r="BN69" s="518" t="e">
        <f ca="1">+IF(AND(ISNUMBER(OFFSET('Hygiene Data'!$H$9,0,10*ROW('Hygiene Data'!H63))),'Data Summary'!EC69="Yes"),OFFSET('Hygiene Data'!$H$9,0,10*ROW('Hygiene Data'!H63)),NA())</f>
        <v>#N/A</v>
      </c>
      <c r="BO69" s="518" t="e">
        <f ca="1">+IF(AND(ISNUMBER(OFFSET('Hygiene Data'!$I$5,0,10*ROW('Hygiene Data'!I63))),'Data Summary'!ED69="Yes"),OFFSET('Hygiene Data'!$I$5,0,10*ROW('Hygiene Data'!I63)),NA())</f>
        <v>#N/A</v>
      </c>
      <c r="BP69" s="518" t="e">
        <f ca="1">+IF(AND(ISNUMBER(OFFSET('Hygiene Data'!$I$7,0,10*ROW('Hygiene Data'!I63))),'Data Summary'!EE69="Yes"),OFFSET('Hygiene Data'!$I$7,0,10*ROW('Hygiene Data'!I63)),NA())</f>
        <v>#N/A</v>
      </c>
      <c r="BQ69" s="518" t="e">
        <f ca="1">+IF(AND(ISNUMBER(OFFSET('Hygiene Data'!$I$9,0,10*ROW('Hygiene Data'!I63))),'Data Summary'!EF69="Yes"),OFFSET('Hygiene Data'!$I$9,0,10*ROW('Hygiene Data'!I63)),NA())</f>
        <v>#N/A</v>
      </c>
    </row>
    <row r="70" spans="1:69" x14ac:dyDescent="0.25">
      <c r="A70" s="514" t="e">
        <f ca="1">+RIGHT('Data Summary'!A70,LEN('Data Summary'!A70)-9)</f>
        <v>#VALUE!</v>
      </c>
      <c r="B70" s="488" t="str">
        <f ca="1">+IF(ISTEXT('Data Summary'!B70),'Data Summary'!B70,"")</f>
        <v/>
      </c>
      <c r="C70" s="515" t="e">
        <f ca="1">+VALUE('Data Summary'!C70)</f>
        <v>#VALUE!</v>
      </c>
      <c r="D70" s="516" t="e">
        <f ca="1">+IF(AND(ISNUMBER(OFFSET('Water Data'!$D$4,0,10*ROW('Water Data'!D64))),'Data Summary'!BS70="Yes"),100-OFFSET('Water Data'!$D$4,0,10*ROW('Water Data'!D64)),NA())</f>
        <v>#N/A</v>
      </c>
      <c r="E70" s="516" t="e">
        <f ca="1">+IF(AND(ISNUMBER(OFFSET('Water Data'!$D$6,0,10*ROW('Water Data'!D64))),'Data Summary'!BT70="Yes"),OFFSET('Water Data'!$D$6,0,10*ROW('Water Data'!D64)),NA())</f>
        <v>#N/A</v>
      </c>
      <c r="F70" s="516" t="e">
        <f ca="1">+IF(AND(ISNUMBER(OFFSET('Water Data'!$D$9,0,10*ROW('Water Data'!D64))),'Data Summary'!BU70="Yes"),OFFSET('Water Data'!$D$9,0,10*ROW('Water Data'!D64)),NA())</f>
        <v>#N/A</v>
      </c>
      <c r="G70" s="516" t="e">
        <f ca="1">+IF(AND(ISNUMBER(OFFSET('Water Data'!$E$4,0,10*ROW('Water Data'!E64))),'Data Summary'!BV70="Yes"),100-OFFSET('Water Data'!$E$4,0,10*ROW('Water Data'!E64)),NA())</f>
        <v>#N/A</v>
      </c>
      <c r="H70" s="516" t="e">
        <f ca="1">+IF(AND(ISNUMBER(OFFSET('Water Data'!$E$6,0,10*ROW('Water Data'!E64))),'Data Summary'!BW70="Yes"),OFFSET('Water Data'!$E$6,0,10*ROW('Water Data'!E64)),NA())</f>
        <v>#N/A</v>
      </c>
      <c r="I70" s="516" t="e">
        <f ca="1">+IF(AND(ISNUMBER(OFFSET('Water Data'!$E$9,0,10*ROW('Water Data'!E64))),'Data Summary'!BX70="Yes"),OFFSET('Water Data'!$E$9,0,10*ROW('Water Data'!E64)),NA())</f>
        <v>#N/A</v>
      </c>
      <c r="J70" s="516" t="e">
        <f ca="1">+IF(AND(ISNUMBER(OFFSET('Water Data'!$F$4,0,10*ROW('Water Data'!F64))),'Data Summary'!BY70="Yes"),100-OFFSET('Water Data'!$F$4,0,10*ROW('Water Data'!F64)),NA())</f>
        <v>#N/A</v>
      </c>
      <c r="K70" s="516" t="e">
        <f ca="1">+IF(AND(ISNUMBER(OFFSET('Water Data'!$F$6,0,10*ROW('Water Data'!F64))),'Data Summary'!BZ70="Yes"),OFFSET('Water Data'!$F$6,0,10*ROW('Water Data'!F64)),NA())</f>
        <v>#N/A</v>
      </c>
      <c r="L70" s="516" t="e">
        <f ca="1">+IF(AND(ISNUMBER(OFFSET('Water Data'!$F$9,0,10*ROW('Water Data'!F64))),'Data Summary'!CA70="Yes"),OFFSET('Water Data'!$F$9,0,10*ROW('Water Data'!F64)),NA())</f>
        <v>#N/A</v>
      </c>
      <c r="M70" s="516" t="e">
        <f ca="1">+IF(AND(ISNUMBER(OFFSET('Water Data'!$G$4,0,10*ROW('Water Data'!G64))),'Data Summary'!CB70="Yes"),100-OFFSET('Water Data'!$G$4,0,10*ROW('Water Data'!G64)),NA())</f>
        <v>#N/A</v>
      </c>
      <c r="N70" s="516" t="e">
        <f ca="1">+IF(AND(ISNUMBER(OFFSET('Water Data'!$G$6,0,10*ROW('Water Data'!G64))),'Data Summary'!CC70="Yes"),OFFSET('Water Data'!$G$6,0,10*ROW('Water Data'!G64)),NA())</f>
        <v>#N/A</v>
      </c>
      <c r="O70" s="516" t="e">
        <f ca="1">+IF(AND(ISNUMBER(OFFSET('Water Data'!$G$9,0,10*ROW('Water Data'!G64))),'Data Summary'!CD70="Yes"),OFFSET('Water Data'!$G$9,0,10*ROW('Water Data'!G64)),NA())</f>
        <v>#N/A</v>
      </c>
      <c r="P70" s="516" t="e">
        <f ca="1">+IF(AND(ISNUMBER(OFFSET('Water Data'!$H$4,0,10*ROW('Water Data'!H64))),'Data Summary'!CE70="Yes"),100-OFFSET('Water Data'!$H$4,0,10*ROW('Water Data'!H64)),NA())</f>
        <v>#N/A</v>
      </c>
      <c r="Q70" s="516" t="e">
        <f ca="1">+IF(AND(ISNUMBER(OFFSET('Water Data'!$H$6,0,10*ROW('Water Data'!H64))),'Data Summary'!CF70="Yes"),OFFSET('Water Data'!$H$6,0,10*ROW('Water Data'!H64)),NA())</f>
        <v>#N/A</v>
      </c>
      <c r="R70" s="516" t="e">
        <f ca="1">+IF(AND(ISNUMBER(OFFSET('Water Data'!$H$9,0,10*ROW('Water Data'!H64))),'Data Summary'!CG70="Yes"),OFFSET('Water Data'!$H$9,0,10*ROW('Water Data'!H64)),NA())</f>
        <v>#N/A</v>
      </c>
      <c r="S70" s="516" t="e">
        <f ca="1">+IF(AND(ISNUMBER(OFFSET('Water Data'!$I$4,0,10*ROW('Water Data'!I64))),'Data Summary'!CH70="Yes"),100-OFFSET('Water Data'!$I$4,0,10*ROW('Water Data'!I64)),NA())</f>
        <v>#N/A</v>
      </c>
      <c r="T70" s="516" t="e">
        <f ca="1">+IF(AND(ISNUMBER(OFFSET('Water Data'!$I$6,0,10*ROW('Water Data'!I64))),'Data Summary'!CI70="Yes"),OFFSET('Water Data'!$I$6,0,10*ROW('Water Data'!I64)),NA())</f>
        <v>#N/A</v>
      </c>
      <c r="U70" s="516" t="e">
        <f ca="1">+IF(AND(ISNUMBER(OFFSET('Water Data'!$I$9,0,10*ROW('Water Data'!I64))),'Data Summary'!CJ70="Yes"),OFFSET('Water Data'!$I$9,0,10*ROW('Water Data'!I64)),NA())</f>
        <v>#N/A</v>
      </c>
      <c r="V70" s="517" t="e">
        <f ca="1">+IF(AND(ISNUMBER(OFFSET('Sanitation Data'!$D$4,0,10*ROW('Sanitation Data'!D64))),'Data Summary'!CK70="Yes"),100-OFFSET('Sanitation Data'!$D$4,0,10*ROW('Sanitation Data'!D64)),NA())</f>
        <v>#N/A</v>
      </c>
      <c r="W70" s="517" t="e">
        <f ca="1">+IF(AND(ISNUMBER(OFFSET('Sanitation Data'!$D$6,0,10*ROW('Sanitation Data'!D64))),'Data Summary'!CL70="Yes"),OFFSET('Sanitation Data'!$D$6,0,10*ROW('Sanitation Data'!D64)),NA())</f>
        <v>#N/A</v>
      </c>
      <c r="X70" s="517" t="e">
        <f ca="1">+IF(AND(ISNUMBER(OFFSET('Sanitation Data'!$D$10,0,10*ROW('Sanitation Data'!D64))),'Data Summary'!CM70="Yes"),OFFSET('Sanitation Data'!$D$10,0,10*ROW('Sanitation Data'!D64)),NA())</f>
        <v>#N/A</v>
      </c>
      <c r="Y70" s="517" t="e">
        <f ca="1">+IF(AND(ISNUMBER(OFFSET('Sanitation Data'!$D$11,0,10*ROW('Sanitation Data'!D64))),'Data Summary'!CN70="Yes"),OFFSET('Sanitation Data'!$D$11,0,10*ROW('Sanitation Data'!D64)),NA())</f>
        <v>#N/A</v>
      </c>
      <c r="Z70" s="517" t="e">
        <f ca="1">+IF(AND(ISNUMBER(OFFSET('Sanitation Data'!$D$12,0,10*ROW('Sanitation Data'!D64))),'Data Summary'!CO70="Yes"),OFFSET('Sanitation Data'!$D$12,0,10*ROW('Sanitation Data'!D64)),NA())</f>
        <v>#N/A</v>
      </c>
      <c r="AA70" s="517" t="e">
        <f ca="1">+IF(AND(ISNUMBER(OFFSET('Sanitation Data'!$E$4,0,10*ROW('Sanitation Data'!E64))),'Data Summary'!CP70="Yes"),100-OFFSET('Sanitation Data'!$E$4,0,10*ROW('Sanitation Data'!E64)),NA())</f>
        <v>#N/A</v>
      </c>
      <c r="AB70" s="517" t="e">
        <f ca="1">+IF(AND(ISNUMBER(OFFSET('Sanitation Data'!$E$6,0,10*ROW('Sanitation Data'!E64))),'Data Summary'!CQ70="Yes"),OFFSET('Sanitation Data'!$E$6,0,10*ROW('Sanitation Data'!E64)),NA())</f>
        <v>#N/A</v>
      </c>
      <c r="AC70" s="517" t="e">
        <f ca="1">+IF(AND(ISNUMBER(OFFSET('Sanitation Data'!$E$10,0,10*ROW('Sanitation Data'!E64))),'Data Summary'!CR70="Yes"),OFFSET('Sanitation Data'!$E$10,0,10*ROW('Sanitation Data'!E64)),NA())</f>
        <v>#N/A</v>
      </c>
      <c r="AD70" s="517" t="e">
        <f ca="1">+IF(AND(ISNUMBER(OFFSET('Sanitation Data'!$E$11,0,10*ROW('Sanitation Data'!E64))),'Data Summary'!CS70="Yes"),OFFSET('Sanitation Data'!$E$11,0,10*ROW('Sanitation Data'!E64)),NA())</f>
        <v>#N/A</v>
      </c>
      <c r="AE70" s="517" t="e">
        <f ca="1">+IF(AND(ISNUMBER(OFFSET('Sanitation Data'!$E$12,0,10*ROW('Sanitation Data'!E64))),'Data Summary'!CT70="Yes"),OFFSET('Sanitation Data'!$E$12,0,10*ROW('Sanitation Data'!E64)),NA())</f>
        <v>#N/A</v>
      </c>
      <c r="AF70" s="517" t="e">
        <f ca="1">+IF(AND(ISNUMBER(OFFSET('Sanitation Data'!$F$4,0,10*ROW('Sanitation Data'!F64))),'Data Summary'!CU70="Yes"),100-OFFSET('Sanitation Data'!$F$4,0,10*ROW('Sanitation Data'!F64)),NA())</f>
        <v>#N/A</v>
      </c>
      <c r="AG70" s="517" t="e">
        <f ca="1">+IF(AND(ISNUMBER(OFFSET('Sanitation Data'!$F$6,0,10*ROW('Sanitation Data'!F64))),'Data Summary'!CV70="Yes"),OFFSET('Sanitation Data'!$F$6,0,10*ROW('Sanitation Data'!F64)),NA())</f>
        <v>#N/A</v>
      </c>
      <c r="AH70" s="517" t="e">
        <f ca="1">+IF(AND(ISNUMBER(OFFSET('Sanitation Data'!$F$10,0,10*ROW('Sanitation Data'!F64))),'Data Summary'!CW70="Yes"),OFFSET('Sanitation Data'!$F$10,0,10*ROW('Sanitation Data'!F64)),NA())</f>
        <v>#N/A</v>
      </c>
      <c r="AI70" s="517" t="e">
        <f ca="1">+IF(AND(ISNUMBER(OFFSET('Sanitation Data'!$F$11,0,10*ROW('Sanitation Data'!F64))),'Data Summary'!CX70="Yes"),OFFSET('Sanitation Data'!$F$11,0,10*ROW('Sanitation Data'!F64)),NA())</f>
        <v>#N/A</v>
      </c>
      <c r="AJ70" s="517" t="e">
        <f ca="1">+IF(AND(ISNUMBER(OFFSET('Sanitation Data'!$F$12,0,10*ROW('Sanitation Data'!F64))),'Data Summary'!CY70="Yes"),OFFSET('Sanitation Data'!$F$12,0,10*ROW('Sanitation Data'!F64)),NA())</f>
        <v>#N/A</v>
      </c>
      <c r="AK70" s="517" t="e">
        <f ca="1">+IF(AND(ISNUMBER(OFFSET('Sanitation Data'!$G$4,0,10*ROW('Sanitation Data'!G64))),'Data Summary'!CZ70="Yes"),100-OFFSET('Sanitation Data'!$G$4,0,10*ROW('Sanitation Data'!G64)),NA())</f>
        <v>#N/A</v>
      </c>
      <c r="AL70" s="517" t="e">
        <f ca="1">+IF(AND(ISNUMBER(OFFSET('Sanitation Data'!$G$6,0,10*ROW('Sanitation Data'!G64))),'Data Summary'!DA70="Yes"),OFFSET('Sanitation Data'!$G$6,0,10*ROW('Sanitation Data'!G64)),NA())</f>
        <v>#N/A</v>
      </c>
      <c r="AM70" s="517" t="e">
        <f ca="1">+IF(AND(ISNUMBER(OFFSET('Sanitation Data'!$G$10,0,10*ROW('Sanitation Data'!G64))),'Data Summary'!DB70="Yes"),OFFSET('Sanitation Data'!$G$10,0,10*ROW('Sanitation Data'!G64)),NA())</f>
        <v>#N/A</v>
      </c>
      <c r="AN70" s="517" t="e">
        <f ca="1">+IF(AND(ISNUMBER(OFFSET('Sanitation Data'!$G$11,0,10*ROW('Sanitation Data'!G64))),'Data Summary'!DC70="Yes"),OFFSET('Sanitation Data'!$G$11,0,10*ROW('Sanitation Data'!G64)),NA())</f>
        <v>#N/A</v>
      </c>
      <c r="AO70" s="517" t="e">
        <f ca="1">+IF(AND(ISNUMBER(OFFSET('Sanitation Data'!$G$12,0,10*ROW('Sanitation Data'!G64))),'Data Summary'!DD70="Yes"),OFFSET('Sanitation Data'!$G$12,0,10*ROW('Sanitation Data'!G64)),NA())</f>
        <v>#N/A</v>
      </c>
      <c r="AP70" s="517" t="e">
        <f ca="1">+IF(AND(ISNUMBER(OFFSET('Sanitation Data'!$H$4,0,10*ROW('Sanitation Data'!H64))),'Data Summary'!DE70="Yes"),100-OFFSET('Sanitation Data'!$H$4,0,10*ROW('Sanitation Data'!H64)),NA())</f>
        <v>#N/A</v>
      </c>
      <c r="AQ70" s="517" t="e">
        <f ca="1">+IF(AND(ISNUMBER(OFFSET('Sanitation Data'!$H$6,0,10*ROW('Sanitation Data'!H64))),'Data Summary'!DF70="Yes"),OFFSET('Sanitation Data'!$H$6,0,10*ROW('Sanitation Data'!H64)),NA())</f>
        <v>#N/A</v>
      </c>
      <c r="AR70" s="517" t="e">
        <f ca="1">+IF(AND(ISNUMBER(OFFSET('Sanitation Data'!$H$10,0,10*ROW('Sanitation Data'!H64))),'Data Summary'!DG70="Yes"),OFFSET('Sanitation Data'!$H$10,0,10*ROW('Sanitation Data'!H64)),NA())</f>
        <v>#N/A</v>
      </c>
      <c r="AS70" s="517" t="e">
        <f ca="1">+IF(AND(ISNUMBER(OFFSET('Sanitation Data'!$H$11,0,10*ROW('Sanitation Data'!H64))),'Data Summary'!DH70="Yes"),OFFSET('Sanitation Data'!$H$11,0,10*ROW('Sanitation Data'!H64)),NA())</f>
        <v>#N/A</v>
      </c>
      <c r="AT70" s="517" t="e">
        <f ca="1">+IF(AND(ISNUMBER(OFFSET('Sanitation Data'!$H$12,0,10*ROW('Sanitation Data'!H64))),'Data Summary'!DI70="Yes"),OFFSET('Sanitation Data'!$H$12,0,10*ROW('Sanitation Data'!H64)),NA())</f>
        <v>#N/A</v>
      </c>
      <c r="AU70" s="517" t="e">
        <f ca="1">+IF(AND(ISNUMBER(OFFSET('Sanitation Data'!$I$4,0,10*ROW('Sanitation Data'!I64))),'Data Summary'!DJ70="Yes"),100-OFFSET('Sanitation Data'!$I$4,0,10*ROW('Sanitation Data'!I64)),NA())</f>
        <v>#N/A</v>
      </c>
      <c r="AV70" s="517" t="e">
        <f ca="1">+IF(AND(ISNUMBER(OFFSET('Sanitation Data'!$I$6,0,10*ROW('Sanitation Data'!I64))),'Data Summary'!DK70="Yes"),OFFSET('Sanitation Data'!$I$6,0,10*ROW('Sanitation Data'!I64)),NA())</f>
        <v>#N/A</v>
      </c>
      <c r="AW70" s="517" t="e">
        <f ca="1">+IF(AND(ISNUMBER(OFFSET('Sanitation Data'!$I$10,0,10*ROW('Sanitation Data'!I64))),'Data Summary'!DL70="Yes"),OFFSET('Sanitation Data'!$I$10,0,10*ROW('Sanitation Data'!I64)),NA())</f>
        <v>#N/A</v>
      </c>
      <c r="AX70" s="517" t="e">
        <f ca="1">+IF(AND(ISNUMBER(OFFSET('Sanitation Data'!$I$11,0,10*ROW('Sanitation Data'!I64))),'Data Summary'!DM70="Yes"),OFFSET('Sanitation Data'!$I$11,0,10*ROW('Sanitation Data'!I64)),NA())</f>
        <v>#N/A</v>
      </c>
      <c r="AY70" s="517" t="e">
        <f ca="1">+IF(AND(ISNUMBER(OFFSET('Sanitation Data'!$I$12,0,10*ROW('Sanitation Data'!I64))),'Data Summary'!DN70="Yes"),OFFSET('Sanitation Data'!$I$12,0,10*ROW('Sanitation Data'!I64)),NA())</f>
        <v>#N/A</v>
      </c>
      <c r="AZ70" s="518" t="e">
        <f ca="1">+IF(AND(ISNUMBER(OFFSET('Hygiene Data'!$D$5,0,10*ROW('Hygiene Data'!D64))),'Data Summary'!DO70="Yes"),OFFSET('Hygiene Data'!$D$5,0,10*ROW('Hygiene Data'!D64)),NA())</f>
        <v>#N/A</v>
      </c>
      <c r="BA70" s="518" t="e">
        <f ca="1">+IF(AND(ISNUMBER(OFFSET('Hygiene Data'!$D$7,0,10*ROW('Hygiene Data'!D64))),'Data Summary'!DP70="Yes"),OFFSET('Hygiene Data'!$D$7,0,10*ROW('Hygiene Data'!D64)),NA())</f>
        <v>#N/A</v>
      </c>
      <c r="BB70" s="518" t="e">
        <f ca="1">+IF(AND(ISNUMBER(OFFSET('Hygiene Data'!$D$9,0,10*ROW('Hygiene Data'!D64))),'Data Summary'!DQ70="Yes"),OFFSET('Hygiene Data'!$D$9,0,10*ROW('Hygiene Data'!D64)),NA())</f>
        <v>#N/A</v>
      </c>
      <c r="BC70" s="518" t="e">
        <f ca="1">+IF(AND(ISNUMBER(OFFSET('Hygiene Data'!$E$5,0,10*ROW('Hygiene Data'!E64))),'Data Summary'!DR70="Yes"),OFFSET('Hygiene Data'!$E$5,0,10*ROW('Hygiene Data'!E64)),NA())</f>
        <v>#N/A</v>
      </c>
      <c r="BD70" s="518" t="e">
        <f ca="1">+IF(AND(ISNUMBER(OFFSET('Hygiene Data'!$E$7,0,10*ROW('Hygiene Data'!E64))),'Data Summary'!DS70="Yes"),OFFSET('Hygiene Data'!$E$7,0,10*ROW('Hygiene Data'!E64)),NA())</f>
        <v>#N/A</v>
      </c>
      <c r="BE70" s="518" t="e">
        <f ca="1">+IF(AND(ISNUMBER(OFFSET('Hygiene Data'!$E$9,0,10*ROW('Hygiene Data'!E64))),'Data Summary'!DT70="Yes"),OFFSET('Hygiene Data'!$E$9,0,10*ROW('Hygiene Data'!E64)),NA())</f>
        <v>#N/A</v>
      </c>
      <c r="BF70" s="518" t="e">
        <f ca="1">+IF(AND(ISNUMBER(OFFSET('Hygiene Data'!$F$5,0,10*ROW('Hygiene Data'!F64))),'Data Summary'!DU70="Yes"),OFFSET('Hygiene Data'!$F$5,0,10*ROW('Hygiene Data'!F64)),NA())</f>
        <v>#N/A</v>
      </c>
      <c r="BG70" s="518" t="e">
        <f ca="1">+IF(AND(ISNUMBER(OFFSET('Hygiene Data'!$F$7,0,10*ROW('Hygiene Data'!F64))),'Data Summary'!DV70="Yes"),OFFSET('Hygiene Data'!$F$7,0,10*ROW('Hygiene Data'!F64)),NA())</f>
        <v>#N/A</v>
      </c>
      <c r="BH70" s="518" t="e">
        <f ca="1">+IF(AND(ISNUMBER(OFFSET('Hygiene Data'!$F$9,0,10*ROW('Hygiene Data'!F64))),'Data Summary'!DW70="Yes"),OFFSET('Hygiene Data'!$F$9,0,10*ROW('Hygiene Data'!F64)),NA())</f>
        <v>#N/A</v>
      </c>
      <c r="BI70" s="518" t="e">
        <f ca="1">+IF(AND(ISNUMBER(OFFSET('Hygiene Data'!$G$5,0,10*ROW('Hygiene Data'!G64))),'Data Summary'!DX70="Yes"),OFFSET('Hygiene Data'!$G$5,0,10*ROW('Hygiene Data'!G64)),NA())</f>
        <v>#N/A</v>
      </c>
      <c r="BJ70" s="518" t="e">
        <f ca="1">+IF(AND(ISNUMBER(OFFSET('Hygiene Data'!$G$7,0,10*ROW('Hygiene Data'!G64))),'Data Summary'!DY70="Yes"),OFFSET('Hygiene Data'!$G$7,0,10*ROW('Hygiene Data'!G64)),NA())</f>
        <v>#N/A</v>
      </c>
      <c r="BK70" s="518" t="e">
        <f ca="1">+IF(AND(ISNUMBER(OFFSET('Hygiene Data'!$G$9,0,10*ROW('Hygiene Data'!G64))),'Data Summary'!DZ70="Yes"),OFFSET('Hygiene Data'!$G$9,0,10*ROW('Hygiene Data'!G64)),NA())</f>
        <v>#N/A</v>
      </c>
      <c r="BL70" s="518" t="e">
        <f ca="1">+IF(AND(ISNUMBER(OFFSET('Hygiene Data'!$H$5,0,10*ROW('Hygiene Data'!H64))),'Data Summary'!EA70="Yes"),OFFSET('Hygiene Data'!$H$5,0,10*ROW('Hygiene Data'!H64)),NA())</f>
        <v>#N/A</v>
      </c>
      <c r="BM70" s="518" t="e">
        <f ca="1">+IF(AND(ISNUMBER(OFFSET('Hygiene Data'!$H$7,0,10*ROW('Hygiene Data'!H64))),'Data Summary'!EB70="Yes"),OFFSET('Hygiene Data'!$H$7,0,10*ROW('Hygiene Data'!H64)),NA())</f>
        <v>#N/A</v>
      </c>
      <c r="BN70" s="518" t="e">
        <f ca="1">+IF(AND(ISNUMBER(OFFSET('Hygiene Data'!$H$9,0,10*ROW('Hygiene Data'!H64))),'Data Summary'!EC70="Yes"),OFFSET('Hygiene Data'!$H$9,0,10*ROW('Hygiene Data'!H64)),NA())</f>
        <v>#N/A</v>
      </c>
      <c r="BO70" s="518" t="e">
        <f ca="1">+IF(AND(ISNUMBER(OFFSET('Hygiene Data'!$I$5,0,10*ROW('Hygiene Data'!I64))),'Data Summary'!ED70="Yes"),OFFSET('Hygiene Data'!$I$5,0,10*ROW('Hygiene Data'!I64)),NA())</f>
        <v>#N/A</v>
      </c>
      <c r="BP70" s="518" t="e">
        <f ca="1">+IF(AND(ISNUMBER(OFFSET('Hygiene Data'!$I$7,0,10*ROW('Hygiene Data'!I64))),'Data Summary'!EE70="Yes"),OFFSET('Hygiene Data'!$I$7,0,10*ROW('Hygiene Data'!I64)),NA())</f>
        <v>#N/A</v>
      </c>
      <c r="BQ70" s="518" t="e">
        <f ca="1">+IF(AND(ISNUMBER(OFFSET('Hygiene Data'!$I$9,0,10*ROW('Hygiene Data'!I64))),'Data Summary'!EF70="Yes"),OFFSET('Hygiene Data'!$I$9,0,10*ROW('Hygiene Data'!I64)),NA())</f>
        <v>#N/A</v>
      </c>
    </row>
    <row r="71" spans="1:69" x14ac:dyDescent="0.25">
      <c r="A71" s="514" t="e">
        <f ca="1">+RIGHT('Data Summary'!A71,LEN('Data Summary'!A71)-9)</f>
        <v>#VALUE!</v>
      </c>
      <c r="B71" s="488" t="str">
        <f ca="1">+IF(ISTEXT('Data Summary'!B71),'Data Summary'!B71,"")</f>
        <v/>
      </c>
      <c r="C71" s="515" t="e">
        <f ca="1">+VALUE('Data Summary'!C71)</f>
        <v>#VALUE!</v>
      </c>
      <c r="D71" s="516" t="e">
        <f ca="1">+IF(AND(ISNUMBER(OFFSET('Water Data'!$D$4,0,10*ROW('Water Data'!D65))),'Data Summary'!BS71="Yes"),100-OFFSET('Water Data'!$D$4,0,10*ROW('Water Data'!D65)),NA())</f>
        <v>#N/A</v>
      </c>
      <c r="E71" s="516" t="e">
        <f ca="1">+IF(AND(ISNUMBER(OFFSET('Water Data'!$D$6,0,10*ROW('Water Data'!D65))),'Data Summary'!BT71="Yes"),OFFSET('Water Data'!$D$6,0,10*ROW('Water Data'!D65)),NA())</f>
        <v>#N/A</v>
      </c>
      <c r="F71" s="516" t="e">
        <f ca="1">+IF(AND(ISNUMBER(OFFSET('Water Data'!$D$9,0,10*ROW('Water Data'!D65))),'Data Summary'!BU71="Yes"),OFFSET('Water Data'!$D$9,0,10*ROW('Water Data'!D65)),NA())</f>
        <v>#N/A</v>
      </c>
      <c r="G71" s="516" t="e">
        <f ca="1">+IF(AND(ISNUMBER(OFFSET('Water Data'!$E$4,0,10*ROW('Water Data'!E65))),'Data Summary'!BV71="Yes"),100-OFFSET('Water Data'!$E$4,0,10*ROW('Water Data'!E65)),NA())</f>
        <v>#N/A</v>
      </c>
      <c r="H71" s="516" t="e">
        <f ca="1">+IF(AND(ISNUMBER(OFFSET('Water Data'!$E$6,0,10*ROW('Water Data'!E65))),'Data Summary'!BW71="Yes"),OFFSET('Water Data'!$E$6,0,10*ROW('Water Data'!E65)),NA())</f>
        <v>#N/A</v>
      </c>
      <c r="I71" s="516" t="e">
        <f ca="1">+IF(AND(ISNUMBER(OFFSET('Water Data'!$E$9,0,10*ROW('Water Data'!E65))),'Data Summary'!BX71="Yes"),OFFSET('Water Data'!$E$9,0,10*ROW('Water Data'!E65)),NA())</f>
        <v>#N/A</v>
      </c>
      <c r="J71" s="516" t="e">
        <f ca="1">+IF(AND(ISNUMBER(OFFSET('Water Data'!$F$4,0,10*ROW('Water Data'!F65))),'Data Summary'!BY71="Yes"),100-OFFSET('Water Data'!$F$4,0,10*ROW('Water Data'!F65)),NA())</f>
        <v>#N/A</v>
      </c>
      <c r="K71" s="516" t="e">
        <f ca="1">+IF(AND(ISNUMBER(OFFSET('Water Data'!$F$6,0,10*ROW('Water Data'!F65))),'Data Summary'!BZ71="Yes"),OFFSET('Water Data'!$F$6,0,10*ROW('Water Data'!F65)),NA())</f>
        <v>#N/A</v>
      </c>
      <c r="L71" s="516" t="e">
        <f ca="1">+IF(AND(ISNUMBER(OFFSET('Water Data'!$F$9,0,10*ROW('Water Data'!F65))),'Data Summary'!CA71="Yes"),OFFSET('Water Data'!$F$9,0,10*ROW('Water Data'!F65)),NA())</f>
        <v>#N/A</v>
      </c>
      <c r="M71" s="516" t="e">
        <f ca="1">+IF(AND(ISNUMBER(OFFSET('Water Data'!$G$4,0,10*ROW('Water Data'!G65))),'Data Summary'!CB71="Yes"),100-OFFSET('Water Data'!$G$4,0,10*ROW('Water Data'!G65)),NA())</f>
        <v>#N/A</v>
      </c>
      <c r="N71" s="516" t="e">
        <f ca="1">+IF(AND(ISNUMBER(OFFSET('Water Data'!$G$6,0,10*ROW('Water Data'!G65))),'Data Summary'!CC71="Yes"),OFFSET('Water Data'!$G$6,0,10*ROW('Water Data'!G65)),NA())</f>
        <v>#N/A</v>
      </c>
      <c r="O71" s="516" t="e">
        <f ca="1">+IF(AND(ISNUMBER(OFFSET('Water Data'!$G$9,0,10*ROW('Water Data'!G65))),'Data Summary'!CD71="Yes"),OFFSET('Water Data'!$G$9,0,10*ROW('Water Data'!G65)),NA())</f>
        <v>#N/A</v>
      </c>
      <c r="P71" s="516" t="e">
        <f ca="1">+IF(AND(ISNUMBER(OFFSET('Water Data'!$H$4,0,10*ROW('Water Data'!H65))),'Data Summary'!CE71="Yes"),100-OFFSET('Water Data'!$H$4,0,10*ROW('Water Data'!H65)),NA())</f>
        <v>#N/A</v>
      </c>
      <c r="Q71" s="516" t="e">
        <f ca="1">+IF(AND(ISNUMBER(OFFSET('Water Data'!$H$6,0,10*ROW('Water Data'!H65))),'Data Summary'!CF71="Yes"),OFFSET('Water Data'!$H$6,0,10*ROW('Water Data'!H65)),NA())</f>
        <v>#N/A</v>
      </c>
      <c r="R71" s="516" t="e">
        <f ca="1">+IF(AND(ISNUMBER(OFFSET('Water Data'!$H$9,0,10*ROW('Water Data'!H65))),'Data Summary'!CG71="Yes"),OFFSET('Water Data'!$H$9,0,10*ROW('Water Data'!H65)),NA())</f>
        <v>#N/A</v>
      </c>
      <c r="S71" s="516" t="e">
        <f ca="1">+IF(AND(ISNUMBER(OFFSET('Water Data'!$I$4,0,10*ROW('Water Data'!I65))),'Data Summary'!CH71="Yes"),100-OFFSET('Water Data'!$I$4,0,10*ROW('Water Data'!I65)),NA())</f>
        <v>#N/A</v>
      </c>
      <c r="T71" s="516" t="e">
        <f ca="1">+IF(AND(ISNUMBER(OFFSET('Water Data'!$I$6,0,10*ROW('Water Data'!I65))),'Data Summary'!CI71="Yes"),OFFSET('Water Data'!$I$6,0,10*ROW('Water Data'!I65)),NA())</f>
        <v>#N/A</v>
      </c>
      <c r="U71" s="516" t="e">
        <f ca="1">+IF(AND(ISNUMBER(OFFSET('Water Data'!$I$9,0,10*ROW('Water Data'!I65))),'Data Summary'!CJ71="Yes"),OFFSET('Water Data'!$I$9,0,10*ROW('Water Data'!I65)),NA())</f>
        <v>#N/A</v>
      </c>
      <c r="V71" s="517" t="e">
        <f ca="1">+IF(AND(ISNUMBER(OFFSET('Sanitation Data'!$D$4,0,10*ROW('Sanitation Data'!D65))),'Data Summary'!CK71="Yes"),100-OFFSET('Sanitation Data'!$D$4,0,10*ROW('Sanitation Data'!D65)),NA())</f>
        <v>#N/A</v>
      </c>
      <c r="W71" s="517" t="e">
        <f ca="1">+IF(AND(ISNUMBER(OFFSET('Sanitation Data'!$D$6,0,10*ROW('Sanitation Data'!D65))),'Data Summary'!CL71="Yes"),OFFSET('Sanitation Data'!$D$6,0,10*ROW('Sanitation Data'!D65)),NA())</f>
        <v>#N/A</v>
      </c>
      <c r="X71" s="517" t="e">
        <f ca="1">+IF(AND(ISNUMBER(OFFSET('Sanitation Data'!$D$10,0,10*ROW('Sanitation Data'!D65))),'Data Summary'!CM71="Yes"),OFFSET('Sanitation Data'!$D$10,0,10*ROW('Sanitation Data'!D65)),NA())</f>
        <v>#N/A</v>
      </c>
      <c r="Y71" s="517" t="e">
        <f ca="1">+IF(AND(ISNUMBER(OFFSET('Sanitation Data'!$D$11,0,10*ROW('Sanitation Data'!D65))),'Data Summary'!CN71="Yes"),OFFSET('Sanitation Data'!$D$11,0,10*ROW('Sanitation Data'!D65)),NA())</f>
        <v>#N/A</v>
      </c>
      <c r="Z71" s="517" t="e">
        <f ca="1">+IF(AND(ISNUMBER(OFFSET('Sanitation Data'!$D$12,0,10*ROW('Sanitation Data'!D65))),'Data Summary'!CO71="Yes"),OFFSET('Sanitation Data'!$D$12,0,10*ROW('Sanitation Data'!D65)),NA())</f>
        <v>#N/A</v>
      </c>
      <c r="AA71" s="517" t="e">
        <f ca="1">+IF(AND(ISNUMBER(OFFSET('Sanitation Data'!$E$4,0,10*ROW('Sanitation Data'!E65))),'Data Summary'!CP71="Yes"),100-OFFSET('Sanitation Data'!$E$4,0,10*ROW('Sanitation Data'!E65)),NA())</f>
        <v>#N/A</v>
      </c>
      <c r="AB71" s="517" t="e">
        <f ca="1">+IF(AND(ISNUMBER(OFFSET('Sanitation Data'!$E$6,0,10*ROW('Sanitation Data'!E65))),'Data Summary'!CQ71="Yes"),OFFSET('Sanitation Data'!$E$6,0,10*ROW('Sanitation Data'!E65)),NA())</f>
        <v>#N/A</v>
      </c>
      <c r="AC71" s="517" t="e">
        <f ca="1">+IF(AND(ISNUMBER(OFFSET('Sanitation Data'!$E$10,0,10*ROW('Sanitation Data'!E65))),'Data Summary'!CR71="Yes"),OFFSET('Sanitation Data'!$E$10,0,10*ROW('Sanitation Data'!E65)),NA())</f>
        <v>#N/A</v>
      </c>
      <c r="AD71" s="517" t="e">
        <f ca="1">+IF(AND(ISNUMBER(OFFSET('Sanitation Data'!$E$11,0,10*ROW('Sanitation Data'!E65))),'Data Summary'!CS71="Yes"),OFFSET('Sanitation Data'!$E$11,0,10*ROW('Sanitation Data'!E65)),NA())</f>
        <v>#N/A</v>
      </c>
      <c r="AE71" s="517" t="e">
        <f ca="1">+IF(AND(ISNUMBER(OFFSET('Sanitation Data'!$E$12,0,10*ROW('Sanitation Data'!E65))),'Data Summary'!CT71="Yes"),OFFSET('Sanitation Data'!$E$12,0,10*ROW('Sanitation Data'!E65)),NA())</f>
        <v>#N/A</v>
      </c>
      <c r="AF71" s="517" t="e">
        <f ca="1">+IF(AND(ISNUMBER(OFFSET('Sanitation Data'!$F$4,0,10*ROW('Sanitation Data'!F65))),'Data Summary'!CU71="Yes"),100-OFFSET('Sanitation Data'!$F$4,0,10*ROW('Sanitation Data'!F65)),NA())</f>
        <v>#N/A</v>
      </c>
      <c r="AG71" s="517" t="e">
        <f ca="1">+IF(AND(ISNUMBER(OFFSET('Sanitation Data'!$F$6,0,10*ROW('Sanitation Data'!F65))),'Data Summary'!CV71="Yes"),OFFSET('Sanitation Data'!$F$6,0,10*ROW('Sanitation Data'!F65)),NA())</f>
        <v>#N/A</v>
      </c>
      <c r="AH71" s="517" t="e">
        <f ca="1">+IF(AND(ISNUMBER(OFFSET('Sanitation Data'!$F$10,0,10*ROW('Sanitation Data'!F65))),'Data Summary'!CW71="Yes"),OFFSET('Sanitation Data'!$F$10,0,10*ROW('Sanitation Data'!F65)),NA())</f>
        <v>#N/A</v>
      </c>
      <c r="AI71" s="517" t="e">
        <f ca="1">+IF(AND(ISNUMBER(OFFSET('Sanitation Data'!$F$11,0,10*ROW('Sanitation Data'!F65))),'Data Summary'!CX71="Yes"),OFFSET('Sanitation Data'!$F$11,0,10*ROW('Sanitation Data'!F65)),NA())</f>
        <v>#N/A</v>
      </c>
      <c r="AJ71" s="517" t="e">
        <f ca="1">+IF(AND(ISNUMBER(OFFSET('Sanitation Data'!$F$12,0,10*ROW('Sanitation Data'!F65))),'Data Summary'!CY71="Yes"),OFFSET('Sanitation Data'!$F$12,0,10*ROW('Sanitation Data'!F65)),NA())</f>
        <v>#N/A</v>
      </c>
      <c r="AK71" s="517" t="e">
        <f ca="1">+IF(AND(ISNUMBER(OFFSET('Sanitation Data'!$G$4,0,10*ROW('Sanitation Data'!G65))),'Data Summary'!CZ71="Yes"),100-OFFSET('Sanitation Data'!$G$4,0,10*ROW('Sanitation Data'!G65)),NA())</f>
        <v>#N/A</v>
      </c>
      <c r="AL71" s="517" t="e">
        <f ca="1">+IF(AND(ISNUMBER(OFFSET('Sanitation Data'!$G$6,0,10*ROW('Sanitation Data'!G65))),'Data Summary'!DA71="Yes"),OFFSET('Sanitation Data'!$G$6,0,10*ROW('Sanitation Data'!G65)),NA())</f>
        <v>#N/A</v>
      </c>
      <c r="AM71" s="517" t="e">
        <f ca="1">+IF(AND(ISNUMBER(OFFSET('Sanitation Data'!$G$10,0,10*ROW('Sanitation Data'!G65))),'Data Summary'!DB71="Yes"),OFFSET('Sanitation Data'!$G$10,0,10*ROW('Sanitation Data'!G65)),NA())</f>
        <v>#N/A</v>
      </c>
      <c r="AN71" s="517" t="e">
        <f ca="1">+IF(AND(ISNUMBER(OFFSET('Sanitation Data'!$G$11,0,10*ROW('Sanitation Data'!G65))),'Data Summary'!DC71="Yes"),OFFSET('Sanitation Data'!$G$11,0,10*ROW('Sanitation Data'!G65)),NA())</f>
        <v>#N/A</v>
      </c>
      <c r="AO71" s="517" t="e">
        <f ca="1">+IF(AND(ISNUMBER(OFFSET('Sanitation Data'!$G$12,0,10*ROW('Sanitation Data'!G65))),'Data Summary'!DD71="Yes"),OFFSET('Sanitation Data'!$G$12,0,10*ROW('Sanitation Data'!G65)),NA())</f>
        <v>#N/A</v>
      </c>
      <c r="AP71" s="517" t="e">
        <f ca="1">+IF(AND(ISNUMBER(OFFSET('Sanitation Data'!$H$4,0,10*ROW('Sanitation Data'!H65))),'Data Summary'!DE71="Yes"),100-OFFSET('Sanitation Data'!$H$4,0,10*ROW('Sanitation Data'!H65)),NA())</f>
        <v>#N/A</v>
      </c>
      <c r="AQ71" s="517" t="e">
        <f ca="1">+IF(AND(ISNUMBER(OFFSET('Sanitation Data'!$H$6,0,10*ROW('Sanitation Data'!H65))),'Data Summary'!DF71="Yes"),OFFSET('Sanitation Data'!$H$6,0,10*ROW('Sanitation Data'!H65)),NA())</f>
        <v>#N/A</v>
      </c>
      <c r="AR71" s="517" t="e">
        <f ca="1">+IF(AND(ISNUMBER(OFFSET('Sanitation Data'!$H$10,0,10*ROW('Sanitation Data'!H65))),'Data Summary'!DG71="Yes"),OFFSET('Sanitation Data'!$H$10,0,10*ROW('Sanitation Data'!H65)),NA())</f>
        <v>#N/A</v>
      </c>
      <c r="AS71" s="517" t="e">
        <f ca="1">+IF(AND(ISNUMBER(OFFSET('Sanitation Data'!$H$11,0,10*ROW('Sanitation Data'!H65))),'Data Summary'!DH71="Yes"),OFFSET('Sanitation Data'!$H$11,0,10*ROW('Sanitation Data'!H65)),NA())</f>
        <v>#N/A</v>
      </c>
      <c r="AT71" s="517" t="e">
        <f ca="1">+IF(AND(ISNUMBER(OFFSET('Sanitation Data'!$H$12,0,10*ROW('Sanitation Data'!H65))),'Data Summary'!DI71="Yes"),OFFSET('Sanitation Data'!$H$12,0,10*ROW('Sanitation Data'!H65)),NA())</f>
        <v>#N/A</v>
      </c>
      <c r="AU71" s="517" t="e">
        <f ca="1">+IF(AND(ISNUMBER(OFFSET('Sanitation Data'!$I$4,0,10*ROW('Sanitation Data'!I65))),'Data Summary'!DJ71="Yes"),100-OFFSET('Sanitation Data'!$I$4,0,10*ROW('Sanitation Data'!I65)),NA())</f>
        <v>#N/A</v>
      </c>
      <c r="AV71" s="517" t="e">
        <f ca="1">+IF(AND(ISNUMBER(OFFSET('Sanitation Data'!$I$6,0,10*ROW('Sanitation Data'!I65))),'Data Summary'!DK71="Yes"),OFFSET('Sanitation Data'!$I$6,0,10*ROW('Sanitation Data'!I65)),NA())</f>
        <v>#N/A</v>
      </c>
      <c r="AW71" s="517" t="e">
        <f ca="1">+IF(AND(ISNUMBER(OFFSET('Sanitation Data'!$I$10,0,10*ROW('Sanitation Data'!I65))),'Data Summary'!DL71="Yes"),OFFSET('Sanitation Data'!$I$10,0,10*ROW('Sanitation Data'!I65)),NA())</f>
        <v>#N/A</v>
      </c>
      <c r="AX71" s="517" t="e">
        <f ca="1">+IF(AND(ISNUMBER(OFFSET('Sanitation Data'!$I$11,0,10*ROW('Sanitation Data'!I65))),'Data Summary'!DM71="Yes"),OFFSET('Sanitation Data'!$I$11,0,10*ROW('Sanitation Data'!I65)),NA())</f>
        <v>#N/A</v>
      </c>
      <c r="AY71" s="517" t="e">
        <f ca="1">+IF(AND(ISNUMBER(OFFSET('Sanitation Data'!$I$12,0,10*ROW('Sanitation Data'!I65))),'Data Summary'!DN71="Yes"),OFFSET('Sanitation Data'!$I$12,0,10*ROW('Sanitation Data'!I65)),NA())</f>
        <v>#N/A</v>
      </c>
      <c r="AZ71" s="518" t="e">
        <f ca="1">+IF(AND(ISNUMBER(OFFSET('Hygiene Data'!$D$5,0,10*ROW('Hygiene Data'!D65))),'Data Summary'!DO71="Yes"),OFFSET('Hygiene Data'!$D$5,0,10*ROW('Hygiene Data'!D65)),NA())</f>
        <v>#N/A</v>
      </c>
      <c r="BA71" s="518" t="e">
        <f ca="1">+IF(AND(ISNUMBER(OFFSET('Hygiene Data'!$D$7,0,10*ROW('Hygiene Data'!D65))),'Data Summary'!DP71="Yes"),OFFSET('Hygiene Data'!$D$7,0,10*ROW('Hygiene Data'!D65)),NA())</f>
        <v>#N/A</v>
      </c>
      <c r="BB71" s="518" t="e">
        <f ca="1">+IF(AND(ISNUMBER(OFFSET('Hygiene Data'!$D$9,0,10*ROW('Hygiene Data'!D65))),'Data Summary'!DQ71="Yes"),OFFSET('Hygiene Data'!$D$9,0,10*ROW('Hygiene Data'!D65)),NA())</f>
        <v>#N/A</v>
      </c>
      <c r="BC71" s="518" t="e">
        <f ca="1">+IF(AND(ISNUMBER(OFFSET('Hygiene Data'!$E$5,0,10*ROW('Hygiene Data'!E65))),'Data Summary'!DR71="Yes"),OFFSET('Hygiene Data'!$E$5,0,10*ROW('Hygiene Data'!E65)),NA())</f>
        <v>#N/A</v>
      </c>
      <c r="BD71" s="518" t="e">
        <f ca="1">+IF(AND(ISNUMBER(OFFSET('Hygiene Data'!$E$7,0,10*ROW('Hygiene Data'!E65))),'Data Summary'!DS71="Yes"),OFFSET('Hygiene Data'!$E$7,0,10*ROW('Hygiene Data'!E65)),NA())</f>
        <v>#N/A</v>
      </c>
      <c r="BE71" s="518" t="e">
        <f ca="1">+IF(AND(ISNUMBER(OFFSET('Hygiene Data'!$E$9,0,10*ROW('Hygiene Data'!E65))),'Data Summary'!DT71="Yes"),OFFSET('Hygiene Data'!$E$9,0,10*ROW('Hygiene Data'!E65)),NA())</f>
        <v>#N/A</v>
      </c>
      <c r="BF71" s="518" t="e">
        <f ca="1">+IF(AND(ISNUMBER(OFFSET('Hygiene Data'!$F$5,0,10*ROW('Hygiene Data'!F65))),'Data Summary'!DU71="Yes"),OFFSET('Hygiene Data'!$F$5,0,10*ROW('Hygiene Data'!F65)),NA())</f>
        <v>#N/A</v>
      </c>
      <c r="BG71" s="518" t="e">
        <f ca="1">+IF(AND(ISNUMBER(OFFSET('Hygiene Data'!$F$7,0,10*ROW('Hygiene Data'!F65))),'Data Summary'!DV71="Yes"),OFFSET('Hygiene Data'!$F$7,0,10*ROW('Hygiene Data'!F65)),NA())</f>
        <v>#N/A</v>
      </c>
      <c r="BH71" s="518" t="e">
        <f ca="1">+IF(AND(ISNUMBER(OFFSET('Hygiene Data'!$F$9,0,10*ROW('Hygiene Data'!F65))),'Data Summary'!DW71="Yes"),OFFSET('Hygiene Data'!$F$9,0,10*ROW('Hygiene Data'!F65)),NA())</f>
        <v>#N/A</v>
      </c>
      <c r="BI71" s="518" t="e">
        <f ca="1">+IF(AND(ISNUMBER(OFFSET('Hygiene Data'!$G$5,0,10*ROW('Hygiene Data'!G65))),'Data Summary'!DX71="Yes"),OFFSET('Hygiene Data'!$G$5,0,10*ROW('Hygiene Data'!G65)),NA())</f>
        <v>#N/A</v>
      </c>
      <c r="BJ71" s="518" t="e">
        <f ca="1">+IF(AND(ISNUMBER(OFFSET('Hygiene Data'!$G$7,0,10*ROW('Hygiene Data'!G65))),'Data Summary'!DY71="Yes"),OFFSET('Hygiene Data'!$G$7,0,10*ROW('Hygiene Data'!G65)),NA())</f>
        <v>#N/A</v>
      </c>
      <c r="BK71" s="518" t="e">
        <f ca="1">+IF(AND(ISNUMBER(OFFSET('Hygiene Data'!$G$9,0,10*ROW('Hygiene Data'!G65))),'Data Summary'!DZ71="Yes"),OFFSET('Hygiene Data'!$G$9,0,10*ROW('Hygiene Data'!G65)),NA())</f>
        <v>#N/A</v>
      </c>
      <c r="BL71" s="518" t="e">
        <f ca="1">+IF(AND(ISNUMBER(OFFSET('Hygiene Data'!$H$5,0,10*ROW('Hygiene Data'!H65))),'Data Summary'!EA71="Yes"),OFFSET('Hygiene Data'!$H$5,0,10*ROW('Hygiene Data'!H65)),NA())</f>
        <v>#N/A</v>
      </c>
      <c r="BM71" s="518" t="e">
        <f ca="1">+IF(AND(ISNUMBER(OFFSET('Hygiene Data'!$H$7,0,10*ROW('Hygiene Data'!H65))),'Data Summary'!EB71="Yes"),OFFSET('Hygiene Data'!$H$7,0,10*ROW('Hygiene Data'!H65)),NA())</f>
        <v>#N/A</v>
      </c>
      <c r="BN71" s="518" t="e">
        <f ca="1">+IF(AND(ISNUMBER(OFFSET('Hygiene Data'!$H$9,0,10*ROW('Hygiene Data'!H65))),'Data Summary'!EC71="Yes"),OFFSET('Hygiene Data'!$H$9,0,10*ROW('Hygiene Data'!H65)),NA())</f>
        <v>#N/A</v>
      </c>
      <c r="BO71" s="518" t="e">
        <f ca="1">+IF(AND(ISNUMBER(OFFSET('Hygiene Data'!$I$5,0,10*ROW('Hygiene Data'!I65))),'Data Summary'!ED71="Yes"),OFFSET('Hygiene Data'!$I$5,0,10*ROW('Hygiene Data'!I65)),NA())</f>
        <v>#N/A</v>
      </c>
      <c r="BP71" s="518" t="e">
        <f ca="1">+IF(AND(ISNUMBER(OFFSET('Hygiene Data'!$I$7,0,10*ROW('Hygiene Data'!I65))),'Data Summary'!EE71="Yes"),OFFSET('Hygiene Data'!$I$7,0,10*ROW('Hygiene Data'!I65)),NA())</f>
        <v>#N/A</v>
      </c>
      <c r="BQ71" s="518" t="e">
        <f ca="1">+IF(AND(ISNUMBER(OFFSET('Hygiene Data'!$I$9,0,10*ROW('Hygiene Data'!I65))),'Data Summary'!EF71="Yes"),OFFSET('Hygiene Data'!$I$9,0,10*ROW('Hygiene Data'!I65)),NA())</f>
        <v>#N/A</v>
      </c>
    </row>
    <row r="72" spans="1:69" x14ac:dyDescent="0.25">
      <c r="A72" s="514" t="e">
        <f ca="1">+RIGHT('Data Summary'!A72,LEN('Data Summary'!A72)-9)</f>
        <v>#VALUE!</v>
      </c>
      <c r="B72" s="488" t="str">
        <f ca="1">+IF(ISTEXT('Data Summary'!B72),'Data Summary'!B72,"")</f>
        <v/>
      </c>
      <c r="C72" s="515" t="e">
        <f ca="1">+VALUE('Data Summary'!C72)</f>
        <v>#VALUE!</v>
      </c>
      <c r="D72" s="516" t="e">
        <f ca="1">+IF(AND(ISNUMBER(OFFSET('Water Data'!$D$4,0,10*ROW('Water Data'!D66))),'Data Summary'!BS72="Yes"),100-OFFSET('Water Data'!$D$4,0,10*ROW('Water Data'!D66)),NA())</f>
        <v>#N/A</v>
      </c>
      <c r="E72" s="516" t="e">
        <f ca="1">+IF(AND(ISNUMBER(OFFSET('Water Data'!$D$6,0,10*ROW('Water Data'!D66))),'Data Summary'!BT72="Yes"),OFFSET('Water Data'!$D$6,0,10*ROW('Water Data'!D66)),NA())</f>
        <v>#N/A</v>
      </c>
      <c r="F72" s="516" t="e">
        <f ca="1">+IF(AND(ISNUMBER(OFFSET('Water Data'!$D$9,0,10*ROW('Water Data'!D66))),'Data Summary'!BU72="Yes"),OFFSET('Water Data'!$D$9,0,10*ROW('Water Data'!D66)),NA())</f>
        <v>#N/A</v>
      </c>
      <c r="G72" s="516" t="e">
        <f ca="1">+IF(AND(ISNUMBER(OFFSET('Water Data'!$E$4,0,10*ROW('Water Data'!E66))),'Data Summary'!BV72="Yes"),100-OFFSET('Water Data'!$E$4,0,10*ROW('Water Data'!E66)),NA())</f>
        <v>#N/A</v>
      </c>
      <c r="H72" s="516" t="e">
        <f ca="1">+IF(AND(ISNUMBER(OFFSET('Water Data'!$E$6,0,10*ROW('Water Data'!E66))),'Data Summary'!BW72="Yes"),OFFSET('Water Data'!$E$6,0,10*ROW('Water Data'!E66)),NA())</f>
        <v>#N/A</v>
      </c>
      <c r="I72" s="516" t="e">
        <f ca="1">+IF(AND(ISNUMBER(OFFSET('Water Data'!$E$9,0,10*ROW('Water Data'!E66))),'Data Summary'!BX72="Yes"),OFFSET('Water Data'!$E$9,0,10*ROW('Water Data'!E66)),NA())</f>
        <v>#N/A</v>
      </c>
      <c r="J72" s="516" t="e">
        <f ca="1">+IF(AND(ISNUMBER(OFFSET('Water Data'!$F$4,0,10*ROW('Water Data'!F66))),'Data Summary'!BY72="Yes"),100-OFFSET('Water Data'!$F$4,0,10*ROW('Water Data'!F66)),NA())</f>
        <v>#N/A</v>
      </c>
      <c r="K72" s="516" t="e">
        <f ca="1">+IF(AND(ISNUMBER(OFFSET('Water Data'!$F$6,0,10*ROW('Water Data'!F66))),'Data Summary'!BZ72="Yes"),OFFSET('Water Data'!$F$6,0,10*ROW('Water Data'!F66)),NA())</f>
        <v>#N/A</v>
      </c>
      <c r="L72" s="516" t="e">
        <f ca="1">+IF(AND(ISNUMBER(OFFSET('Water Data'!$F$9,0,10*ROW('Water Data'!F66))),'Data Summary'!CA72="Yes"),OFFSET('Water Data'!$F$9,0,10*ROW('Water Data'!F66)),NA())</f>
        <v>#N/A</v>
      </c>
      <c r="M72" s="516" t="e">
        <f ca="1">+IF(AND(ISNUMBER(OFFSET('Water Data'!$G$4,0,10*ROW('Water Data'!G66))),'Data Summary'!CB72="Yes"),100-OFFSET('Water Data'!$G$4,0,10*ROW('Water Data'!G66)),NA())</f>
        <v>#N/A</v>
      </c>
      <c r="N72" s="516" t="e">
        <f ca="1">+IF(AND(ISNUMBER(OFFSET('Water Data'!$G$6,0,10*ROW('Water Data'!G66))),'Data Summary'!CC72="Yes"),OFFSET('Water Data'!$G$6,0,10*ROW('Water Data'!G66)),NA())</f>
        <v>#N/A</v>
      </c>
      <c r="O72" s="516" t="e">
        <f ca="1">+IF(AND(ISNUMBER(OFFSET('Water Data'!$G$9,0,10*ROW('Water Data'!G66))),'Data Summary'!CD72="Yes"),OFFSET('Water Data'!$G$9,0,10*ROW('Water Data'!G66)),NA())</f>
        <v>#N/A</v>
      </c>
      <c r="P72" s="516" t="e">
        <f ca="1">+IF(AND(ISNUMBER(OFFSET('Water Data'!$H$4,0,10*ROW('Water Data'!H66))),'Data Summary'!CE72="Yes"),100-OFFSET('Water Data'!$H$4,0,10*ROW('Water Data'!H66)),NA())</f>
        <v>#N/A</v>
      </c>
      <c r="Q72" s="516" t="e">
        <f ca="1">+IF(AND(ISNUMBER(OFFSET('Water Data'!$H$6,0,10*ROW('Water Data'!H66))),'Data Summary'!CF72="Yes"),OFFSET('Water Data'!$H$6,0,10*ROW('Water Data'!H66)),NA())</f>
        <v>#N/A</v>
      </c>
      <c r="R72" s="516" t="e">
        <f ca="1">+IF(AND(ISNUMBER(OFFSET('Water Data'!$H$9,0,10*ROW('Water Data'!H66))),'Data Summary'!CG72="Yes"),OFFSET('Water Data'!$H$9,0,10*ROW('Water Data'!H66)),NA())</f>
        <v>#N/A</v>
      </c>
      <c r="S72" s="516" t="e">
        <f ca="1">+IF(AND(ISNUMBER(OFFSET('Water Data'!$I$4,0,10*ROW('Water Data'!I66))),'Data Summary'!CH72="Yes"),100-OFFSET('Water Data'!$I$4,0,10*ROW('Water Data'!I66)),NA())</f>
        <v>#N/A</v>
      </c>
      <c r="T72" s="516" t="e">
        <f ca="1">+IF(AND(ISNUMBER(OFFSET('Water Data'!$I$6,0,10*ROW('Water Data'!I66))),'Data Summary'!CI72="Yes"),OFFSET('Water Data'!$I$6,0,10*ROW('Water Data'!I66)),NA())</f>
        <v>#N/A</v>
      </c>
      <c r="U72" s="516" t="e">
        <f ca="1">+IF(AND(ISNUMBER(OFFSET('Water Data'!$I$9,0,10*ROW('Water Data'!I66))),'Data Summary'!CJ72="Yes"),OFFSET('Water Data'!$I$9,0,10*ROW('Water Data'!I66)),NA())</f>
        <v>#N/A</v>
      </c>
      <c r="V72" s="517" t="e">
        <f ca="1">+IF(AND(ISNUMBER(OFFSET('Sanitation Data'!$D$4,0,10*ROW('Sanitation Data'!D66))),'Data Summary'!CK72="Yes"),100-OFFSET('Sanitation Data'!$D$4,0,10*ROW('Sanitation Data'!D66)),NA())</f>
        <v>#N/A</v>
      </c>
      <c r="W72" s="517" t="e">
        <f ca="1">+IF(AND(ISNUMBER(OFFSET('Sanitation Data'!$D$6,0,10*ROW('Sanitation Data'!D66))),'Data Summary'!CL72="Yes"),OFFSET('Sanitation Data'!$D$6,0,10*ROW('Sanitation Data'!D66)),NA())</f>
        <v>#N/A</v>
      </c>
      <c r="X72" s="517" t="e">
        <f ca="1">+IF(AND(ISNUMBER(OFFSET('Sanitation Data'!$D$10,0,10*ROW('Sanitation Data'!D66))),'Data Summary'!CM72="Yes"),OFFSET('Sanitation Data'!$D$10,0,10*ROW('Sanitation Data'!D66)),NA())</f>
        <v>#N/A</v>
      </c>
      <c r="Y72" s="517" t="e">
        <f ca="1">+IF(AND(ISNUMBER(OFFSET('Sanitation Data'!$D$11,0,10*ROW('Sanitation Data'!D66))),'Data Summary'!CN72="Yes"),OFFSET('Sanitation Data'!$D$11,0,10*ROW('Sanitation Data'!D66)),NA())</f>
        <v>#N/A</v>
      </c>
      <c r="Z72" s="517" t="e">
        <f ca="1">+IF(AND(ISNUMBER(OFFSET('Sanitation Data'!$D$12,0,10*ROW('Sanitation Data'!D66))),'Data Summary'!CO72="Yes"),OFFSET('Sanitation Data'!$D$12,0,10*ROW('Sanitation Data'!D66)),NA())</f>
        <v>#N/A</v>
      </c>
      <c r="AA72" s="517" t="e">
        <f ca="1">+IF(AND(ISNUMBER(OFFSET('Sanitation Data'!$E$4,0,10*ROW('Sanitation Data'!E66))),'Data Summary'!CP72="Yes"),100-OFFSET('Sanitation Data'!$E$4,0,10*ROW('Sanitation Data'!E66)),NA())</f>
        <v>#N/A</v>
      </c>
      <c r="AB72" s="517" t="e">
        <f ca="1">+IF(AND(ISNUMBER(OFFSET('Sanitation Data'!$E$6,0,10*ROW('Sanitation Data'!E66))),'Data Summary'!CQ72="Yes"),OFFSET('Sanitation Data'!$E$6,0,10*ROW('Sanitation Data'!E66)),NA())</f>
        <v>#N/A</v>
      </c>
      <c r="AC72" s="517" t="e">
        <f ca="1">+IF(AND(ISNUMBER(OFFSET('Sanitation Data'!$E$10,0,10*ROW('Sanitation Data'!E66))),'Data Summary'!CR72="Yes"),OFFSET('Sanitation Data'!$E$10,0,10*ROW('Sanitation Data'!E66)),NA())</f>
        <v>#N/A</v>
      </c>
      <c r="AD72" s="517" t="e">
        <f ca="1">+IF(AND(ISNUMBER(OFFSET('Sanitation Data'!$E$11,0,10*ROW('Sanitation Data'!E66))),'Data Summary'!CS72="Yes"),OFFSET('Sanitation Data'!$E$11,0,10*ROW('Sanitation Data'!E66)),NA())</f>
        <v>#N/A</v>
      </c>
      <c r="AE72" s="517" t="e">
        <f ca="1">+IF(AND(ISNUMBER(OFFSET('Sanitation Data'!$E$12,0,10*ROW('Sanitation Data'!E66))),'Data Summary'!CT72="Yes"),OFFSET('Sanitation Data'!$E$12,0,10*ROW('Sanitation Data'!E66)),NA())</f>
        <v>#N/A</v>
      </c>
      <c r="AF72" s="517" t="e">
        <f ca="1">+IF(AND(ISNUMBER(OFFSET('Sanitation Data'!$F$4,0,10*ROW('Sanitation Data'!F66))),'Data Summary'!CU72="Yes"),100-OFFSET('Sanitation Data'!$F$4,0,10*ROW('Sanitation Data'!F66)),NA())</f>
        <v>#N/A</v>
      </c>
      <c r="AG72" s="517" t="e">
        <f ca="1">+IF(AND(ISNUMBER(OFFSET('Sanitation Data'!$F$6,0,10*ROW('Sanitation Data'!F66))),'Data Summary'!CV72="Yes"),OFFSET('Sanitation Data'!$F$6,0,10*ROW('Sanitation Data'!F66)),NA())</f>
        <v>#N/A</v>
      </c>
      <c r="AH72" s="517" t="e">
        <f ca="1">+IF(AND(ISNUMBER(OFFSET('Sanitation Data'!$F$10,0,10*ROW('Sanitation Data'!F66))),'Data Summary'!CW72="Yes"),OFFSET('Sanitation Data'!$F$10,0,10*ROW('Sanitation Data'!F66)),NA())</f>
        <v>#N/A</v>
      </c>
      <c r="AI72" s="517" t="e">
        <f ca="1">+IF(AND(ISNUMBER(OFFSET('Sanitation Data'!$F$11,0,10*ROW('Sanitation Data'!F66))),'Data Summary'!CX72="Yes"),OFFSET('Sanitation Data'!$F$11,0,10*ROW('Sanitation Data'!F66)),NA())</f>
        <v>#N/A</v>
      </c>
      <c r="AJ72" s="517" t="e">
        <f ca="1">+IF(AND(ISNUMBER(OFFSET('Sanitation Data'!$F$12,0,10*ROW('Sanitation Data'!F66))),'Data Summary'!CY72="Yes"),OFFSET('Sanitation Data'!$F$12,0,10*ROW('Sanitation Data'!F66)),NA())</f>
        <v>#N/A</v>
      </c>
      <c r="AK72" s="517" t="e">
        <f ca="1">+IF(AND(ISNUMBER(OFFSET('Sanitation Data'!$G$4,0,10*ROW('Sanitation Data'!G66))),'Data Summary'!CZ72="Yes"),100-OFFSET('Sanitation Data'!$G$4,0,10*ROW('Sanitation Data'!G66)),NA())</f>
        <v>#N/A</v>
      </c>
      <c r="AL72" s="517" t="e">
        <f ca="1">+IF(AND(ISNUMBER(OFFSET('Sanitation Data'!$G$6,0,10*ROW('Sanitation Data'!G66))),'Data Summary'!DA72="Yes"),OFFSET('Sanitation Data'!$G$6,0,10*ROW('Sanitation Data'!G66)),NA())</f>
        <v>#N/A</v>
      </c>
      <c r="AM72" s="517" t="e">
        <f ca="1">+IF(AND(ISNUMBER(OFFSET('Sanitation Data'!$G$10,0,10*ROW('Sanitation Data'!G66))),'Data Summary'!DB72="Yes"),OFFSET('Sanitation Data'!$G$10,0,10*ROW('Sanitation Data'!G66)),NA())</f>
        <v>#N/A</v>
      </c>
      <c r="AN72" s="517" t="e">
        <f ca="1">+IF(AND(ISNUMBER(OFFSET('Sanitation Data'!$G$11,0,10*ROW('Sanitation Data'!G66))),'Data Summary'!DC72="Yes"),OFFSET('Sanitation Data'!$G$11,0,10*ROW('Sanitation Data'!G66)),NA())</f>
        <v>#N/A</v>
      </c>
      <c r="AO72" s="517" t="e">
        <f ca="1">+IF(AND(ISNUMBER(OFFSET('Sanitation Data'!$G$12,0,10*ROW('Sanitation Data'!G66))),'Data Summary'!DD72="Yes"),OFFSET('Sanitation Data'!$G$12,0,10*ROW('Sanitation Data'!G66)),NA())</f>
        <v>#N/A</v>
      </c>
      <c r="AP72" s="517" t="e">
        <f ca="1">+IF(AND(ISNUMBER(OFFSET('Sanitation Data'!$H$4,0,10*ROW('Sanitation Data'!H66))),'Data Summary'!DE72="Yes"),100-OFFSET('Sanitation Data'!$H$4,0,10*ROW('Sanitation Data'!H66)),NA())</f>
        <v>#N/A</v>
      </c>
      <c r="AQ72" s="517" t="e">
        <f ca="1">+IF(AND(ISNUMBER(OFFSET('Sanitation Data'!$H$6,0,10*ROW('Sanitation Data'!H66))),'Data Summary'!DF72="Yes"),OFFSET('Sanitation Data'!$H$6,0,10*ROW('Sanitation Data'!H66)),NA())</f>
        <v>#N/A</v>
      </c>
      <c r="AR72" s="517" t="e">
        <f ca="1">+IF(AND(ISNUMBER(OFFSET('Sanitation Data'!$H$10,0,10*ROW('Sanitation Data'!H66))),'Data Summary'!DG72="Yes"),OFFSET('Sanitation Data'!$H$10,0,10*ROW('Sanitation Data'!H66)),NA())</f>
        <v>#N/A</v>
      </c>
      <c r="AS72" s="517" t="e">
        <f ca="1">+IF(AND(ISNUMBER(OFFSET('Sanitation Data'!$H$11,0,10*ROW('Sanitation Data'!H66))),'Data Summary'!DH72="Yes"),OFFSET('Sanitation Data'!$H$11,0,10*ROW('Sanitation Data'!H66)),NA())</f>
        <v>#N/A</v>
      </c>
      <c r="AT72" s="517" t="e">
        <f ca="1">+IF(AND(ISNUMBER(OFFSET('Sanitation Data'!$H$12,0,10*ROW('Sanitation Data'!H66))),'Data Summary'!DI72="Yes"),OFFSET('Sanitation Data'!$H$12,0,10*ROW('Sanitation Data'!H66)),NA())</f>
        <v>#N/A</v>
      </c>
      <c r="AU72" s="517" t="e">
        <f ca="1">+IF(AND(ISNUMBER(OFFSET('Sanitation Data'!$I$4,0,10*ROW('Sanitation Data'!I66))),'Data Summary'!DJ72="Yes"),100-OFFSET('Sanitation Data'!$I$4,0,10*ROW('Sanitation Data'!I66)),NA())</f>
        <v>#N/A</v>
      </c>
      <c r="AV72" s="517" t="e">
        <f ca="1">+IF(AND(ISNUMBER(OFFSET('Sanitation Data'!$I$6,0,10*ROW('Sanitation Data'!I66))),'Data Summary'!DK72="Yes"),OFFSET('Sanitation Data'!$I$6,0,10*ROW('Sanitation Data'!I66)),NA())</f>
        <v>#N/A</v>
      </c>
      <c r="AW72" s="517" t="e">
        <f ca="1">+IF(AND(ISNUMBER(OFFSET('Sanitation Data'!$I$10,0,10*ROW('Sanitation Data'!I66))),'Data Summary'!DL72="Yes"),OFFSET('Sanitation Data'!$I$10,0,10*ROW('Sanitation Data'!I66)),NA())</f>
        <v>#N/A</v>
      </c>
      <c r="AX72" s="517" t="e">
        <f ca="1">+IF(AND(ISNUMBER(OFFSET('Sanitation Data'!$I$11,0,10*ROW('Sanitation Data'!I66))),'Data Summary'!DM72="Yes"),OFFSET('Sanitation Data'!$I$11,0,10*ROW('Sanitation Data'!I66)),NA())</f>
        <v>#N/A</v>
      </c>
      <c r="AY72" s="517" t="e">
        <f ca="1">+IF(AND(ISNUMBER(OFFSET('Sanitation Data'!$I$12,0,10*ROW('Sanitation Data'!I66))),'Data Summary'!DN72="Yes"),OFFSET('Sanitation Data'!$I$12,0,10*ROW('Sanitation Data'!I66)),NA())</f>
        <v>#N/A</v>
      </c>
      <c r="AZ72" s="518" t="e">
        <f ca="1">+IF(AND(ISNUMBER(OFFSET('Hygiene Data'!$D$5,0,10*ROW('Hygiene Data'!D66))),'Data Summary'!DO72="Yes"),OFFSET('Hygiene Data'!$D$5,0,10*ROW('Hygiene Data'!D66)),NA())</f>
        <v>#N/A</v>
      </c>
      <c r="BA72" s="518" t="e">
        <f ca="1">+IF(AND(ISNUMBER(OFFSET('Hygiene Data'!$D$7,0,10*ROW('Hygiene Data'!D66))),'Data Summary'!DP72="Yes"),OFFSET('Hygiene Data'!$D$7,0,10*ROW('Hygiene Data'!D66)),NA())</f>
        <v>#N/A</v>
      </c>
      <c r="BB72" s="518" t="e">
        <f ca="1">+IF(AND(ISNUMBER(OFFSET('Hygiene Data'!$D$9,0,10*ROW('Hygiene Data'!D66))),'Data Summary'!DQ72="Yes"),OFFSET('Hygiene Data'!$D$9,0,10*ROW('Hygiene Data'!D66)),NA())</f>
        <v>#N/A</v>
      </c>
      <c r="BC72" s="518" t="e">
        <f ca="1">+IF(AND(ISNUMBER(OFFSET('Hygiene Data'!$E$5,0,10*ROW('Hygiene Data'!E66))),'Data Summary'!DR72="Yes"),OFFSET('Hygiene Data'!$E$5,0,10*ROW('Hygiene Data'!E66)),NA())</f>
        <v>#N/A</v>
      </c>
      <c r="BD72" s="518" t="e">
        <f ca="1">+IF(AND(ISNUMBER(OFFSET('Hygiene Data'!$E$7,0,10*ROW('Hygiene Data'!E66))),'Data Summary'!DS72="Yes"),OFFSET('Hygiene Data'!$E$7,0,10*ROW('Hygiene Data'!E66)),NA())</f>
        <v>#N/A</v>
      </c>
      <c r="BE72" s="518" t="e">
        <f ca="1">+IF(AND(ISNUMBER(OFFSET('Hygiene Data'!$E$9,0,10*ROW('Hygiene Data'!E66))),'Data Summary'!DT72="Yes"),OFFSET('Hygiene Data'!$E$9,0,10*ROW('Hygiene Data'!E66)),NA())</f>
        <v>#N/A</v>
      </c>
      <c r="BF72" s="518" t="e">
        <f ca="1">+IF(AND(ISNUMBER(OFFSET('Hygiene Data'!$F$5,0,10*ROW('Hygiene Data'!F66))),'Data Summary'!DU72="Yes"),OFFSET('Hygiene Data'!$F$5,0,10*ROW('Hygiene Data'!F66)),NA())</f>
        <v>#N/A</v>
      </c>
      <c r="BG72" s="518" t="e">
        <f ca="1">+IF(AND(ISNUMBER(OFFSET('Hygiene Data'!$F$7,0,10*ROW('Hygiene Data'!F66))),'Data Summary'!DV72="Yes"),OFFSET('Hygiene Data'!$F$7,0,10*ROW('Hygiene Data'!F66)),NA())</f>
        <v>#N/A</v>
      </c>
      <c r="BH72" s="518" t="e">
        <f ca="1">+IF(AND(ISNUMBER(OFFSET('Hygiene Data'!$F$9,0,10*ROW('Hygiene Data'!F66))),'Data Summary'!DW72="Yes"),OFFSET('Hygiene Data'!$F$9,0,10*ROW('Hygiene Data'!F66)),NA())</f>
        <v>#N/A</v>
      </c>
      <c r="BI72" s="518" t="e">
        <f ca="1">+IF(AND(ISNUMBER(OFFSET('Hygiene Data'!$G$5,0,10*ROW('Hygiene Data'!G66))),'Data Summary'!DX72="Yes"),OFFSET('Hygiene Data'!$G$5,0,10*ROW('Hygiene Data'!G66)),NA())</f>
        <v>#N/A</v>
      </c>
      <c r="BJ72" s="518" t="e">
        <f ca="1">+IF(AND(ISNUMBER(OFFSET('Hygiene Data'!$G$7,0,10*ROW('Hygiene Data'!G66))),'Data Summary'!DY72="Yes"),OFFSET('Hygiene Data'!$G$7,0,10*ROW('Hygiene Data'!G66)),NA())</f>
        <v>#N/A</v>
      </c>
      <c r="BK72" s="518" t="e">
        <f ca="1">+IF(AND(ISNUMBER(OFFSET('Hygiene Data'!$G$9,0,10*ROW('Hygiene Data'!G66))),'Data Summary'!DZ72="Yes"),OFFSET('Hygiene Data'!$G$9,0,10*ROW('Hygiene Data'!G66)),NA())</f>
        <v>#N/A</v>
      </c>
      <c r="BL72" s="518" t="e">
        <f ca="1">+IF(AND(ISNUMBER(OFFSET('Hygiene Data'!$H$5,0,10*ROW('Hygiene Data'!H66))),'Data Summary'!EA72="Yes"),OFFSET('Hygiene Data'!$H$5,0,10*ROW('Hygiene Data'!H66)),NA())</f>
        <v>#N/A</v>
      </c>
      <c r="BM72" s="518" t="e">
        <f ca="1">+IF(AND(ISNUMBER(OFFSET('Hygiene Data'!$H$7,0,10*ROW('Hygiene Data'!H66))),'Data Summary'!EB72="Yes"),OFFSET('Hygiene Data'!$H$7,0,10*ROW('Hygiene Data'!H66)),NA())</f>
        <v>#N/A</v>
      </c>
      <c r="BN72" s="518" t="e">
        <f ca="1">+IF(AND(ISNUMBER(OFFSET('Hygiene Data'!$H$9,0,10*ROW('Hygiene Data'!H66))),'Data Summary'!EC72="Yes"),OFFSET('Hygiene Data'!$H$9,0,10*ROW('Hygiene Data'!H66)),NA())</f>
        <v>#N/A</v>
      </c>
      <c r="BO72" s="518" t="e">
        <f ca="1">+IF(AND(ISNUMBER(OFFSET('Hygiene Data'!$I$5,0,10*ROW('Hygiene Data'!I66))),'Data Summary'!ED72="Yes"),OFFSET('Hygiene Data'!$I$5,0,10*ROW('Hygiene Data'!I66)),NA())</f>
        <v>#N/A</v>
      </c>
      <c r="BP72" s="518" t="e">
        <f ca="1">+IF(AND(ISNUMBER(OFFSET('Hygiene Data'!$I$7,0,10*ROW('Hygiene Data'!I66))),'Data Summary'!EE72="Yes"),OFFSET('Hygiene Data'!$I$7,0,10*ROW('Hygiene Data'!I66)),NA())</f>
        <v>#N/A</v>
      </c>
      <c r="BQ72" s="518" t="e">
        <f ca="1">+IF(AND(ISNUMBER(OFFSET('Hygiene Data'!$I$9,0,10*ROW('Hygiene Data'!I66))),'Data Summary'!EF72="Yes"),OFFSET('Hygiene Data'!$I$9,0,10*ROW('Hygiene Data'!I66)),NA())</f>
        <v>#N/A</v>
      </c>
    </row>
    <row r="73" spans="1:69" x14ac:dyDescent="0.25">
      <c r="A73" s="514" t="e">
        <f ca="1">+RIGHT('Data Summary'!A73,LEN('Data Summary'!A73)-9)</f>
        <v>#VALUE!</v>
      </c>
      <c r="B73" s="488" t="str">
        <f ca="1">+IF(ISTEXT('Data Summary'!B73),'Data Summary'!B73,"")</f>
        <v/>
      </c>
      <c r="C73" s="515" t="e">
        <f ca="1">+VALUE('Data Summary'!C73)</f>
        <v>#VALUE!</v>
      </c>
      <c r="D73" s="516" t="e">
        <f ca="1">+IF(AND(ISNUMBER(OFFSET('Water Data'!$D$4,0,10*ROW('Water Data'!D67))),'Data Summary'!BS73="Yes"),100-OFFSET('Water Data'!$D$4,0,10*ROW('Water Data'!D67)),NA())</f>
        <v>#N/A</v>
      </c>
      <c r="E73" s="516" t="e">
        <f ca="1">+IF(AND(ISNUMBER(OFFSET('Water Data'!$D$6,0,10*ROW('Water Data'!D67))),'Data Summary'!BT73="Yes"),OFFSET('Water Data'!$D$6,0,10*ROW('Water Data'!D67)),NA())</f>
        <v>#N/A</v>
      </c>
      <c r="F73" s="516" t="e">
        <f ca="1">+IF(AND(ISNUMBER(OFFSET('Water Data'!$D$9,0,10*ROW('Water Data'!D67))),'Data Summary'!BU73="Yes"),OFFSET('Water Data'!$D$9,0,10*ROW('Water Data'!D67)),NA())</f>
        <v>#N/A</v>
      </c>
      <c r="G73" s="516" t="e">
        <f ca="1">+IF(AND(ISNUMBER(OFFSET('Water Data'!$E$4,0,10*ROW('Water Data'!E67))),'Data Summary'!BV73="Yes"),100-OFFSET('Water Data'!$E$4,0,10*ROW('Water Data'!E67)),NA())</f>
        <v>#N/A</v>
      </c>
      <c r="H73" s="516" t="e">
        <f ca="1">+IF(AND(ISNUMBER(OFFSET('Water Data'!$E$6,0,10*ROW('Water Data'!E67))),'Data Summary'!BW73="Yes"),OFFSET('Water Data'!$E$6,0,10*ROW('Water Data'!E67)),NA())</f>
        <v>#N/A</v>
      </c>
      <c r="I73" s="516" t="e">
        <f ca="1">+IF(AND(ISNUMBER(OFFSET('Water Data'!$E$9,0,10*ROW('Water Data'!E67))),'Data Summary'!BX73="Yes"),OFFSET('Water Data'!$E$9,0,10*ROW('Water Data'!E67)),NA())</f>
        <v>#N/A</v>
      </c>
      <c r="J73" s="516" t="e">
        <f ca="1">+IF(AND(ISNUMBER(OFFSET('Water Data'!$F$4,0,10*ROW('Water Data'!F67))),'Data Summary'!BY73="Yes"),100-OFFSET('Water Data'!$F$4,0,10*ROW('Water Data'!F67)),NA())</f>
        <v>#N/A</v>
      </c>
      <c r="K73" s="516" t="e">
        <f ca="1">+IF(AND(ISNUMBER(OFFSET('Water Data'!$F$6,0,10*ROW('Water Data'!F67))),'Data Summary'!BZ73="Yes"),OFFSET('Water Data'!$F$6,0,10*ROW('Water Data'!F67)),NA())</f>
        <v>#N/A</v>
      </c>
      <c r="L73" s="516" t="e">
        <f ca="1">+IF(AND(ISNUMBER(OFFSET('Water Data'!$F$9,0,10*ROW('Water Data'!F67))),'Data Summary'!CA73="Yes"),OFFSET('Water Data'!$F$9,0,10*ROW('Water Data'!F67)),NA())</f>
        <v>#N/A</v>
      </c>
      <c r="M73" s="516" t="e">
        <f ca="1">+IF(AND(ISNUMBER(OFFSET('Water Data'!$G$4,0,10*ROW('Water Data'!G67))),'Data Summary'!CB73="Yes"),100-OFFSET('Water Data'!$G$4,0,10*ROW('Water Data'!G67)),NA())</f>
        <v>#N/A</v>
      </c>
      <c r="N73" s="516" t="e">
        <f ca="1">+IF(AND(ISNUMBER(OFFSET('Water Data'!$G$6,0,10*ROW('Water Data'!G67))),'Data Summary'!CC73="Yes"),OFFSET('Water Data'!$G$6,0,10*ROW('Water Data'!G67)),NA())</f>
        <v>#N/A</v>
      </c>
      <c r="O73" s="516" t="e">
        <f ca="1">+IF(AND(ISNUMBER(OFFSET('Water Data'!$G$9,0,10*ROW('Water Data'!G67))),'Data Summary'!CD73="Yes"),OFFSET('Water Data'!$G$9,0,10*ROW('Water Data'!G67)),NA())</f>
        <v>#N/A</v>
      </c>
      <c r="P73" s="516" t="e">
        <f ca="1">+IF(AND(ISNUMBER(OFFSET('Water Data'!$H$4,0,10*ROW('Water Data'!H67))),'Data Summary'!CE73="Yes"),100-OFFSET('Water Data'!$H$4,0,10*ROW('Water Data'!H67)),NA())</f>
        <v>#N/A</v>
      </c>
      <c r="Q73" s="516" t="e">
        <f ca="1">+IF(AND(ISNUMBER(OFFSET('Water Data'!$H$6,0,10*ROW('Water Data'!H67))),'Data Summary'!CF73="Yes"),OFFSET('Water Data'!$H$6,0,10*ROW('Water Data'!H67)),NA())</f>
        <v>#N/A</v>
      </c>
      <c r="R73" s="516" t="e">
        <f ca="1">+IF(AND(ISNUMBER(OFFSET('Water Data'!$H$9,0,10*ROW('Water Data'!H67))),'Data Summary'!CG73="Yes"),OFFSET('Water Data'!$H$9,0,10*ROW('Water Data'!H67)),NA())</f>
        <v>#N/A</v>
      </c>
      <c r="S73" s="516" t="e">
        <f ca="1">+IF(AND(ISNUMBER(OFFSET('Water Data'!$I$4,0,10*ROW('Water Data'!I67))),'Data Summary'!CH73="Yes"),100-OFFSET('Water Data'!$I$4,0,10*ROW('Water Data'!I67)),NA())</f>
        <v>#N/A</v>
      </c>
      <c r="T73" s="516" t="e">
        <f ca="1">+IF(AND(ISNUMBER(OFFSET('Water Data'!$I$6,0,10*ROW('Water Data'!I67))),'Data Summary'!CI73="Yes"),OFFSET('Water Data'!$I$6,0,10*ROW('Water Data'!I67)),NA())</f>
        <v>#N/A</v>
      </c>
      <c r="U73" s="516" t="e">
        <f ca="1">+IF(AND(ISNUMBER(OFFSET('Water Data'!$I$9,0,10*ROW('Water Data'!I67))),'Data Summary'!CJ73="Yes"),OFFSET('Water Data'!$I$9,0,10*ROW('Water Data'!I67)),NA())</f>
        <v>#N/A</v>
      </c>
      <c r="V73" s="517" t="e">
        <f ca="1">+IF(AND(ISNUMBER(OFFSET('Sanitation Data'!$D$4,0,10*ROW('Sanitation Data'!D67))),'Data Summary'!CK73="Yes"),100-OFFSET('Sanitation Data'!$D$4,0,10*ROW('Sanitation Data'!D67)),NA())</f>
        <v>#N/A</v>
      </c>
      <c r="W73" s="517" t="e">
        <f ca="1">+IF(AND(ISNUMBER(OFFSET('Sanitation Data'!$D$6,0,10*ROW('Sanitation Data'!D67))),'Data Summary'!CL73="Yes"),OFFSET('Sanitation Data'!$D$6,0,10*ROW('Sanitation Data'!D67)),NA())</f>
        <v>#N/A</v>
      </c>
      <c r="X73" s="517" t="e">
        <f ca="1">+IF(AND(ISNUMBER(OFFSET('Sanitation Data'!$D$10,0,10*ROW('Sanitation Data'!D67))),'Data Summary'!CM73="Yes"),OFFSET('Sanitation Data'!$D$10,0,10*ROW('Sanitation Data'!D67)),NA())</f>
        <v>#N/A</v>
      </c>
      <c r="Y73" s="517" t="e">
        <f ca="1">+IF(AND(ISNUMBER(OFFSET('Sanitation Data'!$D$11,0,10*ROW('Sanitation Data'!D67))),'Data Summary'!CN73="Yes"),OFFSET('Sanitation Data'!$D$11,0,10*ROW('Sanitation Data'!D67)),NA())</f>
        <v>#N/A</v>
      </c>
      <c r="Z73" s="517" t="e">
        <f ca="1">+IF(AND(ISNUMBER(OFFSET('Sanitation Data'!$D$12,0,10*ROW('Sanitation Data'!D67))),'Data Summary'!CO73="Yes"),OFFSET('Sanitation Data'!$D$12,0,10*ROW('Sanitation Data'!D67)),NA())</f>
        <v>#N/A</v>
      </c>
      <c r="AA73" s="517" t="e">
        <f ca="1">+IF(AND(ISNUMBER(OFFSET('Sanitation Data'!$E$4,0,10*ROW('Sanitation Data'!E67))),'Data Summary'!CP73="Yes"),100-OFFSET('Sanitation Data'!$E$4,0,10*ROW('Sanitation Data'!E67)),NA())</f>
        <v>#N/A</v>
      </c>
      <c r="AB73" s="517" t="e">
        <f ca="1">+IF(AND(ISNUMBER(OFFSET('Sanitation Data'!$E$6,0,10*ROW('Sanitation Data'!E67))),'Data Summary'!CQ73="Yes"),OFFSET('Sanitation Data'!$E$6,0,10*ROW('Sanitation Data'!E67)),NA())</f>
        <v>#N/A</v>
      </c>
      <c r="AC73" s="517" t="e">
        <f ca="1">+IF(AND(ISNUMBER(OFFSET('Sanitation Data'!$E$10,0,10*ROW('Sanitation Data'!E67))),'Data Summary'!CR73="Yes"),OFFSET('Sanitation Data'!$E$10,0,10*ROW('Sanitation Data'!E67)),NA())</f>
        <v>#N/A</v>
      </c>
      <c r="AD73" s="517" t="e">
        <f ca="1">+IF(AND(ISNUMBER(OFFSET('Sanitation Data'!$E$11,0,10*ROW('Sanitation Data'!E67))),'Data Summary'!CS73="Yes"),OFFSET('Sanitation Data'!$E$11,0,10*ROW('Sanitation Data'!E67)),NA())</f>
        <v>#N/A</v>
      </c>
      <c r="AE73" s="517" t="e">
        <f ca="1">+IF(AND(ISNUMBER(OFFSET('Sanitation Data'!$E$12,0,10*ROW('Sanitation Data'!E67))),'Data Summary'!CT73="Yes"),OFFSET('Sanitation Data'!$E$12,0,10*ROW('Sanitation Data'!E67)),NA())</f>
        <v>#N/A</v>
      </c>
      <c r="AF73" s="517" t="e">
        <f ca="1">+IF(AND(ISNUMBER(OFFSET('Sanitation Data'!$F$4,0,10*ROW('Sanitation Data'!F67))),'Data Summary'!CU73="Yes"),100-OFFSET('Sanitation Data'!$F$4,0,10*ROW('Sanitation Data'!F67)),NA())</f>
        <v>#N/A</v>
      </c>
      <c r="AG73" s="517" t="e">
        <f ca="1">+IF(AND(ISNUMBER(OFFSET('Sanitation Data'!$F$6,0,10*ROW('Sanitation Data'!F67))),'Data Summary'!CV73="Yes"),OFFSET('Sanitation Data'!$F$6,0,10*ROW('Sanitation Data'!F67)),NA())</f>
        <v>#N/A</v>
      </c>
      <c r="AH73" s="517" t="e">
        <f ca="1">+IF(AND(ISNUMBER(OFFSET('Sanitation Data'!$F$10,0,10*ROW('Sanitation Data'!F67))),'Data Summary'!CW73="Yes"),OFFSET('Sanitation Data'!$F$10,0,10*ROW('Sanitation Data'!F67)),NA())</f>
        <v>#N/A</v>
      </c>
      <c r="AI73" s="517" t="e">
        <f ca="1">+IF(AND(ISNUMBER(OFFSET('Sanitation Data'!$F$11,0,10*ROW('Sanitation Data'!F67))),'Data Summary'!CX73="Yes"),OFFSET('Sanitation Data'!$F$11,0,10*ROW('Sanitation Data'!F67)),NA())</f>
        <v>#N/A</v>
      </c>
      <c r="AJ73" s="517" t="e">
        <f ca="1">+IF(AND(ISNUMBER(OFFSET('Sanitation Data'!$F$12,0,10*ROW('Sanitation Data'!F67))),'Data Summary'!CY73="Yes"),OFFSET('Sanitation Data'!$F$12,0,10*ROW('Sanitation Data'!F67)),NA())</f>
        <v>#N/A</v>
      </c>
      <c r="AK73" s="517" t="e">
        <f ca="1">+IF(AND(ISNUMBER(OFFSET('Sanitation Data'!$G$4,0,10*ROW('Sanitation Data'!G67))),'Data Summary'!CZ73="Yes"),100-OFFSET('Sanitation Data'!$G$4,0,10*ROW('Sanitation Data'!G67)),NA())</f>
        <v>#N/A</v>
      </c>
      <c r="AL73" s="517" t="e">
        <f ca="1">+IF(AND(ISNUMBER(OFFSET('Sanitation Data'!$G$6,0,10*ROW('Sanitation Data'!G67))),'Data Summary'!DA73="Yes"),OFFSET('Sanitation Data'!$G$6,0,10*ROW('Sanitation Data'!G67)),NA())</f>
        <v>#N/A</v>
      </c>
      <c r="AM73" s="517" t="e">
        <f ca="1">+IF(AND(ISNUMBER(OFFSET('Sanitation Data'!$G$10,0,10*ROW('Sanitation Data'!G67))),'Data Summary'!DB73="Yes"),OFFSET('Sanitation Data'!$G$10,0,10*ROW('Sanitation Data'!G67)),NA())</f>
        <v>#N/A</v>
      </c>
      <c r="AN73" s="517" t="e">
        <f ca="1">+IF(AND(ISNUMBER(OFFSET('Sanitation Data'!$G$11,0,10*ROW('Sanitation Data'!G67))),'Data Summary'!DC73="Yes"),OFFSET('Sanitation Data'!$G$11,0,10*ROW('Sanitation Data'!G67)),NA())</f>
        <v>#N/A</v>
      </c>
      <c r="AO73" s="517" t="e">
        <f ca="1">+IF(AND(ISNUMBER(OFFSET('Sanitation Data'!$G$12,0,10*ROW('Sanitation Data'!G67))),'Data Summary'!DD73="Yes"),OFFSET('Sanitation Data'!$G$12,0,10*ROW('Sanitation Data'!G67)),NA())</f>
        <v>#N/A</v>
      </c>
      <c r="AP73" s="517" t="e">
        <f ca="1">+IF(AND(ISNUMBER(OFFSET('Sanitation Data'!$H$4,0,10*ROW('Sanitation Data'!H67))),'Data Summary'!DE73="Yes"),100-OFFSET('Sanitation Data'!$H$4,0,10*ROW('Sanitation Data'!H67)),NA())</f>
        <v>#N/A</v>
      </c>
      <c r="AQ73" s="517" t="e">
        <f ca="1">+IF(AND(ISNUMBER(OFFSET('Sanitation Data'!$H$6,0,10*ROW('Sanitation Data'!H67))),'Data Summary'!DF73="Yes"),OFFSET('Sanitation Data'!$H$6,0,10*ROW('Sanitation Data'!H67)),NA())</f>
        <v>#N/A</v>
      </c>
      <c r="AR73" s="517" t="e">
        <f ca="1">+IF(AND(ISNUMBER(OFFSET('Sanitation Data'!$H$10,0,10*ROW('Sanitation Data'!H67))),'Data Summary'!DG73="Yes"),OFFSET('Sanitation Data'!$H$10,0,10*ROW('Sanitation Data'!H67)),NA())</f>
        <v>#N/A</v>
      </c>
      <c r="AS73" s="517" t="e">
        <f ca="1">+IF(AND(ISNUMBER(OFFSET('Sanitation Data'!$H$11,0,10*ROW('Sanitation Data'!H67))),'Data Summary'!DH73="Yes"),OFFSET('Sanitation Data'!$H$11,0,10*ROW('Sanitation Data'!H67)),NA())</f>
        <v>#N/A</v>
      </c>
      <c r="AT73" s="517" t="e">
        <f ca="1">+IF(AND(ISNUMBER(OFFSET('Sanitation Data'!$H$12,0,10*ROW('Sanitation Data'!H67))),'Data Summary'!DI73="Yes"),OFFSET('Sanitation Data'!$H$12,0,10*ROW('Sanitation Data'!H67)),NA())</f>
        <v>#N/A</v>
      </c>
      <c r="AU73" s="517" t="e">
        <f ca="1">+IF(AND(ISNUMBER(OFFSET('Sanitation Data'!$I$4,0,10*ROW('Sanitation Data'!I67))),'Data Summary'!DJ73="Yes"),100-OFFSET('Sanitation Data'!$I$4,0,10*ROW('Sanitation Data'!I67)),NA())</f>
        <v>#N/A</v>
      </c>
      <c r="AV73" s="517" t="e">
        <f ca="1">+IF(AND(ISNUMBER(OFFSET('Sanitation Data'!$I$6,0,10*ROW('Sanitation Data'!I67))),'Data Summary'!DK73="Yes"),OFFSET('Sanitation Data'!$I$6,0,10*ROW('Sanitation Data'!I67)),NA())</f>
        <v>#N/A</v>
      </c>
      <c r="AW73" s="517" t="e">
        <f ca="1">+IF(AND(ISNUMBER(OFFSET('Sanitation Data'!$I$10,0,10*ROW('Sanitation Data'!I67))),'Data Summary'!DL73="Yes"),OFFSET('Sanitation Data'!$I$10,0,10*ROW('Sanitation Data'!I67)),NA())</f>
        <v>#N/A</v>
      </c>
      <c r="AX73" s="517" t="e">
        <f ca="1">+IF(AND(ISNUMBER(OFFSET('Sanitation Data'!$I$11,0,10*ROW('Sanitation Data'!I67))),'Data Summary'!DM73="Yes"),OFFSET('Sanitation Data'!$I$11,0,10*ROW('Sanitation Data'!I67)),NA())</f>
        <v>#N/A</v>
      </c>
      <c r="AY73" s="517" t="e">
        <f ca="1">+IF(AND(ISNUMBER(OFFSET('Sanitation Data'!$I$12,0,10*ROW('Sanitation Data'!I67))),'Data Summary'!DN73="Yes"),OFFSET('Sanitation Data'!$I$12,0,10*ROW('Sanitation Data'!I67)),NA())</f>
        <v>#N/A</v>
      </c>
      <c r="AZ73" s="518" t="e">
        <f ca="1">+IF(AND(ISNUMBER(OFFSET('Hygiene Data'!$D$5,0,10*ROW('Hygiene Data'!D67))),'Data Summary'!DO73="Yes"),OFFSET('Hygiene Data'!$D$5,0,10*ROW('Hygiene Data'!D67)),NA())</f>
        <v>#N/A</v>
      </c>
      <c r="BA73" s="518" t="e">
        <f ca="1">+IF(AND(ISNUMBER(OFFSET('Hygiene Data'!$D$7,0,10*ROW('Hygiene Data'!D67))),'Data Summary'!DP73="Yes"),OFFSET('Hygiene Data'!$D$7,0,10*ROW('Hygiene Data'!D67)),NA())</f>
        <v>#N/A</v>
      </c>
      <c r="BB73" s="518" t="e">
        <f ca="1">+IF(AND(ISNUMBER(OFFSET('Hygiene Data'!$D$9,0,10*ROW('Hygiene Data'!D67))),'Data Summary'!DQ73="Yes"),OFFSET('Hygiene Data'!$D$9,0,10*ROW('Hygiene Data'!D67)),NA())</f>
        <v>#N/A</v>
      </c>
      <c r="BC73" s="518" t="e">
        <f ca="1">+IF(AND(ISNUMBER(OFFSET('Hygiene Data'!$E$5,0,10*ROW('Hygiene Data'!E67))),'Data Summary'!DR73="Yes"),OFFSET('Hygiene Data'!$E$5,0,10*ROW('Hygiene Data'!E67)),NA())</f>
        <v>#N/A</v>
      </c>
      <c r="BD73" s="518" t="e">
        <f ca="1">+IF(AND(ISNUMBER(OFFSET('Hygiene Data'!$E$7,0,10*ROW('Hygiene Data'!E67))),'Data Summary'!DS73="Yes"),OFFSET('Hygiene Data'!$E$7,0,10*ROW('Hygiene Data'!E67)),NA())</f>
        <v>#N/A</v>
      </c>
      <c r="BE73" s="518" t="e">
        <f ca="1">+IF(AND(ISNUMBER(OFFSET('Hygiene Data'!$E$9,0,10*ROW('Hygiene Data'!E67))),'Data Summary'!DT73="Yes"),OFFSET('Hygiene Data'!$E$9,0,10*ROW('Hygiene Data'!E67)),NA())</f>
        <v>#N/A</v>
      </c>
      <c r="BF73" s="518" t="e">
        <f ca="1">+IF(AND(ISNUMBER(OFFSET('Hygiene Data'!$F$5,0,10*ROW('Hygiene Data'!F67))),'Data Summary'!DU73="Yes"),OFFSET('Hygiene Data'!$F$5,0,10*ROW('Hygiene Data'!F67)),NA())</f>
        <v>#N/A</v>
      </c>
      <c r="BG73" s="518" t="e">
        <f ca="1">+IF(AND(ISNUMBER(OFFSET('Hygiene Data'!$F$7,0,10*ROW('Hygiene Data'!F67))),'Data Summary'!DV73="Yes"),OFFSET('Hygiene Data'!$F$7,0,10*ROW('Hygiene Data'!F67)),NA())</f>
        <v>#N/A</v>
      </c>
      <c r="BH73" s="518" t="e">
        <f ca="1">+IF(AND(ISNUMBER(OFFSET('Hygiene Data'!$F$9,0,10*ROW('Hygiene Data'!F67))),'Data Summary'!DW73="Yes"),OFFSET('Hygiene Data'!$F$9,0,10*ROW('Hygiene Data'!F67)),NA())</f>
        <v>#N/A</v>
      </c>
      <c r="BI73" s="518" t="e">
        <f ca="1">+IF(AND(ISNUMBER(OFFSET('Hygiene Data'!$G$5,0,10*ROW('Hygiene Data'!G67))),'Data Summary'!DX73="Yes"),OFFSET('Hygiene Data'!$G$5,0,10*ROW('Hygiene Data'!G67)),NA())</f>
        <v>#N/A</v>
      </c>
      <c r="BJ73" s="518" t="e">
        <f ca="1">+IF(AND(ISNUMBER(OFFSET('Hygiene Data'!$G$7,0,10*ROW('Hygiene Data'!G67))),'Data Summary'!DY73="Yes"),OFFSET('Hygiene Data'!$G$7,0,10*ROW('Hygiene Data'!G67)),NA())</f>
        <v>#N/A</v>
      </c>
      <c r="BK73" s="518" t="e">
        <f ca="1">+IF(AND(ISNUMBER(OFFSET('Hygiene Data'!$G$9,0,10*ROW('Hygiene Data'!G67))),'Data Summary'!DZ73="Yes"),OFFSET('Hygiene Data'!$G$9,0,10*ROW('Hygiene Data'!G67)),NA())</f>
        <v>#N/A</v>
      </c>
      <c r="BL73" s="518" t="e">
        <f ca="1">+IF(AND(ISNUMBER(OFFSET('Hygiene Data'!$H$5,0,10*ROW('Hygiene Data'!H67))),'Data Summary'!EA73="Yes"),OFFSET('Hygiene Data'!$H$5,0,10*ROW('Hygiene Data'!H67)),NA())</f>
        <v>#N/A</v>
      </c>
      <c r="BM73" s="518" t="e">
        <f ca="1">+IF(AND(ISNUMBER(OFFSET('Hygiene Data'!$H$7,0,10*ROW('Hygiene Data'!H67))),'Data Summary'!EB73="Yes"),OFFSET('Hygiene Data'!$H$7,0,10*ROW('Hygiene Data'!H67)),NA())</f>
        <v>#N/A</v>
      </c>
      <c r="BN73" s="518" t="e">
        <f ca="1">+IF(AND(ISNUMBER(OFFSET('Hygiene Data'!$H$9,0,10*ROW('Hygiene Data'!H67))),'Data Summary'!EC73="Yes"),OFFSET('Hygiene Data'!$H$9,0,10*ROW('Hygiene Data'!H67)),NA())</f>
        <v>#N/A</v>
      </c>
      <c r="BO73" s="518" t="e">
        <f ca="1">+IF(AND(ISNUMBER(OFFSET('Hygiene Data'!$I$5,0,10*ROW('Hygiene Data'!I67))),'Data Summary'!ED73="Yes"),OFFSET('Hygiene Data'!$I$5,0,10*ROW('Hygiene Data'!I67)),NA())</f>
        <v>#N/A</v>
      </c>
      <c r="BP73" s="518" t="e">
        <f ca="1">+IF(AND(ISNUMBER(OFFSET('Hygiene Data'!$I$7,0,10*ROW('Hygiene Data'!I67))),'Data Summary'!EE73="Yes"),OFFSET('Hygiene Data'!$I$7,0,10*ROW('Hygiene Data'!I67)),NA())</f>
        <v>#N/A</v>
      </c>
      <c r="BQ73" s="518" t="e">
        <f ca="1">+IF(AND(ISNUMBER(OFFSET('Hygiene Data'!$I$9,0,10*ROW('Hygiene Data'!I67))),'Data Summary'!EF73="Yes"),OFFSET('Hygiene Data'!$I$9,0,10*ROW('Hygiene Data'!I67)),NA())</f>
        <v>#N/A</v>
      </c>
    </row>
    <row r="74" spans="1:69" x14ac:dyDescent="0.25">
      <c r="A74" s="514" t="e">
        <f ca="1">+RIGHT('Data Summary'!A74,LEN('Data Summary'!A74)-9)</f>
        <v>#VALUE!</v>
      </c>
      <c r="B74" s="488" t="str">
        <f ca="1">+IF(ISTEXT('Data Summary'!B74),'Data Summary'!B74,"")</f>
        <v/>
      </c>
      <c r="C74" s="515" t="e">
        <f ca="1">+VALUE('Data Summary'!C74)</f>
        <v>#VALUE!</v>
      </c>
      <c r="D74" s="516" t="e">
        <f ca="1">+IF(AND(ISNUMBER(OFFSET('Water Data'!$D$4,0,10*ROW('Water Data'!D68))),'Data Summary'!BS74="Yes"),100-OFFSET('Water Data'!$D$4,0,10*ROW('Water Data'!D68)),NA())</f>
        <v>#N/A</v>
      </c>
      <c r="E74" s="516" t="e">
        <f ca="1">+IF(AND(ISNUMBER(OFFSET('Water Data'!$D$6,0,10*ROW('Water Data'!D68))),'Data Summary'!BT74="Yes"),OFFSET('Water Data'!$D$6,0,10*ROW('Water Data'!D68)),NA())</f>
        <v>#N/A</v>
      </c>
      <c r="F74" s="516" t="e">
        <f ca="1">+IF(AND(ISNUMBER(OFFSET('Water Data'!$D$9,0,10*ROW('Water Data'!D68))),'Data Summary'!BU74="Yes"),OFFSET('Water Data'!$D$9,0,10*ROW('Water Data'!D68)),NA())</f>
        <v>#N/A</v>
      </c>
      <c r="G74" s="516" t="e">
        <f ca="1">+IF(AND(ISNUMBER(OFFSET('Water Data'!$E$4,0,10*ROW('Water Data'!E68))),'Data Summary'!BV74="Yes"),100-OFFSET('Water Data'!$E$4,0,10*ROW('Water Data'!E68)),NA())</f>
        <v>#N/A</v>
      </c>
      <c r="H74" s="516" t="e">
        <f ca="1">+IF(AND(ISNUMBER(OFFSET('Water Data'!$E$6,0,10*ROW('Water Data'!E68))),'Data Summary'!BW74="Yes"),OFFSET('Water Data'!$E$6,0,10*ROW('Water Data'!E68)),NA())</f>
        <v>#N/A</v>
      </c>
      <c r="I74" s="516" t="e">
        <f ca="1">+IF(AND(ISNUMBER(OFFSET('Water Data'!$E$9,0,10*ROW('Water Data'!E68))),'Data Summary'!BX74="Yes"),OFFSET('Water Data'!$E$9,0,10*ROW('Water Data'!E68)),NA())</f>
        <v>#N/A</v>
      </c>
      <c r="J74" s="516" t="e">
        <f ca="1">+IF(AND(ISNUMBER(OFFSET('Water Data'!$F$4,0,10*ROW('Water Data'!F68))),'Data Summary'!BY74="Yes"),100-OFFSET('Water Data'!$F$4,0,10*ROW('Water Data'!F68)),NA())</f>
        <v>#N/A</v>
      </c>
      <c r="K74" s="516" t="e">
        <f ca="1">+IF(AND(ISNUMBER(OFFSET('Water Data'!$F$6,0,10*ROW('Water Data'!F68))),'Data Summary'!BZ74="Yes"),OFFSET('Water Data'!$F$6,0,10*ROW('Water Data'!F68)),NA())</f>
        <v>#N/A</v>
      </c>
      <c r="L74" s="516" t="e">
        <f ca="1">+IF(AND(ISNUMBER(OFFSET('Water Data'!$F$9,0,10*ROW('Water Data'!F68))),'Data Summary'!CA74="Yes"),OFFSET('Water Data'!$F$9,0,10*ROW('Water Data'!F68)),NA())</f>
        <v>#N/A</v>
      </c>
      <c r="M74" s="516" t="e">
        <f ca="1">+IF(AND(ISNUMBER(OFFSET('Water Data'!$G$4,0,10*ROW('Water Data'!G68))),'Data Summary'!CB74="Yes"),100-OFFSET('Water Data'!$G$4,0,10*ROW('Water Data'!G68)),NA())</f>
        <v>#N/A</v>
      </c>
      <c r="N74" s="516" t="e">
        <f ca="1">+IF(AND(ISNUMBER(OFFSET('Water Data'!$G$6,0,10*ROW('Water Data'!G68))),'Data Summary'!CC74="Yes"),OFFSET('Water Data'!$G$6,0,10*ROW('Water Data'!G68)),NA())</f>
        <v>#N/A</v>
      </c>
      <c r="O74" s="516" t="e">
        <f ca="1">+IF(AND(ISNUMBER(OFFSET('Water Data'!$G$9,0,10*ROW('Water Data'!G68))),'Data Summary'!CD74="Yes"),OFFSET('Water Data'!$G$9,0,10*ROW('Water Data'!G68)),NA())</f>
        <v>#N/A</v>
      </c>
      <c r="P74" s="516" t="e">
        <f ca="1">+IF(AND(ISNUMBER(OFFSET('Water Data'!$H$4,0,10*ROW('Water Data'!H68))),'Data Summary'!CE74="Yes"),100-OFFSET('Water Data'!$H$4,0,10*ROW('Water Data'!H68)),NA())</f>
        <v>#N/A</v>
      </c>
      <c r="Q74" s="516" t="e">
        <f ca="1">+IF(AND(ISNUMBER(OFFSET('Water Data'!$H$6,0,10*ROW('Water Data'!H68))),'Data Summary'!CF74="Yes"),OFFSET('Water Data'!$H$6,0,10*ROW('Water Data'!H68)),NA())</f>
        <v>#N/A</v>
      </c>
      <c r="R74" s="516" t="e">
        <f ca="1">+IF(AND(ISNUMBER(OFFSET('Water Data'!$H$9,0,10*ROW('Water Data'!H68))),'Data Summary'!CG74="Yes"),OFFSET('Water Data'!$H$9,0,10*ROW('Water Data'!H68)),NA())</f>
        <v>#N/A</v>
      </c>
      <c r="S74" s="516" t="e">
        <f ca="1">+IF(AND(ISNUMBER(OFFSET('Water Data'!$I$4,0,10*ROW('Water Data'!I68))),'Data Summary'!CH74="Yes"),100-OFFSET('Water Data'!$I$4,0,10*ROW('Water Data'!I68)),NA())</f>
        <v>#N/A</v>
      </c>
      <c r="T74" s="516" t="e">
        <f ca="1">+IF(AND(ISNUMBER(OFFSET('Water Data'!$I$6,0,10*ROW('Water Data'!I68))),'Data Summary'!CI74="Yes"),OFFSET('Water Data'!$I$6,0,10*ROW('Water Data'!I68)),NA())</f>
        <v>#N/A</v>
      </c>
      <c r="U74" s="516" t="e">
        <f ca="1">+IF(AND(ISNUMBER(OFFSET('Water Data'!$I$9,0,10*ROW('Water Data'!I68))),'Data Summary'!CJ74="Yes"),OFFSET('Water Data'!$I$9,0,10*ROW('Water Data'!I68)),NA())</f>
        <v>#N/A</v>
      </c>
      <c r="V74" s="517" t="e">
        <f ca="1">+IF(AND(ISNUMBER(OFFSET('Sanitation Data'!$D$4,0,10*ROW('Sanitation Data'!D68))),'Data Summary'!CK74="Yes"),100-OFFSET('Sanitation Data'!$D$4,0,10*ROW('Sanitation Data'!D68)),NA())</f>
        <v>#N/A</v>
      </c>
      <c r="W74" s="517" t="e">
        <f ca="1">+IF(AND(ISNUMBER(OFFSET('Sanitation Data'!$D$6,0,10*ROW('Sanitation Data'!D68))),'Data Summary'!CL74="Yes"),OFFSET('Sanitation Data'!$D$6,0,10*ROW('Sanitation Data'!D68)),NA())</f>
        <v>#N/A</v>
      </c>
      <c r="X74" s="517" t="e">
        <f ca="1">+IF(AND(ISNUMBER(OFFSET('Sanitation Data'!$D$10,0,10*ROW('Sanitation Data'!D68))),'Data Summary'!CM74="Yes"),OFFSET('Sanitation Data'!$D$10,0,10*ROW('Sanitation Data'!D68)),NA())</f>
        <v>#N/A</v>
      </c>
      <c r="Y74" s="517" t="e">
        <f ca="1">+IF(AND(ISNUMBER(OFFSET('Sanitation Data'!$D$11,0,10*ROW('Sanitation Data'!D68))),'Data Summary'!CN74="Yes"),OFFSET('Sanitation Data'!$D$11,0,10*ROW('Sanitation Data'!D68)),NA())</f>
        <v>#N/A</v>
      </c>
      <c r="Z74" s="517" t="e">
        <f ca="1">+IF(AND(ISNUMBER(OFFSET('Sanitation Data'!$D$12,0,10*ROW('Sanitation Data'!D68))),'Data Summary'!CO74="Yes"),OFFSET('Sanitation Data'!$D$12,0,10*ROW('Sanitation Data'!D68)),NA())</f>
        <v>#N/A</v>
      </c>
      <c r="AA74" s="517" t="e">
        <f ca="1">+IF(AND(ISNUMBER(OFFSET('Sanitation Data'!$E$4,0,10*ROW('Sanitation Data'!E68))),'Data Summary'!CP74="Yes"),100-OFFSET('Sanitation Data'!$E$4,0,10*ROW('Sanitation Data'!E68)),NA())</f>
        <v>#N/A</v>
      </c>
      <c r="AB74" s="517" t="e">
        <f ca="1">+IF(AND(ISNUMBER(OFFSET('Sanitation Data'!$E$6,0,10*ROW('Sanitation Data'!E68))),'Data Summary'!CQ74="Yes"),OFFSET('Sanitation Data'!$E$6,0,10*ROW('Sanitation Data'!E68)),NA())</f>
        <v>#N/A</v>
      </c>
      <c r="AC74" s="517" t="e">
        <f ca="1">+IF(AND(ISNUMBER(OFFSET('Sanitation Data'!$E$10,0,10*ROW('Sanitation Data'!E68))),'Data Summary'!CR74="Yes"),OFFSET('Sanitation Data'!$E$10,0,10*ROW('Sanitation Data'!E68)),NA())</f>
        <v>#N/A</v>
      </c>
      <c r="AD74" s="517" t="e">
        <f ca="1">+IF(AND(ISNUMBER(OFFSET('Sanitation Data'!$E$11,0,10*ROW('Sanitation Data'!E68))),'Data Summary'!CS74="Yes"),OFFSET('Sanitation Data'!$E$11,0,10*ROW('Sanitation Data'!E68)),NA())</f>
        <v>#N/A</v>
      </c>
      <c r="AE74" s="517" t="e">
        <f ca="1">+IF(AND(ISNUMBER(OFFSET('Sanitation Data'!$E$12,0,10*ROW('Sanitation Data'!E68))),'Data Summary'!CT74="Yes"),OFFSET('Sanitation Data'!$E$12,0,10*ROW('Sanitation Data'!E68)),NA())</f>
        <v>#N/A</v>
      </c>
      <c r="AF74" s="517" t="e">
        <f ca="1">+IF(AND(ISNUMBER(OFFSET('Sanitation Data'!$F$4,0,10*ROW('Sanitation Data'!F68))),'Data Summary'!CU74="Yes"),100-OFFSET('Sanitation Data'!$F$4,0,10*ROW('Sanitation Data'!F68)),NA())</f>
        <v>#N/A</v>
      </c>
      <c r="AG74" s="517" t="e">
        <f ca="1">+IF(AND(ISNUMBER(OFFSET('Sanitation Data'!$F$6,0,10*ROW('Sanitation Data'!F68))),'Data Summary'!CV74="Yes"),OFFSET('Sanitation Data'!$F$6,0,10*ROW('Sanitation Data'!F68)),NA())</f>
        <v>#N/A</v>
      </c>
      <c r="AH74" s="517" t="e">
        <f ca="1">+IF(AND(ISNUMBER(OFFSET('Sanitation Data'!$F$10,0,10*ROW('Sanitation Data'!F68))),'Data Summary'!CW74="Yes"),OFFSET('Sanitation Data'!$F$10,0,10*ROW('Sanitation Data'!F68)),NA())</f>
        <v>#N/A</v>
      </c>
      <c r="AI74" s="517" t="e">
        <f ca="1">+IF(AND(ISNUMBER(OFFSET('Sanitation Data'!$F$11,0,10*ROW('Sanitation Data'!F68))),'Data Summary'!CX74="Yes"),OFFSET('Sanitation Data'!$F$11,0,10*ROW('Sanitation Data'!F68)),NA())</f>
        <v>#N/A</v>
      </c>
      <c r="AJ74" s="517" t="e">
        <f ca="1">+IF(AND(ISNUMBER(OFFSET('Sanitation Data'!$F$12,0,10*ROW('Sanitation Data'!F68))),'Data Summary'!CY74="Yes"),OFFSET('Sanitation Data'!$F$12,0,10*ROW('Sanitation Data'!F68)),NA())</f>
        <v>#N/A</v>
      </c>
      <c r="AK74" s="517" t="e">
        <f ca="1">+IF(AND(ISNUMBER(OFFSET('Sanitation Data'!$G$4,0,10*ROW('Sanitation Data'!G68))),'Data Summary'!CZ74="Yes"),100-OFFSET('Sanitation Data'!$G$4,0,10*ROW('Sanitation Data'!G68)),NA())</f>
        <v>#N/A</v>
      </c>
      <c r="AL74" s="517" t="e">
        <f ca="1">+IF(AND(ISNUMBER(OFFSET('Sanitation Data'!$G$6,0,10*ROW('Sanitation Data'!G68))),'Data Summary'!DA74="Yes"),OFFSET('Sanitation Data'!$G$6,0,10*ROW('Sanitation Data'!G68)),NA())</f>
        <v>#N/A</v>
      </c>
      <c r="AM74" s="517" t="e">
        <f ca="1">+IF(AND(ISNUMBER(OFFSET('Sanitation Data'!$G$10,0,10*ROW('Sanitation Data'!G68))),'Data Summary'!DB74="Yes"),OFFSET('Sanitation Data'!$G$10,0,10*ROW('Sanitation Data'!G68)),NA())</f>
        <v>#N/A</v>
      </c>
      <c r="AN74" s="517" t="e">
        <f ca="1">+IF(AND(ISNUMBER(OFFSET('Sanitation Data'!$G$11,0,10*ROW('Sanitation Data'!G68))),'Data Summary'!DC74="Yes"),OFFSET('Sanitation Data'!$G$11,0,10*ROW('Sanitation Data'!G68)),NA())</f>
        <v>#N/A</v>
      </c>
      <c r="AO74" s="517" t="e">
        <f ca="1">+IF(AND(ISNUMBER(OFFSET('Sanitation Data'!$G$12,0,10*ROW('Sanitation Data'!G68))),'Data Summary'!DD74="Yes"),OFFSET('Sanitation Data'!$G$12,0,10*ROW('Sanitation Data'!G68)),NA())</f>
        <v>#N/A</v>
      </c>
      <c r="AP74" s="517" t="e">
        <f ca="1">+IF(AND(ISNUMBER(OFFSET('Sanitation Data'!$H$4,0,10*ROW('Sanitation Data'!H68))),'Data Summary'!DE74="Yes"),100-OFFSET('Sanitation Data'!$H$4,0,10*ROW('Sanitation Data'!H68)),NA())</f>
        <v>#N/A</v>
      </c>
      <c r="AQ74" s="517" t="e">
        <f ca="1">+IF(AND(ISNUMBER(OFFSET('Sanitation Data'!$H$6,0,10*ROW('Sanitation Data'!H68))),'Data Summary'!DF74="Yes"),OFFSET('Sanitation Data'!$H$6,0,10*ROW('Sanitation Data'!H68)),NA())</f>
        <v>#N/A</v>
      </c>
      <c r="AR74" s="517" t="e">
        <f ca="1">+IF(AND(ISNUMBER(OFFSET('Sanitation Data'!$H$10,0,10*ROW('Sanitation Data'!H68))),'Data Summary'!DG74="Yes"),OFFSET('Sanitation Data'!$H$10,0,10*ROW('Sanitation Data'!H68)),NA())</f>
        <v>#N/A</v>
      </c>
      <c r="AS74" s="517" t="e">
        <f ca="1">+IF(AND(ISNUMBER(OFFSET('Sanitation Data'!$H$11,0,10*ROW('Sanitation Data'!H68))),'Data Summary'!DH74="Yes"),OFFSET('Sanitation Data'!$H$11,0,10*ROW('Sanitation Data'!H68)),NA())</f>
        <v>#N/A</v>
      </c>
      <c r="AT74" s="517" t="e">
        <f ca="1">+IF(AND(ISNUMBER(OFFSET('Sanitation Data'!$H$12,0,10*ROW('Sanitation Data'!H68))),'Data Summary'!DI74="Yes"),OFFSET('Sanitation Data'!$H$12,0,10*ROW('Sanitation Data'!H68)),NA())</f>
        <v>#N/A</v>
      </c>
      <c r="AU74" s="517" t="e">
        <f ca="1">+IF(AND(ISNUMBER(OFFSET('Sanitation Data'!$I$4,0,10*ROW('Sanitation Data'!I68))),'Data Summary'!DJ74="Yes"),100-OFFSET('Sanitation Data'!$I$4,0,10*ROW('Sanitation Data'!I68)),NA())</f>
        <v>#N/A</v>
      </c>
      <c r="AV74" s="517" t="e">
        <f ca="1">+IF(AND(ISNUMBER(OFFSET('Sanitation Data'!$I$6,0,10*ROW('Sanitation Data'!I68))),'Data Summary'!DK74="Yes"),OFFSET('Sanitation Data'!$I$6,0,10*ROW('Sanitation Data'!I68)),NA())</f>
        <v>#N/A</v>
      </c>
      <c r="AW74" s="517" t="e">
        <f ca="1">+IF(AND(ISNUMBER(OFFSET('Sanitation Data'!$I$10,0,10*ROW('Sanitation Data'!I68))),'Data Summary'!DL74="Yes"),OFFSET('Sanitation Data'!$I$10,0,10*ROW('Sanitation Data'!I68)),NA())</f>
        <v>#N/A</v>
      </c>
      <c r="AX74" s="517" t="e">
        <f ca="1">+IF(AND(ISNUMBER(OFFSET('Sanitation Data'!$I$11,0,10*ROW('Sanitation Data'!I68))),'Data Summary'!DM74="Yes"),OFFSET('Sanitation Data'!$I$11,0,10*ROW('Sanitation Data'!I68)),NA())</f>
        <v>#N/A</v>
      </c>
      <c r="AY74" s="517" t="e">
        <f ca="1">+IF(AND(ISNUMBER(OFFSET('Sanitation Data'!$I$12,0,10*ROW('Sanitation Data'!I68))),'Data Summary'!DN74="Yes"),OFFSET('Sanitation Data'!$I$12,0,10*ROW('Sanitation Data'!I68)),NA())</f>
        <v>#N/A</v>
      </c>
      <c r="AZ74" s="518" t="e">
        <f ca="1">+IF(AND(ISNUMBER(OFFSET('Hygiene Data'!$D$5,0,10*ROW('Hygiene Data'!D68))),'Data Summary'!DO74="Yes"),OFFSET('Hygiene Data'!$D$5,0,10*ROW('Hygiene Data'!D68)),NA())</f>
        <v>#N/A</v>
      </c>
      <c r="BA74" s="518" t="e">
        <f ca="1">+IF(AND(ISNUMBER(OFFSET('Hygiene Data'!$D$7,0,10*ROW('Hygiene Data'!D68))),'Data Summary'!DP74="Yes"),OFFSET('Hygiene Data'!$D$7,0,10*ROW('Hygiene Data'!D68)),NA())</f>
        <v>#N/A</v>
      </c>
      <c r="BB74" s="518" t="e">
        <f ca="1">+IF(AND(ISNUMBER(OFFSET('Hygiene Data'!$D$9,0,10*ROW('Hygiene Data'!D68))),'Data Summary'!DQ74="Yes"),OFFSET('Hygiene Data'!$D$9,0,10*ROW('Hygiene Data'!D68)),NA())</f>
        <v>#N/A</v>
      </c>
      <c r="BC74" s="518" t="e">
        <f ca="1">+IF(AND(ISNUMBER(OFFSET('Hygiene Data'!$E$5,0,10*ROW('Hygiene Data'!E68))),'Data Summary'!DR74="Yes"),OFFSET('Hygiene Data'!$E$5,0,10*ROW('Hygiene Data'!E68)),NA())</f>
        <v>#N/A</v>
      </c>
      <c r="BD74" s="518" t="e">
        <f ca="1">+IF(AND(ISNUMBER(OFFSET('Hygiene Data'!$E$7,0,10*ROW('Hygiene Data'!E68))),'Data Summary'!DS74="Yes"),OFFSET('Hygiene Data'!$E$7,0,10*ROW('Hygiene Data'!E68)),NA())</f>
        <v>#N/A</v>
      </c>
      <c r="BE74" s="518" t="e">
        <f ca="1">+IF(AND(ISNUMBER(OFFSET('Hygiene Data'!$E$9,0,10*ROW('Hygiene Data'!E68))),'Data Summary'!DT74="Yes"),OFFSET('Hygiene Data'!$E$9,0,10*ROW('Hygiene Data'!E68)),NA())</f>
        <v>#N/A</v>
      </c>
      <c r="BF74" s="518" t="e">
        <f ca="1">+IF(AND(ISNUMBER(OFFSET('Hygiene Data'!$F$5,0,10*ROW('Hygiene Data'!F68))),'Data Summary'!DU74="Yes"),OFFSET('Hygiene Data'!$F$5,0,10*ROW('Hygiene Data'!F68)),NA())</f>
        <v>#N/A</v>
      </c>
      <c r="BG74" s="518" t="e">
        <f ca="1">+IF(AND(ISNUMBER(OFFSET('Hygiene Data'!$F$7,0,10*ROW('Hygiene Data'!F68))),'Data Summary'!DV74="Yes"),OFFSET('Hygiene Data'!$F$7,0,10*ROW('Hygiene Data'!F68)),NA())</f>
        <v>#N/A</v>
      </c>
      <c r="BH74" s="518" t="e">
        <f ca="1">+IF(AND(ISNUMBER(OFFSET('Hygiene Data'!$F$9,0,10*ROW('Hygiene Data'!F68))),'Data Summary'!DW74="Yes"),OFFSET('Hygiene Data'!$F$9,0,10*ROW('Hygiene Data'!F68)),NA())</f>
        <v>#N/A</v>
      </c>
      <c r="BI74" s="518" t="e">
        <f ca="1">+IF(AND(ISNUMBER(OFFSET('Hygiene Data'!$G$5,0,10*ROW('Hygiene Data'!G68))),'Data Summary'!DX74="Yes"),OFFSET('Hygiene Data'!$G$5,0,10*ROW('Hygiene Data'!G68)),NA())</f>
        <v>#N/A</v>
      </c>
      <c r="BJ74" s="518" t="e">
        <f ca="1">+IF(AND(ISNUMBER(OFFSET('Hygiene Data'!$G$7,0,10*ROW('Hygiene Data'!G68))),'Data Summary'!DY74="Yes"),OFFSET('Hygiene Data'!$G$7,0,10*ROW('Hygiene Data'!G68)),NA())</f>
        <v>#N/A</v>
      </c>
      <c r="BK74" s="518" t="e">
        <f ca="1">+IF(AND(ISNUMBER(OFFSET('Hygiene Data'!$G$9,0,10*ROW('Hygiene Data'!G68))),'Data Summary'!DZ74="Yes"),OFFSET('Hygiene Data'!$G$9,0,10*ROW('Hygiene Data'!G68)),NA())</f>
        <v>#N/A</v>
      </c>
      <c r="BL74" s="518" t="e">
        <f ca="1">+IF(AND(ISNUMBER(OFFSET('Hygiene Data'!$H$5,0,10*ROW('Hygiene Data'!H68))),'Data Summary'!EA74="Yes"),OFFSET('Hygiene Data'!$H$5,0,10*ROW('Hygiene Data'!H68)),NA())</f>
        <v>#N/A</v>
      </c>
      <c r="BM74" s="518" t="e">
        <f ca="1">+IF(AND(ISNUMBER(OFFSET('Hygiene Data'!$H$7,0,10*ROW('Hygiene Data'!H68))),'Data Summary'!EB74="Yes"),OFFSET('Hygiene Data'!$H$7,0,10*ROW('Hygiene Data'!H68)),NA())</f>
        <v>#N/A</v>
      </c>
      <c r="BN74" s="518" t="e">
        <f ca="1">+IF(AND(ISNUMBER(OFFSET('Hygiene Data'!$H$9,0,10*ROW('Hygiene Data'!H68))),'Data Summary'!EC74="Yes"),OFFSET('Hygiene Data'!$H$9,0,10*ROW('Hygiene Data'!H68)),NA())</f>
        <v>#N/A</v>
      </c>
      <c r="BO74" s="518" t="e">
        <f ca="1">+IF(AND(ISNUMBER(OFFSET('Hygiene Data'!$I$5,0,10*ROW('Hygiene Data'!I68))),'Data Summary'!ED74="Yes"),OFFSET('Hygiene Data'!$I$5,0,10*ROW('Hygiene Data'!I68)),NA())</f>
        <v>#N/A</v>
      </c>
      <c r="BP74" s="518" t="e">
        <f ca="1">+IF(AND(ISNUMBER(OFFSET('Hygiene Data'!$I$7,0,10*ROW('Hygiene Data'!I68))),'Data Summary'!EE74="Yes"),OFFSET('Hygiene Data'!$I$7,0,10*ROW('Hygiene Data'!I68)),NA())</f>
        <v>#N/A</v>
      </c>
      <c r="BQ74" s="518" t="e">
        <f ca="1">+IF(AND(ISNUMBER(OFFSET('Hygiene Data'!$I$9,0,10*ROW('Hygiene Data'!I68))),'Data Summary'!EF74="Yes"),OFFSET('Hygiene Data'!$I$9,0,10*ROW('Hygiene Data'!I68)),NA())</f>
        <v>#N/A</v>
      </c>
    </row>
    <row r="75" spans="1:69" x14ac:dyDescent="0.25">
      <c r="A75" s="514" t="e">
        <f ca="1">+RIGHT('Data Summary'!A75,LEN('Data Summary'!A75)-9)</f>
        <v>#VALUE!</v>
      </c>
      <c r="B75" s="488" t="str">
        <f ca="1">+IF(ISTEXT('Data Summary'!B75),'Data Summary'!B75,"")</f>
        <v/>
      </c>
      <c r="C75" s="515" t="e">
        <f ca="1">+VALUE('Data Summary'!C75)</f>
        <v>#VALUE!</v>
      </c>
      <c r="D75" s="516" t="e">
        <f ca="1">+IF(AND(ISNUMBER(OFFSET('Water Data'!$D$4,0,10*ROW('Water Data'!D69))),'Data Summary'!BS75="Yes"),100-OFFSET('Water Data'!$D$4,0,10*ROW('Water Data'!D69)),NA())</f>
        <v>#N/A</v>
      </c>
      <c r="E75" s="516" t="e">
        <f ca="1">+IF(AND(ISNUMBER(OFFSET('Water Data'!$D$6,0,10*ROW('Water Data'!D69))),'Data Summary'!BT75="Yes"),OFFSET('Water Data'!$D$6,0,10*ROW('Water Data'!D69)),NA())</f>
        <v>#N/A</v>
      </c>
      <c r="F75" s="516" t="e">
        <f ca="1">+IF(AND(ISNUMBER(OFFSET('Water Data'!$D$9,0,10*ROW('Water Data'!D69))),'Data Summary'!BU75="Yes"),OFFSET('Water Data'!$D$9,0,10*ROW('Water Data'!D69)),NA())</f>
        <v>#N/A</v>
      </c>
      <c r="G75" s="516" t="e">
        <f ca="1">+IF(AND(ISNUMBER(OFFSET('Water Data'!$E$4,0,10*ROW('Water Data'!E69))),'Data Summary'!BV75="Yes"),100-OFFSET('Water Data'!$E$4,0,10*ROW('Water Data'!E69)),NA())</f>
        <v>#N/A</v>
      </c>
      <c r="H75" s="516" t="e">
        <f ca="1">+IF(AND(ISNUMBER(OFFSET('Water Data'!$E$6,0,10*ROW('Water Data'!E69))),'Data Summary'!BW75="Yes"),OFFSET('Water Data'!$E$6,0,10*ROW('Water Data'!E69)),NA())</f>
        <v>#N/A</v>
      </c>
      <c r="I75" s="516" t="e">
        <f ca="1">+IF(AND(ISNUMBER(OFFSET('Water Data'!$E$9,0,10*ROW('Water Data'!E69))),'Data Summary'!BX75="Yes"),OFFSET('Water Data'!$E$9,0,10*ROW('Water Data'!E69)),NA())</f>
        <v>#N/A</v>
      </c>
      <c r="J75" s="516" t="e">
        <f ca="1">+IF(AND(ISNUMBER(OFFSET('Water Data'!$F$4,0,10*ROW('Water Data'!F69))),'Data Summary'!BY75="Yes"),100-OFFSET('Water Data'!$F$4,0,10*ROW('Water Data'!F69)),NA())</f>
        <v>#N/A</v>
      </c>
      <c r="K75" s="516" t="e">
        <f ca="1">+IF(AND(ISNUMBER(OFFSET('Water Data'!$F$6,0,10*ROW('Water Data'!F69))),'Data Summary'!BZ75="Yes"),OFFSET('Water Data'!$F$6,0,10*ROW('Water Data'!F69)),NA())</f>
        <v>#N/A</v>
      </c>
      <c r="L75" s="516" t="e">
        <f ca="1">+IF(AND(ISNUMBER(OFFSET('Water Data'!$F$9,0,10*ROW('Water Data'!F69))),'Data Summary'!CA75="Yes"),OFFSET('Water Data'!$F$9,0,10*ROW('Water Data'!F69)),NA())</f>
        <v>#N/A</v>
      </c>
      <c r="M75" s="516" t="e">
        <f ca="1">+IF(AND(ISNUMBER(OFFSET('Water Data'!$G$4,0,10*ROW('Water Data'!G69))),'Data Summary'!CB75="Yes"),100-OFFSET('Water Data'!$G$4,0,10*ROW('Water Data'!G69)),NA())</f>
        <v>#N/A</v>
      </c>
      <c r="N75" s="516" t="e">
        <f ca="1">+IF(AND(ISNUMBER(OFFSET('Water Data'!$G$6,0,10*ROW('Water Data'!G69))),'Data Summary'!CC75="Yes"),OFFSET('Water Data'!$G$6,0,10*ROW('Water Data'!G69)),NA())</f>
        <v>#N/A</v>
      </c>
      <c r="O75" s="516" t="e">
        <f ca="1">+IF(AND(ISNUMBER(OFFSET('Water Data'!$G$9,0,10*ROW('Water Data'!G69))),'Data Summary'!CD75="Yes"),OFFSET('Water Data'!$G$9,0,10*ROW('Water Data'!G69)),NA())</f>
        <v>#N/A</v>
      </c>
      <c r="P75" s="516" t="e">
        <f ca="1">+IF(AND(ISNUMBER(OFFSET('Water Data'!$H$4,0,10*ROW('Water Data'!H69))),'Data Summary'!CE75="Yes"),100-OFFSET('Water Data'!$H$4,0,10*ROW('Water Data'!H69)),NA())</f>
        <v>#N/A</v>
      </c>
      <c r="Q75" s="516" t="e">
        <f ca="1">+IF(AND(ISNUMBER(OFFSET('Water Data'!$H$6,0,10*ROW('Water Data'!H69))),'Data Summary'!CF75="Yes"),OFFSET('Water Data'!$H$6,0,10*ROW('Water Data'!H69)),NA())</f>
        <v>#N/A</v>
      </c>
      <c r="R75" s="516" t="e">
        <f ca="1">+IF(AND(ISNUMBER(OFFSET('Water Data'!$H$9,0,10*ROW('Water Data'!H69))),'Data Summary'!CG75="Yes"),OFFSET('Water Data'!$H$9,0,10*ROW('Water Data'!H69)),NA())</f>
        <v>#N/A</v>
      </c>
      <c r="S75" s="516" t="e">
        <f ca="1">+IF(AND(ISNUMBER(OFFSET('Water Data'!$I$4,0,10*ROW('Water Data'!I69))),'Data Summary'!CH75="Yes"),100-OFFSET('Water Data'!$I$4,0,10*ROW('Water Data'!I69)),NA())</f>
        <v>#N/A</v>
      </c>
      <c r="T75" s="516" t="e">
        <f ca="1">+IF(AND(ISNUMBER(OFFSET('Water Data'!$I$6,0,10*ROW('Water Data'!I69))),'Data Summary'!CI75="Yes"),OFFSET('Water Data'!$I$6,0,10*ROW('Water Data'!I69)),NA())</f>
        <v>#N/A</v>
      </c>
      <c r="U75" s="516" t="e">
        <f ca="1">+IF(AND(ISNUMBER(OFFSET('Water Data'!$I$9,0,10*ROW('Water Data'!I69))),'Data Summary'!CJ75="Yes"),OFFSET('Water Data'!$I$9,0,10*ROW('Water Data'!I69)),NA())</f>
        <v>#N/A</v>
      </c>
      <c r="V75" s="517" t="e">
        <f ca="1">+IF(AND(ISNUMBER(OFFSET('Sanitation Data'!$D$4,0,10*ROW('Sanitation Data'!D69))),'Data Summary'!CK75="Yes"),100-OFFSET('Sanitation Data'!$D$4,0,10*ROW('Sanitation Data'!D69)),NA())</f>
        <v>#N/A</v>
      </c>
      <c r="W75" s="517" t="e">
        <f ca="1">+IF(AND(ISNUMBER(OFFSET('Sanitation Data'!$D$6,0,10*ROW('Sanitation Data'!D69))),'Data Summary'!CL75="Yes"),OFFSET('Sanitation Data'!$D$6,0,10*ROW('Sanitation Data'!D69)),NA())</f>
        <v>#N/A</v>
      </c>
      <c r="X75" s="517" t="e">
        <f ca="1">+IF(AND(ISNUMBER(OFFSET('Sanitation Data'!$D$10,0,10*ROW('Sanitation Data'!D69))),'Data Summary'!CM75="Yes"),OFFSET('Sanitation Data'!$D$10,0,10*ROW('Sanitation Data'!D69)),NA())</f>
        <v>#N/A</v>
      </c>
      <c r="Y75" s="517" t="e">
        <f ca="1">+IF(AND(ISNUMBER(OFFSET('Sanitation Data'!$D$11,0,10*ROW('Sanitation Data'!D69))),'Data Summary'!CN75="Yes"),OFFSET('Sanitation Data'!$D$11,0,10*ROW('Sanitation Data'!D69)),NA())</f>
        <v>#N/A</v>
      </c>
      <c r="Z75" s="517" t="e">
        <f ca="1">+IF(AND(ISNUMBER(OFFSET('Sanitation Data'!$D$12,0,10*ROW('Sanitation Data'!D69))),'Data Summary'!CO75="Yes"),OFFSET('Sanitation Data'!$D$12,0,10*ROW('Sanitation Data'!D69)),NA())</f>
        <v>#N/A</v>
      </c>
      <c r="AA75" s="517" t="e">
        <f ca="1">+IF(AND(ISNUMBER(OFFSET('Sanitation Data'!$E$4,0,10*ROW('Sanitation Data'!E69))),'Data Summary'!CP75="Yes"),100-OFFSET('Sanitation Data'!$E$4,0,10*ROW('Sanitation Data'!E69)),NA())</f>
        <v>#N/A</v>
      </c>
      <c r="AB75" s="517" t="e">
        <f ca="1">+IF(AND(ISNUMBER(OFFSET('Sanitation Data'!$E$6,0,10*ROW('Sanitation Data'!E69))),'Data Summary'!CQ75="Yes"),OFFSET('Sanitation Data'!$E$6,0,10*ROW('Sanitation Data'!E69)),NA())</f>
        <v>#N/A</v>
      </c>
      <c r="AC75" s="517" t="e">
        <f ca="1">+IF(AND(ISNUMBER(OFFSET('Sanitation Data'!$E$10,0,10*ROW('Sanitation Data'!E69))),'Data Summary'!CR75="Yes"),OFFSET('Sanitation Data'!$E$10,0,10*ROW('Sanitation Data'!E69)),NA())</f>
        <v>#N/A</v>
      </c>
      <c r="AD75" s="517" t="e">
        <f ca="1">+IF(AND(ISNUMBER(OFFSET('Sanitation Data'!$E$11,0,10*ROW('Sanitation Data'!E69))),'Data Summary'!CS75="Yes"),OFFSET('Sanitation Data'!$E$11,0,10*ROW('Sanitation Data'!E69)),NA())</f>
        <v>#N/A</v>
      </c>
      <c r="AE75" s="517" t="e">
        <f ca="1">+IF(AND(ISNUMBER(OFFSET('Sanitation Data'!$E$12,0,10*ROW('Sanitation Data'!E69))),'Data Summary'!CT75="Yes"),OFFSET('Sanitation Data'!$E$12,0,10*ROW('Sanitation Data'!E69)),NA())</f>
        <v>#N/A</v>
      </c>
      <c r="AF75" s="517" t="e">
        <f ca="1">+IF(AND(ISNUMBER(OFFSET('Sanitation Data'!$F$4,0,10*ROW('Sanitation Data'!F69))),'Data Summary'!CU75="Yes"),100-OFFSET('Sanitation Data'!$F$4,0,10*ROW('Sanitation Data'!F69)),NA())</f>
        <v>#N/A</v>
      </c>
      <c r="AG75" s="517" t="e">
        <f ca="1">+IF(AND(ISNUMBER(OFFSET('Sanitation Data'!$F$6,0,10*ROW('Sanitation Data'!F69))),'Data Summary'!CV75="Yes"),OFFSET('Sanitation Data'!$F$6,0,10*ROW('Sanitation Data'!F69)),NA())</f>
        <v>#N/A</v>
      </c>
      <c r="AH75" s="517" t="e">
        <f ca="1">+IF(AND(ISNUMBER(OFFSET('Sanitation Data'!$F$10,0,10*ROW('Sanitation Data'!F69))),'Data Summary'!CW75="Yes"),OFFSET('Sanitation Data'!$F$10,0,10*ROW('Sanitation Data'!F69)),NA())</f>
        <v>#N/A</v>
      </c>
      <c r="AI75" s="517" t="e">
        <f ca="1">+IF(AND(ISNUMBER(OFFSET('Sanitation Data'!$F$11,0,10*ROW('Sanitation Data'!F69))),'Data Summary'!CX75="Yes"),OFFSET('Sanitation Data'!$F$11,0,10*ROW('Sanitation Data'!F69)),NA())</f>
        <v>#N/A</v>
      </c>
      <c r="AJ75" s="517" t="e">
        <f ca="1">+IF(AND(ISNUMBER(OFFSET('Sanitation Data'!$F$12,0,10*ROW('Sanitation Data'!F69))),'Data Summary'!CY75="Yes"),OFFSET('Sanitation Data'!$F$12,0,10*ROW('Sanitation Data'!F69)),NA())</f>
        <v>#N/A</v>
      </c>
      <c r="AK75" s="517" t="e">
        <f ca="1">+IF(AND(ISNUMBER(OFFSET('Sanitation Data'!$G$4,0,10*ROW('Sanitation Data'!G69))),'Data Summary'!CZ75="Yes"),100-OFFSET('Sanitation Data'!$G$4,0,10*ROW('Sanitation Data'!G69)),NA())</f>
        <v>#N/A</v>
      </c>
      <c r="AL75" s="517" t="e">
        <f ca="1">+IF(AND(ISNUMBER(OFFSET('Sanitation Data'!$G$6,0,10*ROW('Sanitation Data'!G69))),'Data Summary'!DA75="Yes"),OFFSET('Sanitation Data'!$G$6,0,10*ROW('Sanitation Data'!G69)),NA())</f>
        <v>#N/A</v>
      </c>
      <c r="AM75" s="517" t="e">
        <f ca="1">+IF(AND(ISNUMBER(OFFSET('Sanitation Data'!$G$10,0,10*ROW('Sanitation Data'!G69))),'Data Summary'!DB75="Yes"),OFFSET('Sanitation Data'!$G$10,0,10*ROW('Sanitation Data'!G69)),NA())</f>
        <v>#N/A</v>
      </c>
      <c r="AN75" s="517" t="e">
        <f ca="1">+IF(AND(ISNUMBER(OFFSET('Sanitation Data'!$G$11,0,10*ROW('Sanitation Data'!G69))),'Data Summary'!DC75="Yes"),OFFSET('Sanitation Data'!$G$11,0,10*ROW('Sanitation Data'!G69)),NA())</f>
        <v>#N/A</v>
      </c>
      <c r="AO75" s="517" t="e">
        <f ca="1">+IF(AND(ISNUMBER(OFFSET('Sanitation Data'!$G$12,0,10*ROW('Sanitation Data'!G69))),'Data Summary'!DD75="Yes"),OFFSET('Sanitation Data'!$G$12,0,10*ROW('Sanitation Data'!G69)),NA())</f>
        <v>#N/A</v>
      </c>
      <c r="AP75" s="517" t="e">
        <f ca="1">+IF(AND(ISNUMBER(OFFSET('Sanitation Data'!$H$4,0,10*ROW('Sanitation Data'!H69))),'Data Summary'!DE75="Yes"),100-OFFSET('Sanitation Data'!$H$4,0,10*ROW('Sanitation Data'!H69)),NA())</f>
        <v>#N/A</v>
      </c>
      <c r="AQ75" s="517" t="e">
        <f ca="1">+IF(AND(ISNUMBER(OFFSET('Sanitation Data'!$H$6,0,10*ROW('Sanitation Data'!H69))),'Data Summary'!DF75="Yes"),OFFSET('Sanitation Data'!$H$6,0,10*ROW('Sanitation Data'!H69)),NA())</f>
        <v>#N/A</v>
      </c>
      <c r="AR75" s="517" t="e">
        <f ca="1">+IF(AND(ISNUMBER(OFFSET('Sanitation Data'!$H$10,0,10*ROW('Sanitation Data'!H69))),'Data Summary'!DG75="Yes"),OFFSET('Sanitation Data'!$H$10,0,10*ROW('Sanitation Data'!H69)),NA())</f>
        <v>#N/A</v>
      </c>
      <c r="AS75" s="517" t="e">
        <f ca="1">+IF(AND(ISNUMBER(OFFSET('Sanitation Data'!$H$11,0,10*ROW('Sanitation Data'!H69))),'Data Summary'!DH75="Yes"),OFFSET('Sanitation Data'!$H$11,0,10*ROW('Sanitation Data'!H69)),NA())</f>
        <v>#N/A</v>
      </c>
      <c r="AT75" s="517" t="e">
        <f ca="1">+IF(AND(ISNUMBER(OFFSET('Sanitation Data'!$H$12,0,10*ROW('Sanitation Data'!H69))),'Data Summary'!DI75="Yes"),OFFSET('Sanitation Data'!$H$12,0,10*ROW('Sanitation Data'!H69)),NA())</f>
        <v>#N/A</v>
      </c>
      <c r="AU75" s="517" t="e">
        <f ca="1">+IF(AND(ISNUMBER(OFFSET('Sanitation Data'!$I$4,0,10*ROW('Sanitation Data'!I69))),'Data Summary'!DJ75="Yes"),100-OFFSET('Sanitation Data'!$I$4,0,10*ROW('Sanitation Data'!I69)),NA())</f>
        <v>#N/A</v>
      </c>
      <c r="AV75" s="517" t="e">
        <f ca="1">+IF(AND(ISNUMBER(OFFSET('Sanitation Data'!$I$6,0,10*ROW('Sanitation Data'!I69))),'Data Summary'!DK75="Yes"),OFFSET('Sanitation Data'!$I$6,0,10*ROW('Sanitation Data'!I69)),NA())</f>
        <v>#N/A</v>
      </c>
      <c r="AW75" s="517" t="e">
        <f ca="1">+IF(AND(ISNUMBER(OFFSET('Sanitation Data'!$I$10,0,10*ROW('Sanitation Data'!I69))),'Data Summary'!DL75="Yes"),OFFSET('Sanitation Data'!$I$10,0,10*ROW('Sanitation Data'!I69)),NA())</f>
        <v>#N/A</v>
      </c>
      <c r="AX75" s="517" t="e">
        <f ca="1">+IF(AND(ISNUMBER(OFFSET('Sanitation Data'!$I$11,0,10*ROW('Sanitation Data'!I69))),'Data Summary'!DM75="Yes"),OFFSET('Sanitation Data'!$I$11,0,10*ROW('Sanitation Data'!I69)),NA())</f>
        <v>#N/A</v>
      </c>
      <c r="AY75" s="517" t="e">
        <f ca="1">+IF(AND(ISNUMBER(OFFSET('Sanitation Data'!$I$12,0,10*ROW('Sanitation Data'!I69))),'Data Summary'!DN75="Yes"),OFFSET('Sanitation Data'!$I$12,0,10*ROW('Sanitation Data'!I69)),NA())</f>
        <v>#N/A</v>
      </c>
      <c r="AZ75" s="518" t="e">
        <f ca="1">+IF(AND(ISNUMBER(OFFSET('Hygiene Data'!$D$5,0,10*ROW('Hygiene Data'!D69))),'Data Summary'!DO75="Yes"),OFFSET('Hygiene Data'!$D$5,0,10*ROW('Hygiene Data'!D69)),NA())</f>
        <v>#N/A</v>
      </c>
      <c r="BA75" s="518" t="e">
        <f ca="1">+IF(AND(ISNUMBER(OFFSET('Hygiene Data'!$D$7,0,10*ROW('Hygiene Data'!D69))),'Data Summary'!DP75="Yes"),OFFSET('Hygiene Data'!$D$7,0,10*ROW('Hygiene Data'!D69)),NA())</f>
        <v>#N/A</v>
      </c>
      <c r="BB75" s="518" t="e">
        <f ca="1">+IF(AND(ISNUMBER(OFFSET('Hygiene Data'!$D$9,0,10*ROW('Hygiene Data'!D69))),'Data Summary'!DQ75="Yes"),OFFSET('Hygiene Data'!$D$9,0,10*ROW('Hygiene Data'!D69)),NA())</f>
        <v>#N/A</v>
      </c>
      <c r="BC75" s="518" t="e">
        <f ca="1">+IF(AND(ISNUMBER(OFFSET('Hygiene Data'!$E$5,0,10*ROW('Hygiene Data'!E69))),'Data Summary'!DR75="Yes"),OFFSET('Hygiene Data'!$E$5,0,10*ROW('Hygiene Data'!E69)),NA())</f>
        <v>#N/A</v>
      </c>
      <c r="BD75" s="518" t="e">
        <f ca="1">+IF(AND(ISNUMBER(OFFSET('Hygiene Data'!$E$7,0,10*ROW('Hygiene Data'!E69))),'Data Summary'!DS75="Yes"),OFFSET('Hygiene Data'!$E$7,0,10*ROW('Hygiene Data'!E69)),NA())</f>
        <v>#N/A</v>
      </c>
      <c r="BE75" s="518" t="e">
        <f ca="1">+IF(AND(ISNUMBER(OFFSET('Hygiene Data'!$E$9,0,10*ROW('Hygiene Data'!E69))),'Data Summary'!DT75="Yes"),OFFSET('Hygiene Data'!$E$9,0,10*ROW('Hygiene Data'!E69)),NA())</f>
        <v>#N/A</v>
      </c>
      <c r="BF75" s="518" t="e">
        <f ca="1">+IF(AND(ISNUMBER(OFFSET('Hygiene Data'!$F$5,0,10*ROW('Hygiene Data'!F69))),'Data Summary'!DU75="Yes"),OFFSET('Hygiene Data'!$F$5,0,10*ROW('Hygiene Data'!F69)),NA())</f>
        <v>#N/A</v>
      </c>
      <c r="BG75" s="518" t="e">
        <f ca="1">+IF(AND(ISNUMBER(OFFSET('Hygiene Data'!$F$7,0,10*ROW('Hygiene Data'!F69))),'Data Summary'!DV75="Yes"),OFFSET('Hygiene Data'!$F$7,0,10*ROW('Hygiene Data'!F69)),NA())</f>
        <v>#N/A</v>
      </c>
      <c r="BH75" s="518" t="e">
        <f ca="1">+IF(AND(ISNUMBER(OFFSET('Hygiene Data'!$F$9,0,10*ROW('Hygiene Data'!F69))),'Data Summary'!DW75="Yes"),OFFSET('Hygiene Data'!$F$9,0,10*ROW('Hygiene Data'!F69)),NA())</f>
        <v>#N/A</v>
      </c>
      <c r="BI75" s="518" t="e">
        <f ca="1">+IF(AND(ISNUMBER(OFFSET('Hygiene Data'!$G$5,0,10*ROW('Hygiene Data'!G69))),'Data Summary'!DX75="Yes"),OFFSET('Hygiene Data'!$G$5,0,10*ROW('Hygiene Data'!G69)),NA())</f>
        <v>#N/A</v>
      </c>
      <c r="BJ75" s="518" t="e">
        <f ca="1">+IF(AND(ISNUMBER(OFFSET('Hygiene Data'!$G$7,0,10*ROW('Hygiene Data'!G69))),'Data Summary'!DY75="Yes"),OFFSET('Hygiene Data'!$G$7,0,10*ROW('Hygiene Data'!G69)),NA())</f>
        <v>#N/A</v>
      </c>
      <c r="BK75" s="518" t="e">
        <f ca="1">+IF(AND(ISNUMBER(OFFSET('Hygiene Data'!$G$9,0,10*ROW('Hygiene Data'!G69))),'Data Summary'!DZ75="Yes"),OFFSET('Hygiene Data'!$G$9,0,10*ROW('Hygiene Data'!G69)),NA())</f>
        <v>#N/A</v>
      </c>
      <c r="BL75" s="518" t="e">
        <f ca="1">+IF(AND(ISNUMBER(OFFSET('Hygiene Data'!$H$5,0,10*ROW('Hygiene Data'!H69))),'Data Summary'!EA75="Yes"),OFFSET('Hygiene Data'!$H$5,0,10*ROW('Hygiene Data'!H69)),NA())</f>
        <v>#N/A</v>
      </c>
      <c r="BM75" s="518" t="e">
        <f ca="1">+IF(AND(ISNUMBER(OFFSET('Hygiene Data'!$H$7,0,10*ROW('Hygiene Data'!H69))),'Data Summary'!EB75="Yes"),OFFSET('Hygiene Data'!$H$7,0,10*ROW('Hygiene Data'!H69)),NA())</f>
        <v>#N/A</v>
      </c>
      <c r="BN75" s="518" t="e">
        <f ca="1">+IF(AND(ISNUMBER(OFFSET('Hygiene Data'!$H$9,0,10*ROW('Hygiene Data'!H69))),'Data Summary'!EC75="Yes"),OFFSET('Hygiene Data'!$H$9,0,10*ROW('Hygiene Data'!H69)),NA())</f>
        <v>#N/A</v>
      </c>
      <c r="BO75" s="518" t="e">
        <f ca="1">+IF(AND(ISNUMBER(OFFSET('Hygiene Data'!$I$5,0,10*ROW('Hygiene Data'!I69))),'Data Summary'!ED75="Yes"),OFFSET('Hygiene Data'!$I$5,0,10*ROW('Hygiene Data'!I69)),NA())</f>
        <v>#N/A</v>
      </c>
      <c r="BP75" s="518" t="e">
        <f ca="1">+IF(AND(ISNUMBER(OFFSET('Hygiene Data'!$I$7,0,10*ROW('Hygiene Data'!I69))),'Data Summary'!EE75="Yes"),OFFSET('Hygiene Data'!$I$7,0,10*ROW('Hygiene Data'!I69)),NA())</f>
        <v>#N/A</v>
      </c>
      <c r="BQ75" s="518" t="e">
        <f ca="1">+IF(AND(ISNUMBER(OFFSET('Hygiene Data'!$I$9,0,10*ROW('Hygiene Data'!I69))),'Data Summary'!EF75="Yes"),OFFSET('Hygiene Data'!$I$9,0,10*ROW('Hygiene Data'!I69)),NA())</f>
        <v>#N/A</v>
      </c>
    </row>
    <row r="76" spans="1:69" x14ac:dyDescent="0.25">
      <c r="A76" s="514" t="e">
        <f ca="1">+RIGHT('Data Summary'!A76,LEN('Data Summary'!A76)-9)</f>
        <v>#VALUE!</v>
      </c>
      <c r="B76" s="488" t="str">
        <f ca="1">+IF(ISTEXT('Data Summary'!B76),'Data Summary'!B76,"")</f>
        <v/>
      </c>
      <c r="C76" s="515" t="e">
        <f ca="1">+VALUE('Data Summary'!C76)</f>
        <v>#VALUE!</v>
      </c>
      <c r="D76" s="516" t="e">
        <f ca="1">+IF(AND(ISNUMBER(OFFSET('Water Data'!$D$4,0,10*ROW('Water Data'!D70))),'Data Summary'!BS76="Yes"),100-OFFSET('Water Data'!$D$4,0,10*ROW('Water Data'!D70)),NA())</f>
        <v>#N/A</v>
      </c>
      <c r="E76" s="516" t="e">
        <f ca="1">+IF(AND(ISNUMBER(OFFSET('Water Data'!$D$6,0,10*ROW('Water Data'!D70))),'Data Summary'!BT76="Yes"),OFFSET('Water Data'!$D$6,0,10*ROW('Water Data'!D70)),NA())</f>
        <v>#N/A</v>
      </c>
      <c r="F76" s="516" t="e">
        <f ca="1">+IF(AND(ISNUMBER(OFFSET('Water Data'!$D$9,0,10*ROW('Water Data'!D70))),'Data Summary'!BU76="Yes"),OFFSET('Water Data'!$D$9,0,10*ROW('Water Data'!D70)),NA())</f>
        <v>#N/A</v>
      </c>
      <c r="G76" s="516" t="e">
        <f ca="1">+IF(AND(ISNUMBER(OFFSET('Water Data'!$E$4,0,10*ROW('Water Data'!E70))),'Data Summary'!BV76="Yes"),100-OFFSET('Water Data'!$E$4,0,10*ROW('Water Data'!E70)),NA())</f>
        <v>#N/A</v>
      </c>
      <c r="H76" s="516" t="e">
        <f ca="1">+IF(AND(ISNUMBER(OFFSET('Water Data'!$E$6,0,10*ROW('Water Data'!E70))),'Data Summary'!BW76="Yes"),OFFSET('Water Data'!$E$6,0,10*ROW('Water Data'!E70)),NA())</f>
        <v>#N/A</v>
      </c>
      <c r="I76" s="516" t="e">
        <f ca="1">+IF(AND(ISNUMBER(OFFSET('Water Data'!$E$9,0,10*ROW('Water Data'!E70))),'Data Summary'!BX76="Yes"),OFFSET('Water Data'!$E$9,0,10*ROW('Water Data'!E70)),NA())</f>
        <v>#N/A</v>
      </c>
      <c r="J76" s="516" t="e">
        <f ca="1">+IF(AND(ISNUMBER(OFFSET('Water Data'!$F$4,0,10*ROW('Water Data'!F70))),'Data Summary'!BY76="Yes"),100-OFFSET('Water Data'!$F$4,0,10*ROW('Water Data'!F70)),NA())</f>
        <v>#N/A</v>
      </c>
      <c r="K76" s="516" t="e">
        <f ca="1">+IF(AND(ISNUMBER(OFFSET('Water Data'!$F$6,0,10*ROW('Water Data'!F70))),'Data Summary'!BZ76="Yes"),OFFSET('Water Data'!$F$6,0,10*ROW('Water Data'!F70)),NA())</f>
        <v>#N/A</v>
      </c>
      <c r="L76" s="516" t="e">
        <f ca="1">+IF(AND(ISNUMBER(OFFSET('Water Data'!$F$9,0,10*ROW('Water Data'!F70))),'Data Summary'!CA76="Yes"),OFFSET('Water Data'!$F$9,0,10*ROW('Water Data'!F70)),NA())</f>
        <v>#N/A</v>
      </c>
      <c r="M76" s="516" t="e">
        <f ca="1">+IF(AND(ISNUMBER(OFFSET('Water Data'!$G$4,0,10*ROW('Water Data'!G70))),'Data Summary'!CB76="Yes"),100-OFFSET('Water Data'!$G$4,0,10*ROW('Water Data'!G70)),NA())</f>
        <v>#N/A</v>
      </c>
      <c r="N76" s="516" t="e">
        <f ca="1">+IF(AND(ISNUMBER(OFFSET('Water Data'!$G$6,0,10*ROW('Water Data'!G70))),'Data Summary'!CC76="Yes"),OFFSET('Water Data'!$G$6,0,10*ROW('Water Data'!G70)),NA())</f>
        <v>#N/A</v>
      </c>
      <c r="O76" s="516" t="e">
        <f ca="1">+IF(AND(ISNUMBER(OFFSET('Water Data'!$G$9,0,10*ROW('Water Data'!G70))),'Data Summary'!CD76="Yes"),OFFSET('Water Data'!$G$9,0,10*ROW('Water Data'!G70)),NA())</f>
        <v>#N/A</v>
      </c>
      <c r="P76" s="516" t="e">
        <f ca="1">+IF(AND(ISNUMBER(OFFSET('Water Data'!$H$4,0,10*ROW('Water Data'!H70))),'Data Summary'!CE76="Yes"),100-OFFSET('Water Data'!$H$4,0,10*ROW('Water Data'!H70)),NA())</f>
        <v>#N/A</v>
      </c>
      <c r="Q76" s="516" t="e">
        <f ca="1">+IF(AND(ISNUMBER(OFFSET('Water Data'!$H$6,0,10*ROW('Water Data'!H70))),'Data Summary'!CF76="Yes"),OFFSET('Water Data'!$H$6,0,10*ROW('Water Data'!H70)),NA())</f>
        <v>#N/A</v>
      </c>
      <c r="R76" s="516" t="e">
        <f ca="1">+IF(AND(ISNUMBER(OFFSET('Water Data'!$H$9,0,10*ROW('Water Data'!H70))),'Data Summary'!CG76="Yes"),OFFSET('Water Data'!$H$9,0,10*ROW('Water Data'!H70)),NA())</f>
        <v>#N/A</v>
      </c>
      <c r="S76" s="516" t="e">
        <f ca="1">+IF(AND(ISNUMBER(OFFSET('Water Data'!$I$4,0,10*ROW('Water Data'!I70))),'Data Summary'!CH76="Yes"),100-OFFSET('Water Data'!$I$4,0,10*ROW('Water Data'!I70)),NA())</f>
        <v>#N/A</v>
      </c>
      <c r="T76" s="516" t="e">
        <f ca="1">+IF(AND(ISNUMBER(OFFSET('Water Data'!$I$6,0,10*ROW('Water Data'!I70))),'Data Summary'!CI76="Yes"),OFFSET('Water Data'!$I$6,0,10*ROW('Water Data'!I70)),NA())</f>
        <v>#N/A</v>
      </c>
      <c r="U76" s="516" t="e">
        <f ca="1">+IF(AND(ISNUMBER(OFFSET('Water Data'!$I$9,0,10*ROW('Water Data'!I70))),'Data Summary'!CJ76="Yes"),OFFSET('Water Data'!$I$9,0,10*ROW('Water Data'!I70)),NA())</f>
        <v>#N/A</v>
      </c>
      <c r="V76" s="517" t="e">
        <f ca="1">+IF(AND(ISNUMBER(OFFSET('Sanitation Data'!$D$4,0,10*ROW('Sanitation Data'!D70))),'Data Summary'!CK76="Yes"),100-OFFSET('Sanitation Data'!$D$4,0,10*ROW('Sanitation Data'!D70)),NA())</f>
        <v>#N/A</v>
      </c>
      <c r="W76" s="517" t="e">
        <f ca="1">+IF(AND(ISNUMBER(OFFSET('Sanitation Data'!$D$6,0,10*ROW('Sanitation Data'!D70))),'Data Summary'!CL76="Yes"),OFFSET('Sanitation Data'!$D$6,0,10*ROW('Sanitation Data'!D70)),NA())</f>
        <v>#N/A</v>
      </c>
      <c r="X76" s="517" t="e">
        <f ca="1">+IF(AND(ISNUMBER(OFFSET('Sanitation Data'!$D$10,0,10*ROW('Sanitation Data'!D70))),'Data Summary'!CM76="Yes"),OFFSET('Sanitation Data'!$D$10,0,10*ROW('Sanitation Data'!D70)),NA())</f>
        <v>#N/A</v>
      </c>
      <c r="Y76" s="517" t="e">
        <f ca="1">+IF(AND(ISNUMBER(OFFSET('Sanitation Data'!$D$11,0,10*ROW('Sanitation Data'!D70))),'Data Summary'!CN76="Yes"),OFFSET('Sanitation Data'!$D$11,0,10*ROW('Sanitation Data'!D70)),NA())</f>
        <v>#N/A</v>
      </c>
      <c r="Z76" s="517" t="e">
        <f ca="1">+IF(AND(ISNUMBER(OFFSET('Sanitation Data'!$D$12,0,10*ROW('Sanitation Data'!D70))),'Data Summary'!CO76="Yes"),OFFSET('Sanitation Data'!$D$12,0,10*ROW('Sanitation Data'!D70)),NA())</f>
        <v>#N/A</v>
      </c>
      <c r="AA76" s="517" t="e">
        <f ca="1">+IF(AND(ISNUMBER(OFFSET('Sanitation Data'!$E$4,0,10*ROW('Sanitation Data'!E70))),'Data Summary'!CP76="Yes"),100-OFFSET('Sanitation Data'!$E$4,0,10*ROW('Sanitation Data'!E70)),NA())</f>
        <v>#N/A</v>
      </c>
      <c r="AB76" s="517" t="e">
        <f ca="1">+IF(AND(ISNUMBER(OFFSET('Sanitation Data'!$E$6,0,10*ROW('Sanitation Data'!E70))),'Data Summary'!CQ76="Yes"),OFFSET('Sanitation Data'!$E$6,0,10*ROW('Sanitation Data'!E70)),NA())</f>
        <v>#N/A</v>
      </c>
      <c r="AC76" s="517" t="e">
        <f ca="1">+IF(AND(ISNUMBER(OFFSET('Sanitation Data'!$E$10,0,10*ROW('Sanitation Data'!E70))),'Data Summary'!CR76="Yes"),OFFSET('Sanitation Data'!$E$10,0,10*ROW('Sanitation Data'!E70)),NA())</f>
        <v>#N/A</v>
      </c>
      <c r="AD76" s="517" t="e">
        <f ca="1">+IF(AND(ISNUMBER(OFFSET('Sanitation Data'!$E$11,0,10*ROW('Sanitation Data'!E70))),'Data Summary'!CS76="Yes"),OFFSET('Sanitation Data'!$E$11,0,10*ROW('Sanitation Data'!E70)),NA())</f>
        <v>#N/A</v>
      </c>
      <c r="AE76" s="517" t="e">
        <f ca="1">+IF(AND(ISNUMBER(OFFSET('Sanitation Data'!$E$12,0,10*ROW('Sanitation Data'!E70))),'Data Summary'!CT76="Yes"),OFFSET('Sanitation Data'!$E$12,0,10*ROW('Sanitation Data'!E70)),NA())</f>
        <v>#N/A</v>
      </c>
      <c r="AF76" s="517" t="e">
        <f ca="1">+IF(AND(ISNUMBER(OFFSET('Sanitation Data'!$F$4,0,10*ROW('Sanitation Data'!F70))),'Data Summary'!CU76="Yes"),100-OFFSET('Sanitation Data'!$F$4,0,10*ROW('Sanitation Data'!F70)),NA())</f>
        <v>#N/A</v>
      </c>
      <c r="AG76" s="517" t="e">
        <f ca="1">+IF(AND(ISNUMBER(OFFSET('Sanitation Data'!$F$6,0,10*ROW('Sanitation Data'!F70))),'Data Summary'!CV76="Yes"),OFFSET('Sanitation Data'!$F$6,0,10*ROW('Sanitation Data'!F70)),NA())</f>
        <v>#N/A</v>
      </c>
      <c r="AH76" s="517" t="e">
        <f ca="1">+IF(AND(ISNUMBER(OFFSET('Sanitation Data'!$F$10,0,10*ROW('Sanitation Data'!F70))),'Data Summary'!CW76="Yes"),OFFSET('Sanitation Data'!$F$10,0,10*ROW('Sanitation Data'!F70)),NA())</f>
        <v>#N/A</v>
      </c>
      <c r="AI76" s="517" t="e">
        <f ca="1">+IF(AND(ISNUMBER(OFFSET('Sanitation Data'!$F$11,0,10*ROW('Sanitation Data'!F70))),'Data Summary'!CX76="Yes"),OFFSET('Sanitation Data'!$F$11,0,10*ROW('Sanitation Data'!F70)),NA())</f>
        <v>#N/A</v>
      </c>
      <c r="AJ76" s="517" t="e">
        <f ca="1">+IF(AND(ISNUMBER(OFFSET('Sanitation Data'!$F$12,0,10*ROW('Sanitation Data'!F70))),'Data Summary'!CY76="Yes"),OFFSET('Sanitation Data'!$F$12,0,10*ROW('Sanitation Data'!F70)),NA())</f>
        <v>#N/A</v>
      </c>
      <c r="AK76" s="517" t="e">
        <f ca="1">+IF(AND(ISNUMBER(OFFSET('Sanitation Data'!$G$4,0,10*ROW('Sanitation Data'!G70))),'Data Summary'!CZ76="Yes"),100-OFFSET('Sanitation Data'!$G$4,0,10*ROW('Sanitation Data'!G70)),NA())</f>
        <v>#N/A</v>
      </c>
      <c r="AL76" s="517" t="e">
        <f ca="1">+IF(AND(ISNUMBER(OFFSET('Sanitation Data'!$G$6,0,10*ROW('Sanitation Data'!G70))),'Data Summary'!DA76="Yes"),OFFSET('Sanitation Data'!$G$6,0,10*ROW('Sanitation Data'!G70)),NA())</f>
        <v>#N/A</v>
      </c>
      <c r="AM76" s="517" t="e">
        <f ca="1">+IF(AND(ISNUMBER(OFFSET('Sanitation Data'!$G$10,0,10*ROW('Sanitation Data'!G70))),'Data Summary'!DB76="Yes"),OFFSET('Sanitation Data'!$G$10,0,10*ROW('Sanitation Data'!G70)),NA())</f>
        <v>#N/A</v>
      </c>
      <c r="AN76" s="517" t="e">
        <f ca="1">+IF(AND(ISNUMBER(OFFSET('Sanitation Data'!$G$11,0,10*ROW('Sanitation Data'!G70))),'Data Summary'!DC76="Yes"),OFFSET('Sanitation Data'!$G$11,0,10*ROW('Sanitation Data'!G70)),NA())</f>
        <v>#N/A</v>
      </c>
      <c r="AO76" s="517" t="e">
        <f ca="1">+IF(AND(ISNUMBER(OFFSET('Sanitation Data'!$G$12,0,10*ROW('Sanitation Data'!G70))),'Data Summary'!DD76="Yes"),OFFSET('Sanitation Data'!$G$12,0,10*ROW('Sanitation Data'!G70)),NA())</f>
        <v>#N/A</v>
      </c>
      <c r="AP76" s="517" t="e">
        <f ca="1">+IF(AND(ISNUMBER(OFFSET('Sanitation Data'!$H$4,0,10*ROW('Sanitation Data'!H70))),'Data Summary'!DE76="Yes"),100-OFFSET('Sanitation Data'!$H$4,0,10*ROW('Sanitation Data'!H70)),NA())</f>
        <v>#N/A</v>
      </c>
      <c r="AQ76" s="517" t="e">
        <f ca="1">+IF(AND(ISNUMBER(OFFSET('Sanitation Data'!$H$6,0,10*ROW('Sanitation Data'!H70))),'Data Summary'!DF76="Yes"),OFFSET('Sanitation Data'!$H$6,0,10*ROW('Sanitation Data'!H70)),NA())</f>
        <v>#N/A</v>
      </c>
      <c r="AR76" s="517" t="e">
        <f ca="1">+IF(AND(ISNUMBER(OFFSET('Sanitation Data'!$H$10,0,10*ROW('Sanitation Data'!H70))),'Data Summary'!DG76="Yes"),OFFSET('Sanitation Data'!$H$10,0,10*ROW('Sanitation Data'!H70)),NA())</f>
        <v>#N/A</v>
      </c>
      <c r="AS76" s="517" t="e">
        <f ca="1">+IF(AND(ISNUMBER(OFFSET('Sanitation Data'!$H$11,0,10*ROW('Sanitation Data'!H70))),'Data Summary'!DH76="Yes"),OFFSET('Sanitation Data'!$H$11,0,10*ROW('Sanitation Data'!H70)),NA())</f>
        <v>#N/A</v>
      </c>
      <c r="AT76" s="517" t="e">
        <f ca="1">+IF(AND(ISNUMBER(OFFSET('Sanitation Data'!$H$12,0,10*ROW('Sanitation Data'!H70))),'Data Summary'!DI76="Yes"),OFFSET('Sanitation Data'!$H$12,0,10*ROW('Sanitation Data'!H70)),NA())</f>
        <v>#N/A</v>
      </c>
      <c r="AU76" s="517" t="e">
        <f ca="1">+IF(AND(ISNUMBER(OFFSET('Sanitation Data'!$I$4,0,10*ROW('Sanitation Data'!I70))),'Data Summary'!DJ76="Yes"),100-OFFSET('Sanitation Data'!$I$4,0,10*ROW('Sanitation Data'!I70)),NA())</f>
        <v>#N/A</v>
      </c>
      <c r="AV76" s="517" t="e">
        <f ca="1">+IF(AND(ISNUMBER(OFFSET('Sanitation Data'!$I$6,0,10*ROW('Sanitation Data'!I70))),'Data Summary'!DK76="Yes"),OFFSET('Sanitation Data'!$I$6,0,10*ROW('Sanitation Data'!I70)),NA())</f>
        <v>#N/A</v>
      </c>
      <c r="AW76" s="517" t="e">
        <f ca="1">+IF(AND(ISNUMBER(OFFSET('Sanitation Data'!$I$10,0,10*ROW('Sanitation Data'!I70))),'Data Summary'!DL76="Yes"),OFFSET('Sanitation Data'!$I$10,0,10*ROW('Sanitation Data'!I70)),NA())</f>
        <v>#N/A</v>
      </c>
      <c r="AX76" s="517" t="e">
        <f ca="1">+IF(AND(ISNUMBER(OFFSET('Sanitation Data'!$I$11,0,10*ROW('Sanitation Data'!I70))),'Data Summary'!DM76="Yes"),OFFSET('Sanitation Data'!$I$11,0,10*ROW('Sanitation Data'!I70)),NA())</f>
        <v>#N/A</v>
      </c>
      <c r="AY76" s="517" t="e">
        <f ca="1">+IF(AND(ISNUMBER(OFFSET('Sanitation Data'!$I$12,0,10*ROW('Sanitation Data'!I70))),'Data Summary'!DN76="Yes"),OFFSET('Sanitation Data'!$I$12,0,10*ROW('Sanitation Data'!I70)),NA())</f>
        <v>#N/A</v>
      </c>
      <c r="AZ76" s="518" t="e">
        <f ca="1">+IF(AND(ISNUMBER(OFFSET('Hygiene Data'!$D$5,0,10*ROW('Hygiene Data'!D70))),'Data Summary'!DO76="Yes"),OFFSET('Hygiene Data'!$D$5,0,10*ROW('Hygiene Data'!D70)),NA())</f>
        <v>#N/A</v>
      </c>
      <c r="BA76" s="518" t="e">
        <f ca="1">+IF(AND(ISNUMBER(OFFSET('Hygiene Data'!$D$7,0,10*ROW('Hygiene Data'!D70))),'Data Summary'!DP76="Yes"),OFFSET('Hygiene Data'!$D$7,0,10*ROW('Hygiene Data'!D70)),NA())</f>
        <v>#N/A</v>
      </c>
      <c r="BB76" s="518" t="e">
        <f ca="1">+IF(AND(ISNUMBER(OFFSET('Hygiene Data'!$D$9,0,10*ROW('Hygiene Data'!D70))),'Data Summary'!DQ76="Yes"),OFFSET('Hygiene Data'!$D$9,0,10*ROW('Hygiene Data'!D70)),NA())</f>
        <v>#N/A</v>
      </c>
      <c r="BC76" s="518" t="e">
        <f ca="1">+IF(AND(ISNUMBER(OFFSET('Hygiene Data'!$E$5,0,10*ROW('Hygiene Data'!E70))),'Data Summary'!DR76="Yes"),OFFSET('Hygiene Data'!$E$5,0,10*ROW('Hygiene Data'!E70)),NA())</f>
        <v>#N/A</v>
      </c>
      <c r="BD76" s="518" t="e">
        <f ca="1">+IF(AND(ISNUMBER(OFFSET('Hygiene Data'!$E$7,0,10*ROW('Hygiene Data'!E70))),'Data Summary'!DS76="Yes"),OFFSET('Hygiene Data'!$E$7,0,10*ROW('Hygiene Data'!E70)),NA())</f>
        <v>#N/A</v>
      </c>
      <c r="BE76" s="518" t="e">
        <f ca="1">+IF(AND(ISNUMBER(OFFSET('Hygiene Data'!$E$9,0,10*ROW('Hygiene Data'!E70))),'Data Summary'!DT76="Yes"),OFFSET('Hygiene Data'!$E$9,0,10*ROW('Hygiene Data'!E70)),NA())</f>
        <v>#N/A</v>
      </c>
      <c r="BF76" s="518" t="e">
        <f ca="1">+IF(AND(ISNUMBER(OFFSET('Hygiene Data'!$F$5,0,10*ROW('Hygiene Data'!F70))),'Data Summary'!DU76="Yes"),OFFSET('Hygiene Data'!$F$5,0,10*ROW('Hygiene Data'!F70)),NA())</f>
        <v>#N/A</v>
      </c>
      <c r="BG76" s="518" t="e">
        <f ca="1">+IF(AND(ISNUMBER(OFFSET('Hygiene Data'!$F$7,0,10*ROW('Hygiene Data'!F70))),'Data Summary'!DV76="Yes"),OFFSET('Hygiene Data'!$F$7,0,10*ROW('Hygiene Data'!F70)),NA())</f>
        <v>#N/A</v>
      </c>
      <c r="BH76" s="518" t="e">
        <f ca="1">+IF(AND(ISNUMBER(OFFSET('Hygiene Data'!$F$9,0,10*ROW('Hygiene Data'!F70))),'Data Summary'!DW76="Yes"),OFFSET('Hygiene Data'!$F$9,0,10*ROW('Hygiene Data'!F70)),NA())</f>
        <v>#N/A</v>
      </c>
      <c r="BI76" s="518" t="e">
        <f ca="1">+IF(AND(ISNUMBER(OFFSET('Hygiene Data'!$G$5,0,10*ROW('Hygiene Data'!G70))),'Data Summary'!DX76="Yes"),OFFSET('Hygiene Data'!$G$5,0,10*ROW('Hygiene Data'!G70)),NA())</f>
        <v>#N/A</v>
      </c>
      <c r="BJ76" s="518" t="e">
        <f ca="1">+IF(AND(ISNUMBER(OFFSET('Hygiene Data'!$G$7,0,10*ROW('Hygiene Data'!G70))),'Data Summary'!DY76="Yes"),OFFSET('Hygiene Data'!$G$7,0,10*ROW('Hygiene Data'!G70)),NA())</f>
        <v>#N/A</v>
      </c>
      <c r="BK76" s="518" t="e">
        <f ca="1">+IF(AND(ISNUMBER(OFFSET('Hygiene Data'!$G$9,0,10*ROW('Hygiene Data'!G70))),'Data Summary'!DZ76="Yes"),OFFSET('Hygiene Data'!$G$9,0,10*ROW('Hygiene Data'!G70)),NA())</f>
        <v>#N/A</v>
      </c>
      <c r="BL76" s="518" t="e">
        <f ca="1">+IF(AND(ISNUMBER(OFFSET('Hygiene Data'!$H$5,0,10*ROW('Hygiene Data'!H70))),'Data Summary'!EA76="Yes"),OFFSET('Hygiene Data'!$H$5,0,10*ROW('Hygiene Data'!H70)),NA())</f>
        <v>#N/A</v>
      </c>
      <c r="BM76" s="518" t="e">
        <f ca="1">+IF(AND(ISNUMBER(OFFSET('Hygiene Data'!$H$7,0,10*ROW('Hygiene Data'!H70))),'Data Summary'!EB76="Yes"),OFFSET('Hygiene Data'!$H$7,0,10*ROW('Hygiene Data'!H70)),NA())</f>
        <v>#N/A</v>
      </c>
      <c r="BN76" s="518" t="e">
        <f ca="1">+IF(AND(ISNUMBER(OFFSET('Hygiene Data'!$H$9,0,10*ROW('Hygiene Data'!H70))),'Data Summary'!EC76="Yes"),OFFSET('Hygiene Data'!$H$9,0,10*ROW('Hygiene Data'!H70)),NA())</f>
        <v>#N/A</v>
      </c>
      <c r="BO76" s="518" t="e">
        <f ca="1">+IF(AND(ISNUMBER(OFFSET('Hygiene Data'!$I$5,0,10*ROW('Hygiene Data'!I70))),'Data Summary'!ED76="Yes"),OFFSET('Hygiene Data'!$I$5,0,10*ROW('Hygiene Data'!I70)),NA())</f>
        <v>#N/A</v>
      </c>
      <c r="BP76" s="518" t="e">
        <f ca="1">+IF(AND(ISNUMBER(OFFSET('Hygiene Data'!$I$7,0,10*ROW('Hygiene Data'!I70))),'Data Summary'!EE76="Yes"),OFFSET('Hygiene Data'!$I$7,0,10*ROW('Hygiene Data'!I70)),NA())</f>
        <v>#N/A</v>
      </c>
      <c r="BQ76" s="518" t="e">
        <f ca="1">+IF(AND(ISNUMBER(OFFSET('Hygiene Data'!$I$9,0,10*ROW('Hygiene Data'!I70))),'Data Summary'!EF76="Yes"),OFFSET('Hygiene Data'!$I$9,0,10*ROW('Hygiene Data'!I70)),NA())</f>
        <v>#N/A</v>
      </c>
    </row>
    <row r="77" spans="1:69" x14ac:dyDescent="0.25">
      <c r="A77" s="514" t="e">
        <f ca="1">+RIGHT('Data Summary'!A77,LEN('Data Summary'!A77)-9)</f>
        <v>#VALUE!</v>
      </c>
      <c r="B77" s="488" t="str">
        <f ca="1">+IF(ISTEXT('Data Summary'!B77),'Data Summary'!B77,"")</f>
        <v/>
      </c>
      <c r="C77" s="515" t="e">
        <f ca="1">+VALUE('Data Summary'!C77)</f>
        <v>#VALUE!</v>
      </c>
      <c r="D77" s="516" t="e">
        <f ca="1">+IF(AND(ISNUMBER(OFFSET('Water Data'!$D$4,0,10*ROW('Water Data'!D71))),'Data Summary'!BS77="Yes"),100-OFFSET('Water Data'!$D$4,0,10*ROW('Water Data'!D71)),NA())</f>
        <v>#N/A</v>
      </c>
      <c r="E77" s="516" t="e">
        <f ca="1">+IF(AND(ISNUMBER(OFFSET('Water Data'!$D$6,0,10*ROW('Water Data'!D71))),'Data Summary'!BT77="Yes"),OFFSET('Water Data'!$D$6,0,10*ROW('Water Data'!D71)),NA())</f>
        <v>#N/A</v>
      </c>
      <c r="F77" s="516" t="e">
        <f ca="1">+IF(AND(ISNUMBER(OFFSET('Water Data'!$D$9,0,10*ROW('Water Data'!D71))),'Data Summary'!BU77="Yes"),OFFSET('Water Data'!$D$9,0,10*ROW('Water Data'!D71)),NA())</f>
        <v>#N/A</v>
      </c>
      <c r="G77" s="516" t="e">
        <f ca="1">+IF(AND(ISNUMBER(OFFSET('Water Data'!$E$4,0,10*ROW('Water Data'!E71))),'Data Summary'!BV77="Yes"),100-OFFSET('Water Data'!$E$4,0,10*ROW('Water Data'!E71)),NA())</f>
        <v>#N/A</v>
      </c>
      <c r="H77" s="516" t="e">
        <f ca="1">+IF(AND(ISNUMBER(OFFSET('Water Data'!$E$6,0,10*ROW('Water Data'!E71))),'Data Summary'!BW77="Yes"),OFFSET('Water Data'!$E$6,0,10*ROW('Water Data'!E71)),NA())</f>
        <v>#N/A</v>
      </c>
      <c r="I77" s="516" t="e">
        <f ca="1">+IF(AND(ISNUMBER(OFFSET('Water Data'!$E$9,0,10*ROW('Water Data'!E71))),'Data Summary'!BX77="Yes"),OFFSET('Water Data'!$E$9,0,10*ROW('Water Data'!E71)),NA())</f>
        <v>#N/A</v>
      </c>
      <c r="J77" s="516" t="e">
        <f ca="1">+IF(AND(ISNUMBER(OFFSET('Water Data'!$F$4,0,10*ROW('Water Data'!F71))),'Data Summary'!BY77="Yes"),100-OFFSET('Water Data'!$F$4,0,10*ROW('Water Data'!F71)),NA())</f>
        <v>#N/A</v>
      </c>
      <c r="K77" s="516" t="e">
        <f ca="1">+IF(AND(ISNUMBER(OFFSET('Water Data'!$F$6,0,10*ROW('Water Data'!F71))),'Data Summary'!BZ77="Yes"),OFFSET('Water Data'!$F$6,0,10*ROW('Water Data'!F71)),NA())</f>
        <v>#N/A</v>
      </c>
      <c r="L77" s="516" t="e">
        <f ca="1">+IF(AND(ISNUMBER(OFFSET('Water Data'!$F$9,0,10*ROW('Water Data'!F71))),'Data Summary'!CA77="Yes"),OFFSET('Water Data'!$F$9,0,10*ROW('Water Data'!F71)),NA())</f>
        <v>#N/A</v>
      </c>
      <c r="M77" s="516" t="e">
        <f ca="1">+IF(AND(ISNUMBER(OFFSET('Water Data'!$G$4,0,10*ROW('Water Data'!G71))),'Data Summary'!CB77="Yes"),100-OFFSET('Water Data'!$G$4,0,10*ROW('Water Data'!G71)),NA())</f>
        <v>#N/A</v>
      </c>
      <c r="N77" s="516" t="e">
        <f ca="1">+IF(AND(ISNUMBER(OFFSET('Water Data'!$G$6,0,10*ROW('Water Data'!G71))),'Data Summary'!CC77="Yes"),OFFSET('Water Data'!$G$6,0,10*ROW('Water Data'!G71)),NA())</f>
        <v>#N/A</v>
      </c>
      <c r="O77" s="516" t="e">
        <f ca="1">+IF(AND(ISNUMBER(OFFSET('Water Data'!$G$9,0,10*ROW('Water Data'!G71))),'Data Summary'!CD77="Yes"),OFFSET('Water Data'!$G$9,0,10*ROW('Water Data'!G71)),NA())</f>
        <v>#N/A</v>
      </c>
      <c r="P77" s="516" t="e">
        <f ca="1">+IF(AND(ISNUMBER(OFFSET('Water Data'!$H$4,0,10*ROW('Water Data'!H71))),'Data Summary'!CE77="Yes"),100-OFFSET('Water Data'!$H$4,0,10*ROW('Water Data'!H71)),NA())</f>
        <v>#N/A</v>
      </c>
      <c r="Q77" s="516" t="e">
        <f ca="1">+IF(AND(ISNUMBER(OFFSET('Water Data'!$H$6,0,10*ROW('Water Data'!H71))),'Data Summary'!CF77="Yes"),OFFSET('Water Data'!$H$6,0,10*ROW('Water Data'!H71)),NA())</f>
        <v>#N/A</v>
      </c>
      <c r="R77" s="516" t="e">
        <f ca="1">+IF(AND(ISNUMBER(OFFSET('Water Data'!$H$9,0,10*ROW('Water Data'!H71))),'Data Summary'!CG77="Yes"),OFFSET('Water Data'!$H$9,0,10*ROW('Water Data'!H71)),NA())</f>
        <v>#N/A</v>
      </c>
      <c r="S77" s="516" t="e">
        <f ca="1">+IF(AND(ISNUMBER(OFFSET('Water Data'!$I$4,0,10*ROW('Water Data'!I71))),'Data Summary'!CH77="Yes"),100-OFFSET('Water Data'!$I$4,0,10*ROW('Water Data'!I71)),NA())</f>
        <v>#N/A</v>
      </c>
      <c r="T77" s="516" t="e">
        <f ca="1">+IF(AND(ISNUMBER(OFFSET('Water Data'!$I$6,0,10*ROW('Water Data'!I71))),'Data Summary'!CI77="Yes"),OFFSET('Water Data'!$I$6,0,10*ROW('Water Data'!I71)),NA())</f>
        <v>#N/A</v>
      </c>
      <c r="U77" s="516" t="e">
        <f ca="1">+IF(AND(ISNUMBER(OFFSET('Water Data'!$I$9,0,10*ROW('Water Data'!I71))),'Data Summary'!CJ77="Yes"),OFFSET('Water Data'!$I$9,0,10*ROW('Water Data'!I71)),NA())</f>
        <v>#N/A</v>
      </c>
      <c r="V77" s="517" t="e">
        <f ca="1">+IF(AND(ISNUMBER(OFFSET('Sanitation Data'!$D$4,0,10*ROW('Sanitation Data'!D71))),'Data Summary'!CK77="Yes"),100-OFFSET('Sanitation Data'!$D$4,0,10*ROW('Sanitation Data'!D71)),NA())</f>
        <v>#N/A</v>
      </c>
      <c r="W77" s="517" t="e">
        <f ca="1">+IF(AND(ISNUMBER(OFFSET('Sanitation Data'!$D$6,0,10*ROW('Sanitation Data'!D71))),'Data Summary'!CL77="Yes"),OFFSET('Sanitation Data'!$D$6,0,10*ROW('Sanitation Data'!D71)),NA())</f>
        <v>#N/A</v>
      </c>
      <c r="X77" s="517" t="e">
        <f ca="1">+IF(AND(ISNUMBER(OFFSET('Sanitation Data'!$D$10,0,10*ROW('Sanitation Data'!D71))),'Data Summary'!CM77="Yes"),OFFSET('Sanitation Data'!$D$10,0,10*ROW('Sanitation Data'!D71)),NA())</f>
        <v>#N/A</v>
      </c>
      <c r="Y77" s="517" t="e">
        <f ca="1">+IF(AND(ISNUMBER(OFFSET('Sanitation Data'!$D$11,0,10*ROW('Sanitation Data'!D71))),'Data Summary'!CN77="Yes"),OFFSET('Sanitation Data'!$D$11,0,10*ROW('Sanitation Data'!D71)),NA())</f>
        <v>#N/A</v>
      </c>
      <c r="Z77" s="517" t="e">
        <f ca="1">+IF(AND(ISNUMBER(OFFSET('Sanitation Data'!$D$12,0,10*ROW('Sanitation Data'!D71))),'Data Summary'!CO77="Yes"),OFFSET('Sanitation Data'!$D$12,0,10*ROW('Sanitation Data'!D71)),NA())</f>
        <v>#N/A</v>
      </c>
      <c r="AA77" s="517" t="e">
        <f ca="1">+IF(AND(ISNUMBER(OFFSET('Sanitation Data'!$E$4,0,10*ROW('Sanitation Data'!E71))),'Data Summary'!CP77="Yes"),100-OFFSET('Sanitation Data'!$E$4,0,10*ROW('Sanitation Data'!E71)),NA())</f>
        <v>#N/A</v>
      </c>
      <c r="AB77" s="517" t="e">
        <f ca="1">+IF(AND(ISNUMBER(OFFSET('Sanitation Data'!$E$6,0,10*ROW('Sanitation Data'!E71))),'Data Summary'!CQ77="Yes"),OFFSET('Sanitation Data'!$E$6,0,10*ROW('Sanitation Data'!E71)),NA())</f>
        <v>#N/A</v>
      </c>
      <c r="AC77" s="517" t="e">
        <f ca="1">+IF(AND(ISNUMBER(OFFSET('Sanitation Data'!$E$10,0,10*ROW('Sanitation Data'!E71))),'Data Summary'!CR77="Yes"),OFFSET('Sanitation Data'!$E$10,0,10*ROW('Sanitation Data'!E71)),NA())</f>
        <v>#N/A</v>
      </c>
      <c r="AD77" s="517" t="e">
        <f ca="1">+IF(AND(ISNUMBER(OFFSET('Sanitation Data'!$E$11,0,10*ROW('Sanitation Data'!E71))),'Data Summary'!CS77="Yes"),OFFSET('Sanitation Data'!$E$11,0,10*ROW('Sanitation Data'!E71)),NA())</f>
        <v>#N/A</v>
      </c>
      <c r="AE77" s="517" t="e">
        <f ca="1">+IF(AND(ISNUMBER(OFFSET('Sanitation Data'!$E$12,0,10*ROW('Sanitation Data'!E71))),'Data Summary'!CT77="Yes"),OFFSET('Sanitation Data'!$E$12,0,10*ROW('Sanitation Data'!E71)),NA())</f>
        <v>#N/A</v>
      </c>
      <c r="AF77" s="517" t="e">
        <f ca="1">+IF(AND(ISNUMBER(OFFSET('Sanitation Data'!$F$4,0,10*ROW('Sanitation Data'!F71))),'Data Summary'!CU77="Yes"),100-OFFSET('Sanitation Data'!$F$4,0,10*ROW('Sanitation Data'!F71)),NA())</f>
        <v>#N/A</v>
      </c>
      <c r="AG77" s="517" t="e">
        <f ca="1">+IF(AND(ISNUMBER(OFFSET('Sanitation Data'!$F$6,0,10*ROW('Sanitation Data'!F71))),'Data Summary'!CV77="Yes"),OFFSET('Sanitation Data'!$F$6,0,10*ROW('Sanitation Data'!F71)),NA())</f>
        <v>#N/A</v>
      </c>
      <c r="AH77" s="517" t="e">
        <f ca="1">+IF(AND(ISNUMBER(OFFSET('Sanitation Data'!$F$10,0,10*ROW('Sanitation Data'!F71))),'Data Summary'!CW77="Yes"),OFFSET('Sanitation Data'!$F$10,0,10*ROW('Sanitation Data'!F71)),NA())</f>
        <v>#N/A</v>
      </c>
      <c r="AI77" s="517" t="e">
        <f ca="1">+IF(AND(ISNUMBER(OFFSET('Sanitation Data'!$F$11,0,10*ROW('Sanitation Data'!F71))),'Data Summary'!CX77="Yes"),OFFSET('Sanitation Data'!$F$11,0,10*ROW('Sanitation Data'!F71)),NA())</f>
        <v>#N/A</v>
      </c>
      <c r="AJ77" s="517" t="e">
        <f ca="1">+IF(AND(ISNUMBER(OFFSET('Sanitation Data'!$F$12,0,10*ROW('Sanitation Data'!F71))),'Data Summary'!CY77="Yes"),OFFSET('Sanitation Data'!$F$12,0,10*ROW('Sanitation Data'!F71)),NA())</f>
        <v>#N/A</v>
      </c>
      <c r="AK77" s="517" t="e">
        <f ca="1">+IF(AND(ISNUMBER(OFFSET('Sanitation Data'!$G$4,0,10*ROW('Sanitation Data'!G71))),'Data Summary'!CZ77="Yes"),100-OFFSET('Sanitation Data'!$G$4,0,10*ROW('Sanitation Data'!G71)),NA())</f>
        <v>#N/A</v>
      </c>
      <c r="AL77" s="517" t="e">
        <f ca="1">+IF(AND(ISNUMBER(OFFSET('Sanitation Data'!$G$6,0,10*ROW('Sanitation Data'!G71))),'Data Summary'!DA77="Yes"),OFFSET('Sanitation Data'!$G$6,0,10*ROW('Sanitation Data'!G71)),NA())</f>
        <v>#N/A</v>
      </c>
      <c r="AM77" s="517" t="e">
        <f ca="1">+IF(AND(ISNUMBER(OFFSET('Sanitation Data'!$G$10,0,10*ROW('Sanitation Data'!G71))),'Data Summary'!DB77="Yes"),OFFSET('Sanitation Data'!$G$10,0,10*ROW('Sanitation Data'!G71)),NA())</f>
        <v>#N/A</v>
      </c>
      <c r="AN77" s="517" t="e">
        <f ca="1">+IF(AND(ISNUMBER(OFFSET('Sanitation Data'!$G$11,0,10*ROW('Sanitation Data'!G71))),'Data Summary'!DC77="Yes"),OFFSET('Sanitation Data'!$G$11,0,10*ROW('Sanitation Data'!G71)),NA())</f>
        <v>#N/A</v>
      </c>
      <c r="AO77" s="517" t="e">
        <f ca="1">+IF(AND(ISNUMBER(OFFSET('Sanitation Data'!$G$12,0,10*ROW('Sanitation Data'!G71))),'Data Summary'!DD77="Yes"),OFFSET('Sanitation Data'!$G$12,0,10*ROW('Sanitation Data'!G71)),NA())</f>
        <v>#N/A</v>
      </c>
      <c r="AP77" s="517" t="e">
        <f ca="1">+IF(AND(ISNUMBER(OFFSET('Sanitation Data'!$H$4,0,10*ROW('Sanitation Data'!H71))),'Data Summary'!DE77="Yes"),100-OFFSET('Sanitation Data'!$H$4,0,10*ROW('Sanitation Data'!H71)),NA())</f>
        <v>#N/A</v>
      </c>
      <c r="AQ77" s="517" t="e">
        <f ca="1">+IF(AND(ISNUMBER(OFFSET('Sanitation Data'!$H$6,0,10*ROW('Sanitation Data'!H71))),'Data Summary'!DF77="Yes"),OFFSET('Sanitation Data'!$H$6,0,10*ROW('Sanitation Data'!H71)),NA())</f>
        <v>#N/A</v>
      </c>
      <c r="AR77" s="517" t="e">
        <f ca="1">+IF(AND(ISNUMBER(OFFSET('Sanitation Data'!$H$10,0,10*ROW('Sanitation Data'!H71))),'Data Summary'!DG77="Yes"),OFFSET('Sanitation Data'!$H$10,0,10*ROW('Sanitation Data'!H71)),NA())</f>
        <v>#N/A</v>
      </c>
      <c r="AS77" s="517" t="e">
        <f ca="1">+IF(AND(ISNUMBER(OFFSET('Sanitation Data'!$H$11,0,10*ROW('Sanitation Data'!H71))),'Data Summary'!DH77="Yes"),OFFSET('Sanitation Data'!$H$11,0,10*ROW('Sanitation Data'!H71)),NA())</f>
        <v>#N/A</v>
      </c>
      <c r="AT77" s="517" t="e">
        <f ca="1">+IF(AND(ISNUMBER(OFFSET('Sanitation Data'!$H$12,0,10*ROW('Sanitation Data'!H71))),'Data Summary'!DI77="Yes"),OFFSET('Sanitation Data'!$H$12,0,10*ROW('Sanitation Data'!H71)),NA())</f>
        <v>#N/A</v>
      </c>
      <c r="AU77" s="517" t="e">
        <f ca="1">+IF(AND(ISNUMBER(OFFSET('Sanitation Data'!$I$4,0,10*ROW('Sanitation Data'!I71))),'Data Summary'!DJ77="Yes"),100-OFFSET('Sanitation Data'!$I$4,0,10*ROW('Sanitation Data'!I71)),NA())</f>
        <v>#N/A</v>
      </c>
      <c r="AV77" s="517" t="e">
        <f ca="1">+IF(AND(ISNUMBER(OFFSET('Sanitation Data'!$I$6,0,10*ROW('Sanitation Data'!I71))),'Data Summary'!DK77="Yes"),OFFSET('Sanitation Data'!$I$6,0,10*ROW('Sanitation Data'!I71)),NA())</f>
        <v>#N/A</v>
      </c>
      <c r="AW77" s="517" t="e">
        <f ca="1">+IF(AND(ISNUMBER(OFFSET('Sanitation Data'!$I$10,0,10*ROW('Sanitation Data'!I71))),'Data Summary'!DL77="Yes"),OFFSET('Sanitation Data'!$I$10,0,10*ROW('Sanitation Data'!I71)),NA())</f>
        <v>#N/A</v>
      </c>
      <c r="AX77" s="517" t="e">
        <f ca="1">+IF(AND(ISNUMBER(OFFSET('Sanitation Data'!$I$11,0,10*ROW('Sanitation Data'!I71))),'Data Summary'!DM77="Yes"),OFFSET('Sanitation Data'!$I$11,0,10*ROW('Sanitation Data'!I71)),NA())</f>
        <v>#N/A</v>
      </c>
      <c r="AY77" s="517" t="e">
        <f ca="1">+IF(AND(ISNUMBER(OFFSET('Sanitation Data'!$I$12,0,10*ROW('Sanitation Data'!I71))),'Data Summary'!DN77="Yes"),OFFSET('Sanitation Data'!$I$12,0,10*ROW('Sanitation Data'!I71)),NA())</f>
        <v>#N/A</v>
      </c>
      <c r="AZ77" s="518" t="e">
        <f ca="1">+IF(AND(ISNUMBER(OFFSET('Hygiene Data'!$D$5,0,10*ROW('Hygiene Data'!D71))),'Data Summary'!DO77="Yes"),OFFSET('Hygiene Data'!$D$5,0,10*ROW('Hygiene Data'!D71)),NA())</f>
        <v>#N/A</v>
      </c>
      <c r="BA77" s="518" t="e">
        <f ca="1">+IF(AND(ISNUMBER(OFFSET('Hygiene Data'!$D$7,0,10*ROW('Hygiene Data'!D71))),'Data Summary'!DP77="Yes"),OFFSET('Hygiene Data'!$D$7,0,10*ROW('Hygiene Data'!D71)),NA())</f>
        <v>#N/A</v>
      </c>
      <c r="BB77" s="518" t="e">
        <f ca="1">+IF(AND(ISNUMBER(OFFSET('Hygiene Data'!$D$9,0,10*ROW('Hygiene Data'!D71))),'Data Summary'!DQ77="Yes"),OFFSET('Hygiene Data'!$D$9,0,10*ROW('Hygiene Data'!D71)),NA())</f>
        <v>#N/A</v>
      </c>
      <c r="BC77" s="518" t="e">
        <f ca="1">+IF(AND(ISNUMBER(OFFSET('Hygiene Data'!$E$5,0,10*ROW('Hygiene Data'!E71))),'Data Summary'!DR77="Yes"),OFFSET('Hygiene Data'!$E$5,0,10*ROW('Hygiene Data'!E71)),NA())</f>
        <v>#N/A</v>
      </c>
      <c r="BD77" s="518" t="e">
        <f ca="1">+IF(AND(ISNUMBER(OFFSET('Hygiene Data'!$E$7,0,10*ROW('Hygiene Data'!E71))),'Data Summary'!DS77="Yes"),OFFSET('Hygiene Data'!$E$7,0,10*ROW('Hygiene Data'!E71)),NA())</f>
        <v>#N/A</v>
      </c>
      <c r="BE77" s="518" t="e">
        <f ca="1">+IF(AND(ISNUMBER(OFFSET('Hygiene Data'!$E$9,0,10*ROW('Hygiene Data'!E71))),'Data Summary'!DT77="Yes"),OFFSET('Hygiene Data'!$E$9,0,10*ROW('Hygiene Data'!E71)),NA())</f>
        <v>#N/A</v>
      </c>
      <c r="BF77" s="518" t="e">
        <f ca="1">+IF(AND(ISNUMBER(OFFSET('Hygiene Data'!$F$5,0,10*ROW('Hygiene Data'!F71))),'Data Summary'!DU77="Yes"),OFFSET('Hygiene Data'!$F$5,0,10*ROW('Hygiene Data'!F71)),NA())</f>
        <v>#N/A</v>
      </c>
      <c r="BG77" s="518" t="e">
        <f ca="1">+IF(AND(ISNUMBER(OFFSET('Hygiene Data'!$F$7,0,10*ROW('Hygiene Data'!F71))),'Data Summary'!DV77="Yes"),OFFSET('Hygiene Data'!$F$7,0,10*ROW('Hygiene Data'!F71)),NA())</f>
        <v>#N/A</v>
      </c>
      <c r="BH77" s="518" t="e">
        <f ca="1">+IF(AND(ISNUMBER(OFFSET('Hygiene Data'!$F$9,0,10*ROW('Hygiene Data'!F71))),'Data Summary'!DW77="Yes"),OFFSET('Hygiene Data'!$F$9,0,10*ROW('Hygiene Data'!F71)),NA())</f>
        <v>#N/A</v>
      </c>
      <c r="BI77" s="518" t="e">
        <f ca="1">+IF(AND(ISNUMBER(OFFSET('Hygiene Data'!$G$5,0,10*ROW('Hygiene Data'!G71))),'Data Summary'!DX77="Yes"),OFFSET('Hygiene Data'!$G$5,0,10*ROW('Hygiene Data'!G71)),NA())</f>
        <v>#N/A</v>
      </c>
      <c r="BJ77" s="518" t="e">
        <f ca="1">+IF(AND(ISNUMBER(OFFSET('Hygiene Data'!$G$7,0,10*ROW('Hygiene Data'!G71))),'Data Summary'!DY77="Yes"),OFFSET('Hygiene Data'!$G$7,0,10*ROW('Hygiene Data'!G71)),NA())</f>
        <v>#N/A</v>
      </c>
      <c r="BK77" s="518" t="e">
        <f ca="1">+IF(AND(ISNUMBER(OFFSET('Hygiene Data'!$G$9,0,10*ROW('Hygiene Data'!G71))),'Data Summary'!DZ77="Yes"),OFFSET('Hygiene Data'!$G$9,0,10*ROW('Hygiene Data'!G71)),NA())</f>
        <v>#N/A</v>
      </c>
      <c r="BL77" s="518" t="e">
        <f ca="1">+IF(AND(ISNUMBER(OFFSET('Hygiene Data'!$H$5,0,10*ROW('Hygiene Data'!H71))),'Data Summary'!EA77="Yes"),OFFSET('Hygiene Data'!$H$5,0,10*ROW('Hygiene Data'!H71)),NA())</f>
        <v>#N/A</v>
      </c>
      <c r="BM77" s="518" t="e">
        <f ca="1">+IF(AND(ISNUMBER(OFFSET('Hygiene Data'!$H$7,0,10*ROW('Hygiene Data'!H71))),'Data Summary'!EB77="Yes"),OFFSET('Hygiene Data'!$H$7,0,10*ROW('Hygiene Data'!H71)),NA())</f>
        <v>#N/A</v>
      </c>
      <c r="BN77" s="518" t="e">
        <f ca="1">+IF(AND(ISNUMBER(OFFSET('Hygiene Data'!$H$9,0,10*ROW('Hygiene Data'!H71))),'Data Summary'!EC77="Yes"),OFFSET('Hygiene Data'!$H$9,0,10*ROW('Hygiene Data'!H71)),NA())</f>
        <v>#N/A</v>
      </c>
      <c r="BO77" s="518" t="e">
        <f ca="1">+IF(AND(ISNUMBER(OFFSET('Hygiene Data'!$I$5,0,10*ROW('Hygiene Data'!I71))),'Data Summary'!ED77="Yes"),OFFSET('Hygiene Data'!$I$5,0,10*ROW('Hygiene Data'!I71)),NA())</f>
        <v>#N/A</v>
      </c>
      <c r="BP77" s="518" t="e">
        <f ca="1">+IF(AND(ISNUMBER(OFFSET('Hygiene Data'!$I$7,0,10*ROW('Hygiene Data'!I71))),'Data Summary'!EE77="Yes"),OFFSET('Hygiene Data'!$I$7,0,10*ROW('Hygiene Data'!I71)),NA())</f>
        <v>#N/A</v>
      </c>
      <c r="BQ77" s="518" t="e">
        <f ca="1">+IF(AND(ISNUMBER(OFFSET('Hygiene Data'!$I$9,0,10*ROW('Hygiene Data'!I71))),'Data Summary'!EF77="Yes"),OFFSET('Hygiene Data'!$I$9,0,10*ROW('Hygiene Data'!I71)),NA())</f>
        <v>#N/A</v>
      </c>
    </row>
    <row r="78" spans="1:69" x14ac:dyDescent="0.25">
      <c r="A78" s="514" t="e">
        <f ca="1">+RIGHT('Data Summary'!A78,LEN('Data Summary'!A78)-9)</f>
        <v>#VALUE!</v>
      </c>
      <c r="B78" s="488" t="str">
        <f ca="1">+IF(ISTEXT('Data Summary'!B78),'Data Summary'!B78,"")</f>
        <v/>
      </c>
      <c r="C78" s="515" t="e">
        <f ca="1">+VALUE('Data Summary'!C78)</f>
        <v>#VALUE!</v>
      </c>
      <c r="D78" s="516" t="e">
        <f ca="1">+IF(AND(ISNUMBER(OFFSET('Water Data'!$D$4,0,10*ROW('Water Data'!D72))),'Data Summary'!BS78="Yes"),100-OFFSET('Water Data'!$D$4,0,10*ROW('Water Data'!D72)),NA())</f>
        <v>#N/A</v>
      </c>
      <c r="E78" s="516" t="e">
        <f ca="1">+IF(AND(ISNUMBER(OFFSET('Water Data'!$D$6,0,10*ROW('Water Data'!D72))),'Data Summary'!BT78="Yes"),OFFSET('Water Data'!$D$6,0,10*ROW('Water Data'!D72)),NA())</f>
        <v>#N/A</v>
      </c>
      <c r="F78" s="516" t="e">
        <f ca="1">+IF(AND(ISNUMBER(OFFSET('Water Data'!$D$9,0,10*ROW('Water Data'!D72))),'Data Summary'!BU78="Yes"),OFFSET('Water Data'!$D$9,0,10*ROW('Water Data'!D72)),NA())</f>
        <v>#N/A</v>
      </c>
      <c r="G78" s="516" t="e">
        <f ca="1">+IF(AND(ISNUMBER(OFFSET('Water Data'!$E$4,0,10*ROW('Water Data'!E72))),'Data Summary'!BV78="Yes"),100-OFFSET('Water Data'!$E$4,0,10*ROW('Water Data'!E72)),NA())</f>
        <v>#N/A</v>
      </c>
      <c r="H78" s="516" t="e">
        <f ca="1">+IF(AND(ISNUMBER(OFFSET('Water Data'!$E$6,0,10*ROW('Water Data'!E72))),'Data Summary'!BW78="Yes"),OFFSET('Water Data'!$E$6,0,10*ROW('Water Data'!E72)),NA())</f>
        <v>#N/A</v>
      </c>
      <c r="I78" s="516" t="e">
        <f ca="1">+IF(AND(ISNUMBER(OFFSET('Water Data'!$E$9,0,10*ROW('Water Data'!E72))),'Data Summary'!BX78="Yes"),OFFSET('Water Data'!$E$9,0,10*ROW('Water Data'!E72)),NA())</f>
        <v>#N/A</v>
      </c>
      <c r="J78" s="516" t="e">
        <f ca="1">+IF(AND(ISNUMBER(OFFSET('Water Data'!$F$4,0,10*ROW('Water Data'!F72))),'Data Summary'!BY78="Yes"),100-OFFSET('Water Data'!$F$4,0,10*ROW('Water Data'!F72)),NA())</f>
        <v>#N/A</v>
      </c>
      <c r="K78" s="516" t="e">
        <f ca="1">+IF(AND(ISNUMBER(OFFSET('Water Data'!$F$6,0,10*ROW('Water Data'!F72))),'Data Summary'!BZ78="Yes"),OFFSET('Water Data'!$F$6,0,10*ROW('Water Data'!F72)),NA())</f>
        <v>#N/A</v>
      </c>
      <c r="L78" s="516" t="e">
        <f ca="1">+IF(AND(ISNUMBER(OFFSET('Water Data'!$F$9,0,10*ROW('Water Data'!F72))),'Data Summary'!CA78="Yes"),OFFSET('Water Data'!$F$9,0,10*ROW('Water Data'!F72)),NA())</f>
        <v>#N/A</v>
      </c>
      <c r="M78" s="516" t="e">
        <f ca="1">+IF(AND(ISNUMBER(OFFSET('Water Data'!$G$4,0,10*ROW('Water Data'!G72))),'Data Summary'!CB78="Yes"),100-OFFSET('Water Data'!$G$4,0,10*ROW('Water Data'!G72)),NA())</f>
        <v>#N/A</v>
      </c>
      <c r="N78" s="516" t="e">
        <f ca="1">+IF(AND(ISNUMBER(OFFSET('Water Data'!$G$6,0,10*ROW('Water Data'!G72))),'Data Summary'!CC78="Yes"),OFFSET('Water Data'!$G$6,0,10*ROW('Water Data'!G72)),NA())</f>
        <v>#N/A</v>
      </c>
      <c r="O78" s="516" t="e">
        <f ca="1">+IF(AND(ISNUMBER(OFFSET('Water Data'!$G$9,0,10*ROW('Water Data'!G72))),'Data Summary'!CD78="Yes"),OFFSET('Water Data'!$G$9,0,10*ROW('Water Data'!G72)),NA())</f>
        <v>#N/A</v>
      </c>
      <c r="P78" s="516" t="e">
        <f ca="1">+IF(AND(ISNUMBER(OFFSET('Water Data'!$H$4,0,10*ROW('Water Data'!H72))),'Data Summary'!CE78="Yes"),100-OFFSET('Water Data'!$H$4,0,10*ROW('Water Data'!H72)),NA())</f>
        <v>#N/A</v>
      </c>
      <c r="Q78" s="516" t="e">
        <f ca="1">+IF(AND(ISNUMBER(OFFSET('Water Data'!$H$6,0,10*ROW('Water Data'!H72))),'Data Summary'!CF78="Yes"),OFFSET('Water Data'!$H$6,0,10*ROW('Water Data'!H72)),NA())</f>
        <v>#N/A</v>
      </c>
      <c r="R78" s="516" t="e">
        <f ca="1">+IF(AND(ISNUMBER(OFFSET('Water Data'!$H$9,0,10*ROW('Water Data'!H72))),'Data Summary'!CG78="Yes"),OFFSET('Water Data'!$H$9,0,10*ROW('Water Data'!H72)),NA())</f>
        <v>#N/A</v>
      </c>
      <c r="S78" s="516" t="e">
        <f ca="1">+IF(AND(ISNUMBER(OFFSET('Water Data'!$I$4,0,10*ROW('Water Data'!I72))),'Data Summary'!CH78="Yes"),100-OFFSET('Water Data'!$I$4,0,10*ROW('Water Data'!I72)),NA())</f>
        <v>#N/A</v>
      </c>
      <c r="T78" s="516" t="e">
        <f ca="1">+IF(AND(ISNUMBER(OFFSET('Water Data'!$I$6,0,10*ROW('Water Data'!I72))),'Data Summary'!CI78="Yes"),OFFSET('Water Data'!$I$6,0,10*ROW('Water Data'!I72)),NA())</f>
        <v>#N/A</v>
      </c>
      <c r="U78" s="516" t="e">
        <f ca="1">+IF(AND(ISNUMBER(OFFSET('Water Data'!$I$9,0,10*ROW('Water Data'!I72))),'Data Summary'!CJ78="Yes"),OFFSET('Water Data'!$I$9,0,10*ROW('Water Data'!I72)),NA())</f>
        <v>#N/A</v>
      </c>
      <c r="V78" s="517" t="e">
        <f ca="1">+IF(AND(ISNUMBER(OFFSET('Sanitation Data'!$D$4,0,10*ROW('Sanitation Data'!D72))),'Data Summary'!CK78="Yes"),100-OFFSET('Sanitation Data'!$D$4,0,10*ROW('Sanitation Data'!D72)),NA())</f>
        <v>#N/A</v>
      </c>
      <c r="W78" s="517" t="e">
        <f ca="1">+IF(AND(ISNUMBER(OFFSET('Sanitation Data'!$D$6,0,10*ROW('Sanitation Data'!D72))),'Data Summary'!CL78="Yes"),OFFSET('Sanitation Data'!$D$6,0,10*ROW('Sanitation Data'!D72)),NA())</f>
        <v>#N/A</v>
      </c>
      <c r="X78" s="517" t="e">
        <f ca="1">+IF(AND(ISNUMBER(OFFSET('Sanitation Data'!$D$10,0,10*ROW('Sanitation Data'!D72))),'Data Summary'!CM78="Yes"),OFFSET('Sanitation Data'!$D$10,0,10*ROW('Sanitation Data'!D72)),NA())</f>
        <v>#N/A</v>
      </c>
      <c r="Y78" s="517" t="e">
        <f ca="1">+IF(AND(ISNUMBER(OFFSET('Sanitation Data'!$D$11,0,10*ROW('Sanitation Data'!D72))),'Data Summary'!CN78="Yes"),OFFSET('Sanitation Data'!$D$11,0,10*ROW('Sanitation Data'!D72)),NA())</f>
        <v>#N/A</v>
      </c>
      <c r="Z78" s="517" t="e">
        <f ca="1">+IF(AND(ISNUMBER(OFFSET('Sanitation Data'!$D$12,0,10*ROW('Sanitation Data'!D72))),'Data Summary'!CO78="Yes"),OFFSET('Sanitation Data'!$D$12,0,10*ROW('Sanitation Data'!D72)),NA())</f>
        <v>#N/A</v>
      </c>
      <c r="AA78" s="517" t="e">
        <f ca="1">+IF(AND(ISNUMBER(OFFSET('Sanitation Data'!$E$4,0,10*ROW('Sanitation Data'!E72))),'Data Summary'!CP78="Yes"),100-OFFSET('Sanitation Data'!$E$4,0,10*ROW('Sanitation Data'!E72)),NA())</f>
        <v>#N/A</v>
      </c>
      <c r="AB78" s="517" t="e">
        <f ca="1">+IF(AND(ISNUMBER(OFFSET('Sanitation Data'!$E$6,0,10*ROW('Sanitation Data'!E72))),'Data Summary'!CQ78="Yes"),OFFSET('Sanitation Data'!$E$6,0,10*ROW('Sanitation Data'!E72)),NA())</f>
        <v>#N/A</v>
      </c>
      <c r="AC78" s="517" t="e">
        <f ca="1">+IF(AND(ISNUMBER(OFFSET('Sanitation Data'!$E$10,0,10*ROW('Sanitation Data'!E72))),'Data Summary'!CR78="Yes"),OFFSET('Sanitation Data'!$E$10,0,10*ROW('Sanitation Data'!E72)),NA())</f>
        <v>#N/A</v>
      </c>
      <c r="AD78" s="517" t="e">
        <f ca="1">+IF(AND(ISNUMBER(OFFSET('Sanitation Data'!$E$11,0,10*ROW('Sanitation Data'!E72))),'Data Summary'!CS78="Yes"),OFFSET('Sanitation Data'!$E$11,0,10*ROW('Sanitation Data'!E72)),NA())</f>
        <v>#N/A</v>
      </c>
      <c r="AE78" s="517" t="e">
        <f ca="1">+IF(AND(ISNUMBER(OFFSET('Sanitation Data'!$E$12,0,10*ROW('Sanitation Data'!E72))),'Data Summary'!CT78="Yes"),OFFSET('Sanitation Data'!$E$12,0,10*ROW('Sanitation Data'!E72)),NA())</f>
        <v>#N/A</v>
      </c>
      <c r="AF78" s="517" t="e">
        <f ca="1">+IF(AND(ISNUMBER(OFFSET('Sanitation Data'!$F$4,0,10*ROW('Sanitation Data'!F72))),'Data Summary'!CU78="Yes"),100-OFFSET('Sanitation Data'!$F$4,0,10*ROW('Sanitation Data'!F72)),NA())</f>
        <v>#N/A</v>
      </c>
      <c r="AG78" s="517" t="e">
        <f ca="1">+IF(AND(ISNUMBER(OFFSET('Sanitation Data'!$F$6,0,10*ROW('Sanitation Data'!F72))),'Data Summary'!CV78="Yes"),OFFSET('Sanitation Data'!$F$6,0,10*ROW('Sanitation Data'!F72)),NA())</f>
        <v>#N/A</v>
      </c>
      <c r="AH78" s="517" t="e">
        <f ca="1">+IF(AND(ISNUMBER(OFFSET('Sanitation Data'!$F$10,0,10*ROW('Sanitation Data'!F72))),'Data Summary'!CW78="Yes"),OFFSET('Sanitation Data'!$F$10,0,10*ROW('Sanitation Data'!F72)),NA())</f>
        <v>#N/A</v>
      </c>
      <c r="AI78" s="517" t="e">
        <f ca="1">+IF(AND(ISNUMBER(OFFSET('Sanitation Data'!$F$11,0,10*ROW('Sanitation Data'!F72))),'Data Summary'!CX78="Yes"),OFFSET('Sanitation Data'!$F$11,0,10*ROW('Sanitation Data'!F72)),NA())</f>
        <v>#N/A</v>
      </c>
      <c r="AJ78" s="517" t="e">
        <f ca="1">+IF(AND(ISNUMBER(OFFSET('Sanitation Data'!$F$12,0,10*ROW('Sanitation Data'!F72))),'Data Summary'!CY78="Yes"),OFFSET('Sanitation Data'!$F$12,0,10*ROW('Sanitation Data'!F72)),NA())</f>
        <v>#N/A</v>
      </c>
      <c r="AK78" s="517" t="e">
        <f ca="1">+IF(AND(ISNUMBER(OFFSET('Sanitation Data'!$G$4,0,10*ROW('Sanitation Data'!G72))),'Data Summary'!CZ78="Yes"),100-OFFSET('Sanitation Data'!$G$4,0,10*ROW('Sanitation Data'!G72)),NA())</f>
        <v>#N/A</v>
      </c>
      <c r="AL78" s="517" t="e">
        <f ca="1">+IF(AND(ISNUMBER(OFFSET('Sanitation Data'!$G$6,0,10*ROW('Sanitation Data'!G72))),'Data Summary'!DA78="Yes"),OFFSET('Sanitation Data'!$G$6,0,10*ROW('Sanitation Data'!G72)),NA())</f>
        <v>#N/A</v>
      </c>
      <c r="AM78" s="517" t="e">
        <f ca="1">+IF(AND(ISNUMBER(OFFSET('Sanitation Data'!$G$10,0,10*ROW('Sanitation Data'!G72))),'Data Summary'!DB78="Yes"),OFFSET('Sanitation Data'!$G$10,0,10*ROW('Sanitation Data'!G72)),NA())</f>
        <v>#N/A</v>
      </c>
      <c r="AN78" s="517" t="e">
        <f ca="1">+IF(AND(ISNUMBER(OFFSET('Sanitation Data'!$G$11,0,10*ROW('Sanitation Data'!G72))),'Data Summary'!DC78="Yes"),OFFSET('Sanitation Data'!$G$11,0,10*ROW('Sanitation Data'!G72)),NA())</f>
        <v>#N/A</v>
      </c>
      <c r="AO78" s="517" t="e">
        <f ca="1">+IF(AND(ISNUMBER(OFFSET('Sanitation Data'!$G$12,0,10*ROW('Sanitation Data'!G72))),'Data Summary'!DD78="Yes"),OFFSET('Sanitation Data'!$G$12,0,10*ROW('Sanitation Data'!G72)),NA())</f>
        <v>#N/A</v>
      </c>
      <c r="AP78" s="517" t="e">
        <f ca="1">+IF(AND(ISNUMBER(OFFSET('Sanitation Data'!$H$4,0,10*ROW('Sanitation Data'!H72))),'Data Summary'!DE78="Yes"),100-OFFSET('Sanitation Data'!$H$4,0,10*ROW('Sanitation Data'!H72)),NA())</f>
        <v>#N/A</v>
      </c>
      <c r="AQ78" s="517" t="e">
        <f ca="1">+IF(AND(ISNUMBER(OFFSET('Sanitation Data'!$H$6,0,10*ROW('Sanitation Data'!H72))),'Data Summary'!DF78="Yes"),OFFSET('Sanitation Data'!$H$6,0,10*ROW('Sanitation Data'!H72)),NA())</f>
        <v>#N/A</v>
      </c>
      <c r="AR78" s="517" t="e">
        <f ca="1">+IF(AND(ISNUMBER(OFFSET('Sanitation Data'!$H$10,0,10*ROW('Sanitation Data'!H72))),'Data Summary'!DG78="Yes"),OFFSET('Sanitation Data'!$H$10,0,10*ROW('Sanitation Data'!H72)),NA())</f>
        <v>#N/A</v>
      </c>
      <c r="AS78" s="517" t="e">
        <f ca="1">+IF(AND(ISNUMBER(OFFSET('Sanitation Data'!$H$11,0,10*ROW('Sanitation Data'!H72))),'Data Summary'!DH78="Yes"),OFFSET('Sanitation Data'!$H$11,0,10*ROW('Sanitation Data'!H72)),NA())</f>
        <v>#N/A</v>
      </c>
      <c r="AT78" s="517" t="e">
        <f ca="1">+IF(AND(ISNUMBER(OFFSET('Sanitation Data'!$H$12,0,10*ROW('Sanitation Data'!H72))),'Data Summary'!DI78="Yes"),OFFSET('Sanitation Data'!$H$12,0,10*ROW('Sanitation Data'!H72)),NA())</f>
        <v>#N/A</v>
      </c>
      <c r="AU78" s="517" t="e">
        <f ca="1">+IF(AND(ISNUMBER(OFFSET('Sanitation Data'!$I$4,0,10*ROW('Sanitation Data'!I72))),'Data Summary'!DJ78="Yes"),100-OFFSET('Sanitation Data'!$I$4,0,10*ROW('Sanitation Data'!I72)),NA())</f>
        <v>#N/A</v>
      </c>
      <c r="AV78" s="517" t="e">
        <f ca="1">+IF(AND(ISNUMBER(OFFSET('Sanitation Data'!$I$6,0,10*ROW('Sanitation Data'!I72))),'Data Summary'!DK78="Yes"),OFFSET('Sanitation Data'!$I$6,0,10*ROW('Sanitation Data'!I72)),NA())</f>
        <v>#N/A</v>
      </c>
      <c r="AW78" s="517" t="e">
        <f ca="1">+IF(AND(ISNUMBER(OFFSET('Sanitation Data'!$I$10,0,10*ROW('Sanitation Data'!I72))),'Data Summary'!DL78="Yes"),OFFSET('Sanitation Data'!$I$10,0,10*ROW('Sanitation Data'!I72)),NA())</f>
        <v>#N/A</v>
      </c>
      <c r="AX78" s="517" t="e">
        <f ca="1">+IF(AND(ISNUMBER(OFFSET('Sanitation Data'!$I$11,0,10*ROW('Sanitation Data'!I72))),'Data Summary'!DM78="Yes"),OFFSET('Sanitation Data'!$I$11,0,10*ROW('Sanitation Data'!I72)),NA())</f>
        <v>#N/A</v>
      </c>
      <c r="AY78" s="517" t="e">
        <f ca="1">+IF(AND(ISNUMBER(OFFSET('Sanitation Data'!$I$12,0,10*ROW('Sanitation Data'!I72))),'Data Summary'!DN78="Yes"),OFFSET('Sanitation Data'!$I$12,0,10*ROW('Sanitation Data'!I72)),NA())</f>
        <v>#N/A</v>
      </c>
      <c r="AZ78" s="518" t="e">
        <f ca="1">+IF(AND(ISNUMBER(OFFSET('Hygiene Data'!$D$5,0,10*ROW('Hygiene Data'!D72))),'Data Summary'!DO78="Yes"),OFFSET('Hygiene Data'!$D$5,0,10*ROW('Hygiene Data'!D72)),NA())</f>
        <v>#N/A</v>
      </c>
      <c r="BA78" s="518" t="e">
        <f ca="1">+IF(AND(ISNUMBER(OFFSET('Hygiene Data'!$D$7,0,10*ROW('Hygiene Data'!D72))),'Data Summary'!DP78="Yes"),OFFSET('Hygiene Data'!$D$7,0,10*ROW('Hygiene Data'!D72)),NA())</f>
        <v>#N/A</v>
      </c>
      <c r="BB78" s="518" t="e">
        <f ca="1">+IF(AND(ISNUMBER(OFFSET('Hygiene Data'!$D$9,0,10*ROW('Hygiene Data'!D72))),'Data Summary'!DQ78="Yes"),OFFSET('Hygiene Data'!$D$9,0,10*ROW('Hygiene Data'!D72)),NA())</f>
        <v>#N/A</v>
      </c>
      <c r="BC78" s="518" t="e">
        <f ca="1">+IF(AND(ISNUMBER(OFFSET('Hygiene Data'!$E$5,0,10*ROW('Hygiene Data'!E72))),'Data Summary'!DR78="Yes"),OFFSET('Hygiene Data'!$E$5,0,10*ROW('Hygiene Data'!E72)),NA())</f>
        <v>#N/A</v>
      </c>
      <c r="BD78" s="518" t="e">
        <f ca="1">+IF(AND(ISNUMBER(OFFSET('Hygiene Data'!$E$7,0,10*ROW('Hygiene Data'!E72))),'Data Summary'!DS78="Yes"),OFFSET('Hygiene Data'!$E$7,0,10*ROW('Hygiene Data'!E72)),NA())</f>
        <v>#N/A</v>
      </c>
      <c r="BE78" s="518" t="e">
        <f ca="1">+IF(AND(ISNUMBER(OFFSET('Hygiene Data'!$E$9,0,10*ROW('Hygiene Data'!E72))),'Data Summary'!DT78="Yes"),OFFSET('Hygiene Data'!$E$9,0,10*ROW('Hygiene Data'!E72)),NA())</f>
        <v>#N/A</v>
      </c>
      <c r="BF78" s="518" t="e">
        <f ca="1">+IF(AND(ISNUMBER(OFFSET('Hygiene Data'!$F$5,0,10*ROW('Hygiene Data'!F72))),'Data Summary'!DU78="Yes"),OFFSET('Hygiene Data'!$F$5,0,10*ROW('Hygiene Data'!F72)),NA())</f>
        <v>#N/A</v>
      </c>
      <c r="BG78" s="518" t="e">
        <f ca="1">+IF(AND(ISNUMBER(OFFSET('Hygiene Data'!$F$7,0,10*ROW('Hygiene Data'!F72))),'Data Summary'!DV78="Yes"),OFFSET('Hygiene Data'!$F$7,0,10*ROW('Hygiene Data'!F72)),NA())</f>
        <v>#N/A</v>
      </c>
      <c r="BH78" s="518" t="e">
        <f ca="1">+IF(AND(ISNUMBER(OFFSET('Hygiene Data'!$F$9,0,10*ROW('Hygiene Data'!F72))),'Data Summary'!DW78="Yes"),OFFSET('Hygiene Data'!$F$9,0,10*ROW('Hygiene Data'!F72)),NA())</f>
        <v>#N/A</v>
      </c>
      <c r="BI78" s="518" t="e">
        <f ca="1">+IF(AND(ISNUMBER(OFFSET('Hygiene Data'!$G$5,0,10*ROW('Hygiene Data'!G72))),'Data Summary'!DX78="Yes"),OFFSET('Hygiene Data'!$G$5,0,10*ROW('Hygiene Data'!G72)),NA())</f>
        <v>#N/A</v>
      </c>
      <c r="BJ78" s="518" t="e">
        <f ca="1">+IF(AND(ISNUMBER(OFFSET('Hygiene Data'!$G$7,0,10*ROW('Hygiene Data'!G72))),'Data Summary'!DY78="Yes"),OFFSET('Hygiene Data'!$G$7,0,10*ROW('Hygiene Data'!G72)),NA())</f>
        <v>#N/A</v>
      </c>
      <c r="BK78" s="518" t="e">
        <f ca="1">+IF(AND(ISNUMBER(OFFSET('Hygiene Data'!$G$9,0,10*ROW('Hygiene Data'!G72))),'Data Summary'!DZ78="Yes"),OFFSET('Hygiene Data'!$G$9,0,10*ROW('Hygiene Data'!G72)),NA())</f>
        <v>#N/A</v>
      </c>
      <c r="BL78" s="518" t="e">
        <f ca="1">+IF(AND(ISNUMBER(OFFSET('Hygiene Data'!$H$5,0,10*ROW('Hygiene Data'!H72))),'Data Summary'!EA78="Yes"),OFFSET('Hygiene Data'!$H$5,0,10*ROW('Hygiene Data'!H72)),NA())</f>
        <v>#N/A</v>
      </c>
      <c r="BM78" s="518" t="e">
        <f ca="1">+IF(AND(ISNUMBER(OFFSET('Hygiene Data'!$H$7,0,10*ROW('Hygiene Data'!H72))),'Data Summary'!EB78="Yes"),OFFSET('Hygiene Data'!$H$7,0,10*ROW('Hygiene Data'!H72)),NA())</f>
        <v>#N/A</v>
      </c>
      <c r="BN78" s="518" t="e">
        <f ca="1">+IF(AND(ISNUMBER(OFFSET('Hygiene Data'!$H$9,0,10*ROW('Hygiene Data'!H72))),'Data Summary'!EC78="Yes"),OFFSET('Hygiene Data'!$H$9,0,10*ROW('Hygiene Data'!H72)),NA())</f>
        <v>#N/A</v>
      </c>
      <c r="BO78" s="518" t="e">
        <f ca="1">+IF(AND(ISNUMBER(OFFSET('Hygiene Data'!$I$5,0,10*ROW('Hygiene Data'!I72))),'Data Summary'!ED78="Yes"),OFFSET('Hygiene Data'!$I$5,0,10*ROW('Hygiene Data'!I72)),NA())</f>
        <v>#N/A</v>
      </c>
      <c r="BP78" s="518" t="e">
        <f ca="1">+IF(AND(ISNUMBER(OFFSET('Hygiene Data'!$I$7,0,10*ROW('Hygiene Data'!I72))),'Data Summary'!EE78="Yes"),OFFSET('Hygiene Data'!$I$7,0,10*ROW('Hygiene Data'!I72)),NA())</f>
        <v>#N/A</v>
      </c>
      <c r="BQ78" s="518" t="e">
        <f ca="1">+IF(AND(ISNUMBER(OFFSET('Hygiene Data'!$I$9,0,10*ROW('Hygiene Data'!I72))),'Data Summary'!EF78="Yes"),OFFSET('Hygiene Data'!$I$9,0,10*ROW('Hygiene Data'!I72)),NA())</f>
        <v>#N/A</v>
      </c>
    </row>
    <row r="79" spans="1:69" x14ac:dyDescent="0.25">
      <c r="A79" s="514" t="e">
        <f ca="1">+RIGHT('Data Summary'!A79,LEN('Data Summary'!A79)-9)</f>
        <v>#VALUE!</v>
      </c>
      <c r="B79" s="488" t="str">
        <f ca="1">+IF(ISTEXT('Data Summary'!B79),'Data Summary'!B79,"")</f>
        <v/>
      </c>
      <c r="C79" s="515" t="e">
        <f ca="1">+VALUE('Data Summary'!C79)</f>
        <v>#VALUE!</v>
      </c>
      <c r="D79" s="516" t="e">
        <f ca="1">+IF(AND(ISNUMBER(OFFSET('Water Data'!$D$4,0,10*ROW('Water Data'!D73))),'Data Summary'!BS79="Yes"),100-OFFSET('Water Data'!$D$4,0,10*ROW('Water Data'!D73)),NA())</f>
        <v>#N/A</v>
      </c>
      <c r="E79" s="516" t="e">
        <f ca="1">+IF(AND(ISNUMBER(OFFSET('Water Data'!$D$6,0,10*ROW('Water Data'!D73))),'Data Summary'!BT79="Yes"),OFFSET('Water Data'!$D$6,0,10*ROW('Water Data'!D73)),NA())</f>
        <v>#N/A</v>
      </c>
      <c r="F79" s="516" t="e">
        <f ca="1">+IF(AND(ISNUMBER(OFFSET('Water Data'!$D$9,0,10*ROW('Water Data'!D73))),'Data Summary'!BU79="Yes"),OFFSET('Water Data'!$D$9,0,10*ROW('Water Data'!D73)),NA())</f>
        <v>#N/A</v>
      </c>
      <c r="G79" s="516" t="e">
        <f ca="1">+IF(AND(ISNUMBER(OFFSET('Water Data'!$E$4,0,10*ROW('Water Data'!E73))),'Data Summary'!BV79="Yes"),100-OFFSET('Water Data'!$E$4,0,10*ROW('Water Data'!E73)),NA())</f>
        <v>#N/A</v>
      </c>
      <c r="H79" s="516" t="e">
        <f ca="1">+IF(AND(ISNUMBER(OFFSET('Water Data'!$E$6,0,10*ROW('Water Data'!E73))),'Data Summary'!BW79="Yes"),OFFSET('Water Data'!$E$6,0,10*ROW('Water Data'!E73)),NA())</f>
        <v>#N/A</v>
      </c>
      <c r="I79" s="516" t="e">
        <f ca="1">+IF(AND(ISNUMBER(OFFSET('Water Data'!$E$9,0,10*ROW('Water Data'!E73))),'Data Summary'!BX79="Yes"),OFFSET('Water Data'!$E$9,0,10*ROW('Water Data'!E73)),NA())</f>
        <v>#N/A</v>
      </c>
      <c r="J79" s="516" t="e">
        <f ca="1">+IF(AND(ISNUMBER(OFFSET('Water Data'!$F$4,0,10*ROW('Water Data'!F73))),'Data Summary'!BY79="Yes"),100-OFFSET('Water Data'!$F$4,0,10*ROW('Water Data'!F73)),NA())</f>
        <v>#N/A</v>
      </c>
      <c r="K79" s="516" t="e">
        <f ca="1">+IF(AND(ISNUMBER(OFFSET('Water Data'!$F$6,0,10*ROW('Water Data'!F73))),'Data Summary'!BZ79="Yes"),OFFSET('Water Data'!$F$6,0,10*ROW('Water Data'!F73)),NA())</f>
        <v>#N/A</v>
      </c>
      <c r="L79" s="516" t="e">
        <f ca="1">+IF(AND(ISNUMBER(OFFSET('Water Data'!$F$9,0,10*ROW('Water Data'!F73))),'Data Summary'!CA79="Yes"),OFFSET('Water Data'!$F$9,0,10*ROW('Water Data'!F73)),NA())</f>
        <v>#N/A</v>
      </c>
      <c r="M79" s="516" t="e">
        <f ca="1">+IF(AND(ISNUMBER(OFFSET('Water Data'!$G$4,0,10*ROW('Water Data'!G73))),'Data Summary'!CB79="Yes"),100-OFFSET('Water Data'!$G$4,0,10*ROW('Water Data'!G73)),NA())</f>
        <v>#N/A</v>
      </c>
      <c r="N79" s="516" t="e">
        <f ca="1">+IF(AND(ISNUMBER(OFFSET('Water Data'!$G$6,0,10*ROW('Water Data'!G73))),'Data Summary'!CC79="Yes"),OFFSET('Water Data'!$G$6,0,10*ROW('Water Data'!G73)),NA())</f>
        <v>#N/A</v>
      </c>
      <c r="O79" s="516" t="e">
        <f ca="1">+IF(AND(ISNUMBER(OFFSET('Water Data'!$G$9,0,10*ROW('Water Data'!G73))),'Data Summary'!CD79="Yes"),OFFSET('Water Data'!$G$9,0,10*ROW('Water Data'!G73)),NA())</f>
        <v>#N/A</v>
      </c>
      <c r="P79" s="516" t="e">
        <f ca="1">+IF(AND(ISNUMBER(OFFSET('Water Data'!$H$4,0,10*ROW('Water Data'!H73))),'Data Summary'!CE79="Yes"),100-OFFSET('Water Data'!$H$4,0,10*ROW('Water Data'!H73)),NA())</f>
        <v>#N/A</v>
      </c>
      <c r="Q79" s="516" t="e">
        <f ca="1">+IF(AND(ISNUMBER(OFFSET('Water Data'!$H$6,0,10*ROW('Water Data'!H73))),'Data Summary'!CF79="Yes"),OFFSET('Water Data'!$H$6,0,10*ROW('Water Data'!H73)),NA())</f>
        <v>#N/A</v>
      </c>
      <c r="R79" s="516" t="e">
        <f ca="1">+IF(AND(ISNUMBER(OFFSET('Water Data'!$H$9,0,10*ROW('Water Data'!H73))),'Data Summary'!CG79="Yes"),OFFSET('Water Data'!$H$9,0,10*ROW('Water Data'!H73)),NA())</f>
        <v>#N/A</v>
      </c>
      <c r="S79" s="516" t="e">
        <f ca="1">+IF(AND(ISNUMBER(OFFSET('Water Data'!$I$4,0,10*ROW('Water Data'!I73))),'Data Summary'!CH79="Yes"),100-OFFSET('Water Data'!$I$4,0,10*ROW('Water Data'!I73)),NA())</f>
        <v>#N/A</v>
      </c>
      <c r="T79" s="516" t="e">
        <f ca="1">+IF(AND(ISNUMBER(OFFSET('Water Data'!$I$6,0,10*ROW('Water Data'!I73))),'Data Summary'!CI79="Yes"),OFFSET('Water Data'!$I$6,0,10*ROW('Water Data'!I73)),NA())</f>
        <v>#N/A</v>
      </c>
      <c r="U79" s="516" t="e">
        <f ca="1">+IF(AND(ISNUMBER(OFFSET('Water Data'!$I$9,0,10*ROW('Water Data'!I73))),'Data Summary'!CJ79="Yes"),OFFSET('Water Data'!$I$9,0,10*ROW('Water Data'!I73)),NA())</f>
        <v>#N/A</v>
      </c>
      <c r="V79" s="517" t="e">
        <f ca="1">+IF(AND(ISNUMBER(OFFSET('Sanitation Data'!$D$4,0,10*ROW('Sanitation Data'!D73))),'Data Summary'!CK79="Yes"),100-OFFSET('Sanitation Data'!$D$4,0,10*ROW('Sanitation Data'!D73)),NA())</f>
        <v>#N/A</v>
      </c>
      <c r="W79" s="517" t="e">
        <f ca="1">+IF(AND(ISNUMBER(OFFSET('Sanitation Data'!$D$6,0,10*ROW('Sanitation Data'!D73))),'Data Summary'!CL79="Yes"),OFFSET('Sanitation Data'!$D$6,0,10*ROW('Sanitation Data'!D73)),NA())</f>
        <v>#N/A</v>
      </c>
      <c r="X79" s="517" t="e">
        <f ca="1">+IF(AND(ISNUMBER(OFFSET('Sanitation Data'!$D$10,0,10*ROW('Sanitation Data'!D73))),'Data Summary'!CM79="Yes"),OFFSET('Sanitation Data'!$D$10,0,10*ROW('Sanitation Data'!D73)),NA())</f>
        <v>#N/A</v>
      </c>
      <c r="Y79" s="517" t="e">
        <f ca="1">+IF(AND(ISNUMBER(OFFSET('Sanitation Data'!$D$11,0,10*ROW('Sanitation Data'!D73))),'Data Summary'!CN79="Yes"),OFFSET('Sanitation Data'!$D$11,0,10*ROW('Sanitation Data'!D73)),NA())</f>
        <v>#N/A</v>
      </c>
      <c r="Z79" s="517" t="e">
        <f ca="1">+IF(AND(ISNUMBER(OFFSET('Sanitation Data'!$D$12,0,10*ROW('Sanitation Data'!D73))),'Data Summary'!CO79="Yes"),OFFSET('Sanitation Data'!$D$12,0,10*ROW('Sanitation Data'!D73)),NA())</f>
        <v>#N/A</v>
      </c>
      <c r="AA79" s="517" t="e">
        <f ca="1">+IF(AND(ISNUMBER(OFFSET('Sanitation Data'!$E$4,0,10*ROW('Sanitation Data'!E73))),'Data Summary'!CP79="Yes"),100-OFFSET('Sanitation Data'!$E$4,0,10*ROW('Sanitation Data'!E73)),NA())</f>
        <v>#N/A</v>
      </c>
      <c r="AB79" s="517" t="e">
        <f ca="1">+IF(AND(ISNUMBER(OFFSET('Sanitation Data'!$E$6,0,10*ROW('Sanitation Data'!E73))),'Data Summary'!CQ79="Yes"),OFFSET('Sanitation Data'!$E$6,0,10*ROW('Sanitation Data'!E73)),NA())</f>
        <v>#N/A</v>
      </c>
      <c r="AC79" s="517" t="e">
        <f ca="1">+IF(AND(ISNUMBER(OFFSET('Sanitation Data'!$E$10,0,10*ROW('Sanitation Data'!E73))),'Data Summary'!CR79="Yes"),OFFSET('Sanitation Data'!$E$10,0,10*ROW('Sanitation Data'!E73)),NA())</f>
        <v>#N/A</v>
      </c>
      <c r="AD79" s="517" t="e">
        <f ca="1">+IF(AND(ISNUMBER(OFFSET('Sanitation Data'!$E$11,0,10*ROW('Sanitation Data'!E73))),'Data Summary'!CS79="Yes"),OFFSET('Sanitation Data'!$E$11,0,10*ROW('Sanitation Data'!E73)),NA())</f>
        <v>#N/A</v>
      </c>
      <c r="AE79" s="517" t="e">
        <f ca="1">+IF(AND(ISNUMBER(OFFSET('Sanitation Data'!$E$12,0,10*ROW('Sanitation Data'!E73))),'Data Summary'!CT79="Yes"),OFFSET('Sanitation Data'!$E$12,0,10*ROW('Sanitation Data'!E73)),NA())</f>
        <v>#N/A</v>
      </c>
      <c r="AF79" s="517" t="e">
        <f ca="1">+IF(AND(ISNUMBER(OFFSET('Sanitation Data'!$F$4,0,10*ROW('Sanitation Data'!F73))),'Data Summary'!CU79="Yes"),100-OFFSET('Sanitation Data'!$F$4,0,10*ROW('Sanitation Data'!F73)),NA())</f>
        <v>#N/A</v>
      </c>
      <c r="AG79" s="517" t="e">
        <f ca="1">+IF(AND(ISNUMBER(OFFSET('Sanitation Data'!$F$6,0,10*ROW('Sanitation Data'!F73))),'Data Summary'!CV79="Yes"),OFFSET('Sanitation Data'!$F$6,0,10*ROW('Sanitation Data'!F73)),NA())</f>
        <v>#N/A</v>
      </c>
      <c r="AH79" s="517" t="e">
        <f ca="1">+IF(AND(ISNUMBER(OFFSET('Sanitation Data'!$F$10,0,10*ROW('Sanitation Data'!F73))),'Data Summary'!CW79="Yes"),OFFSET('Sanitation Data'!$F$10,0,10*ROW('Sanitation Data'!F73)),NA())</f>
        <v>#N/A</v>
      </c>
      <c r="AI79" s="517" t="e">
        <f ca="1">+IF(AND(ISNUMBER(OFFSET('Sanitation Data'!$F$11,0,10*ROW('Sanitation Data'!F73))),'Data Summary'!CX79="Yes"),OFFSET('Sanitation Data'!$F$11,0,10*ROW('Sanitation Data'!F73)),NA())</f>
        <v>#N/A</v>
      </c>
      <c r="AJ79" s="517" t="e">
        <f ca="1">+IF(AND(ISNUMBER(OFFSET('Sanitation Data'!$F$12,0,10*ROW('Sanitation Data'!F73))),'Data Summary'!CY79="Yes"),OFFSET('Sanitation Data'!$F$12,0,10*ROW('Sanitation Data'!F73)),NA())</f>
        <v>#N/A</v>
      </c>
      <c r="AK79" s="517" t="e">
        <f ca="1">+IF(AND(ISNUMBER(OFFSET('Sanitation Data'!$G$4,0,10*ROW('Sanitation Data'!G73))),'Data Summary'!CZ79="Yes"),100-OFFSET('Sanitation Data'!$G$4,0,10*ROW('Sanitation Data'!G73)),NA())</f>
        <v>#N/A</v>
      </c>
      <c r="AL79" s="517" t="e">
        <f ca="1">+IF(AND(ISNUMBER(OFFSET('Sanitation Data'!$G$6,0,10*ROW('Sanitation Data'!G73))),'Data Summary'!DA79="Yes"),OFFSET('Sanitation Data'!$G$6,0,10*ROW('Sanitation Data'!G73)),NA())</f>
        <v>#N/A</v>
      </c>
      <c r="AM79" s="517" t="e">
        <f ca="1">+IF(AND(ISNUMBER(OFFSET('Sanitation Data'!$G$10,0,10*ROW('Sanitation Data'!G73))),'Data Summary'!DB79="Yes"),OFFSET('Sanitation Data'!$G$10,0,10*ROW('Sanitation Data'!G73)),NA())</f>
        <v>#N/A</v>
      </c>
      <c r="AN79" s="517" t="e">
        <f ca="1">+IF(AND(ISNUMBER(OFFSET('Sanitation Data'!$G$11,0,10*ROW('Sanitation Data'!G73))),'Data Summary'!DC79="Yes"),OFFSET('Sanitation Data'!$G$11,0,10*ROW('Sanitation Data'!G73)),NA())</f>
        <v>#N/A</v>
      </c>
      <c r="AO79" s="517" t="e">
        <f ca="1">+IF(AND(ISNUMBER(OFFSET('Sanitation Data'!$G$12,0,10*ROW('Sanitation Data'!G73))),'Data Summary'!DD79="Yes"),OFFSET('Sanitation Data'!$G$12,0,10*ROW('Sanitation Data'!G73)),NA())</f>
        <v>#N/A</v>
      </c>
      <c r="AP79" s="517" t="e">
        <f ca="1">+IF(AND(ISNUMBER(OFFSET('Sanitation Data'!$H$4,0,10*ROW('Sanitation Data'!H73))),'Data Summary'!DE79="Yes"),100-OFFSET('Sanitation Data'!$H$4,0,10*ROW('Sanitation Data'!H73)),NA())</f>
        <v>#N/A</v>
      </c>
      <c r="AQ79" s="517" t="e">
        <f ca="1">+IF(AND(ISNUMBER(OFFSET('Sanitation Data'!$H$6,0,10*ROW('Sanitation Data'!H73))),'Data Summary'!DF79="Yes"),OFFSET('Sanitation Data'!$H$6,0,10*ROW('Sanitation Data'!H73)),NA())</f>
        <v>#N/A</v>
      </c>
      <c r="AR79" s="517" t="e">
        <f ca="1">+IF(AND(ISNUMBER(OFFSET('Sanitation Data'!$H$10,0,10*ROW('Sanitation Data'!H73))),'Data Summary'!DG79="Yes"),OFFSET('Sanitation Data'!$H$10,0,10*ROW('Sanitation Data'!H73)),NA())</f>
        <v>#N/A</v>
      </c>
      <c r="AS79" s="517" t="e">
        <f ca="1">+IF(AND(ISNUMBER(OFFSET('Sanitation Data'!$H$11,0,10*ROW('Sanitation Data'!H73))),'Data Summary'!DH79="Yes"),OFFSET('Sanitation Data'!$H$11,0,10*ROW('Sanitation Data'!H73)),NA())</f>
        <v>#N/A</v>
      </c>
      <c r="AT79" s="517" t="e">
        <f ca="1">+IF(AND(ISNUMBER(OFFSET('Sanitation Data'!$H$12,0,10*ROW('Sanitation Data'!H73))),'Data Summary'!DI79="Yes"),OFFSET('Sanitation Data'!$H$12,0,10*ROW('Sanitation Data'!H73)),NA())</f>
        <v>#N/A</v>
      </c>
      <c r="AU79" s="517" t="e">
        <f ca="1">+IF(AND(ISNUMBER(OFFSET('Sanitation Data'!$I$4,0,10*ROW('Sanitation Data'!I73))),'Data Summary'!DJ79="Yes"),100-OFFSET('Sanitation Data'!$I$4,0,10*ROW('Sanitation Data'!I73)),NA())</f>
        <v>#N/A</v>
      </c>
      <c r="AV79" s="517" t="e">
        <f ca="1">+IF(AND(ISNUMBER(OFFSET('Sanitation Data'!$I$6,0,10*ROW('Sanitation Data'!I73))),'Data Summary'!DK79="Yes"),OFFSET('Sanitation Data'!$I$6,0,10*ROW('Sanitation Data'!I73)),NA())</f>
        <v>#N/A</v>
      </c>
      <c r="AW79" s="517" t="e">
        <f ca="1">+IF(AND(ISNUMBER(OFFSET('Sanitation Data'!$I$10,0,10*ROW('Sanitation Data'!I73))),'Data Summary'!DL79="Yes"),OFFSET('Sanitation Data'!$I$10,0,10*ROW('Sanitation Data'!I73)),NA())</f>
        <v>#N/A</v>
      </c>
      <c r="AX79" s="517" t="e">
        <f ca="1">+IF(AND(ISNUMBER(OFFSET('Sanitation Data'!$I$11,0,10*ROW('Sanitation Data'!I73))),'Data Summary'!DM79="Yes"),OFFSET('Sanitation Data'!$I$11,0,10*ROW('Sanitation Data'!I73)),NA())</f>
        <v>#N/A</v>
      </c>
      <c r="AY79" s="517" t="e">
        <f ca="1">+IF(AND(ISNUMBER(OFFSET('Sanitation Data'!$I$12,0,10*ROW('Sanitation Data'!I73))),'Data Summary'!DN79="Yes"),OFFSET('Sanitation Data'!$I$12,0,10*ROW('Sanitation Data'!I73)),NA())</f>
        <v>#N/A</v>
      </c>
      <c r="AZ79" s="518" t="e">
        <f ca="1">+IF(AND(ISNUMBER(OFFSET('Hygiene Data'!$D$5,0,10*ROW('Hygiene Data'!D73))),'Data Summary'!DO79="Yes"),OFFSET('Hygiene Data'!$D$5,0,10*ROW('Hygiene Data'!D73)),NA())</f>
        <v>#N/A</v>
      </c>
      <c r="BA79" s="518" t="e">
        <f ca="1">+IF(AND(ISNUMBER(OFFSET('Hygiene Data'!$D$7,0,10*ROW('Hygiene Data'!D73))),'Data Summary'!DP79="Yes"),OFFSET('Hygiene Data'!$D$7,0,10*ROW('Hygiene Data'!D73)),NA())</f>
        <v>#N/A</v>
      </c>
      <c r="BB79" s="518" t="e">
        <f ca="1">+IF(AND(ISNUMBER(OFFSET('Hygiene Data'!$D$9,0,10*ROW('Hygiene Data'!D73))),'Data Summary'!DQ79="Yes"),OFFSET('Hygiene Data'!$D$9,0,10*ROW('Hygiene Data'!D73)),NA())</f>
        <v>#N/A</v>
      </c>
      <c r="BC79" s="518" t="e">
        <f ca="1">+IF(AND(ISNUMBER(OFFSET('Hygiene Data'!$E$5,0,10*ROW('Hygiene Data'!E73))),'Data Summary'!DR79="Yes"),OFFSET('Hygiene Data'!$E$5,0,10*ROW('Hygiene Data'!E73)),NA())</f>
        <v>#N/A</v>
      </c>
      <c r="BD79" s="518" t="e">
        <f ca="1">+IF(AND(ISNUMBER(OFFSET('Hygiene Data'!$E$7,0,10*ROW('Hygiene Data'!E73))),'Data Summary'!DS79="Yes"),OFFSET('Hygiene Data'!$E$7,0,10*ROW('Hygiene Data'!E73)),NA())</f>
        <v>#N/A</v>
      </c>
      <c r="BE79" s="518" t="e">
        <f ca="1">+IF(AND(ISNUMBER(OFFSET('Hygiene Data'!$E$9,0,10*ROW('Hygiene Data'!E73))),'Data Summary'!DT79="Yes"),OFFSET('Hygiene Data'!$E$9,0,10*ROW('Hygiene Data'!E73)),NA())</f>
        <v>#N/A</v>
      </c>
      <c r="BF79" s="518" t="e">
        <f ca="1">+IF(AND(ISNUMBER(OFFSET('Hygiene Data'!$F$5,0,10*ROW('Hygiene Data'!F73))),'Data Summary'!DU79="Yes"),OFFSET('Hygiene Data'!$F$5,0,10*ROW('Hygiene Data'!F73)),NA())</f>
        <v>#N/A</v>
      </c>
      <c r="BG79" s="518" t="e">
        <f ca="1">+IF(AND(ISNUMBER(OFFSET('Hygiene Data'!$F$7,0,10*ROW('Hygiene Data'!F73))),'Data Summary'!DV79="Yes"),OFFSET('Hygiene Data'!$F$7,0,10*ROW('Hygiene Data'!F73)),NA())</f>
        <v>#N/A</v>
      </c>
      <c r="BH79" s="518" t="e">
        <f ca="1">+IF(AND(ISNUMBER(OFFSET('Hygiene Data'!$F$9,0,10*ROW('Hygiene Data'!F73))),'Data Summary'!DW79="Yes"),OFFSET('Hygiene Data'!$F$9,0,10*ROW('Hygiene Data'!F73)),NA())</f>
        <v>#N/A</v>
      </c>
      <c r="BI79" s="518" t="e">
        <f ca="1">+IF(AND(ISNUMBER(OFFSET('Hygiene Data'!$G$5,0,10*ROW('Hygiene Data'!G73))),'Data Summary'!DX79="Yes"),OFFSET('Hygiene Data'!$G$5,0,10*ROW('Hygiene Data'!G73)),NA())</f>
        <v>#N/A</v>
      </c>
      <c r="BJ79" s="518" t="e">
        <f ca="1">+IF(AND(ISNUMBER(OFFSET('Hygiene Data'!$G$7,0,10*ROW('Hygiene Data'!G73))),'Data Summary'!DY79="Yes"),OFFSET('Hygiene Data'!$G$7,0,10*ROW('Hygiene Data'!G73)),NA())</f>
        <v>#N/A</v>
      </c>
      <c r="BK79" s="518" t="e">
        <f ca="1">+IF(AND(ISNUMBER(OFFSET('Hygiene Data'!$G$9,0,10*ROW('Hygiene Data'!G73))),'Data Summary'!DZ79="Yes"),OFFSET('Hygiene Data'!$G$9,0,10*ROW('Hygiene Data'!G73)),NA())</f>
        <v>#N/A</v>
      </c>
      <c r="BL79" s="518" t="e">
        <f ca="1">+IF(AND(ISNUMBER(OFFSET('Hygiene Data'!$H$5,0,10*ROW('Hygiene Data'!H73))),'Data Summary'!EA79="Yes"),OFFSET('Hygiene Data'!$H$5,0,10*ROW('Hygiene Data'!H73)),NA())</f>
        <v>#N/A</v>
      </c>
      <c r="BM79" s="518" t="e">
        <f ca="1">+IF(AND(ISNUMBER(OFFSET('Hygiene Data'!$H$7,0,10*ROW('Hygiene Data'!H73))),'Data Summary'!EB79="Yes"),OFFSET('Hygiene Data'!$H$7,0,10*ROW('Hygiene Data'!H73)),NA())</f>
        <v>#N/A</v>
      </c>
      <c r="BN79" s="518" t="e">
        <f ca="1">+IF(AND(ISNUMBER(OFFSET('Hygiene Data'!$H$9,0,10*ROW('Hygiene Data'!H73))),'Data Summary'!EC79="Yes"),OFFSET('Hygiene Data'!$H$9,0,10*ROW('Hygiene Data'!H73)),NA())</f>
        <v>#N/A</v>
      </c>
      <c r="BO79" s="518" t="e">
        <f ca="1">+IF(AND(ISNUMBER(OFFSET('Hygiene Data'!$I$5,0,10*ROW('Hygiene Data'!I73))),'Data Summary'!ED79="Yes"),OFFSET('Hygiene Data'!$I$5,0,10*ROW('Hygiene Data'!I73)),NA())</f>
        <v>#N/A</v>
      </c>
      <c r="BP79" s="518" t="e">
        <f ca="1">+IF(AND(ISNUMBER(OFFSET('Hygiene Data'!$I$7,0,10*ROW('Hygiene Data'!I73))),'Data Summary'!EE79="Yes"),OFFSET('Hygiene Data'!$I$7,0,10*ROW('Hygiene Data'!I73)),NA())</f>
        <v>#N/A</v>
      </c>
      <c r="BQ79" s="518" t="e">
        <f ca="1">+IF(AND(ISNUMBER(OFFSET('Hygiene Data'!$I$9,0,10*ROW('Hygiene Data'!I73))),'Data Summary'!EF79="Yes"),OFFSET('Hygiene Data'!$I$9,0,10*ROW('Hygiene Data'!I73)),NA())</f>
        <v>#N/A</v>
      </c>
    </row>
    <row r="80" spans="1:69" x14ac:dyDescent="0.25">
      <c r="A80" s="514" t="e">
        <f ca="1">+RIGHT('Data Summary'!A80,LEN('Data Summary'!A80)-9)</f>
        <v>#VALUE!</v>
      </c>
      <c r="B80" s="488" t="str">
        <f ca="1">+IF(ISTEXT('Data Summary'!B80),'Data Summary'!B80,"")</f>
        <v/>
      </c>
      <c r="C80" s="515" t="e">
        <f ca="1">+VALUE('Data Summary'!C80)</f>
        <v>#VALUE!</v>
      </c>
      <c r="D80" s="516" t="e">
        <f ca="1">+IF(AND(ISNUMBER(OFFSET('Water Data'!$D$4,0,10*ROW('Water Data'!D74))),'Data Summary'!BS80="Yes"),100-OFFSET('Water Data'!$D$4,0,10*ROW('Water Data'!D74)),NA())</f>
        <v>#N/A</v>
      </c>
      <c r="E80" s="516" t="e">
        <f ca="1">+IF(AND(ISNUMBER(OFFSET('Water Data'!$D$6,0,10*ROW('Water Data'!D74))),'Data Summary'!BT80="Yes"),OFFSET('Water Data'!$D$6,0,10*ROW('Water Data'!D74)),NA())</f>
        <v>#N/A</v>
      </c>
      <c r="F80" s="516" t="e">
        <f ca="1">+IF(AND(ISNUMBER(OFFSET('Water Data'!$D$9,0,10*ROW('Water Data'!D74))),'Data Summary'!BU80="Yes"),OFFSET('Water Data'!$D$9,0,10*ROW('Water Data'!D74)),NA())</f>
        <v>#N/A</v>
      </c>
      <c r="G80" s="516" t="e">
        <f ca="1">+IF(AND(ISNUMBER(OFFSET('Water Data'!$E$4,0,10*ROW('Water Data'!E74))),'Data Summary'!BV80="Yes"),100-OFFSET('Water Data'!$E$4,0,10*ROW('Water Data'!E74)),NA())</f>
        <v>#N/A</v>
      </c>
      <c r="H80" s="516" t="e">
        <f ca="1">+IF(AND(ISNUMBER(OFFSET('Water Data'!$E$6,0,10*ROW('Water Data'!E74))),'Data Summary'!BW80="Yes"),OFFSET('Water Data'!$E$6,0,10*ROW('Water Data'!E74)),NA())</f>
        <v>#N/A</v>
      </c>
      <c r="I80" s="516" t="e">
        <f ca="1">+IF(AND(ISNUMBER(OFFSET('Water Data'!$E$9,0,10*ROW('Water Data'!E74))),'Data Summary'!BX80="Yes"),OFFSET('Water Data'!$E$9,0,10*ROW('Water Data'!E74)),NA())</f>
        <v>#N/A</v>
      </c>
      <c r="J80" s="516" t="e">
        <f ca="1">+IF(AND(ISNUMBER(OFFSET('Water Data'!$F$4,0,10*ROW('Water Data'!F74))),'Data Summary'!BY80="Yes"),100-OFFSET('Water Data'!$F$4,0,10*ROW('Water Data'!F74)),NA())</f>
        <v>#N/A</v>
      </c>
      <c r="K80" s="516" t="e">
        <f ca="1">+IF(AND(ISNUMBER(OFFSET('Water Data'!$F$6,0,10*ROW('Water Data'!F74))),'Data Summary'!BZ80="Yes"),OFFSET('Water Data'!$F$6,0,10*ROW('Water Data'!F74)),NA())</f>
        <v>#N/A</v>
      </c>
      <c r="L80" s="516" t="e">
        <f ca="1">+IF(AND(ISNUMBER(OFFSET('Water Data'!$F$9,0,10*ROW('Water Data'!F74))),'Data Summary'!CA80="Yes"),OFFSET('Water Data'!$F$9,0,10*ROW('Water Data'!F74)),NA())</f>
        <v>#N/A</v>
      </c>
      <c r="M80" s="516" t="e">
        <f ca="1">+IF(AND(ISNUMBER(OFFSET('Water Data'!$G$4,0,10*ROW('Water Data'!G74))),'Data Summary'!CB80="Yes"),100-OFFSET('Water Data'!$G$4,0,10*ROW('Water Data'!G74)),NA())</f>
        <v>#N/A</v>
      </c>
      <c r="N80" s="516" t="e">
        <f ca="1">+IF(AND(ISNUMBER(OFFSET('Water Data'!$G$6,0,10*ROW('Water Data'!G74))),'Data Summary'!CC80="Yes"),OFFSET('Water Data'!$G$6,0,10*ROW('Water Data'!G74)),NA())</f>
        <v>#N/A</v>
      </c>
      <c r="O80" s="516" t="e">
        <f ca="1">+IF(AND(ISNUMBER(OFFSET('Water Data'!$G$9,0,10*ROW('Water Data'!G74))),'Data Summary'!CD80="Yes"),OFFSET('Water Data'!$G$9,0,10*ROW('Water Data'!G74)),NA())</f>
        <v>#N/A</v>
      </c>
      <c r="P80" s="516" t="e">
        <f ca="1">+IF(AND(ISNUMBER(OFFSET('Water Data'!$H$4,0,10*ROW('Water Data'!H74))),'Data Summary'!CE80="Yes"),100-OFFSET('Water Data'!$H$4,0,10*ROW('Water Data'!H74)),NA())</f>
        <v>#N/A</v>
      </c>
      <c r="Q80" s="516" t="e">
        <f ca="1">+IF(AND(ISNUMBER(OFFSET('Water Data'!$H$6,0,10*ROW('Water Data'!H74))),'Data Summary'!CF80="Yes"),OFFSET('Water Data'!$H$6,0,10*ROW('Water Data'!H74)),NA())</f>
        <v>#N/A</v>
      </c>
      <c r="R80" s="516" t="e">
        <f ca="1">+IF(AND(ISNUMBER(OFFSET('Water Data'!$H$9,0,10*ROW('Water Data'!H74))),'Data Summary'!CG80="Yes"),OFFSET('Water Data'!$H$9,0,10*ROW('Water Data'!H74)),NA())</f>
        <v>#N/A</v>
      </c>
      <c r="S80" s="516" t="e">
        <f ca="1">+IF(AND(ISNUMBER(OFFSET('Water Data'!$I$4,0,10*ROW('Water Data'!I74))),'Data Summary'!CH80="Yes"),100-OFFSET('Water Data'!$I$4,0,10*ROW('Water Data'!I74)),NA())</f>
        <v>#N/A</v>
      </c>
      <c r="T80" s="516" t="e">
        <f ca="1">+IF(AND(ISNUMBER(OFFSET('Water Data'!$I$6,0,10*ROW('Water Data'!I74))),'Data Summary'!CI80="Yes"),OFFSET('Water Data'!$I$6,0,10*ROW('Water Data'!I74)),NA())</f>
        <v>#N/A</v>
      </c>
      <c r="U80" s="516" t="e">
        <f ca="1">+IF(AND(ISNUMBER(OFFSET('Water Data'!$I$9,0,10*ROW('Water Data'!I74))),'Data Summary'!CJ80="Yes"),OFFSET('Water Data'!$I$9,0,10*ROW('Water Data'!I74)),NA())</f>
        <v>#N/A</v>
      </c>
      <c r="V80" s="517" t="e">
        <f ca="1">+IF(AND(ISNUMBER(OFFSET('Sanitation Data'!$D$4,0,10*ROW('Sanitation Data'!D74))),'Data Summary'!CK80="Yes"),100-OFFSET('Sanitation Data'!$D$4,0,10*ROW('Sanitation Data'!D74)),NA())</f>
        <v>#N/A</v>
      </c>
      <c r="W80" s="517" t="e">
        <f ca="1">+IF(AND(ISNUMBER(OFFSET('Sanitation Data'!$D$6,0,10*ROW('Sanitation Data'!D74))),'Data Summary'!CL80="Yes"),OFFSET('Sanitation Data'!$D$6,0,10*ROW('Sanitation Data'!D74)),NA())</f>
        <v>#N/A</v>
      </c>
      <c r="X80" s="517" t="e">
        <f ca="1">+IF(AND(ISNUMBER(OFFSET('Sanitation Data'!$D$10,0,10*ROW('Sanitation Data'!D74))),'Data Summary'!CM80="Yes"),OFFSET('Sanitation Data'!$D$10,0,10*ROW('Sanitation Data'!D74)),NA())</f>
        <v>#N/A</v>
      </c>
      <c r="Y80" s="517" t="e">
        <f ca="1">+IF(AND(ISNUMBER(OFFSET('Sanitation Data'!$D$11,0,10*ROW('Sanitation Data'!D74))),'Data Summary'!CN80="Yes"),OFFSET('Sanitation Data'!$D$11,0,10*ROW('Sanitation Data'!D74)),NA())</f>
        <v>#N/A</v>
      </c>
      <c r="Z80" s="517" t="e">
        <f ca="1">+IF(AND(ISNUMBER(OFFSET('Sanitation Data'!$D$12,0,10*ROW('Sanitation Data'!D74))),'Data Summary'!CO80="Yes"),OFFSET('Sanitation Data'!$D$12,0,10*ROW('Sanitation Data'!D74)),NA())</f>
        <v>#N/A</v>
      </c>
      <c r="AA80" s="517" t="e">
        <f ca="1">+IF(AND(ISNUMBER(OFFSET('Sanitation Data'!$E$4,0,10*ROW('Sanitation Data'!E74))),'Data Summary'!CP80="Yes"),100-OFFSET('Sanitation Data'!$E$4,0,10*ROW('Sanitation Data'!E74)),NA())</f>
        <v>#N/A</v>
      </c>
      <c r="AB80" s="517" t="e">
        <f ca="1">+IF(AND(ISNUMBER(OFFSET('Sanitation Data'!$E$6,0,10*ROW('Sanitation Data'!E74))),'Data Summary'!CQ80="Yes"),OFFSET('Sanitation Data'!$E$6,0,10*ROW('Sanitation Data'!E74)),NA())</f>
        <v>#N/A</v>
      </c>
      <c r="AC80" s="517" t="e">
        <f ca="1">+IF(AND(ISNUMBER(OFFSET('Sanitation Data'!$E$10,0,10*ROW('Sanitation Data'!E74))),'Data Summary'!CR80="Yes"),OFFSET('Sanitation Data'!$E$10,0,10*ROW('Sanitation Data'!E74)),NA())</f>
        <v>#N/A</v>
      </c>
      <c r="AD80" s="517" t="e">
        <f ca="1">+IF(AND(ISNUMBER(OFFSET('Sanitation Data'!$E$11,0,10*ROW('Sanitation Data'!E74))),'Data Summary'!CS80="Yes"),OFFSET('Sanitation Data'!$E$11,0,10*ROW('Sanitation Data'!E74)),NA())</f>
        <v>#N/A</v>
      </c>
      <c r="AE80" s="517" t="e">
        <f ca="1">+IF(AND(ISNUMBER(OFFSET('Sanitation Data'!$E$12,0,10*ROW('Sanitation Data'!E74))),'Data Summary'!CT80="Yes"),OFFSET('Sanitation Data'!$E$12,0,10*ROW('Sanitation Data'!E74)),NA())</f>
        <v>#N/A</v>
      </c>
      <c r="AF80" s="517" t="e">
        <f ca="1">+IF(AND(ISNUMBER(OFFSET('Sanitation Data'!$F$4,0,10*ROW('Sanitation Data'!F74))),'Data Summary'!CU80="Yes"),100-OFFSET('Sanitation Data'!$F$4,0,10*ROW('Sanitation Data'!F74)),NA())</f>
        <v>#N/A</v>
      </c>
      <c r="AG80" s="517" t="e">
        <f ca="1">+IF(AND(ISNUMBER(OFFSET('Sanitation Data'!$F$6,0,10*ROW('Sanitation Data'!F74))),'Data Summary'!CV80="Yes"),OFFSET('Sanitation Data'!$F$6,0,10*ROW('Sanitation Data'!F74)),NA())</f>
        <v>#N/A</v>
      </c>
      <c r="AH80" s="517" t="e">
        <f ca="1">+IF(AND(ISNUMBER(OFFSET('Sanitation Data'!$F$10,0,10*ROW('Sanitation Data'!F74))),'Data Summary'!CW80="Yes"),OFFSET('Sanitation Data'!$F$10,0,10*ROW('Sanitation Data'!F74)),NA())</f>
        <v>#N/A</v>
      </c>
      <c r="AI80" s="517" t="e">
        <f ca="1">+IF(AND(ISNUMBER(OFFSET('Sanitation Data'!$F$11,0,10*ROW('Sanitation Data'!F74))),'Data Summary'!CX80="Yes"),OFFSET('Sanitation Data'!$F$11,0,10*ROW('Sanitation Data'!F74)),NA())</f>
        <v>#N/A</v>
      </c>
      <c r="AJ80" s="517" t="e">
        <f ca="1">+IF(AND(ISNUMBER(OFFSET('Sanitation Data'!$F$12,0,10*ROW('Sanitation Data'!F74))),'Data Summary'!CY80="Yes"),OFFSET('Sanitation Data'!$F$12,0,10*ROW('Sanitation Data'!F74)),NA())</f>
        <v>#N/A</v>
      </c>
      <c r="AK80" s="517" t="e">
        <f ca="1">+IF(AND(ISNUMBER(OFFSET('Sanitation Data'!$G$4,0,10*ROW('Sanitation Data'!G74))),'Data Summary'!CZ80="Yes"),100-OFFSET('Sanitation Data'!$G$4,0,10*ROW('Sanitation Data'!G74)),NA())</f>
        <v>#N/A</v>
      </c>
      <c r="AL80" s="517" t="e">
        <f ca="1">+IF(AND(ISNUMBER(OFFSET('Sanitation Data'!$G$6,0,10*ROW('Sanitation Data'!G74))),'Data Summary'!DA80="Yes"),OFFSET('Sanitation Data'!$G$6,0,10*ROW('Sanitation Data'!G74)),NA())</f>
        <v>#N/A</v>
      </c>
      <c r="AM80" s="517" t="e">
        <f ca="1">+IF(AND(ISNUMBER(OFFSET('Sanitation Data'!$G$10,0,10*ROW('Sanitation Data'!G74))),'Data Summary'!DB80="Yes"),OFFSET('Sanitation Data'!$G$10,0,10*ROW('Sanitation Data'!G74)),NA())</f>
        <v>#N/A</v>
      </c>
      <c r="AN80" s="517" t="e">
        <f ca="1">+IF(AND(ISNUMBER(OFFSET('Sanitation Data'!$G$11,0,10*ROW('Sanitation Data'!G74))),'Data Summary'!DC80="Yes"),OFFSET('Sanitation Data'!$G$11,0,10*ROW('Sanitation Data'!G74)),NA())</f>
        <v>#N/A</v>
      </c>
      <c r="AO80" s="517" t="e">
        <f ca="1">+IF(AND(ISNUMBER(OFFSET('Sanitation Data'!$G$12,0,10*ROW('Sanitation Data'!G74))),'Data Summary'!DD80="Yes"),OFFSET('Sanitation Data'!$G$12,0,10*ROW('Sanitation Data'!G74)),NA())</f>
        <v>#N/A</v>
      </c>
      <c r="AP80" s="517" t="e">
        <f ca="1">+IF(AND(ISNUMBER(OFFSET('Sanitation Data'!$H$4,0,10*ROW('Sanitation Data'!H74))),'Data Summary'!DE80="Yes"),100-OFFSET('Sanitation Data'!$H$4,0,10*ROW('Sanitation Data'!H74)),NA())</f>
        <v>#N/A</v>
      </c>
      <c r="AQ80" s="517" t="e">
        <f ca="1">+IF(AND(ISNUMBER(OFFSET('Sanitation Data'!$H$6,0,10*ROW('Sanitation Data'!H74))),'Data Summary'!DF80="Yes"),OFFSET('Sanitation Data'!$H$6,0,10*ROW('Sanitation Data'!H74)),NA())</f>
        <v>#N/A</v>
      </c>
      <c r="AR80" s="517" t="e">
        <f ca="1">+IF(AND(ISNUMBER(OFFSET('Sanitation Data'!$H$10,0,10*ROW('Sanitation Data'!H74))),'Data Summary'!DG80="Yes"),OFFSET('Sanitation Data'!$H$10,0,10*ROW('Sanitation Data'!H74)),NA())</f>
        <v>#N/A</v>
      </c>
      <c r="AS80" s="517" t="e">
        <f ca="1">+IF(AND(ISNUMBER(OFFSET('Sanitation Data'!$H$11,0,10*ROW('Sanitation Data'!H74))),'Data Summary'!DH80="Yes"),OFFSET('Sanitation Data'!$H$11,0,10*ROW('Sanitation Data'!H74)),NA())</f>
        <v>#N/A</v>
      </c>
      <c r="AT80" s="517" t="e">
        <f ca="1">+IF(AND(ISNUMBER(OFFSET('Sanitation Data'!$H$12,0,10*ROW('Sanitation Data'!H74))),'Data Summary'!DI80="Yes"),OFFSET('Sanitation Data'!$H$12,0,10*ROW('Sanitation Data'!H74)),NA())</f>
        <v>#N/A</v>
      </c>
      <c r="AU80" s="517" t="e">
        <f ca="1">+IF(AND(ISNUMBER(OFFSET('Sanitation Data'!$I$4,0,10*ROW('Sanitation Data'!I74))),'Data Summary'!DJ80="Yes"),100-OFFSET('Sanitation Data'!$I$4,0,10*ROW('Sanitation Data'!I74)),NA())</f>
        <v>#N/A</v>
      </c>
      <c r="AV80" s="517" t="e">
        <f ca="1">+IF(AND(ISNUMBER(OFFSET('Sanitation Data'!$I$6,0,10*ROW('Sanitation Data'!I74))),'Data Summary'!DK80="Yes"),OFFSET('Sanitation Data'!$I$6,0,10*ROW('Sanitation Data'!I74)),NA())</f>
        <v>#N/A</v>
      </c>
      <c r="AW80" s="517" t="e">
        <f ca="1">+IF(AND(ISNUMBER(OFFSET('Sanitation Data'!$I$10,0,10*ROW('Sanitation Data'!I74))),'Data Summary'!DL80="Yes"),OFFSET('Sanitation Data'!$I$10,0,10*ROW('Sanitation Data'!I74)),NA())</f>
        <v>#N/A</v>
      </c>
      <c r="AX80" s="517" t="e">
        <f ca="1">+IF(AND(ISNUMBER(OFFSET('Sanitation Data'!$I$11,0,10*ROW('Sanitation Data'!I74))),'Data Summary'!DM80="Yes"),OFFSET('Sanitation Data'!$I$11,0,10*ROW('Sanitation Data'!I74)),NA())</f>
        <v>#N/A</v>
      </c>
      <c r="AY80" s="517" t="e">
        <f ca="1">+IF(AND(ISNUMBER(OFFSET('Sanitation Data'!$I$12,0,10*ROW('Sanitation Data'!I74))),'Data Summary'!DN80="Yes"),OFFSET('Sanitation Data'!$I$12,0,10*ROW('Sanitation Data'!I74)),NA())</f>
        <v>#N/A</v>
      </c>
      <c r="AZ80" s="518" t="e">
        <f ca="1">+IF(AND(ISNUMBER(OFFSET('Hygiene Data'!$D$5,0,10*ROW('Hygiene Data'!D74))),'Data Summary'!DO80="Yes"),OFFSET('Hygiene Data'!$D$5,0,10*ROW('Hygiene Data'!D74)),NA())</f>
        <v>#N/A</v>
      </c>
      <c r="BA80" s="518" t="e">
        <f ca="1">+IF(AND(ISNUMBER(OFFSET('Hygiene Data'!$D$7,0,10*ROW('Hygiene Data'!D74))),'Data Summary'!DP80="Yes"),OFFSET('Hygiene Data'!$D$7,0,10*ROW('Hygiene Data'!D74)),NA())</f>
        <v>#N/A</v>
      </c>
      <c r="BB80" s="518" t="e">
        <f ca="1">+IF(AND(ISNUMBER(OFFSET('Hygiene Data'!$D$9,0,10*ROW('Hygiene Data'!D74))),'Data Summary'!DQ80="Yes"),OFFSET('Hygiene Data'!$D$9,0,10*ROW('Hygiene Data'!D74)),NA())</f>
        <v>#N/A</v>
      </c>
      <c r="BC80" s="518" t="e">
        <f ca="1">+IF(AND(ISNUMBER(OFFSET('Hygiene Data'!$E$5,0,10*ROW('Hygiene Data'!E74))),'Data Summary'!DR80="Yes"),OFFSET('Hygiene Data'!$E$5,0,10*ROW('Hygiene Data'!E74)),NA())</f>
        <v>#N/A</v>
      </c>
      <c r="BD80" s="518" t="e">
        <f ca="1">+IF(AND(ISNUMBER(OFFSET('Hygiene Data'!$E$7,0,10*ROW('Hygiene Data'!E74))),'Data Summary'!DS80="Yes"),OFFSET('Hygiene Data'!$E$7,0,10*ROW('Hygiene Data'!E74)),NA())</f>
        <v>#N/A</v>
      </c>
      <c r="BE80" s="518" t="e">
        <f ca="1">+IF(AND(ISNUMBER(OFFSET('Hygiene Data'!$E$9,0,10*ROW('Hygiene Data'!E74))),'Data Summary'!DT80="Yes"),OFFSET('Hygiene Data'!$E$9,0,10*ROW('Hygiene Data'!E74)),NA())</f>
        <v>#N/A</v>
      </c>
      <c r="BF80" s="518" t="e">
        <f ca="1">+IF(AND(ISNUMBER(OFFSET('Hygiene Data'!$F$5,0,10*ROW('Hygiene Data'!F74))),'Data Summary'!DU80="Yes"),OFFSET('Hygiene Data'!$F$5,0,10*ROW('Hygiene Data'!F74)),NA())</f>
        <v>#N/A</v>
      </c>
      <c r="BG80" s="518" t="e">
        <f ca="1">+IF(AND(ISNUMBER(OFFSET('Hygiene Data'!$F$7,0,10*ROW('Hygiene Data'!F74))),'Data Summary'!DV80="Yes"),OFFSET('Hygiene Data'!$F$7,0,10*ROW('Hygiene Data'!F74)),NA())</f>
        <v>#N/A</v>
      </c>
      <c r="BH80" s="518" t="e">
        <f ca="1">+IF(AND(ISNUMBER(OFFSET('Hygiene Data'!$F$9,0,10*ROW('Hygiene Data'!F74))),'Data Summary'!DW80="Yes"),OFFSET('Hygiene Data'!$F$9,0,10*ROW('Hygiene Data'!F74)),NA())</f>
        <v>#N/A</v>
      </c>
      <c r="BI80" s="518" t="e">
        <f ca="1">+IF(AND(ISNUMBER(OFFSET('Hygiene Data'!$G$5,0,10*ROW('Hygiene Data'!G74))),'Data Summary'!DX80="Yes"),OFFSET('Hygiene Data'!$G$5,0,10*ROW('Hygiene Data'!G74)),NA())</f>
        <v>#N/A</v>
      </c>
      <c r="BJ80" s="518" t="e">
        <f ca="1">+IF(AND(ISNUMBER(OFFSET('Hygiene Data'!$G$7,0,10*ROW('Hygiene Data'!G74))),'Data Summary'!DY80="Yes"),OFFSET('Hygiene Data'!$G$7,0,10*ROW('Hygiene Data'!G74)),NA())</f>
        <v>#N/A</v>
      </c>
      <c r="BK80" s="518" t="e">
        <f ca="1">+IF(AND(ISNUMBER(OFFSET('Hygiene Data'!$G$9,0,10*ROW('Hygiene Data'!G74))),'Data Summary'!DZ80="Yes"),OFFSET('Hygiene Data'!$G$9,0,10*ROW('Hygiene Data'!G74)),NA())</f>
        <v>#N/A</v>
      </c>
      <c r="BL80" s="518" t="e">
        <f ca="1">+IF(AND(ISNUMBER(OFFSET('Hygiene Data'!$H$5,0,10*ROW('Hygiene Data'!H74))),'Data Summary'!EA80="Yes"),OFFSET('Hygiene Data'!$H$5,0,10*ROW('Hygiene Data'!H74)),NA())</f>
        <v>#N/A</v>
      </c>
      <c r="BM80" s="518" t="e">
        <f ca="1">+IF(AND(ISNUMBER(OFFSET('Hygiene Data'!$H$7,0,10*ROW('Hygiene Data'!H74))),'Data Summary'!EB80="Yes"),OFFSET('Hygiene Data'!$H$7,0,10*ROW('Hygiene Data'!H74)),NA())</f>
        <v>#N/A</v>
      </c>
      <c r="BN80" s="518" t="e">
        <f ca="1">+IF(AND(ISNUMBER(OFFSET('Hygiene Data'!$H$9,0,10*ROW('Hygiene Data'!H74))),'Data Summary'!EC80="Yes"),OFFSET('Hygiene Data'!$H$9,0,10*ROW('Hygiene Data'!H74)),NA())</f>
        <v>#N/A</v>
      </c>
      <c r="BO80" s="518" t="e">
        <f ca="1">+IF(AND(ISNUMBER(OFFSET('Hygiene Data'!$I$5,0,10*ROW('Hygiene Data'!I74))),'Data Summary'!ED80="Yes"),OFFSET('Hygiene Data'!$I$5,0,10*ROW('Hygiene Data'!I74)),NA())</f>
        <v>#N/A</v>
      </c>
      <c r="BP80" s="518" t="e">
        <f ca="1">+IF(AND(ISNUMBER(OFFSET('Hygiene Data'!$I$7,0,10*ROW('Hygiene Data'!I74))),'Data Summary'!EE80="Yes"),OFFSET('Hygiene Data'!$I$7,0,10*ROW('Hygiene Data'!I74)),NA())</f>
        <v>#N/A</v>
      </c>
      <c r="BQ80" s="518" t="e">
        <f ca="1">+IF(AND(ISNUMBER(OFFSET('Hygiene Data'!$I$9,0,10*ROW('Hygiene Data'!I74))),'Data Summary'!EF80="Yes"),OFFSET('Hygiene Data'!$I$9,0,10*ROW('Hygiene Data'!I74)),NA())</f>
        <v>#N/A</v>
      </c>
    </row>
    <row r="81" spans="1:69" x14ac:dyDescent="0.25">
      <c r="A81" s="514" t="e">
        <f ca="1">+RIGHT('Data Summary'!A81,LEN('Data Summary'!A81)-9)</f>
        <v>#VALUE!</v>
      </c>
      <c r="B81" s="488" t="str">
        <f ca="1">+IF(ISTEXT('Data Summary'!B81),'Data Summary'!B81,"")</f>
        <v/>
      </c>
      <c r="C81" s="515" t="e">
        <f ca="1">+VALUE('Data Summary'!C81)</f>
        <v>#VALUE!</v>
      </c>
      <c r="D81" s="516" t="e">
        <f ca="1">+IF(AND(ISNUMBER(OFFSET('Water Data'!$D$4,0,10*ROW('Water Data'!D75))),'Data Summary'!BS81="Yes"),100-OFFSET('Water Data'!$D$4,0,10*ROW('Water Data'!D75)),NA())</f>
        <v>#N/A</v>
      </c>
      <c r="E81" s="516" t="e">
        <f ca="1">+IF(AND(ISNUMBER(OFFSET('Water Data'!$D$6,0,10*ROW('Water Data'!D75))),'Data Summary'!BT81="Yes"),OFFSET('Water Data'!$D$6,0,10*ROW('Water Data'!D75)),NA())</f>
        <v>#N/A</v>
      </c>
      <c r="F81" s="516" t="e">
        <f ca="1">+IF(AND(ISNUMBER(OFFSET('Water Data'!$D$9,0,10*ROW('Water Data'!D75))),'Data Summary'!BU81="Yes"),OFFSET('Water Data'!$D$9,0,10*ROW('Water Data'!D75)),NA())</f>
        <v>#N/A</v>
      </c>
      <c r="G81" s="516" t="e">
        <f ca="1">+IF(AND(ISNUMBER(OFFSET('Water Data'!$E$4,0,10*ROW('Water Data'!E75))),'Data Summary'!BV81="Yes"),100-OFFSET('Water Data'!$E$4,0,10*ROW('Water Data'!E75)),NA())</f>
        <v>#N/A</v>
      </c>
      <c r="H81" s="516" t="e">
        <f ca="1">+IF(AND(ISNUMBER(OFFSET('Water Data'!$E$6,0,10*ROW('Water Data'!E75))),'Data Summary'!BW81="Yes"),OFFSET('Water Data'!$E$6,0,10*ROW('Water Data'!E75)),NA())</f>
        <v>#N/A</v>
      </c>
      <c r="I81" s="516" t="e">
        <f ca="1">+IF(AND(ISNUMBER(OFFSET('Water Data'!$E$9,0,10*ROW('Water Data'!E75))),'Data Summary'!BX81="Yes"),OFFSET('Water Data'!$E$9,0,10*ROW('Water Data'!E75)),NA())</f>
        <v>#N/A</v>
      </c>
      <c r="J81" s="516" t="e">
        <f ca="1">+IF(AND(ISNUMBER(OFFSET('Water Data'!$F$4,0,10*ROW('Water Data'!F75))),'Data Summary'!BY81="Yes"),100-OFFSET('Water Data'!$F$4,0,10*ROW('Water Data'!F75)),NA())</f>
        <v>#N/A</v>
      </c>
      <c r="K81" s="516" t="e">
        <f ca="1">+IF(AND(ISNUMBER(OFFSET('Water Data'!$F$6,0,10*ROW('Water Data'!F75))),'Data Summary'!BZ81="Yes"),OFFSET('Water Data'!$F$6,0,10*ROW('Water Data'!F75)),NA())</f>
        <v>#N/A</v>
      </c>
      <c r="L81" s="516" t="e">
        <f ca="1">+IF(AND(ISNUMBER(OFFSET('Water Data'!$F$9,0,10*ROW('Water Data'!F75))),'Data Summary'!CA81="Yes"),OFFSET('Water Data'!$F$9,0,10*ROW('Water Data'!F75)),NA())</f>
        <v>#N/A</v>
      </c>
      <c r="M81" s="516" t="e">
        <f ca="1">+IF(AND(ISNUMBER(OFFSET('Water Data'!$G$4,0,10*ROW('Water Data'!G75))),'Data Summary'!CB81="Yes"),100-OFFSET('Water Data'!$G$4,0,10*ROW('Water Data'!G75)),NA())</f>
        <v>#N/A</v>
      </c>
      <c r="N81" s="516" t="e">
        <f ca="1">+IF(AND(ISNUMBER(OFFSET('Water Data'!$G$6,0,10*ROW('Water Data'!G75))),'Data Summary'!CC81="Yes"),OFFSET('Water Data'!$G$6,0,10*ROW('Water Data'!G75)),NA())</f>
        <v>#N/A</v>
      </c>
      <c r="O81" s="516" t="e">
        <f ca="1">+IF(AND(ISNUMBER(OFFSET('Water Data'!$G$9,0,10*ROW('Water Data'!G75))),'Data Summary'!CD81="Yes"),OFFSET('Water Data'!$G$9,0,10*ROW('Water Data'!G75)),NA())</f>
        <v>#N/A</v>
      </c>
      <c r="P81" s="516" t="e">
        <f ca="1">+IF(AND(ISNUMBER(OFFSET('Water Data'!$H$4,0,10*ROW('Water Data'!H75))),'Data Summary'!CE81="Yes"),100-OFFSET('Water Data'!$H$4,0,10*ROW('Water Data'!H75)),NA())</f>
        <v>#N/A</v>
      </c>
      <c r="Q81" s="516" t="e">
        <f ca="1">+IF(AND(ISNUMBER(OFFSET('Water Data'!$H$6,0,10*ROW('Water Data'!H75))),'Data Summary'!CF81="Yes"),OFFSET('Water Data'!$H$6,0,10*ROW('Water Data'!H75)),NA())</f>
        <v>#N/A</v>
      </c>
      <c r="R81" s="516" t="e">
        <f ca="1">+IF(AND(ISNUMBER(OFFSET('Water Data'!$H$9,0,10*ROW('Water Data'!H75))),'Data Summary'!CG81="Yes"),OFFSET('Water Data'!$H$9,0,10*ROW('Water Data'!H75)),NA())</f>
        <v>#N/A</v>
      </c>
      <c r="S81" s="516" t="e">
        <f ca="1">+IF(AND(ISNUMBER(OFFSET('Water Data'!$I$4,0,10*ROW('Water Data'!I75))),'Data Summary'!CH81="Yes"),100-OFFSET('Water Data'!$I$4,0,10*ROW('Water Data'!I75)),NA())</f>
        <v>#N/A</v>
      </c>
      <c r="T81" s="516" t="e">
        <f ca="1">+IF(AND(ISNUMBER(OFFSET('Water Data'!$I$6,0,10*ROW('Water Data'!I75))),'Data Summary'!CI81="Yes"),OFFSET('Water Data'!$I$6,0,10*ROW('Water Data'!I75)),NA())</f>
        <v>#N/A</v>
      </c>
      <c r="U81" s="516" t="e">
        <f ca="1">+IF(AND(ISNUMBER(OFFSET('Water Data'!$I$9,0,10*ROW('Water Data'!I75))),'Data Summary'!CJ81="Yes"),OFFSET('Water Data'!$I$9,0,10*ROW('Water Data'!I75)),NA())</f>
        <v>#N/A</v>
      </c>
      <c r="V81" s="517" t="e">
        <f ca="1">+IF(AND(ISNUMBER(OFFSET('Sanitation Data'!$D$4,0,10*ROW('Sanitation Data'!D75))),'Data Summary'!CK81="Yes"),100-OFFSET('Sanitation Data'!$D$4,0,10*ROW('Sanitation Data'!D75)),NA())</f>
        <v>#N/A</v>
      </c>
      <c r="W81" s="517" t="e">
        <f ca="1">+IF(AND(ISNUMBER(OFFSET('Sanitation Data'!$D$6,0,10*ROW('Sanitation Data'!D75))),'Data Summary'!CL81="Yes"),OFFSET('Sanitation Data'!$D$6,0,10*ROW('Sanitation Data'!D75)),NA())</f>
        <v>#N/A</v>
      </c>
      <c r="X81" s="517" t="e">
        <f ca="1">+IF(AND(ISNUMBER(OFFSET('Sanitation Data'!$D$10,0,10*ROW('Sanitation Data'!D75))),'Data Summary'!CM81="Yes"),OFFSET('Sanitation Data'!$D$10,0,10*ROW('Sanitation Data'!D75)),NA())</f>
        <v>#N/A</v>
      </c>
      <c r="Y81" s="517" t="e">
        <f ca="1">+IF(AND(ISNUMBER(OFFSET('Sanitation Data'!$D$11,0,10*ROW('Sanitation Data'!D75))),'Data Summary'!CN81="Yes"),OFFSET('Sanitation Data'!$D$11,0,10*ROW('Sanitation Data'!D75)),NA())</f>
        <v>#N/A</v>
      </c>
      <c r="Z81" s="517" t="e">
        <f ca="1">+IF(AND(ISNUMBER(OFFSET('Sanitation Data'!$D$12,0,10*ROW('Sanitation Data'!D75))),'Data Summary'!CO81="Yes"),OFFSET('Sanitation Data'!$D$12,0,10*ROW('Sanitation Data'!D75)),NA())</f>
        <v>#N/A</v>
      </c>
      <c r="AA81" s="517" t="e">
        <f ca="1">+IF(AND(ISNUMBER(OFFSET('Sanitation Data'!$E$4,0,10*ROW('Sanitation Data'!E75))),'Data Summary'!CP81="Yes"),100-OFFSET('Sanitation Data'!$E$4,0,10*ROW('Sanitation Data'!E75)),NA())</f>
        <v>#N/A</v>
      </c>
      <c r="AB81" s="517" t="e">
        <f ca="1">+IF(AND(ISNUMBER(OFFSET('Sanitation Data'!$E$6,0,10*ROW('Sanitation Data'!E75))),'Data Summary'!CQ81="Yes"),OFFSET('Sanitation Data'!$E$6,0,10*ROW('Sanitation Data'!E75)),NA())</f>
        <v>#N/A</v>
      </c>
      <c r="AC81" s="517" t="e">
        <f ca="1">+IF(AND(ISNUMBER(OFFSET('Sanitation Data'!$E$10,0,10*ROW('Sanitation Data'!E75))),'Data Summary'!CR81="Yes"),OFFSET('Sanitation Data'!$E$10,0,10*ROW('Sanitation Data'!E75)),NA())</f>
        <v>#N/A</v>
      </c>
      <c r="AD81" s="517" t="e">
        <f ca="1">+IF(AND(ISNUMBER(OFFSET('Sanitation Data'!$E$11,0,10*ROW('Sanitation Data'!E75))),'Data Summary'!CS81="Yes"),OFFSET('Sanitation Data'!$E$11,0,10*ROW('Sanitation Data'!E75)),NA())</f>
        <v>#N/A</v>
      </c>
      <c r="AE81" s="517" t="e">
        <f ca="1">+IF(AND(ISNUMBER(OFFSET('Sanitation Data'!$E$12,0,10*ROW('Sanitation Data'!E75))),'Data Summary'!CT81="Yes"),OFFSET('Sanitation Data'!$E$12,0,10*ROW('Sanitation Data'!E75)),NA())</f>
        <v>#N/A</v>
      </c>
      <c r="AF81" s="517" t="e">
        <f ca="1">+IF(AND(ISNUMBER(OFFSET('Sanitation Data'!$F$4,0,10*ROW('Sanitation Data'!F75))),'Data Summary'!CU81="Yes"),100-OFFSET('Sanitation Data'!$F$4,0,10*ROW('Sanitation Data'!F75)),NA())</f>
        <v>#N/A</v>
      </c>
      <c r="AG81" s="517" t="e">
        <f ca="1">+IF(AND(ISNUMBER(OFFSET('Sanitation Data'!$F$6,0,10*ROW('Sanitation Data'!F75))),'Data Summary'!CV81="Yes"),OFFSET('Sanitation Data'!$F$6,0,10*ROW('Sanitation Data'!F75)),NA())</f>
        <v>#N/A</v>
      </c>
      <c r="AH81" s="517" t="e">
        <f ca="1">+IF(AND(ISNUMBER(OFFSET('Sanitation Data'!$F$10,0,10*ROW('Sanitation Data'!F75))),'Data Summary'!CW81="Yes"),OFFSET('Sanitation Data'!$F$10,0,10*ROW('Sanitation Data'!F75)),NA())</f>
        <v>#N/A</v>
      </c>
      <c r="AI81" s="517" t="e">
        <f ca="1">+IF(AND(ISNUMBER(OFFSET('Sanitation Data'!$F$11,0,10*ROW('Sanitation Data'!F75))),'Data Summary'!CX81="Yes"),OFFSET('Sanitation Data'!$F$11,0,10*ROW('Sanitation Data'!F75)),NA())</f>
        <v>#N/A</v>
      </c>
      <c r="AJ81" s="517" t="e">
        <f ca="1">+IF(AND(ISNUMBER(OFFSET('Sanitation Data'!$F$12,0,10*ROW('Sanitation Data'!F75))),'Data Summary'!CY81="Yes"),OFFSET('Sanitation Data'!$F$12,0,10*ROW('Sanitation Data'!F75)),NA())</f>
        <v>#N/A</v>
      </c>
      <c r="AK81" s="517" t="e">
        <f ca="1">+IF(AND(ISNUMBER(OFFSET('Sanitation Data'!$G$4,0,10*ROW('Sanitation Data'!G75))),'Data Summary'!CZ81="Yes"),100-OFFSET('Sanitation Data'!$G$4,0,10*ROW('Sanitation Data'!G75)),NA())</f>
        <v>#N/A</v>
      </c>
      <c r="AL81" s="517" t="e">
        <f ca="1">+IF(AND(ISNUMBER(OFFSET('Sanitation Data'!$G$6,0,10*ROW('Sanitation Data'!G75))),'Data Summary'!DA81="Yes"),OFFSET('Sanitation Data'!$G$6,0,10*ROW('Sanitation Data'!G75)),NA())</f>
        <v>#N/A</v>
      </c>
      <c r="AM81" s="517" t="e">
        <f ca="1">+IF(AND(ISNUMBER(OFFSET('Sanitation Data'!$G$10,0,10*ROW('Sanitation Data'!G75))),'Data Summary'!DB81="Yes"),OFFSET('Sanitation Data'!$G$10,0,10*ROW('Sanitation Data'!G75)),NA())</f>
        <v>#N/A</v>
      </c>
      <c r="AN81" s="517" t="e">
        <f ca="1">+IF(AND(ISNUMBER(OFFSET('Sanitation Data'!$G$11,0,10*ROW('Sanitation Data'!G75))),'Data Summary'!DC81="Yes"),OFFSET('Sanitation Data'!$G$11,0,10*ROW('Sanitation Data'!G75)),NA())</f>
        <v>#N/A</v>
      </c>
      <c r="AO81" s="517" t="e">
        <f ca="1">+IF(AND(ISNUMBER(OFFSET('Sanitation Data'!$G$12,0,10*ROW('Sanitation Data'!G75))),'Data Summary'!DD81="Yes"),OFFSET('Sanitation Data'!$G$12,0,10*ROW('Sanitation Data'!G75)),NA())</f>
        <v>#N/A</v>
      </c>
      <c r="AP81" s="517" t="e">
        <f ca="1">+IF(AND(ISNUMBER(OFFSET('Sanitation Data'!$H$4,0,10*ROW('Sanitation Data'!H75))),'Data Summary'!DE81="Yes"),100-OFFSET('Sanitation Data'!$H$4,0,10*ROW('Sanitation Data'!H75)),NA())</f>
        <v>#N/A</v>
      </c>
      <c r="AQ81" s="517" t="e">
        <f ca="1">+IF(AND(ISNUMBER(OFFSET('Sanitation Data'!$H$6,0,10*ROW('Sanitation Data'!H75))),'Data Summary'!DF81="Yes"),OFFSET('Sanitation Data'!$H$6,0,10*ROW('Sanitation Data'!H75)),NA())</f>
        <v>#N/A</v>
      </c>
      <c r="AR81" s="517" t="e">
        <f ca="1">+IF(AND(ISNUMBER(OFFSET('Sanitation Data'!$H$10,0,10*ROW('Sanitation Data'!H75))),'Data Summary'!DG81="Yes"),OFFSET('Sanitation Data'!$H$10,0,10*ROW('Sanitation Data'!H75)),NA())</f>
        <v>#N/A</v>
      </c>
      <c r="AS81" s="517" t="e">
        <f ca="1">+IF(AND(ISNUMBER(OFFSET('Sanitation Data'!$H$11,0,10*ROW('Sanitation Data'!H75))),'Data Summary'!DH81="Yes"),OFFSET('Sanitation Data'!$H$11,0,10*ROW('Sanitation Data'!H75)),NA())</f>
        <v>#N/A</v>
      </c>
      <c r="AT81" s="517" t="e">
        <f ca="1">+IF(AND(ISNUMBER(OFFSET('Sanitation Data'!$H$12,0,10*ROW('Sanitation Data'!H75))),'Data Summary'!DI81="Yes"),OFFSET('Sanitation Data'!$H$12,0,10*ROW('Sanitation Data'!H75)),NA())</f>
        <v>#N/A</v>
      </c>
      <c r="AU81" s="517" t="e">
        <f ca="1">+IF(AND(ISNUMBER(OFFSET('Sanitation Data'!$I$4,0,10*ROW('Sanitation Data'!I75))),'Data Summary'!DJ81="Yes"),100-OFFSET('Sanitation Data'!$I$4,0,10*ROW('Sanitation Data'!I75)),NA())</f>
        <v>#N/A</v>
      </c>
      <c r="AV81" s="517" t="e">
        <f ca="1">+IF(AND(ISNUMBER(OFFSET('Sanitation Data'!$I$6,0,10*ROW('Sanitation Data'!I75))),'Data Summary'!DK81="Yes"),OFFSET('Sanitation Data'!$I$6,0,10*ROW('Sanitation Data'!I75)),NA())</f>
        <v>#N/A</v>
      </c>
      <c r="AW81" s="517" t="e">
        <f ca="1">+IF(AND(ISNUMBER(OFFSET('Sanitation Data'!$I$10,0,10*ROW('Sanitation Data'!I75))),'Data Summary'!DL81="Yes"),OFFSET('Sanitation Data'!$I$10,0,10*ROW('Sanitation Data'!I75)),NA())</f>
        <v>#N/A</v>
      </c>
      <c r="AX81" s="517" t="e">
        <f ca="1">+IF(AND(ISNUMBER(OFFSET('Sanitation Data'!$I$11,0,10*ROW('Sanitation Data'!I75))),'Data Summary'!DM81="Yes"),OFFSET('Sanitation Data'!$I$11,0,10*ROW('Sanitation Data'!I75)),NA())</f>
        <v>#N/A</v>
      </c>
      <c r="AY81" s="517" t="e">
        <f ca="1">+IF(AND(ISNUMBER(OFFSET('Sanitation Data'!$I$12,0,10*ROW('Sanitation Data'!I75))),'Data Summary'!DN81="Yes"),OFFSET('Sanitation Data'!$I$12,0,10*ROW('Sanitation Data'!I75)),NA())</f>
        <v>#N/A</v>
      </c>
      <c r="AZ81" s="518" t="e">
        <f ca="1">+IF(AND(ISNUMBER(OFFSET('Hygiene Data'!$D$5,0,10*ROW('Hygiene Data'!D75))),'Data Summary'!DO81="Yes"),OFFSET('Hygiene Data'!$D$5,0,10*ROW('Hygiene Data'!D75)),NA())</f>
        <v>#N/A</v>
      </c>
      <c r="BA81" s="518" t="e">
        <f ca="1">+IF(AND(ISNUMBER(OFFSET('Hygiene Data'!$D$7,0,10*ROW('Hygiene Data'!D75))),'Data Summary'!DP81="Yes"),OFFSET('Hygiene Data'!$D$7,0,10*ROW('Hygiene Data'!D75)),NA())</f>
        <v>#N/A</v>
      </c>
      <c r="BB81" s="518" t="e">
        <f ca="1">+IF(AND(ISNUMBER(OFFSET('Hygiene Data'!$D$9,0,10*ROW('Hygiene Data'!D75))),'Data Summary'!DQ81="Yes"),OFFSET('Hygiene Data'!$D$9,0,10*ROW('Hygiene Data'!D75)),NA())</f>
        <v>#N/A</v>
      </c>
      <c r="BC81" s="518" t="e">
        <f ca="1">+IF(AND(ISNUMBER(OFFSET('Hygiene Data'!$E$5,0,10*ROW('Hygiene Data'!E75))),'Data Summary'!DR81="Yes"),OFFSET('Hygiene Data'!$E$5,0,10*ROW('Hygiene Data'!E75)),NA())</f>
        <v>#N/A</v>
      </c>
      <c r="BD81" s="518" t="e">
        <f ca="1">+IF(AND(ISNUMBER(OFFSET('Hygiene Data'!$E$7,0,10*ROW('Hygiene Data'!E75))),'Data Summary'!DS81="Yes"),OFFSET('Hygiene Data'!$E$7,0,10*ROW('Hygiene Data'!E75)),NA())</f>
        <v>#N/A</v>
      </c>
      <c r="BE81" s="518" t="e">
        <f ca="1">+IF(AND(ISNUMBER(OFFSET('Hygiene Data'!$E$9,0,10*ROW('Hygiene Data'!E75))),'Data Summary'!DT81="Yes"),OFFSET('Hygiene Data'!$E$9,0,10*ROW('Hygiene Data'!E75)),NA())</f>
        <v>#N/A</v>
      </c>
      <c r="BF81" s="518" t="e">
        <f ca="1">+IF(AND(ISNUMBER(OFFSET('Hygiene Data'!$F$5,0,10*ROW('Hygiene Data'!F75))),'Data Summary'!DU81="Yes"),OFFSET('Hygiene Data'!$F$5,0,10*ROW('Hygiene Data'!F75)),NA())</f>
        <v>#N/A</v>
      </c>
      <c r="BG81" s="518" t="e">
        <f ca="1">+IF(AND(ISNUMBER(OFFSET('Hygiene Data'!$F$7,0,10*ROW('Hygiene Data'!F75))),'Data Summary'!DV81="Yes"),OFFSET('Hygiene Data'!$F$7,0,10*ROW('Hygiene Data'!F75)),NA())</f>
        <v>#N/A</v>
      </c>
      <c r="BH81" s="518" t="e">
        <f ca="1">+IF(AND(ISNUMBER(OFFSET('Hygiene Data'!$F$9,0,10*ROW('Hygiene Data'!F75))),'Data Summary'!DW81="Yes"),OFFSET('Hygiene Data'!$F$9,0,10*ROW('Hygiene Data'!F75)),NA())</f>
        <v>#N/A</v>
      </c>
      <c r="BI81" s="518" t="e">
        <f ca="1">+IF(AND(ISNUMBER(OFFSET('Hygiene Data'!$G$5,0,10*ROW('Hygiene Data'!G75))),'Data Summary'!DX81="Yes"),OFFSET('Hygiene Data'!$G$5,0,10*ROW('Hygiene Data'!G75)),NA())</f>
        <v>#N/A</v>
      </c>
      <c r="BJ81" s="518" t="e">
        <f ca="1">+IF(AND(ISNUMBER(OFFSET('Hygiene Data'!$G$7,0,10*ROW('Hygiene Data'!G75))),'Data Summary'!DY81="Yes"),OFFSET('Hygiene Data'!$G$7,0,10*ROW('Hygiene Data'!G75)),NA())</f>
        <v>#N/A</v>
      </c>
      <c r="BK81" s="518" t="e">
        <f ca="1">+IF(AND(ISNUMBER(OFFSET('Hygiene Data'!$G$9,0,10*ROW('Hygiene Data'!G75))),'Data Summary'!DZ81="Yes"),OFFSET('Hygiene Data'!$G$9,0,10*ROW('Hygiene Data'!G75)),NA())</f>
        <v>#N/A</v>
      </c>
      <c r="BL81" s="518" t="e">
        <f ca="1">+IF(AND(ISNUMBER(OFFSET('Hygiene Data'!$H$5,0,10*ROW('Hygiene Data'!H75))),'Data Summary'!EA81="Yes"),OFFSET('Hygiene Data'!$H$5,0,10*ROW('Hygiene Data'!H75)),NA())</f>
        <v>#N/A</v>
      </c>
      <c r="BM81" s="518" t="e">
        <f ca="1">+IF(AND(ISNUMBER(OFFSET('Hygiene Data'!$H$7,0,10*ROW('Hygiene Data'!H75))),'Data Summary'!EB81="Yes"),OFFSET('Hygiene Data'!$H$7,0,10*ROW('Hygiene Data'!H75)),NA())</f>
        <v>#N/A</v>
      </c>
      <c r="BN81" s="518" t="e">
        <f ca="1">+IF(AND(ISNUMBER(OFFSET('Hygiene Data'!$H$9,0,10*ROW('Hygiene Data'!H75))),'Data Summary'!EC81="Yes"),OFFSET('Hygiene Data'!$H$9,0,10*ROW('Hygiene Data'!H75)),NA())</f>
        <v>#N/A</v>
      </c>
      <c r="BO81" s="518" t="e">
        <f ca="1">+IF(AND(ISNUMBER(OFFSET('Hygiene Data'!$I$5,0,10*ROW('Hygiene Data'!I75))),'Data Summary'!ED81="Yes"),OFFSET('Hygiene Data'!$I$5,0,10*ROW('Hygiene Data'!I75)),NA())</f>
        <v>#N/A</v>
      </c>
      <c r="BP81" s="518" t="e">
        <f ca="1">+IF(AND(ISNUMBER(OFFSET('Hygiene Data'!$I$7,0,10*ROW('Hygiene Data'!I75))),'Data Summary'!EE81="Yes"),OFFSET('Hygiene Data'!$I$7,0,10*ROW('Hygiene Data'!I75)),NA())</f>
        <v>#N/A</v>
      </c>
      <c r="BQ81" s="518" t="e">
        <f ca="1">+IF(AND(ISNUMBER(OFFSET('Hygiene Data'!$I$9,0,10*ROW('Hygiene Data'!I75))),'Data Summary'!EF81="Yes"),OFFSET('Hygiene Data'!$I$9,0,10*ROW('Hygiene Data'!I75)),NA())</f>
        <v>#N/A</v>
      </c>
    </row>
    <row r="82" spans="1:69" x14ac:dyDescent="0.25">
      <c r="A82" s="514" t="e">
        <f ca="1">+RIGHT('Data Summary'!A82,LEN('Data Summary'!A82)-9)</f>
        <v>#VALUE!</v>
      </c>
      <c r="B82" s="488" t="str">
        <f ca="1">+IF(ISTEXT('Data Summary'!B82),'Data Summary'!B82,"")</f>
        <v/>
      </c>
      <c r="C82" s="515" t="e">
        <f ca="1">+VALUE('Data Summary'!C82)</f>
        <v>#VALUE!</v>
      </c>
      <c r="D82" s="516" t="e">
        <f ca="1">+IF(AND(ISNUMBER(OFFSET('Water Data'!$D$4,0,10*ROW('Water Data'!D76))),'Data Summary'!BS82="Yes"),100-OFFSET('Water Data'!$D$4,0,10*ROW('Water Data'!D76)),NA())</f>
        <v>#N/A</v>
      </c>
      <c r="E82" s="516" t="e">
        <f ca="1">+IF(AND(ISNUMBER(OFFSET('Water Data'!$D$6,0,10*ROW('Water Data'!D76))),'Data Summary'!BT82="Yes"),OFFSET('Water Data'!$D$6,0,10*ROW('Water Data'!D76)),NA())</f>
        <v>#N/A</v>
      </c>
      <c r="F82" s="516" t="e">
        <f ca="1">+IF(AND(ISNUMBER(OFFSET('Water Data'!$D$9,0,10*ROW('Water Data'!D76))),'Data Summary'!BU82="Yes"),OFFSET('Water Data'!$D$9,0,10*ROW('Water Data'!D76)),NA())</f>
        <v>#N/A</v>
      </c>
      <c r="G82" s="516" t="e">
        <f ca="1">+IF(AND(ISNUMBER(OFFSET('Water Data'!$E$4,0,10*ROW('Water Data'!E76))),'Data Summary'!BV82="Yes"),100-OFFSET('Water Data'!$E$4,0,10*ROW('Water Data'!E76)),NA())</f>
        <v>#N/A</v>
      </c>
      <c r="H82" s="516" t="e">
        <f ca="1">+IF(AND(ISNUMBER(OFFSET('Water Data'!$E$6,0,10*ROW('Water Data'!E76))),'Data Summary'!BW82="Yes"),OFFSET('Water Data'!$E$6,0,10*ROW('Water Data'!E76)),NA())</f>
        <v>#N/A</v>
      </c>
      <c r="I82" s="516" t="e">
        <f ca="1">+IF(AND(ISNUMBER(OFFSET('Water Data'!$E$9,0,10*ROW('Water Data'!E76))),'Data Summary'!BX82="Yes"),OFFSET('Water Data'!$E$9,0,10*ROW('Water Data'!E76)),NA())</f>
        <v>#N/A</v>
      </c>
      <c r="J82" s="516" t="e">
        <f ca="1">+IF(AND(ISNUMBER(OFFSET('Water Data'!$F$4,0,10*ROW('Water Data'!F76))),'Data Summary'!BY82="Yes"),100-OFFSET('Water Data'!$F$4,0,10*ROW('Water Data'!F76)),NA())</f>
        <v>#N/A</v>
      </c>
      <c r="K82" s="516" t="e">
        <f ca="1">+IF(AND(ISNUMBER(OFFSET('Water Data'!$F$6,0,10*ROW('Water Data'!F76))),'Data Summary'!BZ82="Yes"),OFFSET('Water Data'!$F$6,0,10*ROW('Water Data'!F76)),NA())</f>
        <v>#N/A</v>
      </c>
      <c r="L82" s="516" t="e">
        <f ca="1">+IF(AND(ISNUMBER(OFFSET('Water Data'!$F$9,0,10*ROW('Water Data'!F76))),'Data Summary'!CA82="Yes"),OFFSET('Water Data'!$F$9,0,10*ROW('Water Data'!F76)),NA())</f>
        <v>#N/A</v>
      </c>
      <c r="M82" s="516" t="e">
        <f ca="1">+IF(AND(ISNUMBER(OFFSET('Water Data'!$G$4,0,10*ROW('Water Data'!G76))),'Data Summary'!CB82="Yes"),100-OFFSET('Water Data'!$G$4,0,10*ROW('Water Data'!G76)),NA())</f>
        <v>#N/A</v>
      </c>
      <c r="N82" s="516" t="e">
        <f ca="1">+IF(AND(ISNUMBER(OFFSET('Water Data'!$G$6,0,10*ROW('Water Data'!G76))),'Data Summary'!CC82="Yes"),OFFSET('Water Data'!$G$6,0,10*ROW('Water Data'!G76)),NA())</f>
        <v>#N/A</v>
      </c>
      <c r="O82" s="516" t="e">
        <f ca="1">+IF(AND(ISNUMBER(OFFSET('Water Data'!$G$9,0,10*ROW('Water Data'!G76))),'Data Summary'!CD82="Yes"),OFFSET('Water Data'!$G$9,0,10*ROW('Water Data'!G76)),NA())</f>
        <v>#N/A</v>
      </c>
      <c r="P82" s="516" t="e">
        <f ca="1">+IF(AND(ISNUMBER(OFFSET('Water Data'!$H$4,0,10*ROW('Water Data'!H76))),'Data Summary'!CE82="Yes"),100-OFFSET('Water Data'!$H$4,0,10*ROW('Water Data'!H76)),NA())</f>
        <v>#N/A</v>
      </c>
      <c r="Q82" s="516" t="e">
        <f ca="1">+IF(AND(ISNUMBER(OFFSET('Water Data'!$H$6,0,10*ROW('Water Data'!H76))),'Data Summary'!CF82="Yes"),OFFSET('Water Data'!$H$6,0,10*ROW('Water Data'!H76)),NA())</f>
        <v>#N/A</v>
      </c>
      <c r="R82" s="516" t="e">
        <f ca="1">+IF(AND(ISNUMBER(OFFSET('Water Data'!$H$9,0,10*ROW('Water Data'!H76))),'Data Summary'!CG82="Yes"),OFFSET('Water Data'!$H$9,0,10*ROW('Water Data'!H76)),NA())</f>
        <v>#N/A</v>
      </c>
      <c r="S82" s="516" t="e">
        <f ca="1">+IF(AND(ISNUMBER(OFFSET('Water Data'!$I$4,0,10*ROW('Water Data'!I76))),'Data Summary'!CH82="Yes"),100-OFFSET('Water Data'!$I$4,0,10*ROW('Water Data'!I76)),NA())</f>
        <v>#N/A</v>
      </c>
      <c r="T82" s="516" t="e">
        <f ca="1">+IF(AND(ISNUMBER(OFFSET('Water Data'!$I$6,0,10*ROW('Water Data'!I76))),'Data Summary'!CI82="Yes"),OFFSET('Water Data'!$I$6,0,10*ROW('Water Data'!I76)),NA())</f>
        <v>#N/A</v>
      </c>
      <c r="U82" s="516" t="e">
        <f ca="1">+IF(AND(ISNUMBER(OFFSET('Water Data'!$I$9,0,10*ROW('Water Data'!I76))),'Data Summary'!CJ82="Yes"),OFFSET('Water Data'!$I$9,0,10*ROW('Water Data'!I76)),NA())</f>
        <v>#N/A</v>
      </c>
      <c r="V82" s="517" t="e">
        <f ca="1">+IF(AND(ISNUMBER(OFFSET('Sanitation Data'!$D$4,0,10*ROW('Sanitation Data'!D76))),'Data Summary'!CK82="Yes"),100-OFFSET('Sanitation Data'!$D$4,0,10*ROW('Sanitation Data'!D76)),NA())</f>
        <v>#N/A</v>
      </c>
      <c r="W82" s="517" t="e">
        <f ca="1">+IF(AND(ISNUMBER(OFFSET('Sanitation Data'!$D$6,0,10*ROW('Sanitation Data'!D76))),'Data Summary'!CL82="Yes"),OFFSET('Sanitation Data'!$D$6,0,10*ROW('Sanitation Data'!D76)),NA())</f>
        <v>#N/A</v>
      </c>
      <c r="X82" s="517" t="e">
        <f ca="1">+IF(AND(ISNUMBER(OFFSET('Sanitation Data'!$D$10,0,10*ROW('Sanitation Data'!D76))),'Data Summary'!CM82="Yes"),OFFSET('Sanitation Data'!$D$10,0,10*ROW('Sanitation Data'!D76)),NA())</f>
        <v>#N/A</v>
      </c>
      <c r="Y82" s="517" t="e">
        <f ca="1">+IF(AND(ISNUMBER(OFFSET('Sanitation Data'!$D$11,0,10*ROW('Sanitation Data'!D76))),'Data Summary'!CN82="Yes"),OFFSET('Sanitation Data'!$D$11,0,10*ROW('Sanitation Data'!D76)),NA())</f>
        <v>#N/A</v>
      </c>
      <c r="Z82" s="517" t="e">
        <f ca="1">+IF(AND(ISNUMBER(OFFSET('Sanitation Data'!$D$12,0,10*ROW('Sanitation Data'!D76))),'Data Summary'!CO82="Yes"),OFFSET('Sanitation Data'!$D$12,0,10*ROW('Sanitation Data'!D76)),NA())</f>
        <v>#N/A</v>
      </c>
      <c r="AA82" s="517" t="e">
        <f ca="1">+IF(AND(ISNUMBER(OFFSET('Sanitation Data'!$E$4,0,10*ROW('Sanitation Data'!E76))),'Data Summary'!CP82="Yes"),100-OFFSET('Sanitation Data'!$E$4,0,10*ROW('Sanitation Data'!E76)),NA())</f>
        <v>#N/A</v>
      </c>
      <c r="AB82" s="517" t="e">
        <f ca="1">+IF(AND(ISNUMBER(OFFSET('Sanitation Data'!$E$6,0,10*ROW('Sanitation Data'!E76))),'Data Summary'!CQ82="Yes"),OFFSET('Sanitation Data'!$E$6,0,10*ROW('Sanitation Data'!E76)),NA())</f>
        <v>#N/A</v>
      </c>
      <c r="AC82" s="517" t="e">
        <f ca="1">+IF(AND(ISNUMBER(OFFSET('Sanitation Data'!$E$10,0,10*ROW('Sanitation Data'!E76))),'Data Summary'!CR82="Yes"),OFFSET('Sanitation Data'!$E$10,0,10*ROW('Sanitation Data'!E76)),NA())</f>
        <v>#N/A</v>
      </c>
      <c r="AD82" s="517" t="e">
        <f ca="1">+IF(AND(ISNUMBER(OFFSET('Sanitation Data'!$E$11,0,10*ROW('Sanitation Data'!E76))),'Data Summary'!CS82="Yes"),OFFSET('Sanitation Data'!$E$11,0,10*ROW('Sanitation Data'!E76)),NA())</f>
        <v>#N/A</v>
      </c>
      <c r="AE82" s="517" t="e">
        <f ca="1">+IF(AND(ISNUMBER(OFFSET('Sanitation Data'!$E$12,0,10*ROW('Sanitation Data'!E76))),'Data Summary'!CT82="Yes"),OFFSET('Sanitation Data'!$E$12,0,10*ROW('Sanitation Data'!E76)),NA())</f>
        <v>#N/A</v>
      </c>
      <c r="AF82" s="517" t="e">
        <f ca="1">+IF(AND(ISNUMBER(OFFSET('Sanitation Data'!$F$4,0,10*ROW('Sanitation Data'!F76))),'Data Summary'!CU82="Yes"),100-OFFSET('Sanitation Data'!$F$4,0,10*ROW('Sanitation Data'!F76)),NA())</f>
        <v>#N/A</v>
      </c>
      <c r="AG82" s="517" t="e">
        <f ca="1">+IF(AND(ISNUMBER(OFFSET('Sanitation Data'!$F$6,0,10*ROW('Sanitation Data'!F76))),'Data Summary'!CV82="Yes"),OFFSET('Sanitation Data'!$F$6,0,10*ROW('Sanitation Data'!F76)),NA())</f>
        <v>#N/A</v>
      </c>
      <c r="AH82" s="517" t="e">
        <f ca="1">+IF(AND(ISNUMBER(OFFSET('Sanitation Data'!$F$10,0,10*ROW('Sanitation Data'!F76))),'Data Summary'!CW82="Yes"),OFFSET('Sanitation Data'!$F$10,0,10*ROW('Sanitation Data'!F76)),NA())</f>
        <v>#N/A</v>
      </c>
      <c r="AI82" s="517" t="e">
        <f ca="1">+IF(AND(ISNUMBER(OFFSET('Sanitation Data'!$F$11,0,10*ROW('Sanitation Data'!F76))),'Data Summary'!CX82="Yes"),OFFSET('Sanitation Data'!$F$11,0,10*ROW('Sanitation Data'!F76)),NA())</f>
        <v>#N/A</v>
      </c>
      <c r="AJ82" s="517" t="e">
        <f ca="1">+IF(AND(ISNUMBER(OFFSET('Sanitation Data'!$F$12,0,10*ROW('Sanitation Data'!F76))),'Data Summary'!CY82="Yes"),OFFSET('Sanitation Data'!$F$12,0,10*ROW('Sanitation Data'!F76)),NA())</f>
        <v>#N/A</v>
      </c>
      <c r="AK82" s="517" t="e">
        <f ca="1">+IF(AND(ISNUMBER(OFFSET('Sanitation Data'!$G$4,0,10*ROW('Sanitation Data'!G76))),'Data Summary'!CZ82="Yes"),100-OFFSET('Sanitation Data'!$G$4,0,10*ROW('Sanitation Data'!G76)),NA())</f>
        <v>#N/A</v>
      </c>
      <c r="AL82" s="517" t="e">
        <f ca="1">+IF(AND(ISNUMBER(OFFSET('Sanitation Data'!$G$6,0,10*ROW('Sanitation Data'!G76))),'Data Summary'!DA82="Yes"),OFFSET('Sanitation Data'!$G$6,0,10*ROW('Sanitation Data'!G76)),NA())</f>
        <v>#N/A</v>
      </c>
      <c r="AM82" s="517" t="e">
        <f ca="1">+IF(AND(ISNUMBER(OFFSET('Sanitation Data'!$G$10,0,10*ROW('Sanitation Data'!G76))),'Data Summary'!DB82="Yes"),OFFSET('Sanitation Data'!$G$10,0,10*ROW('Sanitation Data'!G76)),NA())</f>
        <v>#N/A</v>
      </c>
      <c r="AN82" s="517" t="e">
        <f ca="1">+IF(AND(ISNUMBER(OFFSET('Sanitation Data'!$G$11,0,10*ROW('Sanitation Data'!G76))),'Data Summary'!DC82="Yes"),OFFSET('Sanitation Data'!$G$11,0,10*ROW('Sanitation Data'!G76)),NA())</f>
        <v>#N/A</v>
      </c>
      <c r="AO82" s="517" t="e">
        <f ca="1">+IF(AND(ISNUMBER(OFFSET('Sanitation Data'!$G$12,0,10*ROW('Sanitation Data'!G76))),'Data Summary'!DD82="Yes"),OFFSET('Sanitation Data'!$G$12,0,10*ROW('Sanitation Data'!G76)),NA())</f>
        <v>#N/A</v>
      </c>
      <c r="AP82" s="517" t="e">
        <f ca="1">+IF(AND(ISNUMBER(OFFSET('Sanitation Data'!$H$4,0,10*ROW('Sanitation Data'!H76))),'Data Summary'!DE82="Yes"),100-OFFSET('Sanitation Data'!$H$4,0,10*ROW('Sanitation Data'!H76)),NA())</f>
        <v>#N/A</v>
      </c>
      <c r="AQ82" s="517" t="e">
        <f ca="1">+IF(AND(ISNUMBER(OFFSET('Sanitation Data'!$H$6,0,10*ROW('Sanitation Data'!H76))),'Data Summary'!DF82="Yes"),OFFSET('Sanitation Data'!$H$6,0,10*ROW('Sanitation Data'!H76)),NA())</f>
        <v>#N/A</v>
      </c>
      <c r="AR82" s="517" t="e">
        <f ca="1">+IF(AND(ISNUMBER(OFFSET('Sanitation Data'!$H$10,0,10*ROW('Sanitation Data'!H76))),'Data Summary'!DG82="Yes"),OFFSET('Sanitation Data'!$H$10,0,10*ROW('Sanitation Data'!H76)),NA())</f>
        <v>#N/A</v>
      </c>
      <c r="AS82" s="517" t="e">
        <f ca="1">+IF(AND(ISNUMBER(OFFSET('Sanitation Data'!$H$11,0,10*ROW('Sanitation Data'!H76))),'Data Summary'!DH82="Yes"),OFFSET('Sanitation Data'!$H$11,0,10*ROW('Sanitation Data'!H76)),NA())</f>
        <v>#N/A</v>
      </c>
      <c r="AT82" s="517" t="e">
        <f ca="1">+IF(AND(ISNUMBER(OFFSET('Sanitation Data'!$H$12,0,10*ROW('Sanitation Data'!H76))),'Data Summary'!DI82="Yes"),OFFSET('Sanitation Data'!$H$12,0,10*ROW('Sanitation Data'!H76)),NA())</f>
        <v>#N/A</v>
      </c>
      <c r="AU82" s="517" t="e">
        <f ca="1">+IF(AND(ISNUMBER(OFFSET('Sanitation Data'!$I$4,0,10*ROW('Sanitation Data'!I76))),'Data Summary'!DJ82="Yes"),100-OFFSET('Sanitation Data'!$I$4,0,10*ROW('Sanitation Data'!I76)),NA())</f>
        <v>#N/A</v>
      </c>
      <c r="AV82" s="517" t="e">
        <f ca="1">+IF(AND(ISNUMBER(OFFSET('Sanitation Data'!$I$6,0,10*ROW('Sanitation Data'!I76))),'Data Summary'!DK82="Yes"),OFFSET('Sanitation Data'!$I$6,0,10*ROW('Sanitation Data'!I76)),NA())</f>
        <v>#N/A</v>
      </c>
      <c r="AW82" s="517" t="e">
        <f ca="1">+IF(AND(ISNUMBER(OFFSET('Sanitation Data'!$I$10,0,10*ROW('Sanitation Data'!I76))),'Data Summary'!DL82="Yes"),OFFSET('Sanitation Data'!$I$10,0,10*ROW('Sanitation Data'!I76)),NA())</f>
        <v>#N/A</v>
      </c>
      <c r="AX82" s="517" t="e">
        <f ca="1">+IF(AND(ISNUMBER(OFFSET('Sanitation Data'!$I$11,0,10*ROW('Sanitation Data'!I76))),'Data Summary'!DM82="Yes"),OFFSET('Sanitation Data'!$I$11,0,10*ROW('Sanitation Data'!I76)),NA())</f>
        <v>#N/A</v>
      </c>
      <c r="AY82" s="517" t="e">
        <f ca="1">+IF(AND(ISNUMBER(OFFSET('Sanitation Data'!$I$12,0,10*ROW('Sanitation Data'!I76))),'Data Summary'!DN82="Yes"),OFFSET('Sanitation Data'!$I$12,0,10*ROW('Sanitation Data'!I76)),NA())</f>
        <v>#N/A</v>
      </c>
      <c r="AZ82" s="518" t="e">
        <f ca="1">+IF(AND(ISNUMBER(OFFSET('Hygiene Data'!$D$5,0,10*ROW('Hygiene Data'!D76))),'Data Summary'!DO82="Yes"),OFFSET('Hygiene Data'!$D$5,0,10*ROW('Hygiene Data'!D76)),NA())</f>
        <v>#N/A</v>
      </c>
      <c r="BA82" s="518" t="e">
        <f ca="1">+IF(AND(ISNUMBER(OFFSET('Hygiene Data'!$D$7,0,10*ROW('Hygiene Data'!D76))),'Data Summary'!DP82="Yes"),OFFSET('Hygiene Data'!$D$7,0,10*ROW('Hygiene Data'!D76)),NA())</f>
        <v>#N/A</v>
      </c>
      <c r="BB82" s="518" t="e">
        <f ca="1">+IF(AND(ISNUMBER(OFFSET('Hygiene Data'!$D$9,0,10*ROW('Hygiene Data'!D76))),'Data Summary'!DQ82="Yes"),OFFSET('Hygiene Data'!$D$9,0,10*ROW('Hygiene Data'!D76)),NA())</f>
        <v>#N/A</v>
      </c>
      <c r="BC82" s="518" t="e">
        <f ca="1">+IF(AND(ISNUMBER(OFFSET('Hygiene Data'!$E$5,0,10*ROW('Hygiene Data'!E76))),'Data Summary'!DR82="Yes"),OFFSET('Hygiene Data'!$E$5,0,10*ROW('Hygiene Data'!E76)),NA())</f>
        <v>#N/A</v>
      </c>
      <c r="BD82" s="518" t="e">
        <f ca="1">+IF(AND(ISNUMBER(OFFSET('Hygiene Data'!$E$7,0,10*ROW('Hygiene Data'!E76))),'Data Summary'!DS82="Yes"),OFFSET('Hygiene Data'!$E$7,0,10*ROW('Hygiene Data'!E76)),NA())</f>
        <v>#N/A</v>
      </c>
      <c r="BE82" s="518" t="e">
        <f ca="1">+IF(AND(ISNUMBER(OFFSET('Hygiene Data'!$E$9,0,10*ROW('Hygiene Data'!E76))),'Data Summary'!DT82="Yes"),OFFSET('Hygiene Data'!$E$9,0,10*ROW('Hygiene Data'!E76)),NA())</f>
        <v>#N/A</v>
      </c>
      <c r="BF82" s="518" t="e">
        <f ca="1">+IF(AND(ISNUMBER(OFFSET('Hygiene Data'!$F$5,0,10*ROW('Hygiene Data'!F76))),'Data Summary'!DU82="Yes"),OFFSET('Hygiene Data'!$F$5,0,10*ROW('Hygiene Data'!F76)),NA())</f>
        <v>#N/A</v>
      </c>
      <c r="BG82" s="518" t="e">
        <f ca="1">+IF(AND(ISNUMBER(OFFSET('Hygiene Data'!$F$7,0,10*ROW('Hygiene Data'!F76))),'Data Summary'!DV82="Yes"),OFFSET('Hygiene Data'!$F$7,0,10*ROW('Hygiene Data'!F76)),NA())</f>
        <v>#N/A</v>
      </c>
      <c r="BH82" s="518" t="e">
        <f ca="1">+IF(AND(ISNUMBER(OFFSET('Hygiene Data'!$F$9,0,10*ROW('Hygiene Data'!F76))),'Data Summary'!DW82="Yes"),OFFSET('Hygiene Data'!$F$9,0,10*ROW('Hygiene Data'!F76)),NA())</f>
        <v>#N/A</v>
      </c>
      <c r="BI82" s="518" t="e">
        <f ca="1">+IF(AND(ISNUMBER(OFFSET('Hygiene Data'!$G$5,0,10*ROW('Hygiene Data'!G76))),'Data Summary'!DX82="Yes"),OFFSET('Hygiene Data'!$G$5,0,10*ROW('Hygiene Data'!G76)),NA())</f>
        <v>#N/A</v>
      </c>
      <c r="BJ82" s="518" t="e">
        <f ca="1">+IF(AND(ISNUMBER(OFFSET('Hygiene Data'!$G$7,0,10*ROW('Hygiene Data'!G76))),'Data Summary'!DY82="Yes"),OFFSET('Hygiene Data'!$G$7,0,10*ROW('Hygiene Data'!G76)),NA())</f>
        <v>#N/A</v>
      </c>
      <c r="BK82" s="518" t="e">
        <f ca="1">+IF(AND(ISNUMBER(OFFSET('Hygiene Data'!$G$9,0,10*ROW('Hygiene Data'!G76))),'Data Summary'!DZ82="Yes"),OFFSET('Hygiene Data'!$G$9,0,10*ROW('Hygiene Data'!G76)),NA())</f>
        <v>#N/A</v>
      </c>
      <c r="BL82" s="518" t="e">
        <f ca="1">+IF(AND(ISNUMBER(OFFSET('Hygiene Data'!$H$5,0,10*ROW('Hygiene Data'!H76))),'Data Summary'!EA82="Yes"),OFFSET('Hygiene Data'!$H$5,0,10*ROW('Hygiene Data'!H76)),NA())</f>
        <v>#N/A</v>
      </c>
      <c r="BM82" s="518" t="e">
        <f ca="1">+IF(AND(ISNUMBER(OFFSET('Hygiene Data'!$H$7,0,10*ROW('Hygiene Data'!H76))),'Data Summary'!EB82="Yes"),OFFSET('Hygiene Data'!$H$7,0,10*ROW('Hygiene Data'!H76)),NA())</f>
        <v>#N/A</v>
      </c>
      <c r="BN82" s="518" t="e">
        <f ca="1">+IF(AND(ISNUMBER(OFFSET('Hygiene Data'!$H$9,0,10*ROW('Hygiene Data'!H76))),'Data Summary'!EC82="Yes"),OFFSET('Hygiene Data'!$H$9,0,10*ROW('Hygiene Data'!H76)),NA())</f>
        <v>#N/A</v>
      </c>
      <c r="BO82" s="518" t="e">
        <f ca="1">+IF(AND(ISNUMBER(OFFSET('Hygiene Data'!$I$5,0,10*ROW('Hygiene Data'!I76))),'Data Summary'!ED82="Yes"),OFFSET('Hygiene Data'!$I$5,0,10*ROW('Hygiene Data'!I76)),NA())</f>
        <v>#N/A</v>
      </c>
      <c r="BP82" s="518" t="e">
        <f ca="1">+IF(AND(ISNUMBER(OFFSET('Hygiene Data'!$I$7,0,10*ROW('Hygiene Data'!I76))),'Data Summary'!EE82="Yes"),OFFSET('Hygiene Data'!$I$7,0,10*ROW('Hygiene Data'!I76)),NA())</f>
        <v>#N/A</v>
      </c>
      <c r="BQ82" s="518" t="e">
        <f ca="1">+IF(AND(ISNUMBER(OFFSET('Hygiene Data'!$I$9,0,10*ROW('Hygiene Data'!I76))),'Data Summary'!EF82="Yes"),OFFSET('Hygiene Data'!$I$9,0,10*ROW('Hygiene Data'!I76)),NA())</f>
        <v>#N/A</v>
      </c>
    </row>
    <row r="83" spans="1:69" x14ac:dyDescent="0.25">
      <c r="A83" s="514" t="e">
        <f ca="1">+RIGHT('Data Summary'!A83,LEN('Data Summary'!A83)-9)</f>
        <v>#VALUE!</v>
      </c>
      <c r="B83" s="488" t="str">
        <f ca="1">+IF(ISTEXT('Data Summary'!B83),'Data Summary'!B83,"")</f>
        <v/>
      </c>
      <c r="C83" s="515" t="e">
        <f ca="1">+VALUE('Data Summary'!C83)</f>
        <v>#VALUE!</v>
      </c>
      <c r="D83" s="516" t="e">
        <f ca="1">+IF(AND(ISNUMBER(OFFSET('Water Data'!$D$4,0,10*ROW('Water Data'!D77))),'Data Summary'!BS83="Yes"),100-OFFSET('Water Data'!$D$4,0,10*ROW('Water Data'!D77)),NA())</f>
        <v>#N/A</v>
      </c>
      <c r="E83" s="516" t="e">
        <f ca="1">+IF(AND(ISNUMBER(OFFSET('Water Data'!$D$6,0,10*ROW('Water Data'!D77))),'Data Summary'!BT83="Yes"),OFFSET('Water Data'!$D$6,0,10*ROW('Water Data'!D77)),NA())</f>
        <v>#N/A</v>
      </c>
      <c r="F83" s="516" t="e">
        <f ca="1">+IF(AND(ISNUMBER(OFFSET('Water Data'!$D$9,0,10*ROW('Water Data'!D77))),'Data Summary'!BU83="Yes"),OFFSET('Water Data'!$D$9,0,10*ROW('Water Data'!D77)),NA())</f>
        <v>#N/A</v>
      </c>
      <c r="G83" s="516" t="e">
        <f ca="1">+IF(AND(ISNUMBER(OFFSET('Water Data'!$E$4,0,10*ROW('Water Data'!E77))),'Data Summary'!BV83="Yes"),100-OFFSET('Water Data'!$E$4,0,10*ROW('Water Data'!E77)),NA())</f>
        <v>#N/A</v>
      </c>
      <c r="H83" s="516" t="e">
        <f ca="1">+IF(AND(ISNUMBER(OFFSET('Water Data'!$E$6,0,10*ROW('Water Data'!E77))),'Data Summary'!BW83="Yes"),OFFSET('Water Data'!$E$6,0,10*ROW('Water Data'!E77)),NA())</f>
        <v>#N/A</v>
      </c>
      <c r="I83" s="516" t="e">
        <f ca="1">+IF(AND(ISNUMBER(OFFSET('Water Data'!$E$9,0,10*ROW('Water Data'!E77))),'Data Summary'!BX83="Yes"),OFFSET('Water Data'!$E$9,0,10*ROW('Water Data'!E77)),NA())</f>
        <v>#N/A</v>
      </c>
      <c r="J83" s="516" t="e">
        <f ca="1">+IF(AND(ISNUMBER(OFFSET('Water Data'!$F$4,0,10*ROW('Water Data'!F77))),'Data Summary'!BY83="Yes"),100-OFFSET('Water Data'!$F$4,0,10*ROW('Water Data'!F77)),NA())</f>
        <v>#N/A</v>
      </c>
      <c r="K83" s="516" t="e">
        <f ca="1">+IF(AND(ISNUMBER(OFFSET('Water Data'!$F$6,0,10*ROW('Water Data'!F77))),'Data Summary'!BZ83="Yes"),OFFSET('Water Data'!$F$6,0,10*ROW('Water Data'!F77)),NA())</f>
        <v>#N/A</v>
      </c>
      <c r="L83" s="516" t="e">
        <f ca="1">+IF(AND(ISNUMBER(OFFSET('Water Data'!$F$9,0,10*ROW('Water Data'!F77))),'Data Summary'!CA83="Yes"),OFFSET('Water Data'!$F$9,0,10*ROW('Water Data'!F77)),NA())</f>
        <v>#N/A</v>
      </c>
      <c r="M83" s="516" t="e">
        <f ca="1">+IF(AND(ISNUMBER(OFFSET('Water Data'!$G$4,0,10*ROW('Water Data'!G77))),'Data Summary'!CB83="Yes"),100-OFFSET('Water Data'!$G$4,0,10*ROW('Water Data'!G77)),NA())</f>
        <v>#N/A</v>
      </c>
      <c r="N83" s="516" t="e">
        <f ca="1">+IF(AND(ISNUMBER(OFFSET('Water Data'!$G$6,0,10*ROW('Water Data'!G77))),'Data Summary'!CC83="Yes"),OFFSET('Water Data'!$G$6,0,10*ROW('Water Data'!G77)),NA())</f>
        <v>#N/A</v>
      </c>
      <c r="O83" s="516" t="e">
        <f ca="1">+IF(AND(ISNUMBER(OFFSET('Water Data'!$G$9,0,10*ROW('Water Data'!G77))),'Data Summary'!CD83="Yes"),OFFSET('Water Data'!$G$9,0,10*ROW('Water Data'!G77)),NA())</f>
        <v>#N/A</v>
      </c>
      <c r="P83" s="516" t="e">
        <f ca="1">+IF(AND(ISNUMBER(OFFSET('Water Data'!$H$4,0,10*ROW('Water Data'!H77))),'Data Summary'!CE83="Yes"),100-OFFSET('Water Data'!$H$4,0,10*ROW('Water Data'!H77)),NA())</f>
        <v>#N/A</v>
      </c>
      <c r="Q83" s="516" t="e">
        <f ca="1">+IF(AND(ISNUMBER(OFFSET('Water Data'!$H$6,0,10*ROW('Water Data'!H77))),'Data Summary'!CF83="Yes"),OFFSET('Water Data'!$H$6,0,10*ROW('Water Data'!H77)),NA())</f>
        <v>#N/A</v>
      </c>
      <c r="R83" s="516" t="e">
        <f ca="1">+IF(AND(ISNUMBER(OFFSET('Water Data'!$H$9,0,10*ROW('Water Data'!H77))),'Data Summary'!CG83="Yes"),OFFSET('Water Data'!$H$9,0,10*ROW('Water Data'!H77)),NA())</f>
        <v>#N/A</v>
      </c>
      <c r="S83" s="516" t="e">
        <f ca="1">+IF(AND(ISNUMBER(OFFSET('Water Data'!$I$4,0,10*ROW('Water Data'!I77))),'Data Summary'!CH83="Yes"),100-OFFSET('Water Data'!$I$4,0,10*ROW('Water Data'!I77)),NA())</f>
        <v>#N/A</v>
      </c>
      <c r="T83" s="516" t="e">
        <f ca="1">+IF(AND(ISNUMBER(OFFSET('Water Data'!$I$6,0,10*ROW('Water Data'!I77))),'Data Summary'!CI83="Yes"),OFFSET('Water Data'!$I$6,0,10*ROW('Water Data'!I77)),NA())</f>
        <v>#N/A</v>
      </c>
      <c r="U83" s="516" t="e">
        <f ca="1">+IF(AND(ISNUMBER(OFFSET('Water Data'!$I$9,0,10*ROW('Water Data'!I77))),'Data Summary'!CJ83="Yes"),OFFSET('Water Data'!$I$9,0,10*ROW('Water Data'!I77)),NA())</f>
        <v>#N/A</v>
      </c>
      <c r="V83" s="517" t="e">
        <f ca="1">+IF(AND(ISNUMBER(OFFSET('Sanitation Data'!$D$4,0,10*ROW('Sanitation Data'!D77))),'Data Summary'!CK83="Yes"),100-OFFSET('Sanitation Data'!$D$4,0,10*ROW('Sanitation Data'!D77)),NA())</f>
        <v>#N/A</v>
      </c>
      <c r="W83" s="517" t="e">
        <f ca="1">+IF(AND(ISNUMBER(OFFSET('Sanitation Data'!$D$6,0,10*ROW('Sanitation Data'!D77))),'Data Summary'!CL83="Yes"),OFFSET('Sanitation Data'!$D$6,0,10*ROW('Sanitation Data'!D77)),NA())</f>
        <v>#N/A</v>
      </c>
      <c r="X83" s="517" t="e">
        <f ca="1">+IF(AND(ISNUMBER(OFFSET('Sanitation Data'!$D$10,0,10*ROW('Sanitation Data'!D77))),'Data Summary'!CM83="Yes"),OFFSET('Sanitation Data'!$D$10,0,10*ROW('Sanitation Data'!D77)),NA())</f>
        <v>#N/A</v>
      </c>
      <c r="Y83" s="517" t="e">
        <f ca="1">+IF(AND(ISNUMBER(OFFSET('Sanitation Data'!$D$11,0,10*ROW('Sanitation Data'!D77))),'Data Summary'!CN83="Yes"),OFFSET('Sanitation Data'!$D$11,0,10*ROW('Sanitation Data'!D77)),NA())</f>
        <v>#N/A</v>
      </c>
      <c r="Z83" s="517" t="e">
        <f ca="1">+IF(AND(ISNUMBER(OFFSET('Sanitation Data'!$D$12,0,10*ROW('Sanitation Data'!D77))),'Data Summary'!CO83="Yes"),OFFSET('Sanitation Data'!$D$12,0,10*ROW('Sanitation Data'!D77)),NA())</f>
        <v>#N/A</v>
      </c>
      <c r="AA83" s="517" t="e">
        <f ca="1">+IF(AND(ISNUMBER(OFFSET('Sanitation Data'!$E$4,0,10*ROW('Sanitation Data'!E77))),'Data Summary'!CP83="Yes"),100-OFFSET('Sanitation Data'!$E$4,0,10*ROW('Sanitation Data'!E77)),NA())</f>
        <v>#N/A</v>
      </c>
      <c r="AB83" s="517" t="e">
        <f ca="1">+IF(AND(ISNUMBER(OFFSET('Sanitation Data'!$E$6,0,10*ROW('Sanitation Data'!E77))),'Data Summary'!CQ83="Yes"),OFFSET('Sanitation Data'!$E$6,0,10*ROW('Sanitation Data'!E77)),NA())</f>
        <v>#N/A</v>
      </c>
      <c r="AC83" s="517" t="e">
        <f ca="1">+IF(AND(ISNUMBER(OFFSET('Sanitation Data'!$E$10,0,10*ROW('Sanitation Data'!E77))),'Data Summary'!CR83="Yes"),OFFSET('Sanitation Data'!$E$10,0,10*ROW('Sanitation Data'!E77)),NA())</f>
        <v>#N/A</v>
      </c>
      <c r="AD83" s="517" t="e">
        <f ca="1">+IF(AND(ISNUMBER(OFFSET('Sanitation Data'!$E$11,0,10*ROW('Sanitation Data'!E77))),'Data Summary'!CS83="Yes"),OFFSET('Sanitation Data'!$E$11,0,10*ROW('Sanitation Data'!E77)),NA())</f>
        <v>#N/A</v>
      </c>
      <c r="AE83" s="517" t="e">
        <f ca="1">+IF(AND(ISNUMBER(OFFSET('Sanitation Data'!$E$12,0,10*ROW('Sanitation Data'!E77))),'Data Summary'!CT83="Yes"),OFFSET('Sanitation Data'!$E$12,0,10*ROW('Sanitation Data'!E77)),NA())</f>
        <v>#N/A</v>
      </c>
      <c r="AF83" s="517" t="e">
        <f ca="1">+IF(AND(ISNUMBER(OFFSET('Sanitation Data'!$F$4,0,10*ROW('Sanitation Data'!F77))),'Data Summary'!CU83="Yes"),100-OFFSET('Sanitation Data'!$F$4,0,10*ROW('Sanitation Data'!F77)),NA())</f>
        <v>#N/A</v>
      </c>
      <c r="AG83" s="517" t="e">
        <f ca="1">+IF(AND(ISNUMBER(OFFSET('Sanitation Data'!$F$6,0,10*ROW('Sanitation Data'!F77))),'Data Summary'!CV83="Yes"),OFFSET('Sanitation Data'!$F$6,0,10*ROW('Sanitation Data'!F77)),NA())</f>
        <v>#N/A</v>
      </c>
      <c r="AH83" s="517" t="e">
        <f ca="1">+IF(AND(ISNUMBER(OFFSET('Sanitation Data'!$F$10,0,10*ROW('Sanitation Data'!F77))),'Data Summary'!CW83="Yes"),OFFSET('Sanitation Data'!$F$10,0,10*ROW('Sanitation Data'!F77)),NA())</f>
        <v>#N/A</v>
      </c>
      <c r="AI83" s="517" t="e">
        <f ca="1">+IF(AND(ISNUMBER(OFFSET('Sanitation Data'!$F$11,0,10*ROW('Sanitation Data'!F77))),'Data Summary'!CX83="Yes"),OFFSET('Sanitation Data'!$F$11,0,10*ROW('Sanitation Data'!F77)),NA())</f>
        <v>#N/A</v>
      </c>
      <c r="AJ83" s="517" t="e">
        <f ca="1">+IF(AND(ISNUMBER(OFFSET('Sanitation Data'!$F$12,0,10*ROW('Sanitation Data'!F77))),'Data Summary'!CY83="Yes"),OFFSET('Sanitation Data'!$F$12,0,10*ROW('Sanitation Data'!F77)),NA())</f>
        <v>#N/A</v>
      </c>
      <c r="AK83" s="517" t="e">
        <f ca="1">+IF(AND(ISNUMBER(OFFSET('Sanitation Data'!$G$4,0,10*ROW('Sanitation Data'!G77))),'Data Summary'!CZ83="Yes"),100-OFFSET('Sanitation Data'!$G$4,0,10*ROW('Sanitation Data'!G77)),NA())</f>
        <v>#N/A</v>
      </c>
      <c r="AL83" s="517" t="e">
        <f ca="1">+IF(AND(ISNUMBER(OFFSET('Sanitation Data'!$G$6,0,10*ROW('Sanitation Data'!G77))),'Data Summary'!DA83="Yes"),OFFSET('Sanitation Data'!$G$6,0,10*ROW('Sanitation Data'!G77)),NA())</f>
        <v>#N/A</v>
      </c>
      <c r="AM83" s="517" t="e">
        <f ca="1">+IF(AND(ISNUMBER(OFFSET('Sanitation Data'!$G$10,0,10*ROW('Sanitation Data'!G77))),'Data Summary'!DB83="Yes"),OFFSET('Sanitation Data'!$G$10,0,10*ROW('Sanitation Data'!G77)),NA())</f>
        <v>#N/A</v>
      </c>
      <c r="AN83" s="517" t="e">
        <f ca="1">+IF(AND(ISNUMBER(OFFSET('Sanitation Data'!$G$11,0,10*ROW('Sanitation Data'!G77))),'Data Summary'!DC83="Yes"),OFFSET('Sanitation Data'!$G$11,0,10*ROW('Sanitation Data'!G77)),NA())</f>
        <v>#N/A</v>
      </c>
      <c r="AO83" s="517" t="e">
        <f ca="1">+IF(AND(ISNUMBER(OFFSET('Sanitation Data'!$G$12,0,10*ROW('Sanitation Data'!G77))),'Data Summary'!DD83="Yes"),OFFSET('Sanitation Data'!$G$12,0,10*ROW('Sanitation Data'!G77)),NA())</f>
        <v>#N/A</v>
      </c>
      <c r="AP83" s="517" t="e">
        <f ca="1">+IF(AND(ISNUMBER(OFFSET('Sanitation Data'!$H$4,0,10*ROW('Sanitation Data'!H77))),'Data Summary'!DE83="Yes"),100-OFFSET('Sanitation Data'!$H$4,0,10*ROW('Sanitation Data'!H77)),NA())</f>
        <v>#N/A</v>
      </c>
      <c r="AQ83" s="517" t="e">
        <f ca="1">+IF(AND(ISNUMBER(OFFSET('Sanitation Data'!$H$6,0,10*ROW('Sanitation Data'!H77))),'Data Summary'!DF83="Yes"),OFFSET('Sanitation Data'!$H$6,0,10*ROW('Sanitation Data'!H77)),NA())</f>
        <v>#N/A</v>
      </c>
      <c r="AR83" s="517" t="e">
        <f ca="1">+IF(AND(ISNUMBER(OFFSET('Sanitation Data'!$H$10,0,10*ROW('Sanitation Data'!H77))),'Data Summary'!DG83="Yes"),OFFSET('Sanitation Data'!$H$10,0,10*ROW('Sanitation Data'!H77)),NA())</f>
        <v>#N/A</v>
      </c>
      <c r="AS83" s="517" t="e">
        <f ca="1">+IF(AND(ISNUMBER(OFFSET('Sanitation Data'!$H$11,0,10*ROW('Sanitation Data'!H77))),'Data Summary'!DH83="Yes"),OFFSET('Sanitation Data'!$H$11,0,10*ROW('Sanitation Data'!H77)),NA())</f>
        <v>#N/A</v>
      </c>
      <c r="AT83" s="517" t="e">
        <f ca="1">+IF(AND(ISNUMBER(OFFSET('Sanitation Data'!$H$12,0,10*ROW('Sanitation Data'!H77))),'Data Summary'!DI83="Yes"),OFFSET('Sanitation Data'!$H$12,0,10*ROW('Sanitation Data'!H77)),NA())</f>
        <v>#N/A</v>
      </c>
      <c r="AU83" s="517" t="e">
        <f ca="1">+IF(AND(ISNUMBER(OFFSET('Sanitation Data'!$I$4,0,10*ROW('Sanitation Data'!I77))),'Data Summary'!DJ83="Yes"),100-OFFSET('Sanitation Data'!$I$4,0,10*ROW('Sanitation Data'!I77)),NA())</f>
        <v>#N/A</v>
      </c>
      <c r="AV83" s="517" t="e">
        <f ca="1">+IF(AND(ISNUMBER(OFFSET('Sanitation Data'!$I$6,0,10*ROW('Sanitation Data'!I77))),'Data Summary'!DK83="Yes"),OFFSET('Sanitation Data'!$I$6,0,10*ROW('Sanitation Data'!I77)),NA())</f>
        <v>#N/A</v>
      </c>
      <c r="AW83" s="517" t="e">
        <f ca="1">+IF(AND(ISNUMBER(OFFSET('Sanitation Data'!$I$10,0,10*ROW('Sanitation Data'!I77))),'Data Summary'!DL83="Yes"),OFFSET('Sanitation Data'!$I$10,0,10*ROW('Sanitation Data'!I77)),NA())</f>
        <v>#N/A</v>
      </c>
      <c r="AX83" s="517" t="e">
        <f ca="1">+IF(AND(ISNUMBER(OFFSET('Sanitation Data'!$I$11,0,10*ROW('Sanitation Data'!I77))),'Data Summary'!DM83="Yes"),OFFSET('Sanitation Data'!$I$11,0,10*ROW('Sanitation Data'!I77)),NA())</f>
        <v>#N/A</v>
      </c>
      <c r="AY83" s="517" t="e">
        <f ca="1">+IF(AND(ISNUMBER(OFFSET('Sanitation Data'!$I$12,0,10*ROW('Sanitation Data'!I77))),'Data Summary'!DN83="Yes"),OFFSET('Sanitation Data'!$I$12,0,10*ROW('Sanitation Data'!I77)),NA())</f>
        <v>#N/A</v>
      </c>
      <c r="AZ83" s="518" t="e">
        <f ca="1">+IF(AND(ISNUMBER(OFFSET('Hygiene Data'!$D$5,0,10*ROW('Hygiene Data'!D77))),'Data Summary'!DO83="Yes"),OFFSET('Hygiene Data'!$D$5,0,10*ROW('Hygiene Data'!D77)),NA())</f>
        <v>#N/A</v>
      </c>
      <c r="BA83" s="518" t="e">
        <f ca="1">+IF(AND(ISNUMBER(OFFSET('Hygiene Data'!$D$7,0,10*ROW('Hygiene Data'!D77))),'Data Summary'!DP83="Yes"),OFFSET('Hygiene Data'!$D$7,0,10*ROW('Hygiene Data'!D77)),NA())</f>
        <v>#N/A</v>
      </c>
      <c r="BB83" s="518" t="e">
        <f ca="1">+IF(AND(ISNUMBER(OFFSET('Hygiene Data'!$D$9,0,10*ROW('Hygiene Data'!D77))),'Data Summary'!DQ83="Yes"),OFFSET('Hygiene Data'!$D$9,0,10*ROW('Hygiene Data'!D77)),NA())</f>
        <v>#N/A</v>
      </c>
      <c r="BC83" s="518" t="e">
        <f ca="1">+IF(AND(ISNUMBER(OFFSET('Hygiene Data'!$E$5,0,10*ROW('Hygiene Data'!E77))),'Data Summary'!DR83="Yes"),OFFSET('Hygiene Data'!$E$5,0,10*ROW('Hygiene Data'!E77)),NA())</f>
        <v>#N/A</v>
      </c>
      <c r="BD83" s="518" t="e">
        <f ca="1">+IF(AND(ISNUMBER(OFFSET('Hygiene Data'!$E$7,0,10*ROW('Hygiene Data'!E77))),'Data Summary'!DS83="Yes"),OFFSET('Hygiene Data'!$E$7,0,10*ROW('Hygiene Data'!E77)),NA())</f>
        <v>#N/A</v>
      </c>
      <c r="BE83" s="518" t="e">
        <f ca="1">+IF(AND(ISNUMBER(OFFSET('Hygiene Data'!$E$9,0,10*ROW('Hygiene Data'!E77))),'Data Summary'!DT83="Yes"),OFFSET('Hygiene Data'!$E$9,0,10*ROW('Hygiene Data'!E77)),NA())</f>
        <v>#N/A</v>
      </c>
      <c r="BF83" s="518" t="e">
        <f ca="1">+IF(AND(ISNUMBER(OFFSET('Hygiene Data'!$F$5,0,10*ROW('Hygiene Data'!F77))),'Data Summary'!DU83="Yes"),OFFSET('Hygiene Data'!$F$5,0,10*ROW('Hygiene Data'!F77)),NA())</f>
        <v>#N/A</v>
      </c>
      <c r="BG83" s="518" t="e">
        <f ca="1">+IF(AND(ISNUMBER(OFFSET('Hygiene Data'!$F$7,0,10*ROW('Hygiene Data'!F77))),'Data Summary'!DV83="Yes"),OFFSET('Hygiene Data'!$F$7,0,10*ROW('Hygiene Data'!F77)),NA())</f>
        <v>#N/A</v>
      </c>
      <c r="BH83" s="518" t="e">
        <f ca="1">+IF(AND(ISNUMBER(OFFSET('Hygiene Data'!$F$9,0,10*ROW('Hygiene Data'!F77))),'Data Summary'!DW83="Yes"),OFFSET('Hygiene Data'!$F$9,0,10*ROW('Hygiene Data'!F77)),NA())</f>
        <v>#N/A</v>
      </c>
      <c r="BI83" s="518" t="e">
        <f ca="1">+IF(AND(ISNUMBER(OFFSET('Hygiene Data'!$G$5,0,10*ROW('Hygiene Data'!G77))),'Data Summary'!DX83="Yes"),OFFSET('Hygiene Data'!$G$5,0,10*ROW('Hygiene Data'!G77)),NA())</f>
        <v>#N/A</v>
      </c>
      <c r="BJ83" s="518" t="e">
        <f ca="1">+IF(AND(ISNUMBER(OFFSET('Hygiene Data'!$G$7,0,10*ROW('Hygiene Data'!G77))),'Data Summary'!DY83="Yes"),OFFSET('Hygiene Data'!$G$7,0,10*ROW('Hygiene Data'!G77)),NA())</f>
        <v>#N/A</v>
      </c>
      <c r="BK83" s="518" t="e">
        <f ca="1">+IF(AND(ISNUMBER(OFFSET('Hygiene Data'!$G$9,0,10*ROW('Hygiene Data'!G77))),'Data Summary'!DZ83="Yes"),OFFSET('Hygiene Data'!$G$9,0,10*ROW('Hygiene Data'!G77)),NA())</f>
        <v>#N/A</v>
      </c>
      <c r="BL83" s="518" t="e">
        <f ca="1">+IF(AND(ISNUMBER(OFFSET('Hygiene Data'!$H$5,0,10*ROW('Hygiene Data'!H77))),'Data Summary'!EA83="Yes"),OFFSET('Hygiene Data'!$H$5,0,10*ROW('Hygiene Data'!H77)),NA())</f>
        <v>#N/A</v>
      </c>
      <c r="BM83" s="518" t="e">
        <f ca="1">+IF(AND(ISNUMBER(OFFSET('Hygiene Data'!$H$7,0,10*ROW('Hygiene Data'!H77))),'Data Summary'!EB83="Yes"),OFFSET('Hygiene Data'!$H$7,0,10*ROW('Hygiene Data'!H77)),NA())</f>
        <v>#N/A</v>
      </c>
      <c r="BN83" s="518" t="e">
        <f ca="1">+IF(AND(ISNUMBER(OFFSET('Hygiene Data'!$H$9,0,10*ROW('Hygiene Data'!H77))),'Data Summary'!EC83="Yes"),OFFSET('Hygiene Data'!$H$9,0,10*ROW('Hygiene Data'!H77)),NA())</f>
        <v>#N/A</v>
      </c>
      <c r="BO83" s="518" t="e">
        <f ca="1">+IF(AND(ISNUMBER(OFFSET('Hygiene Data'!$I$5,0,10*ROW('Hygiene Data'!I77))),'Data Summary'!ED83="Yes"),OFFSET('Hygiene Data'!$I$5,0,10*ROW('Hygiene Data'!I77)),NA())</f>
        <v>#N/A</v>
      </c>
      <c r="BP83" s="518" t="e">
        <f ca="1">+IF(AND(ISNUMBER(OFFSET('Hygiene Data'!$I$7,0,10*ROW('Hygiene Data'!I77))),'Data Summary'!EE83="Yes"),OFFSET('Hygiene Data'!$I$7,0,10*ROW('Hygiene Data'!I77)),NA())</f>
        <v>#N/A</v>
      </c>
      <c r="BQ83" s="518" t="e">
        <f ca="1">+IF(AND(ISNUMBER(OFFSET('Hygiene Data'!$I$9,0,10*ROW('Hygiene Data'!I77))),'Data Summary'!EF83="Yes"),OFFSET('Hygiene Data'!$I$9,0,10*ROW('Hygiene Data'!I77)),NA())</f>
        <v>#N/A</v>
      </c>
    </row>
    <row r="84" spans="1:69" x14ac:dyDescent="0.25">
      <c r="A84" s="514" t="e">
        <f ca="1">+RIGHT('Data Summary'!A84,LEN('Data Summary'!A84)-9)</f>
        <v>#VALUE!</v>
      </c>
      <c r="B84" s="488" t="str">
        <f ca="1">+IF(ISTEXT('Data Summary'!B84),'Data Summary'!B84,"")</f>
        <v/>
      </c>
      <c r="C84" s="515" t="e">
        <f ca="1">+VALUE('Data Summary'!C84)</f>
        <v>#VALUE!</v>
      </c>
      <c r="D84" s="516" t="e">
        <f ca="1">+IF(AND(ISNUMBER(OFFSET('Water Data'!$D$4,0,10*ROW('Water Data'!D78))),'Data Summary'!BS84="Yes"),100-OFFSET('Water Data'!$D$4,0,10*ROW('Water Data'!D78)),NA())</f>
        <v>#N/A</v>
      </c>
      <c r="E84" s="516" t="e">
        <f ca="1">+IF(AND(ISNUMBER(OFFSET('Water Data'!$D$6,0,10*ROW('Water Data'!D78))),'Data Summary'!BT84="Yes"),OFFSET('Water Data'!$D$6,0,10*ROW('Water Data'!D78)),NA())</f>
        <v>#N/A</v>
      </c>
      <c r="F84" s="516" t="e">
        <f ca="1">+IF(AND(ISNUMBER(OFFSET('Water Data'!$D$9,0,10*ROW('Water Data'!D78))),'Data Summary'!BU84="Yes"),OFFSET('Water Data'!$D$9,0,10*ROW('Water Data'!D78)),NA())</f>
        <v>#N/A</v>
      </c>
      <c r="G84" s="516" t="e">
        <f ca="1">+IF(AND(ISNUMBER(OFFSET('Water Data'!$E$4,0,10*ROW('Water Data'!E78))),'Data Summary'!BV84="Yes"),100-OFFSET('Water Data'!$E$4,0,10*ROW('Water Data'!E78)),NA())</f>
        <v>#N/A</v>
      </c>
      <c r="H84" s="516" t="e">
        <f ca="1">+IF(AND(ISNUMBER(OFFSET('Water Data'!$E$6,0,10*ROW('Water Data'!E78))),'Data Summary'!BW84="Yes"),OFFSET('Water Data'!$E$6,0,10*ROW('Water Data'!E78)),NA())</f>
        <v>#N/A</v>
      </c>
      <c r="I84" s="516" t="e">
        <f ca="1">+IF(AND(ISNUMBER(OFFSET('Water Data'!$E$9,0,10*ROW('Water Data'!E78))),'Data Summary'!BX84="Yes"),OFFSET('Water Data'!$E$9,0,10*ROW('Water Data'!E78)),NA())</f>
        <v>#N/A</v>
      </c>
      <c r="J84" s="516" t="e">
        <f ca="1">+IF(AND(ISNUMBER(OFFSET('Water Data'!$F$4,0,10*ROW('Water Data'!F78))),'Data Summary'!BY84="Yes"),100-OFFSET('Water Data'!$F$4,0,10*ROW('Water Data'!F78)),NA())</f>
        <v>#N/A</v>
      </c>
      <c r="K84" s="516" t="e">
        <f ca="1">+IF(AND(ISNUMBER(OFFSET('Water Data'!$F$6,0,10*ROW('Water Data'!F78))),'Data Summary'!BZ84="Yes"),OFFSET('Water Data'!$F$6,0,10*ROW('Water Data'!F78)),NA())</f>
        <v>#N/A</v>
      </c>
      <c r="L84" s="516" t="e">
        <f ca="1">+IF(AND(ISNUMBER(OFFSET('Water Data'!$F$9,0,10*ROW('Water Data'!F78))),'Data Summary'!CA84="Yes"),OFFSET('Water Data'!$F$9,0,10*ROW('Water Data'!F78)),NA())</f>
        <v>#N/A</v>
      </c>
      <c r="M84" s="516" t="e">
        <f ca="1">+IF(AND(ISNUMBER(OFFSET('Water Data'!$G$4,0,10*ROW('Water Data'!G78))),'Data Summary'!CB84="Yes"),100-OFFSET('Water Data'!$G$4,0,10*ROW('Water Data'!G78)),NA())</f>
        <v>#N/A</v>
      </c>
      <c r="N84" s="516" t="e">
        <f ca="1">+IF(AND(ISNUMBER(OFFSET('Water Data'!$G$6,0,10*ROW('Water Data'!G78))),'Data Summary'!CC84="Yes"),OFFSET('Water Data'!$G$6,0,10*ROW('Water Data'!G78)),NA())</f>
        <v>#N/A</v>
      </c>
      <c r="O84" s="516" t="e">
        <f ca="1">+IF(AND(ISNUMBER(OFFSET('Water Data'!$G$9,0,10*ROW('Water Data'!G78))),'Data Summary'!CD84="Yes"),OFFSET('Water Data'!$G$9,0,10*ROW('Water Data'!G78)),NA())</f>
        <v>#N/A</v>
      </c>
      <c r="P84" s="516" t="e">
        <f ca="1">+IF(AND(ISNUMBER(OFFSET('Water Data'!$H$4,0,10*ROW('Water Data'!H78))),'Data Summary'!CE84="Yes"),100-OFFSET('Water Data'!$H$4,0,10*ROW('Water Data'!H78)),NA())</f>
        <v>#N/A</v>
      </c>
      <c r="Q84" s="516" t="e">
        <f ca="1">+IF(AND(ISNUMBER(OFFSET('Water Data'!$H$6,0,10*ROW('Water Data'!H78))),'Data Summary'!CF84="Yes"),OFFSET('Water Data'!$H$6,0,10*ROW('Water Data'!H78)),NA())</f>
        <v>#N/A</v>
      </c>
      <c r="R84" s="516" t="e">
        <f ca="1">+IF(AND(ISNUMBER(OFFSET('Water Data'!$H$9,0,10*ROW('Water Data'!H78))),'Data Summary'!CG84="Yes"),OFFSET('Water Data'!$H$9,0,10*ROW('Water Data'!H78)),NA())</f>
        <v>#N/A</v>
      </c>
      <c r="S84" s="516" t="e">
        <f ca="1">+IF(AND(ISNUMBER(OFFSET('Water Data'!$I$4,0,10*ROW('Water Data'!I78))),'Data Summary'!CH84="Yes"),100-OFFSET('Water Data'!$I$4,0,10*ROW('Water Data'!I78)),NA())</f>
        <v>#N/A</v>
      </c>
      <c r="T84" s="516" t="e">
        <f ca="1">+IF(AND(ISNUMBER(OFFSET('Water Data'!$I$6,0,10*ROW('Water Data'!I78))),'Data Summary'!CI84="Yes"),OFFSET('Water Data'!$I$6,0,10*ROW('Water Data'!I78)),NA())</f>
        <v>#N/A</v>
      </c>
      <c r="U84" s="516" t="e">
        <f ca="1">+IF(AND(ISNUMBER(OFFSET('Water Data'!$I$9,0,10*ROW('Water Data'!I78))),'Data Summary'!CJ84="Yes"),OFFSET('Water Data'!$I$9,0,10*ROW('Water Data'!I78)),NA())</f>
        <v>#N/A</v>
      </c>
      <c r="V84" s="517" t="e">
        <f ca="1">+IF(AND(ISNUMBER(OFFSET('Sanitation Data'!$D$4,0,10*ROW('Sanitation Data'!D78))),'Data Summary'!CK84="Yes"),100-OFFSET('Sanitation Data'!$D$4,0,10*ROW('Sanitation Data'!D78)),NA())</f>
        <v>#N/A</v>
      </c>
      <c r="W84" s="517" t="e">
        <f ca="1">+IF(AND(ISNUMBER(OFFSET('Sanitation Data'!$D$6,0,10*ROW('Sanitation Data'!D78))),'Data Summary'!CL84="Yes"),OFFSET('Sanitation Data'!$D$6,0,10*ROW('Sanitation Data'!D78)),NA())</f>
        <v>#N/A</v>
      </c>
      <c r="X84" s="517" t="e">
        <f ca="1">+IF(AND(ISNUMBER(OFFSET('Sanitation Data'!$D$10,0,10*ROW('Sanitation Data'!D78))),'Data Summary'!CM84="Yes"),OFFSET('Sanitation Data'!$D$10,0,10*ROW('Sanitation Data'!D78)),NA())</f>
        <v>#N/A</v>
      </c>
      <c r="Y84" s="517" t="e">
        <f ca="1">+IF(AND(ISNUMBER(OFFSET('Sanitation Data'!$D$11,0,10*ROW('Sanitation Data'!D78))),'Data Summary'!CN84="Yes"),OFFSET('Sanitation Data'!$D$11,0,10*ROW('Sanitation Data'!D78)),NA())</f>
        <v>#N/A</v>
      </c>
      <c r="Z84" s="517" t="e">
        <f ca="1">+IF(AND(ISNUMBER(OFFSET('Sanitation Data'!$D$12,0,10*ROW('Sanitation Data'!D78))),'Data Summary'!CO84="Yes"),OFFSET('Sanitation Data'!$D$12,0,10*ROW('Sanitation Data'!D78)),NA())</f>
        <v>#N/A</v>
      </c>
      <c r="AA84" s="517" t="e">
        <f ca="1">+IF(AND(ISNUMBER(OFFSET('Sanitation Data'!$E$4,0,10*ROW('Sanitation Data'!E78))),'Data Summary'!CP84="Yes"),100-OFFSET('Sanitation Data'!$E$4,0,10*ROW('Sanitation Data'!E78)),NA())</f>
        <v>#N/A</v>
      </c>
      <c r="AB84" s="517" t="e">
        <f ca="1">+IF(AND(ISNUMBER(OFFSET('Sanitation Data'!$E$6,0,10*ROW('Sanitation Data'!E78))),'Data Summary'!CQ84="Yes"),OFFSET('Sanitation Data'!$E$6,0,10*ROW('Sanitation Data'!E78)),NA())</f>
        <v>#N/A</v>
      </c>
      <c r="AC84" s="517" t="e">
        <f ca="1">+IF(AND(ISNUMBER(OFFSET('Sanitation Data'!$E$10,0,10*ROW('Sanitation Data'!E78))),'Data Summary'!CR84="Yes"),OFFSET('Sanitation Data'!$E$10,0,10*ROW('Sanitation Data'!E78)),NA())</f>
        <v>#N/A</v>
      </c>
      <c r="AD84" s="517" t="e">
        <f ca="1">+IF(AND(ISNUMBER(OFFSET('Sanitation Data'!$E$11,0,10*ROW('Sanitation Data'!E78))),'Data Summary'!CS84="Yes"),OFFSET('Sanitation Data'!$E$11,0,10*ROW('Sanitation Data'!E78)),NA())</f>
        <v>#N/A</v>
      </c>
      <c r="AE84" s="517" t="e">
        <f ca="1">+IF(AND(ISNUMBER(OFFSET('Sanitation Data'!$E$12,0,10*ROW('Sanitation Data'!E78))),'Data Summary'!CT84="Yes"),OFFSET('Sanitation Data'!$E$12,0,10*ROW('Sanitation Data'!E78)),NA())</f>
        <v>#N/A</v>
      </c>
      <c r="AF84" s="517" t="e">
        <f ca="1">+IF(AND(ISNUMBER(OFFSET('Sanitation Data'!$F$4,0,10*ROW('Sanitation Data'!F78))),'Data Summary'!CU84="Yes"),100-OFFSET('Sanitation Data'!$F$4,0,10*ROW('Sanitation Data'!F78)),NA())</f>
        <v>#N/A</v>
      </c>
      <c r="AG84" s="517" t="e">
        <f ca="1">+IF(AND(ISNUMBER(OFFSET('Sanitation Data'!$F$6,0,10*ROW('Sanitation Data'!F78))),'Data Summary'!CV84="Yes"),OFFSET('Sanitation Data'!$F$6,0,10*ROW('Sanitation Data'!F78)),NA())</f>
        <v>#N/A</v>
      </c>
      <c r="AH84" s="517" t="e">
        <f ca="1">+IF(AND(ISNUMBER(OFFSET('Sanitation Data'!$F$10,0,10*ROW('Sanitation Data'!F78))),'Data Summary'!CW84="Yes"),OFFSET('Sanitation Data'!$F$10,0,10*ROW('Sanitation Data'!F78)),NA())</f>
        <v>#N/A</v>
      </c>
      <c r="AI84" s="517" t="e">
        <f ca="1">+IF(AND(ISNUMBER(OFFSET('Sanitation Data'!$F$11,0,10*ROW('Sanitation Data'!F78))),'Data Summary'!CX84="Yes"),OFFSET('Sanitation Data'!$F$11,0,10*ROW('Sanitation Data'!F78)),NA())</f>
        <v>#N/A</v>
      </c>
      <c r="AJ84" s="517" t="e">
        <f ca="1">+IF(AND(ISNUMBER(OFFSET('Sanitation Data'!$F$12,0,10*ROW('Sanitation Data'!F78))),'Data Summary'!CY84="Yes"),OFFSET('Sanitation Data'!$F$12,0,10*ROW('Sanitation Data'!F78)),NA())</f>
        <v>#N/A</v>
      </c>
      <c r="AK84" s="517" t="e">
        <f ca="1">+IF(AND(ISNUMBER(OFFSET('Sanitation Data'!$G$4,0,10*ROW('Sanitation Data'!G78))),'Data Summary'!CZ84="Yes"),100-OFFSET('Sanitation Data'!$G$4,0,10*ROW('Sanitation Data'!G78)),NA())</f>
        <v>#N/A</v>
      </c>
      <c r="AL84" s="517" t="e">
        <f ca="1">+IF(AND(ISNUMBER(OFFSET('Sanitation Data'!$G$6,0,10*ROW('Sanitation Data'!G78))),'Data Summary'!DA84="Yes"),OFFSET('Sanitation Data'!$G$6,0,10*ROW('Sanitation Data'!G78)),NA())</f>
        <v>#N/A</v>
      </c>
      <c r="AM84" s="517" t="e">
        <f ca="1">+IF(AND(ISNUMBER(OFFSET('Sanitation Data'!$G$10,0,10*ROW('Sanitation Data'!G78))),'Data Summary'!DB84="Yes"),OFFSET('Sanitation Data'!$G$10,0,10*ROW('Sanitation Data'!G78)),NA())</f>
        <v>#N/A</v>
      </c>
      <c r="AN84" s="517" t="e">
        <f ca="1">+IF(AND(ISNUMBER(OFFSET('Sanitation Data'!$G$11,0,10*ROW('Sanitation Data'!G78))),'Data Summary'!DC84="Yes"),OFFSET('Sanitation Data'!$G$11,0,10*ROW('Sanitation Data'!G78)),NA())</f>
        <v>#N/A</v>
      </c>
      <c r="AO84" s="517" t="e">
        <f ca="1">+IF(AND(ISNUMBER(OFFSET('Sanitation Data'!$G$12,0,10*ROW('Sanitation Data'!G78))),'Data Summary'!DD84="Yes"),OFFSET('Sanitation Data'!$G$12,0,10*ROW('Sanitation Data'!G78)),NA())</f>
        <v>#N/A</v>
      </c>
      <c r="AP84" s="517" t="e">
        <f ca="1">+IF(AND(ISNUMBER(OFFSET('Sanitation Data'!$H$4,0,10*ROW('Sanitation Data'!H78))),'Data Summary'!DE84="Yes"),100-OFFSET('Sanitation Data'!$H$4,0,10*ROW('Sanitation Data'!H78)),NA())</f>
        <v>#N/A</v>
      </c>
      <c r="AQ84" s="517" t="e">
        <f ca="1">+IF(AND(ISNUMBER(OFFSET('Sanitation Data'!$H$6,0,10*ROW('Sanitation Data'!H78))),'Data Summary'!DF84="Yes"),OFFSET('Sanitation Data'!$H$6,0,10*ROW('Sanitation Data'!H78)),NA())</f>
        <v>#N/A</v>
      </c>
      <c r="AR84" s="517" t="e">
        <f ca="1">+IF(AND(ISNUMBER(OFFSET('Sanitation Data'!$H$10,0,10*ROW('Sanitation Data'!H78))),'Data Summary'!DG84="Yes"),OFFSET('Sanitation Data'!$H$10,0,10*ROW('Sanitation Data'!H78)),NA())</f>
        <v>#N/A</v>
      </c>
      <c r="AS84" s="517" t="e">
        <f ca="1">+IF(AND(ISNUMBER(OFFSET('Sanitation Data'!$H$11,0,10*ROW('Sanitation Data'!H78))),'Data Summary'!DH84="Yes"),OFFSET('Sanitation Data'!$H$11,0,10*ROW('Sanitation Data'!H78)),NA())</f>
        <v>#N/A</v>
      </c>
      <c r="AT84" s="517" t="e">
        <f ca="1">+IF(AND(ISNUMBER(OFFSET('Sanitation Data'!$H$12,0,10*ROW('Sanitation Data'!H78))),'Data Summary'!DI84="Yes"),OFFSET('Sanitation Data'!$H$12,0,10*ROW('Sanitation Data'!H78)),NA())</f>
        <v>#N/A</v>
      </c>
      <c r="AU84" s="517" t="e">
        <f ca="1">+IF(AND(ISNUMBER(OFFSET('Sanitation Data'!$I$4,0,10*ROW('Sanitation Data'!I78))),'Data Summary'!DJ84="Yes"),100-OFFSET('Sanitation Data'!$I$4,0,10*ROW('Sanitation Data'!I78)),NA())</f>
        <v>#N/A</v>
      </c>
      <c r="AV84" s="517" t="e">
        <f ca="1">+IF(AND(ISNUMBER(OFFSET('Sanitation Data'!$I$6,0,10*ROW('Sanitation Data'!I78))),'Data Summary'!DK84="Yes"),OFFSET('Sanitation Data'!$I$6,0,10*ROW('Sanitation Data'!I78)),NA())</f>
        <v>#N/A</v>
      </c>
      <c r="AW84" s="517" t="e">
        <f ca="1">+IF(AND(ISNUMBER(OFFSET('Sanitation Data'!$I$10,0,10*ROW('Sanitation Data'!I78))),'Data Summary'!DL84="Yes"),OFFSET('Sanitation Data'!$I$10,0,10*ROW('Sanitation Data'!I78)),NA())</f>
        <v>#N/A</v>
      </c>
      <c r="AX84" s="517" t="e">
        <f ca="1">+IF(AND(ISNUMBER(OFFSET('Sanitation Data'!$I$11,0,10*ROW('Sanitation Data'!I78))),'Data Summary'!DM84="Yes"),OFFSET('Sanitation Data'!$I$11,0,10*ROW('Sanitation Data'!I78)),NA())</f>
        <v>#N/A</v>
      </c>
      <c r="AY84" s="517" t="e">
        <f ca="1">+IF(AND(ISNUMBER(OFFSET('Sanitation Data'!$I$12,0,10*ROW('Sanitation Data'!I78))),'Data Summary'!DN84="Yes"),OFFSET('Sanitation Data'!$I$12,0,10*ROW('Sanitation Data'!I78)),NA())</f>
        <v>#N/A</v>
      </c>
      <c r="AZ84" s="518" t="e">
        <f ca="1">+IF(AND(ISNUMBER(OFFSET('Hygiene Data'!$D$5,0,10*ROW('Hygiene Data'!D78))),'Data Summary'!DO84="Yes"),OFFSET('Hygiene Data'!$D$5,0,10*ROW('Hygiene Data'!D78)),NA())</f>
        <v>#N/A</v>
      </c>
      <c r="BA84" s="518" t="e">
        <f ca="1">+IF(AND(ISNUMBER(OFFSET('Hygiene Data'!$D$7,0,10*ROW('Hygiene Data'!D78))),'Data Summary'!DP84="Yes"),OFFSET('Hygiene Data'!$D$7,0,10*ROW('Hygiene Data'!D78)),NA())</f>
        <v>#N/A</v>
      </c>
      <c r="BB84" s="518" t="e">
        <f ca="1">+IF(AND(ISNUMBER(OFFSET('Hygiene Data'!$D$9,0,10*ROW('Hygiene Data'!D78))),'Data Summary'!DQ84="Yes"),OFFSET('Hygiene Data'!$D$9,0,10*ROW('Hygiene Data'!D78)),NA())</f>
        <v>#N/A</v>
      </c>
      <c r="BC84" s="518" t="e">
        <f ca="1">+IF(AND(ISNUMBER(OFFSET('Hygiene Data'!$E$5,0,10*ROW('Hygiene Data'!E78))),'Data Summary'!DR84="Yes"),OFFSET('Hygiene Data'!$E$5,0,10*ROW('Hygiene Data'!E78)),NA())</f>
        <v>#N/A</v>
      </c>
      <c r="BD84" s="518" t="e">
        <f ca="1">+IF(AND(ISNUMBER(OFFSET('Hygiene Data'!$E$7,0,10*ROW('Hygiene Data'!E78))),'Data Summary'!DS84="Yes"),OFFSET('Hygiene Data'!$E$7,0,10*ROW('Hygiene Data'!E78)),NA())</f>
        <v>#N/A</v>
      </c>
      <c r="BE84" s="518" t="e">
        <f ca="1">+IF(AND(ISNUMBER(OFFSET('Hygiene Data'!$E$9,0,10*ROW('Hygiene Data'!E78))),'Data Summary'!DT84="Yes"),OFFSET('Hygiene Data'!$E$9,0,10*ROW('Hygiene Data'!E78)),NA())</f>
        <v>#N/A</v>
      </c>
      <c r="BF84" s="518" t="e">
        <f ca="1">+IF(AND(ISNUMBER(OFFSET('Hygiene Data'!$F$5,0,10*ROW('Hygiene Data'!F78))),'Data Summary'!DU84="Yes"),OFFSET('Hygiene Data'!$F$5,0,10*ROW('Hygiene Data'!F78)),NA())</f>
        <v>#N/A</v>
      </c>
      <c r="BG84" s="518" t="e">
        <f ca="1">+IF(AND(ISNUMBER(OFFSET('Hygiene Data'!$F$7,0,10*ROW('Hygiene Data'!F78))),'Data Summary'!DV84="Yes"),OFFSET('Hygiene Data'!$F$7,0,10*ROW('Hygiene Data'!F78)),NA())</f>
        <v>#N/A</v>
      </c>
      <c r="BH84" s="518" t="e">
        <f ca="1">+IF(AND(ISNUMBER(OFFSET('Hygiene Data'!$F$9,0,10*ROW('Hygiene Data'!F78))),'Data Summary'!DW84="Yes"),OFFSET('Hygiene Data'!$F$9,0,10*ROW('Hygiene Data'!F78)),NA())</f>
        <v>#N/A</v>
      </c>
      <c r="BI84" s="518" t="e">
        <f ca="1">+IF(AND(ISNUMBER(OFFSET('Hygiene Data'!$G$5,0,10*ROW('Hygiene Data'!G78))),'Data Summary'!DX84="Yes"),OFFSET('Hygiene Data'!$G$5,0,10*ROW('Hygiene Data'!G78)),NA())</f>
        <v>#N/A</v>
      </c>
      <c r="BJ84" s="518" t="e">
        <f ca="1">+IF(AND(ISNUMBER(OFFSET('Hygiene Data'!$G$7,0,10*ROW('Hygiene Data'!G78))),'Data Summary'!DY84="Yes"),OFFSET('Hygiene Data'!$G$7,0,10*ROW('Hygiene Data'!G78)),NA())</f>
        <v>#N/A</v>
      </c>
      <c r="BK84" s="518" t="e">
        <f ca="1">+IF(AND(ISNUMBER(OFFSET('Hygiene Data'!$G$9,0,10*ROW('Hygiene Data'!G78))),'Data Summary'!DZ84="Yes"),OFFSET('Hygiene Data'!$G$9,0,10*ROW('Hygiene Data'!G78)),NA())</f>
        <v>#N/A</v>
      </c>
      <c r="BL84" s="518" t="e">
        <f ca="1">+IF(AND(ISNUMBER(OFFSET('Hygiene Data'!$H$5,0,10*ROW('Hygiene Data'!H78))),'Data Summary'!EA84="Yes"),OFFSET('Hygiene Data'!$H$5,0,10*ROW('Hygiene Data'!H78)),NA())</f>
        <v>#N/A</v>
      </c>
      <c r="BM84" s="518" t="e">
        <f ca="1">+IF(AND(ISNUMBER(OFFSET('Hygiene Data'!$H$7,0,10*ROW('Hygiene Data'!H78))),'Data Summary'!EB84="Yes"),OFFSET('Hygiene Data'!$H$7,0,10*ROW('Hygiene Data'!H78)),NA())</f>
        <v>#N/A</v>
      </c>
      <c r="BN84" s="518" t="e">
        <f ca="1">+IF(AND(ISNUMBER(OFFSET('Hygiene Data'!$H$9,0,10*ROW('Hygiene Data'!H78))),'Data Summary'!EC84="Yes"),OFFSET('Hygiene Data'!$H$9,0,10*ROW('Hygiene Data'!H78)),NA())</f>
        <v>#N/A</v>
      </c>
      <c r="BO84" s="518" t="e">
        <f ca="1">+IF(AND(ISNUMBER(OFFSET('Hygiene Data'!$I$5,0,10*ROW('Hygiene Data'!I78))),'Data Summary'!ED84="Yes"),OFFSET('Hygiene Data'!$I$5,0,10*ROW('Hygiene Data'!I78)),NA())</f>
        <v>#N/A</v>
      </c>
      <c r="BP84" s="518" t="e">
        <f ca="1">+IF(AND(ISNUMBER(OFFSET('Hygiene Data'!$I$7,0,10*ROW('Hygiene Data'!I78))),'Data Summary'!EE84="Yes"),OFFSET('Hygiene Data'!$I$7,0,10*ROW('Hygiene Data'!I78)),NA())</f>
        <v>#N/A</v>
      </c>
      <c r="BQ84" s="518" t="e">
        <f ca="1">+IF(AND(ISNUMBER(OFFSET('Hygiene Data'!$I$9,0,10*ROW('Hygiene Data'!I78))),'Data Summary'!EF84="Yes"),OFFSET('Hygiene Data'!$I$9,0,10*ROW('Hygiene Data'!I78)),NA())</f>
        <v>#N/A</v>
      </c>
    </row>
    <row r="85" spans="1:69" x14ac:dyDescent="0.25">
      <c r="A85" s="514" t="e">
        <f ca="1">+RIGHT('Data Summary'!A85,LEN('Data Summary'!A85)-9)</f>
        <v>#VALUE!</v>
      </c>
      <c r="B85" s="488" t="str">
        <f ca="1">+IF(ISTEXT('Data Summary'!B85),'Data Summary'!B85,"")</f>
        <v/>
      </c>
      <c r="C85" s="515" t="e">
        <f ca="1">+VALUE('Data Summary'!C85)</f>
        <v>#VALUE!</v>
      </c>
      <c r="D85" s="516" t="e">
        <f ca="1">+IF(AND(ISNUMBER(OFFSET('Water Data'!$D$4,0,10*ROW('Water Data'!D79))),'Data Summary'!BS85="Yes"),100-OFFSET('Water Data'!$D$4,0,10*ROW('Water Data'!D79)),NA())</f>
        <v>#N/A</v>
      </c>
      <c r="E85" s="516" t="e">
        <f ca="1">+IF(AND(ISNUMBER(OFFSET('Water Data'!$D$6,0,10*ROW('Water Data'!D79))),'Data Summary'!BT85="Yes"),OFFSET('Water Data'!$D$6,0,10*ROW('Water Data'!D79)),NA())</f>
        <v>#N/A</v>
      </c>
      <c r="F85" s="516" t="e">
        <f ca="1">+IF(AND(ISNUMBER(OFFSET('Water Data'!$D$9,0,10*ROW('Water Data'!D79))),'Data Summary'!BU85="Yes"),OFFSET('Water Data'!$D$9,0,10*ROW('Water Data'!D79)),NA())</f>
        <v>#N/A</v>
      </c>
      <c r="G85" s="516" t="e">
        <f ca="1">+IF(AND(ISNUMBER(OFFSET('Water Data'!$E$4,0,10*ROW('Water Data'!E79))),'Data Summary'!BV85="Yes"),100-OFFSET('Water Data'!$E$4,0,10*ROW('Water Data'!E79)),NA())</f>
        <v>#N/A</v>
      </c>
      <c r="H85" s="516" t="e">
        <f ca="1">+IF(AND(ISNUMBER(OFFSET('Water Data'!$E$6,0,10*ROW('Water Data'!E79))),'Data Summary'!BW85="Yes"),OFFSET('Water Data'!$E$6,0,10*ROW('Water Data'!E79)),NA())</f>
        <v>#N/A</v>
      </c>
      <c r="I85" s="516" t="e">
        <f ca="1">+IF(AND(ISNUMBER(OFFSET('Water Data'!$E$9,0,10*ROW('Water Data'!E79))),'Data Summary'!BX85="Yes"),OFFSET('Water Data'!$E$9,0,10*ROW('Water Data'!E79)),NA())</f>
        <v>#N/A</v>
      </c>
      <c r="J85" s="516" t="e">
        <f ca="1">+IF(AND(ISNUMBER(OFFSET('Water Data'!$F$4,0,10*ROW('Water Data'!F79))),'Data Summary'!BY85="Yes"),100-OFFSET('Water Data'!$F$4,0,10*ROW('Water Data'!F79)),NA())</f>
        <v>#N/A</v>
      </c>
      <c r="K85" s="516" t="e">
        <f ca="1">+IF(AND(ISNUMBER(OFFSET('Water Data'!$F$6,0,10*ROW('Water Data'!F79))),'Data Summary'!BZ85="Yes"),OFFSET('Water Data'!$F$6,0,10*ROW('Water Data'!F79)),NA())</f>
        <v>#N/A</v>
      </c>
      <c r="L85" s="516" t="e">
        <f ca="1">+IF(AND(ISNUMBER(OFFSET('Water Data'!$F$9,0,10*ROW('Water Data'!F79))),'Data Summary'!CA85="Yes"),OFFSET('Water Data'!$F$9,0,10*ROW('Water Data'!F79)),NA())</f>
        <v>#N/A</v>
      </c>
      <c r="M85" s="516" t="e">
        <f ca="1">+IF(AND(ISNUMBER(OFFSET('Water Data'!$G$4,0,10*ROW('Water Data'!G79))),'Data Summary'!CB85="Yes"),100-OFFSET('Water Data'!$G$4,0,10*ROW('Water Data'!G79)),NA())</f>
        <v>#N/A</v>
      </c>
      <c r="N85" s="516" t="e">
        <f ca="1">+IF(AND(ISNUMBER(OFFSET('Water Data'!$G$6,0,10*ROW('Water Data'!G79))),'Data Summary'!CC85="Yes"),OFFSET('Water Data'!$G$6,0,10*ROW('Water Data'!G79)),NA())</f>
        <v>#N/A</v>
      </c>
      <c r="O85" s="516" t="e">
        <f ca="1">+IF(AND(ISNUMBER(OFFSET('Water Data'!$G$9,0,10*ROW('Water Data'!G79))),'Data Summary'!CD85="Yes"),OFFSET('Water Data'!$G$9,0,10*ROW('Water Data'!G79)),NA())</f>
        <v>#N/A</v>
      </c>
      <c r="P85" s="516" t="e">
        <f ca="1">+IF(AND(ISNUMBER(OFFSET('Water Data'!$H$4,0,10*ROW('Water Data'!H79))),'Data Summary'!CE85="Yes"),100-OFFSET('Water Data'!$H$4,0,10*ROW('Water Data'!H79)),NA())</f>
        <v>#N/A</v>
      </c>
      <c r="Q85" s="516" t="e">
        <f ca="1">+IF(AND(ISNUMBER(OFFSET('Water Data'!$H$6,0,10*ROW('Water Data'!H79))),'Data Summary'!CF85="Yes"),OFFSET('Water Data'!$H$6,0,10*ROW('Water Data'!H79)),NA())</f>
        <v>#N/A</v>
      </c>
      <c r="R85" s="516" t="e">
        <f ca="1">+IF(AND(ISNUMBER(OFFSET('Water Data'!$H$9,0,10*ROW('Water Data'!H79))),'Data Summary'!CG85="Yes"),OFFSET('Water Data'!$H$9,0,10*ROW('Water Data'!H79)),NA())</f>
        <v>#N/A</v>
      </c>
      <c r="S85" s="516" t="e">
        <f ca="1">+IF(AND(ISNUMBER(OFFSET('Water Data'!$I$4,0,10*ROW('Water Data'!I79))),'Data Summary'!CH85="Yes"),100-OFFSET('Water Data'!$I$4,0,10*ROW('Water Data'!I79)),NA())</f>
        <v>#N/A</v>
      </c>
      <c r="T85" s="516" t="e">
        <f ca="1">+IF(AND(ISNUMBER(OFFSET('Water Data'!$I$6,0,10*ROW('Water Data'!I79))),'Data Summary'!CI85="Yes"),OFFSET('Water Data'!$I$6,0,10*ROW('Water Data'!I79)),NA())</f>
        <v>#N/A</v>
      </c>
      <c r="U85" s="516" t="e">
        <f ca="1">+IF(AND(ISNUMBER(OFFSET('Water Data'!$I$9,0,10*ROW('Water Data'!I79))),'Data Summary'!CJ85="Yes"),OFFSET('Water Data'!$I$9,0,10*ROW('Water Data'!I79)),NA())</f>
        <v>#N/A</v>
      </c>
      <c r="V85" s="517" t="e">
        <f ca="1">+IF(AND(ISNUMBER(OFFSET('Sanitation Data'!$D$4,0,10*ROW('Sanitation Data'!D79))),'Data Summary'!CK85="Yes"),100-OFFSET('Sanitation Data'!$D$4,0,10*ROW('Sanitation Data'!D79)),NA())</f>
        <v>#N/A</v>
      </c>
      <c r="W85" s="517" t="e">
        <f ca="1">+IF(AND(ISNUMBER(OFFSET('Sanitation Data'!$D$6,0,10*ROW('Sanitation Data'!D79))),'Data Summary'!CL85="Yes"),OFFSET('Sanitation Data'!$D$6,0,10*ROW('Sanitation Data'!D79)),NA())</f>
        <v>#N/A</v>
      </c>
      <c r="X85" s="517" t="e">
        <f ca="1">+IF(AND(ISNUMBER(OFFSET('Sanitation Data'!$D$10,0,10*ROW('Sanitation Data'!D79))),'Data Summary'!CM85="Yes"),OFFSET('Sanitation Data'!$D$10,0,10*ROW('Sanitation Data'!D79)),NA())</f>
        <v>#N/A</v>
      </c>
      <c r="Y85" s="517" t="e">
        <f ca="1">+IF(AND(ISNUMBER(OFFSET('Sanitation Data'!$D$11,0,10*ROW('Sanitation Data'!D79))),'Data Summary'!CN85="Yes"),OFFSET('Sanitation Data'!$D$11,0,10*ROW('Sanitation Data'!D79)),NA())</f>
        <v>#N/A</v>
      </c>
      <c r="Z85" s="517" t="e">
        <f ca="1">+IF(AND(ISNUMBER(OFFSET('Sanitation Data'!$D$12,0,10*ROW('Sanitation Data'!D79))),'Data Summary'!CO85="Yes"),OFFSET('Sanitation Data'!$D$12,0,10*ROW('Sanitation Data'!D79)),NA())</f>
        <v>#N/A</v>
      </c>
      <c r="AA85" s="517" t="e">
        <f ca="1">+IF(AND(ISNUMBER(OFFSET('Sanitation Data'!$E$4,0,10*ROW('Sanitation Data'!E79))),'Data Summary'!CP85="Yes"),100-OFFSET('Sanitation Data'!$E$4,0,10*ROW('Sanitation Data'!E79)),NA())</f>
        <v>#N/A</v>
      </c>
      <c r="AB85" s="517" t="e">
        <f ca="1">+IF(AND(ISNUMBER(OFFSET('Sanitation Data'!$E$6,0,10*ROW('Sanitation Data'!E79))),'Data Summary'!CQ85="Yes"),OFFSET('Sanitation Data'!$E$6,0,10*ROW('Sanitation Data'!E79)),NA())</f>
        <v>#N/A</v>
      </c>
      <c r="AC85" s="517" t="e">
        <f ca="1">+IF(AND(ISNUMBER(OFFSET('Sanitation Data'!$E$10,0,10*ROW('Sanitation Data'!E79))),'Data Summary'!CR85="Yes"),OFFSET('Sanitation Data'!$E$10,0,10*ROW('Sanitation Data'!E79)),NA())</f>
        <v>#N/A</v>
      </c>
      <c r="AD85" s="517" t="e">
        <f ca="1">+IF(AND(ISNUMBER(OFFSET('Sanitation Data'!$E$11,0,10*ROW('Sanitation Data'!E79))),'Data Summary'!CS85="Yes"),OFFSET('Sanitation Data'!$E$11,0,10*ROW('Sanitation Data'!E79)),NA())</f>
        <v>#N/A</v>
      </c>
      <c r="AE85" s="517" t="e">
        <f ca="1">+IF(AND(ISNUMBER(OFFSET('Sanitation Data'!$E$12,0,10*ROW('Sanitation Data'!E79))),'Data Summary'!CT85="Yes"),OFFSET('Sanitation Data'!$E$12,0,10*ROW('Sanitation Data'!E79)),NA())</f>
        <v>#N/A</v>
      </c>
      <c r="AF85" s="517" t="e">
        <f ca="1">+IF(AND(ISNUMBER(OFFSET('Sanitation Data'!$F$4,0,10*ROW('Sanitation Data'!F79))),'Data Summary'!CU85="Yes"),100-OFFSET('Sanitation Data'!$F$4,0,10*ROW('Sanitation Data'!F79)),NA())</f>
        <v>#N/A</v>
      </c>
      <c r="AG85" s="517" t="e">
        <f ca="1">+IF(AND(ISNUMBER(OFFSET('Sanitation Data'!$F$6,0,10*ROW('Sanitation Data'!F79))),'Data Summary'!CV85="Yes"),OFFSET('Sanitation Data'!$F$6,0,10*ROW('Sanitation Data'!F79)),NA())</f>
        <v>#N/A</v>
      </c>
      <c r="AH85" s="517" t="e">
        <f ca="1">+IF(AND(ISNUMBER(OFFSET('Sanitation Data'!$F$10,0,10*ROW('Sanitation Data'!F79))),'Data Summary'!CW85="Yes"),OFFSET('Sanitation Data'!$F$10,0,10*ROW('Sanitation Data'!F79)),NA())</f>
        <v>#N/A</v>
      </c>
      <c r="AI85" s="517" t="e">
        <f ca="1">+IF(AND(ISNUMBER(OFFSET('Sanitation Data'!$F$11,0,10*ROW('Sanitation Data'!F79))),'Data Summary'!CX85="Yes"),OFFSET('Sanitation Data'!$F$11,0,10*ROW('Sanitation Data'!F79)),NA())</f>
        <v>#N/A</v>
      </c>
      <c r="AJ85" s="517" t="e">
        <f ca="1">+IF(AND(ISNUMBER(OFFSET('Sanitation Data'!$F$12,0,10*ROW('Sanitation Data'!F79))),'Data Summary'!CY85="Yes"),OFFSET('Sanitation Data'!$F$12,0,10*ROW('Sanitation Data'!F79)),NA())</f>
        <v>#N/A</v>
      </c>
      <c r="AK85" s="517" t="e">
        <f ca="1">+IF(AND(ISNUMBER(OFFSET('Sanitation Data'!$G$4,0,10*ROW('Sanitation Data'!G79))),'Data Summary'!CZ85="Yes"),100-OFFSET('Sanitation Data'!$G$4,0,10*ROW('Sanitation Data'!G79)),NA())</f>
        <v>#N/A</v>
      </c>
      <c r="AL85" s="517" t="e">
        <f ca="1">+IF(AND(ISNUMBER(OFFSET('Sanitation Data'!$G$6,0,10*ROW('Sanitation Data'!G79))),'Data Summary'!DA85="Yes"),OFFSET('Sanitation Data'!$G$6,0,10*ROW('Sanitation Data'!G79)),NA())</f>
        <v>#N/A</v>
      </c>
      <c r="AM85" s="517" t="e">
        <f ca="1">+IF(AND(ISNUMBER(OFFSET('Sanitation Data'!$G$10,0,10*ROW('Sanitation Data'!G79))),'Data Summary'!DB85="Yes"),OFFSET('Sanitation Data'!$G$10,0,10*ROW('Sanitation Data'!G79)),NA())</f>
        <v>#N/A</v>
      </c>
      <c r="AN85" s="517" t="e">
        <f ca="1">+IF(AND(ISNUMBER(OFFSET('Sanitation Data'!$G$11,0,10*ROW('Sanitation Data'!G79))),'Data Summary'!DC85="Yes"),OFFSET('Sanitation Data'!$G$11,0,10*ROW('Sanitation Data'!G79)),NA())</f>
        <v>#N/A</v>
      </c>
      <c r="AO85" s="517" t="e">
        <f ca="1">+IF(AND(ISNUMBER(OFFSET('Sanitation Data'!$G$12,0,10*ROW('Sanitation Data'!G79))),'Data Summary'!DD85="Yes"),OFFSET('Sanitation Data'!$G$12,0,10*ROW('Sanitation Data'!G79)),NA())</f>
        <v>#N/A</v>
      </c>
      <c r="AP85" s="517" t="e">
        <f ca="1">+IF(AND(ISNUMBER(OFFSET('Sanitation Data'!$H$4,0,10*ROW('Sanitation Data'!H79))),'Data Summary'!DE85="Yes"),100-OFFSET('Sanitation Data'!$H$4,0,10*ROW('Sanitation Data'!H79)),NA())</f>
        <v>#N/A</v>
      </c>
      <c r="AQ85" s="517" t="e">
        <f ca="1">+IF(AND(ISNUMBER(OFFSET('Sanitation Data'!$H$6,0,10*ROW('Sanitation Data'!H79))),'Data Summary'!DF85="Yes"),OFFSET('Sanitation Data'!$H$6,0,10*ROW('Sanitation Data'!H79)),NA())</f>
        <v>#N/A</v>
      </c>
      <c r="AR85" s="517" t="e">
        <f ca="1">+IF(AND(ISNUMBER(OFFSET('Sanitation Data'!$H$10,0,10*ROW('Sanitation Data'!H79))),'Data Summary'!DG85="Yes"),OFFSET('Sanitation Data'!$H$10,0,10*ROW('Sanitation Data'!H79)),NA())</f>
        <v>#N/A</v>
      </c>
      <c r="AS85" s="517" t="e">
        <f ca="1">+IF(AND(ISNUMBER(OFFSET('Sanitation Data'!$H$11,0,10*ROW('Sanitation Data'!H79))),'Data Summary'!DH85="Yes"),OFFSET('Sanitation Data'!$H$11,0,10*ROW('Sanitation Data'!H79)),NA())</f>
        <v>#N/A</v>
      </c>
      <c r="AT85" s="517" t="e">
        <f ca="1">+IF(AND(ISNUMBER(OFFSET('Sanitation Data'!$H$12,0,10*ROW('Sanitation Data'!H79))),'Data Summary'!DI85="Yes"),OFFSET('Sanitation Data'!$H$12,0,10*ROW('Sanitation Data'!H79)),NA())</f>
        <v>#N/A</v>
      </c>
      <c r="AU85" s="517" t="e">
        <f ca="1">+IF(AND(ISNUMBER(OFFSET('Sanitation Data'!$I$4,0,10*ROW('Sanitation Data'!I79))),'Data Summary'!DJ85="Yes"),100-OFFSET('Sanitation Data'!$I$4,0,10*ROW('Sanitation Data'!I79)),NA())</f>
        <v>#N/A</v>
      </c>
      <c r="AV85" s="517" t="e">
        <f ca="1">+IF(AND(ISNUMBER(OFFSET('Sanitation Data'!$I$6,0,10*ROW('Sanitation Data'!I79))),'Data Summary'!DK85="Yes"),OFFSET('Sanitation Data'!$I$6,0,10*ROW('Sanitation Data'!I79)),NA())</f>
        <v>#N/A</v>
      </c>
      <c r="AW85" s="517" t="e">
        <f ca="1">+IF(AND(ISNUMBER(OFFSET('Sanitation Data'!$I$10,0,10*ROW('Sanitation Data'!I79))),'Data Summary'!DL85="Yes"),OFFSET('Sanitation Data'!$I$10,0,10*ROW('Sanitation Data'!I79)),NA())</f>
        <v>#N/A</v>
      </c>
      <c r="AX85" s="517" t="e">
        <f ca="1">+IF(AND(ISNUMBER(OFFSET('Sanitation Data'!$I$11,0,10*ROW('Sanitation Data'!I79))),'Data Summary'!DM85="Yes"),OFFSET('Sanitation Data'!$I$11,0,10*ROW('Sanitation Data'!I79)),NA())</f>
        <v>#N/A</v>
      </c>
      <c r="AY85" s="517" t="e">
        <f ca="1">+IF(AND(ISNUMBER(OFFSET('Sanitation Data'!$I$12,0,10*ROW('Sanitation Data'!I79))),'Data Summary'!DN85="Yes"),OFFSET('Sanitation Data'!$I$12,0,10*ROW('Sanitation Data'!I79)),NA())</f>
        <v>#N/A</v>
      </c>
      <c r="AZ85" s="518" t="e">
        <f ca="1">+IF(AND(ISNUMBER(OFFSET('Hygiene Data'!$D$5,0,10*ROW('Hygiene Data'!D79))),'Data Summary'!DO85="Yes"),OFFSET('Hygiene Data'!$D$5,0,10*ROW('Hygiene Data'!D79)),NA())</f>
        <v>#N/A</v>
      </c>
      <c r="BA85" s="518" t="e">
        <f ca="1">+IF(AND(ISNUMBER(OFFSET('Hygiene Data'!$D$7,0,10*ROW('Hygiene Data'!D79))),'Data Summary'!DP85="Yes"),OFFSET('Hygiene Data'!$D$7,0,10*ROW('Hygiene Data'!D79)),NA())</f>
        <v>#N/A</v>
      </c>
      <c r="BB85" s="518" t="e">
        <f ca="1">+IF(AND(ISNUMBER(OFFSET('Hygiene Data'!$D$9,0,10*ROW('Hygiene Data'!D79))),'Data Summary'!DQ85="Yes"),OFFSET('Hygiene Data'!$D$9,0,10*ROW('Hygiene Data'!D79)),NA())</f>
        <v>#N/A</v>
      </c>
      <c r="BC85" s="518" t="e">
        <f ca="1">+IF(AND(ISNUMBER(OFFSET('Hygiene Data'!$E$5,0,10*ROW('Hygiene Data'!E79))),'Data Summary'!DR85="Yes"),OFFSET('Hygiene Data'!$E$5,0,10*ROW('Hygiene Data'!E79)),NA())</f>
        <v>#N/A</v>
      </c>
      <c r="BD85" s="518" t="e">
        <f ca="1">+IF(AND(ISNUMBER(OFFSET('Hygiene Data'!$E$7,0,10*ROW('Hygiene Data'!E79))),'Data Summary'!DS85="Yes"),OFFSET('Hygiene Data'!$E$7,0,10*ROW('Hygiene Data'!E79)),NA())</f>
        <v>#N/A</v>
      </c>
      <c r="BE85" s="518" t="e">
        <f ca="1">+IF(AND(ISNUMBER(OFFSET('Hygiene Data'!$E$9,0,10*ROW('Hygiene Data'!E79))),'Data Summary'!DT85="Yes"),OFFSET('Hygiene Data'!$E$9,0,10*ROW('Hygiene Data'!E79)),NA())</f>
        <v>#N/A</v>
      </c>
      <c r="BF85" s="518" t="e">
        <f ca="1">+IF(AND(ISNUMBER(OFFSET('Hygiene Data'!$F$5,0,10*ROW('Hygiene Data'!F79))),'Data Summary'!DU85="Yes"),OFFSET('Hygiene Data'!$F$5,0,10*ROW('Hygiene Data'!F79)),NA())</f>
        <v>#N/A</v>
      </c>
      <c r="BG85" s="518" t="e">
        <f ca="1">+IF(AND(ISNUMBER(OFFSET('Hygiene Data'!$F$7,0,10*ROW('Hygiene Data'!F79))),'Data Summary'!DV85="Yes"),OFFSET('Hygiene Data'!$F$7,0,10*ROW('Hygiene Data'!F79)),NA())</f>
        <v>#N/A</v>
      </c>
      <c r="BH85" s="518" t="e">
        <f ca="1">+IF(AND(ISNUMBER(OFFSET('Hygiene Data'!$F$9,0,10*ROW('Hygiene Data'!F79))),'Data Summary'!DW85="Yes"),OFFSET('Hygiene Data'!$F$9,0,10*ROW('Hygiene Data'!F79)),NA())</f>
        <v>#N/A</v>
      </c>
      <c r="BI85" s="518" t="e">
        <f ca="1">+IF(AND(ISNUMBER(OFFSET('Hygiene Data'!$G$5,0,10*ROW('Hygiene Data'!G79))),'Data Summary'!DX85="Yes"),OFFSET('Hygiene Data'!$G$5,0,10*ROW('Hygiene Data'!G79)),NA())</f>
        <v>#N/A</v>
      </c>
      <c r="BJ85" s="518" t="e">
        <f ca="1">+IF(AND(ISNUMBER(OFFSET('Hygiene Data'!$G$7,0,10*ROW('Hygiene Data'!G79))),'Data Summary'!DY85="Yes"),OFFSET('Hygiene Data'!$G$7,0,10*ROW('Hygiene Data'!G79)),NA())</f>
        <v>#N/A</v>
      </c>
      <c r="BK85" s="518" t="e">
        <f ca="1">+IF(AND(ISNUMBER(OFFSET('Hygiene Data'!$G$9,0,10*ROW('Hygiene Data'!G79))),'Data Summary'!DZ85="Yes"),OFFSET('Hygiene Data'!$G$9,0,10*ROW('Hygiene Data'!G79)),NA())</f>
        <v>#N/A</v>
      </c>
      <c r="BL85" s="518" t="e">
        <f ca="1">+IF(AND(ISNUMBER(OFFSET('Hygiene Data'!$H$5,0,10*ROW('Hygiene Data'!H79))),'Data Summary'!EA85="Yes"),OFFSET('Hygiene Data'!$H$5,0,10*ROW('Hygiene Data'!H79)),NA())</f>
        <v>#N/A</v>
      </c>
      <c r="BM85" s="518" t="e">
        <f ca="1">+IF(AND(ISNUMBER(OFFSET('Hygiene Data'!$H$7,0,10*ROW('Hygiene Data'!H79))),'Data Summary'!EB85="Yes"),OFFSET('Hygiene Data'!$H$7,0,10*ROW('Hygiene Data'!H79)),NA())</f>
        <v>#N/A</v>
      </c>
      <c r="BN85" s="518" t="e">
        <f ca="1">+IF(AND(ISNUMBER(OFFSET('Hygiene Data'!$H$9,0,10*ROW('Hygiene Data'!H79))),'Data Summary'!EC85="Yes"),OFFSET('Hygiene Data'!$H$9,0,10*ROW('Hygiene Data'!H79)),NA())</f>
        <v>#N/A</v>
      </c>
      <c r="BO85" s="518" t="e">
        <f ca="1">+IF(AND(ISNUMBER(OFFSET('Hygiene Data'!$I$5,0,10*ROW('Hygiene Data'!I79))),'Data Summary'!ED85="Yes"),OFFSET('Hygiene Data'!$I$5,0,10*ROW('Hygiene Data'!I79)),NA())</f>
        <v>#N/A</v>
      </c>
      <c r="BP85" s="518" t="e">
        <f ca="1">+IF(AND(ISNUMBER(OFFSET('Hygiene Data'!$I$7,0,10*ROW('Hygiene Data'!I79))),'Data Summary'!EE85="Yes"),OFFSET('Hygiene Data'!$I$7,0,10*ROW('Hygiene Data'!I79)),NA())</f>
        <v>#N/A</v>
      </c>
      <c r="BQ85" s="518" t="e">
        <f ca="1">+IF(AND(ISNUMBER(OFFSET('Hygiene Data'!$I$9,0,10*ROW('Hygiene Data'!I79))),'Data Summary'!EF85="Yes"),OFFSET('Hygiene Data'!$I$9,0,10*ROW('Hygiene Data'!I79)),NA())</f>
        <v>#N/A</v>
      </c>
    </row>
    <row r="86" spans="1:69" x14ac:dyDescent="0.25">
      <c r="A86" s="514" t="e">
        <f ca="1">+RIGHT('Data Summary'!A86,LEN('Data Summary'!A86)-9)</f>
        <v>#VALUE!</v>
      </c>
      <c r="B86" s="488" t="str">
        <f ca="1">+IF(ISTEXT('Data Summary'!B86),'Data Summary'!B86,"")</f>
        <v/>
      </c>
      <c r="C86" s="515" t="e">
        <f ca="1">+VALUE('Data Summary'!C86)</f>
        <v>#VALUE!</v>
      </c>
      <c r="D86" s="516" t="e">
        <f ca="1">+IF(AND(ISNUMBER(OFFSET('Water Data'!$D$4,0,10*ROW('Water Data'!D80))),'Data Summary'!BS86="Yes"),100-OFFSET('Water Data'!$D$4,0,10*ROW('Water Data'!D80)),NA())</f>
        <v>#N/A</v>
      </c>
      <c r="E86" s="516" t="e">
        <f ca="1">+IF(AND(ISNUMBER(OFFSET('Water Data'!$D$6,0,10*ROW('Water Data'!D80))),'Data Summary'!BT86="Yes"),OFFSET('Water Data'!$D$6,0,10*ROW('Water Data'!D80)),NA())</f>
        <v>#N/A</v>
      </c>
      <c r="F86" s="516" t="e">
        <f ca="1">+IF(AND(ISNUMBER(OFFSET('Water Data'!$D$9,0,10*ROW('Water Data'!D80))),'Data Summary'!BU86="Yes"),OFFSET('Water Data'!$D$9,0,10*ROW('Water Data'!D80)),NA())</f>
        <v>#N/A</v>
      </c>
      <c r="G86" s="516" t="e">
        <f ca="1">+IF(AND(ISNUMBER(OFFSET('Water Data'!$E$4,0,10*ROW('Water Data'!E80))),'Data Summary'!BV86="Yes"),100-OFFSET('Water Data'!$E$4,0,10*ROW('Water Data'!E80)),NA())</f>
        <v>#N/A</v>
      </c>
      <c r="H86" s="516" t="e">
        <f ca="1">+IF(AND(ISNUMBER(OFFSET('Water Data'!$E$6,0,10*ROW('Water Data'!E80))),'Data Summary'!BW86="Yes"),OFFSET('Water Data'!$E$6,0,10*ROW('Water Data'!E80)),NA())</f>
        <v>#N/A</v>
      </c>
      <c r="I86" s="516" t="e">
        <f ca="1">+IF(AND(ISNUMBER(OFFSET('Water Data'!$E$9,0,10*ROW('Water Data'!E80))),'Data Summary'!BX86="Yes"),OFFSET('Water Data'!$E$9,0,10*ROW('Water Data'!E80)),NA())</f>
        <v>#N/A</v>
      </c>
      <c r="J86" s="516" t="e">
        <f ca="1">+IF(AND(ISNUMBER(OFFSET('Water Data'!$F$4,0,10*ROW('Water Data'!F80))),'Data Summary'!BY86="Yes"),100-OFFSET('Water Data'!$F$4,0,10*ROW('Water Data'!F80)),NA())</f>
        <v>#N/A</v>
      </c>
      <c r="K86" s="516" t="e">
        <f ca="1">+IF(AND(ISNUMBER(OFFSET('Water Data'!$F$6,0,10*ROW('Water Data'!F80))),'Data Summary'!BZ86="Yes"),OFFSET('Water Data'!$F$6,0,10*ROW('Water Data'!F80)),NA())</f>
        <v>#N/A</v>
      </c>
      <c r="L86" s="516" t="e">
        <f ca="1">+IF(AND(ISNUMBER(OFFSET('Water Data'!$F$9,0,10*ROW('Water Data'!F80))),'Data Summary'!CA86="Yes"),OFFSET('Water Data'!$F$9,0,10*ROW('Water Data'!F80)),NA())</f>
        <v>#N/A</v>
      </c>
      <c r="M86" s="516" t="e">
        <f ca="1">+IF(AND(ISNUMBER(OFFSET('Water Data'!$G$4,0,10*ROW('Water Data'!G80))),'Data Summary'!CB86="Yes"),100-OFFSET('Water Data'!$G$4,0,10*ROW('Water Data'!G80)),NA())</f>
        <v>#N/A</v>
      </c>
      <c r="N86" s="516" t="e">
        <f ca="1">+IF(AND(ISNUMBER(OFFSET('Water Data'!$G$6,0,10*ROW('Water Data'!G80))),'Data Summary'!CC86="Yes"),OFFSET('Water Data'!$G$6,0,10*ROW('Water Data'!G80)),NA())</f>
        <v>#N/A</v>
      </c>
      <c r="O86" s="516" t="e">
        <f ca="1">+IF(AND(ISNUMBER(OFFSET('Water Data'!$G$9,0,10*ROW('Water Data'!G80))),'Data Summary'!CD86="Yes"),OFFSET('Water Data'!$G$9,0,10*ROW('Water Data'!G80)),NA())</f>
        <v>#N/A</v>
      </c>
      <c r="P86" s="516" t="e">
        <f ca="1">+IF(AND(ISNUMBER(OFFSET('Water Data'!$H$4,0,10*ROW('Water Data'!H80))),'Data Summary'!CE86="Yes"),100-OFFSET('Water Data'!$H$4,0,10*ROW('Water Data'!H80)),NA())</f>
        <v>#N/A</v>
      </c>
      <c r="Q86" s="516" t="e">
        <f ca="1">+IF(AND(ISNUMBER(OFFSET('Water Data'!$H$6,0,10*ROW('Water Data'!H80))),'Data Summary'!CF86="Yes"),OFFSET('Water Data'!$H$6,0,10*ROW('Water Data'!H80)),NA())</f>
        <v>#N/A</v>
      </c>
      <c r="R86" s="516" t="e">
        <f ca="1">+IF(AND(ISNUMBER(OFFSET('Water Data'!$H$9,0,10*ROW('Water Data'!H80))),'Data Summary'!CG86="Yes"),OFFSET('Water Data'!$H$9,0,10*ROW('Water Data'!H80)),NA())</f>
        <v>#N/A</v>
      </c>
      <c r="S86" s="516" t="e">
        <f ca="1">+IF(AND(ISNUMBER(OFFSET('Water Data'!$I$4,0,10*ROW('Water Data'!I80))),'Data Summary'!CH86="Yes"),100-OFFSET('Water Data'!$I$4,0,10*ROW('Water Data'!I80)),NA())</f>
        <v>#N/A</v>
      </c>
      <c r="T86" s="516" t="e">
        <f ca="1">+IF(AND(ISNUMBER(OFFSET('Water Data'!$I$6,0,10*ROW('Water Data'!I80))),'Data Summary'!CI86="Yes"),OFFSET('Water Data'!$I$6,0,10*ROW('Water Data'!I80)),NA())</f>
        <v>#N/A</v>
      </c>
      <c r="U86" s="516" t="e">
        <f ca="1">+IF(AND(ISNUMBER(OFFSET('Water Data'!$I$9,0,10*ROW('Water Data'!I80))),'Data Summary'!CJ86="Yes"),OFFSET('Water Data'!$I$9,0,10*ROW('Water Data'!I80)),NA())</f>
        <v>#N/A</v>
      </c>
      <c r="V86" s="517" t="e">
        <f ca="1">+IF(AND(ISNUMBER(OFFSET('Sanitation Data'!$D$4,0,10*ROW('Sanitation Data'!D80))),'Data Summary'!CK86="Yes"),100-OFFSET('Sanitation Data'!$D$4,0,10*ROW('Sanitation Data'!D80)),NA())</f>
        <v>#N/A</v>
      </c>
      <c r="W86" s="517" t="e">
        <f ca="1">+IF(AND(ISNUMBER(OFFSET('Sanitation Data'!$D$6,0,10*ROW('Sanitation Data'!D80))),'Data Summary'!CL86="Yes"),OFFSET('Sanitation Data'!$D$6,0,10*ROW('Sanitation Data'!D80)),NA())</f>
        <v>#N/A</v>
      </c>
      <c r="X86" s="517" t="e">
        <f ca="1">+IF(AND(ISNUMBER(OFFSET('Sanitation Data'!$D$10,0,10*ROW('Sanitation Data'!D80))),'Data Summary'!CM86="Yes"),OFFSET('Sanitation Data'!$D$10,0,10*ROW('Sanitation Data'!D80)),NA())</f>
        <v>#N/A</v>
      </c>
      <c r="Y86" s="517" t="e">
        <f ca="1">+IF(AND(ISNUMBER(OFFSET('Sanitation Data'!$D$11,0,10*ROW('Sanitation Data'!D80))),'Data Summary'!CN86="Yes"),OFFSET('Sanitation Data'!$D$11,0,10*ROW('Sanitation Data'!D80)),NA())</f>
        <v>#N/A</v>
      </c>
      <c r="Z86" s="517" t="e">
        <f ca="1">+IF(AND(ISNUMBER(OFFSET('Sanitation Data'!$D$12,0,10*ROW('Sanitation Data'!D80))),'Data Summary'!CO86="Yes"),OFFSET('Sanitation Data'!$D$12,0,10*ROW('Sanitation Data'!D80)),NA())</f>
        <v>#N/A</v>
      </c>
      <c r="AA86" s="517" t="e">
        <f ca="1">+IF(AND(ISNUMBER(OFFSET('Sanitation Data'!$E$4,0,10*ROW('Sanitation Data'!E80))),'Data Summary'!CP86="Yes"),100-OFFSET('Sanitation Data'!$E$4,0,10*ROW('Sanitation Data'!E80)),NA())</f>
        <v>#N/A</v>
      </c>
      <c r="AB86" s="517" t="e">
        <f ca="1">+IF(AND(ISNUMBER(OFFSET('Sanitation Data'!$E$6,0,10*ROW('Sanitation Data'!E80))),'Data Summary'!CQ86="Yes"),OFFSET('Sanitation Data'!$E$6,0,10*ROW('Sanitation Data'!E80)),NA())</f>
        <v>#N/A</v>
      </c>
      <c r="AC86" s="517" t="e">
        <f ca="1">+IF(AND(ISNUMBER(OFFSET('Sanitation Data'!$E$10,0,10*ROW('Sanitation Data'!E80))),'Data Summary'!CR86="Yes"),OFFSET('Sanitation Data'!$E$10,0,10*ROW('Sanitation Data'!E80)),NA())</f>
        <v>#N/A</v>
      </c>
      <c r="AD86" s="517" t="e">
        <f ca="1">+IF(AND(ISNUMBER(OFFSET('Sanitation Data'!$E$11,0,10*ROW('Sanitation Data'!E80))),'Data Summary'!CS86="Yes"),OFFSET('Sanitation Data'!$E$11,0,10*ROW('Sanitation Data'!E80)),NA())</f>
        <v>#N/A</v>
      </c>
      <c r="AE86" s="517" t="e">
        <f ca="1">+IF(AND(ISNUMBER(OFFSET('Sanitation Data'!$E$12,0,10*ROW('Sanitation Data'!E80))),'Data Summary'!CT86="Yes"),OFFSET('Sanitation Data'!$E$12,0,10*ROW('Sanitation Data'!E80)),NA())</f>
        <v>#N/A</v>
      </c>
      <c r="AF86" s="517" t="e">
        <f ca="1">+IF(AND(ISNUMBER(OFFSET('Sanitation Data'!$F$4,0,10*ROW('Sanitation Data'!F80))),'Data Summary'!CU86="Yes"),100-OFFSET('Sanitation Data'!$F$4,0,10*ROW('Sanitation Data'!F80)),NA())</f>
        <v>#N/A</v>
      </c>
      <c r="AG86" s="517" t="e">
        <f ca="1">+IF(AND(ISNUMBER(OFFSET('Sanitation Data'!$F$6,0,10*ROW('Sanitation Data'!F80))),'Data Summary'!CV86="Yes"),OFFSET('Sanitation Data'!$F$6,0,10*ROW('Sanitation Data'!F80)),NA())</f>
        <v>#N/A</v>
      </c>
      <c r="AH86" s="517" t="e">
        <f ca="1">+IF(AND(ISNUMBER(OFFSET('Sanitation Data'!$F$10,0,10*ROW('Sanitation Data'!F80))),'Data Summary'!CW86="Yes"),OFFSET('Sanitation Data'!$F$10,0,10*ROW('Sanitation Data'!F80)),NA())</f>
        <v>#N/A</v>
      </c>
      <c r="AI86" s="517" t="e">
        <f ca="1">+IF(AND(ISNUMBER(OFFSET('Sanitation Data'!$F$11,0,10*ROW('Sanitation Data'!F80))),'Data Summary'!CX86="Yes"),OFFSET('Sanitation Data'!$F$11,0,10*ROW('Sanitation Data'!F80)),NA())</f>
        <v>#N/A</v>
      </c>
      <c r="AJ86" s="517" t="e">
        <f ca="1">+IF(AND(ISNUMBER(OFFSET('Sanitation Data'!$F$12,0,10*ROW('Sanitation Data'!F80))),'Data Summary'!CY86="Yes"),OFFSET('Sanitation Data'!$F$12,0,10*ROW('Sanitation Data'!F80)),NA())</f>
        <v>#N/A</v>
      </c>
      <c r="AK86" s="517" t="e">
        <f ca="1">+IF(AND(ISNUMBER(OFFSET('Sanitation Data'!$G$4,0,10*ROW('Sanitation Data'!G80))),'Data Summary'!CZ86="Yes"),100-OFFSET('Sanitation Data'!$G$4,0,10*ROW('Sanitation Data'!G80)),NA())</f>
        <v>#N/A</v>
      </c>
      <c r="AL86" s="517" t="e">
        <f ca="1">+IF(AND(ISNUMBER(OFFSET('Sanitation Data'!$G$6,0,10*ROW('Sanitation Data'!G80))),'Data Summary'!DA86="Yes"),OFFSET('Sanitation Data'!$G$6,0,10*ROW('Sanitation Data'!G80)),NA())</f>
        <v>#N/A</v>
      </c>
      <c r="AM86" s="517" t="e">
        <f ca="1">+IF(AND(ISNUMBER(OFFSET('Sanitation Data'!$G$10,0,10*ROW('Sanitation Data'!G80))),'Data Summary'!DB86="Yes"),OFFSET('Sanitation Data'!$G$10,0,10*ROW('Sanitation Data'!G80)),NA())</f>
        <v>#N/A</v>
      </c>
      <c r="AN86" s="517" t="e">
        <f ca="1">+IF(AND(ISNUMBER(OFFSET('Sanitation Data'!$G$11,0,10*ROW('Sanitation Data'!G80))),'Data Summary'!DC86="Yes"),OFFSET('Sanitation Data'!$G$11,0,10*ROW('Sanitation Data'!G80)),NA())</f>
        <v>#N/A</v>
      </c>
      <c r="AO86" s="517" t="e">
        <f ca="1">+IF(AND(ISNUMBER(OFFSET('Sanitation Data'!$G$12,0,10*ROW('Sanitation Data'!G80))),'Data Summary'!DD86="Yes"),OFFSET('Sanitation Data'!$G$12,0,10*ROW('Sanitation Data'!G80)),NA())</f>
        <v>#N/A</v>
      </c>
      <c r="AP86" s="517" t="e">
        <f ca="1">+IF(AND(ISNUMBER(OFFSET('Sanitation Data'!$H$4,0,10*ROW('Sanitation Data'!H80))),'Data Summary'!DE86="Yes"),100-OFFSET('Sanitation Data'!$H$4,0,10*ROW('Sanitation Data'!H80)),NA())</f>
        <v>#N/A</v>
      </c>
      <c r="AQ86" s="517" t="e">
        <f ca="1">+IF(AND(ISNUMBER(OFFSET('Sanitation Data'!$H$6,0,10*ROW('Sanitation Data'!H80))),'Data Summary'!DF86="Yes"),OFFSET('Sanitation Data'!$H$6,0,10*ROW('Sanitation Data'!H80)),NA())</f>
        <v>#N/A</v>
      </c>
      <c r="AR86" s="517" t="e">
        <f ca="1">+IF(AND(ISNUMBER(OFFSET('Sanitation Data'!$H$10,0,10*ROW('Sanitation Data'!H80))),'Data Summary'!DG86="Yes"),OFFSET('Sanitation Data'!$H$10,0,10*ROW('Sanitation Data'!H80)),NA())</f>
        <v>#N/A</v>
      </c>
      <c r="AS86" s="517" t="e">
        <f ca="1">+IF(AND(ISNUMBER(OFFSET('Sanitation Data'!$H$11,0,10*ROW('Sanitation Data'!H80))),'Data Summary'!DH86="Yes"),OFFSET('Sanitation Data'!$H$11,0,10*ROW('Sanitation Data'!H80)),NA())</f>
        <v>#N/A</v>
      </c>
      <c r="AT86" s="517" t="e">
        <f ca="1">+IF(AND(ISNUMBER(OFFSET('Sanitation Data'!$H$12,0,10*ROW('Sanitation Data'!H80))),'Data Summary'!DI86="Yes"),OFFSET('Sanitation Data'!$H$12,0,10*ROW('Sanitation Data'!H80)),NA())</f>
        <v>#N/A</v>
      </c>
      <c r="AU86" s="517" t="e">
        <f ca="1">+IF(AND(ISNUMBER(OFFSET('Sanitation Data'!$I$4,0,10*ROW('Sanitation Data'!I80))),'Data Summary'!DJ86="Yes"),100-OFFSET('Sanitation Data'!$I$4,0,10*ROW('Sanitation Data'!I80)),NA())</f>
        <v>#N/A</v>
      </c>
      <c r="AV86" s="517" t="e">
        <f ca="1">+IF(AND(ISNUMBER(OFFSET('Sanitation Data'!$I$6,0,10*ROW('Sanitation Data'!I80))),'Data Summary'!DK86="Yes"),OFFSET('Sanitation Data'!$I$6,0,10*ROW('Sanitation Data'!I80)),NA())</f>
        <v>#N/A</v>
      </c>
      <c r="AW86" s="517" t="e">
        <f ca="1">+IF(AND(ISNUMBER(OFFSET('Sanitation Data'!$I$10,0,10*ROW('Sanitation Data'!I80))),'Data Summary'!DL86="Yes"),OFFSET('Sanitation Data'!$I$10,0,10*ROW('Sanitation Data'!I80)),NA())</f>
        <v>#N/A</v>
      </c>
      <c r="AX86" s="517" t="e">
        <f ca="1">+IF(AND(ISNUMBER(OFFSET('Sanitation Data'!$I$11,0,10*ROW('Sanitation Data'!I80))),'Data Summary'!DM86="Yes"),OFFSET('Sanitation Data'!$I$11,0,10*ROW('Sanitation Data'!I80)),NA())</f>
        <v>#N/A</v>
      </c>
      <c r="AY86" s="517" t="e">
        <f ca="1">+IF(AND(ISNUMBER(OFFSET('Sanitation Data'!$I$12,0,10*ROW('Sanitation Data'!I80))),'Data Summary'!DN86="Yes"),OFFSET('Sanitation Data'!$I$12,0,10*ROW('Sanitation Data'!I80)),NA())</f>
        <v>#N/A</v>
      </c>
      <c r="AZ86" s="518" t="e">
        <f ca="1">+IF(AND(ISNUMBER(OFFSET('Hygiene Data'!$D$5,0,10*ROW('Hygiene Data'!D80))),'Data Summary'!DO86="Yes"),OFFSET('Hygiene Data'!$D$5,0,10*ROW('Hygiene Data'!D80)),NA())</f>
        <v>#N/A</v>
      </c>
      <c r="BA86" s="518" t="e">
        <f ca="1">+IF(AND(ISNUMBER(OFFSET('Hygiene Data'!$D$7,0,10*ROW('Hygiene Data'!D80))),'Data Summary'!DP86="Yes"),OFFSET('Hygiene Data'!$D$7,0,10*ROW('Hygiene Data'!D80)),NA())</f>
        <v>#N/A</v>
      </c>
      <c r="BB86" s="518" t="e">
        <f ca="1">+IF(AND(ISNUMBER(OFFSET('Hygiene Data'!$D$9,0,10*ROW('Hygiene Data'!D80))),'Data Summary'!DQ86="Yes"),OFFSET('Hygiene Data'!$D$9,0,10*ROW('Hygiene Data'!D80)),NA())</f>
        <v>#N/A</v>
      </c>
      <c r="BC86" s="518" t="e">
        <f ca="1">+IF(AND(ISNUMBER(OFFSET('Hygiene Data'!$E$5,0,10*ROW('Hygiene Data'!E80))),'Data Summary'!DR86="Yes"),OFFSET('Hygiene Data'!$E$5,0,10*ROW('Hygiene Data'!E80)),NA())</f>
        <v>#N/A</v>
      </c>
      <c r="BD86" s="518" t="e">
        <f ca="1">+IF(AND(ISNUMBER(OFFSET('Hygiene Data'!$E$7,0,10*ROW('Hygiene Data'!E80))),'Data Summary'!DS86="Yes"),OFFSET('Hygiene Data'!$E$7,0,10*ROW('Hygiene Data'!E80)),NA())</f>
        <v>#N/A</v>
      </c>
      <c r="BE86" s="518" t="e">
        <f ca="1">+IF(AND(ISNUMBER(OFFSET('Hygiene Data'!$E$9,0,10*ROW('Hygiene Data'!E80))),'Data Summary'!DT86="Yes"),OFFSET('Hygiene Data'!$E$9,0,10*ROW('Hygiene Data'!E80)),NA())</f>
        <v>#N/A</v>
      </c>
      <c r="BF86" s="518" t="e">
        <f ca="1">+IF(AND(ISNUMBER(OFFSET('Hygiene Data'!$F$5,0,10*ROW('Hygiene Data'!F80))),'Data Summary'!DU86="Yes"),OFFSET('Hygiene Data'!$F$5,0,10*ROW('Hygiene Data'!F80)),NA())</f>
        <v>#N/A</v>
      </c>
      <c r="BG86" s="518" t="e">
        <f ca="1">+IF(AND(ISNUMBER(OFFSET('Hygiene Data'!$F$7,0,10*ROW('Hygiene Data'!F80))),'Data Summary'!DV86="Yes"),OFFSET('Hygiene Data'!$F$7,0,10*ROW('Hygiene Data'!F80)),NA())</f>
        <v>#N/A</v>
      </c>
      <c r="BH86" s="518" t="e">
        <f ca="1">+IF(AND(ISNUMBER(OFFSET('Hygiene Data'!$F$9,0,10*ROW('Hygiene Data'!F80))),'Data Summary'!DW86="Yes"),OFFSET('Hygiene Data'!$F$9,0,10*ROW('Hygiene Data'!F80)),NA())</f>
        <v>#N/A</v>
      </c>
      <c r="BI86" s="518" t="e">
        <f ca="1">+IF(AND(ISNUMBER(OFFSET('Hygiene Data'!$G$5,0,10*ROW('Hygiene Data'!G80))),'Data Summary'!DX86="Yes"),OFFSET('Hygiene Data'!$G$5,0,10*ROW('Hygiene Data'!G80)),NA())</f>
        <v>#N/A</v>
      </c>
      <c r="BJ86" s="518" t="e">
        <f ca="1">+IF(AND(ISNUMBER(OFFSET('Hygiene Data'!$G$7,0,10*ROW('Hygiene Data'!G80))),'Data Summary'!DY86="Yes"),OFFSET('Hygiene Data'!$G$7,0,10*ROW('Hygiene Data'!G80)),NA())</f>
        <v>#N/A</v>
      </c>
      <c r="BK86" s="518" t="e">
        <f ca="1">+IF(AND(ISNUMBER(OFFSET('Hygiene Data'!$G$9,0,10*ROW('Hygiene Data'!G80))),'Data Summary'!DZ86="Yes"),OFFSET('Hygiene Data'!$G$9,0,10*ROW('Hygiene Data'!G80)),NA())</f>
        <v>#N/A</v>
      </c>
      <c r="BL86" s="518" t="e">
        <f ca="1">+IF(AND(ISNUMBER(OFFSET('Hygiene Data'!$H$5,0,10*ROW('Hygiene Data'!H80))),'Data Summary'!EA86="Yes"),OFFSET('Hygiene Data'!$H$5,0,10*ROW('Hygiene Data'!H80)),NA())</f>
        <v>#N/A</v>
      </c>
      <c r="BM86" s="518" t="e">
        <f ca="1">+IF(AND(ISNUMBER(OFFSET('Hygiene Data'!$H$7,0,10*ROW('Hygiene Data'!H80))),'Data Summary'!EB86="Yes"),OFFSET('Hygiene Data'!$H$7,0,10*ROW('Hygiene Data'!H80)),NA())</f>
        <v>#N/A</v>
      </c>
      <c r="BN86" s="518" t="e">
        <f ca="1">+IF(AND(ISNUMBER(OFFSET('Hygiene Data'!$H$9,0,10*ROW('Hygiene Data'!H80))),'Data Summary'!EC86="Yes"),OFFSET('Hygiene Data'!$H$9,0,10*ROW('Hygiene Data'!H80)),NA())</f>
        <v>#N/A</v>
      </c>
      <c r="BO86" s="518" t="e">
        <f ca="1">+IF(AND(ISNUMBER(OFFSET('Hygiene Data'!$I$5,0,10*ROW('Hygiene Data'!I80))),'Data Summary'!ED86="Yes"),OFFSET('Hygiene Data'!$I$5,0,10*ROW('Hygiene Data'!I80)),NA())</f>
        <v>#N/A</v>
      </c>
      <c r="BP86" s="518" t="e">
        <f ca="1">+IF(AND(ISNUMBER(OFFSET('Hygiene Data'!$I$7,0,10*ROW('Hygiene Data'!I80))),'Data Summary'!EE86="Yes"),OFFSET('Hygiene Data'!$I$7,0,10*ROW('Hygiene Data'!I80)),NA())</f>
        <v>#N/A</v>
      </c>
      <c r="BQ86" s="518" t="e">
        <f ca="1">+IF(AND(ISNUMBER(OFFSET('Hygiene Data'!$I$9,0,10*ROW('Hygiene Data'!I80))),'Data Summary'!EF86="Yes"),OFFSET('Hygiene Data'!$I$9,0,10*ROW('Hygiene Data'!I80)),NA())</f>
        <v>#N/A</v>
      </c>
    </row>
    <row r="87" spans="1:69" x14ac:dyDescent="0.25">
      <c r="A87" s="514" t="e">
        <f ca="1">+RIGHT('Data Summary'!A87,LEN('Data Summary'!A87)-9)</f>
        <v>#VALUE!</v>
      </c>
      <c r="B87" s="488" t="str">
        <f ca="1">+IF(ISTEXT('Data Summary'!B87),'Data Summary'!B87,"")</f>
        <v/>
      </c>
      <c r="C87" s="515" t="e">
        <f ca="1">+VALUE('Data Summary'!C87)</f>
        <v>#VALUE!</v>
      </c>
      <c r="D87" s="516" t="e">
        <f ca="1">+IF(AND(ISNUMBER(OFFSET('Water Data'!$D$4,0,10*ROW('Water Data'!D81))),'Data Summary'!BS87="Yes"),100-OFFSET('Water Data'!$D$4,0,10*ROW('Water Data'!D81)),NA())</f>
        <v>#N/A</v>
      </c>
      <c r="E87" s="516" t="e">
        <f ca="1">+IF(AND(ISNUMBER(OFFSET('Water Data'!$D$6,0,10*ROW('Water Data'!D81))),'Data Summary'!BT87="Yes"),OFFSET('Water Data'!$D$6,0,10*ROW('Water Data'!D81)),NA())</f>
        <v>#N/A</v>
      </c>
      <c r="F87" s="516" t="e">
        <f ca="1">+IF(AND(ISNUMBER(OFFSET('Water Data'!$D$9,0,10*ROW('Water Data'!D81))),'Data Summary'!BU87="Yes"),OFFSET('Water Data'!$D$9,0,10*ROW('Water Data'!D81)),NA())</f>
        <v>#N/A</v>
      </c>
      <c r="G87" s="516" t="e">
        <f ca="1">+IF(AND(ISNUMBER(OFFSET('Water Data'!$E$4,0,10*ROW('Water Data'!E81))),'Data Summary'!BV87="Yes"),100-OFFSET('Water Data'!$E$4,0,10*ROW('Water Data'!E81)),NA())</f>
        <v>#N/A</v>
      </c>
      <c r="H87" s="516" t="e">
        <f ca="1">+IF(AND(ISNUMBER(OFFSET('Water Data'!$E$6,0,10*ROW('Water Data'!E81))),'Data Summary'!BW87="Yes"),OFFSET('Water Data'!$E$6,0,10*ROW('Water Data'!E81)),NA())</f>
        <v>#N/A</v>
      </c>
      <c r="I87" s="516" t="e">
        <f ca="1">+IF(AND(ISNUMBER(OFFSET('Water Data'!$E$9,0,10*ROW('Water Data'!E81))),'Data Summary'!BX87="Yes"),OFFSET('Water Data'!$E$9,0,10*ROW('Water Data'!E81)),NA())</f>
        <v>#N/A</v>
      </c>
      <c r="J87" s="516" t="e">
        <f ca="1">+IF(AND(ISNUMBER(OFFSET('Water Data'!$F$4,0,10*ROW('Water Data'!F81))),'Data Summary'!BY87="Yes"),100-OFFSET('Water Data'!$F$4,0,10*ROW('Water Data'!F81)),NA())</f>
        <v>#N/A</v>
      </c>
      <c r="K87" s="516" t="e">
        <f ca="1">+IF(AND(ISNUMBER(OFFSET('Water Data'!$F$6,0,10*ROW('Water Data'!F81))),'Data Summary'!BZ87="Yes"),OFFSET('Water Data'!$F$6,0,10*ROW('Water Data'!F81)),NA())</f>
        <v>#N/A</v>
      </c>
      <c r="L87" s="516" t="e">
        <f ca="1">+IF(AND(ISNUMBER(OFFSET('Water Data'!$F$9,0,10*ROW('Water Data'!F81))),'Data Summary'!CA87="Yes"),OFFSET('Water Data'!$F$9,0,10*ROW('Water Data'!F81)),NA())</f>
        <v>#N/A</v>
      </c>
      <c r="M87" s="516" t="e">
        <f ca="1">+IF(AND(ISNUMBER(OFFSET('Water Data'!$G$4,0,10*ROW('Water Data'!G81))),'Data Summary'!CB87="Yes"),100-OFFSET('Water Data'!$G$4,0,10*ROW('Water Data'!G81)),NA())</f>
        <v>#N/A</v>
      </c>
      <c r="N87" s="516" t="e">
        <f ca="1">+IF(AND(ISNUMBER(OFFSET('Water Data'!$G$6,0,10*ROW('Water Data'!G81))),'Data Summary'!CC87="Yes"),OFFSET('Water Data'!$G$6,0,10*ROW('Water Data'!G81)),NA())</f>
        <v>#N/A</v>
      </c>
      <c r="O87" s="516" t="e">
        <f ca="1">+IF(AND(ISNUMBER(OFFSET('Water Data'!$G$9,0,10*ROW('Water Data'!G81))),'Data Summary'!CD87="Yes"),OFFSET('Water Data'!$G$9,0,10*ROW('Water Data'!G81)),NA())</f>
        <v>#N/A</v>
      </c>
      <c r="P87" s="516" t="e">
        <f ca="1">+IF(AND(ISNUMBER(OFFSET('Water Data'!$H$4,0,10*ROW('Water Data'!H81))),'Data Summary'!CE87="Yes"),100-OFFSET('Water Data'!$H$4,0,10*ROW('Water Data'!H81)),NA())</f>
        <v>#N/A</v>
      </c>
      <c r="Q87" s="516" t="e">
        <f ca="1">+IF(AND(ISNUMBER(OFFSET('Water Data'!$H$6,0,10*ROW('Water Data'!H81))),'Data Summary'!CF87="Yes"),OFFSET('Water Data'!$H$6,0,10*ROW('Water Data'!H81)),NA())</f>
        <v>#N/A</v>
      </c>
      <c r="R87" s="516" t="e">
        <f ca="1">+IF(AND(ISNUMBER(OFFSET('Water Data'!$H$9,0,10*ROW('Water Data'!H81))),'Data Summary'!CG87="Yes"),OFFSET('Water Data'!$H$9,0,10*ROW('Water Data'!H81)),NA())</f>
        <v>#N/A</v>
      </c>
      <c r="S87" s="516" t="e">
        <f ca="1">+IF(AND(ISNUMBER(OFFSET('Water Data'!$I$4,0,10*ROW('Water Data'!I81))),'Data Summary'!CH87="Yes"),100-OFFSET('Water Data'!$I$4,0,10*ROW('Water Data'!I81)),NA())</f>
        <v>#N/A</v>
      </c>
      <c r="T87" s="516" t="e">
        <f ca="1">+IF(AND(ISNUMBER(OFFSET('Water Data'!$I$6,0,10*ROW('Water Data'!I81))),'Data Summary'!CI87="Yes"),OFFSET('Water Data'!$I$6,0,10*ROW('Water Data'!I81)),NA())</f>
        <v>#N/A</v>
      </c>
      <c r="U87" s="516" t="e">
        <f ca="1">+IF(AND(ISNUMBER(OFFSET('Water Data'!$I$9,0,10*ROW('Water Data'!I81))),'Data Summary'!CJ87="Yes"),OFFSET('Water Data'!$I$9,0,10*ROW('Water Data'!I81)),NA())</f>
        <v>#N/A</v>
      </c>
      <c r="V87" s="517" t="e">
        <f ca="1">+IF(AND(ISNUMBER(OFFSET('Sanitation Data'!$D$4,0,10*ROW('Sanitation Data'!D81))),'Data Summary'!CK87="Yes"),100-OFFSET('Sanitation Data'!$D$4,0,10*ROW('Sanitation Data'!D81)),NA())</f>
        <v>#N/A</v>
      </c>
      <c r="W87" s="517" t="e">
        <f ca="1">+IF(AND(ISNUMBER(OFFSET('Sanitation Data'!$D$6,0,10*ROW('Sanitation Data'!D81))),'Data Summary'!CL87="Yes"),OFFSET('Sanitation Data'!$D$6,0,10*ROW('Sanitation Data'!D81)),NA())</f>
        <v>#N/A</v>
      </c>
      <c r="X87" s="517" t="e">
        <f ca="1">+IF(AND(ISNUMBER(OFFSET('Sanitation Data'!$D$10,0,10*ROW('Sanitation Data'!D81))),'Data Summary'!CM87="Yes"),OFFSET('Sanitation Data'!$D$10,0,10*ROW('Sanitation Data'!D81)),NA())</f>
        <v>#N/A</v>
      </c>
      <c r="Y87" s="517" t="e">
        <f ca="1">+IF(AND(ISNUMBER(OFFSET('Sanitation Data'!$D$11,0,10*ROW('Sanitation Data'!D81))),'Data Summary'!CN87="Yes"),OFFSET('Sanitation Data'!$D$11,0,10*ROW('Sanitation Data'!D81)),NA())</f>
        <v>#N/A</v>
      </c>
      <c r="Z87" s="517" t="e">
        <f ca="1">+IF(AND(ISNUMBER(OFFSET('Sanitation Data'!$D$12,0,10*ROW('Sanitation Data'!D81))),'Data Summary'!CO87="Yes"),OFFSET('Sanitation Data'!$D$12,0,10*ROW('Sanitation Data'!D81)),NA())</f>
        <v>#N/A</v>
      </c>
      <c r="AA87" s="517" t="e">
        <f ca="1">+IF(AND(ISNUMBER(OFFSET('Sanitation Data'!$E$4,0,10*ROW('Sanitation Data'!E81))),'Data Summary'!CP87="Yes"),100-OFFSET('Sanitation Data'!$E$4,0,10*ROW('Sanitation Data'!E81)),NA())</f>
        <v>#N/A</v>
      </c>
      <c r="AB87" s="517" t="e">
        <f ca="1">+IF(AND(ISNUMBER(OFFSET('Sanitation Data'!$E$6,0,10*ROW('Sanitation Data'!E81))),'Data Summary'!CQ87="Yes"),OFFSET('Sanitation Data'!$E$6,0,10*ROW('Sanitation Data'!E81)),NA())</f>
        <v>#N/A</v>
      </c>
      <c r="AC87" s="517" t="e">
        <f ca="1">+IF(AND(ISNUMBER(OFFSET('Sanitation Data'!$E$10,0,10*ROW('Sanitation Data'!E81))),'Data Summary'!CR87="Yes"),OFFSET('Sanitation Data'!$E$10,0,10*ROW('Sanitation Data'!E81)),NA())</f>
        <v>#N/A</v>
      </c>
      <c r="AD87" s="517" t="e">
        <f ca="1">+IF(AND(ISNUMBER(OFFSET('Sanitation Data'!$E$11,0,10*ROW('Sanitation Data'!E81))),'Data Summary'!CS87="Yes"),OFFSET('Sanitation Data'!$E$11,0,10*ROW('Sanitation Data'!E81)),NA())</f>
        <v>#N/A</v>
      </c>
      <c r="AE87" s="517" t="e">
        <f ca="1">+IF(AND(ISNUMBER(OFFSET('Sanitation Data'!$E$12,0,10*ROW('Sanitation Data'!E81))),'Data Summary'!CT87="Yes"),OFFSET('Sanitation Data'!$E$12,0,10*ROW('Sanitation Data'!E81)),NA())</f>
        <v>#N/A</v>
      </c>
      <c r="AF87" s="517" t="e">
        <f ca="1">+IF(AND(ISNUMBER(OFFSET('Sanitation Data'!$F$4,0,10*ROW('Sanitation Data'!F81))),'Data Summary'!CU87="Yes"),100-OFFSET('Sanitation Data'!$F$4,0,10*ROW('Sanitation Data'!F81)),NA())</f>
        <v>#N/A</v>
      </c>
      <c r="AG87" s="517" t="e">
        <f ca="1">+IF(AND(ISNUMBER(OFFSET('Sanitation Data'!$F$6,0,10*ROW('Sanitation Data'!F81))),'Data Summary'!CV87="Yes"),OFFSET('Sanitation Data'!$F$6,0,10*ROW('Sanitation Data'!F81)),NA())</f>
        <v>#N/A</v>
      </c>
      <c r="AH87" s="517" t="e">
        <f ca="1">+IF(AND(ISNUMBER(OFFSET('Sanitation Data'!$F$10,0,10*ROW('Sanitation Data'!F81))),'Data Summary'!CW87="Yes"),OFFSET('Sanitation Data'!$F$10,0,10*ROW('Sanitation Data'!F81)),NA())</f>
        <v>#N/A</v>
      </c>
      <c r="AI87" s="517" t="e">
        <f ca="1">+IF(AND(ISNUMBER(OFFSET('Sanitation Data'!$F$11,0,10*ROW('Sanitation Data'!F81))),'Data Summary'!CX87="Yes"),OFFSET('Sanitation Data'!$F$11,0,10*ROW('Sanitation Data'!F81)),NA())</f>
        <v>#N/A</v>
      </c>
      <c r="AJ87" s="517" t="e">
        <f ca="1">+IF(AND(ISNUMBER(OFFSET('Sanitation Data'!$F$12,0,10*ROW('Sanitation Data'!F81))),'Data Summary'!CY87="Yes"),OFFSET('Sanitation Data'!$F$12,0,10*ROW('Sanitation Data'!F81)),NA())</f>
        <v>#N/A</v>
      </c>
      <c r="AK87" s="517" t="e">
        <f ca="1">+IF(AND(ISNUMBER(OFFSET('Sanitation Data'!$G$4,0,10*ROW('Sanitation Data'!G81))),'Data Summary'!CZ87="Yes"),100-OFFSET('Sanitation Data'!$G$4,0,10*ROW('Sanitation Data'!G81)),NA())</f>
        <v>#N/A</v>
      </c>
      <c r="AL87" s="517" t="e">
        <f ca="1">+IF(AND(ISNUMBER(OFFSET('Sanitation Data'!$G$6,0,10*ROW('Sanitation Data'!G81))),'Data Summary'!DA87="Yes"),OFFSET('Sanitation Data'!$G$6,0,10*ROW('Sanitation Data'!G81)),NA())</f>
        <v>#N/A</v>
      </c>
      <c r="AM87" s="517" t="e">
        <f ca="1">+IF(AND(ISNUMBER(OFFSET('Sanitation Data'!$G$10,0,10*ROW('Sanitation Data'!G81))),'Data Summary'!DB87="Yes"),OFFSET('Sanitation Data'!$G$10,0,10*ROW('Sanitation Data'!G81)),NA())</f>
        <v>#N/A</v>
      </c>
      <c r="AN87" s="517" t="e">
        <f ca="1">+IF(AND(ISNUMBER(OFFSET('Sanitation Data'!$G$11,0,10*ROW('Sanitation Data'!G81))),'Data Summary'!DC87="Yes"),OFFSET('Sanitation Data'!$G$11,0,10*ROW('Sanitation Data'!G81)),NA())</f>
        <v>#N/A</v>
      </c>
      <c r="AO87" s="517" t="e">
        <f ca="1">+IF(AND(ISNUMBER(OFFSET('Sanitation Data'!$G$12,0,10*ROW('Sanitation Data'!G81))),'Data Summary'!DD87="Yes"),OFFSET('Sanitation Data'!$G$12,0,10*ROW('Sanitation Data'!G81)),NA())</f>
        <v>#N/A</v>
      </c>
      <c r="AP87" s="517" t="e">
        <f ca="1">+IF(AND(ISNUMBER(OFFSET('Sanitation Data'!$H$4,0,10*ROW('Sanitation Data'!H81))),'Data Summary'!DE87="Yes"),100-OFFSET('Sanitation Data'!$H$4,0,10*ROW('Sanitation Data'!H81)),NA())</f>
        <v>#N/A</v>
      </c>
      <c r="AQ87" s="517" t="e">
        <f ca="1">+IF(AND(ISNUMBER(OFFSET('Sanitation Data'!$H$6,0,10*ROW('Sanitation Data'!H81))),'Data Summary'!DF87="Yes"),OFFSET('Sanitation Data'!$H$6,0,10*ROW('Sanitation Data'!H81)),NA())</f>
        <v>#N/A</v>
      </c>
      <c r="AR87" s="517" t="e">
        <f ca="1">+IF(AND(ISNUMBER(OFFSET('Sanitation Data'!$H$10,0,10*ROW('Sanitation Data'!H81))),'Data Summary'!DG87="Yes"),OFFSET('Sanitation Data'!$H$10,0,10*ROW('Sanitation Data'!H81)),NA())</f>
        <v>#N/A</v>
      </c>
      <c r="AS87" s="517" t="e">
        <f ca="1">+IF(AND(ISNUMBER(OFFSET('Sanitation Data'!$H$11,0,10*ROW('Sanitation Data'!H81))),'Data Summary'!DH87="Yes"),OFFSET('Sanitation Data'!$H$11,0,10*ROW('Sanitation Data'!H81)),NA())</f>
        <v>#N/A</v>
      </c>
      <c r="AT87" s="517" t="e">
        <f ca="1">+IF(AND(ISNUMBER(OFFSET('Sanitation Data'!$H$12,0,10*ROW('Sanitation Data'!H81))),'Data Summary'!DI87="Yes"),OFFSET('Sanitation Data'!$H$12,0,10*ROW('Sanitation Data'!H81)),NA())</f>
        <v>#N/A</v>
      </c>
      <c r="AU87" s="517" t="e">
        <f ca="1">+IF(AND(ISNUMBER(OFFSET('Sanitation Data'!$I$4,0,10*ROW('Sanitation Data'!I81))),'Data Summary'!DJ87="Yes"),100-OFFSET('Sanitation Data'!$I$4,0,10*ROW('Sanitation Data'!I81)),NA())</f>
        <v>#N/A</v>
      </c>
      <c r="AV87" s="517" t="e">
        <f ca="1">+IF(AND(ISNUMBER(OFFSET('Sanitation Data'!$I$6,0,10*ROW('Sanitation Data'!I81))),'Data Summary'!DK87="Yes"),OFFSET('Sanitation Data'!$I$6,0,10*ROW('Sanitation Data'!I81)),NA())</f>
        <v>#N/A</v>
      </c>
      <c r="AW87" s="517" t="e">
        <f ca="1">+IF(AND(ISNUMBER(OFFSET('Sanitation Data'!$I$10,0,10*ROW('Sanitation Data'!I81))),'Data Summary'!DL87="Yes"),OFFSET('Sanitation Data'!$I$10,0,10*ROW('Sanitation Data'!I81)),NA())</f>
        <v>#N/A</v>
      </c>
      <c r="AX87" s="517" t="e">
        <f ca="1">+IF(AND(ISNUMBER(OFFSET('Sanitation Data'!$I$11,0,10*ROW('Sanitation Data'!I81))),'Data Summary'!DM87="Yes"),OFFSET('Sanitation Data'!$I$11,0,10*ROW('Sanitation Data'!I81)),NA())</f>
        <v>#N/A</v>
      </c>
      <c r="AY87" s="517" t="e">
        <f ca="1">+IF(AND(ISNUMBER(OFFSET('Sanitation Data'!$I$12,0,10*ROW('Sanitation Data'!I81))),'Data Summary'!DN87="Yes"),OFFSET('Sanitation Data'!$I$12,0,10*ROW('Sanitation Data'!I81)),NA())</f>
        <v>#N/A</v>
      </c>
      <c r="AZ87" s="518" t="e">
        <f ca="1">+IF(AND(ISNUMBER(OFFSET('Hygiene Data'!$D$5,0,10*ROW('Hygiene Data'!D81))),'Data Summary'!DO87="Yes"),OFFSET('Hygiene Data'!$D$5,0,10*ROW('Hygiene Data'!D81)),NA())</f>
        <v>#N/A</v>
      </c>
      <c r="BA87" s="518" t="e">
        <f ca="1">+IF(AND(ISNUMBER(OFFSET('Hygiene Data'!$D$7,0,10*ROW('Hygiene Data'!D81))),'Data Summary'!DP87="Yes"),OFFSET('Hygiene Data'!$D$7,0,10*ROW('Hygiene Data'!D81)),NA())</f>
        <v>#N/A</v>
      </c>
      <c r="BB87" s="518" t="e">
        <f ca="1">+IF(AND(ISNUMBER(OFFSET('Hygiene Data'!$D$9,0,10*ROW('Hygiene Data'!D81))),'Data Summary'!DQ87="Yes"),OFFSET('Hygiene Data'!$D$9,0,10*ROW('Hygiene Data'!D81)),NA())</f>
        <v>#N/A</v>
      </c>
      <c r="BC87" s="518" t="e">
        <f ca="1">+IF(AND(ISNUMBER(OFFSET('Hygiene Data'!$E$5,0,10*ROW('Hygiene Data'!E81))),'Data Summary'!DR87="Yes"),OFFSET('Hygiene Data'!$E$5,0,10*ROW('Hygiene Data'!E81)),NA())</f>
        <v>#N/A</v>
      </c>
      <c r="BD87" s="518" t="e">
        <f ca="1">+IF(AND(ISNUMBER(OFFSET('Hygiene Data'!$E$7,0,10*ROW('Hygiene Data'!E81))),'Data Summary'!DS87="Yes"),OFFSET('Hygiene Data'!$E$7,0,10*ROW('Hygiene Data'!E81)),NA())</f>
        <v>#N/A</v>
      </c>
      <c r="BE87" s="518" t="e">
        <f ca="1">+IF(AND(ISNUMBER(OFFSET('Hygiene Data'!$E$9,0,10*ROW('Hygiene Data'!E81))),'Data Summary'!DT87="Yes"),OFFSET('Hygiene Data'!$E$9,0,10*ROW('Hygiene Data'!E81)),NA())</f>
        <v>#N/A</v>
      </c>
      <c r="BF87" s="518" t="e">
        <f ca="1">+IF(AND(ISNUMBER(OFFSET('Hygiene Data'!$F$5,0,10*ROW('Hygiene Data'!F81))),'Data Summary'!DU87="Yes"),OFFSET('Hygiene Data'!$F$5,0,10*ROW('Hygiene Data'!F81)),NA())</f>
        <v>#N/A</v>
      </c>
      <c r="BG87" s="518" t="e">
        <f ca="1">+IF(AND(ISNUMBER(OFFSET('Hygiene Data'!$F$7,0,10*ROW('Hygiene Data'!F81))),'Data Summary'!DV87="Yes"),OFFSET('Hygiene Data'!$F$7,0,10*ROW('Hygiene Data'!F81)),NA())</f>
        <v>#N/A</v>
      </c>
      <c r="BH87" s="518" t="e">
        <f ca="1">+IF(AND(ISNUMBER(OFFSET('Hygiene Data'!$F$9,0,10*ROW('Hygiene Data'!F81))),'Data Summary'!DW87="Yes"),OFFSET('Hygiene Data'!$F$9,0,10*ROW('Hygiene Data'!F81)),NA())</f>
        <v>#N/A</v>
      </c>
      <c r="BI87" s="518" t="e">
        <f ca="1">+IF(AND(ISNUMBER(OFFSET('Hygiene Data'!$G$5,0,10*ROW('Hygiene Data'!G81))),'Data Summary'!DX87="Yes"),OFFSET('Hygiene Data'!$G$5,0,10*ROW('Hygiene Data'!G81)),NA())</f>
        <v>#N/A</v>
      </c>
      <c r="BJ87" s="518" t="e">
        <f ca="1">+IF(AND(ISNUMBER(OFFSET('Hygiene Data'!$G$7,0,10*ROW('Hygiene Data'!G81))),'Data Summary'!DY87="Yes"),OFFSET('Hygiene Data'!$G$7,0,10*ROW('Hygiene Data'!G81)),NA())</f>
        <v>#N/A</v>
      </c>
      <c r="BK87" s="518" t="e">
        <f ca="1">+IF(AND(ISNUMBER(OFFSET('Hygiene Data'!$G$9,0,10*ROW('Hygiene Data'!G81))),'Data Summary'!DZ87="Yes"),OFFSET('Hygiene Data'!$G$9,0,10*ROW('Hygiene Data'!G81)),NA())</f>
        <v>#N/A</v>
      </c>
      <c r="BL87" s="518" t="e">
        <f ca="1">+IF(AND(ISNUMBER(OFFSET('Hygiene Data'!$H$5,0,10*ROW('Hygiene Data'!H81))),'Data Summary'!EA87="Yes"),OFFSET('Hygiene Data'!$H$5,0,10*ROW('Hygiene Data'!H81)),NA())</f>
        <v>#N/A</v>
      </c>
      <c r="BM87" s="518" t="e">
        <f ca="1">+IF(AND(ISNUMBER(OFFSET('Hygiene Data'!$H$7,0,10*ROW('Hygiene Data'!H81))),'Data Summary'!EB87="Yes"),OFFSET('Hygiene Data'!$H$7,0,10*ROW('Hygiene Data'!H81)),NA())</f>
        <v>#N/A</v>
      </c>
      <c r="BN87" s="518" t="e">
        <f ca="1">+IF(AND(ISNUMBER(OFFSET('Hygiene Data'!$H$9,0,10*ROW('Hygiene Data'!H81))),'Data Summary'!EC87="Yes"),OFFSET('Hygiene Data'!$H$9,0,10*ROW('Hygiene Data'!H81)),NA())</f>
        <v>#N/A</v>
      </c>
      <c r="BO87" s="518" t="e">
        <f ca="1">+IF(AND(ISNUMBER(OFFSET('Hygiene Data'!$I$5,0,10*ROW('Hygiene Data'!I81))),'Data Summary'!ED87="Yes"),OFFSET('Hygiene Data'!$I$5,0,10*ROW('Hygiene Data'!I81)),NA())</f>
        <v>#N/A</v>
      </c>
      <c r="BP87" s="518" t="e">
        <f ca="1">+IF(AND(ISNUMBER(OFFSET('Hygiene Data'!$I$7,0,10*ROW('Hygiene Data'!I81))),'Data Summary'!EE87="Yes"),OFFSET('Hygiene Data'!$I$7,0,10*ROW('Hygiene Data'!I81)),NA())</f>
        <v>#N/A</v>
      </c>
      <c r="BQ87" s="518" t="e">
        <f ca="1">+IF(AND(ISNUMBER(OFFSET('Hygiene Data'!$I$9,0,10*ROW('Hygiene Data'!I81))),'Data Summary'!EF87="Yes"),OFFSET('Hygiene Data'!$I$9,0,10*ROW('Hygiene Data'!I81)),NA())</f>
        <v>#N/A</v>
      </c>
    </row>
    <row r="88" spans="1:69" x14ac:dyDescent="0.25">
      <c r="A88" s="514" t="e">
        <f ca="1">+RIGHT('Data Summary'!A88,LEN('Data Summary'!A88)-9)</f>
        <v>#VALUE!</v>
      </c>
      <c r="B88" s="488" t="str">
        <f ca="1">+IF(ISTEXT('Data Summary'!B88),'Data Summary'!B88,"")</f>
        <v/>
      </c>
      <c r="C88" s="515" t="e">
        <f ca="1">+VALUE('Data Summary'!C88)</f>
        <v>#VALUE!</v>
      </c>
      <c r="D88" s="516" t="e">
        <f ca="1">+IF(AND(ISNUMBER(OFFSET('Water Data'!$D$4,0,10*ROW('Water Data'!D82))),'Data Summary'!BS88="Yes"),100-OFFSET('Water Data'!$D$4,0,10*ROW('Water Data'!D82)),NA())</f>
        <v>#N/A</v>
      </c>
      <c r="E88" s="516" t="e">
        <f ca="1">+IF(AND(ISNUMBER(OFFSET('Water Data'!$D$6,0,10*ROW('Water Data'!D82))),'Data Summary'!BT88="Yes"),OFFSET('Water Data'!$D$6,0,10*ROW('Water Data'!D82)),NA())</f>
        <v>#N/A</v>
      </c>
      <c r="F88" s="516" t="e">
        <f ca="1">+IF(AND(ISNUMBER(OFFSET('Water Data'!$D$9,0,10*ROW('Water Data'!D82))),'Data Summary'!BU88="Yes"),OFFSET('Water Data'!$D$9,0,10*ROW('Water Data'!D82)),NA())</f>
        <v>#N/A</v>
      </c>
      <c r="G88" s="516" t="e">
        <f ca="1">+IF(AND(ISNUMBER(OFFSET('Water Data'!$E$4,0,10*ROW('Water Data'!E82))),'Data Summary'!BV88="Yes"),100-OFFSET('Water Data'!$E$4,0,10*ROW('Water Data'!E82)),NA())</f>
        <v>#N/A</v>
      </c>
      <c r="H88" s="516" t="e">
        <f ca="1">+IF(AND(ISNUMBER(OFFSET('Water Data'!$E$6,0,10*ROW('Water Data'!E82))),'Data Summary'!BW88="Yes"),OFFSET('Water Data'!$E$6,0,10*ROW('Water Data'!E82)),NA())</f>
        <v>#N/A</v>
      </c>
      <c r="I88" s="516" t="e">
        <f ca="1">+IF(AND(ISNUMBER(OFFSET('Water Data'!$E$9,0,10*ROW('Water Data'!E82))),'Data Summary'!BX88="Yes"),OFFSET('Water Data'!$E$9,0,10*ROW('Water Data'!E82)),NA())</f>
        <v>#N/A</v>
      </c>
      <c r="J88" s="516" t="e">
        <f ca="1">+IF(AND(ISNUMBER(OFFSET('Water Data'!$F$4,0,10*ROW('Water Data'!F82))),'Data Summary'!BY88="Yes"),100-OFFSET('Water Data'!$F$4,0,10*ROW('Water Data'!F82)),NA())</f>
        <v>#N/A</v>
      </c>
      <c r="K88" s="516" t="e">
        <f ca="1">+IF(AND(ISNUMBER(OFFSET('Water Data'!$F$6,0,10*ROW('Water Data'!F82))),'Data Summary'!BZ88="Yes"),OFFSET('Water Data'!$F$6,0,10*ROW('Water Data'!F82)),NA())</f>
        <v>#N/A</v>
      </c>
      <c r="L88" s="516" t="e">
        <f ca="1">+IF(AND(ISNUMBER(OFFSET('Water Data'!$F$9,0,10*ROW('Water Data'!F82))),'Data Summary'!CA88="Yes"),OFFSET('Water Data'!$F$9,0,10*ROW('Water Data'!F82)),NA())</f>
        <v>#N/A</v>
      </c>
      <c r="M88" s="516" t="e">
        <f ca="1">+IF(AND(ISNUMBER(OFFSET('Water Data'!$G$4,0,10*ROW('Water Data'!G82))),'Data Summary'!CB88="Yes"),100-OFFSET('Water Data'!$G$4,0,10*ROW('Water Data'!G82)),NA())</f>
        <v>#N/A</v>
      </c>
      <c r="N88" s="516" t="e">
        <f ca="1">+IF(AND(ISNUMBER(OFFSET('Water Data'!$G$6,0,10*ROW('Water Data'!G82))),'Data Summary'!CC88="Yes"),OFFSET('Water Data'!$G$6,0,10*ROW('Water Data'!G82)),NA())</f>
        <v>#N/A</v>
      </c>
      <c r="O88" s="516" t="e">
        <f ca="1">+IF(AND(ISNUMBER(OFFSET('Water Data'!$G$9,0,10*ROW('Water Data'!G82))),'Data Summary'!CD88="Yes"),OFFSET('Water Data'!$G$9,0,10*ROW('Water Data'!G82)),NA())</f>
        <v>#N/A</v>
      </c>
      <c r="P88" s="516" t="e">
        <f ca="1">+IF(AND(ISNUMBER(OFFSET('Water Data'!$H$4,0,10*ROW('Water Data'!H82))),'Data Summary'!CE88="Yes"),100-OFFSET('Water Data'!$H$4,0,10*ROW('Water Data'!H82)),NA())</f>
        <v>#N/A</v>
      </c>
      <c r="Q88" s="516" t="e">
        <f ca="1">+IF(AND(ISNUMBER(OFFSET('Water Data'!$H$6,0,10*ROW('Water Data'!H82))),'Data Summary'!CF88="Yes"),OFFSET('Water Data'!$H$6,0,10*ROW('Water Data'!H82)),NA())</f>
        <v>#N/A</v>
      </c>
      <c r="R88" s="516" t="e">
        <f ca="1">+IF(AND(ISNUMBER(OFFSET('Water Data'!$H$9,0,10*ROW('Water Data'!H82))),'Data Summary'!CG88="Yes"),OFFSET('Water Data'!$H$9,0,10*ROW('Water Data'!H82)),NA())</f>
        <v>#N/A</v>
      </c>
      <c r="S88" s="516" t="e">
        <f ca="1">+IF(AND(ISNUMBER(OFFSET('Water Data'!$I$4,0,10*ROW('Water Data'!I82))),'Data Summary'!CH88="Yes"),100-OFFSET('Water Data'!$I$4,0,10*ROW('Water Data'!I82)),NA())</f>
        <v>#N/A</v>
      </c>
      <c r="T88" s="516" t="e">
        <f ca="1">+IF(AND(ISNUMBER(OFFSET('Water Data'!$I$6,0,10*ROW('Water Data'!I82))),'Data Summary'!CI88="Yes"),OFFSET('Water Data'!$I$6,0,10*ROW('Water Data'!I82)),NA())</f>
        <v>#N/A</v>
      </c>
      <c r="U88" s="516" t="e">
        <f ca="1">+IF(AND(ISNUMBER(OFFSET('Water Data'!$I$9,0,10*ROW('Water Data'!I82))),'Data Summary'!CJ88="Yes"),OFFSET('Water Data'!$I$9,0,10*ROW('Water Data'!I82)),NA())</f>
        <v>#N/A</v>
      </c>
      <c r="V88" s="517" t="e">
        <f ca="1">+IF(AND(ISNUMBER(OFFSET('Sanitation Data'!$D$4,0,10*ROW('Sanitation Data'!D82))),'Data Summary'!CK88="Yes"),100-OFFSET('Sanitation Data'!$D$4,0,10*ROW('Sanitation Data'!D82)),NA())</f>
        <v>#N/A</v>
      </c>
      <c r="W88" s="517" t="e">
        <f ca="1">+IF(AND(ISNUMBER(OFFSET('Sanitation Data'!$D$6,0,10*ROW('Sanitation Data'!D82))),'Data Summary'!CL88="Yes"),OFFSET('Sanitation Data'!$D$6,0,10*ROW('Sanitation Data'!D82)),NA())</f>
        <v>#N/A</v>
      </c>
      <c r="X88" s="517" t="e">
        <f ca="1">+IF(AND(ISNUMBER(OFFSET('Sanitation Data'!$D$10,0,10*ROW('Sanitation Data'!D82))),'Data Summary'!CM88="Yes"),OFFSET('Sanitation Data'!$D$10,0,10*ROW('Sanitation Data'!D82)),NA())</f>
        <v>#N/A</v>
      </c>
      <c r="Y88" s="517" t="e">
        <f ca="1">+IF(AND(ISNUMBER(OFFSET('Sanitation Data'!$D$11,0,10*ROW('Sanitation Data'!D82))),'Data Summary'!CN88="Yes"),OFFSET('Sanitation Data'!$D$11,0,10*ROW('Sanitation Data'!D82)),NA())</f>
        <v>#N/A</v>
      </c>
      <c r="Z88" s="517" t="e">
        <f ca="1">+IF(AND(ISNUMBER(OFFSET('Sanitation Data'!$D$12,0,10*ROW('Sanitation Data'!D82))),'Data Summary'!CO88="Yes"),OFFSET('Sanitation Data'!$D$12,0,10*ROW('Sanitation Data'!D82)),NA())</f>
        <v>#N/A</v>
      </c>
      <c r="AA88" s="517" t="e">
        <f ca="1">+IF(AND(ISNUMBER(OFFSET('Sanitation Data'!$E$4,0,10*ROW('Sanitation Data'!E82))),'Data Summary'!CP88="Yes"),100-OFFSET('Sanitation Data'!$E$4,0,10*ROW('Sanitation Data'!E82)),NA())</f>
        <v>#N/A</v>
      </c>
      <c r="AB88" s="517" t="e">
        <f ca="1">+IF(AND(ISNUMBER(OFFSET('Sanitation Data'!$E$6,0,10*ROW('Sanitation Data'!E82))),'Data Summary'!CQ88="Yes"),OFFSET('Sanitation Data'!$E$6,0,10*ROW('Sanitation Data'!E82)),NA())</f>
        <v>#N/A</v>
      </c>
      <c r="AC88" s="517" t="e">
        <f ca="1">+IF(AND(ISNUMBER(OFFSET('Sanitation Data'!$E$10,0,10*ROW('Sanitation Data'!E82))),'Data Summary'!CR88="Yes"),OFFSET('Sanitation Data'!$E$10,0,10*ROW('Sanitation Data'!E82)),NA())</f>
        <v>#N/A</v>
      </c>
      <c r="AD88" s="517" t="e">
        <f ca="1">+IF(AND(ISNUMBER(OFFSET('Sanitation Data'!$E$11,0,10*ROW('Sanitation Data'!E82))),'Data Summary'!CS88="Yes"),OFFSET('Sanitation Data'!$E$11,0,10*ROW('Sanitation Data'!E82)),NA())</f>
        <v>#N/A</v>
      </c>
      <c r="AE88" s="517" t="e">
        <f ca="1">+IF(AND(ISNUMBER(OFFSET('Sanitation Data'!$E$12,0,10*ROW('Sanitation Data'!E82))),'Data Summary'!CT88="Yes"),OFFSET('Sanitation Data'!$E$12,0,10*ROW('Sanitation Data'!E82)),NA())</f>
        <v>#N/A</v>
      </c>
      <c r="AF88" s="517" t="e">
        <f ca="1">+IF(AND(ISNUMBER(OFFSET('Sanitation Data'!$F$4,0,10*ROW('Sanitation Data'!F82))),'Data Summary'!CU88="Yes"),100-OFFSET('Sanitation Data'!$F$4,0,10*ROW('Sanitation Data'!F82)),NA())</f>
        <v>#N/A</v>
      </c>
      <c r="AG88" s="517" t="e">
        <f ca="1">+IF(AND(ISNUMBER(OFFSET('Sanitation Data'!$F$6,0,10*ROW('Sanitation Data'!F82))),'Data Summary'!CV88="Yes"),OFFSET('Sanitation Data'!$F$6,0,10*ROW('Sanitation Data'!F82)),NA())</f>
        <v>#N/A</v>
      </c>
      <c r="AH88" s="517" t="e">
        <f ca="1">+IF(AND(ISNUMBER(OFFSET('Sanitation Data'!$F$10,0,10*ROW('Sanitation Data'!F82))),'Data Summary'!CW88="Yes"),OFFSET('Sanitation Data'!$F$10,0,10*ROW('Sanitation Data'!F82)),NA())</f>
        <v>#N/A</v>
      </c>
      <c r="AI88" s="517" t="e">
        <f ca="1">+IF(AND(ISNUMBER(OFFSET('Sanitation Data'!$F$11,0,10*ROW('Sanitation Data'!F82))),'Data Summary'!CX88="Yes"),OFFSET('Sanitation Data'!$F$11,0,10*ROW('Sanitation Data'!F82)),NA())</f>
        <v>#N/A</v>
      </c>
      <c r="AJ88" s="517" t="e">
        <f ca="1">+IF(AND(ISNUMBER(OFFSET('Sanitation Data'!$F$12,0,10*ROW('Sanitation Data'!F82))),'Data Summary'!CY88="Yes"),OFFSET('Sanitation Data'!$F$12,0,10*ROW('Sanitation Data'!F82)),NA())</f>
        <v>#N/A</v>
      </c>
      <c r="AK88" s="517" t="e">
        <f ca="1">+IF(AND(ISNUMBER(OFFSET('Sanitation Data'!$G$4,0,10*ROW('Sanitation Data'!G82))),'Data Summary'!CZ88="Yes"),100-OFFSET('Sanitation Data'!$G$4,0,10*ROW('Sanitation Data'!G82)),NA())</f>
        <v>#N/A</v>
      </c>
      <c r="AL88" s="517" t="e">
        <f ca="1">+IF(AND(ISNUMBER(OFFSET('Sanitation Data'!$G$6,0,10*ROW('Sanitation Data'!G82))),'Data Summary'!DA88="Yes"),OFFSET('Sanitation Data'!$G$6,0,10*ROW('Sanitation Data'!G82)),NA())</f>
        <v>#N/A</v>
      </c>
      <c r="AM88" s="517" t="e">
        <f ca="1">+IF(AND(ISNUMBER(OFFSET('Sanitation Data'!$G$10,0,10*ROW('Sanitation Data'!G82))),'Data Summary'!DB88="Yes"),OFFSET('Sanitation Data'!$G$10,0,10*ROW('Sanitation Data'!G82)),NA())</f>
        <v>#N/A</v>
      </c>
      <c r="AN88" s="517" t="e">
        <f ca="1">+IF(AND(ISNUMBER(OFFSET('Sanitation Data'!$G$11,0,10*ROW('Sanitation Data'!G82))),'Data Summary'!DC88="Yes"),OFFSET('Sanitation Data'!$G$11,0,10*ROW('Sanitation Data'!G82)),NA())</f>
        <v>#N/A</v>
      </c>
      <c r="AO88" s="517" t="e">
        <f ca="1">+IF(AND(ISNUMBER(OFFSET('Sanitation Data'!$G$12,0,10*ROW('Sanitation Data'!G82))),'Data Summary'!DD88="Yes"),OFFSET('Sanitation Data'!$G$12,0,10*ROW('Sanitation Data'!G82)),NA())</f>
        <v>#N/A</v>
      </c>
      <c r="AP88" s="517" t="e">
        <f ca="1">+IF(AND(ISNUMBER(OFFSET('Sanitation Data'!$H$4,0,10*ROW('Sanitation Data'!H82))),'Data Summary'!DE88="Yes"),100-OFFSET('Sanitation Data'!$H$4,0,10*ROW('Sanitation Data'!H82)),NA())</f>
        <v>#N/A</v>
      </c>
      <c r="AQ88" s="517" t="e">
        <f ca="1">+IF(AND(ISNUMBER(OFFSET('Sanitation Data'!$H$6,0,10*ROW('Sanitation Data'!H82))),'Data Summary'!DF88="Yes"),OFFSET('Sanitation Data'!$H$6,0,10*ROW('Sanitation Data'!H82)),NA())</f>
        <v>#N/A</v>
      </c>
      <c r="AR88" s="517" t="e">
        <f ca="1">+IF(AND(ISNUMBER(OFFSET('Sanitation Data'!$H$10,0,10*ROW('Sanitation Data'!H82))),'Data Summary'!DG88="Yes"),OFFSET('Sanitation Data'!$H$10,0,10*ROW('Sanitation Data'!H82)),NA())</f>
        <v>#N/A</v>
      </c>
      <c r="AS88" s="517" t="e">
        <f ca="1">+IF(AND(ISNUMBER(OFFSET('Sanitation Data'!$H$11,0,10*ROW('Sanitation Data'!H82))),'Data Summary'!DH88="Yes"),OFFSET('Sanitation Data'!$H$11,0,10*ROW('Sanitation Data'!H82)),NA())</f>
        <v>#N/A</v>
      </c>
      <c r="AT88" s="517" t="e">
        <f ca="1">+IF(AND(ISNUMBER(OFFSET('Sanitation Data'!$H$12,0,10*ROW('Sanitation Data'!H82))),'Data Summary'!DI88="Yes"),OFFSET('Sanitation Data'!$H$12,0,10*ROW('Sanitation Data'!H82)),NA())</f>
        <v>#N/A</v>
      </c>
      <c r="AU88" s="517" t="e">
        <f ca="1">+IF(AND(ISNUMBER(OFFSET('Sanitation Data'!$I$4,0,10*ROW('Sanitation Data'!I82))),'Data Summary'!DJ88="Yes"),100-OFFSET('Sanitation Data'!$I$4,0,10*ROW('Sanitation Data'!I82)),NA())</f>
        <v>#N/A</v>
      </c>
      <c r="AV88" s="517" t="e">
        <f ca="1">+IF(AND(ISNUMBER(OFFSET('Sanitation Data'!$I$6,0,10*ROW('Sanitation Data'!I82))),'Data Summary'!DK88="Yes"),OFFSET('Sanitation Data'!$I$6,0,10*ROW('Sanitation Data'!I82)),NA())</f>
        <v>#N/A</v>
      </c>
      <c r="AW88" s="517" t="e">
        <f ca="1">+IF(AND(ISNUMBER(OFFSET('Sanitation Data'!$I$10,0,10*ROW('Sanitation Data'!I82))),'Data Summary'!DL88="Yes"),OFFSET('Sanitation Data'!$I$10,0,10*ROW('Sanitation Data'!I82)),NA())</f>
        <v>#N/A</v>
      </c>
      <c r="AX88" s="517" t="e">
        <f ca="1">+IF(AND(ISNUMBER(OFFSET('Sanitation Data'!$I$11,0,10*ROW('Sanitation Data'!I82))),'Data Summary'!DM88="Yes"),OFFSET('Sanitation Data'!$I$11,0,10*ROW('Sanitation Data'!I82)),NA())</f>
        <v>#N/A</v>
      </c>
      <c r="AY88" s="517" t="e">
        <f ca="1">+IF(AND(ISNUMBER(OFFSET('Sanitation Data'!$I$12,0,10*ROW('Sanitation Data'!I82))),'Data Summary'!DN88="Yes"),OFFSET('Sanitation Data'!$I$12,0,10*ROW('Sanitation Data'!I82)),NA())</f>
        <v>#N/A</v>
      </c>
      <c r="AZ88" s="518" t="e">
        <f ca="1">+IF(AND(ISNUMBER(OFFSET('Hygiene Data'!$D$5,0,10*ROW('Hygiene Data'!D82))),'Data Summary'!DO88="Yes"),OFFSET('Hygiene Data'!$D$5,0,10*ROW('Hygiene Data'!D82)),NA())</f>
        <v>#N/A</v>
      </c>
      <c r="BA88" s="518" t="e">
        <f ca="1">+IF(AND(ISNUMBER(OFFSET('Hygiene Data'!$D$7,0,10*ROW('Hygiene Data'!D82))),'Data Summary'!DP88="Yes"),OFFSET('Hygiene Data'!$D$7,0,10*ROW('Hygiene Data'!D82)),NA())</f>
        <v>#N/A</v>
      </c>
      <c r="BB88" s="518" t="e">
        <f ca="1">+IF(AND(ISNUMBER(OFFSET('Hygiene Data'!$D$9,0,10*ROW('Hygiene Data'!D82))),'Data Summary'!DQ88="Yes"),OFFSET('Hygiene Data'!$D$9,0,10*ROW('Hygiene Data'!D82)),NA())</f>
        <v>#N/A</v>
      </c>
      <c r="BC88" s="518" t="e">
        <f ca="1">+IF(AND(ISNUMBER(OFFSET('Hygiene Data'!$E$5,0,10*ROW('Hygiene Data'!E82))),'Data Summary'!DR88="Yes"),OFFSET('Hygiene Data'!$E$5,0,10*ROW('Hygiene Data'!E82)),NA())</f>
        <v>#N/A</v>
      </c>
      <c r="BD88" s="518" t="e">
        <f ca="1">+IF(AND(ISNUMBER(OFFSET('Hygiene Data'!$E$7,0,10*ROW('Hygiene Data'!E82))),'Data Summary'!DS88="Yes"),OFFSET('Hygiene Data'!$E$7,0,10*ROW('Hygiene Data'!E82)),NA())</f>
        <v>#N/A</v>
      </c>
      <c r="BE88" s="518" t="e">
        <f ca="1">+IF(AND(ISNUMBER(OFFSET('Hygiene Data'!$E$9,0,10*ROW('Hygiene Data'!E82))),'Data Summary'!DT88="Yes"),OFFSET('Hygiene Data'!$E$9,0,10*ROW('Hygiene Data'!E82)),NA())</f>
        <v>#N/A</v>
      </c>
      <c r="BF88" s="518" t="e">
        <f ca="1">+IF(AND(ISNUMBER(OFFSET('Hygiene Data'!$F$5,0,10*ROW('Hygiene Data'!F82))),'Data Summary'!DU88="Yes"),OFFSET('Hygiene Data'!$F$5,0,10*ROW('Hygiene Data'!F82)),NA())</f>
        <v>#N/A</v>
      </c>
      <c r="BG88" s="518" t="e">
        <f ca="1">+IF(AND(ISNUMBER(OFFSET('Hygiene Data'!$F$7,0,10*ROW('Hygiene Data'!F82))),'Data Summary'!DV88="Yes"),OFFSET('Hygiene Data'!$F$7,0,10*ROW('Hygiene Data'!F82)),NA())</f>
        <v>#N/A</v>
      </c>
      <c r="BH88" s="518" t="e">
        <f ca="1">+IF(AND(ISNUMBER(OFFSET('Hygiene Data'!$F$9,0,10*ROW('Hygiene Data'!F82))),'Data Summary'!DW88="Yes"),OFFSET('Hygiene Data'!$F$9,0,10*ROW('Hygiene Data'!F82)),NA())</f>
        <v>#N/A</v>
      </c>
      <c r="BI88" s="518" t="e">
        <f ca="1">+IF(AND(ISNUMBER(OFFSET('Hygiene Data'!$G$5,0,10*ROW('Hygiene Data'!G82))),'Data Summary'!DX88="Yes"),OFFSET('Hygiene Data'!$G$5,0,10*ROW('Hygiene Data'!G82)),NA())</f>
        <v>#N/A</v>
      </c>
      <c r="BJ88" s="518" t="e">
        <f ca="1">+IF(AND(ISNUMBER(OFFSET('Hygiene Data'!$G$7,0,10*ROW('Hygiene Data'!G82))),'Data Summary'!DY88="Yes"),OFFSET('Hygiene Data'!$G$7,0,10*ROW('Hygiene Data'!G82)),NA())</f>
        <v>#N/A</v>
      </c>
      <c r="BK88" s="518" t="e">
        <f ca="1">+IF(AND(ISNUMBER(OFFSET('Hygiene Data'!$G$9,0,10*ROW('Hygiene Data'!G82))),'Data Summary'!DZ88="Yes"),OFFSET('Hygiene Data'!$G$9,0,10*ROW('Hygiene Data'!G82)),NA())</f>
        <v>#N/A</v>
      </c>
      <c r="BL88" s="518" t="e">
        <f ca="1">+IF(AND(ISNUMBER(OFFSET('Hygiene Data'!$H$5,0,10*ROW('Hygiene Data'!H82))),'Data Summary'!EA88="Yes"),OFFSET('Hygiene Data'!$H$5,0,10*ROW('Hygiene Data'!H82)),NA())</f>
        <v>#N/A</v>
      </c>
      <c r="BM88" s="518" t="e">
        <f ca="1">+IF(AND(ISNUMBER(OFFSET('Hygiene Data'!$H$7,0,10*ROW('Hygiene Data'!H82))),'Data Summary'!EB88="Yes"),OFFSET('Hygiene Data'!$H$7,0,10*ROW('Hygiene Data'!H82)),NA())</f>
        <v>#N/A</v>
      </c>
      <c r="BN88" s="518" t="e">
        <f ca="1">+IF(AND(ISNUMBER(OFFSET('Hygiene Data'!$H$9,0,10*ROW('Hygiene Data'!H82))),'Data Summary'!EC88="Yes"),OFFSET('Hygiene Data'!$H$9,0,10*ROW('Hygiene Data'!H82)),NA())</f>
        <v>#N/A</v>
      </c>
      <c r="BO88" s="518" t="e">
        <f ca="1">+IF(AND(ISNUMBER(OFFSET('Hygiene Data'!$I$5,0,10*ROW('Hygiene Data'!I82))),'Data Summary'!ED88="Yes"),OFFSET('Hygiene Data'!$I$5,0,10*ROW('Hygiene Data'!I82)),NA())</f>
        <v>#N/A</v>
      </c>
      <c r="BP88" s="518" t="e">
        <f ca="1">+IF(AND(ISNUMBER(OFFSET('Hygiene Data'!$I$7,0,10*ROW('Hygiene Data'!I82))),'Data Summary'!EE88="Yes"),OFFSET('Hygiene Data'!$I$7,0,10*ROW('Hygiene Data'!I82)),NA())</f>
        <v>#N/A</v>
      </c>
      <c r="BQ88" s="518" t="e">
        <f ca="1">+IF(AND(ISNUMBER(OFFSET('Hygiene Data'!$I$9,0,10*ROW('Hygiene Data'!I82))),'Data Summary'!EF88="Yes"),OFFSET('Hygiene Data'!$I$9,0,10*ROW('Hygiene Data'!I82)),NA())</f>
        <v>#N/A</v>
      </c>
    </row>
    <row r="89" spans="1:69" x14ac:dyDescent="0.25">
      <c r="A89" s="514" t="e">
        <f ca="1">+RIGHT('Data Summary'!A89,LEN('Data Summary'!A89)-9)</f>
        <v>#VALUE!</v>
      </c>
      <c r="B89" s="488" t="str">
        <f ca="1">+IF(ISTEXT('Data Summary'!B89),'Data Summary'!B89,"")</f>
        <v/>
      </c>
      <c r="C89" s="515" t="e">
        <f ca="1">+VALUE('Data Summary'!C89)</f>
        <v>#VALUE!</v>
      </c>
      <c r="D89" s="516" t="e">
        <f ca="1">+IF(AND(ISNUMBER(OFFSET('Water Data'!$D$4,0,10*ROW('Water Data'!D83))),'Data Summary'!BS89="Yes"),100-OFFSET('Water Data'!$D$4,0,10*ROW('Water Data'!D83)),NA())</f>
        <v>#N/A</v>
      </c>
      <c r="E89" s="516" t="e">
        <f ca="1">+IF(AND(ISNUMBER(OFFSET('Water Data'!$D$6,0,10*ROW('Water Data'!D83))),'Data Summary'!BT89="Yes"),OFFSET('Water Data'!$D$6,0,10*ROW('Water Data'!D83)),NA())</f>
        <v>#N/A</v>
      </c>
      <c r="F89" s="516" t="e">
        <f ca="1">+IF(AND(ISNUMBER(OFFSET('Water Data'!$D$9,0,10*ROW('Water Data'!D83))),'Data Summary'!BU89="Yes"),OFFSET('Water Data'!$D$9,0,10*ROW('Water Data'!D83)),NA())</f>
        <v>#N/A</v>
      </c>
      <c r="G89" s="516" t="e">
        <f ca="1">+IF(AND(ISNUMBER(OFFSET('Water Data'!$E$4,0,10*ROW('Water Data'!E83))),'Data Summary'!BV89="Yes"),100-OFFSET('Water Data'!$E$4,0,10*ROW('Water Data'!E83)),NA())</f>
        <v>#N/A</v>
      </c>
      <c r="H89" s="516" t="e">
        <f ca="1">+IF(AND(ISNUMBER(OFFSET('Water Data'!$E$6,0,10*ROW('Water Data'!E83))),'Data Summary'!BW89="Yes"),OFFSET('Water Data'!$E$6,0,10*ROW('Water Data'!E83)),NA())</f>
        <v>#N/A</v>
      </c>
      <c r="I89" s="516" t="e">
        <f ca="1">+IF(AND(ISNUMBER(OFFSET('Water Data'!$E$9,0,10*ROW('Water Data'!E83))),'Data Summary'!BX89="Yes"),OFFSET('Water Data'!$E$9,0,10*ROW('Water Data'!E83)),NA())</f>
        <v>#N/A</v>
      </c>
      <c r="J89" s="516" t="e">
        <f ca="1">+IF(AND(ISNUMBER(OFFSET('Water Data'!$F$4,0,10*ROW('Water Data'!F83))),'Data Summary'!BY89="Yes"),100-OFFSET('Water Data'!$F$4,0,10*ROW('Water Data'!F83)),NA())</f>
        <v>#N/A</v>
      </c>
      <c r="K89" s="516" t="e">
        <f ca="1">+IF(AND(ISNUMBER(OFFSET('Water Data'!$F$6,0,10*ROW('Water Data'!F83))),'Data Summary'!BZ89="Yes"),OFFSET('Water Data'!$F$6,0,10*ROW('Water Data'!F83)),NA())</f>
        <v>#N/A</v>
      </c>
      <c r="L89" s="516" t="e">
        <f ca="1">+IF(AND(ISNUMBER(OFFSET('Water Data'!$F$9,0,10*ROW('Water Data'!F83))),'Data Summary'!CA89="Yes"),OFFSET('Water Data'!$F$9,0,10*ROW('Water Data'!F83)),NA())</f>
        <v>#N/A</v>
      </c>
      <c r="M89" s="516" t="e">
        <f ca="1">+IF(AND(ISNUMBER(OFFSET('Water Data'!$G$4,0,10*ROW('Water Data'!G83))),'Data Summary'!CB89="Yes"),100-OFFSET('Water Data'!$G$4,0,10*ROW('Water Data'!G83)),NA())</f>
        <v>#N/A</v>
      </c>
      <c r="N89" s="516" t="e">
        <f ca="1">+IF(AND(ISNUMBER(OFFSET('Water Data'!$G$6,0,10*ROW('Water Data'!G83))),'Data Summary'!CC89="Yes"),OFFSET('Water Data'!$G$6,0,10*ROW('Water Data'!G83)),NA())</f>
        <v>#N/A</v>
      </c>
      <c r="O89" s="516" t="e">
        <f ca="1">+IF(AND(ISNUMBER(OFFSET('Water Data'!$G$9,0,10*ROW('Water Data'!G83))),'Data Summary'!CD89="Yes"),OFFSET('Water Data'!$G$9,0,10*ROW('Water Data'!G83)),NA())</f>
        <v>#N/A</v>
      </c>
      <c r="P89" s="516" t="e">
        <f ca="1">+IF(AND(ISNUMBER(OFFSET('Water Data'!$H$4,0,10*ROW('Water Data'!H83))),'Data Summary'!CE89="Yes"),100-OFFSET('Water Data'!$H$4,0,10*ROW('Water Data'!H83)),NA())</f>
        <v>#N/A</v>
      </c>
      <c r="Q89" s="516" t="e">
        <f ca="1">+IF(AND(ISNUMBER(OFFSET('Water Data'!$H$6,0,10*ROW('Water Data'!H83))),'Data Summary'!CF89="Yes"),OFFSET('Water Data'!$H$6,0,10*ROW('Water Data'!H83)),NA())</f>
        <v>#N/A</v>
      </c>
      <c r="R89" s="516" t="e">
        <f ca="1">+IF(AND(ISNUMBER(OFFSET('Water Data'!$H$9,0,10*ROW('Water Data'!H83))),'Data Summary'!CG89="Yes"),OFFSET('Water Data'!$H$9,0,10*ROW('Water Data'!H83)),NA())</f>
        <v>#N/A</v>
      </c>
      <c r="S89" s="516" t="e">
        <f ca="1">+IF(AND(ISNUMBER(OFFSET('Water Data'!$I$4,0,10*ROW('Water Data'!I83))),'Data Summary'!CH89="Yes"),100-OFFSET('Water Data'!$I$4,0,10*ROW('Water Data'!I83)),NA())</f>
        <v>#N/A</v>
      </c>
      <c r="T89" s="516" t="e">
        <f ca="1">+IF(AND(ISNUMBER(OFFSET('Water Data'!$I$6,0,10*ROW('Water Data'!I83))),'Data Summary'!CI89="Yes"),OFFSET('Water Data'!$I$6,0,10*ROW('Water Data'!I83)),NA())</f>
        <v>#N/A</v>
      </c>
      <c r="U89" s="516" t="e">
        <f ca="1">+IF(AND(ISNUMBER(OFFSET('Water Data'!$I$9,0,10*ROW('Water Data'!I83))),'Data Summary'!CJ89="Yes"),OFFSET('Water Data'!$I$9,0,10*ROW('Water Data'!I83)),NA())</f>
        <v>#N/A</v>
      </c>
      <c r="V89" s="517" t="e">
        <f ca="1">+IF(AND(ISNUMBER(OFFSET('Sanitation Data'!$D$4,0,10*ROW('Sanitation Data'!D83))),'Data Summary'!CK89="Yes"),100-OFFSET('Sanitation Data'!$D$4,0,10*ROW('Sanitation Data'!D83)),NA())</f>
        <v>#N/A</v>
      </c>
      <c r="W89" s="517" t="e">
        <f ca="1">+IF(AND(ISNUMBER(OFFSET('Sanitation Data'!$D$6,0,10*ROW('Sanitation Data'!D83))),'Data Summary'!CL89="Yes"),OFFSET('Sanitation Data'!$D$6,0,10*ROW('Sanitation Data'!D83)),NA())</f>
        <v>#N/A</v>
      </c>
      <c r="X89" s="517" t="e">
        <f ca="1">+IF(AND(ISNUMBER(OFFSET('Sanitation Data'!$D$10,0,10*ROW('Sanitation Data'!D83))),'Data Summary'!CM89="Yes"),OFFSET('Sanitation Data'!$D$10,0,10*ROW('Sanitation Data'!D83)),NA())</f>
        <v>#N/A</v>
      </c>
      <c r="Y89" s="517" t="e">
        <f ca="1">+IF(AND(ISNUMBER(OFFSET('Sanitation Data'!$D$11,0,10*ROW('Sanitation Data'!D83))),'Data Summary'!CN89="Yes"),OFFSET('Sanitation Data'!$D$11,0,10*ROW('Sanitation Data'!D83)),NA())</f>
        <v>#N/A</v>
      </c>
      <c r="Z89" s="517" t="e">
        <f ca="1">+IF(AND(ISNUMBER(OFFSET('Sanitation Data'!$D$12,0,10*ROW('Sanitation Data'!D83))),'Data Summary'!CO89="Yes"),OFFSET('Sanitation Data'!$D$12,0,10*ROW('Sanitation Data'!D83)),NA())</f>
        <v>#N/A</v>
      </c>
      <c r="AA89" s="517" t="e">
        <f ca="1">+IF(AND(ISNUMBER(OFFSET('Sanitation Data'!$E$4,0,10*ROW('Sanitation Data'!E83))),'Data Summary'!CP89="Yes"),100-OFFSET('Sanitation Data'!$E$4,0,10*ROW('Sanitation Data'!E83)),NA())</f>
        <v>#N/A</v>
      </c>
      <c r="AB89" s="517" t="e">
        <f ca="1">+IF(AND(ISNUMBER(OFFSET('Sanitation Data'!$E$6,0,10*ROW('Sanitation Data'!E83))),'Data Summary'!CQ89="Yes"),OFFSET('Sanitation Data'!$E$6,0,10*ROW('Sanitation Data'!E83)),NA())</f>
        <v>#N/A</v>
      </c>
      <c r="AC89" s="517" t="e">
        <f ca="1">+IF(AND(ISNUMBER(OFFSET('Sanitation Data'!$E$10,0,10*ROW('Sanitation Data'!E83))),'Data Summary'!CR89="Yes"),OFFSET('Sanitation Data'!$E$10,0,10*ROW('Sanitation Data'!E83)),NA())</f>
        <v>#N/A</v>
      </c>
      <c r="AD89" s="517" t="e">
        <f ca="1">+IF(AND(ISNUMBER(OFFSET('Sanitation Data'!$E$11,0,10*ROW('Sanitation Data'!E83))),'Data Summary'!CS89="Yes"),OFFSET('Sanitation Data'!$E$11,0,10*ROW('Sanitation Data'!E83)),NA())</f>
        <v>#N/A</v>
      </c>
      <c r="AE89" s="517" t="e">
        <f ca="1">+IF(AND(ISNUMBER(OFFSET('Sanitation Data'!$E$12,0,10*ROW('Sanitation Data'!E83))),'Data Summary'!CT89="Yes"),OFFSET('Sanitation Data'!$E$12,0,10*ROW('Sanitation Data'!E83)),NA())</f>
        <v>#N/A</v>
      </c>
      <c r="AF89" s="517" t="e">
        <f ca="1">+IF(AND(ISNUMBER(OFFSET('Sanitation Data'!$F$4,0,10*ROW('Sanitation Data'!F83))),'Data Summary'!CU89="Yes"),100-OFFSET('Sanitation Data'!$F$4,0,10*ROW('Sanitation Data'!F83)),NA())</f>
        <v>#N/A</v>
      </c>
      <c r="AG89" s="517" t="e">
        <f ca="1">+IF(AND(ISNUMBER(OFFSET('Sanitation Data'!$F$6,0,10*ROW('Sanitation Data'!F83))),'Data Summary'!CV89="Yes"),OFFSET('Sanitation Data'!$F$6,0,10*ROW('Sanitation Data'!F83)),NA())</f>
        <v>#N/A</v>
      </c>
      <c r="AH89" s="517" t="e">
        <f ca="1">+IF(AND(ISNUMBER(OFFSET('Sanitation Data'!$F$10,0,10*ROW('Sanitation Data'!F83))),'Data Summary'!CW89="Yes"),OFFSET('Sanitation Data'!$F$10,0,10*ROW('Sanitation Data'!F83)),NA())</f>
        <v>#N/A</v>
      </c>
      <c r="AI89" s="517" t="e">
        <f ca="1">+IF(AND(ISNUMBER(OFFSET('Sanitation Data'!$F$11,0,10*ROW('Sanitation Data'!F83))),'Data Summary'!CX89="Yes"),OFFSET('Sanitation Data'!$F$11,0,10*ROW('Sanitation Data'!F83)),NA())</f>
        <v>#N/A</v>
      </c>
      <c r="AJ89" s="517" t="e">
        <f ca="1">+IF(AND(ISNUMBER(OFFSET('Sanitation Data'!$F$12,0,10*ROW('Sanitation Data'!F83))),'Data Summary'!CY89="Yes"),OFFSET('Sanitation Data'!$F$12,0,10*ROW('Sanitation Data'!F83)),NA())</f>
        <v>#N/A</v>
      </c>
      <c r="AK89" s="517" t="e">
        <f ca="1">+IF(AND(ISNUMBER(OFFSET('Sanitation Data'!$G$4,0,10*ROW('Sanitation Data'!G83))),'Data Summary'!CZ89="Yes"),100-OFFSET('Sanitation Data'!$G$4,0,10*ROW('Sanitation Data'!G83)),NA())</f>
        <v>#N/A</v>
      </c>
      <c r="AL89" s="517" t="e">
        <f ca="1">+IF(AND(ISNUMBER(OFFSET('Sanitation Data'!$G$6,0,10*ROW('Sanitation Data'!G83))),'Data Summary'!DA89="Yes"),OFFSET('Sanitation Data'!$G$6,0,10*ROW('Sanitation Data'!G83)),NA())</f>
        <v>#N/A</v>
      </c>
      <c r="AM89" s="517" t="e">
        <f ca="1">+IF(AND(ISNUMBER(OFFSET('Sanitation Data'!$G$10,0,10*ROW('Sanitation Data'!G83))),'Data Summary'!DB89="Yes"),OFFSET('Sanitation Data'!$G$10,0,10*ROW('Sanitation Data'!G83)),NA())</f>
        <v>#N/A</v>
      </c>
      <c r="AN89" s="517" t="e">
        <f ca="1">+IF(AND(ISNUMBER(OFFSET('Sanitation Data'!$G$11,0,10*ROW('Sanitation Data'!G83))),'Data Summary'!DC89="Yes"),OFFSET('Sanitation Data'!$G$11,0,10*ROW('Sanitation Data'!G83)),NA())</f>
        <v>#N/A</v>
      </c>
      <c r="AO89" s="517" t="e">
        <f ca="1">+IF(AND(ISNUMBER(OFFSET('Sanitation Data'!$G$12,0,10*ROW('Sanitation Data'!G83))),'Data Summary'!DD89="Yes"),OFFSET('Sanitation Data'!$G$12,0,10*ROW('Sanitation Data'!G83)),NA())</f>
        <v>#N/A</v>
      </c>
      <c r="AP89" s="517" t="e">
        <f ca="1">+IF(AND(ISNUMBER(OFFSET('Sanitation Data'!$H$4,0,10*ROW('Sanitation Data'!H83))),'Data Summary'!DE89="Yes"),100-OFFSET('Sanitation Data'!$H$4,0,10*ROW('Sanitation Data'!H83)),NA())</f>
        <v>#N/A</v>
      </c>
      <c r="AQ89" s="517" t="e">
        <f ca="1">+IF(AND(ISNUMBER(OFFSET('Sanitation Data'!$H$6,0,10*ROW('Sanitation Data'!H83))),'Data Summary'!DF89="Yes"),OFFSET('Sanitation Data'!$H$6,0,10*ROW('Sanitation Data'!H83)),NA())</f>
        <v>#N/A</v>
      </c>
      <c r="AR89" s="517" t="e">
        <f ca="1">+IF(AND(ISNUMBER(OFFSET('Sanitation Data'!$H$10,0,10*ROW('Sanitation Data'!H83))),'Data Summary'!DG89="Yes"),OFFSET('Sanitation Data'!$H$10,0,10*ROW('Sanitation Data'!H83)),NA())</f>
        <v>#N/A</v>
      </c>
      <c r="AS89" s="517" t="e">
        <f ca="1">+IF(AND(ISNUMBER(OFFSET('Sanitation Data'!$H$11,0,10*ROW('Sanitation Data'!H83))),'Data Summary'!DH89="Yes"),OFFSET('Sanitation Data'!$H$11,0,10*ROW('Sanitation Data'!H83)),NA())</f>
        <v>#N/A</v>
      </c>
      <c r="AT89" s="517" t="e">
        <f ca="1">+IF(AND(ISNUMBER(OFFSET('Sanitation Data'!$H$12,0,10*ROW('Sanitation Data'!H83))),'Data Summary'!DI89="Yes"),OFFSET('Sanitation Data'!$H$12,0,10*ROW('Sanitation Data'!H83)),NA())</f>
        <v>#N/A</v>
      </c>
      <c r="AU89" s="517" t="e">
        <f ca="1">+IF(AND(ISNUMBER(OFFSET('Sanitation Data'!$I$4,0,10*ROW('Sanitation Data'!I83))),'Data Summary'!DJ89="Yes"),100-OFFSET('Sanitation Data'!$I$4,0,10*ROW('Sanitation Data'!I83)),NA())</f>
        <v>#N/A</v>
      </c>
      <c r="AV89" s="517" t="e">
        <f ca="1">+IF(AND(ISNUMBER(OFFSET('Sanitation Data'!$I$6,0,10*ROW('Sanitation Data'!I83))),'Data Summary'!DK89="Yes"),OFFSET('Sanitation Data'!$I$6,0,10*ROW('Sanitation Data'!I83)),NA())</f>
        <v>#N/A</v>
      </c>
      <c r="AW89" s="517" t="e">
        <f ca="1">+IF(AND(ISNUMBER(OFFSET('Sanitation Data'!$I$10,0,10*ROW('Sanitation Data'!I83))),'Data Summary'!DL89="Yes"),OFFSET('Sanitation Data'!$I$10,0,10*ROW('Sanitation Data'!I83)),NA())</f>
        <v>#N/A</v>
      </c>
      <c r="AX89" s="517" t="e">
        <f ca="1">+IF(AND(ISNUMBER(OFFSET('Sanitation Data'!$I$11,0,10*ROW('Sanitation Data'!I83))),'Data Summary'!DM89="Yes"),OFFSET('Sanitation Data'!$I$11,0,10*ROW('Sanitation Data'!I83)),NA())</f>
        <v>#N/A</v>
      </c>
      <c r="AY89" s="517" t="e">
        <f ca="1">+IF(AND(ISNUMBER(OFFSET('Sanitation Data'!$I$12,0,10*ROW('Sanitation Data'!I83))),'Data Summary'!DN89="Yes"),OFFSET('Sanitation Data'!$I$12,0,10*ROW('Sanitation Data'!I83)),NA())</f>
        <v>#N/A</v>
      </c>
      <c r="AZ89" s="518" t="e">
        <f ca="1">+IF(AND(ISNUMBER(OFFSET('Hygiene Data'!$D$5,0,10*ROW('Hygiene Data'!D83))),'Data Summary'!DO89="Yes"),OFFSET('Hygiene Data'!$D$5,0,10*ROW('Hygiene Data'!D83)),NA())</f>
        <v>#N/A</v>
      </c>
      <c r="BA89" s="518" t="e">
        <f ca="1">+IF(AND(ISNUMBER(OFFSET('Hygiene Data'!$D$7,0,10*ROW('Hygiene Data'!D83))),'Data Summary'!DP89="Yes"),OFFSET('Hygiene Data'!$D$7,0,10*ROW('Hygiene Data'!D83)),NA())</f>
        <v>#N/A</v>
      </c>
      <c r="BB89" s="518" t="e">
        <f ca="1">+IF(AND(ISNUMBER(OFFSET('Hygiene Data'!$D$9,0,10*ROW('Hygiene Data'!D83))),'Data Summary'!DQ89="Yes"),OFFSET('Hygiene Data'!$D$9,0,10*ROW('Hygiene Data'!D83)),NA())</f>
        <v>#N/A</v>
      </c>
      <c r="BC89" s="518" t="e">
        <f ca="1">+IF(AND(ISNUMBER(OFFSET('Hygiene Data'!$E$5,0,10*ROW('Hygiene Data'!E83))),'Data Summary'!DR89="Yes"),OFFSET('Hygiene Data'!$E$5,0,10*ROW('Hygiene Data'!E83)),NA())</f>
        <v>#N/A</v>
      </c>
      <c r="BD89" s="518" t="e">
        <f ca="1">+IF(AND(ISNUMBER(OFFSET('Hygiene Data'!$E$7,0,10*ROW('Hygiene Data'!E83))),'Data Summary'!DS89="Yes"),OFFSET('Hygiene Data'!$E$7,0,10*ROW('Hygiene Data'!E83)),NA())</f>
        <v>#N/A</v>
      </c>
      <c r="BE89" s="518" t="e">
        <f ca="1">+IF(AND(ISNUMBER(OFFSET('Hygiene Data'!$E$9,0,10*ROW('Hygiene Data'!E83))),'Data Summary'!DT89="Yes"),OFFSET('Hygiene Data'!$E$9,0,10*ROW('Hygiene Data'!E83)),NA())</f>
        <v>#N/A</v>
      </c>
      <c r="BF89" s="518" t="e">
        <f ca="1">+IF(AND(ISNUMBER(OFFSET('Hygiene Data'!$F$5,0,10*ROW('Hygiene Data'!F83))),'Data Summary'!DU89="Yes"),OFFSET('Hygiene Data'!$F$5,0,10*ROW('Hygiene Data'!F83)),NA())</f>
        <v>#N/A</v>
      </c>
      <c r="BG89" s="518" t="e">
        <f ca="1">+IF(AND(ISNUMBER(OFFSET('Hygiene Data'!$F$7,0,10*ROW('Hygiene Data'!F83))),'Data Summary'!DV89="Yes"),OFFSET('Hygiene Data'!$F$7,0,10*ROW('Hygiene Data'!F83)),NA())</f>
        <v>#N/A</v>
      </c>
      <c r="BH89" s="518" t="e">
        <f ca="1">+IF(AND(ISNUMBER(OFFSET('Hygiene Data'!$F$9,0,10*ROW('Hygiene Data'!F83))),'Data Summary'!DW89="Yes"),OFFSET('Hygiene Data'!$F$9,0,10*ROW('Hygiene Data'!F83)),NA())</f>
        <v>#N/A</v>
      </c>
      <c r="BI89" s="518" t="e">
        <f ca="1">+IF(AND(ISNUMBER(OFFSET('Hygiene Data'!$G$5,0,10*ROW('Hygiene Data'!G83))),'Data Summary'!DX89="Yes"),OFFSET('Hygiene Data'!$G$5,0,10*ROW('Hygiene Data'!G83)),NA())</f>
        <v>#N/A</v>
      </c>
      <c r="BJ89" s="518" t="e">
        <f ca="1">+IF(AND(ISNUMBER(OFFSET('Hygiene Data'!$G$7,0,10*ROW('Hygiene Data'!G83))),'Data Summary'!DY89="Yes"),OFFSET('Hygiene Data'!$G$7,0,10*ROW('Hygiene Data'!G83)),NA())</f>
        <v>#N/A</v>
      </c>
      <c r="BK89" s="518" t="e">
        <f ca="1">+IF(AND(ISNUMBER(OFFSET('Hygiene Data'!$G$9,0,10*ROW('Hygiene Data'!G83))),'Data Summary'!DZ89="Yes"),OFFSET('Hygiene Data'!$G$9,0,10*ROW('Hygiene Data'!G83)),NA())</f>
        <v>#N/A</v>
      </c>
      <c r="BL89" s="518" t="e">
        <f ca="1">+IF(AND(ISNUMBER(OFFSET('Hygiene Data'!$H$5,0,10*ROW('Hygiene Data'!H83))),'Data Summary'!EA89="Yes"),OFFSET('Hygiene Data'!$H$5,0,10*ROW('Hygiene Data'!H83)),NA())</f>
        <v>#N/A</v>
      </c>
      <c r="BM89" s="518" t="e">
        <f ca="1">+IF(AND(ISNUMBER(OFFSET('Hygiene Data'!$H$7,0,10*ROW('Hygiene Data'!H83))),'Data Summary'!EB89="Yes"),OFFSET('Hygiene Data'!$H$7,0,10*ROW('Hygiene Data'!H83)),NA())</f>
        <v>#N/A</v>
      </c>
      <c r="BN89" s="518" t="e">
        <f ca="1">+IF(AND(ISNUMBER(OFFSET('Hygiene Data'!$H$9,0,10*ROW('Hygiene Data'!H83))),'Data Summary'!EC89="Yes"),OFFSET('Hygiene Data'!$H$9,0,10*ROW('Hygiene Data'!H83)),NA())</f>
        <v>#N/A</v>
      </c>
      <c r="BO89" s="518" t="e">
        <f ca="1">+IF(AND(ISNUMBER(OFFSET('Hygiene Data'!$I$5,0,10*ROW('Hygiene Data'!I83))),'Data Summary'!ED89="Yes"),OFFSET('Hygiene Data'!$I$5,0,10*ROW('Hygiene Data'!I83)),NA())</f>
        <v>#N/A</v>
      </c>
      <c r="BP89" s="518" t="e">
        <f ca="1">+IF(AND(ISNUMBER(OFFSET('Hygiene Data'!$I$7,0,10*ROW('Hygiene Data'!I83))),'Data Summary'!EE89="Yes"),OFFSET('Hygiene Data'!$I$7,0,10*ROW('Hygiene Data'!I83)),NA())</f>
        <v>#N/A</v>
      </c>
      <c r="BQ89" s="518" t="e">
        <f ca="1">+IF(AND(ISNUMBER(OFFSET('Hygiene Data'!$I$9,0,10*ROW('Hygiene Data'!I83))),'Data Summary'!EF89="Yes"),OFFSET('Hygiene Data'!$I$9,0,10*ROW('Hygiene Data'!I83)),NA())</f>
        <v>#N/A</v>
      </c>
    </row>
    <row r="90" spans="1:69" x14ac:dyDescent="0.25">
      <c r="A90" s="514" t="e">
        <f ca="1">+RIGHT('Data Summary'!A90,LEN('Data Summary'!A90)-9)</f>
        <v>#VALUE!</v>
      </c>
      <c r="B90" s="488" t="str">
        <f ca="1">+IF(ISTEXT('Data Summary'!B90),'Data Summary'!B90,"")</f>
        <v/>
      </c>
      <c r="C90" s="515" t="e">
        <f ca="1">+VALUE('Data Summary'!C90)</f>
        <v>#VALUE!</v>
      </c>
      <c r="D90" s="516" t="e">
        <f ca="1">+IF(AND(ISNUMBER(OFFSET('Water Data'!$D$4,0,10*ROW('Water Data'!D84))),'Data Summary'!BS90="Yes"),100-OFFSET('Water Data'!$D$4,0,10*ROW('Water Data'!D84)),NA())</f>
        <v>#N/A</v>
      </c>
      <c r="E90" s="516" t="e">
        <f ca="1">+IF(AND(ISNUMBER(OFFSET('Water Data'!$D$6,0,10*ROW('Water Data'!D84))),'Data Summary'!BT90="Yes"),OFFSET('Water Data'!$D$6,0,10*ROW('Water Data'!D84)),NA())</f>
        <v>#N/A</v>
      </c>
      <c r="F90" s="516" t="e">
        <f ca="1">+IF(AND(ISNUMBER(OFFSET('Water Data'!$D$9,0,10*ROW('Water Data'!D84))),'Data Summary'!BU90="Yes"),OFFSET('Water Data'!$D$9,0,10*ROW('Water Data'!D84)),NA())</f>
        <v>#N/A</v>
      </c>
      <c r="G90" s="516" t="e">
        <f ca="1">+IF(AND(ISNUMBER(OFFSET('Water Data'!$E$4,0,10*ROW('Water Data'!E84))),'Data Summary'!BV90="Yes"),100-OFFSET('Water Data'!$E$4,0,10*ROW('Water Data'!E84)),NA())</f>
        <v>#N/A</v>
      </c>
      <c r="H90" s="516" t="e">
        <f ca="1">+IF(AND(ISNUMBER(OFFSET('Water Data'!$E$6,0,10*ROW('Water Data'!E84))),'Data Summary'!BW90="Yes"),OFFSET('Water Data'!$E$6,0,10*ROW('Water Data'!E84)),NA())</f>
        <v>#N/A</v>
      </c>
      <c r="I90" s="516" t="e">
        <f ca="1">+IF(AND(ISNUMBER(OFFSET('Water Data'!$E$9,0,10*ROW('Water Data'!E84))),'Data Summary'!BX90="Yes"),OFFSET('Water Data'!$E$9,0,10*ROW('Water Data'!E84)),NA())</f>
        <v>#N/A</v>
      </c>
      <c r="J90" s="516" t="e">
        <f ca="1">+IF(AND(ISNUMBER(OFFSET('Water Data'!$F$4,0,10*ROW('Water Data'!F84))),'Data Summary'!BY90="Yes"),100-OFFSET('Water Data'!$F$4,0,10*ROW('Water Data'!F84)),NA())</f>
        <v>#N/A</v>
      </c>
      <c r="K90" s="516" t="e">
        <f ca="1">+IF(AND(ISNUMBER(OFFSET('Water Data'!$F$6,0,10*ROW('Water Data'!F84))),'Data Summary'!BZ90="Yes"),OFFSET('Water Data'!$F$6,0,10*ROW('Water Data'!F84)),NA())</f>
        <v>#N/A</v>
      </c>
      <c r="L90" s="516" t="e">
        <f ca="1">+IF(AND(ISNUMBER(OFFSET('Water Data'!$F$9,0,10*ROW('Water Data'!F84))),'Data Summary'!CA90="Yes"),OFFSET('Water Data'!$F$9,0,10*ROW('Water Data'!F84)),NA())</f>
        <v>#N/A</v>
      </c>
      <c r="M90" s="516" t="e">
        <f ca="1">+IF(AND(ISNUMBER(OFFSET('Water Data'!$G$4,0,10*ROW('Water Data'!G84))),'Data Summary'!CB90="Yes"),100-OFFSET('Water Data'!$G$4,0,10*ROW('Water Data'!G84)),NA())</f>
        <v>#N/A</v>
      </c>
      <c r="N90" s="516" t="e">
        <f ca="1">+IF(AND(ISNUMBER(OFFSET('Water Data'!$G$6,0,10*ROW('Water Data'!G84))),'Data Summary'!CC90="Yes"),OFFSET('Water Data'!$G$6,0,10*ROW('Water Data'!G84)),NA())</f>
        <v>#N/A</v>
      </c>
      <c r="O90" s="516" t="e">
        <f ca="1">+IF(AND(ISNUMBER(OFFSET('Water Data'!$G$9,0,10*ROW('Water Data'!G84))),'Data Summary'!CD90="Yes"),OFFSET('Water Data'!$G$9,0,10*ROW('Water Data'!G84)),NA())</f>
        <v>#N/A</v>
      </c>
      <c r="P90" s="516" t="e">
        <f ca="1">+IF(AND(ISNUMBER(OFFSET('Water Data'!$H$4,0,10*ROW('Water Data'!H84))),'Data Summary'!CE90="Yes"),100-OFFSET('Water Data'!$H$4,0,10*ROW('Water Data'!H84)),NA())</f>
        <v>#N/A</v>
      </c>
      <c r="Q90" s="516" t="e">
        <f ca="1">+IF(AND(ISNUMBER(OFFSET('Water Data'!$H$6,0,10*ROW('Water Data'!H84))),'Data Summary'!CF90="Yes"),OFFSET('Water Data'!$H$6,0,10*ROW('Water Data'!H84)),NA())</f>
        <v>#N/A</v>
      </c>
      <c r="R90" s="516" t="e">
        <f ca="1">+IF(AND(ISNUMBER(OFFSET('Water Data'!$H$9,0,10*ROW('Water Data'!H84))),'Data Summary'!CG90="Yes"),OFFSET('Water Data'!$H$9,0,10*ROW('Water Data'!H84)),NA())</f>
        <v>#N/A</v>
      </c>
      <c r="S90" s="516" t="e">
        <f ca="1">+IF(AND(ISNUMBER(OFFSET('Water Data'!$I$4,0,10*ROW('Water Data'!I84))),'Data Summary'!CH90="Yes"),100-OFFSET('Water Data'!$I$4,0,10*ROW('Water Data'!I84)),NA())</f>
        <v>#N/A</v>
      </c>
      <c r="T90" s="516" t="e">
        <f ca="1">+IF(AND(ISNUMBER(OFFSET('Water Data'!$I$6,0,10*ROW('Water Data'!I84))),'Data Summary'!CI90="Yes"),OFFSET('Water Data'!$I$6,0,10*ROW('Water Data'!I84)),NA())</f>
        <v>#N/A</v>
      </c>
      <c r="U90" s="516" t="e">
        <f ca="1">+IF(AND(ISNUMBER(OFFSET('Water Data'!$I$9,0,10*ROW('Water Data'!I84))),'Data Summary'!CJ90="Yes"),OFFSET('Water Data'!$I$9,0,10*ROW('Water Data'!I84)),NA())</f>
        <v>#N/A</v>
      </c>
      <c r="V90" s="517" t="e">
        <f ca="1">+IF(AND(ISNUMBER(OFFSET('Sanitation Data'!$D$4,0,10*ROW('Sanitation Data'!D84))),'Data Summary'!CK90="Yes"),100-OFFSET('Sanitation Data'!$D$4,0,10*ROW('Sanitation Data'!D84)),NA())</f>
        <v>#N/A</v>
      </c>
      <c r="W90" s="517" t="e">
        <f ca="1">+IF(AND(ISNUMBER(OFFSET('Sanitation Data'!$D$6,0,10*ROW('Sanitation Data'!D84))),'Data Summary'!CL90="Yes"),OFFSET('Sanitation Data'!$D$6,0,10*ROW('Sanitation Data'!D84)),NA())</f>
        <v>#N/A</v>
      </c>
      <c r="X90" s="517" t="e">
        <f ca="1">+IF(AND(ISNUMBER(OFFSET('Sanitation Data'!$D$10,0,10*ROW('Sanitation Data'!D84))),'Data Summary'!CM90="Yes"),OFFSET('Sanitation Data'!$D$10,0,10*ROW('Sanitation Data'!D84)),NA())</f>
        <v>#N/A</v>
      </c>
      <c r="Y90" s="517" t="e">
        <f ca="1">+IF(AND(ISNUMBER(OFFSET('Sanitation Data'!$D$11,0,10*ROW('Sanitation Data'!D84))),'Data Summary'!CN90="Yes"),OFFSET('Sanitation Data'!$D$11,0,10*ROW('Sanitation Data'!D84)),NA())</f>
        <v>#N/A</v>
      </c>
      <c r="Z90" s="517" t="e">
        <f ca="1">+IF(AND(ISNUMBER(OFFSET('Sanitation Data'!$D$12,0,10*ROW('Sanitation Data'!D84))),'Data Summary'!CO90="Yes"),OFFSET('Sanitation Data'!$D$12,0,10*ROW('Sanitation Data'!D84)),NA())</f>
        <v>#N/A</v>
      </c>
      <c r="AA90" s="517" t="e">
        <f ca="1">+IF(AND(ISNUMBER(OFFSET('Sanitation Data'!$E$4,0,10*ROW('Sanitation Data'!E84))),'Data Summary'!CP90="Yes"),100-OFFSET('Sanitation Data'!$E$4,0,10*ROW('Sanitation Data'!E84)),NA())</f>
        <v>#N/A</v>
      </c>
      <c r="AB90" s="517" t="e">
        <f ca="1">+IF(AND(ISNUMBER(OFFSET('Sanitation Data'!$E$6,0,10*ROW('Sanitation Data'!E84))),'Data Summary'!CQ90="Yes"),OFFSET('Sanitation Data'!$E$6,0,10*ROW('Sanitation Data'!E84)),NA())</f>
        <v>#N/A</v>
      </c>
      <c r="AC90" s="517" t="e">
        <f ca="1">+IF(AND(ISNUMBER(OFFSET('Sanitation Data'!$E$10,0,10*ROW('Sanitation Data'!E84))),'Data Summary'!CR90="Yes"),OFFSET('Sanitation Data'!$E$10,0,10*ROW('Sanitation Data'!E84)),NA())</f>
        <v>#N/A</v>
      </c>
      <c r="AD90" s="517" t="e">
        <f ca="1">+IF(AND(ISNUMBER(OFFSET('Sanitation Data'!$E$11,0,10*ROW('Sanitation Data'!E84))),'Data Summary'!CS90="Yes"),OFFSET('Sanitation Data'!$E$11,0,10*ROW('Sanitation Data'!E84)),NA())</f>
        <v>#N/A</v>
      </c>
      <c r="AE90" s="517" t="e">
        <f ca="1">+IF(AND(ISNUMBER(OFFSET('Sanitation Data'!$E$12,0,10*ROW('Sanitation Data'!E84))),'Data Summary'!CT90="Yes"),OFFSET('Sanitation Data'!$E$12,0,10*ROW('Sanitation Data'!E84)),NA())</f>
        <v>#N/A</v>
      </c>
      <c r="AF90" s="517" t="e">
        <f ca="1">+IF(AND(ISNUMBER(OFFSET('Sanitation Data'!$F$4,0,10*ROW('Sanitation Data'!F84))),'Data Summary'!CU90="Yes"),100-OFFSET('Sanitation Data'!$F$4,0,10*ROW('Sanitation Data'!F84)),NA())</f>
        <v>#N/A</v>
      </c>
      <c r="AG90" s="517" t="e">
        <f ca="1">+IF(AND(ISNUMBER(OFFSET('Sanitation Data'!$F$6,0,10*ROW('Sanitation Data'!F84))),'Data Summary'!CV90="Yes"),OFFSET('Sanitation Data'!$F$6,0,10*ROW('Sanitation Data'!F84)),NA())</f>
        <v>#N/A</v>
      </c>
      <c r="AH90" s="517" t="e">
        <f ca="1">+IF(AND(ISNUMBER(OFFSET('Sanitation Data'!$F$10,0,10*ROW('Sanitation Data'!F84))),'Data Summary'!CW90="Yes"),OFFSET('Sanitation Data'!$F$10,0,10*ROW('Sanitation Data'!F84)),NA())</f>
        <v>#N/A</v>
      </c>
      <c r="AI90" s="517" t="e">
        <f ca="1">+IF(AND(ISNUMBER(OFFSET('Sanitation Data'!$F$11,0,10*ROW('Sanitation Data'!F84))),'Data Summary'!CX90="Yes"),OFFSET('Sanitation Data'!$F$11,0,10*ROW('Sanitation Data'!F84)),NA())</f>
        <v>#N/A</v>
      </c>
      <c r="AJ90" s="517" t="e">
        <f ca="1">+IF(AND(ISNUMBER(OFFSET('Sanitation Data'!$F$12,0,10*ROW('Sanitation Data'!F84))),'Data Summary'!CY90="Yes"),OFFSET('Sanitation Data'!$F$12,0,10*ROW('Sanitation Data'!F84)),NA())</f>
        <v>#N/A</v>
      </c>
      <c r="AK90" s="517" t="e">
        <f ca="1">+IF(AND(ISNUMBER(OFFSET('Sanitation Data'!$G$4,0,10*ROW('Sanitation Data'!G84))),'Data Summary'!CZ90="Yes"),100-OFFSET('Sanitation Data'!$G$4,0,10*ROW('Sanitation Data'!G84)),NA())</f>
        <v>#N/A</v>
      </c>
      <c r="AL90" s="517" t="e">
        <f ca="1">+IF(AND(ISNUMBER(OFFSET('Sanitation Data'!$G$6,0,10*ROW('Sanitation Data'!G84))),'Data Summary'!DA90="Yes"),OFFSET('Sanitation Data'!$G$6,0,10*ROW('Sanitation Data'!G84)),NA())</f>
        <v>#N/A</v>
      </c>
      <c r="AM90" s="517" t="e">
        <f ca="1">+IF(AND(ISNUMBER(OFFSET('Sanitation Data'!$G$10,0,10*ROW('Sanitation Data'!G84))),'Data Summary'!DB90="Yes"),OFFSET('Sanitation Data'!$G$10,0,10*ROW('Sanitation Data'!G84)),NA())</f>
        <v>#N/A</v>
      </c>
      <c r="AN90" s="517" t="e">
        <f ca="1">+IF(AND(ISNUMBER(OFFSET('Sanitation Data'!$G$11,0,10*ROW('Sanitation Data'!G84))),'Data Summary'!DC90="Yes"),OFFSET('Sanitation Data'!$G$11,0,10*ROW('Sanitation Data'!G84)),NA())</f>
        <v>#N/A</v>
      </c>
      <c r="AO90" s="517" t="e">
        <f ca="1">+IF(AND(ISNUMBER(OFFSET('Sanitation Data'!$G$12,0,10*ROW('Sanitation Data'!G84))),'Data Summary'!DD90="Yes"),OFFSET('Sanitation Data'!$G$12,0,10*ROW('Sanitation Data'!G84)),NA())</f>
        <v>#N/A</v>
      </c>
      <c r="AP90" s="517" t="e">
        <f ca="1">+IF(AND(ISNUMBER(OFFSET('Sanitation Data'!$H$4,0,10*ROW('Sanitation Data'!H84))),'Data Summary'!DE90="Yes"),100-OFFSET('Sanitation Data'!$H$4,0,10*ROW('Sanitation Data'!H84)),NA())</f>
        <v>#N/A</v>
      </c>
      <c r="AQ90" s="517" t="e">
        <f ca="1">+IF(AND(ISNUMBER(OFFSET('Sanitation Data'!$H$6,0,10*ROW('Sanitation Data'!H84))),'Data Summary'!DF90="Yes"),OFFSET('Sanitation Data'!$H$6,0,10*ROW('Sanitation Data'!H84)),NA())</f>
        <v>#N/A</v>
      </c>
      <c r="AR90" s="517" t="e">
        <f ca="1">+IF(AND(ISNUMBER(OFFSET('Sanitation Data'!$H$10,0,10*ROW('Sanitation Data'!H84))),'Data Summary'!DG90="Yes"),OFFSET('Sanitation Data'!$H$10,0,10*ROW('Sanitation Data'!H84)),NA())</f>
        <v>#N/A</v>
      </c>
      <c r="AS90" s="517" t="e">
        <f ca="1">+IF(AND(ISNUMBER(OFFSET('Sanitation Data'!$H$11,0,10*ROW('Sanitation Data'!H84))),'Data Summary'!DH90="Yes"),OFFSET('Sanitation Data'!$H$11,0,10*ROW('Sanitation Data'!H84)),NA())</f>
        <v>#N/A</v>
      </c>
      <c r="AT90" s="517" t="e">
        <f ca="1">+IF(AND(ISNUMBER(OFFSET('Sanitation Data'!$H$12,0,10*ROW('Sanitation Data'!H84))),'Data Summary'!DI90="Yes"),OFFSET('Sanitation Data'!$H$12,0,10*ROW('Sanitation Data'!H84)),NA())</f>
        <v>#N/A</v>
      </c>
      <c r="AU90" s="517" t="e">
        <f ca="1">+IF(AND(ISNUMBER(OFFSET('Sanitation Data'!$I$4,0,10*ROW('Sanitation Data'!I84))),'Data Summary'!DJ90="Yes"),100-OFFSET('Sanitation Data'!$I$4,0,10*ROW('Sanitation Data'!I84)),NA())</f>
        <v>#N/A</v>
      </c>
      <c r="AV90" s="517" t="e">
        <f ca="1">+IF(AND(ISNUMBER(OFFSET('Sanitation Data'!$I$6,0,10*ROW('Sanitation Data'!I84))),'Data Summary'!DK90="Yes"),OFFSET('Sanitation Data'!$I$6,0,10*ROW('Sanitation Data'!I84)),NA())</f>
        <v>#N/A</v>
      </c>
      <c r="AW90" s="517" t="e">
        <f ca="1">+IF(AND(ISNUMBER(OFFSET('Sanitation Data'!$I$10,0,10*ROW('Sanitation Data'!I84))),'Data Summary'!DL90="Yes"),OFFSET('Sanitation Data'!$I$10,0,10*ROW('Sanitation Data'!I84)),NA())</f>
        <v>#N/A</v>
      </c>
      <c r="AX90" s="517" t="e">
        <f ca="1">+IF(AND(ISNUMBER(OFFSET('Sanitation Data'!$I$11,0,10*ROW('Sanitation Data'!I84))),'Data Summary'!DM90="Yes"),OFFSET('Sanitation Data'!$I$11,0,10*ROW('Sanitation Data'!I84)),NA())</f>
        <v>#N/A</v>
      </c>
      <c r="AY90" s="517" t="e">
        <f ca="1">+IF(AND(ISNUMBER(OFFSET('Sanitation Data'!$I$12,0,10*ROW('Sanitation Data'!I84))),'Data Summary'!DN90="Yes"),OFFSET('Sanitation Data'!$I$12,0,10*ROW('Sanitation Data'!I84)),NA())</f>
        <v>#N/A</v>
      </c>
      <c r="AZ90" s="518" t="e">
        <f ca="1">+IF(AND(ISNUMBER(OFFSET('Hygiene Data'!$D$5,0,10*ROW('Hygiene Data'!D84))),'Data Summary'!DO90="Yes"),OFFSET('Hygiene Data'!$D$5,0,10*ROW('Hygiene Data'!D84)),NA())</f>
        <v>#N/A</v>
      </c>
      <c r="BA90" s="518" t="e">
        <f ca="1">+IF(AND(ISNUMBER(OFFSET('Hygiene Data'!$D$7,0,10*ROW('Hygiene Data'!D84))),'Data Summary'!DP90="Yes"),OFFSET('Hygiene Data'!$D$7,0,10*ROW('Hygiene Data'!D84)),NA())</f>
        <v>#N/A</v>
      </c>
      <c r="BB90" s="518" t="e">
        <f ca="1">+IF(AND(ISNUMBER(OFFSET('Hygiene Data'!$D$9,0,10*ROW('Hygiene Data'!D84))),'Data Summary'!DQ90="Yes"),OFFSET('Hygiene Data'!$D$9,0,10*ROW('Hygiene Data'!D84)),NA())</f>
        <v>#N/A</v>
      </c>
      <c r="BC90" s="518" t="e">
        <f ca="1">+IF(AND(ISNUMBER(OFFSET('Hygiene Data'!$E$5,0,10*ROW('Hygiene Data'!E84))),'Data Summary'!DR90="Yes"),OFFSET('Hygiene Data'!$E$5,0,10*ROW('Hygiene Data'!E84)),NA())</f>
        <v>#N/A</v>
      </c>
      <c r="BD90" s="518" t="e">
        <f ca="1">+IF(AND(ISNUMBER(OFFSET('Hygiene Data'!$E$7,0,10*ROW('Hygiene Data'!E84))),'Data Summary'!DS90="Yes"),OFFSET('Hygiene Data'!$E$7,0,10*ROW('Hygiene Data'!E84)),NA())</f>
        <v>#N/A</v>
      </c>
      <c r="BE90" s="518" t="e">
        <f ca="1">+IF(AND(ISNUMBER(OFFSET('Hygiene Data'!$E$9,0,10*ROW('Hygiene Data'!E84))),'Data Summary'!DT90="Yes"),OFFSET('Hygiene Data'!$E$9,0,10*ROW('Hygiene Data'!E84)),NA())</f>
        <v>#N/A</v>
      </c>
      <c r="BF90" s="518" t="e">
        <f ca="1">+IF(AND(ISNUMBER(OFFSET('Hygiene Data'!$F$5,0,10*ROW('Hygiene Data'!F84))),'Data Summary'!DU90="Yes"),OFFSET('Hygiene Data'!$F$5,0,10*ROW('Hygiene Data'!F84)),NA())</f>
        <v>#N/A</v>
      </c>
      <c r="BG90" s="518" t="e">
        <f ca="1">+IF(AND(ISNUMBER(OFFSET('Hygiene Data'!$F$7,0,10*ROW('Hygiene Data'!F84))),'Data Summary'!DV90="Yes"),OFFSET('Hygiene Data'!$F$7,0,10*ROW('Hygiene Data'!F84)),NA())</f>
        <v>#N/A</v>
      </c>
      <c r="BH90" s="518" t="e">
        <f ca="1">+IF(AND(ISNUMBER(OFFSET('Hygiene Data'!$F$9,0,10*ROW('Hygiene Data'!F84))),'Data Summary'!DW90="Yes"),OFFSET('Hygiene Data'!$F$9,0,10*ROW('Hygiene Data'!F84)),NA())</f>
        <v>#N/A</v>
      </c>
      <c r="BI90" s="518" t="e">
        <f ca="1">+IF(AND(ISNUMBER(OFFSET('Hygiene Data'!$G$5,0,10*ROW('Hygiene Data'!G84))),'Data Summary'!DX90="Yes"),OFFSET('Hygiene Data'!$G$5,0,10*ROW('Hygiene Data'!G84)),NA())</f>
        <v>#N/A</v>
      </c>
      <c r="BJ90" s="518" t="e">
        <f ca="1">+IF(AND(ISNUMBER(OFFSET('Hygiene Data'!$G$7,0,10*ROW('Hygiene Data'!G84))),'Data Summary'!DY90="Yes"),OFFSET('Hygiene Data'!$G$7,0,10*ROW('Hygiene Data'!G84)),NA())</f>
        <v>#N/A</v>
      </c>
      <c r="BK90" s="518" t="e">
        <f ca="1">+IF(AND(ISNUMBER(OFFSET('Hygiene Data'!$G$9,0,10*ROW('Hygiene Data'!G84))),'Data Summary'!DZ90="Yes"),OFFSET('Hygiene Data'!$G$9,0,10*ROW('Hygiene Data'!G84)),NA())</f>
        <v>#N/A</v>
      </c>
      <c r="BL90" s="518" t="e">
        <f ca="1">+IF(AND(ISNUMBER(OFFSET('Hygiene Data'!$H$5,0,10*ROW('Hygiene Data'!H84))),'Data Summary'!EA90="Yes"),OFFSET('Hygiene Data'!$H$5,0,10*ROW('Hygiene Data'!H84)),NA())</f>
        <v>#N/A</v>
      </c>
      <c r="BM90" s="518" t="e">
        <f ca="1">+IF(AND(ISNUMBER(OFFSET('Hygiene Data'!$H$7,0,10*ROW('Hygiene Data'!H84))),'Data Summary'!EB90="Yes"),OFFSET('Hygiene Data'!$H$7,0,10*ROW('Hygiene Data'!H84)),NA())</f>
        <v>#N/A</v>
      </c>
      <c r="BN90" s="518" t="e">
        <f ca="1">+IF(AND(ISNUMBER(OFFSET('Hygiene Data'!$H$9,0,10*ROW('Hygiene Data'!H84))),'Data Summary'!EC90="Yes"),OFFSET('Hygiene Data'!$H$9,0,10*ROW('Hygiene Data'!H84)),NA())</f>
        <v>#N/A</v>
      </c>
      <c r="BO90" s="518" t="e">
        <f ca="1">+IF(AND(ISNUMBER(OFFSET('Hygiene Data'!$I$5,0,10*ROW('Hygiene Data'!I84))),'Data Summary'!ED90="Yes"),OFFSET('Hygiene Data'!$I$5,0,10*ROW('Hygiene Data'!I84)),NA())</f>
        <v>#N/A</v>
      </c>
      <c r="BP90" s="518" t="e">
        <f ca="1">+IF(AND(ISNUMBER(OFFSET('Hygiene Data'!$I$7,0,10*ROW('Hygiene Data'!I84))),'Data Summary'!EE90="Yes"),OFFSET('Hygiene Data'!$I$7,0,10*ROW('Hygiene Data'!I84)),NA())</f>
        <v>#N/A</v>
      </c>
      <c r="BQ90" s="518" t="e">
        <f ca="1">+IF(AND(ISNUMBER(OFFSET('Hygiene Data'!$I$9,0,10*ROW('Hygiene Data'!I84))),'Data Summary'!EF90="Yes"),OFFSET('Hygiene Data'!$I$9,0,10*ROW('Hygiene Data'!I84)),NA())</f>
        <v>#N/A</v>
      </c>
    </row>
    <row r="91" spans="1:69" x14ac:dyDescent="0.25">
      <c r="A91" s="514" t="e">
        <f ca="1">+RIGHT('Data Summary'!A91,LEN('Data Summary'!A91)-9)</f>
        <v>#VALUE!</v>
      </c>
      <c r="B91" s="488" t="str">
        <f ca="1">+IF(ISTEXT('Data Summary'!B91),'Data Summary'!B91,"")</f>
        <v/>
      </c>
      <c r="C91" s="515" t="e">
        <f ca="1">+VALUE('Data Summary'!C91)</f>
        <v>#VALUE!</v>
      </c>
      <c r="D91" s="516" t="e">
        <f ca="1">+IF(AND(ISNUMBER(OFFSET('Water Data'!$D$4,0,10*ROW('Water Data'!D85))),'Data Summary'!BS91="Yes"),100-OFFSET('Water Data'!$D$4,0,10*ROW('Water Data'!D85)),NA())</f>
        <v>#N/A</v>
      </c>
      <c r="E91" s="516" t="e">
        <f ca="1">+IF(AND(ISNUMBER(OFFSET('Water Data'!$D$6,0,10*ROW('Water Data'!D85))),'Data Summary'!BT91="Yes"),OFFSET('Water Data'!$D$6,0,10*ROW('Water Data'!D85)),NA())</f>
        <v>#N/A</v>
      </c>
      <c r="F91" s="516" t="e">
        <f ca="1">+IF(AND(ISNUMBER(OFFSET('Water Data'!$D$9,0,10*ROW('Water Data'!D85))),'Data Summary'!BU91="Yes"),OFFSET('Water Data'!$D$9,0,10*ROW('Water Data'!D85)),NA())</f>
        <v>#N/A</v>
      </c>
      <c r="G91" s="516" t="e">
        <f ca="1">+IF(AND(ISNUMBER(OFFSET('Water Data'!$E$4,0,10*ROW('Water Data'!E85))),'Data Summary'!BV91="Yes"),100-OFFSET('Water Data'!$E$4,0,10*ROW('Water Data'!E85)),NA())</f>
        <v>#N/A</v>
      </c>
      <c r="H91" s="516" t="e">
        <f ca="1">+IF(AND(ISNUMBER(OFFSET('Water Data'!$E$6,0,10*ROW('Water Data'!E85))),'Data Summary'!BW91="Yes"),OFFSET('Water Data'!$E$6,0,10*ROW('Water Data'!E85)),NA())</f>
        <v>#N/A</v>
      </c>
      <c r="I91" s="516" t="e">
        <f ca="1">+IF(AND(ISNUMBER(OFFSET('Water Data'!$E$9,0,10*ROW('Water Data'!E85))),'Data Summary'!BX91="Yes"),OFFSET('Water Data'!$E$9,0,10*ROW('Water Data'!E85)),NA())</f>
        <v>#N/A</v>
      </c>
      <c r="J91" s="516" t="e">
        <f ca="1">+IF(AND(ISNUMBER(OFFSET('Water Data'!$F$4,0,10*ROW('Water Data'!F85))),'Data Summary'!BY91="Yes"),100-OFFSET('Water Data'!$F$4,0,10*ROW('Water Data'!F85)),NA())</f>
        <v>#N/A</v>
      </c>
      <c r="K91" s="516" t="e">
        <f ca="1">+IF(AND(ISNUMBER(OFFSET('Water Data'!$F$6,0,10*ROW('Water Data'!F85))),'Data Summary'!BZ91="Yes"),OFFSET('Water Data'!$F$6,0,10*ROW('Water Data'!F85)),NA())</f>
        <v>#N/A</v>
      </c>
      <c r="L91" s="516" t="e">
        <f ca="1">+IF(AND(ISNUMBER(OFFSET('Water Data'!$F$9,0,10*ROW('Water Data'!F85))),'Data Summary'!CA91="Yes"),OFFSET('Water Data'!$F$9,0,10*ROW('Water Data'!F85)),NA())</f>
        <v>#N/A</v>
      </c>
      <c r="M91" s="516" t="e">
        <f ca="1">+IF(AND(ISNUMBER(OFFSET('Water Data'!$G$4,0,10*ROW('Water Data'!G85))),'Data Summary'!CB91="Yes"),100-OFFSET('Water Data'!$G$4,0,10*ROW('Water Data'!G85)),NA())</f>
        <v>#N/A</v>
      </c>
      <c r="N91" s="516" t="e">
        <f ca="1">+IF(AND(ISNUMBER(OFFSET('Water Data'!$G$6,0,10*ROW('Water Data'!G85))),'Data Summary'!CC91="Yes"),OFFSET('Water Data'!$G$6,0,10*ROW('Water Data'!G85)),NA())</f>
        <v>#N/A</v>
      </c>
      <c r="O91" s="516" t="e">
        <f ca="1">+IF(AND(ISNUMBER(OFFSET('Water Data'!$G$9,0,10*ROW('Water Data'!G85))),'Data Summary'!CD91="Yes"),OFFSET('Water Data'!$G$9,0,10*ROW('Water Data'!G85)),NA())</f>
        <v>#N/A</v>
      </c>
      <c r="P91" s="516" t="e">
        <f ca="1">+IF(AND(ISNUMBER(OFFSET('Water Data'!$H$4,0,10*ROW('Water Data'!H85))),'Data Summary'!CE91="Yes"),100-OFFSET('Water Data'!$H$4,0,10*ROW('Water Data'!H85)),NA())</f>
        <v>#N/A</v>
      </c>
      <c r="Q91" s="516" t="e">
        <f ca="1">+IF(AND(ISNUMBER(OFFSET('Water Data'!$H$6,0,10*ROW('Water Data'!H85))),'Data Summary'!CF91="Yes"),OFFSET('Water Data'!$H$6,0,10*ROW('Water Data'!H85)),NA())</f>
        <v>#N/A</v>
      </c>
      <c r="R91" s="516" t="e">
        <f ca="1">+IF(AND(ISNUMBER(OFFSET('Water Data'!$H$9,0,10*ROW('Water Data'!H85))),'Data Summary'!CG91="Yes"),OFFSET('Water Data'!$H$9,0,10*ROW('Water Data'!H85)),NA())</f>
        <v>#N/A</v>
      </c>
      <c r="S91" s="516" t="e">
        <f ca="1">+IF(AND(ISNUMBER(OFFSET('Water Data'!$I$4,0,10*ROW('Water Data'!I85))),'Data Summary'!CH91="Yes"),100-OFFSET('Water Data'!$I$4,0,10*ROW('Water Data'!I85)),NA())</f>
        <v>#N/A</v>
      </c>
      <c r="T91" s="516" t="e">
        <f ca="1">+IF(AND(ISNUMBER(OFFSET('Water Data'!$I$6,0,10*ROW('Water Data'!I85))),'Data Summary'!CI91="Yes"),OFFSET('Water Data'!$I$6,0,10*ROW('Water Data'!I85)),NA())</f>
        <v>#N/A</v>
      </c>
      <c r="U91" s="516" t="e">
        <f ca="1">+IF(AND(ISNUMBER(OFFSET('Water Data'!$I$9,0,10*ROW('Water Data'!I85))),'Data Summary'!CJ91="Yes"),OFFSET('Water Data'!$I$9,0,10*ROW('Water Data'!I85)),NA())</f>
        <v>#N/A</v>
      </c>
      <c r="V91" s="517" t="e">
        <f ca="1">+IF(AND(ISNUMBER(OFFSET('Sanitation Data'!$D$4,0,10*ROW('Sanitation Data'!D85))),'Data Summary'!CK91="Yes"),100-OFFSET('Sanitation Data'!$D$4,0,10*ROW('Sanitation Data'!D85)),NA())</f>
        <v>#N/A</v>
      </c>
      <c r="W91" s="517" t="e">
        <f ca="1">+IF(AND(ISNUMBER(OFFSET('Sanitation Data'!$D$6,0,10*ROW('Sanitation Data'!D85))),'Data Summary'!CL91="Yes"),OFFSET('Sanitation Data'!$D$6,0,10*ROW('Sanitation Data'!D85)),NA())</f>
        <v>#N/A</v>
      </c>
      <c r="X91" s="517" t="e">
        <f ca="1">+IF(AND(ISNUMBER(OFFSET('Sanitation Data'!$D$10,0,10*ROW('Sanitation Data'!D85))),'Data Summary'!CM91="Yes"),OFFSET('Sanitation Data'!$D$10,0,10*ROW('Sanitation Data'!D85)),NA())</f>
        <v>#N/A</v>
      </c>
      <c r="Y91" s="517" t="e">
        <f ca="1">+IF(AND(ISNUMBER(OFFSET('Sanitation Data'!$D$11,0,10*ROW('Sanitation Data'!D85))),'Data Summary'!CN91="Yes"),OFFSET('Sanitation Data'!$D$11,0,10*ROW('Sanitation Data'!D85)),NA())</f>
        <v>#N/A</v>
      </c>
      <c r="Z91" s="517" t="e">
        <f ca="1">+IF(AND(ISNUMBER(OFFSET('Sanitation Data'!$D$12,0,10*ROW('Sanitation Data'!D85))),'Data Summary'!CO91="Yes"),OFFSET('Sanitation Data'!$D$12,0,10*ROW('Sanitation Data'!D85)),NA())</f>
        <v>#N/A</v>
      </c>
      <c r="AA91" s="517" t="e">
        <f ca="1">+IF(AND(ISNUMBER(OFFSET('Sanitation Data'!$E$4,0,10*ROW('Sanitation Data'!E85))),'Data Summary'!CP91="Yes"),100-OFFSET('Sanitation Data'!$E$4,0,10*ROW('Sanitation Data'!E85)),NA())</f>
        <v>#N/A</v>
      </c>
      <c r="AB91" s="517" t="e">
        <f ca="1">+IF(AND(ISNUMBER(OFFSET('Sanitation Data'!$E$6,0,10*ROW('Sanitation Data'!E85))),'Data Summary'!CQ91="Yes"),OFFSET('Sanitation Data'!$E$6,0,10*ROW('Sanitation Data'!E85)),NA())</f>
        <v>#N/A</v>
      </c>
      <c r="AC91" s="517" t="e">
        <f ca="1">+IF(AND(ISNUMBER(OFFSET('Sanitation Data'!$E$10,0,10*ROW('Sanitation Data'!E85))),'Data Summary'!CR91="Yes"),OFFSET('Sanitation Data'!$E$10,0,10*ROW('Sanitation Data'!E85)),NA())</f>
        <v>#N/A</v>
      </c>
      <c r="AD91" s="517" t="e">
        <f ca="1">+IF(AND(ISNUMBER(OFFSET('Sanitation Data'!$E$11,0,10*ROW('Sanitation Data'!E85))),'Data Summary'!CS91="Yes"),OFFSET('Sanitation Data'!$E$11,0,10*ROW('Sanitation Data'!E85)),NA())</f>
        <v>#N/A</v>
      </c>
      <c r="AE91" s="517" t="e">
        <f ca="1">+IF(AND(ISNUMBER(OFFSET('Sanitation Data'!$E$12,0,10*ROW('Sanitation Data'!E85))),'Data Summary'!CT91="Yes"),OFFSET('Sanitation Data'!$E$12,0,10*ROW('Sanitation Data'!E85)),NA())</f>
        <v>#N/A</v>
      </c>
      <c r="AF91" s="517" t="e">
        <f ca="1">+IF(AND(ISNUMBER(OFFSET('Sanitation Data'!$F$4,0,10*ROW('Sanitation Data'!F85))),'Data Summary'!CU91="Yes"),100-OFFSET('Sanitation Data'!$F$4,0,10*ROW('Sanitation Data'!F85)),NA())</f>
        <v>#N/A</v>
      </c>
      <c r="AG91" s="517" t="e">
        <f ca="1">+IF(AND(ISNUMBER(OFFSET('Sanitation Data'!$F$6,0,10*ROW('Sanitation Data'!F85))),'Data Summary'!CV91="Yes"),OFFSET('Sanitation Data'!$F$6,0,10*ROW('Sanitation Data'!F85)),NA())</f>
        <v>#N/A</v>
      </c>
      <c r="AH91" s="517" t="e">
        <f ca="1">+IF(AND(ISNUMBER(OFFSET('Sanitation Data'!$F$10,0,10*ROW('Sanitation Data'!F85))),'Data Summary'!CW91="Yes"),OFFSET('Sanitation Data'!$F$10,0,10*ROW('Sanitation Data'!F85)),NA())</f>
        <v>#N/A</v>
      </c>
      <c r="AI91" s="517" t="e">
        <f ca="1">+IF(AND(ISNUMBER(OFFSET('Sanitation Data'!$F$11,0,10*ROW('Sanitation Data'!F85))),'Data Summary'!CX91="Yes"),OFFSET('Sanitation Data'!$F$11,0,10*ROW('Sanitation Data'!F85)),NA())</f>
        <v>#N/A</v>
      </c>
      <c r="AJ91" s="517" t="e">
        <f ca="1">+IF(AND(ISNUMBER(OFFSET('Sanitation Data'!$F$12,0,10*ROW('Sanitation Data'!F85))),'Data Summary'!CY91="Yes"),OFFSET('Sanitation Data'!$F$12,0,10*ROW('Sanitation Data'!F85)),NA())</f>
        <v>#N/A</v>
      </c>
      <c r="AK91" s="517" t="e">
        <f ca="1">+IF(AND(ISNUMBER(OFFSET('Sanitation Data'!$G$4,0,10*ROW('Sanitation Data'!G85))),'Data Summary'!CZ91="Yes"),100-OFFSET('Sanitation Data'!$G$4,0,10*ROW('Sanitation Data'!G85)),NA())</f>
        <v>#N/A</v>
      </c>
      <c r="AL91" s="517" t="e">
        <f ca="1">+IF(AND(ISNUMBER(OFFSET('Sanitation Data'!$G$6,0,10*ROW('Sanitation Data'!G85))),'Data Summary'!DA91="Yes"),OFFSET('Sanitation Data'!$G$6,0,10*ROW('Sanitation Data'!G85)),NA())</f>
        <v>#N/A</v>
      </c>
      <c r="AM91" s="517" t="e">
        <f ca="1">+IF(AND(ISNUMBER(OFFSET('Sanitation Data'!$G$10,0,10*ROW('Sanitation Data'!G85))),'Data Summary'!DB91="Yes"),OFFSET('Sanitation Data'!$G$10,0,10*ROW('Sanitation Data'!G85)),NA())</f>
        <v>#N/A</v>
      </c>
      <c r="AN91" s="517" t="e">
        <f ca="1">+IF(AND(ISNUMBER(OFFSET('Sanitation Data'!$G$11,0,10*ROW('Sanitation Data'!G85))),'Data Summary'!DC91="Yes"),OFFSET('Sanitation Data'!$G$11,0,10*ROW('Sanitation Data'!G85)),NA())</f>
        <v>#N/A</v>
      </c>
      <c r="AO91" s="517" t="e">
        <f ca="1">+IF(AND(ISNUMBER(OFFSET('Sanitation Data'!$G$12,0,10*ROW('Sanitation Data'!G85))),'Data Summary'!DD91="Yes"),OFFSET('Sanitation Data'!$G$12,0,10*ROW('Sanitation Data'!G85)),NA())</f>
        <v>#N/A</v>
      </c>
      <c r="AP91" s="517" t="e">
        <f ca="1">+IF(AND(ISNUMBER(OFFSET('Sanitation Data'!$H$4,0,10*ROW('Sanitation Data'!H85))),'Data Summary'!DE91="Yes"),100-OFFSET('Sanitation Data'!$H$4,0,10*ROW('Sanitation Data'!H85)),NA())</f>
        <v>#N/A</v>
      </c>
      <c r="AQ91" s="517" t="e">
        <f ca="1">+IF(AND(ISNUMBER(OFFSET('Sanitation Data'!$H$6,0,10*ROW('Sanitation Data'!H85))),'Data Summary'!DF91="Yes"),OFFSET('Sanitation Data'!$H$6,0,10*ROW('Sanitation Data'!H85)),NA())</f>
        <v>#N/A</v>
      </c>
      <c r="AR91" s="517" t="e">
        <f ca="1">+IF(AND(ISNUMBER(OFFSET('Sanitation Data'!$H$10,0,10*ROW('Sanitation Data'!H85))),'Data Summary'!DG91="Yes"),OFFSET('Sanitation Data'!$H$10,0,10*ROW('Sanitation Data'!H85)),NA())</f>
        <v>#N/A</v>
      </c>
      <c r="AS91" s="517" t="e">
        <f ca="1">+IF(AND(ISNUMBER(OFFSET('Sanitation Data'!$H$11,0,10*ROW('Sanitation Data'!H85))),'Data Summary'!DH91="Yes"),OFFSET('Sanitation Data'!$H$11,0,10*ROW('Sanitation Data'!H85)),NA())</f>
        <v>#N/A</v>
      </c>
      <c r="AT91" s="517" t="e">
        <f ca="1">+IF(AND(ISNUMBER(OFFSET('Sanitation Data'!$H$12,0,10*ROW('Sanitation Data'!H85))),'Data Summary'!DI91="Yes"),OFFSET('Sanitation Data'!$H$12,0,10*ROW('Sanitation Data'!H85)),NA())</f>
        <v>#N/A</v>
      </c>
      <c r="AU91" s="517" t="e">
        <f ca="1">+IF(AND(ISNUMBER(OFFSET('Sanitation Data'!$I$4,0,10*ROW('Sanitation Data'!I85))),'Data Summary'!DJ91="Yes"),100-OFFSET('Sanitation Data'!$I$4,0,10*ROW('Sanitation Data'!I85)),NA())</f>
        <v>#N/A</v>
      </c>
      <c r="AV91" s="517" t="e">
        <f ca="1">+IF(AND(ISNUMBER(OFFSET('Sanitation Data'!$I$6,0,10*ROW('Sanitation Data'!I85))),'Data Summary'!DK91="Yes"),OFFSET('Sanitation Data'!$I$6,0,10*ROW('Sanitation Data'!I85)),NA())</f>
        <v>#N/A</v>
      </c>
      <c r="AW91" s="517" t="e">
        <f ca="1">+IF(AND(ISNUMBER(OFFSET('Sanitation Data'!$I$10,0,10*ROW('Sanitation Data'!I85))),'Data Summary'!DL91="Yes"),OFFSET('Sanitation Data'!$I$10,0,10*ROW('Sanitation Data'!I85)),NA())</f>
        <v>#N/A</v>
      </c>
      <c r="AX91" s="517" t="e">
        <f ca="1">+IF(AND(ISNUMBER(OFFSET('Sanitation Data'!$I$11,0,10*ROW('Sanitation Data'!I85))),'Data Summary'!DM91="Yes"),OFFSET('Sanitation Data'!$I$11,0,10*ROW('Sanitation Data'!I85)),NA())</f>
        <v>#N/A</v>
      </c>
      <c r="AY91" s="517" t="e">
        <f ca="1">+IF(AND(ISNUMBER(OFFSET('Sanitation Data'!$I$12,0,10*ROW('Sanitation Data'!I85))),'Data Summary'!DN91="Yes"),OFFSET('Sanitation Data'!$I$12,0,10*ROW('Sanitation Data'!I85)),NA())</f>
        <v>#N/A</v>
      </c>
      <c r="AZ91" s="518" t="e">
        <f ca="1">+IF(AND(ISNUMBER(OFFSET('Hygiene Data'!$D$5,0,10*ROW('Hygiene Data'!D85))),'Data Summary'!DO91="Yes"),OFFSET('Hygiene Data'!$D$5,0,10*ROW('Hygiene Data'!D85)),NA())</f>
        <v>#N/A</v>
      </c>
      <c r="BA91" s="518" t="e">
        <f ca="1">+IF(AND(ISNUMBER(OFFSET('Hygiene Data'!$D$7,0,10*ROW('Hygiene Data'!D85))),'Data Summary'!DP91="Yes"),OFFSET('Hygiene Data'!$D$7,0,10*ROW('Hygiene Data'!D85)),NA())</f>
        <v>#N/A</v>
      </c>
      <c r="BB91" s="518" t="e">
        <f ca="1">+IF(AND(ISNUMBER(OFFSET('Hygiene Data'!$D$9,0,10*ROW('Hygiene Data'!D85))),'Data Summary'!DQ91="Yes"),OFFSET('Hygiene Data'!$D$9,0,10*ROW('Hygiene Data'!D85)),NA())</f>
        <v>#N/A</v>
      </c>
      <c r="BC91" s="518" t="e">
        <f ca="1">+IF(AND(ISNUMBER(OFFSET('Hygiene Data'!$E$5,0,10*ROW('Hygiene Data'!E85))),'Data Summary'!DR91="Yes"),OFFSET('Hygiene Data'!$E$5,0,10*ROW('Hygiene Data'!E85)),NA())</f>
        <v>#N/A</v>
      </c>
      <c r="BD91" s="518" t="e">
        <f ca="1">+IF(AND(ISNUMBER(OFFSET('Hygiene Data'!$E$7,0,10*ROW('Hygiene Data'!E85))),'Data Summary'!DS91="Yes"),OFFSET('Hygiene Data'!$E$7,0,10*ROW('Hygiene Data'!E85)),NA())</f>
        <v>#N/A</v>
      </c>
      <c r="BE91" s="518" t="e">
        <f ca="1">+IF(AND(ISNUMBER(OFFSET('Hygiene Data'!$E$9,0,10*ROW('Hygiene Data'!E85))),'Data Summary'!DT91="Yes"),OFFSET('Hygiene Data'!$E$9,0,10*ROW('Hygiene Data'!E85)),NA())</f>
        <v>#N/A</v>
      </c>
      <c r="BF91" s="518" t="e">
        <f ca="1">+IF(AND(ISNUMBER(OFFSET('Hygiene Data'!$F$5,0,10*ROW('Hygiene Data'!F85))),'Data Summary'!DU91="Yes"),OFFSET('Hygiene Data'!$F$5,0,10*ROW('Hygiene Data'!F85)),NA())</f>
        <v>#N/A</v>
      </c>
      <c r="BG91" s="518" t="e">
        <f ca="1">+IF(AND(ISNUMBER(OFFSET('Hygiene Data'!$F$7,0,10*ROW('Hygiene Data'!F85))),'Data Summary'!DV91="Yes"),OFFSET('Hygiene Data'!$F$7,0,10*ROW('Hygiene Data'!F85)),NA())</f>
        <v>#N/A</v>
      </c>
      <c r="BH91" s="518" t="e">
        <f ca="1">+IF(AND(ISNUMBER(OFFSET('Hygiene Data'!$F$9,0,10*ROW('Hygiene Data'!F85))),'Data Summary'!DW91="Yes"),OFFSET('Hygiene Data'!$F$9,0,10*ROW('Hygiene Data'!F85)),NA())</f>
        <v>#N/A</v>
      </c>
      <c r="BI91" s="518" t="e">
        <f ca="1">+IF(AND(ISNUMBER(OFFSET('Hygiene Data'!$G$5,0,10*ROW('Hygiene Data'!G85))),'Data Summary'!DX91="Yes"),OFFSET('Hygiene Data'!$G$5,0,10*ROW('Hygiene Data'!G85)),NA())</f>
        <v>#N/A</v>
      </c>
      <c r="BJ91" s="518" t="e">
        <f ca="1">+IF(AND(ISNUMBER(OFFSET('Hygiene Data'!$G$7,0,10*ROW('Hygiene Data'!G85))),'Data Summary'!DY91="Yes"),OFFSET('Hygiene Data'!$G$7,0,10*ROW('Hygiene Data'!G85)),NA())</f>
        <v>#N/A</v>
      </c>
      <c r="BK91" s="518" t="e">
        <f ca="1">+IF(AND(ISNUMBER(OFFSET('Hygiene Data'!$G$9,0,10*ROW('Hygiene Data'!G85))),'Data Summary'!DZ91="Yes"),OFFSET('Hygiene Data'!$G$9,0,10*ROW('Hygiene Data'!G85)),NA())</f>
        <v>#N/A</v>
      </c>
      <c r="BL91" s="518" t="e">
        <f ca="1">+IF(AND(ISNUMBER(OFFSET('Hygiene Data'!$H$5,0,10*ROW('Hygiene Data'!H85))),'Data Summary'!EA91="Yes"),OFFSET('Hygiene Data'!$H$5,0,10*ROW('Hygiene Data'!H85)),NA())</f>
        <v>#N/A</v>
      </c>
      <c r="BM91" s="518" t="e">
        <f ca="1">+IF(AND(ISNUMBER(OFFSET('Hygiene Data'!$H$7,0,10*ROW('Hygiene Data'!H85))),'Data Summary'!EB91="Yes"),OFFSET('Hygiene Data'!$H$7,0,10*ROW('Hygiene Data'!H85)),NA())</f>
        <v>#N/A</v>
      </c>
      <c r="BN91" s="518" t="e">
        <f ca="1">+IF(AND(ISNUMBER(OFFSET('Hygiene Data'!$H$9,0,10*ROW('Hygiene Data'!H85))),'Data Summary'!EC91="Yes"),OFFSET('Hygiene Data'!$H$9,0,10*ROW('Hygiene Data'!H85)),NA())</f>
        <v>#N/A</v>
      </c>
      <c r="BO91" s="518" t="e">
        <f ca="1">+IF(AND(ISNUMBER(OFFSET('Hygiene Data'!$I$5,0,10*ROW('Hygiene Data'!I85))),'Data Summary'!ED91="Yes"),OFFSET('Hygiene Data'!$I$5,0,10*ROW('Hygiene Data'!I85)),NA())</f>
        <v>#N/A</v>
      </c>
      <c r="BP91" s="518" t="e">
        <f ca="1">+IF(AND(ISNUMBER(OFFSET('Hygiene Data'!$I$7,0,10*ROW('Hygiene Data'!I85))),'Data Summary'!EE91="Yes"),OFFSET('Hygiene Data'!$I$7,0,10*ROW('Hygiene Data'!I85)),NA())</f>
        <v>#N/A</v>
      </c>
      <c r="BQ91" s="518" t="e">
        <f ca="1">+IF(AND(ISNUMBER(OFFSET('Hygiene Data'!$I$9,0,10*ROW('Hygiene Data'!I85))),'Data Summary'!EF91="Yes"),OFFSET('Hygiene Data'!$I$9,0,10*ROW('Hygiene Data'!I85)),NA())</f>
        <v>#N/A</v>
      </c>
    </row>
    <row r="92" spans="1:69" x14ac:dyDescent="0.25">
      <c r="A92" s="514" t="e">
        <f ca="1">+RIGHT('Data Summary'!A92,LEN('Data Summary'!A92)-9)</f>
        <v>#VALUE!</v>
      </c>
      <c r="B92" s="488" t="str">
        <f ca="1">+IF(ISTEXT('Data Summary'!B92),'Data Summary'!B92,"")</f>
        <v/>
      </c>
      <c r="C92" s="515" t="e">
        <f ca="1">+VALUE('Data Summary'!C92)</f>
        <v>#VALUE!</v>
      </c>
      <c r="D92" s="516" t="e">
        <f ca="1">+IF(AND(ISNUMBER(OFFSET('Water Data'!$D$4,0,10*ROW('Water Data'!D86))),'Data Summary'!BS92="Yes"),100-OFFSET('Water Data'!$D$4,0,10*ROW('Water Data'!D86)),NA())</f>
        <v>#N/A</v>
      </c>
      <c r="E92" s="516" t="e">
        <f ca="1">+IF(AND(ISNUMBER(OFFSET('Water Data'!$D$6,0,10*ROW('Water Data'!D86))),'Data Summary'!BT92="Yes"),OFFSET('Water Data'!$D$6,0,10*ROW('Water Data'!D86)),NA())</f>
        <v>#N/A</v>
      </c>
      <c r="F92" s="516" t="e">
        <f ca="1">+IF(AND(ISNUMBER(OFFSET('Water Data'!$D$9,0,10*ROW('Water Data'!D86))),'Data Summary'!BU92="Yes"),OFFSET('Water Data'!$D$9,0,10*ROW('Water Data'!D86)),NA())</f>
        <v>#N/A</v>
      </c>
      <c r="G92" s="516" t="e">
        <f ca="1">+IF(AND(ISNUMBER(OFFSET('Water Data'!$E$4,0,10*ROW('Water Data'!E86))),'Data Summary'!BV92="Yes"),100-OFFSET('Water Data'!$E$4,0,10*ROW('Water Data'!E86)),NA())</f>
        <v>#N/A</v>
      </c>
      <c r="H92" s="516" t="e">
        <f ca="1">+IF(AND(ISNUMBER(OFFSET('Water Data'!$E$6,0,10*ROW('Water Data'!E86))),'Data Summary'!BW92="Yes"),OFFSET('Water Data'!$E$6,0,10*ROW('Water Data'!E86)),NA())</f>
        <v>#N/A</v>
      </c>
      <c r="I92" s="516" t="e">
        <f ca="1">+IF(AND(ISNUMBER(OFFSET('Water Data'!$E$9,0,10*ROW('Water Data'!E86))),'Data Summary'!BX92="Yes"),OFFSET('Water Data'!$E$9,0,10*ROW('Water Data'!E86)),NA())</f>
        <v>#N/A</v>
      </c>
      <c r="J92" s="516" t="e">
        <f ca="1">+IF(AND(ISNUMBER(OFFSET('Water Data'!$F$4,0,10*ROW('Water Data'!F86))),'Data Summary'!BY92="Yes"),100-OFFSET('Water Data'!$F$4,0,10*ROW('Water Data'!F86)),NA())</f>
        <v>#N/A</v>
      </c>
      <c r="K92" s="516" t="e">
        <f ca="1">+IF(AND(ISNUMBER(OFFSET('Water Data'!$F$6,0,10*ROW('Water Data'!F86))),'Data Summary'!BZ92="Yes"),OFFSET('Water Data'!$F$6,0,10*ROW('Water Data'!F86)),NA())</f>
        <v>#N/A</v>
      </c>
      <c r="L92" s="516" t="e">
        <f ca="1">+IF(AND(ISNUMBER(OFFSET('Water Data'!$F$9,0,10*ROW('Water Data'!F86))),'Data Summary'!CA92="Yes"),OFFSET('Water Data'!$F$9,0,10*ROW('Water Data'!F86)),NA())</f>
        <v>#N/A</v>
      </c>
      <c r="M92" s="516" t="e">
        <f ca="1">+IF(AND(ISNUMBER(OFFSET('Water Data'!$G$4,0,10*ROW('Water Data'!G86))),'Data Summary'!CB92="Yes"),100-OFFSET('Water Data'!$G$4,0,10*ROW('Water Data'!G86)),NA())</f>
        <v>#N/A</v>
      </c>
      <c r="N92" s="516" t="e">
        <f ca="1">+IF(AND(ISNUMBER(OFFSET('Water Data'!$G$6,0,10*ROW('Water Data'!G86))),'Data Summary'!CC92="Yes"),OFFSET('Water Data'!$G$6,0,10*ROW('Water Data'!G86)),NA())</f>
        <v>#N/A</v>
      </c>
      <c r="O92" s="516" t="e">
        <f ca="1">+IF(AND(ISNUMBER(OFFSET('Water Data'!$G$9,0,10*ROW('Water Data'!G86))),'Data Summary'!CD92="Yes"),OFFSET('Water Data'!$G$9,0,10*ROW('Water Data'!G86)),NA())</f>
        <v>#N/A</v>
      </c>
      <c r="P92" s="516" t="e">
        <f ca="1">+IF(AND(ISNUMBER(OFFSET('Water Data'!$H$4,0,10*ROW('Water Data'!H86))),'Data Summary'!CE92="Yes"),100-OFFSET('Water Data'!$H$4,0,10*ROW('Water Data'!H86)),NA())</f>
        <v>#N/A</v>
      </c>
      <c r="Q92" s="516" t="e">
        <f ca="1">+IF(AND(ISNUMBER(OFFSET('Water Data'!$H$6,0,10*ROW('Water Data'!H86))),'Data Summary'!CF92="Yes"),OFFSET('Water Data'!$H$6,0,10*ROW('Water Data'!H86)),NA())</f>
        <v>#N/A</v>
      </c>
      <c r="R92" s="516" t="e">
        <f ca="1">+IF(AND(ISNUMBER(OFFSET('Water Data'!$H$9,0,10*ROW('Water Data'!H86))),'Data Summary'!CG92="Yes"),OFFSET('Water Data'!$H$9,0,10*ROW('Water Data'!H86)),NA())</f>
        <v>#N/A</v>
      </c>
      <c r="S92" s="516" t="e">
        <f ca="1">+IF(AND(ISNUMBER(OFFSET('Water Data'!$I$4,0,10*ROW('Water Data'!I86))),'Data Summary'!CH92="Yes"),100-OFFSET('Water Data'!$I$4,0,10*ROW('Water Data'!I86)),NA())</f>
        <v>#N/A</v>
      </c>
      <c r="T92" s="516" t="e">
        <f ca="1">+IF(AND(ISNUMBER(OFFSET('Water Data'!$I$6,0,10*ROW('Water Data'!I86))),'Data Summary'!CI92="Yes"),OFFSET('Water Data'!$I$6,0,10*ROW('Water Data'!I86)),NA())</f>
        <v>#N/A</v>
      </c>
      <c r="U92" s="516" t="e">
        <f ca="1">+IF(AND(ISNUMBER(OFFSET('Water Data'!$I$9,0,10*ROW('Water Data'!I86))),'Data Summary'!CJ92="Yes"),OFFSET('Water Data'!$I$9,0,10*ROW('Water Data'!I86)),NA())</f>
        <v>#N/A</v>
      </c>
      <c r="V92" s="517" t="e">
        <f ca="1">+IF(AND(ISNUMBER(OFFSET('Sanitation Data'!$D$4,0,10*ROW('Sanitation Data'!D86))),'Data Summary'!CK92="Yes"),100-OFFSET('Sanitation Data'!$D$4,0,10*ROW('Sanitation Data'!D86)),NA())</f>
        <v>#N/A</v>
      </c>
      <c r="W92" s="517" t="e">
        <f ca="1">+IF(AND(ISNUMBER(OFFSET('Sanitation Data'!$D$6,0,10*ROW('Sanitation Data'!D86))),'Data Summary'!CL92="Yes"),OFFSET('Sanitation Data'!$D$6,0,10*ROW('Sanitation Data'!D86)),NA())</f>
        <v>#N/A</v>
      </c>
      <c r="X92" s="517" t="e">
        <f ca="1">+IF(AND(ISNUMBER(OFFSET('Sanitation Data'!$D$10,0,10*ROW('Sanitation Data'!D86))),'Data Summary'!CM92="Yes"),OFFSET('Sanitation Data'!$D$10,0,10*ROW('Sanitation Data'!D86)),NA())</f>
        <v>#N/A</v>
      </c>
      <c r="Y92" s="517" t="e">
        <f ca="1">+IF(AND(ISNUMBER(OFFSET('Sanitation Data'!$D$11,0,10*ROW('Sanitation Data'!D86))),'Data Summary'!CN92="Yes"),OFFSET('Sanitation Data'!$D$11,0,10*ROW('Sanitation Data'!D86)),NA())</f>
        <v>#N/A</v>
      </c>
      <c r="Z92" s="517" t="e">
        <f ca="1">+IF(AND(ISNUMBER(OFFSET('Sanitation Data'!$D$12,0,10*ROW('Sanitation Data'!D86))),'Data Summary'!CO92="Yes"),OFFSET('Sanitation Data'!$D$12,0,10*ROW('Sanitation Data'!D86)),NA())</f>
        <v>#N/A</v>
      </c>
      <c r="AA92" s="517" t="e">
        <f ca="1">+IF(AND(ISNUMBER(OFFSET('Sanitation Data'!$E$4,0,10*ROW('Sanitation Data'!E86))),'Data Summary'!CP92="Yes"),100-OFFSET('Sanitation Data'!$E$4,0,10*ROW('Sanitation Data'!E86)),NA())</f>
        <v>#N/A</v>
      </c>
      <c r="AB92" s="517" t="e">
        <f ca="1">+IF(AND(ISNUMBER(OFFSET('Sanitation Data'!$E$6,0,10*ROW('Sanitation Data'!E86))),'Data Summary'!CQ92="Yes"),OFFSET('Sanitation Data'!$E$6,0,10*ROW('Sanitation Data'!E86)),NA())</f>
        <v>#N/A</v>
      </c>
      <c r="AC92" s="517" t="e">
        <f ca="1">+IF(AND(ISNUMBER(OFFSET('Sanitation Data'!$E$10,0,10*ROW('Sanitation Data'!E86))),'Data Summary'!CR92="Yes"),OFFSET('Sanitation Data'!$E$10,0,10*ROW('Sanitation Data'!E86)),NA())</f>
        <v>#N/A</v>
      </c>
      <c r="AD92" s="517" t="e">
        <f ca="1">+IF(AND(ISNUMBER(OFFSET('Sanitation Data'!$E$11,0,10*ROW('Sanitation Data'!E86))),'Data Summary'!CS92="Yes"),OFFSET('Sanitation Data'!$E$11,0,10*ROW('Sanitation Data'!E86)),NA())</f>
        <v>#N/A</v>
      </c>
      <c r="AE92" s="517" t="e">
        <f ca="1">+IF(AND(ISNUMBER(OFFSET('Sanitation Data'!$E$12,0,10*ROW('Sanitation Data'!E86))),'Data Summary'!CT92="Yes"),OFFSET('Sanitation Data'!$E$12,0,10*ROW('Sanitation Data'!E86)),NA())</f>
        <v>#N/A</v>
      </c>
      <c r="AF92" s="517" t="e">
        <f ca="1">+IF(AND(ISNUMBER(OFFSET('Sanitation Data'!$F$4,0,10*ROW('Sanitation Data'!F86))),'Data Summary'!CU92="Yes"),100-OFFSET('Sanitation Data'!$F$4,0,10*ROW('Sanitation Data'!F86)),NA())</f>
        <v>#N/A</v>
      </c>
      <c r="AG92" s="517" t="e">
        <f ca="1">+IF(AND(ISNUMBER(OFFSET('Sanitation Data'!$F$6,0,10*ROW('Sanitation Data'!F86))),'Data Summary'!CV92="Yes"),OFFSET('Sanitation Data'!$F$6,0,10*ROW('Sanitation Data'!F86)),NA())</f>
        <v>#N/A</v>
      </c>
      <c r="AH92" s="517" t="e">
        <f ca="1">+IF(AND(ISNUMBER(OFFSET('Sanitation Data'!$F$10,0,10*ROW('Sanitation Data'!F86))),'Data Summary'!CW92="Yes"),OFFSET('Sanitation Data'!$F$10,0,10*ROW('Sanitation Data'!F86)),NA())</f>
        <v>#N/A</v>
      </c>
      <c r="AI92" s="517" t="e">
        <f ca="1">+IF(AND(ISNUMBER(OFFSET('Sanitation Data'!$F$11,0,10*ROW('Sanitation Data'!F86))),'Data Summary'!CX92="Yes"),OFFSET('Sanitation Data'!$F$11,0,10*ROW('Sanitation Data'!F86)),NA())</f>
        <v>#N/A</v>
      </c>
      <c r="AJ92" s="517" t="e">
        <f ca="1">+IF(AND(ISNUMBER(OFFSET('Sanitation Data'!$F$12,0,10*ROW('Sanitation Data'!F86))),'Data Summary'!CY92="Yes"),OFFSET('Sanitation Data'!$F$12,0,10*ROW('Sanitation Data'!F86)),NA())</f>
        <v>#N/A</v>
      </c>
      <c r="AK92" s="517" t="e">
        <f ca="1">+IF(AND(ISNUMBER(OFFSET('Sanitation Data'!$G$4,0,10*ROW('Sanitation Data'!G86))),'Data Summary'!CZ92="Yes"),100-OFFSET('Sanitation Data'!$G$4,0,10*ROW('Sanitation Data'!G86)),NA())</f>
        <v>#N/A</v>
      </c>
      <c r="AL92" s="517" t="e">
        <f ca="1">+IF(AND(ISNUMBER(OFFSET('Sanitation Data'!$G$6,0,10*ROW('Sanitation Data'!G86))),'Data Summary'!DA92="Yes"),OFFSET('Sanitation Data'!$G$6,0,10*ROW('Sanitation Data'!G86)),NA())</f>
        <v>#N/A</v>
      </c>
      <c r="AM92" s="517" t="e">
        <f ca="1">+IF(AND(ISNUMBER(OFFSET('Sanitation Data'!$G$10,0,10*ROW('Sanitation Data'!G86))),'Data Summary'!DB92="Yes"),OFFSET('Sanitation Data'!$G$10,0,10*ROW('Sanitation Data'!G86)),NA())</f>
        <v>#N/A</v>
      </c>
      <c r="AN92" s="517" t="e">
        <f ca="1">+IF(AND(ISNUMBER(OFFSET('Sanitation Data'!$G$11,0,10*ROW('Sanitation Data'!G86))),'Data Summary'!DC92="Yes"),OFFSET('Sanitation Data'!$G$11,0,10*ROW('Sanitation Data'!G86)),NA())</f>
        <v>#N/A</v>
      </c>
      <c r="AO92" s="517" t="e">
        <f ca="1">+IF(AND(ISNUMBER(OFFSET('Sanitation Data'!$G$12,0,10*ROW('Sanitation Data'!G86))),'Data Summary'!DD92="Yes"),OFFSET('Sanitation Data'!$G$12,0,10*ROW('Sanitation Data'!G86)),NA())</f>
        <v>#N/A</v>
      </c>
      <c r="AP92" s="517" t="e">
        <f ca="1">+IF(AND(ISNUMBER(OFFSET('Sanitation Data'!$H$4,0,10*ROW('Sanitation Data'!H86))),'Data Summary'!DE92="Yes"),100-OFFSET('Sanitation Data'!$H$4,0,10*ROW('Sanitation Data'!H86)),NA())</f>
        <v>#N/A</v>
      </c>
      <c r="AQ92" s="517" t="e">
        <f ca="1">+IF(AND(ISNUMBER(OFFSET('Sanitation Data'!$H$6,0,10*ROW('Sanitation Data'!H86))),'Data Summary'!DF92="Yes"),OFFSET('Sanitation Data'!$H$6,0,10*ROW('Sanitation Data'!H86)),NA())</f>
        <v>#N/A</v>
      </c>
      <c r="AR92" s="517" t="e">
        <f ca="1">+IF(AND(ISNUMBER(OFFSET('Sanitation Data'!$H$10,0,10*ROW('Sanitation Data'!H86))),'Data Summary'!DG92="Yes"),OFFSET('Sanitation Data'!$H$10,0,10*ROW('Sanitation Data'!H86)),NA())</f>
        <v>#N/A</v>
      </c>
      <c r="AS92" s="517" t="e">
        <f ca="1">+IF(AND(ISNUMBER(OFFSET('Sanitation Data'!$H$11,0,10*ROW('Sanitation Data'!H86))),'Data Summary'!DH92="Yes"),OFFSET('Sanitation Data'!$H$11,0,10*ROW('Sanitation Data'!H86)),NA())</f>
        <v>#N/A</v>
      </c>
      <c r="AT92" s="517" t="e">
        <f ca="1">+IF(AND(ISNUMBER(OFFSET('Sanitation Data'!$H$12,0,10*ROW('Sanitation Data'!H86))),'Data Summary'!DI92="Yes"),OFFSET('Sanitation Data'!$H$12,0,10*ROW('Sanitation Data'!H86)),NA())</f>
        <v>#N/A</v>
      </c>
      <c r="AU92" s="517" t="e">
        <f ca="1">+IF(AND(ISNUMBER(OFFSET('Sanitation Data'!$I$4,0,10*ROW('Sanitation Data'!I86))),'Data Summary'!DJ92="Yes"),100-OFFSET('Sanitation Data'!$I$4,0,10*ROW('Sanitation Data'!I86)),NA())</f>
        <v>#N/A</v>
      </c>
      <c r="AV92" s="517" t="e">
        <f ca="1">+IF(AND(ISNUMBER(OFFSET('Sanitation Data'!$I$6,0,10*ROW('Sanitation Data'!I86))),'Data Summary'!DK92="Yes"),OFFSET('Sanitation Data'!$I$6,0,10*ROW('Sanitation Data'!I86)),NA())</f>
        <v>#N/A</v>
      </c>
      <c r="AW92" s="517" t="e">
        <f ca="1">+IF(AND(ISNUMBER(OFFSET('Sanitation Data'!$I$10,0,10*ROW('Sanitation Data'!I86))),'Data Summary'!DL92="Yes"),OFFSET('Sanitation Data'!$I$10,0,10*ROW('Sanitation Data'!I86)),NA())</f>
        <v>#N/A</v>
      </c>
      <c r="AX92" s="517" t="e">
        <f ca="1">+IF(AND(ISNUMBER(OFFSET('Sanitation Data'!$I$11,0,10*ROW('Sanitation Data'!I86))),'Data Summary'!DM92="Yes"),OFFSET('Sanitation Data'!$I$11,0,10*ROW('Sanitation Data'!I86)),NA())</f>
        <v>#N/A</v>
      </c>
      <c r="AY92" s="517" t="e">
        <f ca="1">+IF(AND(ISNUMBER(OFFSET('Sanitation Data'!$I$12,0,10*ROW('Sanitation Data'!I86))),'Data Summary'!DN92="Yes"),OFFSET('Sanitation Data'!$I$12,0,10*ROW('Sanitation Data'!I86)),NA())</f>
        <v>#N/A</v>
      </c>
      <c r="AZ92" s="518" t="e">
        <f ca="1">+IF(AND(ISNUMBER(OFFSET('Hygiene Data'!$D$5,0,10*ROW('Hygiene Data'!D86))),'Data Summary'!DO92="Yes"),OFFSET('Hygiene Data'!$D$5,0,10*ROW('Hygiene Data'!D86)),NA())</f>
        <v>#N/A</v>
      </c>
      <c r="BA92" s="518" t="e">
        <f ca="1">+IF(AND(ISNUMBER(OFFSET('Hygiene Data'!$D$7,0,10*ROW('Hygiene Data'!D86))),'Data Summary'!DP92="Yes"),OFFSET('Hygiene Data'!$D$7,0,10*ROW('Hygiene Data'!D86)),NA())</f>
        <v>#N/A</v>
      </c>
      <c r="BB92" s="518" t="e">
        <f ca="1">+IF(AND(ISNUMBER(OFFSET('Hygiene Data'!$D$9,0,10*ROW('Hygiene Data'!D86))),'Data Summary'!DQ92="Yes"),OFFSET('Hygiene Data'!$D$9,0,10*ROW('Hygiene Data'!D86)),NA())</f>
        <v>#N/A</v>
      </c>
      <c r="BC92" s="518" t="e">
        <f ca="1">+IF(AND(ISNUMBER(OFFSET('Hygiene Data'!$E$5,0,10*ROW('Hygiene Data'!E86))),'Data Summary'!DR92="Yes"),OFFSET('Hygiene Data'!$E$5,0,10*ROW('Hygiene Data'!E86)),NA())</f>
        <v>#N/A</v>
      </c>
      <c r="BD92" s="518" t="e">
        <f ca="1">+IF(AND(ISNUMBER(OFFSET('Hygiene Data'!$E$7,0,10*ROW('Hygiene Data'!E86))),'Data Summary'!DS92="Yes"),OFFSET('Hygiene Data'!$E$7,0,10*ROW('Hygiene Data'!E86)),NA())</f>
        <v>#N/A</v>
      </c>
      <c r="BE92" s="518" t="e">
        <f ca="1">+IF(AND(ISNUMBER(OFFSET('Hygiene Data'!$E$9,0,10*ROW('Hygiene Data'!E86))),'Data Summary'!DT92="Yes"),OFFSET('Hygiene Data'!$E$9,0,10*ROW('Hygiene Data'!E86)),NA())</f>
        <v>#N/A</v>
      </c>
      <c r="BF92" s="518" t="e">
        <f ca="1">+IF(AND(ISNUMBER(OFFSET('Hygiene Data'!$F$5,0,10*ROW('Hygiene Data'!F86))),'Data Summary'!DU92="Yes"),OFFSET('Hygiene Data'!$F$5,0,10*ROW('Hygiene Data'!F86)),NA())</f>
        <v>#N/A</v>
      </c>
      <c r="BG92" s="518" t="e">
        <f ca="1">+IF(AND(ISNUMBER(OFFSET('Hygiene Data'!$F$7,0,10*ROW('Hygiene Data'!F86))),'Data Summary'!DV92="Yes"),OFFSET('Hygiene Data'!$F$7,0,10*ROW('Hygiene Data'!F86)),NA())</f>
        <v>#N/A</v>
      </c>
      <c r="BH92" s="518" t="e">
        <f ca="1">+IF(AND(ISNUMBER(OFFSET('Hygiene Data'!$F$9,0,10*ROW('Hygiene Data'!F86))),'Data Summary'!DW92="Yes"),OFFSET('Hygiene Data'!$F$9,0,10*ROW('Hygiene Data'!F86)),NA())</f>
        <v>#N/A</v>
      </c>
      <c r="BI92" s="518" t="e">
        <f ca="1">+IF(AND(ISNUMBER(OFFSET('Hygiene Data'!$G$5,0,10*ROW('Hygiene Data'!G86))),'Data Summary'!DX92="Yes"),OFFSET('Hygiene Data'!$G$5,0,10*ROW('Hygiene Data'!G86)),NA())</f>
        <v>#N/A</v>
      </c>
      <c r="BJ92" s="518" t="e">
        <f ca="1">+IF(AND(ISNUMBER(OFFSET('Hygiene Data'!$G$7,0,10*ROW('Hygiene Data'!G86))),'Data Summary'!DY92="Yes"),OFFSET('Hygiene Data'!$G$7,0,10*ROW('Hygiene Data'!G86)),NA())</f>
        <v>#N/A</v>
      </c>
      <c r="BK92" s="518" t="e">
        <f ca="1">+IF(AND(ISNUMBER(OFFSET('Hygiene Data'!$G$9,0,10*ROW('Hygiene Data'!G86))),'Data Summary'!DZ92="Yes"),OFFSET('Hygiene Data'!$G$9,0,10*ROW('Hygiene Data'!G86)),NA())</f>
        <v>#N/A</v>
      </c>
      <c r="BL92" s="518" t="e">
        <f ca="1">+IF(AND(ISNUMBER(OFFSET('Hygiene Data'!$H$5,0,10*ROW('Hygiene Data'!H86))),'Data Summary'!EA92="Yes"),OFFSET('Hygiene Data'!$H$5,0,10*ROW('Hygiene Data'!H86)),NA())</f>
        <v>#N/A</v>
      </c>
      <c r="BM92" s="518" t="e">
        <f ca="1">+IF(AND(ISNUMBER(OFFSET('Hygiene Data'!$H$7,0,10*ROW('Hygiene Data'!H86))),'Data Summary'!EB92="Yes"),OFFSET('Hygiene Data'!$H$7,0,10*ROW('Hygiene Data'!H86)),NA())</f>
        <v>#N/A</v>
      </c>
      <c r="BN92" s="518" t="e">
        <f ca="1">+IF(AND(ISNUMBER(OFFSET('Hygiene Data'!$H$9,0,10*ROW('Hygiene Data'!H86))),'Data Summary'!EC92="Yes"),OFFSET('Hygiene Data'!$H$9,0,10*ROW('Hygiene Data'!H86)),NA())</f>
        <v>#N/A</v>
      </c>
      <c r="BO92" s="518" t="e">
        <f ca="1">+IF(AND(ISNUMBER(OFFSET('Hygiene Data'!$I$5,0,10*ROW('Hygiene Data'!I86))),'Data Summary'!ED92="Yes"),OFFSET('Hygiene Data'!$I$5,0,10*ROW('Hygiene Data'!I86)),NA())</f>
        <v>#N/A</v>
      </c>
      <c r="BP92" s="518" t="e">
        <f ca="1">+IF(AND(ISNUMBER(OFFSET('Hygiene Data'!$I$7,0,10*ROW('Hygiene Data'!I86))),'Data Summary'!EE92="Yes"),OFFSET('Hygiene Data'!$I$7,0,10*ROW('Hygiene Data'!I86)),NA())</f>
        <v>#N/A</v>
      </c>
      <c r="BQ92" s="518" t="e">
        <f ca="1">+IF(AND(ISNUMBER(OFFSET('Hygiene Data'!$I$9,0,10*ROW('Hygiene Data'!I86))),'Data Summary'!EF92="Yes"),OFFSET('Hygiene Data'!$I$9,0,10*ROW('Hygiene Data'!I86)),NA())</f>
        <v>#N/A</v>
      </c>
    </row>
    <row r="93" spans="1:69" x14ac:dyDescent="0.25">
      <c r="A93" s="514" t="e">
        <f ca="1">+RIGHT('Data Summary'!A93,LEN('Data Summary'!A93)-9)</f>
        <v>#VALUE!</v>
      </c>
      <c r="B93" s="488" t="str">
        <f ca="1">+IF(ISTEXT('Data Summary'!B93),'Data Summary'!B93,"")</f>
        <v/>
      </c>
      <c r="C93" s="515" t="e">
        <f ca="1">+VALUE('Data Summary'!C93)</f>
        <v>#VALUE!</v>
      </c>
      <c r="D93" s="516" t="e">
        <f ca="1">+IF(AND(ISNUMBER(OFFSET('Water Data'!$D$4,0,10*ROW('Water Data'!D87))),'Data Summary'!BS93="Yes"),100-OFFSET('Water Data'!$D$4,0,10*ROW('Water Data'!D87)),NA())</f>
        <v>#N/A</v>
      </c>
      <c r="E93" s="516" t="e">
        <f ca="1">+IF(AND(ISNUMBER(OFFSET('Water Data'!$D$6,0,10*ROW('Water Data'!D87))),'Data Summary'!BT93="Yes"),OFFSET('Water Data'!$D$6,0,10*ROW('Water Data'!D87)),NA())</f>
        <v>#N/A</v>
      </c>
      <c r="F93" s="516" t="e">
        <f ca="1">+IF(AND(ISNUMBER(OFFSET('Water Data'!$D$9,0,10*ROW('Water Data'!D87))),'Data Summary'!BU93="Yes"),OFFSET('Water Data'!$D$9,0,10*ROW('Water Data'!D87)),NA())</f>
        <v>#N/A</v>
      </c>
      <c r="G93" s="516" t="e">
        <f ca="1">+IF(AND(ISNUMBER(OFFSET('Water Data'!$E$4,0,10*ROW('Water Data'!E87))),'Data Summary'!BV93="Yes"),100-OFFSET('Water Data'!$E$4,0,10*ROW('Water Data'!E87)),NA())</f>
        <v>#N/A</v>
      </c>
      <c r="H93" s="516" t="e">
        <f ca="1">+IF(AND(ISNUMBER(OFFSET('Water Data'!$E$6,0,10*ROW('Water Data'!E87))),'Data Summary'!BW93="Yes"),OFFSET('Water Data'!$E$6,0,10*ROW('Water Data'!E87)),NA())</f>
        <v>#N/A</v>
      </c>
      <c r="I93" s="516" t="e">
        <f ca="1">+IF(AND(ISNUMBER(OFFSET('Water Data'!$E$9,0,10*ROW('Water Data'!E87))),'Data Summary'!BX93="Yes"),OFFSET('Water Data'!$E$9,0,10*ROW('Water Data'!E87)),NA())</f>
        <v>#N/A</v>
      </c>
      <c r="J93" s="516" t="e">
        <f ca="1">+IF(AND(ISNUMBER(OFFSET('Water Data'!$F$4,0,10*ROW('Water Data'!F87))),'Data Summary'!BY93="Yes"),100-OFFSET('Water Data'!$F$4,0,10*ROW('Water Data'!F87)),NA())</f>
        <v>#N/A</v>
      </c>
      <c r="K93" s="516" t="e">
        <f ca="1">+IF(AND(ISNUMBER(OFFSET('Water Data'!$F$6,0,10*ROW('Water Data'!F87))),'Data Summary'!BZ93="Yes"),OFFSET('Water Data'!$F$6,0,10*ROW('Water Data'!F87)),NA())</f>
        <v>#N/A</v>
      </c>
      <c r="L93" s="516" t="e">
        <f ca="1">+IF(AND(ISNUMBER(OFFSET('Water Data'!$F$9,0,10*ROW('Water Data'!F87))),'Data Summary'!CA93="Yes"),OFFSET('Water Data'!$F$9,0,10*ROW('Water Data'!F87)),NA())</f>
        <v>#N/A</v>
      </c>
      <c r="M93" s="516" t="e">
        <f ca="1">+IF(AND(ISNUMBER(OFFSET('Water Data'!$G$4,0,10*ROW('Water Data'!G87))),'Data Summary'!CB93="Yes"),100-OFFSET('Water Data'!$G$4,0,10*ROW('Water Data'!G87)),NA())</f>
        <v>#N/A</v>
      </c>
      <c r="N93" s="516" t="e">
        <f ca="1">+IF(AND(ISNUMBER(OFFSET('Water Data'!$G$6,0,10*ROW('Water Data'!G87))),'Data Summary'!CC93="Yes"),OFFSET('Water Data'!$G$6,0,10*ROW('Water Data'!G87)),NA())</f>
        <v>#N/A</v>
      </c>
      <c r="O93" s="516" t="e">
        <f ca="1">+IF(AND(ISNUMBER(OFFSET('Water Data'!$G$9,0,10*ROW('Water Data'!G87))),'Data Summary'!CD93="Yes"),OFFSET('Water Data'!$G$9,0,10*ROW('Water Data'!G87)),NA())</f>
        <v>#N/A</v>
      </c>
      <c r="P93" s="516" t="e">
        <f ca="1">+IF(AND(ISNUMBER(OFFSET('Water Data'!$H$4,0,10*ROW('Water Data'!H87))),'Data Summary'!CE93="Yes"),100-OFFSET('Water Data'!$H$4,0,10*ROW('Water Data'!H87)),NA())</f>
        <v>#N/A</v>
      </c>
      <c r="Q93" s="516" t="e">
        <f ca="1">+IF(AND(ISNUMBER(OFFSET('Water Data'!$H$6,0,10*ROW('Water Data'!H87))),'Data Summary'!CF93="Yes"),OFFSET('Water Data'!$H$6,0,10*ROW('Water Data'!H87)),NA())</f>
        <v>#N/A</v>
      </c>
      <c r="R93" s="516" t="e">
        <f ca="1">+IF(AND(ISNUMBER(OFFSET('Water Data'!$H$9,0,10*ROW('Water Data'!H87))),'Data Summary'!CG93="Yes"),OFFSET('Water Data'!$H$9,0,10*ROW('Water Data'!H87)),NA())</f>
        <v>#N/A</v>
      </c>
      <c r="S93" s="516" t="e">
        <f ca="1">+IF(AND(ISNUMBER(OFFSET('Water Data'!$I$4,0,10*ROW('Water Data'!I87))),'Data Summary'!CH93="Yes"),100-OFFSET('Water Data'!$I$4,0,10*ROW('Water Data'!I87)),NA())</f>
        <v>#N/A</v>
      </c>
      <c r="T93" s="516" t="e">
        <f ca="1">+IF(AND(ISNUMBER(OFFSET('Water Data'!$I$6,0,10*ROW('Water Data'!I87))),'Data Summary'!CI93="Yes"),OFFSET('Water Data'!$I$6,0,10*ROW('Water Data'!I87)),NA())</f>
        <v>#N/A</v>
      </c>
      <c r="U93" s="516" t="e">
        <f ca="1">+IF(AND(ISNUMBER(OFFSET('Water Data'!$I$9,0,10*ROW('Water Data'!I87))),'Data Summary'!CJ93="Yes"),OFFSET('Water Data'!$I$9,0,10*ROW('Water Data'!I87)),NA())</f>
        <v>#N/A</v>
      </c>
      <c r="V93" s="517" t="e">
        <f ca="1">+IF(AND(ISNUMBER(OFFSET('Sanitation Data'!$D$4,0,10*ROW('Sanitation Data'!D87))),'Data Summary'!CK93="Yes"),100-OFFSET('Sanitation Data'!$D$4,0,10*ROW('Sanitation Data'!D87)),NA())</f>
        <v>#N/A</v>
      </c>
      <c r="W93" s="517" t="e">
        <f ca="1">+IF(AND(ISNUMBER(OFFSET('Sanitation Data'!$D$6,0,10*ROW('Sanitation Data'!D87))),'Data Summary'!CL93="Yes"),OFFSET('Sanitation Data'!$D$6,0,10*ROW('Sanitation Data'!D87)),NA())</f>
        <v>#N/A</v>
      </c>
      <c r="X93" s="517" t="e">
        <f ca="1">+IF(AND(ISNUMBER(OFFSET('Sanitation Data'!$D$10,0,10*ROW('Sanitation Data'!D87))),'Data Summary'!CM93="Yes"),OFFSET('Sanitation Data'!$D$10,0,10*ROW('Sanitation Data'!D87)),NA())</f>
        <v>#N/A</v>
      </c>
      <c r="Y93" s="517" t="e">
        <f ca="1">+IF(AND(ISNUMBER(OFFSET('Sanitation Data'!$D$11,0,10*ROW('Sanitation Data'!D87))),'Data Summary'!CN93="Yes"),OFFSET('Sanitation Data'!$D$11,0,10*ROW('Sanitation Data'!D87)),NA())</f>
        <v>#N/A</v>
      </c>
      <c r="Z93" s="517" t="e">
        <f ca="1">+IF(AND(ISNUMBER(OFFSET('Sanitation Data'!$D$12,0,10*ROW('Sanitation Data'!D87))),'Data Summary'!CO93="Yes"),OFFSET('Sanitation Data'!$D$12,0,10*ROW('Sanitation Data'!D87)),NA())</f>
        <v>#N/A</v>
      </c>
      <c r="AA93" s="517" t="e">
        <f ca="1">+IF(AND(ISNUMBER(OFFSET('Sanitation Data'!$E$4,0,10*ROW('Sanitation Data'!E87))),'Data Summary'!CP93="Yes"),100-OFFSET('Sanitation Data'!$E$4,0,10*ROW('Sanitation Data'!E87)),NA())</f>
        <v>#N/A</v>
      </c>
      <c r="AB93" s="517" t="e">
        <f ca="1">+IF(AND(ISNUMBER(OFFSET('Sanitation Data'!$E$6,0,10*ROW('Sanitation Data'!E87))),'Data Summary'!CQ93="Yes"),OFFSET('Sanitation Data'!$E$6,0,10*ROW('Sanitation Data'!E87)),NA())</f>
        <v>#N/A</v>
      </c>
      <c r="AC93" s="517" t="e">
        <f ca="1">+IF(AND(ISNUMBER(OFFSET('Sanitation Data'!$E$10,0,10*ROW('Sanitation Data'!E87))),'Data Summary'!CR93="Yes"),OFFSET('Sanitation Data'!$E$10,0,10*ROW('Sanitation Data'!E87)),NA())</f>
        <v>#N/A</v>
      </c>
      <c r="AD93" s="517" t="e">
        <f ca="1">+IF(AND(ISNUMBER(OFFSET('Sanitation Data'!$E$11,0,10*ROW('Sanitation Data'!E87))),'Data Summary'!CS93="Yes"),OFFSET('Sanitation Data'!$E$11,0,10*ROW('Sanitation Data'!E87)),NA())</f>
        <v>#N/A</v>
      </c>
      <c r="AE93" s="517" t="e">
        <f ca="1">+IF(AND(ISNUMBER(OFFSET('Sanitation Data'!$E$12,0,10*ROW('Sanitation Data'!E87))),'Data Summary'!CT93="Yes"),OFFSET('Sanitation Data'!$E$12,0,10*ROW('Sanitation Data'!E87)),NA())</f>
        <v>#N/A</v>
      </c>
      <c r="AF93" s="517" t="e">
        <f ca="1">+IF(AND(ISNUMBER(OFFSET('Sanitation Data'!$F$4,0,10*ROW('Sanitation Data'!F87))),'Data Summary'!CU93="Yes"),100-OFFSET('Sanitation Data'!$F$4,0,10*ROW('Sanitation Data'!F87)),NA())</f>
        <v>#N/A</v>
      </c>
      <c r="AG93" s="517" t="e">
        <f ca="1">+IF(AND(ISNUMBER(OFFSET('Sanitation Data'!$F$6,0,10*ROW('Sanitation Data'!F87))),'Data Summary'!CV93="Yes"),OFFSET('Sanitation Data'!$F$6,0,10*ROW('Sanitation Data'!F87)),NA())</f>
        <v>#N/A</v>
      </c>
      <c r="AH93" s="517" t="e">
        <f ca="1">+IF(AND(ISNUMBER(OFFSET('Sanitation Data'!$F$10,0,10*ROW('Sanitation Data'!F87))),'Data Summary'!CW93="Yes"),OFFSET('Sanitation Data'!$F$10,0,10*ROW('Sanitation Data'!F87)),NA())</f>
        <v>#N/A</v>
      </c>
      <c r="AI93" s="517" t="e">
        <f ca="1">+IF(AND(ISNUMBER(OFFSET('Sanitation Data'!$F$11,0,10*ROW('Sanitation Data'!F87))),'Data Summary'!CX93="Yes"),OFFSET('Sanitation Data'!$F$11,0,10*ROW('Sanitation Data'!F87)),NA())</f>
        <v>#N/A</v>
      </c>
      <c r="AJ93" s="517" t="e">
        <f ca="1">+IF(AND(ISNUMBER(OFFSET('Sanitation Data'!$F$12,0,10*ROW('Sanitation Data'!F87))),'Data Summary'!CY93="Yes"),OFFSET('Sanitation Data'!$F$12,0,10*ROW('Sanitation Data'!F87)),NA())</f>
        <v>#N/A</v>
      </c>
      <c r="AK93" s="517" t="e">
        <f ca="1">+IF(AND(ISNUMBER(OFFSET('Sanitation Data'!$G$4,0,10*ROW('Sanitation Data'!G87))),'Data Summary'!CZ93="Yes"),100-OFFSET('Sanitation Data'!$G$4,0,10*ROW('Sanitation Data'!G87)),NA())</f>
        <v>#N/A</v>
      </c>
      <c r="AL93" s="517" t="e">
        <f ca="1">+IF(AND(ISNUMBER(OFFSET('Sanitation Data'!$G$6,0,10*ROW('Sanitation Data'!G87))),'Data Summary'!DA93="Yes"),OFFSET('Sanitation Data'!$G$6,0,10*ROW('Sanitation Data'!G87)),NA())</f>
        <v>#N/A</v>
      </c>
      <c r="AM93" s="517" t="e">
        <f ca="1">+IF(AND(ISNUMBER(OFFSET('Sanitation Data'!$G$10,0,10*ROW('Sanitation Data'!G87))),'Data Summary'!DB93="Yes"),OFFSET('Sanitation Data'!$G$10,0,10*ROW('Sanitation Data'!G87)),NA())</f>
        <v>#N/A</v>
      </c>
      <c r="AN93" s="517" t="e">
        <f ca="1">+IF(AND(ISNUMBER(OFFSET('Sanitation Data'!$G$11,0,10*ROW('Sanitation Data'!G87))),'Data Summary'!DC93="Yes"),OFFSET('Sanitation Data'!$G$11,0,10*ROW('Sanitation Data'!G87)),NA())</f>
        <v>#N/A</v>
      </c>
      <c r="AO93" s="517" t="e">
        <f ca="1">+IF(AND(ISNUMBER(OFFSET('Sanitation Data'!$G$12,0,10*ROW('Sanitation Data'!G87))),'Data Summary'!DD93="Yes"),OFFSET('Sanitation Data'!$G$12,0,10*ROW('Sanitation Data'!G87)),NA())</f>
        <v>#N/A</v>
      </c>
      <c r="AP93" s="517" t="e">
        <f ca="1">+IF(AND(ISNUMBER(OFFSET('Sanitation Data'!$H$4,0,10*ROW('Sanitation Data'!H87))),'Data Summary'!DE93="Yes"),100-OFFSET('Sanitation Data'!$H$4,0,10*ROW('Sanitation Data'!H87)),NA())</f>
        <v>#N/A</v>
      </c>
      <c r="AQ93" s="517" t="e">
        <f ca="1">+IF(AND(ISNUMBER(OFFSET('Sanitation Data'!$H$6,0,10*ROW('Sanitation Data'!H87))),'Data Summary'!DF93="Yes"),OFFSET('Sanitation Data'!$H$6,0,10*ROW('Sanitation Data'!H87)),NA())</f>
        <v>#N/A</v>
      </c>
      <c r="AR93" s="517" t="e">
        <f ca="1">+IF(AND(ISNUMBER(OFFSET('Sanitation Data'!$H$10,0,10*ROW('Sanitation Data'!H87))),'Data Summary'!DG93="Yes"),OFFSET('Sanitation Data'!$H$10,0,10*ROW('Sanitation Data'!H87)),NA())</f>
        <v>#N/A</v>
      </c>
      <c r="AS93" s="517" t="e">
        <f ca="1">+IF(AND(ISNUMBER(OFFSET('Sanitation Data'!$H$11,0,10*ROW('Sanitation Data'!H87))),'Data Summary'!DH93="Yes"),OFFSET('Sanitation Data'!$H$11,0,10*ROW('Sanitation Data'!H87)),NA())</f>
        <v>#N/A</v>
      </c>
      <c r="AT93" s="517" t="e">
        <f ca="1">+IF(AND(ISNUMBER(OFFSET('Sanitation Data'!$H$12,0,10*ROW('Sanitation Data'!H87))),'Data Summary'!DI93="Yes"),OFFSET('Sanitation Data'!$H$12,0,10*ROW('Sanitation Data'!H87)),NA())</f>
        <v>#N/A</v>
      </c>
      <c r="AU93" s="517" t="e">
        <f ca="1">+IF(AND(ISNUMBER(OFFSET('Sanitation Data'!$I$4,0,10*ROW('Sanitation Data'!I87))),'Data Summary'!DJ93="Yes"),100-OFFSET('Sanitation Data'!$I$4,0,10*ROW('Sanitation Data'!I87)),NA())</f>
        <v>#N/A</v>
      </c>
      <c r="AV93" s="517" t="e">
        <f ca="1">+IF(AND(ISNUMBER(OFFSET('Sanitation Data'!$I$6,0,10*ROW('Sanitation Data'!I87))),'Data Summary'!DK93="Yes"),OFFSET('Sanitation Data'!$I$6,0,10*ROW('Sanitation Data'!I87)),NA())</f>
        <v>#N/A</v>
      </c>
      <c r="AW93" s="517" t="e">
        <f ca="1">+IF(AND(ISNUMBER(OFFSET('Sanitation Data'!$I$10,0,10*ROW('Sanitation Data'!I87))),'Data Summary'!DL93="Yes"),OFFSET('Sanitation Data'!$I$10,0,10*ROW('Sanitation Data'!I87)),NA())</f>
        <v>#N/A</v>
      </c>
      <c r="AX93" s="517" t="e">
        <f ca="1">+IF(AND(ISNUMBER(OFFSET('Sanitation Data'!$I$11,0,10*ROW('Sanitation Data'!I87))),'Data Summary'!DM93="Yes"),OFFSET('Sanitation Data'!$I$11,0,10*ROW('Sanitation Data'!I87)),NA())</f>
        <v>#N/A</v>
      </c>
      <c r="AY93" s="517" t="e">
        <f ca="1">+IF(AND(ISNUMBER(OFFSET('Sanitation Data'!$I$12,0,10*ROW('Sanitation Data'!I87))),'Data Summary'!DN93="Yes"),OFFSET('Sanitation Data'!$I$12,0,10*ROW('Sanitation Data'!I87)),NA())</f>
        <v>#N/A</v>
      </c>
      <c r="AZ93" s="518" t="e">
        <f ca="1">+IF(AND(ISNUMBER(OFFSET('Hygiene Data'!$D$5,0,10*ROW('Hygiene Data'!D87))),'Data Summary'!DO93="Yes"),OFFSET('Hygiene Data'!$D$5,0,10*ROW('Hygiene Data'!D87)),NA())</f>
        <v>#N/A</v>
      </c>
      <c r="BA93" s="518" t="e">
        <f ca="1">+IF(AND(ISNUMBER(OFFSET('Hygiene Data'!$D$7,0,10*ROW('Hygiene Data'!D87))),'Data Summary'!DP93="Yes"),OFFSET('Hygiene Data'!$D$7,0,10*ROW('Hygiene Data'!D87)),NA())</f>
        <v>#N/A</v>
      </c>
      <c r="BB93" s="518" t="e">
        <f ca="1">+IF(AND(ISNUMBER(OFFSET('Hygiene Data'!$D$9,0,10*ROW('Hygiene Data'!D87))),'Data Summary'!DQ93="Yes"),OFFSET('Hygiene Data'!$D$9,0,10*ROW('Hygiene Data'!D87)),NA())</f>
        <v>#N/A</v>
      </c>
      <c r="BC93" s="518" t="e">
        <f ca="1">+IF(AND(ISNUMBER(OFFSET('Hygiene Data'!$E$5,0,10*ROW('Hygiene Data'!E87))),'Data Summary'!DR93="Yes"),OFFSET('Hygiene Data'!$E$5,0,10*ROW('Hygiene Data'!E87)),NA())</f>
        <v>#N/A</v>
      </c>
      <c r="BD93" s="518" t="e">
        <f ca="1">+IF(AND(ISNUMBER(OFFSET('Hygiene Data'!$E$7,0,10*ROW('Hygiene Data'!E87))),'Data Summary'!DS93="Yes"),OFFSET('Hygiene Data'!$E$7,0,10*ROW('Hygiene Data'!E87)),NA())</f>
        <v>#N/A</v>
      </c>
      <c r="BE93" s="518" t="e">
        <f ca="1">+IF(AND(ISNUMBER(OFFSET('Hygiene Data'!$E$9,0,10*ROW('Hygiene Data'!E87))),'Data Summary'!DT93="Yes"),OFFSET('Hygiene Data'!$E$9,0,10*ROW('Hygiene Data'!E87)),NA())</f>
        <v>#N/A</v>
      </c>
      <c r="BF93" s="518" t="e">
        <f ca="1">+IF(AND(ISNUMBER(OFFSET('Hygiene Data'!$F$5,0,10*ROW('Hygiene Data'!F87))),'Data Summary'!DU93="Yes"),OFFSET('Hygiene Data'!$F$5,0,10*ROW('Hygiene Data'!F87)),NA())</f>
        <v>#N/A</v>
      </c>
      <c r="BG93" s="518" t="e">
        <f ca="1">+IF(AND(ISNUMBER(OFFSET('Hygiene Data'!$F$7,0,10*ROW('Hygiene Data'!F87))),'Data Summary'!DV93="Yes"),OFFSET('Hygiene Data'!$F$7,0,10*ROW('Hygiene Data'!F87)),NA())</f>
        <v>#N/A</v>
      </c>
      <c r="BH93" s="518" t="e">
        <f ca="1">+IF(AND(ISNUMBER(OFFSET('Hygiene Data'!$F$9,0,10*ROW('Hygiene Data'!F87))),'Data Summary'!DW93="Yes"),OFFSET('Hygiene Data'!$F$9,0,10*ROW('Hygiene Data'!F87)),NA())</f>
        <v>#N/A</v>
      </c>
      <c r="BI93" s="518" t="e">
        <f ca="1">+IF(AND(ISNUMBER(OFFSET('Hygiene Data'!$G$5,0,10*ROW('Hygiene Data'!G87))),'Data Summary'!DX93="Yes"),OFFSET('Hygiene Data'!$G$5,0,10*ROW('Hygiene Data'!G87)),NA())</f>
        <v>#N/A</v>
      </c>
      <c r="BJ93" s="518" t="e">
        <f ca="1">+IF(AND(ISNUMBER(OFFSET('Hygiene Data'!$G$7,0,10*ROW('Hygiene Data'!G87))),'Data Summary'!DY93="Yes"),OFFSET('Hygiene Data'!$G$7,0,10*ROW('Hygiene Data'!G87)),NA())</f>
        <v>#N/A</v>
      </c>
      <c r="BK93" s="518" t="e">
        <f ca="1">+IF(AND(ISNUMBER(OFFSET('Hygiene Data'!$G$9,0,10*ROW('Hygiene Data'!G87))),'Data Summary'!DZ93="Yes"),OFFSET('Hygiene Data'!$G$9,0,10*ROW('Hygiene Data'!G87)),NA())</f>
        <v>#N/A</v>
      </c>
      <c r="BL93" s="518" t="e">
        <f ca="1">+IF(AND(ISNUMBER(OFFSET('Hygiene Data'!$H$5,0,10*ROW('Hygiene Data'!H87))),'Data Summary'!EA93="Yes"),OFFSET('Hygiene Data'!$H$5,0,10*ROW('Hygiene Data'!H87)),NA())</f>
        <v>#N/A</v>
      </c>
      <c r="BM93" s="518" t="e">
        <f ca="1">+IF(AND(ISNUMBER(OFFSET('Hygiene Data'!$H$7,0,10*ROW('Hygiene Data'!H87))),'Data Summary'!EB93="Yes"),OFFSET('Hygiene Data'!$H$7,0,10*ROW('Hygiene Data'!H87)),NA())</f>
        <v>#N/A</v>
      </c>
      <c r="BN93" s="518" t="e">
        <f ca="1">+IF(AND(ISNUMBER(OFFSET('Hygiene Data'!$H$9,0,10*ROW('Hygiene Data'!H87))),'Data Summary'!EC93="Yes"),OFFSET('Hygiene Data'!$H$9,0,10*ROW('Hygiene Data'!H87)),NA())</f>
        <v>#N/A</v>
      </c>
      <c r="BO93" s="518" t="e">
        <f ca="1">+IF(AND(ISNUMBER(OFFSET('Hygiene Data'!$I$5,0,10*ROW('Hygiene Data'!I87))),'Data Summary'!ED93="Yes"),OFFSET('Hygiene Data'!$I$5,0,10*ROW('Hygiene Data'!I87)),NA())</f>
        <v>#N/A</v>
      </c>
      <c r="BP93" s="518" t="e">
        <f ca="1">+IF(AND(ISNUMBER(OFFSET('Hygiene Data'!$I$7,0,10*ROW('Hygiene Data'!I87))),'Data Summary'!EE93="Yes"),OFFSET('Hygiene Data'!$I$7,0,10*ROW('Hygiene Data'!I87)),NA())</f>
        <v>#N/A</v>
      </c>
      <c r="BQ93" s="518" t="e">
        <f ca="1">+IF(AND(ISNUMBER(OFFSET('Hygiene Data'!$I$9,0,10*ROW('Hygiene Data'!I87))),'Data Summary'!EF93="Yes"),OFFSET('Hygiene Data'!$I$9,0,10*ROW('Hygiene Data'!I87)),NA())</f>
        <v>#N/A</v>
      </c>
    </row>
    <row r="94" spans="1:69" x14ac:dyDescent="0.25">
      <c r="A94" s="514" t="e">
        <f ca="1">+RIGHT('Data Summary'!A94,LEN('Data Summary'!A94)-9)</f>
        <v>#VALUE!</v>
      </c>
      <c r="B94" s="488" t="str">
        <f ca="1">+IF(ISTEXT('Data Summary'!B94),'Data Summary'!B94,"")</f>
        <v/>
      </c>
      <c r="C94" s="515" t="e">
        <f ca="1">+VALUE('Data Summary'!C94)</f>
        <v>#VALUE!</v>
      </c>
      <c r="D94" s="516" t="e">
        <f ca="1">+IF(AND(ISNUMBER(OFFSET('Water Data'!$D$4,0,10*ROW('Water Data'!D88))),'Data Summary'!BS94="Yes"),100-OFFSET('Water Data'!$D$4,0,10*ROW('Water Data'!D88)),NA())</f>
        <v>#N/A</v>
      </c>
      <c r="E94" s="516" t="e">
        <f ca="1">+IF(AND(ISNUMBER(OFFSET('Water Data'!$D$6,0,10*ROW('Water Data'!D88))),'Data Summary'!BT94="Yes"),OFFSET('Water Data'!$D$6,0,10*ROW('Water Data'!D88)),NA())</f>
        <v>#N/A</v>
      </c>
      <c r="F94" s="516" t="e">
        <f ca="1">+IF(AND(ISNUMBER(OFFSET('Water Data'!$D$9,0,10*ROW('Water Data'!D88))),'Data Summary'!BU94="Yes"),OFFSET('Water Data'!$D$9,0,10*ROW('Water Data'!D88)),NA())</f>
        <v>#N/A</v>
      </c>
      <c r="G94" s="516" t="e">
        <f ca="1">+IF(AND(ISNUMBER(OFFSET('Water Data'!$E$4,0,10*ROW('Water Data'!E88))),'Data Summary'!BV94="Yes"),100-OFFSET('Water Data'!$E$4,0,10*ROW('Water Data'!E88)),NA())</f>
        <v>#N/A</v>
      </c>
      <c r="H94" s="516" t="e">
        <f ca="1">+IF(AND(ISNUMBER(OFFSET('Water Data'!$E$6,0,10*ROW('Water Data'!E88))),'Data Summary'!BW94="Yes"),OFFSET('Water Data'!$E$6,0,10*ROW('Water Data'!E88)),NA())</f>
        <v>#N/A</v>
      </c>
      <c r="I94" s="516" t="e">
        <f ca="1">+IF(AND(ISNUMBER(OFFSET('Water Data'!$E$9,0,10*ROW('Water Data'!E88))),'Data Summary'!BX94="Yes"),OFFSET('Water Data'!$E$9,0,10*ROW('Water Data'!E88)),NA())</f>
        <v>#N/A</v>
      </c>
      <c r="J94" s="516" t="e">
        <f ca="1">+IF(AND(ISNUMBER(OFFSET('Water Data'!$F$4,0,10*ROW('Water Data'!F88))),'Data Summary'!BY94="Yes"),100-OFFSET('Water Data'!$F$4,0,10*ROW('Water Data'!F88)),NA())</f>
        <v>#N/A</v>
      </c>
      <c r="K94" s="516" t="e">
        <f ca="1">+IF(AND(ISNUMBER(OFFSET('Water Data'!$F$6,0,10*ROW('Water Data'!F88))),'Data Summary'!BZ94="Yes"),OFFSET('Water Data'!$F$6,0,10*ROW('Water Data'!F88)),NA())</f>
        <v>#N/A</v>
      </c>
      <c r="L94" s="516" t="e">
        <f ca="1">+IF(AND(ISNUMBER(OFFSET('Water Data'!$F$9,0,10*ROW('Water Data'!F88))),'Data Summary'!CA94="Yes"),OFFSET('Water Data'!$F$9,0,10*ROW('Water Data'!F88)),NA())</f>
        <v>#N/A</v>
      </c>
      <c r="M94" s="516" t="e">
        <f ca="1">+IF(AND(ISNUMBER(OFFSET('Water Data'!$G$4,0,10*ROW('Water Data'!G88))),'Data Summary'!CB94="Yes"),100-OFFSET('Water Data'!$G$4,0,10*ROW('Water Data'!G88)),NA())</f>
        <v>#N/A</v>
      </c>
      <c r="N94" s="516" t="e">
        <f ca="1">+IF(AND(ISNUMBER(OFFSET('Water Data'!$G$6,0,10*ROW('Water Data'!G88))),'Data Summary'!CC94="Yes"),OFFSET('Water Data'!$G$6,0,10*ROW('Water Data'!G88)),NA())</f>
        <v>#N/A</v>
      </c>
      <c r="O94" s="516" t="e">
        <f ca="1">+IF(AND(ISNUMBER(OFFSET('Water Data'!$G$9,0,10*ROW('Water Data'!G88))),'Data Summary'!CD94="Yes"),OFFSET('Water Data'!$G$9,0,10*ROW('Water Data'!G88)),NA())</f>
        <v>#N/A</v>
      </c>
      <c r="P94" s="516" t="e">
        <f ca="1">+IF(AND(ISNUMBER(OFFSET('Water Data'!$H$4,0,10*ROW('Water Data'!H88))),'Data Summary'!CE94="Yes"),100-OFFSET('Water Data'!$H$4,0,10*ROW('Water Data'!H88)),NA())</f>
        <v>#N/A</v>
      </c>
      <c r="Q94" s="516" t="e">
        <f ca="1">+IF(AND(ISNUMBER(OFFSET('Water Data'!$H$6,0,10*ROW('Water Data'!H88))),'Data Summary'!CF94="Yes"),OFFSET('Water Data'!$H$6,0,10*ROW('Water Data'!H88)),NA())</f>
        <v>#N/A</v>
      </c>
      <c r="R94" s="516" t="e">
        <f ca="1">+IF(AND(ISNUMBER(OFFSET('Water Data'!$H$9,0,10*ROW('Water Data'!H88))),'Data Summary'!CG94="Yes"),OFFSET('Water Data'!$H$9,0,10*ROW('Water Data'!H88)),NA())</f>
        <v>#N/A</v>
      </c>
      <c r="S94" s="516" t="e">
        <f ca="1">+IF(AND(ISNUMBER(OFFSET('Water Data'!$I$4,0,10*ROW('Water Data'!I88))),'Data Summary'!CH94="Yes"),100-OFFSET('Water Data'!$I$4,0,10*ROW('Water Data'!I88)),NA())</f>
        <v>#N/A</v>
      </c>
      <c r="T94" s="516" t="e">
        <f ca="1">+IF(AND(ISNUMBER(OFFSET('Water Data'!$I$6,0,10*ROW('Water Data'!I88))),'Data Summary'!CI94="Yes"),OFFSET('Water Data'!$I$6,0,10*ROW('Water Data'!I88)),NA())</f>
        <v>#N/A</v>
      </c>
      <c r="U94" s="516" t="e">
        <f ca="1">+IF(AND(ISNUMBER(OFFSET('Water Data'!$I$9,0,10*ROW('Water Data'!I88))),'Data Summary'!CJ94="Yes"),OFFSET('Water Data'!$I$9,0,10*ROW('Water Data'!I88)),NA())</f>
        <v>#N/A</v>
      </c>
      <c r="V94" s="517" t="e">
        <f ca="1">+IF(AND(ISNUMBER(OFFSET('Sanitation Data'!$D$4,0,10*ROW('Sanitation Data'!D88))),'Data Summary'!CK94="Yes"),100-OFFSET('Sanitation Data'!$D$4,0,10*ROW('Sanitation Data'!D88)),NA())</f>
        <v>#N/A</v>
      </c>
      <c r="W94" s="517" t="e">
        <f ca="1">+IF(AND(ISNUMBER(OFFSET('Sanitation Data'!$D$6,0,10*ROW('Sanitation Data'!D88))),'Data Summary'!CL94="Yes"),OFFSET('Sanitation Data'!$D$6,0,10*ROW('Sanitation Data'!D88)),NA())</f>
        <v>#N/A</v>
      </c>
      <c r="X94" s="517" t="e">
        <f ca="1">+IF(AND(ISNUMBER(OFFSET('Sanitation Data'!$D$10,0,10*ROW('Sanitation Data'!D88))),'Data Summary'!CM94="Yes"),OFFSET('Sanitation Data'!$D$10,0,10*ROW('Sanitation Data'!D88)),NA())</f>
        <v>#N/A</v>
      </c>
      <c r="Y94" s="517" t="e">
        <f ca="1">+IF(AND(ISNUMBER(OFFSET('Sanitation Data'!$D$11,0,10*ROW('Sanitation Data'!D88))),'Data Summary'!CN94="Yes"),OFFSET('Sanitation Data'!$D$11,0,10*ROW('Sanitation Data'!D88)),NA())</f>
        <v>#N/A</v>
      </c>
      <c r="Z94" s="517" t="e">
        <f ca="1">+IF(AND(ISNUMBER(OFFSET('Sanitation Data'!$D$12,0,10*ROW('Sanitation Data'!D88))),'Data Summary'!CO94="Yes"),OFFSET('Sanitation Data'!$D$12,0,10*ROW('Sanitation Data'!D88)),NA())</f>
        <v>#N/A</v>
      </c>
      <c r="AA94" s="517" t="e">
        <f ca="1">+IF(AND(ISNUMBER(OFFSET('Sanitation Data'!$E$4,0,10*ROW('Sanitation Data'!E88))),'Data Summary'!CP94="Yes"),100-OFFSET('Sanitation Data'!$E$4,0,10*ROW('Sanitation Data'!E88)),NA())</f>
        <v>#N/A</v>
      </c>
      <c r="AB94" s="517" t="e">
        <f ca="1">+IF(AND(ISNUMBER(OFFSET('Sanitation Data'!$E$6,0,10*ROW('Sanitation Data'!E88))),'Data Summary'!CQ94="Yes"),OFFSET('Sanitation Data'!$E$6,0,10*ROW('Sanitation Data'!E88)),NA())</f>
        <v>#N/A</v>
      </c>
      <c r="AC94" s="517" t="e">
        <f ca="1">+IF(AND(ISNUMBER(OFFSET('Sanitation Data'!$E$10,0,10*ROW('Sanitation Data'!E88))),'Data Summary'!CR94="Yes"),OFFSET('Sanitation Data'!$E$10,0,10*ROW('Sanitation Data'!E88)),NA())</f>
        <v>#N/A</v>
      </c>
      <c r="AD94" s="517" t="e">
        <f ca="1">+IF(AND(ISNUMBER(OFFSET('Sanitation Data'!$E$11,0,10*ROW('Sanitation Data'!E88))),'Data Summary'!CS94="Yes"),OFFSET('Sanitation Data'!$E$11,0,10*ROW('Sanitation Data'!E88)),NA())</f>
        <v>#N/A</v>
      </c>
      <c r="AE94" s="517" t="e">
        <f ca="1">+IF(AND(ISNUMBER(OFFSET('Sanitation Data'!$E$12,0,10*ROW('Sanitation Data'!E88))),'Data Summary'!CT94="Yes"),OFFSET('Sanitation Data'!$E$12,0,10*ROW('Sanitation Data'!E88)),NA())</f>
        <v>#N/A</v>
      </c>
      <c r="AF94" s="517" t="e">
        <f ca="1">+IF(AND(ISNUMBER(OFFSET('Sanitation Data'!$F$4,0,10*ROW('Sanitation Data'!F88))),'Data Summary'!CU94="Yes"),100-OFFSET('Sanitation Data'!$F$4,0,10*ROW('Sanitation Data'!F88)),NA())</f>
        <v>#N/A</v>
      </c>
      <c r="AG94" s="517" t="e">
        <f ca="1">+IF(AND(ISNUMBER(OFFSET('Sanitation Data'!$F$6,0,10*ROW('Sanitation Data'!F88))),'Data Summary'!CV94="Yes"),OFFSET('Sanitation Data'!$F$6,0,10*ROW('Sanitation Data'!F88)),NA())</f>
        <v>#N/A</v>
      </c>
      <c r="AH94" s="517" t="e">
        <f ca="1">+IF(AND(ISNUMBER(OFFSET('Sanitation Data'!$F$10,0,10*ROW('Sanitation Data'!F88))),'Data Summary'!CW94="Yes"),OFFSET('Sanitation Data'!$F$10,0,10*ROW('Sanitation Data'!F88)),NA())</f>
        <v>#N/A</v>
      </c>
      <c r="AI94" s="517" t="e">
        <f ca="1">+IF(AND(ISNUMBER(OFFSET('Sanitation Data'!$F$11,0,10*ROW('Sanitation Data'!F88))),'Data Summary'!CX94="Yes"),OFFSET('Sanitation Data'!$F$11,0,10*ROW('Sanitation Data'!F88)),NA())</f>
        <v>#N/A</v>
      </c>
      <c r="AJ94" s="517" t="e">
        <f ca="1">+IF(AND(ISNUMBER(OFFSET('Sanitation Data'!$F$12,0,10*ROW('Sanitation Data'!F88))),'Data Summary'!CY94="Yes"),OFFSET('Sanitation Data'!$F$12,0,10*ROW('Sanitation Data'!F88)),NA())</f>
        <v>#N/A</v>
      </c>
      <c r="AK94" s="517" t="e">
        <f ca="1">+IF(AND(ISNUMBER(OFFSET('Sanitation Data'!$G$4,0,10*ROW('Sanitation Data'!G88))),'Data Summary'!CZ94="Yes"),100-OFFSET('Sanitation Data'!$G$4,0,10*ROW('Sanitation Data'!G88)),NA())</f>
        <v>#N/A</v>
      </c>
      <c r="AL94" s="517" t="e">
        <f ca="1">+IF(AND(ISNUMBER(OFFSET('Sanitation Data'!$G$6,0,10*ROW('Sanitation Data'!G88))),'Data Summary'!DA94="Yes"),OFFSET('Sanitation Data'!$G$6,0,10*ROW('Sanitation Data'!G88)),NA())</f>
        <v>#N/A</v>
      </c>
      <c r="AM94" s="517" t="e">
        <f ca="1">+IF(AND(ISNUMBER(OFFSET('Sanitation Data'!$G$10,0,10*ROW('Sanitation Data'!G88))),'Data Summary'!DB94="Yes"),OFFSET('Sanitation Data'!$G$10,0,10*ROW('Sanitation Data'!G88)),NA())</f>
        <v>#N/A</v>
      </c>
      <c r="AN94" s="517" t="e">
        <f ca="1">+IF(AND(ISNUMBER(OFFSET('Sanitation Data'!$G$11,0,10*ROW('Sanitation Data'!G88))),'Data Summary'!DC94="Yes"),OFFSET('Sanitation Data'!$G$11,0,10*ROW('Sanitation Data'!G88)),NA())</f>
        <v>#N/A</v>
      </c>
      <c r="AO94" s="517" t="e">
        <f ca="1">+IF(AND(ISNUMBER(OFFSET('Sanitation Data'!$G$12,0,10*ROW('Sanitation Data'!G88))),'Data Summary'!DD94="Yes"),OFFSET('Sanitation Data'!$G$12,0,10*ROW('Sanitation Data'!G88)),NA())</f>
        <v>#N/A</v>
      </c>
      <c r="AP94" s="517" t="e">
        <f ca="1">+IF(AND(ISNUMBER(OFFSET('Sanitation Data'!$H$4,0,10*ROW('Sanitation Data'!H88))),'Data Summary'!DE94="Yes"),100-OFFSET('Sanitation Data'!$H$4,0,10*ROW('Sanitation Data'!H88)),NA())</f>
        <v>#N/A</v>
      </c>
      <c r="AQ94" s="517" t="e">
        <f ca="1">+IF(AND(ISNUMBER(OFFSET('Sanitation Data'!$H$6,0,10*ROW('Sanitation Data'!H88))),'Data Summary'!DF94="Yes"),OFFSET('Sanitation Data'!$H$6,0,10*ROW('Sanitation Data'!H88)),NA())</f>
        <v>#N/A</v>
      </c>
      <c r="AR94" s="517" t="e">
        <f ca="1">+IF(AND(ISNUMBER(OFFSET('Sanitation Data'!$H$10,0,10*ROW('Sanitation Data'!H88))),'Data Summary'!DG94="Yes"),OFFSET('Sanitation Data'!$H$10,0,10*ROW('Sanitation Data'!H88)),NA())</f>
        <v>#N/A</v>
      </c>
      <c r="AS94" s="517" t="e">
        <f ca="1">+IF(AND(ISNUMBER(OFFSET('Sanitation Data'!$H$11,0,10*ROW('Sanitation Data'!H88))),'Data Summary'!DH94="Yes"),OFFSET('Sanitation Data'!$H$11,0,10*ROW('Sanitation Data'!H88)),NA())</f>
        <v>#N/A</v>
      </c>
      <c r="AT94" s="517" t="e">
        <f ca="1">+IF(AND(ISNUMBER(OFFSET('Sanitation Data'!$H$12,0,10*ROW('Sanitation Data'!H88))),'Data Summary'!DI94="Yes"),OFFSET('Sanitation Data'!$H$12,0,10*ROW('Sanitation Data'!H88)),NA())</f>
        <v>#N/A</v>
      </c>
      <c r="AU94" s="517" t="e">
        <f ca="1">+IF(AND(ISNUMBER(OFFSET('Sanitation Data'!$I$4,0,10*ROW('Sanitation Data'!I88))),'Data Summary'!DJ94="Yes"),100-OFFSET('Sanitation Data'!$I$4,0,10*ROW('Sanitation Data'!I88)),NA())</f>
        <v>#N/A</v>
      </c>
      <c r="AV94" s="517" t="e">
        <f ca="1">+IF(AND(ISNUMBER(OFFSET('Sanitation Data'!$I$6,0,10*ROW('Sanitation Data'!I88))),'Data Summary'!DK94="Yes"),OFFSET('Sanitation Data'!$I$6,0,10*ROW('Sanitation Data'!I88)),NA())</f>
        <v>#N/A</v>
      </c>
      <c r="AW94" s="517" t="e">
        <f ca="1">+IF(AND(ISNUMBER(OFFSET('Sanitation Data'!$I$10,0,10*ROW('Sanitation Data'!I88))),'Data Summary'!DL94="Yes"),OFFSET('Sanitation Data'!$I$10,0,10*ROW('Sanitation Data'!I88)),NA())</f>
        <v>#N/A</v>
      </c>
      <c r="AX94" s="517" t="e">
        <f ca="1">+IF(AND(ISNUMBER(OFFSET('Sanitation Data'!$I$11,0,10*ROW('Sanitation Data'!I88))),'Data Summary'!DM94="Yes"),OFFSET('Sanitation Data'!$I$11,0,10*ROW('Sanitation Data'!I88)),NA())</f>
        <v>#N/A</v>
      </c>
      <c r="AY94" s="517" t="e">
        <f ca="1">+IF(AND(ISNUMBER(OFFSET('Sanitation Data'!$I$12,0,10*ROW('Sanitation Data'!I88))),'Data Summary'!DN94="Yes"),OFFSET('Sanitation Data'!$I$12,0,10*ROW('Sanitation Data'!I88)),NA())</f>
        <v>#N/A</v>
      </c>
      <c r="AZ94" s="518" t="e">
        <f ca="1">+IF(AND(ISNUMBER(OFFSET('Hygiene Data'!$D$5,0,10*ROW('Hygiene Data'!D88))),'Data Summary'!DO94="Yes"),OFFSET('Hygiene Data'!$D$5,0,10*ROW('Hygiene Data'!D88)),NA())</f>
        <v>#N/A</v>
      </c>
      <c r="BA94" s="518" t="e">
        <f ca="1">+IF(AND(ISNUMBER(OFFSET('Hygiene Data'!$D$7,0,10*ROW('Hygiene Data'!D88))),'Data Summary'!DP94="Yes"),OFFSET('Hygiene Data'!$D$7,0,10*ROW('Hygiene Data'!D88)),NA())</f>
        <v>#N/A</v>
      </c>
      <c r="BB94" s="518" t="e">
        <f ca="1">+IF(AND(ISNUMBER(OFFSET('Hygiene Data'!$D$9,0,10*ROW('Hygiene Data'!D88))),'Data Summary'!DQ94="Yes"),OFFSET('Hygiene Data'!$D$9,0,10*ROW('Hygiene Data'!D88)),NA())</f>
        <v>#N/A</v>
      </c>
      <c r="BC94" s="518" t="e">
        <f ca="1">+IF(AND(ISNUMBER(OFFSET('Hygiene Data'!$E$5,0,10*ROW('Hygiene Data'!E88))),'Data Summary'!DR94="Yes"),OFFSET('Hygiene Data'!$E$5,0,10*ROW('Hygiene Data'!E88)),NA())</f>
        <v>#N/A</v>
      </c>
      <c r="BD94" s="518" t="e">
        <f ca="1">+IF(AND(ISNUMBER(OFFSET('Hygiene Data'!$E$7,0,10*ROW('Hygiene Data'!E88))),'Data Summary'!DS94="Yes"),OFFSET('Hygiene Data'!$E$7,0,10*ROW('Hygiene Data'!E88)),NA())</f>
        <v>#N/A</v>
      </c>
      <c r="BE94" s="518" t="e">
        <f ca="1">+IF(AND(ISNUMBER(OFFSET('Hygiene Data'!$E$9,0,10*ROW('Hygiene Data'!E88))),'Data Summary'!DT94="Yes"),OFFSET('Hygiene Data'!$E$9,0,10*ROW('Hygiene Data'!E88)),NA())</f>
        <v>#N/A</v>
      </c>
      <c r="BF94" s="518" t="e">
        <f ca="1">+IF(AND(ISNUMBER(OFFSET('Hygiene Data'!$F$5,0,10*ROW('Hygiene Data'!F88))),'Data Summary'!DU94="Yes"),OFFSET('Hygiene Data'!$F$5,0,10*ROW('Hygiene Data'!F88)),NA())</f>
        <v>#N/A</v>
      </c>
      <c r="BG94" s="518" t="e">
        <f ca="1">+IF(AND(ISNUMBER(OFFSET('Hygiene Data'!$F$7,0,10*ROW('Hygiene Data'!F88))),'Data Summary'!DV94="Yes"),OFFSET('Hygiene Data'!$F$7,0,10*ROW('Hygiene Data'!F88)),NA())</f>
        <v>#N/A</v>
      </c>
      <c r="BH94" s="518" t="e">
        <f ca="1">+IF(AND(ISNUMBER(OFFSET('Hygiene Data'!$F$9,0,10*ROW('Hygiene Data'!F88))),'Data Summary'!DW94="Yes"),OFFSET('Hygiene Data'!$F$9,0,10*ROW('Hygiene Data'!F88)),NA())</f>
        <v>#N/A</v>
      </c>
      <c r="BI94" s="518" t="e">
        <f ca="1">+IF(AND(ISNUMBER(OFFSET('Hygiene Data'!$G$5,0,10*ROW('Hygiene Data'!G88))),'Data Summary'!DX94="Yes"),OFFSET('Hygiene Data'!$G$5,0,10*ROW('Hygiene Data'!G88)),NA())</f>
        <v>#N/A</v>
      </c>
      <c r="BJ94" s="518" t="e">
        <f ca="1">+IF(AND(ISNUMBER(OFFSET('Hygiene Data'!$G$7,0,10*ROW('Hygiene Data'!G88))),'Data Summary'!DY94="Yes"),OFFSET('Hygiene Data'!$G$7,0,10*ROW('Hygiene Data'!G88)),NA())</f>
        <v>#N/A</v>
      </c>
      <c r="BK94" s="518" t="e">
        <f ca="1">+IF(AND(ISNUMBER(OFFSET('Hygiene Data'!$G$9,0,10*ROW('Hygiene Data'!G88))),'Data Summary'!DZ94="Yes"),OFFSET('Hygiene Data'!$G$9,0,10*ROW('Hygiene Data'!G88)),NA())</f>
        <v>#N/A</v>
      </c>
      <c r="BL94" s="518" t="e">
        <f ca="1">+IF(AND(ISNUMBER(OFFSET('Hygiene Data'!$H$5,0,10*ROW('Hygiene Data'!H88))),'Data Summary'!EA94="Yes"),OFFSET('Hygiene Data'!$H$5,0,10*ROW('Hygiene Data'!H88)),NA())</f>
        <v>#N/A</v>
      </c>
      <c r="BM94" s="518" t="e">
        <f ca="1">+IF(AND(ISNUMBER(OFFSET('Hygiene Data'!$H$7,0,10*ROW('Hygiene Data'!H88))),'Data Summary'!EB94="Yes"),OFFSET('Hygiene Data'!$H$7,0,10*ROW('Hygiene Data'!H88)),NA())</f>
        <v>#N/A</v>
      </c>
      <c r="BN94" s="518" t="e">
        <f ca="1">+IF(AND(ISNUMBER(OFFSET('Hygiene Data'!$H$9,0,10*ROW('Hygiene Data'!H88))),'Data Summary'!EC94="Yes"),OFFSET('Hygiene Data'!$H$9,0,10*ROW('Hygiene Data'!H88)),NA())</f>
        <v>#N/A</v>
      </c>
      <c r="BO94" s="518" t="e">
        <f ca="1">+IF(AND(ISNUMBER(OFFSET('Hygiene Data'!$I$5,0,10*ROW('Hygiene Data'!I88))),'Data Summary'!ED94="Yes"),OFFSET('Hygiene Data'!$I$5,0,10*ROW('Hygiene Data'!I88)),NA())</f>
        <v>#N/A</v>
      </c>
      <c r="BP94" s="518" t="e">
        <f ca="1">+IF(AND(ISNUMBER(OFFSET('Hygiene Data'!$I$7,0,10*ROW('Hygiene Data'!I88))),'Data Summary'!EE94="Yes"),OFFSET('Hygiene Data'!$I$7,0,10*ROW('Hygiene Data'!I88)),NA())</f>
        <v>#N/A</v>
      </c>
      <c r="BQ94" s="518" t="e">
        <f ca="1">+IF(AND(ISNUMBER(OFFSET('Hygiene Data'!$I$9,0,10*ROW('Hygiene Data'!I88))),'Data Summary'!EF94="Yes"),OFFSET('Hygiene Data'!$I$9,0,10*ROW('Hygiene Data'!I88)),NA())</f>
        <v>#N/A</v>
      </c>
    </row>
    <row r="95" spans="1:69" x14ac:dyDescent="0.25">
      <c r="A95" s="514" t="e">
        <f ca="1">+RIGHT('Data Summary'!A95,LEN('Data Summary'!A95)-9)</f>
        <v>#VALUE!</v>
      </c>
      <c r="B95" s="488" t="str">
        <f ca="1">+IF(ISTEXT('Data Summary'!B95),'Data Summary'!B95,"")</f>
        <v/>
      </c>
      <c r="C95" s="515" t="e">
        <f ca="1">+VALUE('Data Summary'!C95)</f>
        <v>#VALUE!</v>
      </c>
      <c r="D95" s="516" t="e">
        <f ca="1">+IF(AND(ISNUMBER(OFFSET('Water Data'!$D$4,0,10*ROW('Water Data'!D89))),'Data Summary'!BS95="Yes"),100-OFFSET('Water Data'!$D$4,0,10*ROW('Water Data'!D89)),NA())</f>
        <v>#N/A</v>
      </c>
      <c r="E95" s="516" t="e">
        <f ca="1">+IF(AND(ISNUMBER(OFFSET('Water Data'!$D$6,0,10*ROW('Water Data'!D89))),'Data Summary'!BT95="Yes"),OFFSET('Water Data'!$D$6,0,10*ROW('Water Data'!D89)),NA())</f>
        <v>#N/A</v>
      </c>
      <c r="F95" s="516" t="e">
        <f ca="1">+IF(AND(ISNUMBER(OFFSET('Water Data'!$D$9,0,10*ROW('Water Data'!D89))),'Data Summary'!BU95="Yes"),OFFSET('Water Data'!$D$9,0,10*ROW('Water Data'!D89)),NA())</f>
        <v>#N/A</v>
      </c>
      <c r="G95" s="516" t="e">
        <f ca="1">+IF(AND(ISNUMBER(OFFSET('Water Data'!$E$4,0,10*ROW('Water Data'!E89))),'Data Summary'!BV95="Yes"),100-OFFSET('Water Data'!$E$4,0,10*ROW('Water Data'!E89)),NA())</f>
        <v>#N/A</v>
      </c>
      <c r="H95" s="516" t="e">
        <f ca="1">+IF(AND(ISNUMBER(OFFSET('Water Data'!$E$6,0,10*ROW('Water Data'!E89))),'Data Summary'!BW95="Yes"),OFFSET('Water Data'!$E$6,0,10*ROW('Water Data'!E89)),NA())</f>
        <v>#N/A</v>
      </c>
      <c r="I95" s="516" t="e">
        <f ca="1">+IF(AND(ISNUMBER(OFFSET('Water Data'!$E$9,0,10*ROW('Water Data'!E89))),'Data Summary'!BX95="Yes"),OFFSET('Water Data'!$E$9,0,10*ROW('Water Data'!E89)),NA())</f>
        <v>#N/A</v>
      </c>
      <c r="J95" s="516" t="e">
        <f ca="1">+IF(AND(ISNUMBER(OFFSET('Water Data'!$F$4,0,10*ROW('Water Data'!F89))),'Data Summary'!BY95="Yes"),100-OFFSET('Water Data'!$F$4,0,10*ROW('Water Data'!F89)),NA())</f>
        <v>#N/A</v>
      </c>
      <c r="K95" s="516" t="e">
        <f ca="1">+IF(AND(ISNUMBER(OFFSET('Water Data'!$F$6,0,10*ROW('Water Data'!F89))),'Data Summary'!BZ95="Yes"),OFFSET('Water Data'!$F$6,0,10*ROW('Water Data'!F89)),NA())</f>
        <v>#N/A</v>
      </c>
      <c r="L95" s="516" t="e">
        <f ca="1">+IF(AND(ISNUMBER(OFFSET('Water Data'!$F$9,0,10*ROW('Water Data'!F89))),'Data Summary'!CA95="Yes"),OFFSET('Water Data'!$F$9,0,10*ROW('Water Data'!F89)),NA())</f>
        <v>#N/A</v>
      </c>
      <c r="M95" s="516" t="e">
        <f ca="1">+IF(AND(ISNUMBER(OFFSET('Water Data'!$G$4,0,10*ROW('Water Data'!G89))),'Data Summary'!CB95="Yes"),100-OFFSET('Water Data'!$G$4,0,10*ROW('Water Data'!G89)),NA())</f>
        <v>#N/A</v>
      </c>
      <c r="N95" s="516" t="e">
        <f ca="1">+IF(AND(ISNUMBER(OFFSET('Water Data'!$G$6,0,10*ROW('Water Data'!G89))),'Data Summary'!CC95="Yes"),OFFSET('Water Data'!$G$6,0,10*ROW('Water Data'!G89)),NA())</f>
        <v>#N/A</v>
      </c>
      <c r="O95" s="516" t="e">
        <f ca="1">+IF(AND(ISNUMBER(OFFSET('Water Data'!$G$9,0,10*ROW('Water Data'!G89))),'Data Summary'!CD95="Yes"),OFFSET('Water Data'!$G$9,0,10*ROW('Water Data'!G89)),NA())</f>
        <v>#N/A</v>
      </c>
      <c r="P95" s="516" t="e">
        <f ca="1">+IF(AND(ISNUMBER(OFFSET('Water Data'!$H$4,0,10*ROW('Water Data'!H89))),'Data Summary'!CE95="Yes"),100-OFFSET('Water Data'!$H$4,0,10*ROW('Water Data'!H89)),NA())</f>
        <v>#N/A</v>
      </c>
      <c r="Q95" s="516" t="e">
        <f ca="1">+IF(AND(ISNUMBER(OFFSET('Water Data'!$H$6,0,10*ROW('Water Data'!H89))),'Data Summary'!CF95="Yes"),OFFSET('Water Data'!$H$6,0,10*ROW('Water Data'!H89)),NA())</f>
        <v>#N/A</v>
      </c>
      <c r="R95" s="516" t="e">
        <f ca="1">+IF(AND(ISNUMBER(OFFSET('Water Data'!$H$9,0,10*ROW('Water Data'!H89))),'Data Summary'!CG95="Yes"),OFFSET('Water Data'!$H$9,0,10*ROW('Water Data'!H89)),NA())</f>
        <v>#N/A</v>
      </c>
      <c r="S95" s="516" t="e">
        <f ca="1">+IF(AND(ISNUMBER(OFFSET('Water Data'!$I$4,0,10*ROW('Water Data'!I89))),'Data Summary'!CH95="Yes"),100-OFFSET('Water Data'!$I$4,0,10*ROW('Water Data'!I89)),NA())</f>
        <v>#N/A</v>
      </c>
      <c r="T95" s="516" t="e">
        <f ca="1">+IF(AND(ISNUMBER(OFFSET('Water Data'!$I$6,0,10*ROW('Water Data'!I89))),'Data Summary'!CI95="Yes"),OFFSET('Water Data'!$I$6,0,10*ROW('Water Data'!I89)),NA())</f>
        <v>#N/A</v>
      </c>
      <c r="U95" s="516" t="e">
        <f ca="1">+IF(AND(ISNUMBER(OFFSET('Water Data'!$I$9,0,10*ROW('Water Data'!I89))),'Data Summary'!CJ95="Yes"),OFFSET('Water Data'!$I$9,0,10*ROW('Water Data'!I89)),NA())</f>
        <v>#N/A</v>
      </c>
      <c r="V95" s="517" t="e">
        <f ca="1">+IF(AND(ISNUMBER(OFFSET('Sanitation Data'!$D$4,0,10*ROW('Sanitation Data'!D89))),'Data Summary'!CK95="Yes"),100-OFFSET('Sanitation Data'!$D$4,0,10*ROW('Sanitation Data'!D89)),NA())</f>
        <v>#N/A</v>
      </c>
      <c r="W95" s="517" t="e">
        <f ca="1">+IF(AND(ISNUMBER(OFFSET('Sanitation Data'!$D$6,0,10*ROW('Sanitation Data'!D89))),'Data Summary'!CL95="Yes"),OFFSET('Sanitation Data'!$D$6,0,10*ROW('Sanitation Data'!D89)),NA())</f>
        <v>#N/A</v>
      </c>
      <c r="X95" s="517" t="e">
        <f ca="1">+IF(AND(ISNUMBER(OFFSET('Sanitation Data'!$D$10,0,10*ROW('Sanitation Data'!D89))),'Data Summary'!CM95="Yes"),OFFSET('Sanitation Data'!$D$10,0,10*ROW('Sanitation Data'!D89)),NA())</f>
        <v>#N/A</v>
      </c>
      <c r="Y95" s="517" t="e">
        <f ca="1">+IF(AND(ISNUMBER(OFFSET('Sanitation Data'!$D$11,0,10*ROW('Sanitation Data'!D89))),'Data Summary'!CN95="Yes"),OFFSET('Sanitation Data'!$D$11,0,10*ROW('Sanitation Data'!D89)),NA())</f>
        <v>#N/A</v>
      </c>
      <c r="Z95" s="517" t="e">
        <f ca="1">+IF(AND(ISNUMBER(OFFSET('Sanitation Data'!$D$12,0,10*ROW('Sanitation Data'!D89))),'Data Summary'!CO95="Yes"),OFFSET('Sanitation Data'!$D$12,0,10*ROW('Sanitation Data'!D89)),NA())</f>
        <v>#N/A</v>
      </c>
      <c r="AA95" s="517" t="e">
        <f ca="1">+IF(AND(ISNUMBER(OFFSET('Sanitation Data'!$E$4,0,10*ROW('Sanitation Data'!E89))),'Data Summary'!CP95="Yes"),100-OFFSET('Sanitation Data'!$E$4,0,10*ROW('Sanitation Data'!E89)),NA())</f>
        <v>#N/A</v>
      </c>
      <c r="AB95" s="517" t="e">
        <f ca="1">+IF(AND(ISNUMBER(OFFSET('Sanitation Data'!$E$6,0,10*ROW('Sanitation Data'!E89))),'Data Summary'!CQ95="Yes"),OFFSET('Sanitation Data'!$E$6,0,10*ROW('Sanitation Data'!E89)),NA())</f>
        <v>#N/A</v>
      </c>
      <c r="AC95" s="517" t="e">
        <f ca="1">+IF(AND(ISNUMBER(OFFSET('Sanitation Data'!$E$10,0,10*ROW('Sanitation Data'!E89))),'Data Summary'!CR95="Yes"),OFFSET('Sanitation Data'!$E$10,0,10*ROW('Sanitation Data'!E89)),NA())</f>
        <v>#N/A</v>
      </c>
      <c r="AD95" s="517" t="e">
        <f ca="1">+IF(AND(ISNUMBER(OFFSET('Sanitation Data'!$E$11,0,10*ROW('Sanitation Data'!E89))),'Data Summary'!CS95="Yes"),OFFSET('Sanitation Data'!$E$11,0,10*ROW('Sanitation Data'!E89)),NA())</f>
        <v>#N/A</v>
      </c>
      <c r="AE95" s="517" t="e">
        <f ca="1">+IF(AND(ISNUMBER(OFFSET('Sanitation Data'!$E$12,0,10*ROW('Sanitation Data'!E89))),'Data Summary'!CT95="Yes"),OFFSET('Sanitation Data'!$E$12,0,10*ROW('Sanitation Data'!E89)),NA())</f>
        <v>#N/A</v>
      </c>
      <c r="AF95" s="517" t="e">
        <f ca="1">+IF(AND(ISNUMBER(OFFSET('Sanitation Data'!$F$4,0,10*ROW('Sanitation Data'!F89))),'Data Summary'!CU95="Yes"),100-OFFSET('Sanitation Data'!$F$4,0,10*ROW('Sanitation Data'!F89)),NA())</f>
        <v>#N/A</v>
      </c>
      <c r="AG95" s="517" t="e">
        <f ca="1">+IF(AND(ISNUMBER(OFFSET('Sanitation Data'!$F$6,0,10*ROW('Sanitation Data'!F89))),'Data Summary'!CV95="Yes"),OFFSET('Sanitation Data'!$F$6,0,10*ROW('Sanitation Data'!F89)),NA())</f>
        <v>#N/A</v>
      </c>
      <c r="AH95" s="517" t="e">
        <f ca="1">+IF(AND(ISNUMBER(OFFSET('Sanitation Data'!$F$10,0,10*ROW('Sanitation Data'!F89))),'Data Summary'!CW95="Yes"),OFFSET('Sanitation Data'!$F$10,0,10*ROW('Sanitation Data'!F89)),NA())</f>
        <v>#N/A</v>
      </c>
      <c r="AI95" s="517" t="e">
        <f ca="1">+IF(AND(ISNUMBER(OFFSET('Sanitation Data'!$F$11,0,10*ROW('Sanitation Data'!F89))),'Data Summary'!CX95="Yes"),OFFSET('Sanitation Data'!$F$11,0,10*ROW('Sanitation Data'!F89)),NA())</f>
        <v>#N/A</v>
      </c>
      <c r="AJ95" s="517" t="e">
        <f ca="1">+IF(AND(ISNUMBER(OFFSET('Sanitation Data'!$F$12,0,10*ROW('Sanitation Data'!F89))),'Data Summary'!CY95="Yes"),OFFSET('Sanitation Data'!$F$12,0,10*ROW('Sanitation Data'!F89)),NA())</f>
        <v>#N/A</v>
      </c>
      <c r="AK95" s="517" t="e">
        <f ca="1">+IF(AND(ISNUMBER(OFFSET('Sanitation Data'!$G$4,0,10*ROW('Sanitation Data'!G89))),'Data Summary'!CZ95="Yes"),100-OFFSET('Sanitation Data'!$G$4,0,10*ROW('Sanitation Data'!G89)),NA())</f>
        <v>#N/A</v>
      </c>
      <c r="AL95" s="517" t="e">
        <f ca="1">+IF(AND(ISNUMBER(OFFSET('Sanitation Data'!$G$6,0,10*ROW('Sanitation Data'!G89))),'Data Summary'!DA95="Yes"),OFFSET('Sanitation Data'!$G$6,0,10*ROW('Sanitation Data'!G89)),NA())</f>
        <v>#N/A</v>
      </c>
      <c r="AM95" s="517" t="e">
        <f ca="1">+IF(AND(ISNUMBER(OFFSET('Sanitation Data'!$G$10,0,10*ROW('Sanitation Data'!G89))),'Data Summary'!DB95="Yes"),OFFSET('Sanitation Data'!$G$10,0,10*ROW('Sanitation Data'!G89)),NA())</f>
        <v>#N/A</v>
      </c>
      <c r="AN95" s="517" t="e">
        <f ca="1">+IF(AND(ISNUMBER(OFFSET('Sanitation Data'!$G$11,0,10*ROW('Sanitation Data'!G89))),'Data Summary'!DC95="Yes"),OFFSET('Sanitation Data'!$G$11,0,10*ROW('Sanitation Data'!G89)),NA())</f>
        <v>#N/A</v>
      </c>
      <c r="AO95" s="517" t="e">
        <f ca="1">+IF(AND(ISNUMBER(OFFSET('Sanitation Data'!$G$12,0,10*ROW('Sanitation Data'!G89))),'Data Summary'!DD95="Yes"),OFFSET('Sanitation Data'!$G$12,0,10*ROW('Sanitation Data'!G89)),NA())</f>
        <v>#N/A</v>
      </c>
      <c r="AP95" s="517" t="e">
        <f ca="1">+IF(AND(ISNUMBER(OFFSET('Sanitation Data'!$H$4,0,10*ROW('Sanitation Data'!H89))),'Data Summary'!DE95="Yes"),100-OFFSET('Sanitation Data'!$H$4,0,10*ROW('Sanitation Data'!H89)),NA())</f>
        <v>#N/A</v>
      </c>
      <c r="AQ95" s="517" t="e">
        <f ca="1">+IF(AND(ISNUMBER(OFFSET('Sanitation Data'!$H$6,0,10*ROW('Sanitation Data'!H89))),'Data Summary'!DF95="Yes"),OFFSET('Sanitation Data'!$H$6,0,10*ROW('Sanitation Data'!H89)),NA())</f>
        <v>#N/A</v>
      </c>
      <c r="AR95" s="517" t="e">
        <f ca="1">+IF(AND(ISNUMBER(OFFSET('Sanitation Data'!$H$10,0,10*ROW('Sanitation Data'!H89))),'Data Summary'!DG95="Yes"),OFFSET('Sanitation Data'!$H$10,0,10*ROW('Sanitation Data'!H89)),NA())</f>
        <v>#N/A</v>
      </c>
      <c r="AS95" s="517" t="e">
        <f ca="1">+IF(AND(ISNUMBER(OFFSET('Sanitation Data'!$H$11,0,10*ROW('Sanitation Data'!H89))),'Data Summary'!DH95="Yes"),OFFSET('Sanitation Data'!$H$11,0,10*ROW('Sanitation Data'!H89)),NA())</f>
        <v>#N/A</v>
      </c>
      <c r="AT95" s="517" t="e">
        <f ca="1">+IF(AND(ISNUMBER(OFFSET('Sanitation Data'!$H$12,0,10*ROW('Sanitation Data'!H89))),'Data Summary'!DI95="Yes"),OFFSET('Sanitation Data'!$H$12,0,10*ROW('Sanitation Data'!H89)),NA())</f>
        <v>#N/A</v>
      </c>
      <c r="AU95" s="517" t="e">
        <f ca="1">+IF(AND(ISNUMBER(OFFSET('Sanitation Data'!$I$4,0,10*ROW('Sanitation Data'!I89))),'Data Summary'!DJ95="Yes"),100-OFFSET('Sanitation Data'!$I$4,0,10*ROW('Sanitation Data'!I89)),NA())</f>
        <v>#N/A</v>
      </c>
      <c r="AV95" s="517" t="e">
        <f ca="1">+IF(AND(ISNUMBER(OFFSET('Sanitation Data'!$I$6,0,10*ROW('Sanitation Data'!I89))),'Data Summary'!DK95="Yes"),OFFSET('Sanitation Data'!$I$6,0,10*ROW('Sanitation Data'!I89)),NA())</f>
        <v>#N/A</v>
      </c>
      <c r="AW95" s="517" t="e">
        <f ca="1">+IF(AND(ISNUMBER(OFFSET('Sanitation Data'!$I$10,0,10*ROW('Sanitation Data'!I89))),'Data Summary'!DL95="Yes"),OFFSET('Sanitation Data'!$I$10,0,10*ROW('Sanitation Data'!I89)),NA())</f>
        <v>#N/A</v>
      </c>
      <c r="AX95" s="517" t="e">
        <f ca="1">+IF(AND(ISNUMBER(OFFSET('Sanitation Data'!$I$11,0,10*ROW('Sanitation Data'!I89))),'Data Summary'!DM95="Yes"),OFFSET('Sanitation Data'!$I$11,0,10*ROW('Sanitation Data'!I89)),NA())</f>
        <v>#N/A</v>
      </c>
      <c r="AY95" s="517" t="e">
        <f ca="1">+IF(AND(ISNUMBER(OFFSET('Sanitation Data'!$I$12,0,10*ROW('Sanitation Data'!I89))),'Data Summary'!DN95="Yes"),OFFSET('Sanitation Data'!$I$12,0,10*ROW('Sanitation Data'!I89)),NA())</f>
        <v>#N/A</v>
      </c>
      <c r="AZ95" s="518" t="e">
        <f ca="1">+IF(AND(ISNUMBER(OFFSET('Hygiene Data'!$D$5,0,10*ROW('Hygiene Data'!D89))),'Data Summary'!DO95="Yes"),OFFSET('Hygiene Data'!$D$5,0,10*ROW('Hygiene Data'!D89)),NA())</f>
        <v>#N/A</v>
      </c>
      <c r="BA95" s="518" t="e">
        <f ca="1">+IF(AND(ISNUMBER(OFFSET('Hygiene Data'!$D$7,0,10*ROW('Hygiene Data'!D89))),'Data Summary'!DP95="Yes"),OFFSET('Hygiene Data'!$D$7,0,10*ROW('Hygiene Data'!D89)),NA())</f>
        <v>#N/A</v>
      </c>
      <c r="BB95" s="518" t="e">
        <f ca="1">+IF(AND(ISNUMBER(OFFSET('Hygiene Data'!$D$9,0,10*ROW('Hygiene Data'!D89))),'Data Summary'!DQ95="Yes"),OFFSET('Hygiene Data'!$D$9,0,10*ROW('Hygiene Data'!D89)),NA())</f>
        <v>#N/A</v>
      </c>
      <c r="BC95" s="518" t="e">
        <f ca="1">+IF(AND(ISNUMBER(OFFSET('Hygiene Data'!$E$5,0,10*ROW('Hygiene Data'!E89))),'Data Summary'!DR95="Yes"),OFFSET('Hygiene Data'!$E$5,0,10*ROW('Hygiene Data'!E89)),NA())</f>
        <v>#N/A</v>
      </c>
      <c r="BD95" s="518" t="e">
        <f ca="1">+IF(AND(ISNUMBER(OFFSET('Hygiene Data'!$E$7,0,10*ROW('Hygiene Data'!E89))),'Data Summary'!DS95="Yes"),OFFSET('Hygiene Data'!$E$7,0,10*ROW('Hygiene Data'!E89)),NA())</f>
        <v>#N/A</v>
      </c>
      <c r="BE95" s="518" t="e">
        <f ca="1">+IF(AND(ISNUMBER(OFFSET('Hygiene Data'!$E$9,0,10*ROW('Hygiene Data'!E89))),'Data Summary'!DT95="Yes"),OFFSET('Hygiene Data'!$E$9,0,10*ROW('Hygiene Data'!E89)),NA())</f>
        <v>#N/A</v>
      </c>
      <c r="BF95" s="518" t="e">
        <f ca="1">+IF(AND(ISNUMBER(OFFSET('Hygiene Data'!$F$5,0,10*ROW('Hygiene Data'!F89))),'Data Summary'!DU95="Yes"),OFFSET('Hygiene Data'!$F$5,0,10*ROW('Hygiene Data'!F89)),NA())</f>
        <v>#N/A</v>
      </c>
      <c r="BG95" s="518" t="e">
        <f ca="1">+IF(AND(ISNUMBER(OFFSET('Hygiene Data'!$F$7,0,10*ROW('Hygiene Data'!F89))),'Data Summary'!DV95="Yes"),OFFSET('Hygiene Data'!$F$7,0,10*ROW('Hygiene Data'!F89)),NA())</f>
        <v>#N/A</v>
      </c>
      <c r="BH95" s="518" t="e">
        <f ca="1">+IF(AND(ISNUMBER(OFFSET('Hygiene Data'!$F$9,0,10*ROW('Hygiene Data'!F89))),'Data Summary'!DW95="Yes"),OFFSET('Hygiene Data'!$F$9,0,10*ROW('Hygiene Data'!F89)),NA())</f>
        <v>#N/A</v>
      </c>
      <c r="BI95" s="518" t="e">
        <f ca="1">+IF(AND(ISNUMBER(OFFSET('Hygiene Data'!$G$5,0,10*ROW('Hygiene Data'!G89))),'Data Summary'!DX95="Yes"),OFFSET('Hygiene Data'!$G$5,0,10*ROW('Hygiene Data'!G89)),NA())</f>
        <v>#N/A</v>
      </c>
      <c r="BJ95" s="518" t="e">
        <f ca="1">+IF(AND(ISNUMBER(OFFSET('Hygiene Data'!$G$7,0,10*ROW('Hygiene Data'!G89))),'Data Summary'!DY95="Yes"),OFFSET('Hygiene Data'!$G$7,0,10*ROW('Hygiene Data'!G89)),NA())</f>
        <v>#N/A</v>
      </c>
      <c r="BK95" s="518" t="e">
        <f ca="1">+IF(AND(ISNUMBER(OFFSET('Hygiene Data'!$G$9,0,10*ROW('Hygiene Data'!G89))),'Data Summary'!DZ95="Yes"),OFFSET('Hygiene Data'!$G$9,0,10*ROW('Hygiene Data'!G89)),NA())</f>
        <v>#N/A</v>
      </c>
      <c r="BL95" s="518" t="e">
        <f ca="1">+IF(AND(ISNUMBER(OFFSET('Hygiene Data'!$H$5,0,10*ROW('Hygiene Data'!H89))),'Data Summary'!EA95="Yes"),OFFSET('Hygiene Data'!$H$5,0,10*ROW('Hygiene Data'!H89)),NA())</f>
        <v>#N/A</v>
      </c>
      <c r="BM95" s="518" t="e">
        <f ca="1">+IF(AND(ISNUMBER(OFFSET('Hygiene Data'!$H$7,0,10*ROW('Hygiene Data'!H89))),'Data Summary'!EB95="Yes"),OFFSET('Hygiene Data'!$H$7,0,10*ROW('Hygiene Data'!H89)),NA())</f>
        <v>#N/A</v>
      </c>
      <c r="BN95" s="518" t="e">
        <f ca="1">+IF(AND(ISNUMBER(OFFSET('Hygiene Data'!$H$9,0,10*ROW('Hygiene Data'!H89))),'Data Summary'!EC95="Yes"),OFFSET('Hygiene Data'!$H$9,0,10*ROW('Hygiene Data'!H89)),NA())</f>
        <v>#N/A</v>
      </c>
      <c r="BO95" s="518" t="e">
        <f ca="1">+IF(AND(ISNUMBER(OFFSET('Hygiene Data'!$I$5,0,10*ROW('Hygiene Data'!I89))),'Data Summary'!ED95="Yes"),OFFSET('Hygiene Data'!$I$5,0,10*ROW('Hygiene Data'!I89)),NA())</f>
        <v>#N/A</v>
      </c>
      <c r="BP95" s="518" t="e">
        <f ca="1">+IF(AND(ISNUMBER(OFFSET('Hygiene Data'!$I$7,0,10*ROW('Hygiene Data'!I89))),'Data Summary'!EE95="Yes"),OFFSET('Hygiene Data'!$I$7,0,10*ROW('Hygiene Data'!I89)),NA())</f>
        <v>#N/A</v>
      </c>
      <c r="BQ95" s="518" t="e">
        <f ca="1">+IF(AND(ISNUMBER(OFFSET('Hygiene Data'!$I$9,0,10*ROW('Hygiene Data'!I89))),'Data Summary'!EF95="Yes"),OFFSET('Hygiene Data'!$I$9,0,10*ROW('Hygiene Data'!I89)),NA())</f>
        <v>#N/A</v>
      </c>
    </row>
    <row r="96" spans="1:69" x14ac:dyDescent="0.25">
      <c r="A96" s="514" t="e">
        <f ca="1">+RIGHT('Data Summary'!A96,LEN('Data Summary'!A96)-9)</f>
        <v>#VALUE!</v>
      </c>
      <c r="B96" s="488" t="str">
        <f ca="1">+IF(ISTEXT('Data Summary'!B96),'Data Summary'!B96,"")</f>
        <v/>
      </c>
      <c r="C96" s="515" t="e">
        <f ca="1">+VALUE('Data Summary'!C96)</f>
        <v>#VALUE!</v>
      </c>
      <c r="D96" s="516" t="e">
        <f ca="1">+IF(AND(ISNUMBER(OFFSET('Water Data'!$D$4,0,10*ROW('Water Data'!D90))),'Data Summary'!BS96="Yes"),100-OFFSET('Water Data'!$D$4,0,10*ROW('Water Data'!D90)),NA())</f>
        <v>#N/A</v>
      </c>
      <c r="E96" s="516" t="e">
        <f ca="1">+IF(AND(ISNUMBER(OFFSET('Water Data'!$D$6,0,10*ROW('Water Data'!D90))),'Data Summary'!BT96="Yes"),OFFSET('Water Data'!$D$6,0,10*ROW('Water Data'!D90)),NA())</f>
        <v>#N/A</v>
      </c>
      <c r="F96" s="516" t="e">
        <f ca="1">+IF(AND(ISNUMBER(OFFSET('Water Data'!$D$9,0,10*ROW('Water Data'!D90))),'Data Summary'!BU96="Yes"),OFFSET('Water Data'!$D$9,0,10*ROW('Water Data'!D90)),NA())</f>
        <v>#N/A</v>
      </c>
      <c r="G96" s="516" t="e">
        <f ca="1">+IF(AND(ISNUMBER(OFFSET('Water Data'!$E$4,0,10*ROW('Water Data'!E90))),'Data Summary'!BV96="Yes"),100-OFFSET('Water Data'!$E$4,0,10*ROW('Water Data'!E90)),NA())</f>
        <v>#N/A</v>
      </c>
      <c r="H96" s="516" t="e">
        <f ca="1">+IF(AND(ISNUMBER(OFFSET('Water Data'!$E$6,0,10*ROW('Water Data'!E90))),'Data Summary'!BW96="Yes"),OFFSET('Water Data'!$E$6,0,10*ROW('Water Data'!E90)),NA())</f>
        <v>#N/A</v>
      </c>
      <c r="I96" s="516" t="e">
        <f ca="1">+IF(AND(ISNUMBER(OFFSET('Water Data'!$E$9,0,10*ROW('Water Data'!E90))),'Data Summary'!BX96="Yes"),OFFSET('Water Data'!$E$9,0,10*ROW('Water Data'!E90)),NA())</f>
        <v>#N/A</v>
      </c>
      <c r="J96" s="516" t="e">
        <f ca="1">+IF(AND(ISNUMBER(OFFSET('Water Data'!$F$4,0,10*ROW('Water Data'!F90))),'Data Summary'!BY96="Yes"),100-OFFSET('Water Data'!$F$4,0,10*ROW('Water Data'!F90)),NA())</f>
        <v>#N/A</v>
      </c>
      <c r="K96" s="516" t="e">
        <f ca="1">+IF(AND(ISNUMBER(OFFSET('Water Data'!$F$6,0,10*ROW('Water Data'!F90))),'Data Summary'!BZ96="Yes"),OFFSET('Water Data'!$F$6,0,10*ROW('Water Data'!F90)),NA())</f>
        <v>#N/A</v>
      </c>
      <c r="L96" s="516" t="e">
        <f ca="1">+IF(AND(ISNUMBER(OFFSET('Water Data'!$F$9,0,10*ROW('Water Data'!F90))),'Data Summary'!CA96="Yes"),OFFSET('Water Data'!$F$9,0,10*ROW('Water Data'!F90)),NA())</f>
        <v>#N/A</v>
      </c>
      <c r="M96" s="516" t="e">
        <f ca="1">+IF(AND(ISNUMBER(OFFSET('Water Data'!$G$4,0,10*ROW('Water Data'!G90))),'Data Summary'!CB96="Yes"),100-OFFSET('Water Data'!$G$4,0,10*ROW('Water Data'!G90)),NA())</f>
        <v>#N/A</v>
      </c>
      <c r="N96" s="516" t="e">
        <f ca="1">+IF(AND(ISNUMBER(OFFSET('Water Data'!$G$6,0,10*ROW('Water Data'!G90))),'Data Summary'!CC96="Yes"),OFFSET('Water Data'!$G$6,0,10*ROW('Water Data'!G90)),NA())</f>
        <v>#N/A</v>
      </c>
      <c r="O96" s="516" t="e">
        <f ca="1">+IF(AND(ISNUMBER(OFFSET('Water Data'!$G$9,0,10*ROW('Water Data'!G90))),'Data Summary'!CD96="Yes"),OFFSET('Water Data'!$G$9,0,10*ROW('Water Data'!G90)),NA())</f>
        <v>#N/A</v>
      </c>
      <c r="P96" s="516" t="e">
        <f ca="1">+IF(AND(ISNUMBER(OFFSET('Water Data'!$H$4,0,10*ROW('Water Data'!H90))),'Data Summary'!CE96="Yes"),100-OFFSET('Water Data'!$H$4,0,10*ROW('Water Data'!H90)),NA())</f>
        <v>#N/A</v>
      </c>
      <c r="Q96" s="516" t="e">
        <f ca="1">+IF(AND(ISNUMBER(OFFSET('Water Data'!$H$6,0,10*ROW('Water Data'!H90))),'Data Summary'!CF96="Yes"),OFFSET('Water Data'!$H$6,0,10*ROW('Water Data'!H90)),NA())</f>
        <v>#N/A</v>
      </c>
      <c r="R96" s="516" t="e">
        <f ca="1">+IF(AND(ISNUMBER(OFFSET('Water Data'!$H$9,0,10*ROW('Water Data'!H90))),'Data Summary'!CG96="Yes"),OFFSET('Water Data'!$H$9,0,10*ROW('Water Data'!H90)),NA())</f>
        <v>#N/A</v>
      </c>
      <c r="S96" s="516" t="e">
        <f ca="1">+IF(AND(ISNUMBER(OFFSET('Water Data'!$I$4,0,10*ROW('Water Data'!I90))),'Data Summary'!CH96="Yes"),100-OFFSET('Water Data'!$I$4,0,10*ROW('Water Data'!I90)),NA())</f>
        <v>#N/A</v>
      </c>
      <c r="T96" s="516" t="e">
        <f ca="1">+IF(AND(ISNUMBER(OFFSET('Water Data'!$I$6,0,10*ROW('Water Data'!I90))),'Data Summary'!CI96="Yes"),OFFSET('Water Data'!$I$6,0,10*ROW('Water Data'!I90)),NA())</f>
        <v>#N/A</v>
      </c>
      <c r="U96" s="516" t="e">
        <f ca="1">+IF(AND(ISNUMBER(OFFSET('Water Data'!$I$9,0,10*ROW('Water Data'!I90))),'Data Summary'!CJ96="Yes"),OFFSET('Water Data'!$I$9,0,10*ROW('Water Data'!I90)),NA())</f>
        <v>#N/A</v>
      </c>
      <c r="V96" s="517" t="e">
        <f ca="1">+IF(AND(ISNUMBER(OFFSET('Sanitation Data'!$D$4,0,10*ROW('Sanitation Data'!D90))),'Data Summary'!CK96="Yes"),100-OFFSET('Sanitation Data'!$D$4,0,10*ROW('Sanitation Data'!D90)),NA())</f>
        <v>#N/A</v>
      </c>
      <c r="W96" s="517" t="e">
        <f ca="1">+IF(AND(ISNUMBER(OFFSET('Sanitation Data'!$D$6,0,10*ROW('Sanitation Data'!D90))),'Data Summary'!CL96="Yes"),OFFSET('Sanitation Data'!$D$6,0,10*ROW('Sanitation Data'!D90)),NA())</f>
        <v>#N/A</v>
      </c>
      <c r="X96" s="517" t="e">
        <f ca="1">+IF(AND(ISNUMBER(OFFSET('Sanitation Data'!$D$10,0,10*ROW('Sanitation Data'!D90))),'Data Summary'!CM96="Yes"),OFFSET('Sanitation Data'!$D$10,0,10*ROW('Sanitation Data'!D90)),NA())</f>
        <v>#N/A</v>
      </c>
      <c r="Y96" s="517" t="e">
        <f ca="1">+IF(AND(ISNUMBER(OFFSET('Sanitation Data'!$D$11,0,10*ROW('Sanitation Data'!D90))),'Data Summary'!CN96="Yes"),OFFSET('Sanitation Data'!$D$11,0,10*ROW('Sanitation Data'!D90)),NA())</f>
        <v>#N/A</v>
      </c>
      <c r="Z96" s="517" t="e">
        <f ca="1">+IF(AND(ISNUMBER(OFFSET('Sanitation Data'!$D$12,0,10*ROW('Sanitation Data'!D90))),'Data Summary'!CO96="Yes"),OFFSET('Sanitation Data'!$D$12,0,10*ROW('Sanitation Data'!D90)),NA())</f>
        <v>#N/A</v>
      </c>
      <c r="AA96" s="517" t="e">
        <f ca="1">+IF(AND(ISNUMBER(OFFSET('Sanitation Data'!$E$4,0,10*ROW('Sanitation Data'!E90))),'Data Summary'!CP96="Yes"),100-OFFSET('Sanitation Data'!$E$4,0,10*ROW('Sanitation Data'!E90)),NA())</f>
        <v>#N/A</v>
      </c>
      <c r="AB96" s="517" t="e">
        <f ca="1">+IF(AND(ISNUMBER(OFFSET('Sanitation Data'!$E$6,0,10*ROW('Sanitation Data'!E90))),'Data Summary'!CQ96="Yes"),OFFSET('Sanitation Data'!$E$6,0,10*ROW('Sanitation Data'!E90)),NA())</f>
        <v>#N/A</v>
      </c>
      <c r="AC96" s="517" t="e">
        <f ca="1">+IF(AND(ISNUMBER(OFFSET('Sanitation Data'!$E$10,0,10*ROW('Sanitation Data'!E90))),'Data Summary'!CR96="Yes"),OFFSET('Sanitation Data'!$E$10,0,10*ROW('Sanitation Data'!E90)),NA())</f>
        <v>#N/A</v>
      </c>
      <c r="AD96" s="517" t="e">
        <f ca="1">+IF(AND(ISNUMBER(OFFSET('Sanitation Data'!$E$11,0,10*ROW('Sanitation Data'!E90))),'Data Summary'!CS96="Yes"),OFFSET('Sanitation Data'!$E$11,0,10*ROW('Sanitation Data'!E90)),NA())</f>
        <v>#N/A</v>
      </c>
      <c r="AE96" s="517" t="e">
        <f ca="1">+IF(AND(ISNUMBER(OFFSET('Sanitation Data'!$E$12,0,10*ROW('Sanitation Data'!E90))),'Data Summary'!CT96="Yes"),OFFSET('Sanitation Data'!$E$12,0,10*ROW('Sanitation Data'!E90)),NA())</f>
        <v>#N/A</v>
      </c>
      <c r="AF96" s="517" t="e">
        <f ca="1">+IF(AND(ISNUMBER(OFFSET('Sanitation Data'!$F$4,0,10*ROW('Sanitation Data'!F90))),'Data Summary'!CU96="Yes"),100-OFFSET('Sanitation Data'!$F$4,0,10*ROW('Sanitation Data'!F90)),NA())</f>
        <v>#N/A</v>
      </c>
      <c r="AG96" s="517" t="e">
        <f ca="1">+IF(AND(ISNUMBER(OFFSET('Sanitation Data'!$F$6,0,10*ROW('Sanitation Data'!F90))),'Data Summary'!CV96="Yes"),OFFSET('Sanitation Data'!$F$6,0,10*ROW('Sanitation Data'!F90)),NA())</f>
        <v>#N/A</v>
      </c>
      <c r="AH96" s="517" t="e">
        <f ca="1">+IF(AND(ISNUMBER(OFFSET('Sanitation Data'!$F$10,0,10*ROW('Sanitation Data'!F90))),'Data Summary'!CW96="Yes"),OFFSET('Sanitation Data'!$F$10,0,10*ROW('Sanitation Data'!F90)),NA())</f>
        <v>#N/A</v>
      </c>
      <c r="AI96" s="517" t="e">
        <f ca="1">+IF(AND(ISNUMBER(OFFSET('Sanitation Data'!$F$11,0,10*ROW('Sanitation Data'!F90))),'Data Summary'!CX96="Yes"),OFFSET('Sanitation Data'!$F$11,0,10*ROW('Sanitation Data'!F90)),NA())</f>
        <v>#N/A</v>
      </c>
      <c r="AJ96" s="517" t="e">
        <f ca="1">+IF(AND(ISNUMBER(OFFSET('Sanitation Data'!$F$12,0,10*ROW('Sanitation Data'!F90))),'Data Summary'!CY96="Yes"),OFFSET('Sanitation Data'!$F$12,0,10*ROW('Sanitation Data'!F90)),NA())</f>
        <v>#N/A</v>
      </c>
      <c r="AK96" s="517" t="e">
        <f ca="1">+IF(AND(ISNUMBER(OFFSET('Sanitation Data'!$G$4,0,10*ROW('Sanitation Data'!G90))),'Data Summary'!CZ96="Yes"),100-OFFSET('Sanitation Data'!$G$4,0,10*ROW('Sanitation Data'!G90)),NA())</f>
        <v>#N/A</v>
      </c>
      <c r="AL96" s="517" t="e">
        <f ca="1">+IF(AND(ISNUMBER(OFFSET('Sanitation Data'!$G$6,0,10*ROW('Sanitation Data'!G90))),'Data Summary'!DA96="Yes"),OFFSET('Sanitation Data'!$G$6,0,10*ROW('Sanitation Data'!G90)),NA())</f>
        <v>#N/A</v>
      </c>
      <c r="AM96" s="517" t="e">
        <f ca="1">+IF(AND(ISNUMBER(OFFSET('Sanitation Data'!$G$10,0,10*ROW('Sanitation Data'!G90))),'Data Summary'!DB96="Yes"),OFFSET('Sanitation Data'!$G$10,0,10*ROW('Sanitation Data'!G90)),NA())</f>
        <v>#N/A</v>
      </c>
      <c r="AN96" s="517" t="e">
        <f ca="1">+IF(AND(ISNUMBER(OFFSET('Sanitation Data'!$G$11,0,10*ROW('Sanitation Data'!G90))),'Data Summary'!DC96="Yes"),OFFSET('Sanitation Data'!$G$11,0,10*ROW('Sanitation Data'!G90)),NA())</f>
        <v>#N/A</v>
      </c>
      <c r="AO96" s="517" t="e">
        <f ca="1">+IF(AND(ISNUMBER(OFFSET('Sanitation Data'!$G$12,0,10*ROW('Sanitation Data'!G90))),'Data Summary'!DD96="Yes"),OFFSET('Sanitation Data'!$G$12,0,10*ROW('Sanitation Data'!G90)),NA())</f>
        <v>#N/A</v>
      </c>
      <c r="AP96" s="517" t="e">
        <f ca="1">+IF(AND(ISNUMBER(OFFSET('Sanitation Data'!$H$4,0,10*ROW('Sanitation Data'!H90))),'Data Summary'!DE96="Yes"),100-OFFSET('Sanitation Data'!$H$4,0,10*ROW('Sanitation Data'!H90)),NA())</f>
        <v>#N/A</v>
      </c>
      <c r="AQ96" s="517" t="e">
        <f ca="1">+IF(AND(ISNUMBER(OFFSET('Sanitation Data'!$H$6,0,10*ROW('Sanitation Data'!H90))),'Data Summary'!DF96="Yes"),OFFSET('Sanitation Data'!$H$6,0,10*ROW('Sanitation Data'!H90)),NA())</f>
        <v>#N/A</v>
      </c>
      <c r="AR96" s="517" t="e">
        <f ca="1">+IF(AND(ISNUMBER(OFFSET('Sanitation Data'!$H$10,0,10*ROW('Sanitation Data'!H90))),'Data Summary'!DG96="Yes"),OFFSET('Sanitation Data'!$H$10,0,10*ROW('Sanitation Data'!H90)),NA())</f>
        <v>#N/A</v>
      </c>
      <c r="AS96" s="517" t="e">
        <f ca="1">+IF(AND(ISNUMBER(OFFSET('Sanitation Data'!$H$11,0,10*ROW('Sanitation Data'!H90))),'Data Summary'!DH96="Yes"),OFFSET('Sanitation Data'!$H$11,0,10*ROW('Sanitation Data'!H90)),NA())</f>
        <v>#N/A</v>
      </c>
      <c r="AT96" s="517" t="e">
        <f ca="1">+IF(AND(ISNUMBER(OFFSET('Sanitation Data'!$H$12,0,10*ROW('Sanitation Data'!H90))),'Data Summary'!DI96="Yes"),OFFSET('Sanitation Data'!$H$12,0,10*ROW('Sanitation Data'!H90)),NA())</f>
        <v>#N/A</v>
      </c>
      <c r="AU96" s="517" t="e">
        <f ca="1">+IF(AND(ISNUMBER(OFFSET('Sanitation Data'!$I$4,0,10*ROW('Sanitation Data'!I90))),'Data Summary'!DJ96="Yes"),100-OFFSET('Sanitation Data'!$I$4,0,10*ROW('Sanitation Data'!I90)),NA())</f>
        <v>#N/A</v>
      </c>
      <c r="AV96" s="517" t="e">
        <f ca="1">+IF(AND(ISNUMBER(OFFSET('Sanitation Data'!$I$6,0,10*ROW('Sanitation Data'!I90))),'Data Summary'!DK96="Yes"),OFFSET('Sanitation Data'!$I$6,0,10*ROW('Sanitation Data'!I90)),NA())</f>
        <v>#N/A</v>
      </c>
      <c r="AW96" s="517" t="e">
        <f ca="1">+IF(AND(ISNUMBER(OFFSET('Sanitation Data'!$I$10,0,10*ROW('Sanitation Data'!I90))),'Data Summary'!DL96="Yes"),OFFSET('Sanitation Data'!$I$10,0,10*ROW('Sanitation Data'!I90)),NA())</f>
        <v>#N/A</v>
      </c>
      <c r="AX96" s="517" t="e">
        <f ca="1">+IF(AND(ISNUMBER(OFFSET('Sanitation Data'!$I$11,0,10*ROW('Sanitation Data'!I90))),'Data Summary'!DM96="Yes"),OFFSET('Sanitation Data'!$I$11,0,10*ROW('Sanitation Data'!I90)),NA())</f>
        <v>#N/A</v>
      </c>
      <c r="AY96" s="517" t="e">
        <f ca="1">+IF(AND(ISNUMBER(OFFSET('Sanitation Data'!$I$12,0,10*ROW('Sanitation Data'!I90))),'Data Summary'!DN96="Yes"),OFFSET('Sanitation Data'!$I$12,0,10*ROW('Sanitation Data'!I90)),NA())</f>
        <v>#N/A</v>
      </c>
      <c r="AZ96" s="518" t="e">
        <f ca="1">+IF(AND(ISNUMBER(OFFSET('Hygiene Data'!$D$5,0,10*ROW('Hygiene Data'!D90))),'Data Summary'!DO96="Yes"),OFFSET('Hygiene Data'!$D$5,0,10*ROW('Hygiene Data'!D90)),NA())</f>
        <v>#N/A</v>
      </c>
      <c r="BA96" s="518" t="e">
        <f ca="1">+IF(AND(ISNUMBER(OFFSET('Hygiene Data'!$D$7,0,10*ROW('Hygiene Data'!D90))),'Data Summary'!DP96="Yes"),OFFSET('Hygiene Data'!$D$7,0,10*ROW('Hygiene Data'!D90)),NA())</f>
        <v>#N/A</v>
      </c>
      <c r="BB96" s="518" t="e">
        <f ca="1">+IF(AND(ISNUMBER(OFFSET('Hygiene Data'!$D$9,0,10*ROW('Hygiene Data'!D90))),'Data Summary'!DQ96="Yes"),OFFSET('Hygiene Data'!$D$9,0,10*ROW('Hygiene Data'!D90)),NA())</f>
        <v>#N/A</v>
      </c>
      <c r="BC96" s="518" t="e">
        <f ca="1">+IF(AND(ISNUMBER(OFFSET('Hygiene Data'!$E$5,0,10*ROW('Hygiene Data'!E90))),'Data Summary'!DR96="Yes"),OFFSET('Hygiene Data'!$E$5,0,10*ROW('Hygiene Data'!E90)),NA())</f>
        <v>#N/A</v>
      </c>
      <c r="BD96" s="518" t="e">
        <f ca="1">+IF(AND(ISNUMBER(OFFSET('Hygiene Data'!$E$7,0,10*ROW('Hygiene Data'!E90))),'Data Summary'!DS96="Yes"),OFFSET('Hygiene Data'!$E$7,0,10*ROW('Hygiene Data'!E90)),NA())</f>
        <v>#N/A</v>
      </c>
      <c r="BE96" s="518" t="e">
        <f ca="1">+IF(AND(ISNUMBER(OFFSET('Hygiene Data'!$E$9,0,10*ROW('Hygiene Data'!E90))),'Data Summary'!DT96="Yes"),OFFSET('Hygiene Data'!$E$9,0,10*ROW('Hygiene Data'!E90)),NA())</f>
        <v>#N/A</v>
      </c>
      <c r="BF96" s="518" t="e">
        <f ca="1">+IF(AND(ISNUMBER(OFFSET('Hygiene Data'!$F$5,0,10*ROW('Hygiene Data'!F90))),'Data Summary'!DU96="Yes"),OFFSET('Hygiene Data'!$F$5,0,10*ROW('Hygiene Data'!F90)),NA())</f>
        <v>#N/A</v>
      </c>
      <c r="BG96" s="518" t="e">
        <f ca="1">+IF(AND(ISNUMBER(OFFSET('Hygiene Data'!$F$7,0,10*ROW('Hygiene Data'!F90))),'Data Summary'!DV96="Yes"),OFFSET('Hygiene Data'!$F$7,0,10*ROW('Hygiene Data'!F90)),NA())</f>
        <v>#N/A</v>
      </c>
      <c r="BH96" s="518" t="e">
        <f ca="1">+IF(AND(ISNUMBER(OFFSET('Hygiene Data'!$F$9,0,10*ROW('Hygiene Data'!F90))),'Data Summary'!DW96="Yes"),OFFSET('Hygiene Data'!$F$9,0,10*ROW('Hygiene Data'!F90)),NA())</f>
        <v>#N/A</v>
      </c>
      <c r="BI96" s="518" t="e">
        <f ca="1">+IF(AND(ISNUMBER(OFFSET('Hygiene Data'!$G$5,0,10*ROW('Hygiene Data'!G90))),'Data Summary'!DX96="Yes"),OFFSET('Hygiene Data'!$G$5,0,10*ROW('Hygiene Data'!G90)),NA())</f>
        <v>#N/A</v>
      </c>
      <c r="BJ96" s="518" t="e">
        <f ca="1">+IF(AND(ISNUMBER(OFFSET('Hygiene Data'!$G$7,0,10*ROW('Hygiene Data'!G90))),'Data Summary'!DY96="Yes"),OFFSET('Hygiene Data'!$G$7,0,10*ROW('Hygiene Data'!G90)),NA())</f>
        <v>#N/A</v>
      </c>
      <c r="BK96" s="518" t="e">
        <f ca="1">+IF(AND(ISNUMBER(OFFSET('Hygiene Data'!$G$9,0,10*ROW('Hygiene Data'!G90))),'Data Summary'!DZ96="Yes"),OFFSET('Hygiene Data'!$G$9,0,10*ROW('Hygiene Data'!G90)),NA())</f>
        <v>#N/A</v>
      </c>
      <c r="BL96" s="518" t="e">
        <f ca="1">+IF(AND(ISNUMBER(OFFSET('Hygiene Data'!$H$5,0,10*ROW('Hygiene Data'!H90))),'Data Summary'!EA96="Yes"),OFFSET('Hygiene Data'!$H$5,0,10*ROW('Hygiene Data'!H90)),NA())</f>
        <v>#N/A</v>
      </c>
      <c r="BM96" s="518" t="e">
        <f ca="1">+IF(AND(ISNUMBER(OFFSET('Hygiene Data'!$H$7,0,10*ROW('Hygiene Data'!H90))),'Data Summary'!EB96="Yes"),OFFSET('Hygiene Data'!$H$7,0,10*ROW('Hygiene Data'!H90)),NA())</f>
        <v>#N/A</v>
      </c>
      <c r="BN96" s="518" t="e">
        <f ca="1">+IF(AND(ISNUMBER(OFFSET('Hygiene Data'!$H$9,0,10*ROW('Hygiene Data'!H90))),'Data Summary'!EC96="Yes"),OFFSET('Hygiene Data'!$H$9,0,10*ROW('Hygiene Data'!H90)),NA())</f>
        <v>#N/A</v>
      </c>
      <c r="BO96" s="518" t="e">
        <f ca="1">+IF(AND(ISNUMBER(OFFSET('Hygiene Data'!$I$5,0,10*ROW('Hygiene Data'!I90))),'Data Summary'!ED96="Yes"),OFFSET('Hygiene Data'!$I$5,0,10*ROW('Hygiene Data'!I90)),NA())</f>
        <v>#N/A</v>
      </c>
      <c r="BP96" s="518" t="e">
        <f ca="1">+IF(AND(ISNUMBER(OFFSET('Hygiene Data'!$I$7,0,10*ROW('Hygiene Data'!I90))),'Data Summary'!EE96="Yes"),OFFSET('Hygiene Data'!$I$7,0,10*ROW('Hygiene Data'!I90)),NA())</f>
        <v>#N/A</v>
      </c>
      <c r="BQ96" s="518" t="e">
        <f ca="1">+IF(AND(ISNUMBER(OFFSET('Hygiene Data'!$I$9,0,10*ROW('Hygiene Data'!I90))),'Data Summary'!EF96="Yes"),OFFSET('Hygiene Data'!$I$9,0,10*ROW('Hygiene Data'!I90)),NA())</f>
        <v>#N/A</v>
      </c>
    </row>
    <row r="97" spans="1:69" x14ac:dyDescent="0.25">
      <c r="A97" s="514" t="e">
        <f ca="1">+RIGHT('Data Summary'!A97,LEN('Data Summary'!A97)-9)</f>
        <v>#VALUE!</v>
      </c>
      <c r="B97" s="488" t="str">
        <f ca="1">+IF(ISTEXT('Data Summary'!B97),'Data Summary'!B97,"")</f>
        <v/>
      </c>
      <c r="C97" s="515" t="e">
        <f ca="1">+VALUE('Data Summary'!C97)</f>
        <v>#VALUE!</v>
      </c>
      <c r="D97" s="516" t="e">
        <f ca="1">+IF(AND(ISNUMBER(OFFSET('Water Data'!$D$4,0,10*ROW('Water Data'!D91))),'Data Summary'!BS97="Yes"),100-OFFSET('Water Data'!$D$4,0,10*ROW('Water Data'!D91)),NA())</f>
        <v>#N/A</v>
      </c>
      <c r="E97" s="516" t="e">
        <f ca="1">+IF(AND(ISNUMBER(OFFSET('Water Data'!$D$6,0,10*ROW('Water Data'!D91))),'Data Summary'!BT97="Yes"),OFFSET('Water Data'!$D$6,0,10*ROW('Water Data'!D91)),NA())</f>
        <v>#N/A</v>
      </c>
      <c r="F97" s="516" t="e">
        <f ca="1">+IF(AND(ISNUMBER(OFFSET('Water Data'!$D$9,0,10*ROW('Water Data'!D91))),'Data Summary'!BU97="Yes"),OFFSET('Water Data'!$D$9,0,10*ROW('Water Data'!D91)),NA())</f>
        <v>#N/A</v>
      </c>
      <c r="G97" s="516" t="e">
        <f ca="1">+IF(AND(ISNUMBER(OFFSET('Water Data'!$E$4,0,10*ROW('Water Data'!E91))),'Data Summary'!BV97="Yes"),100-OFFSET('Water Data'!$E$4,0,10*ROW('Water Data'!E91)),NA())</f>
        <v>#N/A</v>
      </c>
      <c r="H97" s="516" t="e">
        <f ca="1">+IF(AND(ISNUMBER(OFFSET('Water Data'!$E$6,0,10*ROW('Water Data'!E91))),'Data Summary'!BW97="Yes"),OFFSET('Water Data'!$E$6,0,10*ROW('Water Data'!E91)),NA())</f>
        <v>#N/A</v>
      </c>
      <c r="I97" s="516" t="e">
        <f ca="1">+IF(AND(ISNUMBER(OFFSET('Water Data'!$E$9,0,10*ROW('Water Data'!E91))),'Data Summary'!BX97="Yes"),OFFSET('Water Data'!$E$9,0,10*ROW('Water Data'!E91)),NA())</f>
        <v>#N/A</v>
      </c>
      <c r="J97" s="516" t="e">
        <f ca="1">+IF(AND(ISNUMBER(OFFSET('Water Data'!$F$4,0,10*ROW('Water Data'!F91))),'Data Summary'!BY97="Yes"),100-OFFSET('Water Data'!$F$4,0,10*ROW('Water Data'!F91)),NA())</f>
        <v>#N/A</v>
      </c>
      <c r="K97" s="516" t="e">
        <f ca="1">+IF(AND(ISNUMBER(OFFSET('Water Data'!$F$6,0,10*ROW('Water Data'!F91))),'Data Summary'!BZ97="Yes"),OFFSET('Water Data'!$F$6,0,10*ROW('Water Data'!F91)),NA())</f>
        <v>#N/A</v>
      </c>
      <c r="L97" s="516" t="e">
        <f ca="1">+IF(AND(ISNUMBER(OFFSET('Water Data'!$F$9,0,10*ROW('Water Data'!F91))),'Data Summary'!CA97="Yes"),OFFSET('Water Data'!$F$9,0,10*ROW('Water Data'!F91)),NA())</f>
        <v>#N/A</v>
      </c>
      <c r="M97" s="516" t="e">
        <f ca="1">+IF(AND(ISNUMBER(OFFSET('Water Data'!$G$4,0,10*ROW('Water Data'!G91))),'Data Summary'!CB97="Yes"),100-OFFSET('Water Data'!$G$4,0,10*ROW('Water Data'!G91)),NA())</f>
        <v>#N/A</v>
      </c>
      <c r="N97" s="516" t="e">
        <f ca="1">+IF(AND(ISNUMBER(OFFSET('Water Data'!$G$6,0,10*ROW('Water Data'!G91))),'Data Summary'!CC97="Yes"),OFFSET('Water Data'!$G$6,0,10*ROW('Water Data'!G91)),NA())</f>
        <v>#N/A</v>
      </c>
      <c r="O97" s="516" t="e">
        <f ca="1">+IF(AND(ISNUMBER(OFFSET('Water Data'!$G$9,0,10*ROW('Water Data'!G91))),'Data Summary'!CD97="Yes"),OFFSET('Water Data'!$G$9,0,10*ROW('Water Data'!G91)),NA())</f>
        <v>#N/A</v>
      </c>
      <c r="P97" s="516" t="e">
        <f ca="1">+IF(AND(ISNUMBER(OFFSET('Water Data'!$H$4,0,10*ROW('Water Data'!H91))),'Data Summary'!CE97="Yes"),100-OFFSET('Water Data'!$H$4,0,10*ROW('Water Data'!H91)),NA())</f>
        <v>#N/A</v>
      </c>
      <c r="Q97" s="516" t="e">
        <f ca="1">+IF(AND(ISNUMBER(OFFSET('Water Data'!$H$6,0,10*ROW('Water Data'!H91))),'Data Summary'!CF97="Yes"),OFFSET('Water Data'!$H$6,0,10*ROW('Water Data'!H91)),NA())</f>
        <v>#N/A</v>
      </c>
      <c r="R97" s="516" t="e">
        <f ca="1">+IF(AND(ISNUMBER(OFFSET('Water Data'!$H$9,0,10*ROW('Water Data'!H91))),'Data Summary'!CG97="Yes"),OFFSET('Water Data'!$H$9,0,10*ROW('Water Data'!H91)),NA())</f>
        <v>#N/A</v>
      </c>
      <c r="S97" s="516" t="e">
        <f ca="1">+IF(AND(ISNUMBER(OFFSET('Water Data'!$I$4,0,10*ROW('Water Data'!I91))),'Data Summary'!CH97="Yes"),100-OFFSET('Water Data'!$I$4,0,10*ROW('Water Data'!I91)),NA())</f>
        <v>#N/A</v>
      </c>
      <c r="T97" s="516" t="e">
        <f ca="1">+IF(AND(ISNUMBER(OFFSET('Water Data'!$I$6,0,10*ROW('Water Data'!I91))),'Data Summary'!CI97="Yes"),OFFSET('Water Data'!$I$6,0,10*ROW('Water Data'!I91)),NA())</f>
        <v>#N/A</v>
      </c>
      <c r="U97" s="516" t="e">
        <f ca="1">+IF(AND(ISNUMBER(OFFSET('Water Data'!$I$9,0,10*ROW('Water Data'!I91))),'Data Summary'!CJ97="Yes"),OFFSET('Water Data'!$I$9,0,10*ROW('Water Data'!I91)),NA())</f>
        <v>#N/A</v>
      </c>
      <c r="V97" s="517" t="e">
        <f ca="1">+IF(AND(ISNUMBER(OFFSET('Sanitation Data'!$D$4,0,10*ROW('Sanitation Data'!D91))),'Data Summary'!CK97="Yes"),100-OFFSET('Sanitation Data'!$D$4,0,10*ROW('Sanitation Data'!D91)),NA())</f>
        <v>#N/A</v>
      </c>
      <c r="W97" s="517" t="e">
        <f ca="1">+IF(AND(ISNUMBER(OFFSET('Sanitation Data'!$D$6,0,10*ROW('Sanitation Data'!D91))),'Data Summary'!CL97="Yes"),OFFSET('Sanitation Data'!$D$6,0,10*ROW('Sanitation Data'!D91)),NA())</f>
        <v>#N/A</v>
      </c>
      <c r="X97" s="517" t="e">
        <f ca="1">+IF(AND(ISNUMBER(OFFSET('Sanitation Data'!$D$10,0,10*ROW('Sanitation Data'!D91))),'Data Summary'!CM97="Yes"),OFFSET('Sanitation Data'!$D$10,0,10*ROW('Sanitation Data'!D91)),NA())</f>
        <v>#N/A</v>
      </c>
      <c r="Y97" s="517" t="e">
        <f ca="1">+IF(AND(ISNUMBER(OFFSET('Sanitation Data'!$D$11,0,10*ROW('Sanitation Data'!D91))),'Data Summary'!CN97="Yes"),OFFSET('Sanitation Data'!$D$11,0,10*ROW('Sanitation Data'!D91)),NA())</f>
        <v>#N/A</v>
      </c>
      <c r="Z97" s="517" t="e">
        <f ca="1">+IF(AND(ISNUMBER(OFFSET('Sanitation Data'!$D$12,0,10*ROW('Sanitation Data'!D91))),'Data Summary'!CO97="Yes"),OFFSET('Sanitation Data'!$D$12,0,10*ROW('Sanitation Data'!D91)),NA())</f>
        <v>#N/A</v>
      </c>
      <c r="AA97" s="517" t="e">
        <f ca="1">+IF(AND(ISNUMBER(OFFSET('Sanitation Data'!$E$4,0,10*ROW('Sanitation Data'!E91))),'Data Summary'!CP97="Yes"),100-OFFSET('Sanitation Data'!$E$4,0,10*ROW('Sanitation Data'!E91)),NA())</f>
        <v>#N/A</v>
      </c>
      <c r="AB97" s="517" t="e">
        <f ca="1">+IF(AND(ISNUMBER(OFFSET('Sanitation Data'!$E$6,0,10*ROW('Sanitation Data'!E91))),'Data Summary'!CQ97="Yes"),OFFSET('Sanitation Data'!$E$6,0,10*ROW('Sanitation Data'!E91)),NA())</f>
        <v>#N/A</v>
      </c>
      <c r="AC97" s="517" t="e">
        <f ca="1">+IF(AND(ISNUMBER(OFFSET('Sanitation Data'!$E$10,0,10*ROW('Sanitation Data'!E91))),'Data Summary'!CR97="Yes"),OFFSET('Sanitation Data'!$E$10,0,10*ROW('Sanitation Data'!E91)),NA())</f>
        <v>#N/A</v>
      </c>
      <c r="AD97" s="517" t="e">
        <f ca="1">+IF(AND(ISNUMBER(OFFSET('Sanitation Data'!$E$11,0,10*ROW('Sanitation Data'!E91))),'Data Summary'!CS97="Yes"),OFFSET('Sanitation Data'!$E$11,0,10*ROW('Sanitation Data'!E91)),NA())</f>
        <v>#N/A</v>
      </c>
      <c r="AE97" s="517" t="e">
        <f ca="1">+IF(AND(ISNUMBER(OFFSET('Sanitation Data'!$E$12,0,10*ROW('Sanitation Data'!E91))),'Data Summary'!CT97="Yes"),OFFSET('Sanitation Data'!$E$12,0,10*ROW('Sanitation Data'!E91)),NA())</f>
        <v>#N/A</v>
      </c>
      <c r="AF97" s="517" t="e">
        <f ca="1">+IF(AND(ISNUMBER(OFFSET('Sanitation Data'!$F$4,0,10*ROW('Sanitation Data'!F91))),'Data Summary'!CU97="Yes"),100-OFFSET('Sanitation Data'!$F$4,0,10*ROW('Sanitation Data'!F91)),NA())</f>
        <v>#N/A</v>
      </c>
      <c r="AG97" s="517" t="e">
        <f ca="1">+IF(AND(ISNUMBER(OFFSET('Sanitation Data'!$F$6,0,10*ROW('Sanitation Data'!F91))),'Data Summary'!CV97="Yes"),OFFSET('Sanitation Data'!$F$6,0,10*ROW('Sanitation Data'!F91)),NA())</f>
        <v>#N/A</v>
      </c>
      <c r="AH97" s="517" t="e">
        <f ca="1">+IF(AND(ISNUMBER(OFFSET('Sanitation Data'!$F$10,0,10*ROW('Sanitation Data'!F91))),'Data Summary'!CW97="Yes"),OFFSET('Sanitation Data'!$F$10,0,10*ROW('Sanitation Data'!F91)),NA())</f>
        <v>#N/A</v>
      </c>
      <c r="AI97" s="517" t="e">
        <f ca="1">+IF(AND(ISNUMBER(OFFSET('Sanitation Data'!$F$11,0,10*ROW('Sanitation Data'!F91))),'Data Summary'!CX97="Yes"),OFFSET('Sanitation Data'!$F$11,0,10*ROW('Sanitation Data'!F91)),NA())</f>
        <v>#N/A</v>
      </c>
      <c r="AJ97" s="517" t="e">
        <f ca="1">+IF(AND(ISNUMBER(OFFSET('Sanitation Data'!$F$12,0,10*ROW('Sanitation Data'!F91))),'Data Summary'!CY97="Yes"),OFFSET('Sanitation Data'!$F$12,0,10*ROW('Sanitation Data'!F91)),NA())</f>
        <v>#N/A</v>
      </c>
      <c r="AK97" s="517" t="e">
        <f ca="1">+IF(AND(ISNUMBER(OFFSET('Sanitation Data'!$G$4,0,10*ROW('Sanitation Data'!G91))),'Data Summary'!CZ97="Yes"),100-OFFSET('Sanitation Data'!$G$4,0,10*ROW('Sanitation Data'!G91)),NA())</f>
        <v>#N/A</v>
      </c>
      <c r="AL97" s="517" t="e">
        <f ca="1">+IF(AND(ISNUMBER(OFFSET('Sanitation Data'!$G$6,0,10*ROW('Sanitation Data'!G91))),'Data Summary'!DA97="Yes"),OFFSET('Sanitation Data'!$G$6,0,10*ROW('Sanitation Data'!G91)),NA())</f>
        <v>#N/A</v>
      </c>
      <c r="AM97" s="517" t="e">
        <f ca="1">+IF(AND(ISNUMBER(OFFSET('Sanitation Data'!$G$10,0,10*ROW('Sanitation Data'!G91))),'Data Summary'!DB97="Yes"),OFFSET('Sanitation Data'!$G$10,0,10*ROW('Sanitation Data'!G91)),NA())</f>
        <v>#N/A</v>
      </c>
      <c r="AN97" s="517" t="e">
        <f ca="1">+IF(AND(ISNUMBER(OFFSET('Sanitation Data'!$G$11,0,10*ROW('Sanitation Data'!G91))),'Data Summary'!DC97="Yes"),OFFSET('Sanitation Data'!$G$11,0,10*ROW('Sanitation Data'!G91)),NA())</f>
        <v>#N/A</v>
      </c>
      <c r="AO97" s="517" t="e">
        <f ca="1">+IF(AND(ISNUMBER(OFFSET('Sanitation Data'!$G$12,0,10*ROW('Sanitation Data'!G91))),'Data Summary'!DD97="Yes"),OFFSET('Sanitation Data'!$G$12,0,10*ROW('Sanitation Data'!G91)),NA())</f>
        <v>#N/A</v>
      </c>
      <c r="AP97" s="517" t="e">
        <f ca="1">+IF(AND(ISNUMBER(OFFSET('Sanitation Data'!$H$4,0,10*ROW('Sanitation Data'!H91))),'Data Summary'!DE97="Yes"),100-OFFSET('Sanitation Data'!$H$4,0,10*ROW('Sanitation Data'!H91)),NA())</f>
        <v>#N/A</v>
      </c>
      <c r="AQ97" s="517" t="e">
        <f ca="1">+IF(AND(ISNUMBER(OFFSET('Sanitation Data'!$H$6,0,10*ROW('Sanitation Data'!H91))),'Data Summary'!DF97="Yes"),OFFSET('Sanitation Data'!$H$6,0,10*ROW('Sanitation Data'!H91)),NA())</f>
        <v>#N/A</v>
      </c>
      <c r="AR97" s="517" t="e">
        <f ca="1">+IF(AND(ISNUMBER(OFFSET('Sanitation Data'!$H$10,0,10*ROW('Sanitation Data'!H91))),'Data Summary'!DG97="Yes"),OFFSET('Sanitation Data'!$H$10,0,10*ROW('Sanitation Data'!H91)),NA())</f>
        <v>#N/A</v>
      </c>
      <c r="AS97" s="517" t="e">
        <f ca="1">+IF(AND(ISNUMBER(OFFSET('Sanitation Data'!$H$11,0,10*ROW('Sanitation Data'!H91))),'Data Summary'!DH97="Yes"),OFFSET('Sanitation Data'!$H$11,0,10*ROW('Sanitation Data'!H91)),NA())</f>
        <v>#N/A</v>
      </c>
      <c r="AT97" s="517" t="e">
        <f ca="1">+IF(AND(ISNUMBER(OFFSET('Sanitation Data'!$H$12,0,10*ROW('Sanitation Data'!H91))),'Data Summary'!DI97="Yes"),OFFSET('Sanitation Data'!$H$12,0,10*ROW('Sanitation Data'!H91)),NA())</f>
        <v>#N/A</v>
      </c>
      <c r="AU97" s="517" t="e">
        <f ca="1">+IF(AND(ISNUMBER(OFFSET('Sanitation Data'!$I$4,0,10*ROW('Sanitation Data'!I91))),'Data Summary'!DJ97="Yes"),100-OFFSET('Sanitation Data'!$I$4,0,10*ROW('Sanitation Data'!I91)),NA())</f>
        <v>#N/A</v>
      </c>
      <c r="AV97" s="517" t="e">
        <f ca="1">+IF(AND(ISNUMBER(OFFSET('Sanitation Data'!$I$6,0,10*ROW('Sanitation Data'!I91))),'Data Summary'!DK97="Yes"),OFFSET('Sanitation Data'!$I$6,0,10*ROW('Sanitation Data'!I91)),NA())</f>
        <v>#N/A</v>
      </c>
      <c r="AW97" s="517" t="e">
        <f ca="1">+IF(AND(ISNUMBER(OFFSET('Sanitation Data'!$I$10,0,10*ROW('Sanitation Data'!I91))),'Data Summary'!DL97="Yes"),OFFSET('Sanitation Data'!$I$10,0,10*ROW('Sanitation Data'!I91)),NA())</f>
        <v>#N/A</v>
      </c>
      <c r="AX97" s="517" t="e">
        <f ca="1">+IF(AND(ISNUMBER(OFFSET('Sanitation Data'!$I$11,0,10*ROW('Sanitation Data'!I91))),'Data Summary'!DM97="Yes"),OFFSET('Sanitation Data'!$I$11,0,10*ROW('Sanitation Data'!I91)),NA())</f>
        <v>#N/A</v>
      </c>
      <c r="AY97" s="517" t="e">
        <f ca="1">+IF(AND(ISNUMBER(OFFSET('Sanitation Data'!$I$12,0,10*ROW('Sanitation Data'!I91))),'Data Summary'!DN97="Yes"),OFFSET('Sanitation Data'!$I$12,0,10*ROW('Sanitation Data'!I91)),NA())</f>
        <v>#N/A</v>
      </c>
      <c r="AZ97" s="518" t="e">
        <f ca="1">+IF(AND(ISNUMBER(OFFSET('Hygiene Data'!$D$5,0,10*ROW('Hygiene Data'!D91))),'Data Summary'!DO97="Yes"),OFFSET('Hygiene Data'!$D$5,0,10*ROW('Hygiene Data'!D91)),NA())</f>
        <v>#N/A</v>
      </c>
      <c r="BA97" s="518" t="e">
        <f ca="1">+IF(AND(ISNUMBER(OFFSET('Hygiene Data'!$D$7,0,10*ROW('Hygiene Data'!D91))),'Data Summary'!DP97="Yes"),OFFSET('Hygiene Data'!$D$7,0,10*ROW('Hygiene Data'!D91)),NA())</f>
        <v>#N/A</v>
      </c>
      <c r="BB97" s="518" t="e">
        <f ca="1">+IF(AND(ISNUMBER(OFFSET('Hygiene Data'!$D$9,0,10*ROW('Hygiene Data'!D91))),'Data Summary'!DQ97="Yes"),OFFSET('Hygiene Data'!$D$9,0,10*ROW('Hygiene Data'!D91)),NA())</f>
        <v>#N/A</v>
      </c>
      <c r="BC97" s="518" t="e">
        <f ca="1">+IF(AND(ISNUMBER(OFFSET('Hygiene Data'!$E$5,0,10*ROW('Hygiene Data'!E91))),'Data Summary'!DR97="Yes"),OFFSET('Hygiene Data'!$E$5,0,10*ROW('Hygiene Data'!E91)),NA())</f>
        <v>#N/A</v>
      </c>
      <c r="BD97" s="518" t="e">
        <f ca="1">+IF(AND(ISNUMBER(OFFSET('Hygiene Data'!$E$7,0,10*ROW('Hygiene Data'!E91))),'Data Summary'!DS97="Yes"),OFFSET('Hygiene Data'!$E$7,0,10*ROW('Hygiene Data'!E91)),NA())</f>
        <v>#N/A</v>
      </c>
      <c r="BE97" s="518" t="e">
        <f ca="1">+IF(AND(ISNUMBER(OFFSET('Hygiene Data'!$E$9,0,10*ROW('Hygiene Data'!E91))),'Data Summary'!DT97="Yes"),OFFSET('Hygiene Data'!$E$9,0,10*ROW('Hygiene Data'!E91)),NA())</f>
        <v>#N/A</v>
      </c>
      <c r="BF97" s="518" t="e">
        <f ca="1">+IF(AND(ISNUMBER(OFFSET('Hygiene Data'!$F$5,0,10*ROW('Hygiene Data'!F91))),'Data Summary'!DU97="Yes"),OFFSET('Hygiene Data'!$F$5,0,10*ROW('Hygiene Data'!F91)),NA())</f>
        <v>#N/A</v>
      </c>
      <c r="BG97" s="518" t="e">
        <f ca="1">+IF(AND(ISNUMBER(OFFSET('Hygiene Data'!$F$7,0,10*ROW('Hygiene Data'!F91))),'Data Summary'!DV97="Yes"),OFFSET('Hygiene Data'!$F$7,0,10*ROW('Hygiene Data'!F91)),NA())</f>
        <v>#N/A</v>
      </c>
      <c r="BH97" s="518" t="e">
        <f ca="1">+IF(AND(ISNUMBER(OFFSET('Hygiene Data'!$F$9,0,10*ROW('Hygiene Data'!F91))),'Data Summary'!DW97="Yes"),OFFSET('Hygiene Data'!$F$9,0,10*ROW('Hygiene Data'!F91)),NA())</f>
        <v>#N/A</v>
      </c>
      <c r="BI97" s="518" t="e">
        <f ca="1">+IF(AND(ISNUMBER(OFFSET('Hygiene Data'!$G$5,0,10*ROW('Hygiene Data'!G91))),'Data Summary'!DX97="Yes"),OFFSET('Hygiene Data'!$G$5,0,10*ROW('Hygiene Data'!G91)),NA())</f>
        <v>#N/A</v>
      </c>
      <c r="BJ97" s="518" t="e">
        <f ca="1">+IF(AND(ISNUMBER(OFFSET('Hygiene Data'!$G$7,0,10*ROW('Hygiene Data'!G91))),'Data Summary'!DY97="Yes"),OFFSET('Hygiene Data'!$G$7,0,10*ROW('Hygiene Data'!G91)),NA())</f>
        <v>#N/A</v>
      </c>
      <c r="BK97" s="518" t="e">
        <f ca="1">+IF(AND(ISNUMBER(OFFSET('Hygiene Data'!$G$9,0,10*ROW('Hygiene Data'!G91))),'Data Summary'!DZ97="Yes"),OFFSET('Hygiene Data'!$G$9,0,10*ROW('Hygiene Data'!G91)),NA())</f>
        <v>#N/A</v>
      </c>
      <c r="BL97" s="518" t="e">
        <f ca="1">+IF(AND(ISNUMBER(OFFSET('Hygiene Data'!$H$5,0,10*ROW('Hygiene Data'!H91))),'Data Summary'!EA97="Yes"),OFFSET('Hygiene Data'!$H$5,0,10*ROW('Hygiene Data'!H91)),NA())</f>
        <v>#N/A</v>
      </c>
      <c r="BM97" s="518" t="e">
        <f ca="1">+IF(AND(ISNUMBER(OFFSET('Hygiene Data'!$H$7,0,10*ROW('Hygiene Data'!H91))),'Data Summary'!EB97="Yes"),OFFSET('Hygiene Data'!$H$7,0,10*ROW('Hygiene Data'!H91)),NA())</f>
        <v>#N/A</v>
      </c>
      <c r="BN97" s="518" t="e">
        <f ca="1">+IF(AND(ISNUMBER(OFFSET('Hygiene Data'!$H$9,0,10*ROW('Hygiene Data'!H91))),'Data Summary'!EC97="Yes"),OFFSET('Hygiene Data'!$H$9,0,10*ROW('Hygiene Data'!H91)),NA())</f>
        <v>#N/A</v>
      </c>
      <c r="BO97" s="518" t="e">
        <f ca="1">+IF(AND(ISNUMBER(OFFSET('Hygiene Data'!$I$5,0,10*ROW('Hygiene Data'!I91))),'Data Summary'!ED97="Yes"),OFFSET('Hygiene Data'!$I$5,0,10*ROW('Hygiene Data'!I91)),NA())</f>
        <v>#N/A</v>
      </c>
      <c r="BP97" s="518" t="e">
        <f ca="1">+IF(AND(ISNUMBER(OFFSET('Hygiene Data'!$I$7,0,10*ROW('Hygiene Data'!I91))),'Data Summary'!EE97="Yes"),OFFSET('Hygiene Data'!$I$7,0,10*ROW('Hygiene Data'!I91)),NA())</f>
        <v>#N/A</v>
      </c>
      <c r="BQ97" s="518" t="e">
        <f ca="1">+IF(AND(ISNUMBER(OFFSET('Hygiene Data'!$I$9,0,10*ROW('Hygiene Data'!I91))),'Data Summary'!EF97="Yes"),OFFSET('Hygiene Data'!$I$9,0,10*ROW('Hygiene Data'!I91)),NA())</f>
        <v>#N/A</v>
      </c>
    </row>
    <row r="98" spans="1:69" x14ac:dyDescent="0.25">
      <c r="A98" s="514" t="e">
        <f ca="1">+RIGHT('Data Summary'!A98,LEN('Data Summary'!A98)-9)</f>
        <v>#VALUE!</v>
      </c>
      <c r="B98" s="488" t="str">
        <f ca="1">+IF(ISTEXT('Data Summary'!B98),'Data Summary'!B98,"")</f>
        <v/>
      </c>
      <c r="C98" s="515" t="e">
        <f ca="1">+VALUE('Data Summary'!C98)</f>
        <v>#VALUE!</v>
      </c>
      <c r="D98" s="516" t="e">
        <f ca="1">+IF(AND(ISNUMBER(OFFSET('Water Data'!$D$4,0,10*ROW('Water Data'!D92))),'Data Summary'!BS98="Yes"),100-OFFSET('Water Data'!$D$4,0,10*ROW('Water Data'!D92)),NA())</f>
        <v>#N/A</v>
      </c>
      <c r="E98" s="516" t="e">
        <f ca="1">+IF(AND(ISNUMBER(OFFSET('Water Data'!$D$6,0,10*ROW('Water Data'!D92))),'Data Summary'!BT98="Yes"),OFFSET('Water Data'!$D$6,0,10*ROW('Water Data'!D92)),NA())</f>
        <v>#N/A</v>
      </c>
      <c r="F98" s="516" t="e">
        <f ca="1">+IF(AND(ISNUMBER(OFFSET('Water Data'!$D$9,0,10*ROW('Water Data'!D92))),'Data Summary'!BU98="Yes"),OFFSET('Water Data'!$D$9,0,10*ROW('Water Data'!D92)),NA())</f>
        <v>#N/A</v>
      </c>
      <c r="G98" s="516" t="e">
        <f ca="1">+IF(AND(ISNUMBER(OFFSET('Water Data'!$E$4,0,10*ROW('Water Data'!E92))),'Data Summary'!BV98="Yes"),100-OFFSET('Water Data'!$E$4,0,10*ROW('Water Data'!E92)),NA())</f>
        <v>#N/A</v>
      </c>
      <c r="H98" s="516" t="e">
        <f ca="1">+IF(AND(ISNUMBER(OFFSET('Water Data'!$E$6,0,10*ROW('Water Data'!E92))),'Data Summary'!BW98="Yes"),OFFSET('Water Data'!$E$6,0,10*ROW('Water Data'!E92)),NA())</f>
        <v>#N/A</v>
      </c>
      <c r="I98" s="516" t="e">
        <f ca="1">+IF(AND(ISNUMBER(OFFSET('Water Data'!$E$9,0,10*ROW('Water Data'!E92))),'Data Summary'!BX98="Yes"),OFFSET('Water Data'!$E$9,0,10*ROW('Water Data'!E92)),NA())</f>
        <v>#N/A</v>
      </c>
      <c r="J98" s="516" t="e">
        <f ca="1">+IF(AND(ISNUMBER(OFFSET('Water Data'!$F$4,0,10*ROW('Water Data'!F92))),'Data Summary'!BY98="Yes"),100-OFFSET('Water Data'!$F$4,0,10*ROW('Water Data'!F92)),NA())</f>
        <v>#N/A</v>
      </c>
      <c r="K98" s="516" t="e">
        <f ca="1">+IF(AND(ISNUMBER(OFFSET('Water Data'!$F$6,0,10*ROW('Water Data'!F92))),'Data Summary'!BZ98="Yes"),OFFSET('Water Data'!$F$6,0,10*ROW('Water Data'!F92)),NA())</f>
        <v>#N/A</v>
      </c>
      <c r="L98" s="516" t="e">
        <f ca="1">+IF(AND(ISNUMBER(OFFSET('Water Data'!$F$9,0,10*ROW('Water Data'!F92))),'Data Summary'!CA98="Yes"),OFFSET('Water Data'!$F$9,0,10*ROW('Water Data'!F92)),NA())</f>
        <v>#N/A</v>
      </c>
      <c r="M98" s="516" t="e">
        <f ca="1">+IF(AND(ISNUMBER(OFFSET('Water Data'!$G$4,0,10*ROW('Water Data'!G92))),'Data Summary'!CB98="Yes"),100-OFFSET('Water Data'!$G$4,0,10*ROW('Water Data'!G92)),NA())</f>
        <v>#N/A</v>
      </c>
      <c r="N98" s="516" t="e">
        <f ca="1">+IF(AND(ISNUMBER(OFFSET('Water Data'!$G$6,0,10*ROW('Water Data'!G92))),'Data Summary'!CC98="Yes"),OFFSET('Water Data'!$G$6,0,10*ROW('Water Data'!G92)),NA())</f>
        <v>#N/A</v>
      </c>
      <c r="O98" s="516" t="e">
        <f ca="1">+IF(AND(ISNUMBER(OFFSET('Water Data'!$G$9,0,10*ROW('Water Data'!G92))),'Data Summary'!CD98="Yes"),OFFSET('Water Data'!$G$9,0,10*ROW('Water Data'!G92)),NA())</f>
        <v>#N/A</v>
      </c>
      <c r="P98" s="516" t="e">
        <f ca="1">+IF(AND(ISNUMBER(OFFSET('Water Data'!$H$4,0,10*ROW('Water Data'!H92))),'Data Summary'!CE98="Yes"),100-OFFSET('Water Data'!$H$4,0,10*ROW('Water Data'!H92)),NA())</f>
        <v>#N/A</v>
      </c>
      <c r="Q98" s="516" t="e">
        <f ca="1">+IF(AND(ISNUMBER(OFFSET('Water Data'!$H$6,0,10*ROW('Water Data'!H92))),'Data Summary'!CF98="Yes"),OFFSET('Water Data'!$H$6,0,10*ROW('Water Data'!H92)),NA())</f>
        <v>#N/A</v>
      </c>
      <c r="R98" s="516" t="e">
        <f ca="1">+IF(AND(ISNUMBER(OFFSET('Water Data'!$H$9,0,10*ROW('Water Data'!H92))),'Data Summary'!CG98="Yes"),OFFSET('Water Data'!$H$9,0,10*ROW('Water Data'!H92)),NA())</f>
        <v>#N/A</v>
      </c>
      <c r="S98" s="516" t="e">
        <f ca="1">+IF(AND(ISNUMBER(OFFSET('Water Data'!$I$4,0,10*ROW('Water Data'!I92))),'Data Summary'!CH98="Yes"),100-OFFSET('Water Data'!$I$4,0,10*ROW('Water Data'!I92)),NA())</f>
        <v>#N/A</v>
      </c>
      <c r="T98" s="516" t="e">
        <f ca="1">+IF(AND(ISNUMBER(OFFSET('Water Data'!$I$6,0,10*ROW('Water Data'!I92))),'Data Summary'!CI98="Yes"),OFFSET('Water Data'!$I$6,0,10*ROW('Water Data'!I92)),NA())</f>
        <v>#N/A</v>
      </c>
      <c r="U98" s="516" t="e">
        <f ca="1">+IF(AND(ISNUMBER(OFFSET('Water Data'!$I$9,0,10*ROW('Water Data'!I92))),'Data Summary'!CJ98="Yes"),OFFSET('Water Data'!$I$9,0,10*ROW('Water Data'!I92)),NA())</f>
        <v>#N/A</v>
      </c>
      <c r="V98" s="517" t="e">
        <f ca="1">+IF(AND(ISNUMBER(OFFSET('Sanitation Data'!$D$4,0,10*ROW('Sanitation Data'!D92))),'Data Summary'!CK98="Yes"),100-OFFSET('Sanitation Data'!$D$4,0,10*ROW('Sanitation Data'!D92)),NA())</f>
        <v>#N/A</v>
      </c>
      <c r="W98" s="517" t="e">
        <f ca="1">+IF(AND(ISNUMBER(OFFSET('Sanitation Data'!$D$6,0,10*ROW('Sanitation Data'!D92))),'Data Summary'!CL98="Yes"),OFFSET('Sanitation Data'!$D$6,0,10*ROW('Sanitation Data'!D92)),NA())</f>
        <v>#N/A</v>
      </c>
      <c r="X98" s="517" t="e">
        <f ca="1">+IF(AND(ISNUMBER(OFFSET('Sanitation Data'!$D$10,0,10*ROW('Sanitation Data'!D92))),'Data Summary'!CM98="Yes"),OFFSET('Sanitation Data'!$D$10,0,10*ROW('Sanitation Data'!D92)),NA())</f>
        <v>#N/A</v>
      </c>
      <c r="Y98" s="517" t="e">
        <f ca="1">+IF(AND(ISNUMBER(OFFSET('Sanitation Data'!$D$11,0,10*ROW('Sanitation Data'!D92))),'Data Summary'!CN98="Yes"),OFFSET('Sanitation Data'!$D$11,0,10*ROW('Sanitation Data'!D92)),NA())</f>
        <v>#N/A</v>
      </c>
      <c r="Z98" s="517" t="e">
        <f ca="1">+IF(AND(ISNUMBER(OFFSET('Sanitation Data'!$D$12,0,10*ROW('Sanitation Data'!D92))),'Data Summary'!CO98="Yes"),OFFSET('Sanitation Data'!$D$12,0,10*ROW('Sanitation Data'!D92)),NA())</f>
        <v>#N/A</v>
      </c>
      <c r="AA98" s="517" t="e">
        <f ca="1">+IF(AND(ISNUMBER(OFFSET('Sanitation Data'!$E$4,0,10*ROW('Sanitation Data'!E92))),'Data Summary'!CP98="Yes"),100-OFFSET('Sanitation Data'!$E$4,0,10*ROW('Sanitation Data'!E92)),NA())</f>
        <v>#N/A</v>
      </c>
      <c r="AB98" s="517" t="e">
        <f ca="1">+IF(AND(ISNUMBER(OFFSET('Sanitation Data'!$E$6,0,10*ROW('Sanitation Data'!E92))),'Data Summary'!CQ98="Yes"),OFFSET('Sanitation Data'!$E$6,0,10*ROW('Sanitation Data'!E92)),NA())</f>
        <v>#N/A</v>
      </c>
      <c r="AC98" s="517" t="e">
        <f ca="1">+IF(AND(ISNUMBER(OFFSET('Sanitation Data'!$E$10,0,10*ROW('Sanitation Data'!E92))),'Data Summary'!CR98="Yes"),OFFSET('Sanitation Data'!$E$10,0,10*ROW('Sanitation Data'!E92)),NA())</f>
        <v>#N/A</v>
      </c>
      <c r="AD98" s="517" t="e">
        <f ca="1">+IF(AND(ISNUMBER(OFFSET('Sanitation Data'!$E$11,0,10*ROW('Sanitation Data'!E92))),'Data Summary'!CS98="Yes"),OFFSET('Sanitation Data'!$E$11,0,10*ROW('Sanitation Data'!E92)),NA())</f>
        <v>#N/A</v>
      </c>
      <c r="AE98" s="517" t="e">
        <f ca="1">+IF(AND(ISNUMBER(OFFSET('Sanitation Data'!$E$12,0,10*ROW('Sanitation Data'!E92))),'Data Summary'!CT98="Yes"),OFFSET('Sanitation Data'!$E$12,0,10*ROW('Sanitation Data'!E92)),NA())</f>
        <v>#N/A</v>
      </c>
      <c r="AF98" s="517" t="e">
        <f ca="1">+IF(AND(ISNUMBER(OFFSET('Sanitation Data'!$F$4,0,10*ROW('Sanitation Data'!F92))),'Data Summary'!CU98="Yes"),100-OFFSET('Sanitation Data'!$F$4,0,10*ROW('Sanitation Data'!F92)),NA())</f>
        <v>#N/A</v>
      </c>
      <c r="AG98" s="517" t="e">
        <f ca="1">+IF(AND(ISNUMBER(OFFSET('Sanitation Data'!$F$6,0,10*ROW('Sanitation Data'!F92))),'Data Summary'!CV98="Yes"),OFFSET('Sanitation Data'!$F$6,0,10*ROW('Sanitation Data'!F92)),NA())</f>
        <v>#N/A</v>
      </c>
      <c r="AH98" s="517" t="e">
        <f ca="1">+IF(AND(ISNUMBER(OFFSET('Sanitation Data'!$F$10,0,10*ROW('Sanitation Data'!F92))),'Data Summary'!CW98="Yes"),OFFSET('Sanitation Data'!$F$10,0,10*ROW('Sanitation Data'!F92)),NA())</f>
        <v>#N/A</v>
      </c>
      <c r="AI98" s="517" t="e">
        <f ca="1">+IF(AND(ISNUMBER(OFFSET('Sanitation Data'!$F$11,0,10*ROW('Sanitation Data'!F92))),'Data Summary'!CX98="Yes"),OFFSET('Sanitation Data'!$F$11,0,10*ROW('Sanitation Data'!F92)),NA())</f>
        <v>#N/A</v>
      </c>
      <c r="AJ98" s="517" t="e">
        <f ca="1">+IF(AND(ISNUMBER(OFFSET('Sanitation Data'!$F$12,0,10*ROW('Sanitation Data'!F92))),'Data Summary'!CY98="Yes"),OFFSET('Sanitation Data'!$F$12,0,10*ROW('Sanitation Data'!F92)),NA())</f>
        <v>#N/A</v>
      </c>
      <c r="AK98" s="517" t="e">
        <f ca="1">+IF(AND(ISNUMBER(OFFSET('Sanitation Data'!$G$4,0,10*ROW('Sanitation Data'!G92))),'Data Summary'!CZ98="Yes"),100-OFFSET('Sanitation Data'!$G$4,0,10*ROW('Sanitation Data'!G92)),NA())</f>
        <v>#N/A</v>
      </c>
      <c r="AL98" s="517" t="e">
        <f ca="1">+IF(AND(ISNUMBER(OFFSET('Sanitation Data'!$G$6,0,10*ROW('Sanitation Data'!G92))),'Data Summary'!DA98="Yes"),OFFSET('Sanitation Data'!$G$6,0,10*ROW('Sanitation Data'!G92)),NA())</f>
        <v>#N/A</v>
      </c>
      <c r="AM98" s="517" t="e">
        <f ca="1">+IF(AND(ISNUMBER(OFFSET('Sanitation Data'!$G$10,0,10*ROW('Sanitation Data'!G92))),'Data Summary'!DB98="Yes"),OFFSET('Sanitation Data'!$G$10,0,10*ROW('Sanitation Data'!G92)),NA())</f>
        <v>#N/A</v>
      </c>
      <c r="AN98" s="517" t="e">
        <f ca="1">+IF(AND(ISNUMBER(OFFSET('Sanitation Data'!$G$11,0,10*ROW('Sanitation Data'!G92))),'Data Summary'!DC98="Yes"),OFFSET('Sanitation Data'!$G$11,0,10*ROW('Sanitation Data'!G92)),NA())</f>
        <v>#N/A</v>
      </c>
      <c r="AO98" s="517" t="e">
        <f ca="1">+IF(AND(ISNUMBER(OFFSET('Sanitation Data'!$G$12,0,10*ROW('Sanitation Data'!G92))),'Data Summary'!DD98="Yes"),OFFSET('Sanitation Data'!$G$12,0,10*ROW('Sanitation Data'!G92)),NA())</f>
        <v>#N/A</v>
      </c>
      <c r="AP98" s="517" t="e">
        <f ca="1">+IF(AND(ISNUMBER(OFFSET('Sanitation Data'!$H$4,0,10*ROW('Sanitation Data'!H92))),'Data Summary'!DE98="Yes"),100-OFFSET('Sanitation Data'!$H$4,0,10*ROW('Sanitation Data'!H92)),NA())</f>
        <v>#N/A</v>
      </c>
      <c r="AQ98" s="517" t="e">
        <f ca="1">+IF(AND(ISNUMBER(OFFSET('Sanitation Data'!$H$6,0,10*ROW('Sanitation Data'!H92))),'Data Summary'!DF98="Yes"),OFFSET('Sanitation Data'!$H$6,0,10*ROW('Sanitation Data'!H92)),NA())</f>
        <v>#N/A</v>
      </c>
      <c r="AR98" s="517" t="e">
        <f ca="1">+IF(AND(ISNUMBER(OFFSET('Sanitation Data'!$H$10,0,10*ROW('Sanitation Data'!H92))),'Data Summary'!DG98="Yes"),OFFSET('Sanitation Data'!$H$10,0,10*ROW('Sanitation Data'!H92)),NA())</f>
        <v>#N/A</v>
      </c>
      <c r="AS98" s="517" t="e">
        <f ca="1">+IF(AND(ISNUMBER(OFFSET('Sanitation Data'!$H$11,0,10*ROW('Sanitation Data'!H92))),'Data Summary'!DH98="Yes"),OFFSET('Sanitation Data'!$H$11,0,10*ROW('Sanitation Data'!H92)),NA())</f>
        <v>#N/A</v>
      </c>
      <c r="AT98" s="517" t="e">
        <f ca="1">+IF(AND(ISNUMBER(OFFSET('Sanitation Data'!$H$12,0,10*ROW('Sanitation Data'!H92))),'Data Summary'!DI98="Yes"),OFFSET('Sanitation Data'!$H$12,0,10*ROW('Sanitation Data'!H92)),NA())</f>
        <v>#N/A</v>
      </c>
      <c r="AU98" s="517" t="e">
        <f ca="1">+IF(AND(ISNUMBER(OFFSET('Sanitation Data'!$I$4,0,10*ROW('Sanitation Data'!I92))),'Data Summary'!DJ98="Yes"),100-OFFSET('Sanitation Data'!$I$4,0,10*ROW('Sanitation Data'!I92)),NA())</f>
        <v>#N/A</v>
      </c>
      <c r="AV98" s="517" t="e">
        <f ca="1">+IF(AND(ISNUMBER(OFFSET('Sanitation Data'!$I$6,0,10*ROW('Sanitation Data'!I92))),'Data Summary'!DK98="Yes"),OFFSET('Sanitation Data'!$I$6,0,10*ROW('Sanitation Data'!I92)),NA())</f>
        <v>#N/A</v>
      </c>
      <c r="AW98" s="517" t="e">
        <f ca="1">+IF(AND(ISNUMBER(OFFSET('Sanitation Data'!$I$10,0,10*ROW('Sanitation Data'!I92))),'Data Summary'!DL98="Yes"),OFFSET('Sanitation Data'!$I$10,0,10*ROW('Sanitation Data'!I92)),NA())</f>
        <v>#N/A</v>
      </c>
      <c r="AX98" s="517" t="e">
        <f ca="1">+IF(AND(ISNUMBER(OFFSET('Sanitation Data'!$I$11,0,10*ROW('Sanitation Data'!I92))),'Data Summary'!DM98="Yes"),OFFSET('Sanitation Data'!$I$11,0,10*ROW('Sanitation Data'!I92)),NA())</f>
        <v>#N/A</v>
      </c>
      <c r="AY98" s="517" t="e">
        <f ca="1">+IF(AND(ISNUMBER(OFFSET('Sanitation Data'!$I$12,0,10*ROW('Sanitation Data'!I92))),'Data Summary'!DN98="Yes"),OFFSET('Sanitation Data'!$I$12,0,10*ROW('Sanitation Data'!I92)),NA())</f>
        <v>#N/A</v>
      </c>
      <c r="AZ98" s="518" t="e">
        <f ca="1">+IF(AND(ISNUMBER(OFFSET('Hygiene Data'!$D$5,0,10*ROW('Hygiene Data'!D92))),'Data Summary'!DO98="Yes"),OFFSET('Hygiene Data'!$D$5,0,10*ROW('Hygiene Data'!D92)),NA())</f>
        <v>#N/A</v>
      </c>
      <c r="BA98" s="518" t="e">
        <f ca="1">+IF(AND(ISNUMBER(OFFSET('Hygiene Data'!$D$7,0,10*ROW('Hygiene Data'!D92))),'Data Summary'!DP98="Yes"),OFFSET('Hygiene Data'!$D$7,0,10*ROW('Hygiene Data'!D92)),NA())</f>
        <v>#N/A</v>
      </c>
      <c r="BB98" s="518" t="e">
        <f ca="1">+IF(AND(ISNUMBER(OFFSET('Hygiene Data'!$D$9,0,10*ROW('Hygiene Data'!D92))),'Data Summary'!DQ98="Yes"),OFFSET('Hygiene Data'!$D$9,0,10*ROW('Hygiene Data'!D92)),NA())</f>
        <v>#N/A</v>
      </c>
      <c r="BC98" s="518" t="e">
        <f ca="1">+IF(AND(ISNUMBER(OFFSET('Hygiene Data'!$E$5,0,10*ROW('Hygiene Data'!E92))),'Data Summary'!DR98="Yes"),OFFSET('Hygiene Data'!$E$5,0,10*ROW('Hygiene Data'!E92)),NA())</f>
        <v>#N/A</v>
      </c>
      <c r="BD98" s="518" t="e">
        <f ca="1">+IF(AND(ISNUMBER(OFFSET('Hygiene Data'!$E$7,0,10*ROW('Hygiene Data'!E92))),'Data Summary'!DS98="Yes"),OFFSET('Hygiene Data'!$E$7,0,10*ROW('Hygiene Data'!E92)),NA())</f>
        <v>#N/A</v>
      </c>
      <c r="BE98" s="518" t="e">
        <f ca="1">+IF(AND(ISNUMBER(OFFSET('Hygiene Data'!$E$9,0,10*ROW('Hygiene Data'!E92))),'Data Summary'!DT98="Yes"),OFFSET('Hygiene Data'!$E$9,0,10*ROW('Hygiene Data'!E92)),NA())</f>
        <v>#N/A</v>
      </c>
      <c r="BF98" s="518" t="e">
        <f ca="1">+IF(AND(ISNUMBER(OFFSET('Hygiene Data'!$F$5,0,10*ROW('Hygiene Data'!F92))),'Data Summary'!DU98="Yes"),OFFSET('Hygiene Data'!$F$5,0,10*ROW('Hygiene Data'!F92)),NA())</f>
        <v>#N/A</v>
      </c>
      <c r="BG98" s="518" t="e">
        <f ca="1">+IF(AND(ISNUMBER(OFFSET('Hygiene Data'!$F$7,0,10*ROW('Hygiene Data'!F92))),'Data Summary'!DV98="Yes"),OFFSET('Hygiene Data'!$F$7,0,10*ROW('Hygiene Data'!F92)),NA())</f>
        <v>#N/A</v>
      </c>
      <c r="BH98" s="518" t="e">
        <f ca="1">+IF(AND(ISNUMBER(OFFSET('Hygiene Data'!$F$9,0,10*ROW('Hygiene Data'!F92))),'Data Summary'!DW98="Yes"),OFFSET('Hygiene Data'!$F$9,0,10*ROW('Hygiene Data'!F92)),NA())</f>
        <v>#N/A</v>
      </c>
      <c r="BI98" s="518" t="e">
        <f ca="1">+IF(AND(ISNUMBER(OFFSET('Hygiene Data'!$G$5,0,10*ROW('Hygiene Data'!G92))),'Data Summary'!DX98="Yes"),OFFSET('Hygiene Data'!$G$5,0,10*ROW('Hygiene Data'!G92)),NA())</f>
        <v>#N/A</v>
      </c>
      <c r="BJ98" s="518" t="e">
        <f ca="1">+IF(AND(ISNUMBER(OFFSET('Hygiene Data'!$G$7,0,10*ROW('Hygiene Data'!G92))),'Data Summary'!DY98="Yes"),OFFSET('Hygiene Data'!$G$7,0,10*ROW('Hygiene Data'!G92)),NA())</f>
        <v>#N/A</v>
      </c>
      <c r="BK98" s="518" t="e">
        <f ca="1">+IF(AND(ISNUMBER(OFFSET('Hygiene Data'!$G$9,0,10*ROW('Hygiene Data'!G92))),'Data Summary'!DZ98="Yes"),OFFSET('Hygiene Data'!$G$9,0,10*ROW('Hygiene Data'!G92)),NA())</f>
        <v>#N/A</v>
      </c>
      <c r="BL98" s="518" t="e">
        <f ca="1">+IF(AND(ISNUMBER(OFFSET('Hygiene Data'!$H$5,0,10*ROW('Hygiene Data'!H92))),'Data Summary'!EA98="Yes"),OFFSET('Hygiene Data'!$H$5,0,10*ROW('Hygiene Data'!H92)),NA())</f>
        <v>#N/A</v>
      </c>
      <c r="BM98" s="518" t="e">
        <f ca="1">+IF(AND(ISNUMBER(OFFSET('Hygiene Data'!$H$7,0,10*ROW('Hygiene Data'!H92))),'Data Summary'!EB98="Yes"),OFFSET('Hygiene Data'!$H$7,0,10*ROW('Hygiene Data'!H92)),NA())</f>
        <v>#N/A</v>
      </c>
      <c r="BN98" s="518" t="e">
        <f ca="1">+IF(AND(ISNUMBER(OFFSET('Hygiene Data'!$H$9,0,10*ROW('Hygiene Data'!H92))),'Data Summary'!EC98="Yes"),OFFSET('Hygiene Data'!$H$9,0,10*ROW('Hygiene Data'!H92)),NA())</f>
        <v>#N/A</v>
      </c>
      <c r="BO98" s="518" t="e">
        <f ca="1">+IF(AND(ISNUMBER(OFFSET('Hygiene Data'!$I$5,0,10*ROW('Hygiene Data'!I92))),'Data Summary'!ED98="Yes"),OFFSET('Hygiene Data'!$I$5,0,10*ROW('Hygiene Data'!I92)),NA())</f>
        <v>#N/A</v>
      </c>
      <c r="BP98" s="518" t="e">
        <f ca="1">+IF(AND(ISNUMBER(OFFSET('Hygiene Data'!$I$7,0,10*ROW('Hygiene Data'!I92))),'Data Summary'!EE98="Yes"),OFFSET('Hygiene Data'!$I$7,0,10*ROW('Hygiene Data'!I92)),NA())</f>
        <v>#N/A</v>
      </c>
      <c r="BQ98" s="518" t="e">
        <f ca="1">+IF(AND(ISNUMBER(OFFSET('Hygiene Data'!$I$9,0,10*ROW('Hygiene Data'!I92))),'Data Summary'!EF98="Yes"),OFFSET('Hygiene Data'!$I$9,0,10*ROW('Hygiene Data'!I92)),NA())</f>
        <v>#N/A</v>
      </c>
    </row>
    <row r="99" spans="1:69" x14ac:dyDescent="0.25">
      <c r="A99" s="514" t="e">
        <f ca="1">+RIGHT('Data Summary'!A99,LEN('Data Summary'!A99)-9)</f>
        <v>#VALUE!</v>
      </c>
      <c r="B99" s="488" t="str">
        <f ca="1">+IF(ISTEXT('Data Summary'!B99),'Data Summary'!B99,"")</f>
        <v/>
      </c>
      <c r="C99" s="515" t="e">
        <f ca="1">+VALUE('Data Summary'!C99)</f>
        <v>#VALUE!</v>
      </c>
      <c r="D99" s="516" t="e">
        <f ca="1">+IF(AND(ISNUMBER(OFFSET('Water Data'!$D$4,0,10*ROW('Water Data'!D93))),'Data Summary'!BS99="Yes"),100-OFFSET('Water Data'!$D$4,0,10*ROW('Water Data'!D93)),NA())</f>
        <v>#N/A</v>
      </c>
      <c r="E99" s="516" t="e">
        <f ca="1">+IF(AND(ISNUMBER(OFFSET('Water Data'!$D$6,0,10*ROW('Water Data'!D93))),'Data Summary'!BT99="Yes"),OFFSET('Water Data'!$D$6,0,10*ROW('Water Data'!D93)),NA())</f>
        <v>#N/A</v>
      </c>
      <c r="F99" s="516" t="e">
        <f ca="1">+IF(AND(ISNUMBER(OFFSET('Water Data'!$D$9,0,10*ROW('Water Data'!D93))),'Data Summary'!BU99="Yes"),OFFSET('Water Data'!$D$9,0,10*ROW('Water Data'!D93)),NA())</f>
        <v>#N/A</v>
      </c>
      <c r="G99" s="516" t="e">
        <f ca="1">+IF(AND(ISNUMBER(OFFSET('Water Data'!$E$4,0,10*ROW('Water Data'!E93))),'Data Summary'!BV99="Yes"),100-OFFSET('Water Data'!$E$4,0,10*ROW('Water Data'!E93)),NA())</f>
        <v>#N/A</v>
      </c>
      <c r="H99" s="516" t="e">
        <f ca="1">+IF(AND(ISNUMBER(OFFSET('Water Data'!$E$6,0,10*ROW('Water Data'!E93))),'Data Summary'!BW99="Yes"),OFFSET('Water Data'!$E$6,0,10*ROW('Water Data'!E93)),NA())</f>
        <v>#N/A</v>
      </c>
      <c r="I99" s="516" t="e">
        <f ca="1">+IF(AND(ISNUMBER(OFFSET('Water Data'!$E$9,0,10*ROW('Water Data'!E93))),'Data Summary'!BX99="Yes"),OFFSET('Water Data'!$E$9,0,10*ROW('Water Data'!E93)),NA())</f>
        <v>#N/A</v>
      </c>
      <c r="J99" s="516" t="e">
        <f ca="1">+IF(AND(ISNUMBER(OFFSET('Water Data'!$F$4,0,10*ROW('Water Data'!F93))),'Data Summary'!BY99="Yes"),100-OFFSET('Water Data'!$F$4,0,10*ROW('Water Data'!F93)),NA())</f>
        <v>#N/A</v>
      </c>
      <c r="K99" s="516" t="e">
        <f ca="1">+IF(AND(ISNUMBER(OFFSET('Water Data'!$F$6,0,10*ROW('Water Data'!F93))),'Data Summary'!BZ99="Yes"),OFFSET('Water Data'!$F$6,0,10*ROW('Water Data'!F93)),NA())</f>
        <v>#N/A</v>
      </c>
      <c r="L99" s="516" t="e">
        <f ca="1">+IF(AND(ISNUMBER(OFFSET('Water Data'!$F$9,0,10*ROW('Water Data'!F93))),'Data Summary'!CA99="Yes"),OFFSET('Water Data'!$F$9,0,10*ROW('Water Data'!F93)),NA())</f>
        <v>#N/A</v>
      </c>
      <c r="M99" s="516" t="e">
        <f ca="1">+IF(AND(ISNUMBER(OFFSET('Water Data'!$G$4,0,10*ROW('Water Data'!G93))),'Data Summary'!CB99="Yes"),100-OFFSET('Water Data'!$G$4,0,10*ROW('Water Data'!G93)),NA())</f>
        <v>#N/A</v>
      </c>
      <c r="N99" s="516" t="e">
        <f ca="1">+IF(AND(ISNUMBER(OFFSET('Water Data'!$G$6,0,10*ROW('Water Data'!G93))),'Data Summary'!CC99="Yes"),OFFSET('Water Data'!$G$6,0,10*ROW('Water Data'!G93)),NA())</f>
        <v>#N/A</v>
      </c>
      <c r="O99" s="516" t="e">
        <f ca="1">+IF(AND(ISNUMBER(OFFSET('Water Data'!$G$9,0,10*ROW('Water Data'!G93))),'Data Summary'!CD99="Yes"),OFFSET('Water Data'!$G$9,0,10*ROW('Water Data'!G93)),NA())</f>
        <v>#N/A</v>
      </c>
      <c r="P99" s="516" t="e">
        <f ca="1">+IF(AND(ISNUMBER(OFFSET('Water Data'!$H$4,0,10*ROW('Water Data'!H93))),'Data Summary'!CE99="Yes"),100-OFFSET('Water Data'!$H$4,0,10*ROW('Water Data'!H93)),NA())</f>
        <v>#N/A</v>
      </c>
      <c r="Q99" s="516" t="e">
        <f ca="1">+IF(AND(ISNUMBER(OFFSET('Water Data'!$H$6,0,10*ROW('Water Data'!H93))),'Data Summary'!CF99="Yes"),OFFSET('Water Data'!$H$6,0,10*ROW('Water Data'!H93)),NA())</f>
        <v>#N/A</v>
      </c>
      <c r="R99" s="516" t="e">
        <f ca="1">+IF(AND(ISNUMBER(OFFSET('Water Data'!$H$9,0,10*ROW('Water Data'!H93))),'Data Summary'!CG99="Yes"),OFFSET('Water Data'!$H$9,0,10*ROW('Water Data'!H93)),NA())</f>
        <v>#N/A</v>
      </c>
      <c r="S99" s="516" t="e">
        <f ca="1">+IF(AND(ISNUMBER(OFFSET('Water Data'!$I$4,0,10*ROW('Water Data'!I93))),'Data Summary'!CH99="Yes"),100-OFFSET('Water Data'!$I$4,0,10*ROW('Water Data'!I93)),NA())</f>
        <v>#N/A</v>
      </c>
      <c r="T99" s="516" t="e">
        <f ca="1">+IF(AND(ISNUMBER(OFFSET('Water Data'!$I$6,0,10*ROW('Water Data'!I93))),'Data Summary'!CI99="Yes"),OFFSET('Water Data'!$I$6,0,10*ROW('Water Data'!I93)),NA())</f>
        <v>#N/A</v>
      </c>
      <c r="U99" s="516" t="e">
        <f ca="1">+IF(AND(ISNUMBER(OFFSET('Water Data'!$I$9,0,10*ROW('Water Data'!I93))),'Data Summary'!CJ99="Yes"),OFFSET('Water Data'!$I$9,0,10*ROW('Water Data'!I93)),NA())</f>
        <v>#N/A</v>
      </c>
      <c r="V99" s="517" t="e">
        <f ca="1">+IF(AND(ISNUMBER(OFFSET('Sanitation Data'!$D$4,0,10*ROW('Sanitation Data'!D93))),'Data Summary'!CK99="Yes"),100-OFFSET('Sanitation Data'!$D$4,0,10*ROW('Sanitation Data'!D93)),NA())</f>
        <v>#N/A</v>
      </c>
      <c r="W99" s="517" t="e">
        <f ca="1">+IF(AND(ISNUMBER(OFFSET('Sanitation Data'!$D$6,0,10*ROW('Sanitation Data'!D93))),'Data Summary'!CL99="Yes"),OFFSET('Sanitation Data'!$D$6,0,10*ROW('Sanitation Data'!D93)),NA())</f>
        <v>#N/A</v>
      </c>
      <c r="X99" s="517" t="e">
        <f ca="1">+IF(AND(ISNUMBER(OFFSET('Sanitation Data'!$D$10,0,10*ROW('Sanitation Data'!D93))),'Data Summary'!CM99="Yes"),OFFSET('Sanitation Data'!$D$10,0,10*ROW('Sanitation Data'!D93)),NA())</f>
        <v>#N/A</v>
      </c>
      <c r="Y99" s="517" t="e">
        <f ca="1">+IF(AND(ISNUMBER(OFFSET('Sanitation Data'!$D$11,0,10*ROW('Sanitation Data'!D93))),'Data Summary'!CN99="Yes"),OFFSET('Sanitation Data'!$D$11,0,10*ROW('Sanitation Data'!D93)),NA())</f>
        <v>#N/A</v>
      </c>
      <c r="Z99" s="517" t="e">
        <f ca="1">+IF(AND(ISNUMBER(OFFSET('Sanitation Data'!$D$12,0,10*ROW('Sanitation Data'!D93))),'Data Summary'!CO99="Yes"),OFFSET('Sanitation Data'!$D$12,0,10*ROW('Sanitation Data'!D93)),NA())</f>
        <v>#N/A</v>
      </c>
      <c r="AA99" s="517" t="e">
        <f ca="1">+IF(AND(ISNUMBER(OFFSET('Sanitation Data'!$E$4,0,10*ROW('Sanitation Data'!E93))),'Data Summary'!CP99="Yes"),100-OFFSET('Sanitation Data'!$E$4,0,10*ROW('Sanitation Data'!E93)),NA())</f>
        <v>#N/A</v>
      </c>
      <c r="AB99" s="517" t="e">
        <f ca="1">+IF(AND(ISNUMBER(OFFSET('Sanitation Data'!$E$6,0,10*ROW('Sanitation Data'!E93))),'Data Summary'!CQ99="Yes"),OFFSET('Sanitation Data'!$E$6,0,10*ROW('Sanitation Data'!E93)),NA())</f>
        <v>#N/A</v>
      </c>
      <c r="AC99" s="517" t="e">
        <f ca="1">+IF(AND(ISNUMBER(OFFSET('Sanitation Data'!$E$10,0,10*ROW('Sanitation Data'!E93))),'Data Summary'!CR99="Yes"),OFFSET('Sanitation Data'!$E$10,0,10*ROW('Sanitation Data'!E93)),NA())</f>
        <v>#N/A</v>
      </c>
      <c r="AD99" s="517" t="e">
        <f ca="1">+IF(AND(ISNUMBER(OFFSET('Sanitation Data'!$E$11,0,10*ROW('Sanitation Data'!E93))),'Data Summary'!CS99="Yes"),OFFSET('Sanitation Data'!$E$11,0,10*ROW('Sanitation Data'!E93)),NA())</f>
        <v>#N/A</v>
      </c>
      <c r="AE99" s="517" t="e">
        <f ca="1">+IF(AND(ISNUMBER(OFFSET('Sanitation Data'!$E$12,0,10*ROW('Sanitation Data'!E93))),'Data Summary'!CT99="Yes"),OFFSET('Sanitation Data'!$E$12,0,10*ROW('Sanitation Data'!E93)),NA())</f>
        <v>#N/A</v>
      </c>
      <c r="AF99" s="517" t="e">
        <f ca="1">+IF(AND(ISNUMBER(OFFSET('Sanitation Data'!$F$4,0,10*ROW('Sanitation Data'!F93))),'Data Summary'!CU99="Yes"),100-OFFSET('Sanitation Data'!$F$4,0,10*ROW('Sanitation Data'!F93)),NA())</f>
        <v>#N/A</v>
      </c>
      <c r="AG99" s="517" t="e">
        <f ca="1">+IF(AND(ISNUMBER(OFFSET('Sanitation Data'!$F$6,0,10*ROW('Sanitation Data'!F93))),'Data Summary'!CV99="Yes"),OFFSET('Sanitation Data'!$F$6,0,10*ROW('Sanitation Data'!F93)),NA())</f>
        <v>#N/A</v>
      </c>
      <c r="AH99" s="517" t="e">
        <f ca="1">+IF(AND(ISNUMBER(OFFSET('Sanitation Data'!$F$10,0,10*ROW('Sanitation Data'!F93))),'Data Summary'!CW99="Yes"),OFFSET('Sanitation Data'!$F$10,0,10*ROW('Sanitation Data'!F93)),NA())</f>
        <v>#N/A</v>
      </c>
      <c r="AI99" s="517" t="e">
        <f ca="1">+IF(AND(ISNUMBER(OFFSET('Sanitation Data'!$F$11,0,10*ROW('Sanitation Data'!F93))),'Data Summary'!CX99="Yes"),OFFSET('Sanitation Data'!$F$11,0,10*ROW('Sanitation Data'!F93)),NA())</f>
        <v>#N/A</v>
      </c>
      <c r="AJ99" s="517" t="e">
        <f ca="1">+IF(AND(ISNUMBER(OFFSET('Sanitation Data'!$F$12,0,10*ROW('Sanitation Data'!F93))),'Data Summary'!CY99="Yes"),OFFSET('Sanitation Data'!$F$12,0,10*ROW('Sanitation Data'!F93)),NA())</f>
        <v>#N/A</v>
      </c>
      <c r="AK99" s="517" t="e">
        <f ca="1">+IF(AND(ISNUMBER(OFFSET('Sanitation Data'!$G$4,0,10*ROW('Sanitation Data'!G93))),'Data Summary'!CZ99="Yes"),100-OFFSET('Sanitation Data'!$G$4,0,10*ROW('Sanitation Data'!G93)),NA())</f>
        <v>#N/A</v>
      </c>
      <c r="AL99" s="517" t="e">
        <f ca="1">+IF(AND(ISNUMBER(OFFSET('Sanitation Data'!$G$6,0,10*ROW('Sanitation Data'!G93))),'Data Summary'!DA99="Yes"),OFFSET('Sanitation Data'!$G$6,0,10*ROW('Sanitation Data'!G93)),NA())</f>
        <v>#N/A</v>
      </c>
      <c r="AM99" s="517" t="e">
        <f ca="1">+IF(AND(ISNUMBER(OFFSET('Sanitation Data'!$G$10,0,10*ROW('Sanitation Data'!G93))),'Data Summary'!DB99="Yes"),OFFSET('Sanitation Data'!$G$10,0,10*ROW('Sanitation Data'!G93)),NA())</f>
        <v>#N/A</v>
      </c>
      <c r="AN99" s="517" t="e">
        <f ca="1">+IF(AND(ISNUMBER(OFFSET('Sanitation Data'!$G$11,0,10*ROW('Sanitation Data'!G93))),'Data Summary'!DC99="Yes"),OFFSET('Sanitation Data'!$G$11,0,10*ROW('Sanitation Data'!G93)),NA())</f>
        <v>#N/A</v>
      </c>
      <c r="AO99" s="517" t="e">
        <f ca="1">+IF(AND(ISNUMBER(OFFSET('Sanitation Data'!$G$12,0,10*ROW('Sanitation Data'!G93))),'Data Summary'!DD99="Yes"),OFFSET('Sanitation Data'!$G$12,0,10*ROW('Sanitation Data'!G93)),NA())</f>
        <v>#N/A</v>
      </c>
      <c r="AP99" s="517" t="e">
        <f ca="1">+IF(AND(ISNUMBER(OFFSET('Sanitation Data'!$H$4,0,10*ROW('Sanitation Data'!H93))),'Data Summary'!DE99="Yes"),100-OFFSET('Sanitation Data'!$H$4,0,10*ROW('Sanitation Data'!H93)),NA())</f>
        <v>#N/A</v>
      </c>
      <c r="AQ99" s="517" t="e">
        <f ca="1">+IF(AND(ISNUMBER(OFFSET('Sanitation Data'!$H$6,0,10*ROW('Sanitation Data'!H93))),'Data Summary'!DF99="Yes"),OFFSET('Sanitation Data'!$H$6,0,10*ROW('Sanitation Data'!H93)),NA())</f>
        <v>#N/A</v>
      </c>
      <c r="AR99" s="517" t="e">
        <f ca="1">+IF(AND(ISNUMBER(OFFSET('Sanitation Data'!$H$10,0,10*ROW('Sanitation Data'!H93))),'Data Summary'!DG99="Yes"),OFFSET('Sanitation Data'!$H$10,0,10*ROW('Sanitation Data'!H93)),NA())</f>
        <v>#N/A</v>
      </c>
      <c r="AS99" s="517" t="e">
        <f ca="1">+IF(AND(ISNUMBER(OFFSET('Sanitation Data'!$H$11,0,10*ROW('Sanitation Data'!H93))),'Data Summary'!DH99="Yes"),OFFSET('Sanitation Data'!$H$11,0,10*ROW('Sanitation Data'!H93)),NA())</f>
        <v>#N/A</v>
      </c>
      <c r="AT99" s="517" t="e">
        <f ca="1">+IF(AND(ISNUMBER(OFFSET('Sanitation Data'!$H$12,0,10*ROW('Sanitation Data'!H93))),'Data Summary'!DI99="Yes"),OFFSET('Sanitation Data'!$H$12,0,10*ROW('Sanitation Data'!H93)),NA())</f>
        <v>#N/A</v>
      </c>
      <c r="AU99" s="517" t="e">
        <f ca="1">+IF(AND(ISNUMBER(OFFSET('Sanitation Data'!$I$4,0,10*ROW('Sanitation Data'!I93))),'Data Summary'!DJ99="Yes"),100-OFFSET('Sanitation Data'!$I$4,0,10*ROW('Sanitation Data'!I93)),NA())</f>
        <v>#N/A</v>
      </c>
      <c r="AV99" s="517" t="e">
        <f ca="1">+IF(AND(ISNUMBER(OFFSET('Sanitation Data'!$I$6,0,10*ROW('Sanitation Data'!I93))),'Data Summary'!DK99="Yes"),OFFSET('Sanitation Data'!$I$6,0,10*ROW('Sanitation Data'!I93)),NA())</f>
        <v>#N/A</v>
      </c>
      <c r="AW99" s="517" t="e">
        <f ca="1">+IF(AND(ISNUMBER(OFFSET('Sanitation Data'!$I$10,0,10*ROW('Sanitation Data'!I93))),'Data Summary'!DL99="Yes"),OFFSET('Sanitation Data'!$I$10,0,10*ROW('Sanitation Data'!I93)),NA())</f>
        <v>#N/A</v>
      </c>
      <c r="AX99" s="517" t="e">
        <f ca="1">+IF(AND(ISNUMBER(OFFSET('Sanitation Data'!$I$11,0,10*ROW('Sanitation Data'!I93))),'Data Summary'!DM99="Yes"),OFFSET('Sanitation Data'!$I$11,0,10*ROW('Sanitation Data'!I93)),NA())</f>
        <v>#N/A</v>
      </c>
      <c r="AY99" s="517" t="e">
        <f ca="1">+IF(AND(ISNUMBER(OFFSET('Sanitation Data'!$I$12,0,10*ROW('Sanitation Data'!I93))),'Data Summary'!DN99="Yes"),OFFSET('Sanitation Data'!$I$12,0,10*ROW('Sanitation Data'!I93)),NA())</f>
        <v>#N/A</v>
      </c>
      <c r="AZ99" s="518" t="e">
        <f ca="1">+IF(AND(ISNUMBER(OFFSET('Hygiene Data'!$D$5,0,10*ROW('Hygiene Data'!D93))),'Data Summary'!DO99="Yes"),OFFSET('Hygiene Data'!$D$5,0,10*ROW('Hygiene Data'!D93)),NA())</f>
        <v>#N/A</v>
      </c>
      <c r="BA99" s="518" t="e">
        <f ca="1">+IF(AND(ISNUMBER(OFFSET('Hygiene Data'!$D$7,0,10*ROW('Hygiene Data'!D93))),'Data Summary'!DP99="Yes"),OFFSET('Hygiene Data'!$D$7,0,10*ROW('Hygiene Data'!D93)),NA())</f>
        <v>#N/A</v>
      </c>
      <c r="BB99" s="518" t="e">
        <f ca="1">+IF(AND(ISNUMBER(OFFSET('Hygiene Data'!$D$9,0,10*ROW('Hygiene Data'!D93))),'Data Summary'!DQ99="Yes"),OFFSET('Hygiene Data'!$D$9,0,10*ROW('Hygiene Data'!D93)),NA())</f>
        <v>#N/A</v>
      </c>
      <c r="BC99" s="518" t="e">
        <f ca="1">+IF(AND(ISNUMBER(OFFSET('Hygiene Data'!$E$5,0,10*ROW('Hygiene Data'!E93))),'Data Summary'!DR99="Yes"),OFFSET('Hygiene Data'!$E$5,0,10*ROW('Hygiene Data'!E93)),NA())</f>
        <v>#N/A</v>
      </c>
      <c r="BD99" s="518" t="e">
        <f ca="1">+IF(AND(ISNUMBER(OFFSET('Hygiene Data'!$E$7,0,10*ROW('Hygiene Data'!E93))),'Data Summary'!DS99="Yes"),OFFSET('Hygiene Data'!$E$7,0,10*ROW('Hygiene Data'!E93)),NA())</f>
        <v>#N/A</v>
      </c>
      <c r="BE99" s="518" t="e">
        <f ca="1">+IF(AND(ISNUMBER(OFFSET('Hygiene Data'!$E$9,0,10*ROW('Hygiene Data'!E93))),'Data Summary'!DT99="Yes"),OFFSET('Hygiene Data'!$E$9,0,10*ROW('Hygiene Data'!E93)),NA())</f>
        <v>#N/A</v>
      </c>
      <c r="BF99" s="518" t="e">
        <f ca="1">+IF(AND(ISNUMBER(OFFSET('Hygiene Data'!$F$5,0,10*ROW('Hygiene Data'!F93))),'Data Summary'!DU99="Yes"),OFFSET('Hygiene Data'!$F$5,0,10*ROW('Hygiene Data'!F93)),NA())</f>
        <v>#N/A</v>
      </c>
      <c r="BG99" s="518" t="e">
        <f ca="1">+IF(AND(ISNUMBER(OFFSET('Hygiene Data'!$F$7,0,10*ROW('Hygiene Data'!F93))),'Data Summary'!DV99="Yes"),OFFSET('Hygiene Data'!$F$7,0,10*ROW('Hygiene Data'!F93)),NA())</f>
        <v>#N/A</v>
      </c>
      <c r="BH99" s="518" t="e">
        <f ca="1">+IF(AND(ISNUMBER(OFFSET('Hygiene Data'!$F$9,0,10*ROW('Hygiene Data'!F93))),'Data Summary'!DW99="Yes"),OFFSET('Hygiene Data'!$F$9,0,10*ROW('Hygiene Data'!F93)),NA())</f>
        <v>#N/A</v>
      </c>
      <c r="BI99" s="518" t="e">
        <f ca="1">+IF(AND(ISNUMBER(OFFSET('Hygiene Data'!$G$5,0,10*ROW('Hygiene Data'!G93))),'Data Summary'!DX99="Yes"),OFFSET('Hygiene Data'!$G$5,0,10*ROW('Hygiene Data'!G93)),NA())</f>
        <v>#N/A</v>
      </c>
      <c r="BJ99" s="518" t="e">
        <f ca="1">+IF(AND(ISNUMBER(OFFSET('Hygiene Data'!$G$7,0,10*ROW('Hygiene Data'!G93))),'Data Summary'!DY99="Yes"),OFFSET('Hygiene Data'!$G$7,0,10*ROW('Hygiene Data'!G93)),NA())</f>
        <v>#N/A</v>
      </c>
      <c r="BK99" s="518" t="e">
        <f ca="1">+IF(AND(ISNUMBER(OFFSET('Hygiene Data'!$G$9,0,10*ROW('Hygiene Data'!G93))),'Data Summary'!DZ99="Yes"),OFFSET('Hygiene Data'!$G$9,0,10*ROW('Hygiene Data'!G93)),NA())</f>
        <v>#N/A</v>
      </c>
      <c r="BL99" s="518" t="e">
        <f ca="1">+IF(AND(ISNUMBER(OFFSET('Hygiene Data'!$H$5,0,10*ROW('Hygiene Data'!H93))),'Data Summary'!EA99="Yes"),OFFSET('Hygiene Data'!$H$5,0,10*ROW('Hygiene Data'!H93)),NA())</f>
        <v>#N/A</v>
      </c>
      <c r="BM99" s="518" t="e">
        <f ca="1">+IF(AND(ISNUMBER(OFFSET('Hygiene Data'!$H$7,0,10*ROW('Hygiene Data'!H93))),'Data Summary'!EB99="Yes"),OFFSET('Hygiene Data'!$H$7,0,10*ROW('Hygiene Data'!H93)),NA())</f>
        <v>#N/A</v>
      </c>
      <c r="BN99" s="518" t="e">
        <f ca="1">+IF(AND(ISNUMBER(OFFSET('Hygiene Data'!$H$9,0,10*ROW('Hygiene Data'!H93))),'Data Summary'!EC99="Yes"),OFFSET('Hygiene Data'!$H$9,0,10*ROW('Hygiene Data'!H93)),NA())</f>
        <v>#N/A</v>
      </c>
      <c r="BO99" s="518" t="e">
        <f ca="1">+IF(AND(ISNUMBER(OFFSET('Hygiene Data'!$I$5,0,10*ROW('Hygiene Data'!I93))),'Data Summary'!ED99="Yes"),OFFSET('Hygiene Data'!$I$5,0,10*ROW('Hygiene Data'!I93)),NA())</f>
        <v>#N/A</v>
      </c>
      <c r="BP99" s="518" t="e">
        <f ca="1">+IF(AND(ISNUMBER(OFFSET('Hygiene Data'!$I$7,0,10*ROW('Hygiene Data'!I93))),'Data Summary'!EE99="Yes"),OFFSET('Hygiene Data'!$I$7,0,10*ROW('Hygiene Data'!I93)),NA())</f>
        <v>#N/A</v>
      </c>
      <c r="BQ99" s="518" t="e">
        <f ca="1">+IF(AND(ISNUMBER(OFFSET('Hygiene Data'!$I$9,0,10*ROW('Hygiene Data'!I93))),'Data Summary'!EF99="Yes"),OFFSET('Hygiene Data'!$I$9,0,10*ROW('Hygiene Data'!I93)),NA())</f>
        <v>#N/A</v>
      </c>
    </row>
    <row r="100" spans="1:69" x14ac:dyDescent="0.25">
      <c r="A100" s="514" t="e">
        <f ca="1">+RIGHT('Data Summary'!A100,LEN('Data Summary'!A100)-9)</f>
        <v>#VALUE!</v>
      </c>
      <c r="B100" s="488" t="str">
        <f ca="1">+IF(ISTEXT('Data Summary'!B100),'Data Summary'!B100,"")</f>
        <v/>
      </c>
      <c r="C100" s="515" t="e">
        <f ca="1">+VALUE('Data Summary'!C100)</f>
        <v>#VALUE!</v>
      </c>
      <c r="D100" s="516" t="e">
        <f ca="1">+IF(AND(ISNUMBER(OFFSET('Water Data'!$D$4,0,10*ROW('Water Data'!D94))),'Data Summary'!BS100="Yes"),100-OFFSET('Water Data'!$D$4,0,10*ROW('Water Data'!D94)),NA())</f>
        <v>#N/A</v>
      </c>
      <c r="E100" s="516" t="e">
        <f ca="1">+IF(AND(ISNUMBER(OFFSET('Water Data'!$D$6,0,10*ROW('Water Data'!D94))),'Data Summary'!BT100="Yes"),OFFSET('Water Data'!$D$6,0,10*ROW('Water Data'!D94)),NA())</f>
        <v>#N/A</v>
      </c>
      <c r="F100" s="516" t="e">
        <f ca="1">+IF(AND(ISNUMBER(OFFSET('Water Data'!$D$9,0,10*ROW('Water Data'!D94))),'Data Summary'!BU100="Yes"),OFFSET('Water Data'!$D$9,0,10*ROW('Water Data'!D94)),NA())</f>
        <v>#N/A</v>
      </c>
      <c r="G100" s="516" t="e">
        <f ca="1">+IF(AND(ISNUMBER(OFFSET('Water Data'!$E$4,0,10*ROW('Water Data'!E94))),'Data Summary'!BV100="Yes"),100-OFFSET('Water Data'!$E$4,0,10*ROW('Water Data'!E94)),NA())</f>
        <v>#N/A</v>
      </c>
      <c r="H100" s="516" t="e">
        <f ca="1">+IF(AND(ISNUMBER(OFFSET('Water Data'!$E$6,0,10*ROW('Water Data'!E94))),'Data Summary'!BW100="Yes"),OFFSET('Water Data'!$E$6,0,10*ROW('Water Data'!E94)),NA())</f>
        <v>#N/A</v>
      </c>
      <c r="I100" s="516" t="e">
        <f ca="1">+IF(AND(ISNUMBER(OFFSET('Water Data'!$E$9,0,10*ROW('Water Data'!E94))),'Data Summary'!BX100="Yes"),OFFSET('Water Data'!$E$9,0,10*ROW('Water Data'!E94)),NA())</f>
        <v>#N/A</v>
      </c>
      <c r="J100" s="516" t="e">
        <f ca="1">+IF(AND(ISNUMBER(OFFSET('Water Data'!$F$4,0,10*ROW('Water Data'!F94))),'Data Summary'!BY100="Yes"),100-OFFSET('Water Data'!$F$4,0,10*ROW('Water Data'!F94)),NA())</f>
        <v>#N/A</v>
      </c>
      <c r="K100" s="516" t="e">
        <f ca="1">+IF(AND(ISNUMBER(OFFSET('Water Data'!$F$6,0,10*ROW('Water Data'!F94))),'Data Summary'!BZ100="Yes"),OFFSET('Water Data'!$F$6,0,10*ROW('Water Data'!F94)),NA())</f>
        <v>#N/A</v>
      </c>
      <c r="L100" s="516" t="e">
        <f ca="1">+IF(AND(ISNUMBER(OFFSET('Water Data'!$F$9,0,10*ROW('Water Data'!F94))),'Data Summary'!CA100="Yes"),OFFSET('Water Data'!$F$9,0,10*ROW('Water Data'!F94)),NA())</f>
        <v>#N/A</v>
      </c>
      <c r="M100" s="516" t="e">
        <f ca="1">+IF(AND(ISNUMBER(OFFSET('Water Data'!$G$4,0,10*ROW('Water Data'!G94))),'Data Summary'!CB100="Yes"),100-OFFSET('Water Data'!$G$4,0,10*ROW('Water Data'!G94)),NA())</f>
        <v>#N/A</v>
      </c>
      <c r="N100" s="516" t="e">
        <f ca="1">+IF(AND(ISNUMBER(OFFSET('Water Data'!$G$6,0,10*ROW('Water Data'!G94))),'Data Summary'!CC100="Yes"),OFFSET('Water Data'!$G$6,0,10*ROW('Water Data'!G94)),NA())</f>
        <v>#N/A</v>
      </c>
      <c r="O100" s="516" t="e">
        <f ca="1">+IF(AND(ISNUMBER(OFFSET('Water Data'!$G$9,0,10*ROW('Water Data'!G94))),'Data Summary'!CD100="Yes"),OFFSET('Water Data'!$G$9,0,10*ROW('Water Data'!G94)),NA())</f>
        <v>#N/A</v>
      </c>
      <c r="P100" s="516" t="e">
        <f ca="1">+IF(AND(ISNUMBER(OFFSET('Water Data'!$H$4,0,10*ROW('Water Data'!H94))),'Data Summary'!CE100="Yes"),100-OFFSET('Water Data'!$H$4,0,10*ROW('Water Data'!H94)),NA())</f>
        <v>#N/A</v>
      </c>
      <c r="Q100" s="516" t="e">
        <f ca="1">+IF(AND(ISNUMBER(OFFSET('Water Data'!$H$6,0,10*ROW('Water Data'!H94))),'Data Summary'!CF100="Yes"),OFFSET('Water Data'!$H$6,0,10*ROW('Water Data'!H94)),NA())</f>
        <v>#N/A</v>
      </c>
      <c r="R100" s="516" t="e">
        <f ca="1">+IF(AND(ISNUMBER(OFFSET('Water Data'!$H$9,0,10*ROW('Water Data'!H94))),'Data Summary'!CG100="Yes"),OFFSET('Water Data'!$H$9,0,10*ROW('Water Data'!H94)),NA())</f>
        <v>#N/A</v>
      </c>
      <c r="S100" s="516" t="e">
        <f ca="1">+IF(AND(ISNUMBER(OFFSET('Water Data'!$I$4,0,10*ROW('Water Data'!I94))),'Data Summary'!CH100="Yes"),100-OFFSET('Water Data'!$I$4,0,10*ROW('Water Data'!I94)),NA())</f>
        <v>#N/A</v>
      </c>
      <c r="T100" s="516" t="e">
        <f ca="1">+IF(AND(ISNUMBER(OFFSET('Water Data'!$I$6,0,10*ROW('Water Data'!I94))),'Data Summary'!CI100="Yes"),OFFSET('Water Data'!$I$6,0,10*ROW('Water Data'!I94)),NA())</f>
        <v>#N/A</v>
      </c>
      <c r="U100" s="516" t="e">
        <f ca="1">+IF(AND(ISNUMBER(OFFSET('Water Data'!$I$9,0,10*ROW('Water Data'!I94))),'Data Summary'!CJ100="Yes"),OFFSET('Water Data'!$I$9,0,10*ROW('Water Data'!I94)),NA())</f>
        <v>#N/A</v>
      </c>
      <c r="V100" s="517" t="e">
        <f ca="1">+IF(AND(ISNUMBER(OFFSET('Sanitation Data'!$D$4,0,10*ROW('Sanitation Data'!D94))),'Data Summary'!CK100="Yes"),100-OFFSET('Sanitation Data'!$D$4,0,10*ROW('Sanitation Data'!D94)),NA())</f>
        <v>#N/A</v>
      </c>
      <c r="W100" s="517" t="e">
        <f ca="1">+IF(AND(ISNUMBER(OFFSET('Sanitation Data'!$D$6,0,10*ROW('Sanitation Data'!D94))),'Data Summary'!CL100="Yes"),OFFSET('Sanitation Data'!$D$6,0,10*ROW('Sanitation Data'!D94)),NA())</f>
        <v>#N/A</v>
      </c>
      <c r="X100" s="517" t="e">
        <f ca="1">+IF(AND(ISNUMBER(OFFSET('Sanitation Data'!$D$10,0,10*ROW('Sanitation Data'!D94))),'Data Summary'!CM100="Yes"),OFFSET('Sanitation Data'!$D$10,0,10*ROW('Sanitation Data'!D94)),NA())</f>
        <v>#N/A</v>
      </c>
      <c r="Y100" s="517" t="e">
        <f ca="1">+IF(AND(ISNUMBER(OFFSET('Sanitation Data'!$D$11,0,10*ROW('Sanitation Data'!D94))),'Data Summary'!CN100="Yes"),OFFSET('Sanitation Data'!$D$11,0,10*ROW('Sanitation Data'!D94)),NA())</f>
        <v>#N/A</v>
      </c>
      <c r="Z100" s="517" t="e">
        <f ca="1">+IF(AND(ISNUMBER(OFFSET('Sanitation Data'!$D$12,0,10*ROW('Sanitation Data'!D94))),'Data Summary'!CO100="Yes"),OFFSET('Sanitation Data'!$D$12,0,10*ROW('Sanitation Data'!D94)),NA())</f>
        <v>#N/A</v>
      </c>
      <c r="AA100" s="517" t="e">
        <f ca="1">+IF(AND(ISNUMBER(OFFSET('Sanitation Data'!$E$4,0,10*ROW('Sanitation Data'!E94))),'Data Summary'!CP100="Yes"),100-OFFSET('Sanitation Data'!$E$4,0,10*ROW('Sanitation Data'!E94)),NA())</f>
        <v>#N/A</v>
      </c>
      <c r="AB100" s="517" t="e">
        <f ca="1">+IF(AND(ISNUMBER(OFFSET('Sanitation Data'!$E$6,0,10*ROW('Sanitation Data'!E94))),'Data Summary'!CQ100="Yes"),OFFSET('Sanitation Data'!$E$6,0,10*ROW('Sanitation Data'!E94)),NA())</f>
        <v>#N/A</v>
      </c>
      <c r="AC100" s="517" t="e">
        <f ca="1">+IF(AND(ISNUMBER(OFFSET('Sanitation Data'!$E$10,0,10*ROW('Sanitation Data'!E94))),'Data Summary'!CR100="Yes"),OFFSET('Sanitation Data'!$E$10,0,10*ROW('Sanitation Data'!E94)),NA())</f>
        <v>#N/A</v>
      </c>
      <c r="AD100" s="517" t="e">
        <f ca="1">+IF(AND(ISNUMBER(OFFSET('Sanitation Data'!$E$11,0,10*ROW('Sanitation Data'!E94))),'Data Summary'!CS100="Yes"),OFFSET('Sanitation Data'!$E$11,0,10*ROW('Sanitation Data'!E94)),NA())</f>
        <v>#N/A</v>
      </c>
      <c r="AE100" s="517" t="e">
        <f ca="1">+IF(AND(ISNUMBER(OFFSET('Sanitation Data'!$E$12,0,10*ROW('Sanitation Data'!E94))),'Data Summary'!CT100="Yes"),OFFSET('Sanitation Data'!$E$12,0,10*ROW('Sanitation Data'!E94)),NA())</f>
        <v>#N/A</v>
      </c>
      <c r="AF100" s="517" t="e">
        <f ca="1">+IF(AND(ISNUMBER(OFFSET('Sanitation Data'!$F$4,0,10*ROW('Sanitation Data'!F94))),'Data Summary'!CU100="Yes"),100-OFFSET('Sanitation Data'!$F$4,0,10*ROW('Sanitation Data'!F94)),NA())</f>
        <v>#N/A</v>
      </c>
      <c r="AG100" s="517" t="e">
        <f ca="1">+IF(AND(ISNUMBER(OFFSET('Sanitation Data'!$F$6,0,10*ROW('Sanitation Data'!F94))),'Data Summary'!CV100="Yes"),OFFSET('Sanitation Data'!$F$6,0,10*ROW('Sanitation Data'!F94)),NA())</f>
        <v>#N/A</v>
      </c>
      <c r="AH100" s="517" t="e">
        <f ca="1">+IF(AND(ISNUMBER(OFFSET('Sanitation Data'!$F$10,0,10*ROW('Sanitation Data'!F94))),'Data Summary'!CW100="Yes"),OFFSET('Sanitation Data'!$F$10,0,10*ROW('Sanitation Data'!F94)),NA())</f>
        <v>#N/A</v>
      </c>
      <c r="AI100" s="517" t="e">
        <f ca="1">+IF(AND(ISNUMBER(OFFSET('Sanitation Data'!$F$11,0,10*ROW('Sanitation Data'!F94))),'Data Summary'!CX100="Yes"),OFFSET('Sanitation Data'!$F$11,0,10*ROW('Sanitation Data'!F94)),NA())</f>
        <v>#N/A</v>
      </c>
      <c r="AJ100" s="517" t="e">
        <f ca="1">+IF(AND(ISNUMBER(OFFSET('Sanitation Data'!$F$12,0,10*ROW('Sanitation Data'!F94))),'Data Summary'!CY100="Yes"),OFFSET('Sanitation Data'!$F$12,0,10*ROW('Sanitation Data'!F94)),NA())</f>
        <v>#N/A</v>
      </c>
      <c r="AK100" s="517" t="e">
        <f ca="1">+IF(AND(ISNUMBER(OFFSET('Sanitation Data'!$G$4,0,10*ROW('Sanitation Data'!G94))),'Data Summary'!CZ100="Yes"),100-OFFSET('Sanitation Data'!$G$4,0,10*ROW('Sanitation Data'!G94)),NA())</f>
        <v>#N/A</v>
      </c>
      <c r="AL100" s="517" t="e">
        <f ca="1">+IF(AND(ISNUMBER(OFFSET('Sanitation Data'!$G$6,0,10*ROW('Sanitation Data'!G94))),'Data Summary'!DA100="Yes"),OFFSET('Sanitation Data'!$G$6,0,10*ROW('Sanitation Data'!G94)),NA())</f>
        <v>#N/A</v>
      </c>
      <c r="AM100" s="517" t="e">
        <f ca="1">+IF(AND(ISNUMBER(OFFSET('Sanitation Data'!$G$10,0,10*ROW('Sanitation Data'!G94))),'Data Summary'!DB100="Yes"),OFFSET('Sanitation Data'!$G$10,0,10*ROW('Sanitation Data'!G94)),NA())</f>
        <v>#N/A</v>
      </c>
      <c r="AN100" s="517" t="e">
        <f ca="1">+IF(AND(ISNUMBER(OFFSET('Sanitation Data'!$G$11,0,10*ROW('Sanitation Data'!G94))),'Data Summary'!DC100="Yes"),OFFSET('Sanitation Data'!$G$11,0,10*ROW('Sanitation Data'!G94)),NA())</f>
        <v>#N/A</v>
      </c>
      <c r="AO100" s="517" t="e">
        <f ca="1">+IF(AND(ISNUMBER(OFFSET('Sanitation Data'!$G$12,0,10*ROW('Sanitation Data'!G94))),'Data Summary'!DD100="Yes"),OFFSET('Sanitation Data'!$G$12,0,10*ROW('Sanitation Data'!G94)),NA())</f>
        <v>#N/A</v>
      </c>
      <c r="AP100" s="517" t="e">
        <f ca="1">+IF(AND(ISNUMBER(OFFSET('Sanitation Data'!$H$4,0,10*ROW('Sanitation Data'!H94))),'Data Summary'!DE100="Yes"),100-OFFSET('Sanitation Data'!$H$4,0,10*ROW('Sanitation Data'!H94)),NA())</f>
        <v>#N/A</v>
      </c>
      <c r="AQ100" s="517" t="e">
        <f ca="1">+IF(AND(ISNUMBER(OFFSET('Sanitation Data'!$H$6,0,10*ROW('Sanitation Data'!H94))),'Data Summary'!DF100="Yes"),OFFSET('Sanitation Data'!$H$6,0,10*ROW('Sanitation Data'!H94)),NA())</f>
        <v>#N/A</v>
      </c>
      <c r="AR100" s="517" t="e">
        <f ca="1">+IF(AND(ISNUMBER(OFFSET('Sanitation Data'!$H$10,0,10*ROW('Sanitation Data'!H94))),'Data Summary'!DG100="Yes"),OFFSET('Sanitation Data'!$H$10,0,10*ROW('Sanitation Data'!H94)),NA())</f>
        <v>#N/A</v>
      </c>
      <c r="AS100" s="517" t="e">
        <f ca="1">+IF(AND(ISNUMBER(OFFSET('Sanitation Data'!$H$11,0,10*ROW('Sanitation Data'!H94))),'Data Summary'!DH100="Yes"),OFFSET('Sanitation Data'!$H$11,0,10*ROW('Sanitation Data'!H94)),NA())</f>
        <v>#N/A</v>
      </c>
      <c r="AT100" s="517" t="e">
        <f ca="1">+IF(AND(ISNUMBER(OFFSET('Sanitation Data'!$H$12,0,10*ROW('Sanitation Data'!H94))),'Data Summary'!DI100="Yes"),OFFSET('Sanitation Data'!$H$12,0,10*ROW('Sanitation Data'!H94)),NA())</f>
        <v>#N/A</v>
      </c>
      <c r="AU100" s="517" t="e">
        <f ca="1">+IF(AND(ISNUMBER(OFFSET('Sanitation Data'!$I$4,0,10*ROW('Sanitation Data'!I94))),'Data Summary'!DJ100="Yes"),100-OFFSET('Sanitation Data'!$I$4,0,10*ROW('Sanitation Data'!I94)),NA())</f>
        <v>#N/A</v>
      </c>
      <c r="AV100" s="517" t="e">
        <f ca="1">+IF(AND(ISNUMBER(OFFSET('Sanitation Data'!$I$6,0,10*ROW('Sanitation Data'!I94))),'Data Summary'!DK100="Yes"),OFFSET('Sanitation Data'!$I$6,0,10*ROW('Sanitation Data'!I94)),NA())</f>
        <v>#N/A</v>
      </c>
      <c r="AW100" s="517" t="e">
        <f ca="1">+IF(AND(ISNUMBER(OFFSET('Sanitation Data'!$I$10,0,10*ROW('Sanitation Data'!I94))),'Data Summary'!DL100="Yes"),OFFSET('Sanitation Data'!$I$10,0,10*ROW('Sanitation Data'!I94)),NA())</f>
        <v>#N/A</v>
      </c>
      <c r="AX100" s="517" t="e">
        <f ca="1">+IF(AND(ISNUMBER(OFFSET('Sanitation Data'!$I$11,0,10*ROW('Sanitation Data'!I94))),'Data Summary'!DM100="Yes"),OFFSET('Sanitation Data'!$I$11,0,10*ROW('Sanitation Data'!I94)),NA())</f>
        <v>#N/A</v>
      </c>
      <c r="AY100" s="517" t="e">
        <f ca="1">+IF(AND(ISNUMBER(OFFSET('Sanitation Data'!$I$12,0,10*ROW('Sanitation Data'!I94))),'Data Summary'!DN100="Yes"),OFFSET('Sanitation Data'!$I$12,0,10*ROW('Sanitation Data'!I94)),NA())</f>
        <v>#N/A</v>
      </c>
      <c r="AZ100" s="518" t="e">
        <f ca="1">+IF(AND(ISNUMBER(OFFSET('Hygiene Data'!$D$5,0,10*ROW('Hygiene Data'!D94))),'Data Summary'!DO100="Yes"),OFFSET('Hygiene Data'!$D$5,0,10*ROW('Hygiene Data'!D94)),NA())</f>
        <v>#N/A</v>
      </c>
      <c r="BA100" s="518" t="e">
        <f ca="1">+IF(AND(ISNUMBER(OFFSET('Hygiene Data'!$D$7,0,10*ROW('Hygiene Data'!D94))),'Data Summary'!DP100="Yes"),OFFSET('Hygiene Data'!$D$7,0,10*ROW('Hygiene Data'!D94)),NA())</f>
        <v>#N/A</v>
      </c>
      <c r="BB100" s="518" t="e">
        <f ca="1">+IF(AND(ISNUMBER(OFFSET('Hygiene Data'!$D$9,0,10*ROW('Hygiene Data'!D94))),'Data Summary'!DQ100="Yes"),OFFSET('Hygiene Data'!$D$9,0,10*ROW('Hygiene Data'!D94)),NA())</f>
        <v>#N/A</v>
      </c>
      <c r="BC100" s="518" t="e">
        <f ca="1">+IF(AND(ISNUMBER(OFFSET('Hygiene Data'!$E$5,0,10*ROW('Hygiene Data'!E94))),'Data Summary'!DR100="Yes"),OFFSET('Hygiene Data'!$E$5,0,10*ROW('Hygiene Data'!E94)),NA())</f>
        <v>#N/A</v>
      </c>
      <c r="BD100" s="518" t="e">
        <f ca="1">+IF(AND(ISNUMBER(OFFSET('Hygiene Data'!$E$7,0,10*ROW('Hygiene Data'!E94))),'Data Summary'!DS100="Yes"),OFFSET('Hygiene Data'!$E$7,0,10*ROW('Hygiene Data'!E94)),NA())</f>
        <v>#N/A</v>
      </c>
      <c r="BE100" s="518" t="e">
        <f ca="1">+IF(AND(ISNUMBER(OFFSET('Hygiene Data'!$E$9,0,10*ROW('Hygiene Data'!E94))),'Data Summary'!DT100="Yes"),OFFSET('Hygiene Data'!$E$9,0,10*ROW('Hygiene Data'!E94)),NA())</f>
        <v>#N/A</v>
      </c>
      <c r="BF100" s="518" t="e">
        <f ca="1">+IF(AND(ISNUMBER(OFFSET('Hygiene Data'!$F$5,0,10*ROW('Hygiene Data'!F94))),'Data Summary'!DU100="Yes"),OFFSET('Hygiene Data'!$F$5,0,10*ROW('Hygiene Data'!F94)),NA())</f>
        <v>#N/A</v>
      </c>
      <c r="BG100" s="518" t="e">
        <f ca="1">+IF(AND(ISNUMBER(OFFSET('Hygiene Data'!$F$7,0,10*ROW('Hygiene Data'!F94))),'Data Summary'!DV100="Yes"),OFFSET('Hygiene Data'!$F$7,0,10*ROW('Hygiene Data'!F94)),NA())</f>
        <v>#N/A</v>
      </c>
      <c r="BH100" s="518" t="e">
        <f ca="1">+IF(AND(ISNUMBER(OFFSET('Hygiene Data'!$F$9,0,10*ROW('Hygiene Data'!F94))),'Data Summary'!DW100="Yes"),OFFSET('Hygiene Data'!$F$9,0,10*ROW('Hygiene Data'!F94)),NA())</f>
        <v>#N/A</v>
      </c>
      <c r="BI100" s="518" t="e">
        <f ca="1">+IF(AND(ISNUMBER(OFFSET('Hygiene Data'!$G$5,0,10*ROW('Hygiene Data'!G94))),'Data Summary'!DX100="Yes"),OFFSET('Hygiene Data'!$G$5,0,10*ROW('Hygiene Data'!G94)),NA())</f>
        <v>#N/A</v>
      </c>
      <c r="BJ100" s="518" t="e">
        <f ca="1">+IF(AND(ISNUMBER(OFFSET('Hygiene Data'!$G$7,0,10*ROW('Hygiene Data'!G94))),'Data Summary'!DY100="Yes"),OFFSET('Hygiene Data'!$G$7,0,10*ROW('Hygiene Data'!G94)),NA())</f>
        <v>#N/A</v>
      </c>
      <c r="BK100" s="518" t="e">
        <f ca="1">+IF(AND(ISNUMBER(OFFSET('Hygiene Data'!$G$9,0,10*ROW('Hygiene Data'!G94))),'Data Summary'!DZ100="Yes"),OFFSET('Hygiene Data'!$G$9,0,10*ROW('Hygiene Data'!G94)),NA())</f>
        <v>#N/A</v>
      </c>
      <c r="BL100" s="518" t="e">
        <f ca="1">+IF(AND(ISNUMBER(OFFSET('Hygiene Data'!$H$5,0,10*ROW('Hygiene Data'!H94))),'Data Summary'!EA100="Yes"),OFFSET('Hygiene Data'!$H$5,0,10*ROW('Hygiene Data'!H94)),NA())</f>
        <v>#N/A</v>
      </c>
      <c r="BM100" s="518" t="e">
        <f ca="1">+IF(AND(ISNUMBER(OFFSET('Hygiene Data'!$H$7,0,10*ROW('Hygiene Data'!H94))),'Data Summary'!EB100="Yes"),OFFSET('Hygiene Data'!$H$7,0,10*ROW('Hygiene Data'!H94)),NA())</f>
        <v>#N/A</v>
      </c>
      <c r="BN100" s="518" t="e">
        <f ca="1">+IF(AND(ISNUMBER(OFFSET('Hygiene Data'!$H$9,0,10*ROW('Hygiene Data'!H94))),'Data Summary'!EC100="Yes"),OFFSET('Hygiene Data'!$H$9,0,10*ROW('Hygiene Data'!H94)),NA())</f>
        <v>#N/A</v>
      </c>
      <c r="BO100" s="518" t="e">
        <f ca="1">+IF(AND(ISNUMBER(OFFSET('Hygiene Data'!$I$5,0,10*ROW('Hygiene Data'!I94))),'Data Summary'!ED100="Yes"),OFFSET('Hygiene Data'!$I$5,0,10*ROW('Hygiene Data'!I94)),NA())</f>
        <v>#N/A</v>
      </c>
      <c r="BP100" s="518" t="e">
        <f ca="1">+IF(AND(ISNUMBER(OFFSET('Hygiene Data'!$I$7,0,10*ROW('Hygiene Data'!I94))),'Data Summary'!EE100="Yes"),OFFSET('Hygiene Data'!$I$7,0,10*ROW('Hygiene Data'!I94)),NA())</f>
        <v>#N/A</v>
      </c>
      <c r="BQ100" s="518" t="e">
        <f ca="1">+IF(AND(ISNUMBER(OFFSET('Hygiene Data'!$I$9,0,10*ROW('Hygiene Data'!I94))),'Data Summary'!EF100="Yes"),OFFSET('Hygiene Data'!$I$9,0,10*ROW('Hygiene Data'!I94)),NA())</f>
        <v>#N/A</v>
      </c>
    </row>
    <row r="101" spans="1:69" x14ac:dyDescent="0.25">
      <c r="A101" s="514" t="e">
        <f ca="1">+RIGHT('Data Summary'!A101,LEN('Data Summary'!A101)-9)</f>
        <v>#VALUE!</v>
      </c>
      <c r="B101" s="488" t="str">
        <f ca="1">+IF(ISTEXT('Data Summary'!B101),'Data Summary'!B101,"")</f>
        <v/>
      </c>
      <c r="C101" s="515" t="e">
        <f ca="1">+VALUE('Data Summary'!C101)</f>
        <v>#VALUE!</v>
      </c>
      <c r="D101" s="516" t="e">
        <f ca="1">+IF(AND(ISNUMBER(OFFSET('Water Data'!$D$4,0,10*ROW('Water Data'!D95))),'Data Summary'!BS101="Yes"),100-OFFSET('Water Data'!$D$4,0,10*ROW('Water Data'!D95)),NA())</f>
        <v>#N/A</v>
      </c>
      <c r="E101" s="516" t="e">
        <f ca="1">+IF(AND(ISNUMBER(OFFSET('Water Data'!$D$6,0,10*ROW('Water Data'!D95))),'Data Summary'!BT101="Yes"),OFFSET('Water Data'!$D$6,0,10*ROW('Water Data'!D95)),NA())</f>
        <v>#N/A</v>
      </c>
      <c r="F101" s="516" t="e">
        <f ca="1">+IF(AND(ISNUMBER(OFFSET('Water Data'!$D$9,0,10*ROW('Water Data'!D95))),'Data Summary'!BU101="Yes"),OFFSET('Water Data'!$D$9,0,10*ROW('Water Data'!D95)),NA())</f>
        <v>#N/A</v>
      </c>
      <c r="G101" s="516" t="e">
        <f ca="1">+IF(AND(ISNUMBER(OFFSET('Water Data'!$E$4,0,10*ROW('Water Data'!E95))),'Data Summary'!BV101="Yes"),100-OFFSET('Water Data'!$E$4,0,10*ROW('Water Data'!E95)),NA())</f>
        <v>#N/A</v>
      </c>
      <c r="H101" s="516" t="e">
        <f ca="1">+IF(AND(ISNUMBER(OFFSET('Water Data'!$E$6,0,10*ROW('Water Data'!E95))),'Data Summary'!BW101="Yes"),OFFSET('Water Data'!$E$6,0,10*ROW('Water Data'!E95)),NA())</f>
        <v>#N/A</v>
      </c>
      <c r="I101" s="516" t="e">
        <f ca="1">+IF(AND(ISNUMBER(OFFSET('Water Data'!$E$9,0,10*ROW('Water Data'!E95))),'Data Summary'!BX101="Yes"),OFFSET('Water Data'!$E$9,0,10*ROW('Water Data'!E95)),NA())</f>
        <v>#N/A</v>
      </c>
      <c r="J101" s="516" t="e">
        <f ca="1">+IF(AND(ISNUMBER(OFFSET('Water Data'!$F$4,0,10*ROW('Water Data'!F95))),'Data Summary'!BY101="Yes"),100-OFFSET('Water Data'!$F$4,0,10*ROW('Water Data'!F95)),NA())</f>
        <v>#N/A</v>
      </c>
      <c r="K101" s="516" t="e">
        <f ca="1">+IF(AND(ISNUMBER(OFFSET('Water Data'!$F$6,0,10*ROW('Water Data'!F95))),'Data Summary'!BZ101="Yes"),OFFSET('Water Data'!$F$6,0,10*ROW('Water Data'!F95)),NA())</f>
        <v>#N/A</v>
      </c>
      <c r="L101" s="516" t="e">
        <f ca="1">+IF(AND(ISNUMBER(OFFSET('Water Data'!$F$9,0,10*ROW('Water Data'!F95))),'Data Summary'!CA101="Yes"),OFFSET('Water Data'!$F$9,0,10*ROW('Water Data'!F95)),NA())</f>
        <v>#N/A</v>
      </c>
      <c r="M101" s="516" t="e">
        <f ca="1">+IF(AND(ISNUMBER(OFFSET('Water Data'!$G$4,0,10*ROW('Water Data'!G95))),'Data Summary'!CB101="Yes"),100-OFFSET('Water Data'!$G$4,0,10*ROW('Water Data'!G95)),NA())</f>
        <v>#N/A</v>
      </c>
      <c r="N101" s="516" t="e">
        <f ca="1">+IF(AND(ISNUMBER(OFFSET('Water Data'!$G$6,0,10*ROW('Water Data'!G95))),'Data Summary'!CC101="Yes"),OFFSET('Water Data'!$G$6,0,10*ROW('Water Data'!G95)),NA())</f>
        <v>#N/A</v>
      </c>
      <c r="O101" s="516" t="e">
        <f ca="1">+IF(AND(ISNUMBER(OFFSET('Water Data'!$G$9,0,10*ROW('Water Data'!G95))),'Data Summary'!CD101="Yes"),OFFSET('Water Data'!$G$9,0,10*ROW('Water Data'!G95)),NA())</f>
        <v>#N/A</v>
      </c>
      <c r="P101" s="516" t="e">
        <f ca="1">+IF(AND(ISNUMBER(OFFSET('Water Data'!$H$4,0,10*ROW('Water Data'!H95))),'Data Summary'!CE101="Yes"),100-OFFSET('Water Data'!$H$4,0,10*ROW('Water Data'!H95)),NA())</f>
        <v>#N/A</v>
      </c>
      <c r="Q101" s="516" t="e">
        <f ca="1">+IF(AND(ISNUMBER(OFFSET('Water Data'!$H$6,0,10*ROW('Water Data'!H95))),'Data Summary'!CF101="Yes"),OFFSET('Water Data'!$H$6,0,10*ROW('Water Data'!H95)),NA())</f>
        <v>#N/A</v>
      </c>
      <c r="R101" s="516" t="e">
        <f ca="1">+IF(AND(ISNUMBER(OFFSET('Water Data'!$H$9,0,10*ROW('Water Data'!H95))),'Data Summary'!CG101="Yes"),OFFSET('Water Data'!$H$9,0,10*ROW('Water Data'!H95)),NA())</f>
        <v>#N/A</v>
      </c>
      <c r="S101" s="516" t="e">
        <f ca="1">+IF(AND(ISNUMBER(OFFSET('Water Data'!$I$4,0,10*ROW('Water Data'!I95))),'Data Summary'!CH101="Yes"),100-OFFSET('Water Data'!$I$4,0,10*ROW('Water Data'!I95)),NA())</f>
        <v>#N/A</v>
      </c>
      <c r="T101" s="516" t="e">
        <f ca="1">+IF(AND(ISNUMBER(OFFSET('Water Data'!$I$6,0,10*ROW('Water Data'!I95))),'Data Summary'!CI101="Yes"),OFFSET('Water Data'!$I$6,0,10*ROW('Water Data'!I95)),NA())</f>
        <v>#N/A</v>
      </c>
      <c r="U101" s="516" t="e">
        <f ca="1">+IF(AND(ISNUMBER(OFFSET('Water Data'!$I$9,0,10*ROW('Water Data'!I95))),'Data Summary'!CJ101="Yes"),OFFSET('Water Data'!$I$9,0,10*ROW('Water Data'!I95)),NA())</f>
        <v>#N/A</v>
      </c>
      <c r="V101" s="517" t="e">
        <f ca="1">+IF(AND(ISNUMBER(OFFSET('Sanitation Data'!$D$4,0,10*ROW('Sanitation Data'!D95))),'Data Summary'!CK101="Yes"),100-OFFSET('Sanitation Data'!$D$4,0,10*ROW('Sanitation Data'!D95)),NA())</f>
        <v>#N/A</v>
      </c>
      <c r="W101" s="517" t="e">
        <f ca="1">+IF(AND(ISNUMBER(OFFSET('Sanitation Data'!$D$6,0,10*ROW('Sanitation Data'!D95))),'Data Summary'!CL101="Yes"),OFFSET('Sanitation Data'!$D$6,0,10*ROW('Sanitation Data'!D95)),NA())</f>
        <v>#N/A</v>
      </c>
      <c r="X101" s="517" t="e">
        <f ca="1">+IF(AND(ISNUMBER(OFFSET('Sanitation Data'!$D$10,0,10*ROW('Sanitation Data'!D95))),'Data Summary'!CM101="Yes"),OFFSET('Sanitation Data'!$D$10,0,10*ROW('Sanitation Data'!D95)),NA())</f>
        <v>#N/A</v>
      </c>
      <c r="Y101" s="517" t="e">
        <f ca="1">+IF(AND(ISNUMBER(OFFSET('Sanitation Data'!$D$11,0,10*ROW('Sanitation Data'!D95))),'Data Summary'!CN101="Yes"),OFFSET('Sanitation Data'!$D$11,0,10*ROW('Sanitation Data'!D95)),NA())</f>
        <v>#N/A</v>
      </c>
      <c r="Z101" s="517" t="e">
        <f ca="1">+IF(AND(ISNUMBER(OFFSET('Sanitation Data'!$D$12,0,10*ROW('Sanitation Data'!D95))),'Data Summary'!CO101="Yes"),OFFSET('Sanitation Data'!$D$12,0,10*ROW('Sanitation Data'!D95)),NA())</f>
        <v>#N/A</v>
      </c>
      <c r="AA101" s="517" t="e">
        <f ca="1">+IF(AND(ISNUMBER(OFFSET('Sanitation Data'!$E$4,0,10*ROW('Sanitation Data'!E95))),'Data Summary'!CP101="Yes"),100-OFFSET('Sanitation Data'!$E$4,0,10*ROW('Sanitation Data'!E95)),NA())</f>
        <v>#N/A</v>
      </c>
      <c r="AB101" s="517" t="e">
        <f ca="1">+IF(AND(ISNUMBER(OFFSET('Sanitation Data'!$E$6,0,10*ROW('Sanitation Data'!E95))),'Data Summary'!CQ101="Yes"),OFFSET('Sanitation Data'!$E$6,0,10*ROW('Sanitation Data'!E95)),NA())</f>
        <v>#N/A</v>
      </c>
      <c r="AC101" s="517" t="e">
        <f ca="1">+IF(AND(ISNUMBER(OFFSET('Sanitation Data'!$E$10,0,10*ROW('Sanitation Data'!E95))),'Data Summary'!CR101="Yes"),OFFSET('Sanitation Data'!$E$10,0,10*ROW('Sanitation Data'!E95)),NA())</f>
        <v>#N/A</v>
      </c>
      <c r="AD101" s="517" t="e">
        <f ca="1">+IF(AND(ISNUMBER(OFFSET('Sanitation Data'!$E$11,0,10*ROW('Sanitation Data'!E95))),'Data Summary'!CS101="Yes"),OFFSET('Sanitation Data'!$E$11,0,10*ROW('Sanitation Data'!E95)),NA())</f>
        <v>#N/A</v>
      </c>
      <c r="AE101" s="517" t="e">
        <f ca="1">+IF(AND(ISNUMBER(OFFSET('Sanitation Data'!$E$12,0,10*ROW('Sanitation Data'!E95))),'Data Summary'!CT101="Yes"),OFFSET('Sanitation Data'!$E$12,0,10*ROW('Sanitation Data'!E95)),NA())</f>
        <v>#N/A</v>
      </c>
      <c r="AF101" s="517" t="e">
        <f ca="1">+IF(AND(ISNUMBER(OFFSET('Sanitation Data'!$F$4,0,10*ROW('Sanitation Data'!F95))),'Data Summary'!CU101="Yes"),100-OFFSET('Sanitation Data'!$F$4,0,10*ROW('Sanitation Data'!F95)),NA())</f>
        <v>#N/A</v>
      </c>
      <c r="AG101" s="517" t="e">
        <f ca="1">+IF(AND(ISNUMBER(OFFSET('Sanitation Data'!$F$6,0,10*ROW('Sanitation Data'!F95))),'Data Summary'!CV101="Yes"),OFFSET('Sanitation Data'!$F$6,0,10*ROW('Sanitation Data'!F95)),NA())</f>
        <v>#N/A</v>
      </c>
      <c r="AH101" s="517" t="e">
        <f ca="1">+IF(AND(ISNUMBER(OFFSET('Sanitation Data'!$F$10,0,10*ROW('Sanitation Data'!F95))),'Data Summary'!CW101="Yes"),OFFSET('Sanitation Data'!$F$10,0,10*ROW('Sanitation Data'!F95)),NA())</f>
        <v>#N/A</v>
      </c>
      <c r="AI101" s="517" t="e">
        <f ca="1">+IF(AND(ISNUMBER(OFFSET('Sanitation Data'!$F$11,0,10*ROW('Sanitation Data'!F95))),'Data Summary'!CX101="Yes"),OFFSET('Sanitation Data'!$F$11,0,10*ROW('Sanitation Data'!F95)),NA())</f>
        <v>#N/A</v>
      </c>
      <c r="AJ101" s="517" t="e">
        <f ca="1">+IF(AND(ISNUMBER(OFFSET('Sanitation Data'!$F$12,0,10*ROW('Sanitation Data'!F95))),'Data Summary'!CY101="Yes"),OFFSET('Sanitation Data'!$F$12,0,10*ROW('Sanitation Data'!F95)),NA())</f>
        <v>#N/A</v>
      </c>
      <c r="AK101" s="517" t="e">
        <f ca="1">+IF(AND(ISNUMBER(OFFSET('Sanitation Data'!$G$4,0,10*ROW('Sanitation Data'!G95))),'Data Summary'!CZ101="Yes"),100-OFFSET('Sanitation Data'!$G$4,0,10*ROW('Sanitation Data'!G95)),NA())</f>
        <v>#N/A</v>
      </c>
      <c r="AL101" s="517" t="e">
        <f ca="1">+IF(AND(ISNUMBER(OFFSET('Sanitation Data'!$G$6,0,10*ROW('Sanitation Data'!G95))),'Data Summary'!DA101="Yes"),OFFSET('Sanitation Data'!$G$6,0,10*ROW('Sanitation Data'!G95)),NA())</f>
        <v>#N/A</v>
      </c>
      <c r="AM101" s="517" t="e">
        <f ca="1">+IF(AND(ISNUMBER(OFFSET('Sanitation Data'!$G$10,0,10*ROW('Sanitation Data'!G95))),'Data Summary'!DB101="Yes"),OFFSET('Sanitation Data'!$G$10,0,10*ROW('Sanitation Data'!G95)),NA())</f>
        <v>#N/A</v>
      </c>
      <c r="AN101" s="517" t="e">
        <f ca="1">+IF(AND(ISNUMBER(OFFSET('Sanitation Data'!$G$11,0,10*ROW('Sanitation Data'!G95))),'Data Summary'!DC101="Yes"),OFFSET('Sanitation Data'!$G$11,0,10*ROW('Sanitation Data'!G95)),NA())</f>
        <v>#N/A</v>
      </c>
      <c r="AO101" s="517" t="e">
        <f ca="1">+IF(AND(ISNUMBER(OFFSET('Sanitation Data'!$G$12,0,10*ROW('Sanitation Data'!G95))),'Data Summary'!DD101="Yes"),OFFSET('Sanitation Data'!$G$12,0,10*ROW('Sanitation Data'!G95)),NA())</f>
        <v>#N/A</v>
      </c>
      <c r="AP101" s="517" t="e">
        <f ca="1">+IF(AND(ISNUMBER(OFFSET('Sanitation Data'!$H$4,0,10*ROW('Sanitation Data'!H95))),'Data Summary'!DE101="Yes"),100-OFFSET('Sanitation Data'!$H$4,0,10*ROW('Sanitation Data'!H95)),NA())</f>
        <v>#N/A</v>
      </c>
      <c r="AQ101" s="517" t="e">
        <f ca="1">+IF(AND(ISNUMBER(OFFSET('Sanitation Data'!$H$6,0,10*ROW('Sanitation Data'!H95))),'Data Summary'!DF101="Yes"),OFFSET('Sanitation Data'!$H$6,0,10*ROW('Sanitation Data'!H95)),NA())</f>
        <v>#N/A</v>
      </c>
      <c r="AR101" s="517" t="e">
        <f ca="1">+IF(AND(ISNUMBER(OFFSET('Sanitation Data'!$H$10,0,10*ROW('Sanitation Data'!H95))),'Data Summary'!DG101="Yes"),OFFSET('Sanitation Data'!$H$10,0,10*ROW('Sanitation Data'!H95)),NA())</f>
        <v>#N/A</v>
      </c>
      <c r="AS101" s="517" t="e">
        <f ca="1">+IF(AND(ISNUMBER(OFFSET('Sanitation Data'!$H$11,0,10*ROW('Sanitation Data'!H95))),'Data Summary'!DH101="Yes"),OFFSET('Sanitation Data'!$H$11,0,10*ROW('Sanitation Data'!H95)),NA())</f>
        <v>#N/A</v>
      </c>
      <c r="AT101" s="517" t="e">
        <f ca="1">+IF(AND(ISNUMBER(OFFSET('Sanitation Data'!$H$12,0,10*ROW('Sanitation Data'!H95))),'Data Summary'!DI101="Yes"),OFFSET('Sanitation Data'!$H$12,0,10*ROW('Sanitation Data'!H95)),NA())</f>
        <v>#N/A</v>
      </c>
      <c r="AU101" s="517" t="e">
        <f ca="1">+IF(AND(ISNUMBER(OFFSET('Sanitation Data'!$I$4,0,10*ROW('Sanitation Data'!I95))),'Data Summary'!DJ101="Yes"),100-OFFSET('Sanitation Data'!$I$4,0,10*ROW('Sanitation Data'!I95)),NA())</f>
        <v>#N/A</v>
      </c>
      <c r="AV101" s="517" t="e">
        <f ca="1">+IF(AND(ISNUMBER(OFFSET('Sanitation Data'!$I$6,0,10*ROW('Sanitation Data'!I95))),'Data Summary'!DK101="Yes"),OFFSET('Sanitation Data'!$I$6,0,10*ROW('Sanitation Data'!I95)),NA())</f>
        <v>#N/A</v>
      </c>
      <c r="AW101" s="517" t="e">
        <f ca="1">+IF(AND(ISNUMBER(OFFSET('Sanitation Data'!$I$10,0,10*ROW('Sanitation Data'!I95))),'Data Summary'!DL101="Yes"),OFFSET('Sanitation Data'!$I$10,0,10*ROW('Sanitation Data'!I95)),NA())</f>
        <v>#N/A</v>
      </c>
      <c r="AX101" s="517" t="e">
        <f ca="1">+IF(AND(ISNUMBER(OFFSET('Sanitation Data'!$I$11,0,10*ROW('Sanitation Data'!I95))),'Data Summary'!DM101="Yes"),OFFSET('Sanitation Data'!$I$11,0,10*ROW('Sanitation Data'!I95)),NA())</f>
        <v>#N/A</v>
      </c>
      <c r="AY101" s="517" t="e">
        <f ca="1">+IF(AND(ISNUMBER(OFFSET('Sanitation Data'!$I$12,0,10*ROW('Sanitation Data'!I95))),'Data Summary'!DN101="Yes"),OFFSET('Sanitation Data'!$I$12,0,10*ROW('Sanitation Data'!I95)),NA())</f>
        <v>#N/A</v>
      </c>
      <c r="AZ101" s="518" t="e">
        <f ca="1">+IF(AND(ISNUMBER(OFFSET('Hygiene Data'!$D$5,0,10*ROW('Hygiene Data'!D95))),'Data Summary'!DO101="Yes"),OFFSET('Hygiene Data'!$D$5,0,10*ROW('Hygiene Data'!D95)),NA())</f>
        <v>#N/A</v>
      </c>
      <c r="BA101" s="518" t="e">
        <f ca="1">+IF(AND(ISNUMBER(OFFSET('Hygiene Data'!$D$7,0,10*ROW('Hygiene Data'!D95))),'Data Summary'!DP101="Yes"),OFFSET('Hygiene Data'!$D$7,0,10*ROW('Hygiene Data'!D95)),NA())</f>
        <v>#N/A</v>
      </c>
      <c r="BB101" s="518" t="e">
        <f ca="1">+IF(AND(ISNUMBER(OFFSET('Hygiene Data'!$D$9,0,10*ROW('Hygiene Data'!D95))),'Data Summary'!DQ101="Yes"),OFFSET('Hygiene Data'!$D$9,0,10*ROW('Hygiene Data'!D95)),NA())</f>
        <v>#N/A</v>
      </c>
      <c r="BC101" s="518" t="e">
        <f ca="1">+IF(AND(ISNUMBER(OFFSET('Hygiene Data'!$E$5,0,10*ROW('Hygiene Data'!E95))),'Data Summary'!DR101="Yes"),OFFSET('Hygiene Data'!$E$5,0,10*ROW('Hygiene Data'!E95)),NA())</f>
        <v>#N/A</v>
      </c>
      <c r="BD101" s="518" t="e">
        <f ca="1">+IF(AND(ISNUMBER(OFFSET('Hygiene Data'!$E$7,0,10*ROW('Hygiene Data'!E95))),'Data Summary'!DS101="Yes"),OFFSET('Hygiene Data'!$E$7,0,10*ROW('Hygiene Data'!E95)),NA())</f>
        <v>#N/A</v>
      </c>
      <c r="BE101" s="518" t="e">
        <f ca="1">+IF(AND(ISNUMBER(OFFSET('Hygiene Data'!$E$9,0,10*ROW('Hygiene Data'!E95))),'Data Summary'!DT101="Yes"),OFFSET('Hygiene Data'!$E$9,0,10*ROW('Hygiene Data'!E95)),NA())</f>
        <v>#N/A</v>
      </c>
      <c r="BF101" s="518" t="e">
        <f ca="1">+IF(AND(ISNUMBER(OFFSET('Hygiene Data'!$F$5,0,10*ROW('Hygiene Data'!F95))),'Data Summary'!DU101="Yes"),OFFSET('Hygiene Data'!$F$5,0,10*ROW('Hygiene Data'!F95)),NA())</f>
        <v>#N/A</v>
      </c>
      <c r="BG101" s="518" t="e">
        <f ca="1">+IF(AND(ISNUMBER(OFFSET('Hygiene Data'!$F$7,0,10*ROW('Hygiene Data'!F95))),'Data Summary'!DV101="Yes"),OFFSET('Hygiene Data'!$F$7,0,10*ROW('Hygiene Data'!F95)),NA())</f>
        <v>#N/A</v>
      </c>
      <c r="BH101" s="518" t="e">
        <f ca="1">+IF(AND(ISNUMBER(OFFSET('Hygiene Data'!$F$9,0,10*ROW('Hygiene Data'!F95))),'Data Summary'!DW101="Yes"),OFFSET('Hygiene Data'!$F$9,0,10*ROW('Hygiene Data'!F95)),NA())</f>
        <v>#N/A</v>
      </c>
      <c r="BI101" s="518" t="e">
        <f ca="1">+IF(AND(ISNUMBER(OFFSET('Hygiene Data'!$G$5,0,10*ROW('Hygiene Data'!G95))),'Data Summary'!DX101="Yes"),OFFSET('Hygiene Data'!$G$5,0,10*ROW('Hygiene Data'!G95)),NA())</f>
        <v>#N/A</v>
      </c>
      <c r="BJ101" s="518" t="e">
        <f ca="1">+IF(AND(ISNUMBER(OFFSET('Hygiene Data'!$G$7,0,10*ROW('Hygiene Data'!G95))),'Data Summary'!DY101="Yes"),OFFSET('Hygiene Data'!$G$7,0,10*ROW('Hygiene Data'!G95)),NA())</f>
        <v>#N/A</v>
      </c>
      <c r="BK101" s="518" t="e">
        <f ca="1">+IF(AND(ISNUMBER(OFFSET('Hygiene Data'!$G$9,0,10*ROW('Hygiene Data'!G95))),'Data Summary'!DZ101="Yes"),OFFSET('Hygiene Data'!$G$9,0,10*ROW('Hygiene Data'!G95)),NA())</f>
        <v>#N/A</v>
      </c>
      <c r="BL101" s="518" t="e">
        <f ca="1">+IF(AND(ISNUMBER(OFFSET('Hygiene Data'!$H$5,0,10*ROW('Hygiene Data'!H95))),'Data Summary'!EA101="Yes"),OFFSET('Hygiene Data'!$H$5,0,10*ROW('Hygiene Data'!H95)),NA())</f>
        <v>#N/A</v>
      </c>
      <c r="BM101" s="518" t="e">
        <f ca="1">+IF(AND(ISNUMBER(OFFSET('Hygiene Data'!$H$7,0,10*ROW('Hygiene Data'!H95))),'Data Summary'!EB101="Yes"),OFFSET('Hygiene Data'!$H$7,0,10*ROW('Hygiene Data'!H95)),NA())</f>
        <v>#N/A</v>
      </c>
      <c r="BN101" s="518" t="e">
        <f ca="1">+IF(AND(ISNUMBER(OFFSET('Hygiene Data'!$H$9,0,10*ROW('Hygiene Data'!H95))),'Data Summary'!EC101="Yes"),OFFSET('Hygiene Data'!$H$9,0,10*ROW('Hygiene Data'!H95)),NA())</f>
        <v>#N/A</v>
      </c>
      <c r="BO101" s="518" t="e">
        <f ca="1">+IF(AND(ISNUMBER(OFFSET('Hygiene Data'!$I$5,0,10*ROW('Hygiene Data'!I95))),'Data Summary'!ED101="Yes"),OFFSET('Hygiene Data'!$I$5,0,10*ROW('Hygiene Data'!I95)),NA())</f>
        <v>#N/A</v>
      </c>
      <c r="BP101" s="518" t="e">
        <f ca="1">+IF(AND(ISNUMBER(OFFSET('Hygiene Data'!$I$7,0,10*ROW('Hygiene Data'!I95))),'Data Summary'!EE101="Yes"),OFFSET('Hygiene Data'!$I$7,0,10*ROW('Hygiene Data'!I95)),NA())</f>
        <v>#N/A</v>
      </c>
      <c r="BQ101" s="518" t="e">
        <f ca="1">+IF(AND(ISNUMBER(OFFSET('Hygiene Data'!$I$9,0,10*ROW('Hygiene Data'!I95))),'Data Summary'!EF101="Yes"),OFFSET('Hygiene Data'!$I$9,0,10*ROW('Hygiene Data'!I95)),NA())</f>
        <v>#N/A</v>
      </c>
    </row>
    <row r="102" spans="1:69" x14ac:dyDescent="0.25">
      <c r="A102" s="514" t="e">
        <f ca="1">+RIGHT('Data Summary'!A102,LEN('Data Summary'!A102)-9)</f>
        <v>#VALUE!</v>
      </c>
      <c r="B102" s="488" t="str">
        <f ca="1">+IF(ISTEXT('Data Summary'!B102),'Data Summary'!B102,"")</f>
        <v/>
      </c>
      <c r="C102" s="515" t="e">
        <f ca="1">+VALUE('Data Summary'!C102)</f>
        <v>#VALUE!</v>
      </c>
      <c r="D102" s="516" t="e">
        <f ca="1">+IF(AND(ISNUMBER(OFFSET('Water Data'!$D$4,0,10*ROW('Water Data'!D96))),'Data Summary'!BS102="Yes"),100-OFFSET('Water Data'!$D$4,0,10*ROW('Water Data'!D96)),NA())</f>
        <v>#N/A</v>
      </c>
      <c r="E102" s="516" t="e">
        <f ca="1">+IF(AND(ISNUMBER(OFFSET('Water Data'!$D$6,0,10*ROW('Water Data'!D96))),'Data Summary'!BT102="Yes"),OFFSET('Water Data'!$D$6,0,10*ROW('Water Data'!D96)),NA())</f>
        <v>#N/A</v>
      </c>
      <c r="F102" s="516" t="e">
        <f ca="1">+IF(AND(ISNUMBER(OFFSET('Water Data'!$D$9,0,10*ROW('Water Data'!D96))),'Data Summary'!BU102="Yes"),OFFSET('Water Data'!$D$9,0,10*ROW('Water Data'!D96)),NA())</f>
        <v>#N/A</v>
      </c>
      <c r="G102" s="516" t="e">
        <f ca="1">+IF(AND(ISNUMBER(OFFSET('Water Data'!$E$4,0,10*ROW('Water Data'!E96))),'Data Summary'!BV102="Yes"),100-OFFSET('Water Data'!$E$4,0,10*ROW('Water Data'!E96)),NA())</f>
        <v>#N/A</v>
      </c>
      <c r="H102" s="516" t="e">
        <f ca="1">+IF(AND(ISNUMBER(OFFSET('Water Data'!$E$6,0,10*ROW('Water Data'!E96))),'Data Summary'!BW102="Yes"),OFFSET('Water Data'!$E$6,0,10*ROW('Water Data'!E96)),NA())</f>
        <v>#N/A</v>
      </c>
      <c r="I102" s="516" t="e">
        <f ca="1">+IF(AND(ISNUMBER(OFFSET('Water Data'!$E$9,0,10*ROW('Water Data'!E96))),'Data Summary'!BX102="Yes"),OFFSET('Water Data'!$E$9,0,10*ROW('Water Data'!E96)),NA())</f>
        <v>#N/A</v>
      </c>
      <c r="J102" s="516" t="e">
        <f ca="1">+IF(AND(ISNUMBER(OFFSET('Water Data'!$F$4,0,10*ROW('Water Data'!F96))),'Data Summary'!BY102="Yes"),100-OFFSET('Water Data'!$F$4,0,10*ROW('Water Data'!F96)),NA())</f>
        <v>#N/A</v>
      </c>
      <c r="K102" s="516" t="e">
        <f ca="1">+IF(AND(ISNUMBER(OFFSET('Water Data'!$F$6,0,10*ROW('Water Data'!F96))),'Data Summary'!BZ102="Yes"),OFFSET('Water Data'!$F$6,0,10*ROW('Water Data'!F96)),NA())</f>
        <v>#N/A</v>
      </c>
      <c r="L102" s="516" t="e">
        <f ca="1">+IF(AND(ISNUMBER(OFFSET('Water Data'!$F$9,0,10*ROW('Water Data'!F96))),'Data Summary'!CA102="Yes"),OFFSET('Water Data'!$F$9,0,10*ROW('Water Data'!F96)),NA())</f>
        <v>#N/A</v>
      </c>
      <c r="M102" s="516" t="e">
        <f ca="1">+IF(AND(ISNUMBER(OFFSET('Water Data'!$G$4,0,10*ROW('Water Data'!G96))),'Data Summary'!CB102="Yes"),100-OFFSET('Water Data'!$G$4,0,10*ROW('Water Data'!G96)),NA())</f>
        <v>#N/A</v>
      </c>
      <c r="N102" s="516" t="e">
        <f ca="1">+IF(AND(ISNUMBER(OFFSET('Water Data'!$G$6,0,10*ROW('Water Data'!G96))),'Data Summary'!CC102="Yes"),OFFSET('Water Data'!$G$6,0,10*ROW('Water Data'!G96)),NA())</f>
        <v>#N/A</v>
      </c>
      <c r="O102" s="516" t="e">
        <f ca="1">+IF(AND(ISNUMBER(OFFSET('Water Data'!$G$9,0,10*ROW('Water Data'!G96))),'Data Summary'!CD102="Yes"),OFFSET('Water Data'!$G$9,0,10*ROW('Water Data'!G96)),NA())</f>
        <v>#N/A</v>
      </c>
      <c r="P102" s="516" t="e">
        <f ca="1">+IF(AND(ISNUMBER(OFFSET('Water Data'!$H$4,0,10*ROW('Water Data'!H96))),'Data Summary'!CE102="Yes"),100-OFFSET('Water Data'!$H$4,0,10*ROW('Water Data'!H96)),NA())</f>
        <v>#N/A</v>
      </c>
      <c r="Q102" s="516" t="e">
        <f ca="1">+IF(AND(ISNUMBER(OFFSET('Water Data'!$H$6,0,10*ROW('Water Data'!H96))),'Data Summary'!CF102="Yes"),OFFSET('Water Data'!$H$6,0,10*ROW('Water Data'!H96)),NA())</f>
        <v>#N/A</v>
      </c>
      <c r="R102" s="516" t="e">
        <f ca="1">+IF(AND(ISNUMBER(OFFSET('Water Data'!$H$9,0,10*ROW('Water Data'!H96))),'Data Summary'!CG102="Yes"),OFFSET('Water Data'!$H$9,0,10*ROW('Water Data'!H96)),NA())</f>
        <v>#N/A</v>
      </c>
      <c r="S102" s="516" t="e">
        <f ca="1">+IF(AND(ISNUMBER(OFFSET('Water Data'!$I$4,0,10*ROW('Water Data'!I96))),'Data Summary'!CH102="Yes"),100-OFFSET('Water Data'!$I$4,0,10*ROW('Water Data'!I96)),NA())</f>
        <v>#N/A</v>
      </c>
      <c r="T102" s="516" t="e">
        <f ca="1">+IF(AND(ISNUMBER(OFFSET('Water Data'!$I$6,0,10*ROW('Water Data'!I96))),'Data Summary'!CI102="Yes"),OFFSET('Water Data'!$I$6,0,10*ROW('Water Data'!I96)),NA())</f>
        <v>#N/A</v>
      </c>
      <c r="U102" s="516" t="e">
        <f ca="1">+IF(AND(ISNUMBER(OFFSET('Water Data'!$I$9,0,10*ROW('Water Data'!I96))),'Data Summary'!CJ102="Yes"),OFFSET('Water Data'!$I$9,0,10*ROW('Water Data'!I96)),NA())</f>
        <v>#N/A</v>
      </c>
      <c r="V102" s="517" t="e">
        <f ca="1">+IF(AND(ISNUMBER(OFFSET('Sanitation Data'!$D$4,0,10*ROW('Sanitation Data'!D96))),'Data Summary'!CK102="Yes"),100-OFFSET('Sanitation Data'!$D$4,0,10*ROW('Sanitation Data'!D96)),NA())</f>
        <v>#N/A</v>
      </c>
      <c r="W102" s="517" t="e">
        <f ca="1">+IF(AND(ISNUMBER(OFFSET('Sanitation Data'!$D$6,0,10*ROW('Sanitation Data'!D96))),'Data Summary'!CL102="Yes"),OFFSET('Sanitation Data'!$D$6,0,10*ROW('Sanitation Data'!D96)),NA())</f>
        <v>#N/A</v>
      </c>
      <c r="X102" s="517" t="e">
        <f ca="1">+IF(AND(ISNUMBER(OFFSET('Sanitation Data'!$D$10,0,10*ROW('Sanitation Data'!D96))),'Data Summary'!CM102="Yes"),OFFSET('Sanitation Data'!$D$10,0,10*ROW('Sanitation Data'!D96)),NA())</f>
        <v>#N/A</v>
      </c>
      <c r="Y102" s="517" t="e">
        <f ca="1">+IF(AND(ISNUMBER(OFFSET('Sanitation Data'!$D$11,0,10*ROW('Sanitation Data'!D96))),'Data Summary'!CN102="Yes"),OFFSET('Sanitation Data'!$D$11,0,10*ROW('Sanitation Data'!D96)),NA())</f>
        <v>#N/A</v>
      </c>
      <c r="Z102" s="517" t="e">
        <f ca="1">+IF(AND(ISNUMBER(OFFSET('Sanitation Data'!$D$12,0,10*ROW('Sanitation Data'!D96))),'Data Summary'!CO102="Yes"),OFFSET('Sanitation Data'!$D$12,0,10*ROW('Sanitation Data'!D96)),NA())</f>
        <v>#N/A</v>
      </c>
      <c r="AA102" s="517" t="e">
        <f ca="1">+IF(AND(ISNUMBER(OFFSET('Sanitation Data'!$E$4,0,10*ROW('Sanitation Data'!E96))),'Data Summary'!CP102="Yes"),100-OFFSET('Sanitation Data'!$E$4,0,10*ROW('Sanitation Data'!E96)),NA())</f>
        <v>#N/A</v>
      </c>
      <c r="AB102" s="517" t="e">
        <f ca="1">+IF(AND(ISNUMBER(OFFSET('Sanitation Data'!$E$6,0,10*ROW('Sanitation Data'!E96))),'Data Summary'!CQ102="Yes"),OFFSET('Sanitation Data'!$E$6,0,10*ROW('Sanitation Data'!E96)),NA())</f>
        <v>#N/A</v>
      </c>
      <c r="AC102" s="517" t="e">
        <f ca="1">+IF(AND(ISNUMBER(OFFSET('Sanitation Data'!$E$10,0,10*ROW('Sanitation Data'!E96))),'Data Summary'!CR102="Yes"),OFFSET('Sanitation Data'!$E$10,0,10*ROW('Sanitation Data'!E96)),NA())</f>
        <v>#N/A</v>
      </c>
      <c r="AD102" s="517" t="e">
        <f ca="1">+IF(AND(ISNUMBER(OFFSET('Sanitation Data'!$E$11,0,10*ROW('Sanitation Data'!E96))),'Data Summary'!CS102="Yes"),OFFSET('Sanitation Data'!$E$11,0,10*ROW('Sanitation Data'!E96)),NA())</f>
        <v>#N/A</v>
      </c>
      <c r="AE102" s="517" t="e">
        <f ca="1">+IF(AND(ISNUMBER(OFFSET('Sanitation Data'!$E$12,0,10*ROW('Sanitation Data'!E96))),'Data Summary'!CT102="Yes"),OFFSET('Sanitation Data'!$E$12,0,10*ROW('Sanitation Data'!E96)),NA())</f>
        <v>#N/A</v>
      </c>
      <c r="AF102" s="517" t="e">
        <f ca="1">+IF(AND(ISNUMBER(OFFSET('Sanitation Data'!$F$4,0,10*ROW('Sanitation Data'!F96))),'Data Summary'!CU102="Yes"),100-OFFSET('Sanitation Data'!$F$4,0,10*ROW('Sanitation Data'!F96)),NA())</f>
        <v>#N/A</v>
      </c>
      <c r="AG102" s="517" t="e">
        <f ca="1">+IF(AND(ISNUMBER(OFFSET('Sanitation Data'!$F$6,0,10*ROW('Sanitation Data'!F96))),'Data Summary'!CV102="Yes"),OFFSET('Sanitation Data'!$F$6,0,10*ROW('Sanitation Data'!F96)),NA())</f>
        <v>#N/A</v>
      </c>
      <c r="AH102" s="517" t="e">
        <f ca="1">+IF(AND(ISNUMBER(OFFSET('Sanitation Data'!$F$10,0,10*ROW('Sanitation Data'!F96))),'Data Summary'!CW102="Yes"),OFFSET('Sanitation Data'!$F$10,0,10*ROW('Sanitation Data'!F96)),NA())</f>
        <v>#N/A</v>
      </c>
      <c r="AI102" s="517" t="e">
        <f ca="1">+IF(AND(ISNUMBER(OFFSET('Sanitation Data'!$F$11,0,10*ROW('Sanitation Data'!F96))),'Data Summary'!CX102="Yes"),OFFSET('Sanitation Data'!$F$11,0,10*ROW('Sanitation Data'!F96)),NA())</f>
        <v>#N/A</v>
      </c>
      <c r="AJ102" s="517" t="e">
        <f ca="1">+IF(AND(ISNUMBER(OFFSET('Sanitation Data'!$F$12,0,10*ROW('Sanitation Data'!F96))),'Data Summary'!CY102="Yes"),OFFSET('Sanitation Data'!$F$12,0,10*ROW('Sanitation Data'!F96)),NA())</f>
        <v>#N/A</v>
      </c>
      <c r="AK102" s="517" t="e">
        <f ca="1">+IF(AND(ISNUMBER(OFFSET('Sanitation Data'!$G$4,0,10*ROW('Sanitation Data'!G96))),'Data Summary'!CZ102="Yes"),100-OFFSET('Sanitation Data'!$G$4,0,10*ROW('Sanitation Data'!G96)),NA())</f>
        <v>#N/A</v>
      </c>
      <c r="AL102" s="517" t="e">
        <f ca="1">+IF(AND(ISNUMBER(OFFSET('Sanitation Data'!$G$6,0,10*ROW('Sanitation Data'!G96))),'Data Summary'!DA102="Yes"),OFFSET('Sanitation Data'!$G$6,0,10*ROW('Sanitation Data'!G96)),NA())</f>
        <v>#N/A</v>
      </c>
      <c r="AM102" s="517" t="e">
        <f ca="1">+IF(AND(ISNUMBER(OFFSET('Sanitation Data'!$G$10,0,10*ROW('Sanitation Data'!G96))),'Data Summary'!DB102="Yes"),OFFSET('Sanitation Data'!$G$10,0,10*ROW('Sanitation Data'!G96)),NA())</f>
        <v>#N/A</v>
      </c>
      <c r="AN102" s="517" t="e">
        <f ca="1">+IF(AND(ISNUMBER(OFFSET('Sanitation Data'!$G$11,0,10*ROW('Sanitation Data'!G96))),'Data Summary'!DC102="Yes"),OFFSET('Sanitation Data'!$G$11,0,10*ROW('Sanitation Data'!G96)),NA())</f>
        <v>#N/A</v>
      </c>
      <c r="AO102" s="517" t="e">
        <f ca="1">+IF(AND(ISNUMBER(OFFSET('Sanitation Data'!$G$12,0,10*ROW('Sanitation Data'!G96))),'Data Summary'!DD102="Yes"),OFFSET('Sanitation Data'!$G$12,0,10*ROW('Sanitation Data'!G96)),NA())</f>
        <v>#N/A</v>
      </c>
      <c r="AP102" s="517" t="e">
        <f ca="1">+IF(AND(ISNUMBER(OFFSET('Sanitation Data'!$H$4,0,10*ROW('Sanitation Data'!H96))),'Data Summary'!DE102="Yes"),100-OFFSET('Sanitation Data'!$H$4,0,10*ROW('Sanitation Data'!H96)),NA())</f>
        <v>#N/A</v>
      </c>
      <c r="AQ102" s="517" t="e">
        <f ca="1">+IF(AND(ISNUMBER(OFFSET('Sanitation Data'!$H$6,0,10*ROW('Sanitation Data'!H96))),'Data Summary'!DF102="Yes"),OFFSET('Sanitation Data'!$H$6,0,10*ROW('Sanitation Data'!H96)),NA())</f>
        <v>#N/A</v>
      </c>
      <c r="AR102" s="517" t="e">
        <f ca="1">+IF(AND(ISNUMBER(OFFSET('Sanitation Data'!$H$10,0,10*ROW('Sanitation Data'!H96))),'Data Summary'!DG102="Yes"),OFFSET('Sanitation Data'!$H$10,0,10*ROW('Sanitation Data'!H96)),NA())</f>
        <v>#N/A</v>
      </c>
      <c r="AS102" s="517" t="e">
        <f ca="1">+IF(AND(ISNUMBER(OFFSET('Sanitation Data'!$H$11,0,10*ROW('Sanitation Data'!H96))),'Data Summary'!DH102="Yes"),OFFSET('Sanitation Data'!$H$11,0,10*ROW('Sanitation Data'!H96)),NA())</f>
        <v>#N/A</v>
      </c>
      <c r="AT102" s="517" t="e">
        <f ca="1">+IF(AND(ISNUMBER(OFFSET('Sanitation Data'!$H$12,0,10*ROW('Sanitation Data'!H96))),'Data Summary'!DI102="Yes"),OFFSET('Sanitation Data'!$H$12,0,10*ROW('Sanitation Data'!H96)),NA())</f>
        <v>#N/A</v>
      </c>
      <c r="AU102" s="517" t="e">
        <f ca="1">+IF(AND(ISNUMBER(OFFSET('Sanitation Data'!$I$4,0,10*ROW('Sanitation Data'!I96))),'Data Summary'!DJ102="Yes"),100-OFFSET('Sanitation Data'!$I$4,0,10*ROW('Sanitation Data'!I96)),NA())</f>
        <v>#N/A</v>
      </c>
      <c r="AV102" s="517" t="e">
        <f ca="1">+IF(AND(ISNUMBER(OFFSET('Sanitation Data'!$I$6,0,10*ROW('Sanitation Data'!I96))),'Data Summary'!DK102="Yes"),OFFSET('Sanitation Data'!$I$6,0,10*ROW('Sanitation Data'!I96)),NA())</f>
        <v>#N/A</v>
      </c>
      <c r="AW102" s="517" t="e">
        <f ca="1">+IF(AND(ISNUMBER(OFFSET('Sanitation Data'!$I$10,0,10*ROW('Sanitation Data'!I96))),'Data Summary'!DL102="Yes"),OFFSET('Sanitation Data'!$I$10,0,10*ROW('Sanitation Data'!I96)),NA())</f>
        <v>#N/A</v>
      </c>
      <c r="AX102" s="517" t="e">
        <f ca="1">+IF(AND(ISNUMBER(OFFSET('Sanitation Data'!$I$11,0,10*ROW('Sanitation Data'!I96))),'Data Summary'!DM102="Yes"),OFFSET('Sanitation Data'!$I$11,0,10*ROW('Sanitation Data'!I96)),NA())</f>
        <v>#N/A</v>
      </c>
      <c r="AY102" s="517" t="e">
        <f ca="1">+IF(AND(ISNUMBER(OFFSET('Sanitation Data'!$I$12,0,10*ROW('Sanitation Data'!I96))),'Data Summary'!DN102="Yes"),OFFSET('Sanitation Data'!$I$12,0,10*ROW('Sanitation Data'!I96)),NA())</f>
        <v>#N/A</v>
      </c>
      <c r="AZ102" s="518" t="e">
        <f ca="1">+IF(AND(ISNUMBER(OFFSET('Hygiene Data'!$D$5,0,10*ROW('Hygiene Data'!D96))),'Data Summary'!DO102="Yes"),OFFSET('Hygiene Data'!$D$5,0,10*ROW('Hygiene Data'!D96)),NA())</f>
        <v>#N/A</v>
      </c>
      <c r="BA102" s="518" t="e">
        <f ca="1">+IF(AND(ISNUMBER(OFFSET('Hygiene Data'!$D$7,0,10*ROW('Hygiene Data'!D96))),'Data Summary'!DP102="Yes"),OFFSET('Hygiene Data'!$D$7,0,10*ROW('Hygiene Data'!D96)),NA())</f>
        <v>#N/A</v>
      </c>
      <c r="BB102" s="518" t="e">
        <f ca="1">+IF(AND(ISNUMBER(OFFSET('Hygiene Data'!$D$9,0,10*ROW('Hygiene Data'!D96))),'Data Summary'!DQ102="Yes"),OFFSET('Hygiene Data'!$D$9,0,10*ROW('Hygiene Data'!D96)),NA())</f>
        <v>#N/A</v>
      </c>
      <c r="BC102" s="518" t="e">
        <f ca="1">+IF(AND(ISNUMBER(OFFSET('Hygiene Data'!$E$5,0,10*ROW('Hygiene Data'!E96))),'Data Summary'!DR102="Yes"),OFFSET('Hygiene Data'!$E$5,0,10*ROW('Hygiene Data'!E96)),NA())</f>
        <v>#N/A</v>
      </c>
      <c r="BD102" s="518" t="e">
        <f ca="1">+IF(AND(ISNUMBER(OFFSET('Hygiene Data'!$E$7,0,10*ROW('Hygiene Data'!E96))),'Data Summary'!DS102="Yes"),OFFSET('Hygiene Data'!$E$7,0,10*ROW('Hygiene Data'!E96)),NA())</f>
        <v>#N/A</v>
      </c>
      <c r="BE102" s="518" t="e">
        <f ca="1">+IF(AND(ISNUMBER(OFFSET('Hygiene Data'!$E$9,0,10*ROW('Hygiene Data'!E96))),'Data Summary'!DT102="Yes"),OFFSET('Hygiene Data'!$E$9,0,10*ROW('Hygiene Data'!E96)),NA())</f>
        <v>#N/A</v>
      </c>
      <c r="BF102" s="518" t="e">
        <f ca="1">+IF(AND(ISNUMBER(OFFSET('Hygiene Data'!$F$5,0,10*ROW('Hygiene Data'!F96))),'Data Summary'!DU102="Yes"),OFFSET('Hygiene Data'!$F$5,0,10*ROW('Hygiene Data'!F96)),NA())</f>
        <v>#N/A</v>
      </c>
      <c r="BG102" s="518" t="e">
        <f ca="1">+IF(AND(ISNUMBER(OFFSET('Hygiene Data'!$F$7,0,10*ROW('Hygiene Data'!F96))),'Data Summary'!DV102="Yes"),OFFSET('Hygiene Data'!$F$7,0,10*ROW('Hygiene Data'!F96)),NA())</f>
        <v>#N/A</v>
      </c>
      <c r="BH102" s="518" t="e">
        <f ca="1">+IF(AND(ISNUMBER(OFFSET('Hygiene Data'!$F$9,0,10*ROW('Hygiene Data'!F96))),'Data Summary'!DW102="Yes"),OFFSET('Hygiene Data'!$F$9,0,10*ROW('Hygiene Data'!F96)),NA())</f>
        <v>#N/A</v>
      </c>
      <c r="BI102" s="518" t="e">
        <f ca="1">+IF(AND(ISNUMBER(OFFSET('Hygiene Data'!$G$5,0,10*ROW('Hygiene Data'!G96))),'Data Summary'!DX102="Yes"),OFFSET('Hygiene Data'!$G$5,0,10*ROW('Hygiene Data'!G96)),NA())</f>
        <v>#N/A</v>
      </c>
      <c r="BJ102" s="518" t="e">
        <f ca="1">+IF(AND(ISNUMBER(OFFSET('Hygiene Data'!$G$7,0,10*ROW('Hygiene Data'!G96))),'Data Summary'!DY102="Yes"),OFFSET('Hygiene Data'!$G$7,0,10*ROW('Hygiene Data'!G96)),NA())</f>
        <v>#N/A</v>
      </c>
      <c r="BK102" s="518" t="e">
        <f ca="1">+IF(AND(ISNUMBER(OFFSET('Hygiene Data'!$G$9,0,10*ROW('Hygiene Data'!G96))),'Data Summary'!DZ102="Yes"),OFFSET('Hygiene Data'!$G$9,0,10*ROW('Hygiene Data'!G96)),NA())</f>
        <v>#N/A</v>
      </c>
      <c r="BL102" s="518" t="e">
        <f ca="1">+IF(AND(ISNUMBER(OFFSET('Hygiene Data'!$H$5,0,10*ROW('Hygiene Data'!H96))),'Data Summary'!EA102="Yes"),OFFSET('Hygiene Data'!$H$5,0,10*ROW('Hygiene Data'!H96)),NA())</f>
        <v>#N/A</v>
      </c>
      <c r="BM102" s="518" t="e">
        <f ca="1">+IF(AND(ISNUMBER(OFFSET('Hygiene Data'!$H$7,0,10*ROW('Hygiene Data'!H96))),'Data Summary'!EB102="Yes"),OFFSET('Hygiene Data'!$H$7,0,10*ROW('Hygiene Data'!H96)),NA())</f>
        <v>#N/A</v>
      </c>
      <c r="BN102" s="518" t="e">
        <f ca="1">+IF(AND(ISNUMBER(OFFSET('Hygiene Data'!$H$9,0,10*ROW('Hygiene Data'!H96))),'Data Summary'!EC102="Yes"),OFFSET('Hygiene Data'!$H$9,0,10*ROW('Hygiene Data'!H96)),NA())</f>
        <v>#N/A</v>
      </c>
      <c r="BO102" s="518" t="e">
        <f ca="1">+IF(AND(ISNUMBER(OFFSET('Hygiene Data'!$I$5,0,10*ROW('Hygiene Data'!I96))),'Data Summary'!ED102="Yes"),OFFSET('Hygiene Data'!$I$5,0,10*ROW('Hygiene Data'!I96)),NA())</f>
        <v>#N/A</v>
      </c>
      <c r="BP102" s="518" t="e">
        <f ca="1">+IF(AND(ISNUMBER(OFFSET('Hygiene Data'!$I$7,0,10*ROW('Hygiene Data'!I96))),'Data Summary'!EE102="Yes"),OFFSET('Hygiene Data'!$I$7,0,10*ROW('Hygiene Data'!I96)),NA())</f>
        <v>#N/A</v>
      </c>
      <c r="BQ102" s="518" t="e">
        <f ca="1">+IF(AND(ISNUMBER(OFFSET('Hygiene Data'!$I$9,0,10*ROW('Hygiene Data'!I96))),'Data Summary'!EF102="Yes"),OFFSET('Hygiene Data'!$I$9,0,10*ROW('Hygiene Data'!I96)),NA())</f>
        <v>#N/A</v>
      </c>
    </row>
    <row r="103" spans="1:69" x14ac:dyDescent="0.25">
      <c r="A103" s="514" t="e">
        <f ca="1">+RIGHT('Data Summary'!A103,LEN('Data Summary'!A103)-9)</f>
        <v>#VALUE!</v>
      </c>
      <c r="B103" s="488" t="str">
        <f ca="1">+IF(ISTEXT('Data Summary'!B103),'Data Summary'!B103,"")</f>
        <v/>
      </c>
      <c r="C103" s="515" t="e">
        <f ca="1">+VALUE('Data Summary'!C103)</f>
        <v>#VALUE!</v>
      </c>
      <c r="D103" s="516" t="e">
        <f ca="1">+IF(AND(ISNUMBER(OFFSET('Water Data'!$D$4,0,10*ROW('Water Data'!D97))),'Data Summary'!BS103="Yes"),100-OFFSET('Water Data'!$D$4,0,10*ROW('Water Data'!D97)),NA())</f>
        <v>#N/A</v>
      </c>
      <c r="E103" s="516" t="e">
        <f ca="1">+IF(AND(ISNUMBER(OFFSET('Water Data'!$D$6,0,10*ROW('Water Data'!D97))),'Data Summary'!BT103="Yes"),OFFSET('Water Data'!$D$6,0,10*ROW('Water Data'!D97)),NA())</f>
        <v>#N/A</v>
      </c>
      <c r="F103" s="516" t="e">
        <f ca="1">+IF(AND(ISNUMBER(OFFSET('Water Data'!$D$9,0,10*ROW('Water Data'!D97))),'Data Summary'!BU103="Yes"),OFFSET('Water Data'!$D$9,0,10*ROW('Water Data'!D97)),NA())</f>
        <v>#N/A</v>
      </c>
      <c r="G103" s="516" t="e">
        <f ca="1">+IF(AND(ISNUMBER(OFFSET('Water Data'!$E$4,0,10*ROW('Water Data'!E97))),'Data Summary'!BV103="Yes"),100-OFFSET('Water Data'!$E$4,0,10*ROW('Water Data'!E97)),NA())</f>
        <v>#N/A</v>
      </c>
      <c r="H103" s="516" t="e">
        <f ca="1">+IF(AND(ISNUMBER(OFFSET('Water Data'!$E$6,0,10*ROW('Water Data'!E97))),'Data Summary'!BW103="Yes"),OFFSET('Water Data'!$E$6,0,10*ROW('Water Data'!E97)),NA())</f>
        <v>#N/A</v>
      </c>
      <c r="I103" s="516" t="e">
        <f ca="1">+IF(AND(ISNUMBER(OFFSET('Water Data'!$E$9,0,10*ROW('Water Data'!E97))),'Data Summary'!BX103="Yes"),OFFSET('Water Data'!$E$9,0,10*ROW('Water Data'!E97)),NA())</f>
        <v>#N/A</v>
      </c>
      <c r="J103" s="516" t="e">
        <f ca="1">+IF(AND(ISNUMBER(OFFSET('Water Data'!$F$4,0,10*ROW('Water Data'!F97))),'Data Summary'!BY103="Yes"),100-OFFSET('Water Data'!$F$4,0,10*ROW('Water Data'!F97)),NA())</f>
        <v>#N/A</v>
      </c>
      <c r="K103" s="516" t="e">
        <f ca="1">+IF(AND(ISNUMBER(OFFSET('Water Data'!$F$6,0,10*ROW('Water Data'!F97))),'Data Summary'!BZ103="Yes"),OFFSET('Water Data'!$F$6,0,10*ROW('Water Data'!F97)),NA())</f>
        <v>#N/A</v>
      </c>
      <c r="L103" s="516" t="e">
        <f ca="1">+IF(AND(ISNUMBER(OFFSET('Water Data'!$F$9,0,10*ROW('Water Data'!F97))),'Data Summary'!CA103="Yes"),OFFSET('Water Data'!$F$9,0,10*ROW('Water Data'!F97)),NA())</f>
        <v>#N/A</v>
      </c>
      <c r="M103" s="516" t="e">
        <f ca="1">+IF(AND(ISNUMBER(OFFSET('Water Data'!$G$4,0,10*ROW('Water Data'!G97))),'Data Summary'!CB103="Yes"),100-OFFSET('Water Data'!$G$4,0,10*ROW('Water Data'!G97)),NA())</f>
        <v>#N/A</v>
      </c>
      <c r="N103" s="516" t="e">
        <f ca="1">+IF(AND(ISNUMBER(OFFSET('Water Data'!$G$6,0,10*ROW('Water Data'!G97))),'Data Summary'!CC103="Yes"),OFFSET('Water Data'!$G$6,0,10*ROW('Water Data'!G97)),NA())</f>
        <v>#N/A</v>
      </c>
      <c r="O103" s="516" t="e">
        <f ca="1">+IF(AND(ISNUMBER(OFFSET('Water Data'!$G$9,0,10*ROW('Water Data'!G97))),'Data Summary'!CD103="Yes"),OFFSET('Water Data'!$G$9,0,10*ROW('Water Data'!G97)),NA())</f>
        <v>#N/A</v>
      </c>
      <c r="P103" s="516" t="e">
        <f ca="1">+IF(AND(ISNUMBER(OFFSET('Water Data'!$H$4,0,10*ROW('Water Data'!H97))),'Data Summary'!CE103="Yes"),100-OFFSET('Water Data'!$H$4,0,10*ROW('Water Data'!H97)),NA())</f>
        <v>#N/A</v>
      </c>
      <c r="Q103" s="516" t="e">
        <f ca="1">+IF(AND(ISNUMBER(OFFSET('Water Data'!$H$6,0,10*ROW('Water Data'!H97))),'Data Summary'!CF103="Yes"),OFFSET('Water Data'!$H$6,0,10*ROW('Water Data'!H97)),NA())</f>
        <v>#N/A</v>
      </c>
      <c r="R103" s="516" t="e">
        <f ca="1">+IF(AND(ISNUMBER(OFFSET('Water Data'!$H$9,0,10*ROW('Water Data'!H97))),'Data Summary'!CG103="Yes"),OFFSET('Water Data'!$H$9,0,10*ROW('Water Data'!H97)),NA())</f>
        <v>#N/A</v>
      </c>
      <c r="S103" s="516" t="e">
        <f ca="1">+IF(AND(ISNUMBER(OFFSET('Water Data'!$I$4,0,10*ROW('Water Data'!I97))),'Data Summary'!CH103="Yes"),100-OFFSET('Water Data'!$I$4,0,10*ROW('Water Data'!I97)),NA())</f>
        <v>#N/A</v>
      </c>
      <c r="T103" s="516" t="e">
        <f ca="1">+IF(AND(ISNUMBER(OFFSET('Water Data'!$I$6,0,10*ROW('Water Data'!I97))),'Data Summary'!CI103="Yes"),OFFSET('Water Data'!$I$6,0,10*ROW('Water Data'!I97)),NA())</f>
        <v>#N/A</v>
      </c>
      <c r="U103" s="516" t="e">
        <f ca="1">+IF(AND(ISNUMBER(OFFSET('Water Data'!$I$9,0,10*ROW('Water Data'!I97))),'Data Summary'!CJ103="Yes"),OFFSET('Water Data'!$I$9,0,10*ROW('Water Data'!I97)),NA())</f>
        <v>#N/A</v>
      </c>
      <c r="V103" s="517" t="e">
        <f ca="1">+IF(AND(ISNUMBER(OFFSET('Sanitation Data'!$D$4,0,10*ROW('Sanitation Data'!D97))),'Data Summary'!CK103="Yes"),100-OFFSET('Sanitation Data'!$D$4,0,10*ROW('Sanitation Data'!D97)),NA())</f>
        <v>#N/A</v>
      </c>
      <c r="W103" s="517" t="e">
        <f ca="1">+IF(AND(ISNUMBER(OFFSET('Sanitation Data'!$D$6,0,10*ROW('Sanitation Data'!D97))),'Data Summary'!CL103="Yes"),OFFSET('Sanitation Data'!$D$6,0,10*ROW('Sanitation Data'!D97)),NA())</f>
        <v>#N/A</v>
      </c>
      <c r="X103" s="517" t="e">
        <f ca="1">+IF(AND(ISNUMBER(OFFSET('Sanitation Data'!$D$10,0,10*ROW('Sanitation Data'!D97))),'Data Summary'!CM103="Yes"),OFFSET('Sanitation Data'!$D$10,0,10*ROW('Sanitation Data'!D97)),NA())</f>
        <v>#N/A</v>
      </c>
      <c r="Y103" s="517" t="e">
        <f ca="1">+IF(AND(ISNUMBER(OFFSET('Sanitation Data'!$D$11,0,10*ROW('Sanitation Data'!D97))),'Data Summary'!CN103="Yes"),OFFSET('Sanitation Data'!$D$11,0,10*ROW('Sanitation Data'!D97)),NA())</f>
        <v>#N/A</v>
      </c>
      <c r="Z103" s="517" t="e">
        <f ca="1">+IF(AND(ISNUMBER(OFFSET('Sanitation Data'!$D$12,0,10*ROW('Sanitation Data'!D97))),'Data Summary'!CO103="Yes"),OFFSET('Sanitation Data'!$D$12,0,10*ROW('Sanitation Data'!D97)),NA())</f>
        <v>#N/A</v>
      </c>
      <c r="AA103" s="517" t="e">
        <f ca="1">+IF(AND(ISNUMBER(OFFSET('Sanitation Data'!$E$4,0,10*ROW('Sanitation Data'!E97))),'Data Summary'!CP103="Yes"),100-OFFSET('Sanitation Data'!$E$4,0,10*ROW('Sanitation Data'!E97)),NA())</f>
        <v>#N/A</v>
      </c>
      <c r="AB103" s="517" t="e">
        <f ca="1">+IF(AND(ISNUMBER(OFFSET('Sanitation Data'!$E$6,0,10*ROW('Sanitation Data'!E97))),'Data Summary'!CQ103="Yes"),OFFSET('Sanitation Data'!$E$6,0,10*ROW('Sanitation Data'!E97)),NA())</f>
        <v>#N/A</v>
      </c>
      <c r="AC103" s="517" t="e">
        <f ca="1">+IF(AND(ISNUMBER(OFFSET('Sanitation Data'!$E$10,0,10*ROW('Sanitation Data'!E97))),'Data Summary'!CR103="Yes"),OFFSET('Sanitation Data'!$E$10,0,10*ROW('Sanitation Data'!E97)),NA())</f>
        <v>#N/A</v>
      </c>
      <c r="AD103" s="517" t="e">
        <f ca="1">+IF(AND(ISNUMBER(OFFSET('Sanitation Data'!$E$11,0,10*ROW('Sanitation Data'!E97))),'Data Summary'!CS103="Yes"),OFFSET('Sanitation Data'!$E$11,0,10*ROW('Sanitation Data'!E97)),NA())</f>
        <v>#N/A</v>
      </c>
      <c r="AE103" s="517" t="e">
        <f ca="1">+IF(AND(ISNUMBER(OFFSET('Sanitation Data'!$E$12,0,10*ROW('Sanitation Data'!E97))),'Data Summary'!CT103="Yes"),OFFSET('Sanitation Data'!$E$12,0,10*ROW('Sanitation Data'!E97)),NA())</f>
        <v>#N/A</v>
      </c>
      <c r="AF103" s="517" t="e">
        <f ca="1">+IF(AND(ISNUMBER(OFFSET('Sanitation Data'!$F$4,0,10*ROW('Sanitation Data'!F97))),'Data Summary'!CU103="Yes"),100-OFFSET('Sanitation Data'!$F$4,0,10*ROW('Sanitation Data'!F97)),NA())</f>
        <v>#N/A</v>
      </c>
      <c r="AG103" s="517" t="e">
        <f ca="1">+IF(AND(ISNUMBER(OFFSET('Sanitation Data'!$F$6,0,10*ROW('Sanitation Data'!F97))),'Data Summary'!CV103="Yes"),OFFSET('Sanitation Data'!$F$6,0,10*ROW('Sanitation Data'!F97)),NA())</f>
        <v>#N/A</v>
      </c>
      <c r="AH103" s="517" t="e">
        <f ca="1">+IF(AND(ISNUMBER(OFFSET('Sanitation Data'!$F$10,0,10*ROW('Sanitation Data'!F97))),'Data Summary'!CW103="Yes"),OFFSET('Sanitation Data'!$F$10,0,10*ROW('Sanitation Data'!F97)),NA())</f>
        <v>#N/A</v>
      </c>
      <c r="AI103" s="517" t="e">
        <f ca="1">+IF(AND(ISNUMBER(OFFSET('Sanitation Data'!$F$11,0,10*ROW('Sanitation Data'!F97))),'Data Summary'!CX103="Yes"),OFFSET('Sanitation Data'!$F$11,0,10*ROW('Sanitation Data'!F97)),NA())</f>
        <v>#N/A</v>
      </c>
      <c r="AJ103" s="517" t="e">
        <f ca="1">+IF(AND(ISNUMBER(OFFSET('Sanitation Data'!$F$12,0,10*ROW('Sanitation Data'!F97))),'Data Summary'!CY103="Yes"),OFFSET('Sanitation Data'!$F$12,0,10*ROW('Sanitation Data'!F97)),NA())</f>
        <v>#N/A</v>
      </c>
      <c r="AK103" s="517" t="e">
        <f ca="1">+IF(AND(ISNUMBER(OFFSET('Sanitation Data'!$G$4,0,10*ROW('Sanitation Data'!G97))),'Data Summary'!CZ103="Yes"),100-OFFSET('Sanitation Data'!$G$4,0,10*ROW('Sanitation Data'!G97)),NA())</f>
        <v>#N/A</v>
      </c>
      <c r="AL103" s="517" t="e">
        <f ca="1">+IF(AND(ISNUMBER(OFFSET('Sanitation Data'!$G$6,0,10*ROW('Sanitation Data'!G97))),'Data Summary'!DA103="Yes"),OFFSET('Sanitation Data'!$G$6,0,10*ROW('Sanitation Data'!G97)),NA())</f>
        <v>#N/A</v>
      </c>
      <c r="AM103" s="517" t="e">
        <f ca="1">+IF(AND(ISNUMBER(OFFSET('Sanitation Data'!$G$10,0,10*ROW('Sanitation Data'!G97))),'Data Summary'!DB103="Yes"),OFFSET('Sanitation Data'!$G$10,0,10*ROW('Sanitation Data'!G97)),NA())</f>
        <v>#N/A</v>
      </c>
      <c r="AN103" s="517" t="e">
        <f ca="1">+IF(AND(ISNUMBER(OFFSET('Sanitation Data'!$G$11,0,10*ROW('Sanitation Data'!G97))),'Data Summary'!DC103="Yes"),OFFSET('Sanitation Data'!$G$11,0,10*ROW('Sanitation Data'!G97)),NA())</f>
        <v>#N/A</v>
      </c>
      <c r="AO103" s="517" t="e">
        <f ca="1">+IF(AND(ISNUMBER(OFFSET('Sanitation Data'!$G$12,0,10*ROW('Sanitation Data'!G97))),'Data Summary'!DD103="Yes"),OFFSET('Sanitation Data'!$G$12,0,10*ROW('Sanitation Data'!G97)),NA())</f>
        <v>#N/A</v>
      </c>
      <c r="AP103" s="517" t="e">
        <f ca="1">+IF(AND(ISNUMBER(OFFSET('Sanitation Data'!$H$4,0,10*ROW('Sanitation Data'!H97))),'Data Summary'!DE103="Yes"),100-OFFSET('Sanitation Data'!$H$4,0,10*ROW('Sanitation Data'!H97)),NA())</f>
        <v>#N/A</v>
      </c>
      <c r="AQ103" s="517" t="e">
        <f ca="1">+IF(AND(ISNUMBER(OFFSET('Sanitation Data'!$H$6,0,10*ROW('Sanitation Data'!H97))),'Data Summary'!DF103="Yes"),OFFSET('Sanitation Data'!$H$6,0,10*ROW('Sanitation Data'!H97)),NA())</f>
        <v>#N/A</v>
      </c>
      <c r="AR103" s="517" t="e">
        <f ca="1">+IF(AND(ISNUMBER(OFFSET('Sanitation Data'!$H$10,0,10*ROW('Sanitation Data'!H97))),'Data Summary'!DG103="Yes"),OFFSET('Sanitation Data'!$H$10,0,10*ROW('Sanitation Data'!H97)),NA())</f>
        <v>#N/A</v>
      </c>
      <c r="AS103" s="517" t="e">
        <f ca="1">+IF(AND(ISNUMBER(OFFSET('Sanitation Data'!$H$11,0,10*ROW('Sanitation Data'!H97))),'Data Summary'!DH103="Yes"),OFFSET('Sanitation Data'!$H$11,0,10*ROW('Sanitation Data'!H97)),NA())</f>
        <v>#N/A</v>
      </c>
      <c r="AT103" s="517" t="e">
        <f ca="1">+IF(AND(ISNUMBER(OFFSET('Sanitation Data'!$H$12,0,10*ROW('Sanitation Data'!H97))),'Data Summary'!DI103="Yes"),OFFSET('Sanitation Data'!$H$12,0,10*ROW('Sanitation Data'!H97)),NA())</f>
        <v>#N/A</v>
      </c>
      <c r="AU103" s="517" t="e">
        <f ca="1">+IF(AND(ISNUMBER(OFFSET('Sanitation Data'!$I$4,0,10*ROW('Sanitation Data'!I97))),'Data Summary'!DJ103="Yes"),100-OFFSET('Sanitation Data'!$I$4,0,10*ROW('Sanitation Data'!I97)),NA())</f>
        <v>#N/A</v>
      </c>
      <c r="AV103" s="517" t="e">
        <f ca="1">+IF(AND(ISNUMBER(OFFSET('Sanitation Data'!$I$6,0,10*ROW('Sanitation Data'!I97))),'Data Summary'!DK103="Yes"),OFFSET('Sanitation Data'!$I$6,0,10*ROW('Sanitation Data'!I97)),NA())</f>
        <v>#N/A</v>
      </c>
      <c r="AW103" s="517" t="e">
        <f ca="1">+IF(AND(ISNUMBER(OFFSET('Sanitation Data'!$I$10,0,10*ROW('Sanitation Data'!I97))),'Data Summary'!DL103="Yes"),OFFSET('Sanitation Data'!$I$10,0,10*ROW('Sanitation Data'!I97)),NA())</f>
        <v>#N/A</v>
      </c>
      <c r="AX103" s="517" t="e">
        <f ca="1">+IF(AND(ISNUMBER(OFFSET('Sanitation Data'!$I$11,0,10*ROW('Sanitation Data'!I97))),'Data Summary'!DM103="Yes"),OFFSET('Sanitation Data'!$I$11,0,10*ROW('Sanitation Data'!I97)),NA())</f>
        <v>#N/A</v>
      </c>
      <c r="AY103" s="517" t="e">
        <f ca="1">+IF(AND(ISNUMBER(OFFSET('Sanitation Data'!$I$12,0,10*ROW('Sanitation Data'!I97))),'Data Summary'!DN103="Yes"),OFFSET('Sanitation Data'!$I$12,0,10*ROW('Sanitation Data'!I97)),NA())</f>
        <v>#N/A</v>
      </c>
      <c r="AZ103" s="518" t="e">
        <f ca="1">+IF(AND(ISNUMBER(OFFSET('Hygiene Data'!$D$5,0,10*ROW('Hygiene Data'!D97))),'Data Summary'!DO103="Yes"),OFFSET('Hygiene Data'!$D$5,0,10*ROW('Hygiene Data'!D97)),NA())</f>
        <v>#N/A</v>
      </c>
      <c r="BA103" s="518" t="e">
        <f ca="1">+IF(AND(ISNUMBER(OFFSET('Hygiene Data'!$D$7,0,10*ROW('Hygiene Data'!D97))),'Data Summary'!DP103="Yes"),OFFSET('Hygiene Data'!$D$7,0,10*ROW('Hygiene Data'!D97)),NA())</f>
        <v>#N/A</v>
      </c>
      <c r="BB103" s="518" t="e">
        <f ca="1">+IF(AND(ISNUMBER(OFFSET('Hygiene Data'!$D$9,0,10*ROW('Hygiene Data'!D97))),'Data Summary'!DQ103="Yes"),OFFSET('Hygiene Data'!$D$9,0,10*ROW('Hygiene Data'!D97)),NA())</f>
        <v>#N/A</v>
      </c>
      <c r="BC103" s="518" t="e">
        <f ca="1">+IF(AND(ISNUMBER(OFFSET('Hygiene Data'!$E$5,0,10*ROW('Hygiene Data'!E97))),'Data Summary'!DR103="Yes"),OFFSET('Hygiene Data'!$E$5,0,10*ROW('Hygiene Data'!E97)),NA())</f>
        <v>#N/A</v>
      </c>
      <c r="BD103" s="518" t="e">
        <f ca="1">+IF(AND(ISNUMBER(OFFSET('Hygiene Data'!$E$7,0,10*ROW('Hygiene Data'!E97))),'Data Summary'!DS103="Yes"),OFFSET('Hygiene Data'!$E$7,0,10*ROW('Hygiene Data'!E97)),NA())</f>
        <v>#N/A</v>
      </c>
      <c r="BE103" s="518" t="e">
        <f ca="1">+IF(AND(ISNUMBER(OFFSET('Hygiene Data'!$E$9,0,10*ROW('Hygiene Data'!E97))),'Data Summary'!DT103="Yes"),OFFSET('Hygiene Data'!$E$9,0,10*ROW('Hygiene Data'!E97)),NA())</f>
        <v>#N/A</v>
      </c>
      <c r="BF103" s="518" t="e">
        <f ca="1">+IF(AND(ISNUMBER(OFFSET('Hygiene Data'!$F$5,0,10*ROW('Hygiene Data'!F97))),'Data Summary'!DU103="Yes"),OFFSET('Hygiene Data'!$F$5,0,10*ROW('Hygiene Data'!F97)),NA())</f>
        <v>#N/A</v>
      </c>
      <c r="BG103" s="518" t="e">
        <f ca="1">+IF(AND(ISNUMBER(OFFSET('Hygiene Data'!$F$7,0,10*ROW('Hygiene Data'!F97))),'Data Summary'!DV103="Yes"),OFFSET('Hygiene Data'!$F$7,0,10*ROW('Hygiene Data'!F97)),NA())</f>
        <v>#N/A</v>
      </c>
      <c r="BH103" s="518" t="e">
        <f ca="1">+IF(AND(ISNUMBER(OFFSET('Hygiene Data'!$F$9,0,10*ROW('Hygiene Data'!F97))),'Data Summary'!DW103="Yes"),OFFSET('Hygiene Data'!$F$9,0,10*ROW('Hygiene Data'!F97)),NA())</f>
        <v>#N/A</v>
      </c>
      <c r="BI103" s="518" t="e">
        <f ca="1">+IF(AND(ISNUMBER(OFFSET('Hygiene Data'!$G$5,0,10*ROW('Hygiene Data'!G97))),'Data Summary'!DX103="Yes"),OFFSET('Hygiene Data'!$G$5,0,10*ROW('Hygiene Data'!G97)),NA())</f>
        <v>#N/A</v>
      </c>
      <c r="BJ103" s="518" t="e">
        <f ca="1">+IF(AND(ISNUMBER(OFFSET('Hygiene Data'!$G$7,0,10*ROW('Hygiene Data'!G97))),'Data Summary'!DY103="Yes"),OFFSET('Hygiene Data'!$G$7,0,10*ROW('Hygiene Data'!G97)),NA())</f>
        <v>#N/A</v>
      </c>
      <c r="BK103" s="518" t="e">
        <f ca="1">+IF(AND(ISNUMBER(OFFSET('Hygiene Data'!$G$9,0,10*ROW('Hygiene Data'!G97))),'Data Summary'!DZ103="Yes"),OFFSET('Hygiene Data'!$G$9,0,10*ROW('Hygiene Data'!G97)),NA())</f>
        <v>#N/A</v>
      </c>
      <c r="BL103" s="518" t="e">
        <f ca="1">+IF(AND(ISNUMBER(OFFSET('Hygiene Data'!$H$5,0,10*ROW('Hygiene Data'!H97))),'Data Summary'!EA103="Yes"),OFFSET('Hygiene Data'!$H$5,0,10*ROW('Hygiene Data'!H97)),NA())</f>
        <v>#N/A</v>
      </c>
      <c r="BM103" s="518" t="e">
        <f ca="1">+IF(AND(ISNUMBER(OFFSET('Hygiene Data'!$H$7,0,10*ROW('Hygiene Data'!H97))),'Data Summary'!EB103="Yes"),OFFSET('Hygiene Data'!$H$7,0,10*ROW('Hygiene Data'!H97)),NA())</f>
        <v>#N/A</v>
      </c>
      <c r="BN103" s="518" t="e">
        <f ca="1">+IF(AND(ISNUMBER(OFFSET('Hygiene Data'!$H$9,0,10*ROW('Hygiene Data'!H97))),'Data Summary'!EC103="Yes"),OFFSET('Hygiene Data'!$H$9,0,10*ROW('Hygiene Data'!H97)),NA())</f>
        <v>#N/A</v>
      </c>
      <c r="BO103" s="518" t="e">
        <f ca="1">+IF(AND(ISNUMBER(OFFSET('Hygiene Data'!$I$5,0,10*ROW('Hygiene Data'!I97))),'Data Summary'!ED103="Yes"),OFFSET('Hygiene Data'!$I$5,0,10*ROW('Hygiene Data'!I97)),NA())</f>
        <v>#N/A</v>
      </c>
      <c r="BP103" s="518" t="e">
        <f ca="1">+IF(AND(ISNUMBER(OFFSET('Hygiene Data'!$I$7,0,10*ROW('Hygiene Data'!I97))),'Data Summary'!EE103="Yes"),OFFSET('Hygiene Data'!$I$7,0,10*ROW('Hygiene Data'!I97)),NA())</f>
        <v>#N/A</v>
      </c>
      <c r="BQ103" s="518" t="e">
        <f ca="1">+IF(AND(ISNUMBER(OFFSET('Hygiene Data'!$I$9,0,10*ROW('Hygiene Data'!I97))),'Data Summary'!EF103="Yes"),OFFSET('Hygiene Data'!$I$9,0,10*ROW('Hygiene Data'!I97)),NA())</f>
        <v>#N/A</v>
      </c>
    </row>
    <row r="104" spans="1:69" x14ac:dyDescent="0.25">
      <c r="A104" s="514" t="e">
        <f ca="1">+RIGHT('Data Summary'!A104,LEN('Data Summary'!A104)-9)</f>
        <v>#VALUE!</v>
      </c>
      <c r="B104" s="488" t="str">
        <f ca="1">+IF(ISTEXT('Data Summary'!B104),'Data Summary'!B104,"")</f>
        <v/>
      </c>
      <c r="C104" s="515" t="e">
        <f ca="1">+VALUE('Data Summary'!C104)</f>
        <v>#VALUE!</v>
      </c>
      <c r="D104" s="516" t="e">
        <f ca="1">+IF(AND(ISNUMBER(OFFSET('Water Data'!$D$4,0,10*ROW('Water Data'!D98))),'Data Summary'!BS104="Yes"),100-OFFSET('Water Data'!$D$4,0,10*ROW('Water Data'!D98)),NA())</f>
        <v>#N/A</v>
      </c>
      <c r="E104" s="516" t="e">
        <f ca="1">+IF(AND(ISNUMBER(OFFSET('Water Data'!$D$6,0,10*ROW('Water Data'!D98))),'Data Summary'!BT104="Yes"),OFFSET('Water Data'!$D$6,0,10*ROW('Water Data'!D98)),NA())</f>
        <v>#N/A</v>
      </c>
      <c r="F104" s="516" t="e">
        <f ca="1">+IF(AND(ISNUMBER(OFFSET('Water Data'!$D$9,0,10*ROW('Water Data'!D98))),'Data Summary'!BU104="Yes"),OFFSET('Water Data'!$D$9,0,10*ROW('Water Data'!D98)),NA())</f>
        <v>#N/A</v>
      </c>
      <c r="G104" s="516" t="e">
        <f ca="1">+IF(AND(ISNUMBER(OFFSET('Water Data'!$E$4,0,10*ROW('Water Data'!E98))),'Data Summary'!BV104="Yes"),100-OFFSET('Water Data'!$E$4,0,10*ROW('Water Data'!E98)),NA())</f>
        <v>#N/A</v>
      </c>
      <c r="H104" s="516" t="e">
        <f ca="1">+IF(AND(ISNUMBER(OFFSET('Water Data'!$E$6,0,10*ROW('Water Data'!E98))),'Data Summary'!BW104="Yes"),OFFSET('Water Data'!$E$6,0,10*ROW('Water Data'!E98)),NA())</f>
        <v>#N/A</v>
      </c>
      <c r="I104" s="516" t="e">
        <f ca="1">+IF(AND(ISNUMBER(OFFSET('Water Data'!$E$9,0,10*ROW('Water Data'!E98))),'Data Summary'!BX104="Yes"),OFFSET('Water Data'!$E$9,0,10*ROW('Water Data'!E98)),NA())</f>
        <v>#N/A</v>
      </c>
      <c r="J104" s="516" t="e">
        <f ca="1">+IF(AND(ISNUMBER(OFFSET('Water Data'!$F$4,0,10*ROW('Water Data'!F98))),'Data Summary'!BY104="Yes"),100-OFFSET('Water Data'!$F$4,0,10*ROW('Water Data'!F98)),NA())</f>
        <v>#N/A</v>
      </c>
      <c r="K104" s="516" t="e">
        <f ca="1">+IF(AND(ISNUMBER(OFFSET('Water Data'!$F$6,0,10*ROW('Water Data'!F98))),'Data Summary'!BZ104="Yes"),OFFSET('Water Data'!$F$6,0,10*ROW('Water Data'!F98)),NA())</f>
        <v>#N/A</v>
      </c>
      <c r="L104" s="516" t="e">
        <f ca="1">+IF(AND(ISNUMBER(OFFSET('Water Data'!$F$9,0,10*ROW('Water Data'!F98))),'Data Summary'!CA104="Yes"),OFFSET('Water Data'!$F$9,0,10*ROW('Water Data'!F98)),NA())</f>
        <v>#N/A</v>
      </c>
      <c r="M104" s="516" t="e">
        <f ca="1">+IF(AND(ISNUMBER(OFFSET('Water Data'!$G$4,0,10*ROW('Water Data'!G98))),'Data Summary'!CB104="Yes"),100-OFFSET('Water Data'!$G$4,0,10*ROW('Water Data'!G98)),NA())</f>
        <v>#N/A</v>
      </c>
      <c r="N104" s="516" t="e">
        <f ca="1">+IF(AND(ISNUMBER(OFFSET('Water Data'!$G$6,0,10*ROW('Water Data'!G98))),'Data Summary'!CC104="Yes"),OFFSET('Water Data'!$G$6,0,10*ROW('Water Data'!G98)),NA())</f>
        <v>#N/A</v>
      </c>
      <c r="O104" s="516" t="e">
        <f ca="1">+IF(AND(ISNUMBER(OFFSET('Water Data'!$G$9,0,10*ROW('Water Data'!G98))),'Data Summary'!CD104="Yes"),OFFSET('Water Data'!$G$9,0,10*ROW('Water Data'!G98)),NA())</f>
        <v>#N/A</v>
      </c>
      <c r="P104" s="516" t="e">
        <f ca="1">+IF(AND(ISNUMBER(OFFSET('Water Data'!$H$4,0,10*ROW('Water Data'!H98))),'Data Summary'!CE104="Yes"),100-OFFSET('Water Data'!$H$4,0,10*ROW('Water Data'!H98)),NA())</f>
        <v>#N/A</v>
      </c>
      <c r="Q104" s="516" t="e">
        <f ca="1">+IF(AND(ISNUMBER(OFFSET('Water Data'!$H$6,0,10*ROW('Water Data'!H98))),'Data Summary'!CF104="Yes"),OFFSET('Water Data'!$H$6,0,10*ROW('Water Data'!H98)),NA())</f>
        <v>#N/A</v>
      </c>
      <c r="R104" s="516" t="e">
        <f ca="1">+IF(AND(ISNUMBER(OFFSET('Water Data'!$H$9,0,10*ROW('Water Data'!H98))),'Data Summary'!CG104="Yes"),OFFSET('Water Data'!$H$9,0,10*ROW('Water Data'!H98)),NA())</f>
        <v>#N/A</v>
      </c>
      <c r="S104" s="516" t="e">
        <f ca="1">+IF(AND(ISNUMBER(OFFSET('Water Data'!$I$4,0,10*ROW('Water Data'!I98))),'Data Summary'!CH104="Yes"),100-OFFSET('Water Data'!$I$4,0,10*ROW('Water Data'!I98)),NA())</f>
        <v>#N/A</v>
      </c>
      <c r="T104" s="516" t="e">
        <f ca="1">+IF(AND(ISNUMBER(OFFSET('Water Data'!$I$6,0,10*ROW('Water Data'!I98))),'Data Summary'!CI104="Yes"),OFFSET('Water Data'!$I$6,0,10*ROW('Water Data'!I98)),NA())</f>
        <v>#N/A</v>
      </c>
      <c r="U104" s="516" t="e">
        <f ca="1">+IF(AND(ISNUMBER(OFFSET('Water Data'!$I$9,0,10*ROW('Water Data'!I98))),'Data Summary'!CJ104="Yes"),OFFSET('Water Data'!$I$9,0,10*ROW('Water Data'!I98)),NA())</f>
        <v>#N/A</v>
      </c>
      <c r="V104" s="517" t="e">
        <f ca="1">+IF(AND(ISNUMBER(OFFSET('Sanitation Data'!$D$4,0,10*ROW('Sanitation Data'!D98))),'Data Summary'!CK104="Yes"),100-OFFSET('Sanitation Data'!$D$4,0,10*ROW('Sanitation Data'!D98)),NA())</f>
        <v>#N/A</v>
      </c>
      <c r="W104" s="517" t="e">
        <f ca="1">+IF(AND(ISNUMBER(OFFSET('Sanitation Data'!$D$6,0,10*ROW('Sanitation Data'!D98))),'Data Summary'!CL104="Yes"),OFFSET('Sanitation Data'!$D$6,0,10*ROW('Sanitation Data'!D98)),NA())</f>
        <v>#N/A</v>
      </c>
      <c r="X104" s="517" t="e">
        <f ca="1">+IF(AND(ISNUMBER(OFFSET('Sanitation Data'!$D$10,0,10*ROW('Sanitation Data'!D98))),'Data Summary'!CM104="Yes"),OFFSET('Sanitation Data'!$D$10,0,10*ROW('Sanitation Data'!D98)),NA())</f>
        <v>#N/A</v>
      </c>
      <c r="Y104" s="517" t="e">
        <f ca="1">+IF(AND(ISNUMBER(OFFSET('Sanitation Data'!$D$11,0,10*ROW('Sanitation Data'!D98))),'Data Summary'!CN104="Yes"),OFFSET('Sanitation Data'!$D$11,0,10*ROW('Sanitation Data'!D98)),NA())</f>
        <v>#N/A</v>
      </c>
      <c r="Z104" s="517" t="e">
        <f ca="1">+IF(AND(ISNUMBER(OFFSET('Sanitation Data'!$D$12,0,10*ROW('Sanitation Data'!D98))),'Data Summary'!CO104="Yes"),OFFSET('Sanitation Data'!$D$12,0,10*ROW('Sanitation Data'!D98)),NA())</f>
        <v>#N/A</v>
      </c>
      <c r="AA104" s="517" t="e">
        <f ca="1">+IF(AND(ISNUMBER(OFFSET('Sanitation Data'!$E$4,0,10*ROW('Sanitation Data'!E98))),'Data Summary'!CP104="Yes"),100-OFFSET('Sanitation Data'!$E$4,0,10*ROW('Sanitation Data'!E98)),NA())</f>
        <v>#N/A</v>
      </c>
      <c r="AB104" s="517" t="e">
        <f ca="1">+IF(AND(ISNUMBER(OFFSET('Sanitation Data'!$E$6,0,10*ROW('Sanitation Data'!E98))),'Data Summary'!CQ104="Yes"),OFFSET('Sanitation Data'!$E$6,0,10*ROW('Sanitation Data'!E98)),NA())</f>
        <v>#N/A</v>
      </c>
      <c r="AC104" s="517" t="e">
        <f ca="1">+IF(AND(ISNUMBER(OFFSET('Sanitation Data'!$E$10,0,10*ROW('Sanitation Data'!E98))),'Data Summary'!CR104="Yes"),OFFSET('Sanitation Data'!$E$10,0,10*ROW('Sanitation Data'!E98)),NA())</f>
        <v>#N/A</v>
      </c>
      <c r="AD104" s="517" t="e">
        <f ca="1">+IF(AND(ISNUMBER(OFFSET('Sanitation Data'!$E$11,0,10*ROW('Sanitation Data'!E98))),'Data Summary'!CS104="Yes"),OFFSET('Sanitation Data'!$E$11,0,10*ROW('Sanitation Data'!E98)),NA())</f>
        <v>#N/A</v>
      </c>
      <c r="AE104" s="517" t="e">
        <f ca="1">+IF(AND(ISNUMBER(OFFSET('Sanitation Data'!$E$12,0,10*ROW('Sanitation Data'!E98))),'Data Summary'!CT104="Yes"),OFFSET('Sanitation Data'!$E$12,0,10*ROW('Sanitation Data'!E98)),NA())</f>
        <v>#N/A</v>
      </c>
      <c r="AF104" s="517" t="e">
        <f ca="1">+IF(AND(ISNUMBER(OFFSET('Sanitation Data'!$F$4,0,10*ROW('Sanitation Data'!F98))),'Data Summary'!CU104="Yes"),100-OFFSET('Sanitation Data'!$F$4,0,10*ROW('Sanitation Data'!F98)),NA())</f>
        <v>#N/A</v>
      </c>
      <c r="AG104" s="517" t="e">
        <f ca="1">+IF(AND(ISNUMBER(OFFSET('Sanitation Data'!$F$6,0,10*ROW('Sanitation Data'!F98))),'Data Summary'!CV104="Yes"),OFFSET('Sanitation Data'!$F$6,0,10*ROW('Sanitation Data'!F98)),NA())</f>
        <v>#N/A</v>
      </c>
      <c r="AH104" s="517" t="e">
        <f ca="1">+IF(AND(ISNUMBER(OFFSET('Sanitation Data'!$F$10,0,10*ROW('Sanitation Data'!F98))),'Data Summary'!CW104="Yes"),OFFSET('Sanitation Data'!$F$10,0,10*ROW('Sanitation Data'!F98)),NA())</f>
        <v>#N/A</v>
      </c>
      <c r="AI104" s="517" t="e">
        <f ca="1">+IF(AND(ISNUMBER(OFFSET('Sanitation Data'!$F$11,0,10*ROW('Sanitation Data'!F98))),'Data Summary'!CX104="Yes"),OFFSET('Sanitation Data'!$F$11,0,10*ROW('Sanitation Data'!F98)),NA())</f>
        <v>#N/A</v>
      </c>
      <c r="AJ104" s="517" t="e">
        <f ca="1">+IF(AND(ISNUMBER(OFFSET('Sanitation Data'!$F$12,0,10*ROW('Sanitation Data'!F98))),'Data Summary'!CY104="Yes"),OFFSET('Sanitation Data'!$F$12,0,10*ROW('Sanitation Data'!F98)),NA())</f>
        <v>#N/A</v>
      </c>
      <c r="AK104" s="517" t="e">
        <f ca="1">+IF(AND(ISNUMBER(OFFSET('Sanitation Data'!$G$4,0,10*ROW('Sanitation Data'!G98))),'Data Summary'!CZ104="Yes"),100-OFFSET('Sanitation Data'!$G$4,0,10*ROW('Sanitation Data'!G98)),NA())</f>
        <v>#N/A</v>
      </c>
      <c r="AL104" s="517" t="e">
        <f ca="1">+IF(AND(ISNUMBER(OFFSET('Sanitation Data'!$G$6,0,10*ROW('Sanitation Data'!G98))),'Data Summary'!DA104="Yes"),OFFSET('Sanitation Data'!$G$6,0,10*ROW('Sanitation Data'!G98)),NA())</f>
        <v>#N/A</v>
      </c>
      <c r="AM104" s="517" t="e">
        <f ca="1">+IF(AND(ISNUMBER(OFFSET('Sanitation Data'!$G$10,0,10*ROW('Sanitation Data'!G98))),'Data Summary'!DB104="Yes"),OFFSET('Sanitation Data'!$G$10,0,10*ROW('Sanitation Data'!G98)),NA())</f>
        <v>#N/A</v>
      </c>
      <c r="AN104" s="517" t="e">
        <f ca="1">+IF(AND(ISNUMBER(OFFSET('Sanitation Data'!$G$11,0,10*ROW('Sanitation Data'!G98))),'Data Summary'!DC104="Yes"),OFFSET('Sanitation Data'!$G$11,0,10*ROW('Sanitation Data'!G98)),NA())</f>
        <v>#N/A</v>
      </c>
      <c r="AO104" s="517" t="e">
        <f ca="1">+IF(AND(ISNUMBER(OFFSET('Sanitation Data'!$G$12,0,10*ROW('Sanitation Data'!G98))),'Data Summary'!DD104="Yes"),OFFSET('Sanitation Data'!$G$12,0,10*ROW('Sanitation Data'!G98)),NA())</f>
        <v>#N/A</v>
      </c>
      <c r="AP104" s="517" t="e">
        <f ca="1">+IF(AND(ISNUMBER(OFFSET('Sanitation Data'!$H$4,0,10*ROW('Sanitation Data'!H98))),'Data Summary'!DE104="Yes"),100-OFFSET('Sanitation Data'!$H$4,0,10*ROW('Sanitation Data'!H98)),NA())</f>
        <v>#N/A</v>
      </c>
      <c r="AQ104" s="517" t="e">
        <f ca="1">+IF(AND(ISNUMBER(OFFSET('Sanitation Data'!$H$6,0,10*ROW('Sanitation Data'!H98))),'Data Summary'!DF104="Yes"),OFFSET('Sanitation Data'!$H$6,0,10*ROW('Sanitation Data'!H98)),NA())</f>
        <v>#N/A</v>
      </c>
      <c r="AR104" s="517" t="e">
        <f ca="1">+IF(AND(ISNUMBER(OFFSET('Sanitation Data'!$H$10,0,10*ROW('Sanitation Data'!H98))),'Data Summary'!DG104="Yes"),OFFSET('Sanitation Data'!$H$10,0,10*ROW('Sanitation Data'!H98)),NA())</f>
        <v>#N/A</v>
      </c>
      <c r="AS104" s="517" t="e">
        <f ca="1">+IF(AND(ISNUMBER(OFFSET('Sanitation Data'!$H$11,0,10*ROW('Sanitation Data'!H98))),'Data Summary'!DH104="Yes"),OFFSET('Sanitation Data'!$H$11,0,10*ROW('Sanitation Data'!H98)),NA())</f>
        <v>#N/A</v>
      </c>
      <c r="AT104" s="517" t="e">
        <f ca="1">+IF(AND(ISNUMBER(OFFSET('Sanitation Data'!$H$12,0,10*ROW('Sanitation Data'!H98))),'Data Summary'!DI104="Yes"),OFFSET('Sanitation Data'!$H$12,0,10*ROW('Sanitation Data'!H98)),NA())</f>
        <v>#N/A</v>
      </c>
      <c r="AU104" s="517" t="e">
        <f ca="1">+IF(AND(ISNUMBER(OFFSET('Sanitation Data'!$I$4,0,10*ROW('Sanitation Data'!I98))),'Data Summary'!DJ104="Yes"),100-OFFSET('Sanitation Data'!$I$4,0,10*ROW('Sanitation Data'!I98)),NA())</f>
        <v>#N/A</v>
      </c>
      <c r="AV104" s="517" t="e">
        <f ca="1">+IF(AND(ISNUMBER(OFFSET('Sanitation Data'!$I$6,0,10*ROW('Sanitation Data'!I98))),'Data Summary'!DK104="Yes"),OFFSET('Sanitation Data'!$I$6,0,10*ROW('Sanitation Data'!I98)),NA())</f>
        <v>#N/A</v>
      </c>
      <c r="AW104" s="517" t="e">
        <f ca="1">+IF(AND(ISNUMBER(OFFSET('Sanitation Data'!$I$10,0,10*ROW('Sanitation Data'!I98))),'Data Summary'!DL104="Yes"),OFFSET('Sanitation Data'!$I$10,0,10*ROW('Sanitation Data'!I98)),NA())</f>
        <v>#N/A</v>
      </c>
      <c r="AX104" s="517" t="e">
        <f ca="1">+IF(AND(ISNUMBER(OFFSET('Sanitation Data'!$I$11,0,10*ROW('Sanitation Data'!I98))),'Data Summary'!DM104="Yes"),OFFSET('Sanitation Data'!$I$11,0,10*ROW('Sanitation Data'!I98)),NA())</f>
        <v>#N/A</v>
      </c>
      <c r="AY104" s="517" t="e">
        <f ca="1">+IF(AND(ISNUMBER(OFFSET('Sanitation Data'!$I$12,0,10*ROW('Sanitation Data'!I98))),'Data Summary'!DN104="Yes"),OFFSET('Sanitation Data'!$I$12,0,10*ROW('Sanitation Data'!I98)),NA())</f>
        <v>#N/A</v>
      </c>
      <c r="AZ104" s="518" t="e">
        <f ca="1">+IF(AND(ISNUMBER(OFFSET('Hygiene Data'!$D$5,0,10*ROW('Hygiene Data'!D98))),'Data Summary'!DO104="Yes"),OFFSET('Hygiene Data'!$D$5,0,10*ROW('Hygiene Data'!D98)),NA())</f>
        <v>#N/A</v>
      </c>
      <c r="BA104" s="518" t="e">
        <f ca="1">+IF(AND(ISNUMBER(OFFSET('Hygiene Data'!$D$7,0,10*ROW('Hygiene Data'!D98))),'Data Summary'!DP104="Yes"),OFFSET('Hygiene Data'!$D$7,0,10*ROW('Hygiene Data'!D98)),NA())</f>
        <v>#N/A</v>
      </c>
      <c r="BB104" s="518" t="e">
        <f ca="1">+IF(AND(ISNUMBER(OFFSET('Hygiene Data'!$D$9,0,10*ROW('Hygiene Data'!D98))),'Data Summary'!DQ104="Yes"),OFFSET('Hygiene Data'!$D$9,0,10*ROW('Hygiene Data'!D98)),NA())</f>
        <v>#N/A</v>
      </c>
      <c r="BC104" s="518" t="e">
        <f ca="1">+IF(AND(ISNUMBER(OFFSET('Hygiene Data'!$E$5,0,10*ROW('Hygiene Data'!E98))),'Data Summary'!DR104="Yes"),OFFSET('Hygiene Data'!$E$5,0,10*ROW('Hygiene Data'!E98)),NA())</f>
        <v>#N/A</v>
      </c>
      <c r="BD104" s="518" t="e">
        <f ca="1">+IF(AND(ISNUMBER(OFFSET('Hygiene Data'!$E$7,0,10*ROW('Hygiene Data'!E98))),'Data Summary'!DS104="Yes"),OFFSET('Hygiene Data'!$E$7,0,10*ROW('Hygiene Data'!E98)),NA())</f>
        <v>#N/A</v>
      </c>
      <c r="BE104" s="518" t="e">
        <f ca="1">+IF(AND(ISNUMBER(OFFSET('Hygiene Data'!$E$9,0,10*ROW('Hygiene Data'!E98))),'Data Summary'!DT104="Yes"),OFFSET('Hygiene Data'!$E$9,0,10*ROW('Hygiene Data'!E98)),NA())</f>
        <v>#N/A</v>
      </c>
      <c r="BF104" s="518" t="e">
        <f ca="1">+IF(AND(ISNUMBER(OFFSET('Hygiene Data'!$F$5,0,10*ROW('Hygiene Data'!F98))),'Data Summary'!DU104="Yes"),OFFSET('Hygiene Data'!$F$5,0,10*ROW('Hygiene Data'!F98)),NA())</f>
        <v>#N/A</v>
      </c>
      <c r="BG104" s="518" t="e">
        <f ca="1">+IF(AND(ISNUMBER(OFFSET('Hygiene Data'!$F$7,0,10*ROW('Hygiene Data'!F98))),'Data Summary'!DV104="Yes"),OFFSET('Hygiene Data'!$F$7,0,10*ROW('Hygiene Data'!F98)),NA())</f>
        <v>#N/A</v>
      </c>
      <c r="BH104" s="518" t="e">
        <f ca="1">+IF(AND(ISNUMBER(OFFSET('Hygiene Data'!$F$9,0,10*ROW('Hygiene Data'!F98))),'Data Summary'!DW104="Yes"),OFFSET('Hygiene Data'!$F$9,0,10*ROW('Hygiene Data'!F98)),NA())</f>
        <v>#N/A</v>
      </c>
      <c r="BI104" s="518" t="e">
        <f ca="1">+IF(AND(ISNUMBER(OFFSET('Hygiene Data'!$G$5,0,10*ROW('Hygiene Data'!G98))),'Data Summary'!DX104="Yes"),OFFSET('Hygiene Data'!$G$5,0,10*ROW('Hygiene Data'!G98)),NA())</f>
        <v>#N/A</v>
      </c>
      <c r="BJ104" s="518" t="e">
        <f ca="1">+IF(AND(ISNUMBER(OFFSET('Hygiene Data'!$G$7,0,10*ROW('Hygiene Data'!G98))),'Data Summary'!DY104="Yes"),OFFSET('Hygiene Data'!$G$7,0,10*ROW('Hygiene Data'!G98)),NA())</f>
        <v>#N/A</v>
      </c>
      <c r="BK104" s="518" t="e">
        <f ca="1">+IF(AND(ISNUMBER(OFFSET('Hygiene Data'!$G$9,0,10*ROW('Hygiene Data'!G98))),'Data Summary'!DZ104="Yes"),OFFSET('Hygiene Data'!$G$9,0,10*ROW('Hygiene Data'!G98)),NA())</f>
        <v>#N/A</v>
      </c>
      <c r="BL104" s="518" t="e">
        <f ca="1">+IF(AND(ISNUMBER(OFFSET('Hygiene Data'!$H$5,0,10*ROW('Hygiene Data'!H98))),'Data Summary'!EA104="Yes"),OFFSET('Hygiene Data'!$H$5,0,10*ROW('Hygiene Data'!H98)),NA())</f>
        <v>#N/A</v>
      </c>
      <c r="BM104" s="518" t="e">
        <f ca="1">+IF(AND(ISNUMBER(OFFSET('Hygiene Data'!$H$7,0,10*ROW('Hygiene Data'!H98))),'Data Summary'!EB104="Yes"),OFFSET('Hygiene Data'!$H$7,0,10*ROW('Hygiene Data'!H98)),NA())</f>
        <v>#N/A</v>
      </c>
      <c r="BN104" s="518" t="e">
        <f ca="1">+IF(AND(ISNUMBER(OFFSET('Hygiene Data'!$H$9,0,10*ROW('Hygiene Data'!H98))),'Data Summary'!EC104="Yes"),OFFSET('Hygiene Data'!$H$9,0,10*ROW('Hygiene Data'!H98)),NA())</f>
        <v>#N/A</v>
      </c>
      <c r="BO104" s="518" t="e">
        <f ca="1">+IF(AND(ISNUMBER(OFFSET('Hygiene Data'!$I$5,0,10*ROW('Hygiene Data'!I98))),'Data Summary'!ED104="Yes"),OFFSET('Hygiene Data'!$I$5,0,10*ROW('Hygiene Data'!I98)),NA())</f>
        <v>#N/A</v>
      </c>
      <c r="BP104" s="518" t="e">
        <f ca="1">+IF(AND(ISNUMBER(OFFSET('Hygiene Data'!$I$7,0,10*ROW('Hygiene Data'!I98))),'Data Summary'!EE104="Yes"),OFFSET('Hygiene Data'!$I$7,0,10*ROW('Hygiene Data'!I98)),NA())</f>
        <v>#N/A</v>
      </c>
      <c r="BQ104" s="518" t="e">
        <f ca="1">+IF(AND(ISNUMBER(OFFSET('Hygiene Data'!$I$9,0,10*ROW('Hygiene Data'!I98))),'Data Summary'!EF104="Yes"),OFFSET('Hygiene Data'!$I$9,0,10*ROW('Hygiene Data'!I98)),NA())</f>
        <v>#N/A</v>
      </c>
    </row>
    <row r="105" spans="1:69" x14ac:dyDescent="0.25">
      <c r="A105" s="514" t="e">
        <f ca="1">+RIGHT('Data Summary'!A105,LEN('Data Summary'!A105)-9)</f>
        <v>#VALUE!</v>
      </c>
      <c r="B105" s="488" t="str">
        <f ca="1">+IF(ISTEXT('Data Summary'!B105),'Data Summary'!B105,"")</f>
        <v/>
      </c>
      <c r="C105" s="515" t="e">
        <f ca="1">+VALUE('Data Summary'!C105)</f>
        <v>#VALUE!</v>
      </c>
      <c r="D105" s="516" t="e">
        <f ca="1">+IF(AND(ISNUMBER(OFFSET('Water Data'!$D$4,0,10*ROW('Water Data'!D99))),'Data Summary'!BS105="Yes"),100-OFFSET('Water Data'!$D$4,0,10*ROW('Water Data'!D99)),NA())</f>
        <v>#N/A</v>
      </c>
      <c r="E105" s="516" t="e">
        <f ca="1">+IF(AND(ISNUMBER(OFFSET('Water Data'!$D$6,0,10*ROW('Water Data'!D99))),'Data Summary'!BT105="Yes"),OFFSET('Water Data'!$D$6,0,10*ROW('Water Data'!D99)),NA())</f>
        <v>#N/A</v>
      </c>
      <c r="F105" s="516" t="e">
        <f ca="1">+IF(AND(ISNUMBER(OFFSET('Water Data'!$D$9,0,10*ROW('Water Data'!D99))),'Data Summary'!BU105="Yes"),OFFSET('Water Data'!$D$9,0,10*ROW('Water Data'!D99)),NA())</f>
        <v>#N/A</v>
      </c>
      <c r="G105" s="516" t="e">
        <f ca="1">+IF(AND(ISNUMBER(OFFSET('Water Data'!$E$4,0,10*ROW('Water Data'!E99))),'Data Summary'!BV105="Yes"),100-OFFSET('Water Data'!$E$4,0,10*ROW('Water Data'!E99)),NA())</f>
        <v>#N/A</v>
      </c>
      <c r="H105" s="516" t="e">
        <f ca="1">+IF(AND(ISNUMBER(OFFSET('Water Data'!$E$6,0,10*ROW('Water Data'!E99))),'Data Summary'!BW105="Yes"),OFFSET('Water Data'!$E$6,0,10*ROW('Water Data'!E99)),NA())</f>
        <v>#N/A</v>
      </c>
      <c r="I105" s="516" t="e">
        <f ca="1">+IF(AND(ISNUMBER(OFFSET('Water Data'!$E$9,0,10*ROW('Water Data'!E99))),'Data Summary'!BX105="Yes"),OFFSET('Water Data'!$E$9,0,10*ROW('Water Data'!E99)),NA())</f>
        <v>#N/A</v>
      </c>
      <c r="J105" s="516" t="e">
        <f ca="1">+IF(AND(ISNUMBER(OFFSET('Water Data'!$F$4,0,10*ROW('Water Data'!F99))),'Data Summary'!BY105="Yes"),100-OFFSET('Water Data'!$F$4,0,10*ROW('Water Data'!F99)),NA())</f>
        <v>#N/A</v>
      </c>
      <c r="K105" s="516" t="e">
        <f ca="1">+IF(AND(ISNUMBER(OFFSET('Water Data'!$F$6,0,10*ROW('Water Data'!F99))),'Data Summary'!BZ105="Yes"),OFFSET('Water Data'!$F$6,0,10*ROW('Water Data'!F99)),NA())</f>
        <v>#N/A</v>
      </c>
      <c r="L105" s="516" t="e">
        <f ca="1">+IF(AND(ISNUMBER(OFFSET('Water Data'!$F$9,0,10*ROW('Water Data'!F99))),'Data Summary'!CA105="Yes"),OFFSET('Water Data'!$F$9,0,10*ROW('Water Data'!F99)),NA())</f>
        <v>#N/A</v>
      </c>
      <c r="M105" s="516" t="e">
        <f ca="1">+IF(AND(ISNUMBER(OFFSET('Water Data'!$G$4,0,10*ROW('Water Data'!G99))),'Data Summary'!CB105="Yes"),100-OFFSET('Water Data'!$G$4,0,10*ROW('Water Data'!G99)),NA())</f>
        <v>#N/A</v>
      </c>
      <c r="N105" s="516" t="e">
        <f ca="1">+IF(AND(ISNUMBER(OFFSET('Water Data'!$G$6,0,10*ROW('Water Data'!G99))),'Data Summary'!CC105="Yes"),OFFSET('Water Data'!$G$6,0,10*ROW('Water Data'!G99)),NA())</f>
        <v>#N/A</v>
      </c>
      <c r="O105" s="516" t="e">
        <f ca="1">+IF(AND(ISNUMBER(OFFSET('Water Data'!$G$9,0,10*ROW('Water Data'!G99))),'Data Summary'!CD105="Yes"),OFFSET('Water Data'!$G$9,0,10*ROW('Water Data'!G99)),NA())</f>
        <v>#N/A</v>
      </c>
      <c r="P105" s="516" t="e">
        <f ca="1">+IF(AND(ISNUMBER(OFFSET('Water Data'!$H$4,0,10*ROW('Water Data'!H99))),'Data Summary'!CE105="Yes"),100-OFFSET('Water Data'!$H$4,0,10*ROW('Water Data'!H99)),NA())</f>
        <v>#N/A</v>
      </c>
      <c r="Q105" s="516" t="e">
        <f ca="1">+IF(AND(ISNUMBER(OFFSET('Water Data'!$H$6,0,10*ROW('Water Data'!H99))),'Data Summary'!CF105="Yes"),OFFSET('Water Data'!$H$6,0,10*ROW('Water Data'!H99)),NA())</f>
        <v>#N/A</v>
      </c>
      <c r="R105" s="516" t="e">
        <f ca="1">+IF(AND(ISNUMBER(OFFSET('Water Data'!$H$9,0,10*ROW('Water Data'!H99))),'Data Summary'!CG105="Yes"),OFFSET('Water Data'!$H$9,0,10*ROW('Water Data'!H99)),NA())</f>
        <v>#N/A</v>
      </c>
      <c r="S105" s="516" t="e">
        <f ca="1">+IF(AND(ISNUMBER(OFFSET('Water Data'!$I$4,0,10*ROW('Water Data'!I99))),'Data Summary'!CH105="Yes"),100-OFFSET('Water Data'!$I$4,0,10*ROW('Water Data'!I99)),NA())</f>
        <v>#N/A</v>
      </c>
      <c r="T105" s="516" t="e">
        <f ca="1">+IF(AND(ISNUMBER(OFFSET('Water Data'!$I$6,0,10*ROW('Water Data'!I99))),'Data Summary'!CI105="Yes"),OFFSET('Water Data'!$I$6,0,10*ROW('Water Data'!I99)),NA())</f>
        <v>#N/A</v>
      </c>
      <c r="U105" s="516" t="e">
        <f ca="1">+IF(AND(ISNUMBER(OFFSET('Water Data'!$I$9,0,10*ROW('Water Data'!I99))),'Data Summary'!CJ105="Yes"),OFFSET('Water Data'!$I$9,0,10*ROW('Water Data'!I99)),NA())</f>
        <v>#N/A</v>
      </c>
      <c r="V105" s="517" t="e">
        <f ca="1">+IF(AND(ISNUMBER(OFFSET('Sanitation Data'!$D$4,0,10*ROW('Sanitation Data'!D99))),'Data Summary'!CK105="Yes"),100-OFFSET('Sanitation Data'!$D$4,0,10*ROW('Sanitation Data'!D99)),NA())</f>
        <v>#N/A</v>
      </c>
      <c r="W105" s="517" t="e">
        <f ca="1">+IF(AND(ISNUMBER(OFFSET('Sanitation Data'!$D$6,0,10*ROW('Sanitation Data'!D99))),'Data Summary'!CL105="Yes"),OFFSET('Sanitation Data'!$D$6,0,10*ROW('Sanitation Data'!D99)),NA())</f>
        <v>#N/A</v>
      </c>
      <c r="X105" s="517" t="e">
        <f ca="1">+IF(AND(ISNUMBER(OFFSET('Sanitation Data'!$D$10,0,10*ROW('Sanitation Data'!D99))),'Data Summary'!CM105="Yes"),OFFSET('Sanitation Data'!$D$10,0,10*ROW('Sanitation Data'!D99)),NA())</f>
        <v>#N/A</v>
      </c>
      <c r="Y105" s="517" t="e">
        <f ca="1">+IF(AND(ISNUMBER(OFFSET('Sanitation Data'!$D$11,0,10*ROW('Sanitation Data'!D99))),'Data Summary'!CN105="Yes"),OFFSET('Sanitation Data'!$D$11,0,10*ROW('Sanitation Data'!D99)),NA())</f>
        <v>#N/A</v>
      </c>
      <c r="Z105" s="517" t="e">
        <f ca="1">+IF(AND(ISNUMBER(OFFSET('Sanitation Data'!$D$12,0,10*ROW('Sanitation Data'!D99))),'Data Summary'!CO105="Yes"),OFFSET('Sanitation Data'!$D$12,0,10*ROW('Sanitation Data'!D99)),NA())</f>
        <v>#N/A</v>
      </c>
      <c r="AA105" s="517" t="e">
        <f ca="1">+IF(AND(ISNUMBER(OFFSET('Sanitation Data'!$E$4,0,10*ROW('Sanitation Data'!E99))),'Data Summary'!CP105="Yes"),100-OFFSET('Sanitation Data'!$E$4,0,10*ROW('Sanitation Data'!E99)),NA())</f>
        <v>#N/A</v>
      </c>
      <c r="AB105" s="517" t="e">
        <f ca="1">+IF(AND(ISNUMBER(OFFSET('Sanitation Data'!$E$6,0,10*ROW('Sanitation Data'!E99))),'Data Summary'!CQ105="Yes"),OFFSET('Sanitation Data'!$E$6,0,10*ROW('Sanitation Data'!E99)),NA())</f>
        <v>#N/A</v>
      </c>
      <c r="AC105" s="517" t="e">
        <f ca="1">+IF(AND(ISNUMBER(OFFSET('Sanitation Data'!$E$10,0,10*ROW('Sanitation Data'!E99))),'Data Summary'!CR105="Yes"),OFFSET('Sanitation Data'!$E$10,0,10*ROW('Sanitation Data'!E99)),NA())</f>
        <v>#N/A</v>
      </c>
      <c r="AD105" s="517" t="e">
        <f ca="1">+IF(AND(ISNUMBER(OFFSET('Sanitation Data'!$E$11,0,10*ROW('Sanitation Data'!E99))),'Data Summary'!CS105="Yes"),OFFSET('Sanitation Data'!$E$11,0,10*ROW('Sanitation Data'!E99)),NA())</f>
        <v>#N/A</v>
      </c>
      <c r="AE105" s="517" t="e">
        <f ca="1">+IF(AND(ISNUMBER(OFFSET('Sanitation Data'!$E$12,0,10*ROW('Sanitation Data'!E99))),'Data Summary'!CT105="Yes"),OFFSET('Sanitation Data'!$E$12,0,10*ROW('Sanitation Data'!E99)),NA())</f>
        <v>#N/A</v>
      </c>
      <c r="AF105" s="517" t="e">
        <f ca="1">+IF(AND(ISNUMBER(OFFSET('Sanitation Data'!$F$4,0,10*ROW('Sanitation Data'!F99))),'Data Summary'!CU105="Yes"),100-OFFSET('Sanitation Data'!$F$4,0,10*ROW('Sanitation Data'!F99)),NA())</f>
        <v>#N/A</v>
      </c>
      <c r="AG105" s="517" t="e">
        <f ca="1">+IF(AND(ISNUMBER(OFFSET('Sanitation Data'!$F$6,0,10*ROW('Sanitation Data'!F99))),'Data Summary'!CV105="Yes"),OFFSET('Sanitation Data'!$F$6,0,10*ROW('Sanitation Data'!F99)),NA())</f>
        <v>#N/A</v>
      </c>
      <c r="AH105" s="517" t="e">
        <f ca="1">+IF(AND(ISNUMBER(OFFSET('Sanitation Data'!$F$10,0,10*ROW('Sanitation Data'!F99))),'Data Summary'!CW105="Yes"),OFFSET('Sanitation Data'!$F$10,0,10*ROW('Sanitation Data'!F99)),NA())</f>
        <v>#N/A</v>
      </c>
      <c r="AI105" s="517" t="e">
        <f ca="1">+IF(AND(ISNUMBER(OFFSET('Sanitation Data'!$F$11,0,10*ROW('Sanitation Data'!F99))),'Data Summary'!CX105="Yes"),OFFSET('Sanitation Data'!$F$11,0,10*ROW('Sanitation Data'!F99)),NA())</f>
        <v>#N/A</v>
      </c>
      <c r="AJ105" s="517" t="e">
        <f ca="1">+IF(AND(ISNUMBER(OFFSET('Sanitation Data'!$F$12,0,10*ROW('Sanitation Data'!F99))),'Data Summary'!CY105="Yes"),OFFSET('Sanitation Data'!$F$12,0,10*ROW('Sanitation Data'!F99)),NA())</f>
        <v>#N/A</v>
      </c>
      <c r="AK105" s="517" t="e">
        <f ca="1">+IF(AND(ISNUMBER(OFFSET('Sanitation Data'!$G$4,0,10*ROW('Sanitation Data'!G99))),'Data Summary'!CZ105="Yes"),100-OFFSET('Sanitation Data'!$G$4,0,10*ROW('Sanitation Data'!G99)),NA())</f>
        <v>#N/A</v>
      </c>
      <c r="AL105" s="517" t="e">
        <f ca="1">+IF(AND(ISNUMBER(OFFSET('Sanitation Data'!$G$6,0,10*ROW('Sanitation Data'!G99))),'Data Summary'!DA105="Yes"),OFFSET('Sanitation Data'!$G$6,0,10*ROW('Sanitation Data'!G99)),NA())</f>
        <v>#N/A</v>
      </c>
      <c r="AM105" s="517" t="e">
        <f ca="1">+IF(AND(ISNUMBER(OFFSET('Sanitation Data'!$G$10,0,10*ROW('Sanitation Data'!G99))),'Data Summary'!DB105="Yes"),OFFSET('Sanitation Data'!$G$10,0,10*ROW('Sanitation Data'!G99)),NA())</f>
        <v>#N/A</v>
      </c>
      <c r="AN105" s="517" t="e">
        <f ca="1">+IF(AND(ISNUMBER(OFFSET('Sanitation Data'!$G$11,0,10*ROW('Sanitation Data'!G99))),'Data Summary'!DC105="Yes"),OFFSET('Sanitation Data'!$G$11,0,10*ROW('Sanitation Data'!G99)),NA())</f>
        <v>#N/A</v>
      </c>
      <c r="AO105" s="517" t="e">
        <f ca="1">+IF(AND(ISNUMBER(OFFSET('Sanitation Data'!$G$12,0,10*ROW('Sanitation Data'!G99))),'Data Summary'!DD105="Yes"),OFFSET('Sanitation Data'!$G$12,0,10*ROW('Sanitation Data'!G99)),NA())</f>
        <v>#N/A</v>
      </c>
      <c r="AP105" s="517" t="e">
        <f ca="1">+IF(AND(ISNUMBER(OFFSET('Sanitation Data'!$H$4,0,10*ROW('Sanitation Data'!H99))),'Data Summary'!DE105="Yes"),100-OFFSET('Sanitation Data'!$H$4,0,10*ROW('Sanitation Data'!H99)),NA())</f>
        <v>#N/A</v>
      </c>
      <c r="AQ105" s="517" t="e">
        <f ca="1">+IF(AND(ISNUMBER(OFFSET('Sanitation Data'!$H$6,0,10*ROW('Sanitation Data'!H99))),'Data Summary'!DF105="Yes"),OFFSET('Sanitation Data'!$H$6,0,10*ROW('Sanitation Data'!H99)),NA())</f>
        <v>#N/A</v>
      </c>
      <c r="AR105" s="517" t="e">
        <f ca="1">+IF(AND(ISNUMBER(OFFSET('Sanitation Data'!$H$10,0,10*ROW('Sanitation Data'!H99))),'Data Summary'!DG105="Yes"),OFFSET('Sanitation Data'!$H$10,0,10*ROW('Sanitation Data'!H99)),NA())</f>
        <v>#N/A</v>
      </c>
      <c r="AS105" s="517" t="e">
        <f ca="1">+IF(AND(ISNUMBER(OFFSET('Sanitation Data'!$H$11,0,10*ROW('Sanitation Data'!H99))),'Data Summary'!DH105="Yes"),OFFSET('Sanitation Data'!$H$11,0,10*ROW('Sanitation Data'!H99)),NA())</f>
        <v>#N/A</v>
      </c>
      <c r="AT105" s="517" t="e">
        <f ca="1">+IF(AND(ISNUMBER(OFFSET('Sanitation Data'!$H$12,0,10*ROW('Sanitation Data'!H99))),'Data Summary'!DI105="Yes"),OFFSET('Sanitation Data'!$H$12,0,10*ROW('Sanitation Data'!H99)),NA())</f>
        <v>#N/A</v>
      </c>
      <c r="AU105" s="517" t="e">
        <f ca="1">+IF(AND(ISNUMBER(OFFSET('Sanitation Data'!$I$4,0,10*ROW('Sanitation Data'!I99))),'Data Summary'!DJ105="Yes"),100-OFFSET('Sanitation Data'!$I$4,0,10*ROW('Sanitation Data'!I99)),NA())</f>
        <v>#N/A</v>
      </c>
      <c r="AV105" s="517" t="e">
        <f ca="1">+IF(AND(ISNUMBER(OFFSET('Sanitation Data'!$I$6,0,10*ROW('Sanitation Data'!I99))),'Data Summary'!DK105="Yes"),OFFSET('Sanitation Data'!$I$6,0,10*ROW('Sanitation Data'!I99)),NA())</f>
        <v>#N/A</v>
      </c>
      <c r="AW105" s="517" t="e">
        <f ca="1">+IF(AND(ISNUMBER(OFFSET('Sanitation Data'!$I$10,0,10*ROW('Sanitation Data'!I99))),'Data Summary'!DL105="Yes"),OFFSET('Sanitation Data'!$I$10,0,10*ROW('Sanitation Data'!I99)),NA())</f>
        <v>#N/A</v>
      </c>
      <c r="AX105" s="517" t="e">
        <f ca="1">+IF(AND(ISNUMBER(OFFSET('Sanitation Data'!$I$11,0,10*ROW('Sanitation Data'!I99))),'Data Summary'!DM105="Yes"),OFFSET('Sanitation Data'!$I$11,0,10*ROW('Sanitation Data'!I99)),NA())</f>
        <v>#N/A</v>
      </c>
      <c r="AY105" s="517" t="e">
        <f ca="1">+IF(AND(ISNUMBER(OFFSET('Sanitation Data'!$I$12,0,10*ROW('Sanitation Data'!I99))),'Data Summary'!DN105="Yes"),OFFSET('Sanitation Data'!$I$12,0,10*ROW('Sanitation Data'!I99)),NA())</f>
        <v>#N/A</v>
      </c>
      <c r="AZ105" s="518" t="e">
        <f ca="1">+IF(AND(ISNUMBER(OFFSET('Hygiene Data'!$D$5,0,10*ROW('Hygiene Data'!D99))),'Data Summary'!DO105="Yes"),OFFSET('Hygiene Data'!$D$5,0,10*ROW('Hygiene Data'!D99)),NA())</f>
        <v>#N/A</v>
      </c>
      <c r="BA105" s="518" t="e">
        <f ca="1">+IF(AND(ISNUMBER(OFFSET('Hygiene Data'!$D$7,0,10*ROW('Hygiene Data'!D99))),'Data Summary'!DP105="Yes"),OFFSET('Hygiene Data'!$D$7,0,10*ROW('Hygiene Data'!D99)),NA())</f>
        <v>#N/A</v>
      </c>
      <c r="BB105" s="518" t="e">
        <f ca="1">+IF(AND(ISNUMBER(OFFSET('Hygiene Data'!$D$9,0,10*ROW('Hygiene Data'!D99))),'Data Summary'!DQ105="Yes"),OFFSET('Hygiene Data'!$D$9,0,10*ROW('Hygiene Data'!D99)),NA())</f>
        <v>#N/A</v>
      </c>
      <c r="BC105" s="518" t="e">
        <f ca="1">+IF(AND(ISNUMBER(OFFSET('Hygiene Data'!$E$5,0,10*ROW('Hygiene Data'!E99))),'Data Summary'!DR105="Yes"),OFFSET('Hygiene Data'!$E$5,0,10*ROW('Hygiene Data'!E99)),NA())</f>
        <v>#N/A</v>
      </c>
      <c r="BD105" s="518" t="e">
        <f ca="1">+IF(AND(ISNUMBER(OFFSET('Hygiene Data'!$E$7,0,10*ROW('Hygiene Data'!E99))),'Data Summary'!DS105="Yes"),OFFSET('Hygiene Data'!$E$7,0,10*ROW('Hygiene Data'!E99)),NA())</f>
        <v>#N/A</v>
      </c>
      <c r="BE105" s="518" t="e">
        <f ca="1">+IF(AND(ISNUMBER(OFFSET('Hygiene Data'!$E$9,0,10*ROW('Hygiene Data'!E99))),'Data Summary'!DT105="Yes"),OFFSET('Hygiene Data'!$E$9,0,10*ROW('Hygiene Data'!E99)),NA())</f>
        <v>#N/A</v>
      </c>
      <c r="BF105" s="518" t="e">
        <f ca="1">+IF(AND(ISNUMBER(OFFSET('Hygiene Data'!$F$5,0,10*ROW('Hygiene Data'!F99))),'Data Summary'!DU105="Yes"),OFFSET('Hygiene Data'!$F$5,0,10*ROW('Hygiene Data'!F99)),NA())</f>
        <v>#N/A</v>
      </c>
      <c r="BG105" s="518" t="e">
        <f ca="1">+IF(AND(ISNUMBER(OFFSET('Hygiene Data'!$F$7,0,10*ROW('Hygiene Data'!F99))),'Data Summary'!DV105="Yes"),OFFSET('Hygiene Data'!$F$7,0,10*ROW('Hygiene Data'!F99)),NA())</f>
        <v>#N/A</v>
      </c>
      <c r="BH105" s="518" t="e">
        <f ca="1">+IF(AND(ISNUMBER(OFFSET('Hygiene Data'!$F$9,0,10*ROW('Hygiene Data'!F99))),'Data Summary'!DW105="Yes"),OFFSET('Hygiene Data'!$F$9,0,10*ROW('Hygiene Data'!F99)),NA())</f>
        <v>#N/A</v>
      </c>
      <c r="BI105" s="518" t="e">
        <f ca="1">+IF(AND(ISNUMBER(OFFSET('Hygiene Data'!$G$5,0,10*ROW('Hygiene Data'!G99))),'Data Summary'!DX105="Yes"),OFFSET('Hygiene Data'!$G$5,0,10*ROW('Hygiene Data'!G99)),NA())</f>
        <v>#N/A</v>
      </c>
      <c r="BJ105" s="518" t="e">
        <f ca="1">+IF(AND(ISNUMBER(OFFSET('Hygiene Data'!$G$7,0,10*ROW('Hygiene Data'!G99))),'Data Summary'!DY105="Yes"),OFFSET('Hygiene Data'!$G$7,0,10*ROW('Hygiene Data'!G99)),NA())</f>
        <v>#N/A</v>
      </c>
      <c r="BK105" s="518" t="e">
        <f ca="1">+IF(AND(ISNUMBER(OFFSET('Hygiene Data'!$G$9,0,10*ROW('Hygiene Data'!G99))),'Data Summary'!DZ105="Yes"),OFFSET('Hygiene Data'!$G$9,0,10*ROW('Hygiene Data'!G99)),NA())</f>
        <v>#N/A</v>
      </c>
      <c r="BL105" s="518" t="e">
        <f ca="1">+IF(AND(ISNUMBER(OFFSET('Hygiene Data'!$H$5,0,10*ROW('Hygiene Data'!H99))),'Data Summary'!EA105="Yes"),OFFSET('Hygiene Data'!$H$5,0,10*ROW('Hygiene Data'!H99)),NA())</f>
        <v>#N/A</v>
      </c>
      <c r="BM105" s="518" t="e">
        <f ca="1">+IF(AND(ISNUMBER(OFFSET('Hygiene Data'!$H$7,0,10*ROW('Hygiene Data'!H99))),'Data Summary'!EB105="Yes"),OFFSET('Hygiene Data'!$H$7,0,10*ROW('Hygiene Data'!H99)),NA())</f>
        <v>#N/A</v>
      </c>
      <c r="BN105" s="518" t="e">
        <f ca="1">+IF(AND(ISNUMBER(OFFSET('Hygiene Data'!$H$9,0,10*ROW('Hygiene Data'!H99))),'Data Summary'!EC105="Yes"),OFFSET('Hygiene Data'!$H$9,0,10*ROW('Hygiene Data'!H99)),NA())</f>
        <v>#N/A</v>
      </c>
      <c r="BO105" s="518" t="e">
        <f ca="1">+IF(AND(ISNUMBER(OFFSET('Hygiene Data'!$I$5,0,10*ROW('Hygiene Data'!I99))),'Data Summary'!ED105="Yes"),OFFSET('Hygiene Data'!$I$5,0,10*ROW('Hygiene Data'!I99)),NA())</f>
        <v>#N/A</v>
      </c>
      <c r="BP105" s="518" t="e">
        <f ca="1">+IF(AND(ISNUMBER(OFFSET('Hygiene Data'!$I$7,0,10*ROW('Hygiene Data'!I99))),'Data Summary'!EE105="Yes"),OFFSET('Hygiene Data'!$I$7,0,10*ROW('Hygiene Data'!I99)),NA())</f>
        <v>#N/A</v>
      </c>
      <c r="BQ105" s="518" t="e">
        <f ca="1">+IF(AND(ISNUMBER(OFFSET('Hygiene Data'!$I$9,0,10*ROW('Hygiene Data'!I99))),'Data Summary'!EF105="Yes"),OFFSET('Hygiene Data'!$I$9,0,10*ROW('Hygiene Data'!I99)),NA())</f>
        <v>#N/A</v>
      </c>
    </row>
    <row r="106" spans="1:69" x14ac:dyDescent="0.25">
      <c r="A106" s="514" t="e">
        <f ca="1">+RIGHT('Data Summary'!A106,LEN('Data Summary'!A106)-9)</f>
        <v>#VALUE!</v>
      </c>
      <c r="B106" s="488" t="str">
        <f ca="1">+IF(ISTEXT('Data Summary'!B106),'Data Summary'!B106,"")</f>
        <v/>
      </c>
      <c r="C106" s="515" t="e">
        <f ca="1">+VALUE('Data Summary'!C106)</f>
        <v>#VALUE!</v>
      </c>
      <c r="D106" s="516" t="e">
        <f ca="1">+IF(AND(ISNUMBER(OFFSET('Water Data'!$D$4,0,10*ROW('Water Data'!D100))),'Data Summary'!BS106="Yes"),100-OFFSET('Water Data'!$D$4,0,10*ROW('Water Data'!D100)),NA())</f>
        <v>#N/A</v>
      </c>
      <c r="E106" s="516" t="e">
        <f ca="1">+IF(AND(ISNUMBER(OFFSET('Water Data'!$D$6,0,10*ROW('Water Data'!D100))),'Data Summary'!BT106="Yes"),OFFSET('Water Data'!$D$6,0,10*ROW('Water Data'!D100)),NA())</f>
        <v>#N/A</v>
      </c>
      <c r="F106" s="516" t="e">
        <f ca="1">+IF(AND(ISNUMBER(OFFSET('Water Data'!$D$9,0,10*ROW('Water Data'!D100))),'Data Summary'!BU106="Yes"),OFFSET('Water Data'!$D$9,0,10*ROW('Water Data'!D100)),NA())</f>
        <v>#N/A</v>
      </c>
      <c r="G106" s="516" t="e">
        <f ca="1">+IF(AND(ISNUMBER(OFFSET('Water Data'!$E$4,0,10*ROW('Water Data'!E100))),'Data Summary'!BV106="Yes"),100-OFFSET('Water Data'!$E$4,0,10*ROW('Water Data'!E100)),NA())</f>
        <v>#N/A</v>
      </c>
      <c r="H106" s="516" t="e">
        <f ca="1">+IF(AND(ISNUMBER(OFFSET('Water Data'!$E$6,0,10*ROW('Water Data'!E100))),'Data Summary'!BW106="Yes"),OFFSET('Water Data'!$E$6,0,10*ROW('Water Data'!E100)),NA())</f>
        <v>#N/A</v>
      </c>
      <c r="I106" s="516" t="e">
        <f ca="1">+IF(AND(ISNUMBER(OFFSET('Water Data'!$E$9,0,10*ROW('Water Data'!E100))),'Data Summary'!BX106="Yes"),OFFSET('Water Data'!$E$9,0,10*ROW('Water Data'!E100)),NA())</f>
        <v>#N/A</v>
      </c>
      <c r="J106" s="516" t="e">
        <f ca="1">+IF(AND(ISNUMBER(OFFSET('Water Data'!$F$4,0,10*ROW('Water Data'!F100))),'Data Summary'!BY106="Yes"),100-OFFSET('Water Data'!$F$4,0,10*ROW('Water Data'!F100)),NA())</f>
        <v>#N/A</v>
      </c>
      <c r="K106" s="516" t="e">
        <f ca="1">+IF(AND(ISNUMBER(OFFSET('Water Data'!$F$6,0,10*ROW('Water Data'!F100))),'Data Summary'!BZ106="Yes"),OFFSET('Water Data'!$F$6,0,10*ROW('Water Data'!F100)),NA())</f>
        <v>#N/A</v>
      </c>
      <c r="L106" s="516" t="e">
        <f ca="1">+IF(AND(ISNUMBER(OFFSET('Water Data'!$F$9,0,10*ROW('Water Data'!F100))),'Data Summary'!CA106="Yes"),OFFSET('Water Data'!$F$9,0,10*ROW('Water Data'!F100)),NA())</f>
        <v>#N/A</v>
      </c>
      <c r="M106" s="516" t="e">
        <f ca="1">+IF(AND(ISNUMBER(OFFSET('Water Data'!$G$4,0,10*ROW('Water Data'!G100))),'Data Summary'!CB106="Yes"),100-OFFSET('Water Data'!$G$4,0,10*ROW('Water Data'!G100)),NA())</f>
        <v>#N/A</v>
      </c>
      <c r="N106" s="516" t="e">
        <f ca="1">+IF(AND(ISNUMBER(OFFSET('Water Data'!$G$6,0,10*ROW('Water Data'!G100))),'Data Summary'!CC106="Yes"),OFFSET('Water Data'!$G$6,0,10*ROW('Water Data'!G100)),NA())</f>
        <v>#N/A</v>
      </c>
      <c r="O106" s="516" t="e">
        <f ca="1">+IF(AND(ISNUMBER(OFFSET('Water Data'!$G$9,0,10*ROW('Water Data'!G100))),'Data Summary'!CD106="Yes"),OFFSET('Water Data'!$G$9,0,10*ROW('Water Data'!G100)),NA())</f>
        <v>#N/A</v>
      </c>
      <c r="P106" s="516" t="e">
        <f ca="1">+IF(AND(ISNUMBER(OFFSET('Water Data'!$H$4,0,10*ROW('Water Data'!H100))),'Data Summary'!CE106="Yes"),100-OFFSET('Water Data'!$H$4,0,10*ROW('Water Data'!H100)),NA())</f>
        <v>#N/A</v>
      </c>
      <c r="Q106" s="516" t="e">
        <f ca="1">+IF(AND(ISNUMBER(OFFSET('Water Data'!$H$6,0,10*ROW('Water Data'!H100))),'Data Summary'!CF106="Yes"),OFFSET('Water Data'!$H$6,0,10*ROW('Water Data'!H100)),NA())</f>
        <v>#N/A</v>
      </c>
      <c r="R106" s="516" t="e">
        <f ca="1">+IF(AND(ISNUMBER(OFFSET('Water Data'!$H$9,0,10*ROW('Water Data'!H100))),'Data Summary'!CG106="Yes"),OFFSET('Water Data'!$H$9,0,10*ROW('Water Data'!H100)),NA())</f>
        <v>#N/A</v>
      </c>
      <c r="S106" s="516" t="e">
        <f ca="1">+IF(AND(ISNUMBER(OFFSET('Water Data'!$I$4,0,10*ROW('Water Data'!I100))),'Data Summary'!CH106="Yes"),100-OFFSET('Water Data'!$I$4,0,10*ROW('Water Data'!I100)),NA())</f>
        <v>#N/A</v>
      </c>
      <c r="T106" s="516" t="e">
        <f ca="1">+IF(AND(ISNUMBER(OFFSET('Water Data'!$I$6,0,10*ROW('Water Data'!I100))),'Data Summary'!CI106="Yes"),OFFSET('Water Data'!$I$6,0,10*ROW('Water Data'!I100)),NA())</f>
        <v>#N/A</v>
      </c>
      <c r="U106" s="516" t="e">
        <f ca="1">+IF(AND(ISNUMBER(OFFSET('Water Data'!$I$9,0,10*ROW('Water Data'!I100))),'Data Summary'!CJ106="Yes"),OFFSET('Water Data'!$I$9,0,10*ROW('Water Data'!I100)),NA())</f>
        <v>#N/A</v>
      </c>
      <c r="V106" s="517" t="e">
        <f ca="1">+IF(AND(ISNUMBER(OFFSET('Sanitation Data'!$D$4,0,10*ROW('Sanitation Data'!D100))),'Data Summary'!CK106="Yes"),100-OFFSET('Sanitation Data'!$D$4,0,10*ROW('Sanitation Data'!D100)),NA())</f>
        <v>#N/A</v>
      </c>
      <c r="W106" s="517" t="e">
        <f ca="1">+IF(AND(ISNUMBER(OFFSET('Sanitation Data'!$D$6,0,10*ROW('Sanitation Data'!D100))),'Data Summary'!CL106="Yes"),OFFSET('Sanitation Data'!$D$6,0,10*ROW('Sanitation Data'!D100)),NA())</f>
        <v>#N/A</v>
      </c>
      <c r="X106" s="517" t="e">
        <f ca="1">+IF(AND(ISNUMBER(OFFSET('Sanitation Data'!$D$10,0,10*ROW('Sanitation Data'!D100))),'Data Summary'!CM106="Yes"),OFFSET('Sanitation Data'!$D$10,0,10*ROW('Sanitation Data'!D100)),NA())</f>
        <v>#N/A</v>
      </c>
      <c r="Y106" s="517" t="e">
        <f ca="1">+IF(AND(ISNUMBER(OFFSET('Sanitation Data'!$D$11,0,10*ROW('Sanitation Data'!D100))),'Data Summary'!CN106="Yes"),OFFSET('Sanitation Data'!$D$11,0,10*ROW('Sanitation Data'!D100)),NA())</f>
        <v>#N/A</v>
      </c>
      <c r="Z106" s="517" t="e">
        <f ca="1">+IF(AND(ISNUMBER(OFFSET('Sanitation Data'!$D$12,0,10*ROW('Sanitation Data'!D100))),'Data Summary'!CO106="Yes"),OFFSET('Sanitation Data'!$D$12,0,10*ROW('Sanitation Data'!D100)),NA())</f>
        <v>#N/A</v>
      </c>
      <c r="AA106" s="517" t="e">
        <f ca="1">+IF(AND(ISNUMBER(OFFSET('Sanitation Data'!$E$4,0,10*ROW('Sanitation Data'!E100))),'Data Summary'!CP106="Yes"),100-OFFSET('Sanitation Data'!$E$4,0,10*ROW('Sanitation Data'!E100)),NA())</f>
        <v>#N/A</v>
      </c>
      <c r="AB106" s="517" t="e">
        <f ca="1">+IF(AND(ISNUMBER(OFFSET('Sanitation Data'!$E$6,0,10*ROW('Sanitation Data'!E100))),'Data Summary'!CQ106="Yes"),OFFSET('Sanitation Data'!$E$6,0,10*ROW('Sanitation Data'!E100)),NA())</f>
        <v>#N/A</v>
      </c>
      <c r="AC106" s="517" t="e">
        <f ca="1">+IF(AND(ISNUMBER(OFFSET('Sanitation Data'!$E$10,0,10*ROW('Sanitation Data'!E100))),'Data Summary'!CR106="Yes"),OFFSET('Sanitation Data'!$E$10,0,10*ROW('Sanitation Data'!E100)),NA())</f>
        <v>#N/A</v>
      </c>
      <c r="AD106" s="517" t="e">
        <f ca="1">+IF(AND(ISNUMBER(OFFSET('Sanitation Data'!$E$11,0,10*ROW('Sanitation Data'!E100))),'Data Summary'!CS106="Yes"),OFFSET('Sanitation Data'!$E$11,0,10*ROW('Sanitation Data'!E100)),NA())</f>
        <v>#N/A</v>
      </c>
      <c r="AE106" s="517" t="e">
        <f ca="1">+IF(AND(ISNUMBER(OFFSET('Sanitation Data'!$E$12,0,10*ROW('Sanitation Data'!E100))),'Data Summary'!CT106="Yes"),OFFSET('Sanitation Data'!$E$12,0,10*ROW('Sanitation Data'!E100)),NA())</f>
        <v>#N/A</v>
      </c>
      <c r="AF106" s="517" t="e">
        <f ca="1">+IF(AND(ISNUMBER(OFFSET('Sanitation Data'!$F$4,0,10*ROW('Sanitation Data'!F100))),'Data Summary'!CU106="Yes"),100-OFFSET('Sanitation Data'!$F$4,0,10*ROW('Sanitation Data'!F100)),NA())</f>
        <v>#N/A</v>
      </c>
      <c r="AG106" s="517" t="e">
        <f ca="1">+IF(AND(ISNUMBER(OFFSET('Sanitation Data'!$F$6,0,10*ROW('Sanitation Data'!F100))),'Data Summary'!CV106="Yes"),OFFSET('Sanitation Data'!$F$6,0,10*ROW('Sanitation Data'!F100)),NA())</f>
        <v>#N/A</v>
      </c>
      <c r="AH106" s="517" t="e">
        <f ca="1">+IF(AND(ISNUMBER(OFFSET('Sanitation Data'!$F$10,0,10*ROW('Sanitation Data'!F100))),'Data Summary'!CW106="Yes"),OFFSET('Sanitation Data'!$F$10,0,10*ROW('Sanitation Data'!F100)),NA())</f>
        <v>#N/A</v>
      </c>
      <c r="AI106" s="517" t="e">
        <f ca="1">+IF(AND(ISNUMBER(OFFSET('Sanitation Data'!$F$11,0,10*ROW('Sanitation Data'!F100))),'Data Summary'!CX106="Yes"),OFFSET('Sanitation Data'!$F$11,0,10*ROW('Sanitation Data'!F100)),NA())</f>
        <v>#N/A</v>
      </c>
      <c r="AJ106" s="517" t="e">
        <f ca="1">+IF(AND(ISNUMBER(OFFSET('Sanitation Data'!$F$12,0,10*ROW('Sanitation Data'!F100))),'Data Summary'!CY106="Yes"),OFFSET('Sanitation Data'!$F$12,0,10*ROW('Sanitation Data'!F100)),NA())</f>
        <v>#N/A</v>
      </c>
      <c r="AK106" s="517" t="e">
        <f ca="1">+IF(AND(ISNUMBER(OFFSET('Sanitation Data'!$G$4,0,10*ROW('Sanitation Data'!G100))),'Data Summary'!CZ106="Yes"),100-OFFSET('Sanitation Data'!$G$4,0,10*ROW('Sanitation Data'!G100)),NA())</f>
        <v>#N/A</v>
      </c>
      <c r="AL106" s="517" t="e">
        <f ca="1">+IF(AND(ISNUMBER(OFFSET('Sanitation Data'!$G$6,0,10*ROW('Sanitation Data'!G100))),'Data Summary'!DA106="Yes"),OFFSET('Sanitation Data'!$G$6,0,10*ROW('Sanitation Data'!G100)),NA())</f>
        <v>#N/A</v>
      </c>
      <c r="AM106" s="517" t="e">
        <f ca="1">+IF(AND(ISNUMBER(OFFSET('Sanitation Data'!$G$10,0,10*ROW('Sanitation Data'!G100))),'Data Summary'!DB106="Yes"),OFFSET('Sanitation Data'!$G$10,0,10*ROW('Sanitation Data'!G100)),NA())</f>
        <v>#N/A</v>
      </c>
      <c r="AN106" s="517" t="e">
        <f ca="1">+IF(AND(ISNUMBER(OFFSET('Sanitation Data'!$G$11,0,10*ROW('Sanitation Data'!G100))),'Data Summary'!DC106="Yes"),OFFSET('Sanitation Data'!$G$11,0,10*ROW('Sanitation Data'!G100)),NA())</f>
        <v>#N/A</v>
      </c>
      <c r="AO106" s="517" t="e">
        <f ca="1">+IF(AND(ISNUMBER(OFFSET('Sanitation Data'!$G$12,0,10*ROW('Sanitation Data'!G100))),'Data Summary'!DD106="Yes"),OFFSET('Sanitation Data'!$G$12,0,10*ROW('Sanitation Data'!G100)),NA())</f>
        <v>#N/A</v>
      </c>
      <c r="AP106" s="517" t="e">
        <f ca="1">+IF(AND(ISNUMBER(OFFSET('Sanitation Data'!$H$4,0,10*ROW('Sanitation Data'!H100))),'Data Summary'!DE106="Yes"),100-OFFSET('Sanitation Data'!$H$4,0,10*ROW('Sanitation Data'!H100)),NA())</f>
        <v>#N/A</v>
      </c>
      <c r="AQ106" s="517" t="e">
        <f ca="1">+IF(AND(ISNUMBER(OFFSET('Sanitation Data'!$H$6,0,10*ROW('Sanitation Data'!H100))),'Data Summary'!DF106="Yes"),OFFSET('Sanitation Data'!$H$6,0,10*ROW('Sanitation Data'!H100)),NA())</f>
        <v>#N/A</v>
      </c>
      <c r="AR106" s="517" t="e">
        <f ca="1">+IF(AND(ISNUMBER(OFFSET('Sanitation Data'!$H$10,0,10*ROW('Sanitation Data'!H100))),'Data Summary'!DG106="Yes"),OFFSET('Sanitation Data'!$H$10,0,10*ROW('Sanitation Data'!H100)),NA())</f>
        <v>#N/A</v>
      </c>
      <c r="AS106" s="517" t="e">
        <f ca="1">+IF(AND(ISNUMBER(OFFSET('Sanitation Data'!$H$11,0,10*ROW('Sanitation Data'!H100))),'Data Summary'!DH106="Yes"),OFFSET('Sanitation Data'!$H$11,0,10*ROW('Sanitation Data'!H100)),NA())</f>
        <v>#N/A</v>
      </c>
      <c r="AT106" s="517" t="e">
        <f ca="1">+IF(AND(ISNUMBER(OFFSET('Sanitation Data'!$H$12,0,10*ROW('Sanitation Data'!H100))),'Data Summary'!DI106="Yes"),OFFSET('Sanitation Data'!$H$12,0,10*ROW('Sanitation Data'!H100)),NA())</f>
        <v>#N/A</v>
      </c>
      <c r="AU106" s="517" t="e">
        <f ca="1">+IF(AND(ISNUMBER(OFFSET('Sanitation Data'!$I$4,0,10*ROW('Sanitation Data'!I100))),'Data Summary'!DJ106="Yes"),100-OFFSET('Sanitation Data'!$I$4,0,10*ROW('Sanitation Data'!I100)),NA())</f>
        <v>#N/A</v>
      </c>
      <c r="AV106" s="517" t="e">
        <f ca="1">+IF(AND(ISNUMBER(OFFSET('Sanitation Data'!$I$6,0,10*ROW('Sanitation Data'!I100))),'Data Summary'!DK106="Yes"),OFFSET('Sanitation Data'!$I$6,0,10*ROW('Sanitation Data'!I100)),NA())</f>
        <v>#N/A</v>
      </c>
      <c r="AW106" s="517" t="e">
        <f ca="1">+IF(AND(ISNUMBER(OFFSET('Sanitation Data'!$I$10,0,10*ROW('Sanitation Data'!I100))),'Data Summary'!DL106="Yes"),OFFSET('Sanitation Data'!$I$10,0,10*ROW('Sanitation Data'!I100)),NA())</f>
        <v>#N/A</v>
      </c>
      <c r="AX106" s="517" t="e">
        <f ca="1">+IF(AND(ISNUMBER(OFFSET('Sanitation Data'!$I$11,0,10*ROW('Sanitation Data'!I100))),'Data Summary'!DM106="Yes"),OFFSET('Sanitation Data'!$I$11,0,10*ROW('Sanitation Data'!I100)),NA())</f>
        <v>#N/A</v>
      </c>
      <c r="AY106" s="517" t="e">
        <f ca="1">+IF(AND(ISNUMBER(OFFSET('Sanitation Data'!$I$12,0,10*ROW('Sanitation Data'!I100))),'Data Summary'!DN106="Yes"),OFFSET('Sanitation Data'!$I$12,0,10*ROW('Sanitation Data'!I100)),NA())</f>
        <v>#N/A</v>
      </c>
      <c r="AZ106" s="518" t="e">
        <f ca="1">+IF(AND(ISNUMBER(OFFSET('Hygiene Data'!$D$5,0,10*ROW('Hygiene Data'!D100))),'Data Summary'!DO106="Yes"),OFFSET('Hygiene Data'!$D$5,0,10*ROW('Hygiene Data'!D100)),NA())</f>
        <v>#N/A</v>
      </c>
      <c r="BA106" s="518" t="e">
        <f ca="1">+IF(AND(ISNUMBER(OFFSET('Hygiene Data'!$D$7,0,10*ROW('Hygiene Data'!D100))),'Data Summary'!DP106="Yes"),OFFSET('Hygiene Data'!$D$7,0,10*ROW('Hygiene Data'!D100)),NA())</f>
        <v>#N/A</v>
      </c>
      <c r="BB106" s="518" t="e">
        <f ca="1">+IF(AND(ISNUMBER(OFFSET('Hygiene Data'!$D$9,0,10*ROW('Hygiene Data'!D100))),'Data Summary'!DQ106="Yes"),OFFSET('Hygiene Data'!$D$9,0,10*ROW('Hygiene Data'!D100)),NA())</f>
        <v>#N/A</v>
      </c>
      <c r="BC106" s="518" t="e">
        <f ca="1">+IF(AND(ISNUMBER(OFFSET('Hygiene Data'!$E$5,0,10*ROW('Hygiene Data'!E100))),'Data Summary'!DR106="Yes"),OFFSET('Hygiene Data'!$E$5,0,10*ROW('Hygiene Data'!E100)),NA())</f>
        <v>#N/A</v>
      </c>
      <c r="BD106" s="518" t="e">
        <f ca="1">+IF(AND(ISNUMBER(OFFSET('Hygiene Data'!$E$7,0,10*ROW('Hygiene Data'!E100))),'Data Summary'!DS106="Yes"),OFFSET('Hygiene Data'!$E$7,0,10*ROW('Hygiene Data'!E100)),NA())</f>
        <v>#N/A</v>
      </c>
      <c r="BE106" s="518" t="e">
        <f ca="1">+IF(AND(ISNUMBER(OFFSET('Hygiene Data'!$E$9,0,10*ROW('Hygiene Data'!E100))),'Data Summary'!DT106="Yes"),OFFSET('Hygiene Data'!$E$9,0,10*ROW('Hygiene Data'!E100)),NA())</f>
        <v>#N/A</v>
      </c>
      <c r="BF106" s="518" t="e">
        <f ca="1">+IF(AND(ISNUMBER(OFFSET('Hygiene Data'!$F$5,0,10*ROW('Hygiene Data'!F100))),'Data Summary'!DU106="Yes"),OFFSET('Hygiene Data'!$F$5,0,10*ROW('Hygiene Data'!F100)),NA())</f>
        <v>#N/A</v>
      </c>
      <c r="BG106" s="518" t="e">
        <f ca="1">+IF(AND(ISNUMBER(OFFSET('Hygiene Data'!$F$7,0,10*ROW('Hygiene Data'!F100))),'Data Summary'!DV106="Yes"),OFFSET('Hygiene Data'!$F$7,0,10*ROW('Hygiene Data'!F100)),NA())</f>
        <v>#N/A</v>
      </c>
      <c r="BH106" s="518" t="e">
        <f ca="1">+IF(AND(ISNUMBER(OFFSET('Hygiene Data'!$F$9,0,10*ROW('Hygiene Data'!F100))),'Data Summary'!DW106="Yes"),OFFSET('Hygiene Data'!$F$9,0,10*ROW('Hygiene Data'!F100)),NA())</f>
        <v>#N/A</v>
      </c>
      <c r="BI106" s="518" t="e">
        <f ca="1">+IF(AND(ISNUMBER(OFFSET('Hygiene Data'!$G$5,0,10*ROW('Hygiene Data'!G100))),'Data Summary'!DX106="Yes"),OFFSET('Hygiene Data'!$G$5,0,10*ROW('Hygiene Data'!G100)),NA())</f>
        <v>#N/A</v>
      </c>
      <c r="BJ106" s="518" t="e">
        <f ca="1">+IF(AND(ISNUMBER(OFFSET('Hygiene Data'!$G$7,0,10*ROW('Hygiene Data'!G100))),'Data Summary'!DY106="Yes"),OFFSET('Hygiene Data'!$G$7,0,10*ROW('Hygiene Data'!G100)),NA())</f>
        <v>#N/A</v>
      </c>
      <c r="BK106" s="518" t="e">
        <f ca="1">+IF(AND(ISNUMBER(OFFSET('Hygiene Data'!$G$9,0,10*ROW('Hygiene Data'!G100))),'Data Summary'!DZ106="Yes"),OFFSET('Hygiene Data'!$G$9,0,10*ROW('Hygiene Data'!G100)),NA())</f>
        <v>#N/A</v>
      </c>
      <c r="BL106" s="518" t="e">
        <f ca="1">+IF(AND(ISNUMBER(OFFSET('Hygiene Data'!$H$5,0,10*ROW('Hygiene Data'!H100))),'Data Summary'!EA106="Yes"),OFFSET('Hygiene Data'!$H$5,0,10*ROW('Hygiene Data'!H100)),NA())</f>
        <v>#N/A</v>
      </c>
      <c r="BM106" s="518" t="e">
        <f ca="1">+IF(AND(ISNUMBER(OFFSET('Hygiene Data'!$H$7,0,10*ROW('Hygiene Data'!H100))),'Data Summary'!EB106="Yes"),OFFSET('Hygiene Data'!$H$7,0,10*ROW('Hygiene Data'!H100)),NA())</f>
        <v>#N/A</v>
      </c>
      <c r="BN106" s="518" t="e">
        <f ca="1">+IF(AND(ISNUMBER(OFFSET('Hygiene Data'!$H$9,0,10*ROW('Hygiene Data'!H100))),'Data Summary'!EC106="Yes"),OFFSET('Hygiene Data'!$H$9,0,10*ROW('Hygiene Data'!H100)),NA())</f>
        <v>#N/A</v>
      </c>
      <c r="BO106" s="518" t="e">
        <f ca="1">+IF(AND(ISNUMBER(OFFSET('Hygiene Data'!$I$5,0,10*ROW('Hygiene Data'!I100))),'Data Summary'!ED106="Yes"),OFFSET('Hygiene Data'!$I$5,0,10*ROW('Hygiene Data'!I100)),NA())</f>
        <v>#N/A</v>
      </c>
      <c r="BP106" s="518" t="e">
        <f ca="1">+IF(AND(ISNUMBER(OFFSET('Hygiene Data'!$I$7,0,10*ROW('Hygiene Data'!I100))),'Data Summary'!EE106="Yes"),OFFSET('Hygiene Data'!$I$7,0,10*ROW('Hygiene Data'!I100)),NA())</f>
        <v>#N/A</v>
      </c>
      <c r="BQ106" s="518" t="e">
        <f ca="1">+IF(AND(ISNUMBER(OFFSET('Hygiene Data'!$I$9,0,10*ROW('Hygiene Data'!I100))),'Data Summary'!EF106="Yes"),OFFSET('Hygiene Data'!$I$9,0,10*ROW('Hygiene Data'!I100)),NA())</f>
        <v>#N/A</v>
      </c>
    </row>
    <row r="107" spans="1:69" x14ac:dyDescent="0.25">
      <c r="A107" s="514" t="e">
        <f ca="1">+RIGHT('Data Summary'!A107,LEN('Data Summary'!A107)-9)</f>
        <v>#VALUE!</v>
      </c>
      <c r="B107" s="488" t="str">
        <f ca="1">+IF(ISTEXT('Data Summary'!B107),'Data Summary'!B107,"")</f>
        <v/>
      </c>
      <c r="C107" s="515" t="e">
        <f ca="1">+VALUE('Data Summary'!C107)</f>
        <v>#VALUE!</v>
      </c>
      <c r="D107" s="516" t="e">
        <f ca="1">+IF(AND(ISNUMBER(OFFSET('Water Data'!$D$4,0,10*ROW('Water Data'!D101))),'Data Summary'!BS107="Yes"),100-OFFSET('Water Data'!$D$4,0,10*ROW('Water Data'!D101)),NA())</f>
        <v>#N/A</v>
      </c>
      <c r="E107" s="516" t="e">
        <f ca="1">+IF(AND(ISNUMBER(OFFSET('Water Data'!$D$6,0,10*ROW('Water Data'!D101))),'Data Summary'!BT107="Yes"),OFFSET('Water Data'!$D$6,0,10*ROW('Water Data'!D101)),NA())</f>
        <v>#N/A</v>
      </c>
      <c r="F107" s="516" t="e">
        <f ca="1">+IF(AND(ISNUMBER(OFFSET('Water Data'!$D$9,0,10*ROW('Water Data'!D101))),'Data Summary'!BU107="Yes"),OFFSET('Water Data'!$D$9,0,10*ROW('Water Data'!D101)),NA())</f>
        <v>#N/A</v>
      </c>
      <c r="G107" s="516" t="e">
        <f ca="1">+IF(AND(ISNUMBER(OFFSET('Water Data'!$E$4,0,10*ROW('Water Data'!E101))),'Data Summary'!BV107="Yes"),100-OFFSET('Water Data'!$E$4,0,10*ROW('Water Data'!E101)),NA())</f>
        <v>#N/A</v>
      </c>
      <c r="H107" s="516" t="e">
        <f ca="1">+IF(AND(ISNUMBER(OFFSET('Water Data'!$E$6,0,10*ROW('Water Data'!E101))),'Data Summary'!BW107="Yes"),OFFSET('Water Data'!$E$6,0,10*ROW('Water Data'!E101)),NA())</f>
        <v>#N/A</v>
      </c>
      <c r="I107" s="516" t="e">
        <f ca="1">+IF(AND(ISNUMBER(OFFSET('Water Data'!$E$9,0,10*ROW('Water Data'!E101))),'Data Summary'!BX107="Yes"),OFFSET('Water Data'!$E$9,0,10*ROW('Water Data'!E101)),NA())</f>
        <v>#N/A</v>
      </c>
      <c r="J107" s="516" t="e">
        <f ca="1">+IF(AND(ISNUMBER(OFFSET('Water Data'!$F$4,0,10*ROW('Water Data'!F101))),'Data Summary'!BY107="Yes"),100-OFFSET('Water Data'!$F$4,0,10*ROW('Water Data'!F101)),NA())</f>
        <v>#N/A</v>
      </c>
      <c r="K107" s="516" t="e">
        <f ca="1">+IF(AND(ISNUMBER(OFFSET('Water Data'!$F$6,0,10*ROW('Water Data'!F101))),'Data Summary'!BZ107="Yes"),OFFSET('Water Data'!$F$6,0,10*ROW('Water Data'!F101)),NA())</f>
        <v>#N/A</v>
      </c>
      <c r="L107" s="516" t="e">
        <f ca="1">+IF(AND(ISNUMBER(OFFSET('Water Data'!$F$9,0,10*ROW('Water Data'!F101))),'Data Summary'!CA107="Yes"),OFFSET('Water Data'!$F$9,0,10*ROW('Water Data'!F101)),NA())</f>
        <v>#N/A</v>
      </c>
      <c r="M107" s="516" t="e">
        <f ca="1">+IF(AND(ISNUMBER(OFFSET('Water Data'!$G$4,0,10*ROW('Water Data'!G101))),'Data Summary'!CB107="Yes"),100-OFFSET('Water Data'!$G$4,0,10*ROW('Water Data'!G101)),NA())</f>
        <v>#N/A</v>
      </c>
      <c r="N107" s="516" t="e">
        <f ca="1">+IF(AND(ISNUMBER(OFFSET('Water Data'!$G$6,0,10*ROW('Water Data'!G101))),'Data Summary'!CC107="Yes"),OFFSET('Water Data'!$G$6,0,10*ROW('Water Data'!G101)),NA())</f>
        <v>#N/A</v>
      </c>
      <c r="O107" s="516" t="e">
        <f ca="1">+IF(AND(ISNUMBER(OFFSET('Water Data'!$G$9,0,10*ROW('Water Data'!G101))),'Data Summary'!CD107="Yes"),OFFSET('Water Data'!$G$9,0,10*ROW('Water Data'!G101)),NA())</f>
        <v>#N/A</v>
      </c>
      <c r="P107" s="516" t="e">
        <f ca="1">+IF(AND(ISNUMBER(OFFSET('Water Data'!$H$4,0,10*ROW('Water Data'!H101))),'Data Summary'!CE107="Yes"),100-OFFSET('Water Data'!$H$4,0,10*ROW('Water Data'!H101)),NA())</f>
        <v>#N/A</v>
      </c>
      <c r="Q107" s="516" t="e">
        <f ca="1">+IF(AND(ISNUMBER(OFFSET('Water Data'!$H$6,0,10*ROW('Water Data'!H101))),'Data Summary'!CF107="Yes"),OFFSET('Water Data'!$H$6,0,10*ROW('Water Data'!H101)),NA())</f>
        <v>#N/A</v>
      </c>
      <c r="R107" s="516" t="e">
        <f ca="1">+IF(AND(ISNUMBER(OFFSET('Water Data'!$H$9,0,10*ROW('Water Data'!H101))),'Data Summary'!CG107="Yes"),OFFSET('Water Data'!$H$9,0,10*ROW('Water Data'!H101)),NA())</f>
        <v>#N/A</v>
      </c>
      <c r="S107" s="516" t="e">
        <f ca="1">+IF(AND(ISNUMBER(OFFSET('Water Data'!$I$4,0,10*ROW('Water Data'!I101))),'Data Summary'!CH107="Yes"),100-OFFSET('Water Data'!$I$4,0,10*ROW('Water Data'!I101)),NA())</f>
        <v>#N/A</v>
      </c>
      <c r="T107" s="516" t="e">
        <f ca="1">+IF(AND(ISNUMBER(OFFSET('Water Data'!$I$6,0,10*ROW('Water Data'!I101))),'Data Summary'!CI107="Yes"),OFFSET('Water Data'!$I$6,0,10*ROW('Water Data'!I101)),NA())</f>
        <v>#N/A</v>
      </c>
      <c r="U107" s="516" t="e">
        <f ca="1">+IF(AND(ISNUMBER(OFFSET('Water Data'!$I$9,0,10*ROW('Water Data'!I101))),'Data Summary'!CJ107="Yes"),OFFSET('Water Data'!$I$9,0,10*ROW('Water Data'!I101)),NA())</f>
        <v>#N/A</v>
      </c>
      <c r="V107" s="517" t="e">
        <f ca="1">+IF(AND(ISNUMBER(OFFSET('Sanitation Data'!$D$4,0,10*ROW('Sanitation Data'!D101))),'Data Summary'!CK107="Yes"),100-OFFSET('Sanitation Data'!$D$4,0,10*ROW('Sanitation Data'!D101)),NA())</f>
        <v>#N/A</v>
      </c>
      <c r="W107" s="517" t="e">
        <f ca="1">+IF(AND(ISNUMBER(OFFSET('Sanitation Data'!$D$6,0,10*ROW('Sanitation Data'!D101))),'Data Summary'!CL107="Yes"),OFFSET('Sanitation Data'!$D$6,0,10*ROW('Sanitation Data'!D101)),NA())</f>
        <v>#N/A</v>
      </c>
      <c r="X107" s="517" t="e">
        <f ca="1">+IF(AND(ISNUMBER(OFFSET('Sanitation Data'!$D$10,0,10*ROW('Sanitation Data'!D101))),'Data Summary'!CM107="Yes"),OFFSET('Sanitation Data'!$D$10,0,10*ROW('Sanitation Data'!D101)),NA())</f>
        <v>#N/A</v>
      </c>
      <c r="Y107" s="517" t="e">
        <f ca="1">+IF(AND(ISNUMBER(OFFSET('Sanitation Data'!$D$11,0,10*ROW('Sanitation Data'!D101))),'Data Summary'!CN107="Yes"),OFFSET('Sanitation Data'!$D$11,0,10*ROW('Sanitation Data'!D101)),NA())</f>
        <v>#N/A</v>
      </c>
      <c r="Z107" s="517" t="e">
        <f ca="1">+IF(AND(ISNUMBER(OFFSET('Sanitation Data'!$D$12,0,10*ROW('Sanitation Data'!D101))),'Data Summary'!CO107="Yes"),OFFSET('Sanitation Data'!$D$12,0,10*ROW('Sanitation Data'!D101)),NA())</f>
        <v>#N/A</v>
      </c>
      <c r="AA107" s="517" t="e">
        <f ca="1">+IF(AND(ISNUMBER(OFFSET('Sanitation Data'!$E$4,0,10*ROW('Sanitation Data'!E101))),'Data Summary'!CP107="Yes"),100-OFFSET('Sanitation Data'!$E$4,0,10*ROW('Sanitation Data'!E101)),NA())</f>
        <v>#N/A</v>
      </c>
      <c r="AB107" s="517" t="e">
        <f ca="1">+IF(AND(ISNUMBER(OFFSET('Sanitation Data'!$E$6,0,10*ROW('Sanitation Data'!E101))),'Data Summary'!CQ107="Yes"),OFFSET('Sanitation Data'!$E$6,0,10*ROW('Sanitation Data'!E101)),NA())</f>
        <v>#N/A</v>
      </c>
      <c r="AC107" s="517" t="e">
        <f ca="1">+IF(AND(ISNUMBER(OFFSET('Sanitation Data'!$E$10,0,10*ROW('Sanitation Data'!E101))),'Data Summary'!CR107="Yes"),OFFSET('Sanitation Data'!$E$10,0,10*ROW('Sanitation Data'!E101)),NA())</f>
        <v>#N/A</v>
      </c>
      <c r="AD107" s="517" t="e">
        <f ca="1">+IF(AND(ISNUMBER(OFFSET('Sanitation Data'!$E$11,0,10*ROW('Sanitation Data'!E101))),'Data Summary'!CS107="Yes"),OFFSET('Sanitation Data'!$E$11,0,10*ROW('Sanitation Data'!E101)),NA())</f>
        <v>#N/A</v>
      </c>
      <c r="AE107" s="517" t="e">
        <f ca="1">+IF(AND(ISNUMBER(OFFSET('Sanitation Data'!$E$12,0,10*ROW('Sanitation Data'!E101))),'Data Summary'!CT107="Yes"),OFFSET('Sanitation Data'!$E$12,0,10*ROW('Sanitation Data'!E101)),NA())</f>
        <v>#N/A</v>
      </c>
      <c r="AF107" s="517" t="e">
        <f ca="1">+IF(AND(ISNUMBER(OFFSET('Sanitation Data'!$F$4,0,10*ROW('Sanitation Data'!F101))),'Data Summary'!CU107="Yes"),100-OFFSET('Sanitation Data'!$F$4,0,10*ROW('Sanitation Data'!F101)),NA())</f>
        <v>#N/A</v>
      </c>
      <c r="AG107" s="517" t="e">
        <f ca="1">+IF(AND(ISNUMBER(OFFSET('Sanitation Data'!$F$6,0,10*ROW('Sanitation Data'!F101))),'Data Summary'!CV107="Yes"),OFFSET('Sanitation Data'!$F$6,0,10*ROW('Sanitation Data'!F101)),NA())</f>
        <v>#N/A</v>
      </c>
      <c r="AH107" s="517" t="e">
        <f ca="1">+IF(AND(ISNUMBER(OFFSET('Sanitation Data'!$F$10,0,10*ROW('Sanitation Data'!F101))),'Data Summary'!CW107="Yes"),OFFSET('Sanitation Data'!$F$10,0,10*ROW('Sanitation Data'!F101)),NA())</f>
        <v>#N/A</v>
      </c>
      <c r="AI107" s="517" t="e">
        <f ca="1">+IF(AND(ISNUMBER(OFFSET('Sanitation Data'!$F$11,0,10*ROW('Sanitation Data'!F101))),'Data Summary'!CX107="Yes"),OFFSET('Sanitation Data'!$F$11,0,10*ROW('Sanitation Data'!F101)),NA())</f>
        <v>#N/A</v>
      </c>
      <c r="AJ107" s="517" t="e">
        <f ca="1">+IF(AND(ISNUMBER(OFFSET('Sanitation Data'!$F$12,0,10*ROW('Sanitation Data'!F101))),'Data Summary'!CY107="Yes"),OFFSET('Sanitation Data'!$F$12,0,10*ROW('Sanitation Data'!F101)),NA())</f>
        <v>#N/A</v>
      </c>
      <c r="AK107" s="517" t="e">
        <f ca="1">+IF(AND(ISNUMBER(OFFSET('Sanitation Data'!$G$4,0,10*ROW('Sanitation Data'!G101))),'Data Summary'!CZ107="Yes"),100-OFFSET('Sanitation Data'!$G$4,0,10*ROW('Sanitation Data'!G101)),NA())</f>
        <v>#N/A</v>
      </c>
      <c r="AL107" s="517" t="e">
        <f ca="1">+IF(AND(ISNUMBER(OFFSET('Sanitation Data'!$G$6,0,10*ROW('Sanitation Data'!G101))),'Data Summary'!DA107="Yes"),OFFSET('Sanitation Data'!$G$6,0,10*ROW('Sanitation Data'!G101)),NA())</f>
        <v>#N/A</v>
      </c>
      <c r="AM107" s="517" t="e">
        <f ca="1">+IF(AND(ISNUMBER(OFFSET('Sanitation Data'!$G$10,0,10*ROW('Sanitation Data'!G101))),'Data Summary'!DB107="Yes"),OFFSET('Sanitation Data'!$G$10,0,10*ROW('Sanitation Data'!G101)),NA())</f>
        <v>#N/A</v>
      </c>
      <c r="AN107" s="517" t="e">
        <f ca="1">+IF(AND(ISNUMBER(OFFSET('Sanitation Data'!$G$11,0,10*ROW('Sanitation Data'!G101))),'Data Summary'!DC107="Yes"),OFFSET('Sanitation Data'!$G$11,0,10*ROW('Sanitation Data'!G101)),NA())</f>
        <v>#N/A</v>
      </c>
      <c r="AO107" s="517" t="e">
        <f ca="1">+IF(AND(ISNUMBER(OFFSET('Sanitation Data'!$G$12,0,10*ROW('Sanitation Data'!G101))),'Data Summary'!DD107="Yes"),OFFSET('Sanitation Data'!$G$12,0,10*ROW('Sanitation Data'!G101)),NA())</f>
        <v>#N/A</v>
      </c>
      <c r="AP107" s="517" t="e">
        <f ca="1">+IF(AND(ISNUMBER(OFFSET('Sanitation Data'!$H$4,0,10*ROW('Sanitation Data'!H101))),'Data Summary'!DE107="Yes"),100-OFFSET('Sanitation Data'!$H$4,0,10*ROW('Sanitation Data'!H101)),NA())</f>
        <v>#N/A</v>
      </c>
      <c r="AQ107" s="517" t="e">
        <f ca="1">+IF(AND(ISNUMBER(OFFSET('Sanitation Data'!$H$6,0,10*ROW('Sanitation Data'!H101))),'Data Summary'!DF107="Yes"),OFFSET('Sanitation Data'!$H$6,0,10*ROW('Sanitation Data'!H101)),NA())</f>
        <v>#N/A</v>
      </c>
      <c r="AR107" s="517" t="e">
        <f ca="1">+IF(AND(ISNUMBER(OFFSET('Sanitation Data'!$H$10,0,10*ROW('Sanitation Data'!H101))),'Data Summary'!DG107="Yes"),OFFSET('Sanitation Data'!$H$10,0,10*ROW('Sanitation Data'!H101)),NA())</f>
        <v>#N/A</v>
      </c>
      <c r="AS107" s="517" t="e">
        <f ca="1">+IF(AND(ISNUMBER(OFFSET('Sanitation Data'!$H$11,0,10*ROW('Sanitation Data'!H101))),'Data Summary'!DH107="Yes"),OFFSET('Sanitation Data'!$H$11,0,10*ROW('Sanitation Data'!H101)),NA())</f>
        <v>#N/A</v>
      </c>
      <c r="AT107" s="517" t="e">
        <f ca="1">+IF(AND(ISNUMBER(OFFSET('Sanitation Data'!$H$12,0,10*ROW('Sanitation Data'!H101))),'Data Summary'!DI107="Yes"),OFFSET('Sanitation Data'!$H$12,0,10*ROW('Sanitation Data'!H101)),NA())</f>
        <v>#N/A</v>
      </c>
      <c r="AU107" s="517" t="e">
        <f ca="1">+IF(AND(ISNUMBER(OFFSET('Sanitation Data'!$I$4,0,10*ROW('Sanitation Data'!I101))),'Data Summary'!DJ107="Yes"),100-OFFSET('Sanitation Data'!$I$4,0,10*ROW('Sanitation Data'!I101)),NA())</f>
        <v>#N/A</v>
      </c>
      <c r="AV107" s="517" t="e">
        <f ca="1">+IF(AND(ISNUMBER(OFFSET('Sanitation Data'!$I$6,0,10*ROW('Sanitation Data'!I101))),'Data Summary'!DK107="Yes"),OFFSET('Sanitation Data'!$I$6,0,10*ROW('Sanitation Data'!I101)),NA())</f>
        <v>#N/A</v>
      </c>
      <c r="AW107" s="517" t="e">
        <f ca="1">+IF(AND(ISNUMBER(OFFSET('Sanitation Data'!$I$10,0,10*ROW('Sanitation Data'!I101))),'Data Summary'!DL107="Yes"),OFFSET('Sanitation Data'!$I$10,0,10*ROW('Sanitation Data'!I101)),NA())</f>
        <v>#N/A</v>
      </c>
      <c r="AX107" s="517" t="e">
        <f ca="1">+IF(AND(ISNUMBER(OFFSET('Sanitation Data'!$I$11,0,10*ROW('Sanitation Data'!I101))),'Data Summary'!DM107="Yes"),OFFSET('Sanitation Data'!$I$11,0,10*ROW('Sanitation Data'!I101)),NA())</f>
        <v>#N/A</v>
      </c>
      <c r="AY107" s="517" t="e">
        <f ca="1">+IF(AND(ISNUMBER(OFFSET('Sanitation Data'!$I$12,0,10*ROW('Sanitation Data'!I101))),'Data Summary'!DN107="Yes"),OFFSET('Sanitation Data'!$I$12,0,10*ROW('Sanitation Data'!I101)),NA())</f>
        <v>#N/A</v>
      </c>
      <c r="AZ107" s="518" t="e">
        <f ca="1">+IF(AND(ISNUMBER(OFFSET('Hygiene Data'!$D$5,0,10*ROW('Hygiene Data'!D101))),'Data Summary'!DO107="Yes"),OFFSET('Hygiene Data'!$D$5,0,10*ROW('Hygiene Data'!D101)),NA())</f>
        <v>#N/A</v>
      </c>
      <c r="BA107" s="518" t="e">
        <f ca="1">+IF(AND(ISNUMBER(OFFSET('Hygiene Data'!$D$7,0,10*ROW('Hygiene Data'!D101))),'Data Summary'!DP107="Yes"),OFFSET('Hygiene Data'!$D$7,0,10*ROW('Hygiene Data'!D101)),NA())</f>
        <v>#N/A</v>
      </c>
      <c r="BB107" s="518" t="e">
        <f ca="1">+IF(AND(ISNUMBER(OFFSET('Hygiene Data'!$D$9,0,10*ROW('Hygiene Data'!D101))),'Data Summary'!DQ107="Yes"),OFFSET('Hygiene Data'!$D$9,0,10*ROW('Hygiene Data'!D101)),NA())</f>
        <v>#N/A</v>
      </c>
      <c r="BC107" s="518" t="e">
        <f ca="1">+IF(AND(ISNUMBER(OFFSET('Hygiene Data'!$E$5,0,10*ROW('Hygiene Data'!E101))),'Data Summary'!DR107="Yes"),OFFSET('Hygiene Data'!$E$5,0,10*ROW('Hygiene Data'!E101)),NA())</f>
        <v>#N/A</v>
      </c>
      <c r="BD107" s="518" t="e">
        <f ca="1">+IF(AND(ISNUMBER(OFFSET('Hygiene Data'!$E$7,0,10*ROW('Hygiene Data'!E101))),'Data Summary'!DS107="Yes"),OFFSET('Hygiene Data'!$E$7,0,10*ROW('Hygiene Data'!E101)),NA())</f>
        <v>#N/A</v>
      </c>
      <c r="BE107" s="518" t="e">
        <f ca="1">+IF(AND(ISNUMBER(OFFSET('Hygiene Data'!$E$9,0,10*ROW('Hygiene Data'!E101))),'Data Summary'!DT107="Yes"),OFFSET('Hygiene Data'!$E$9,0,10*ROW('Hygiene Data'!E101)),NA())</f>
        <v>#N/A</v>
      </c>
      <c r="BF107" s="518" t="e">
        <f ca="1">+IF(AND(ISNUMBER(OFFSET('Hygiene Data'!$F$5,0,10*ROW('Hygiene Data'!F101))),'Data Summary'!DU107="Yes"),OFFSET('Hygiene Data'!$F$5,0,10*ROW('Hygiene Data'!F101)),NA())</f>
        <v>#N/A</v>
      </c>
      <c r="BG107" s="518" t="e">
        <f ca="1">+IF(AND(ISNUMBER(OFFSET('Hygiene Data'!$F$7,0,10*ROW('Hygiene Data'!F101))),'Data Summary'!DV107="Yes"),OFFSET('Hygiene Data'!$F$7,0,10*ROW('Hygiene Data'!F101)),NA())</f>
        <v>#N/A</v>
      </c>
      <c r="BH107" s="518" t="e">
        <f ca="1">+IF(AND(ISNUMBER(OFFSET('Hygiene Data'!$F$9,0,10*ROW('Hygiene Data'!F101))),'Data Summary'!DW107="Yes"),OFFSET('Hygiene Data'!$F$9,0,10*ROW('Hygiene Data'!F101)),NA())</f>
        <v>#N/A</v>
      </c>
      <c r="BI107" s="518" t="e">
        <f ca="1">+IF(AND(ISNUMBER(OFFSET('Hygiene Data'!$G$5,0,10*ROW('Hygiene Data'!G101))),'Data Summary'!DX107="Yes"),OFFSET('Hygiene Data'!$G$5,0,10*ROW('Hygiene Data'!G101)),NA())</f>
        <v>#N/A</v>
      </c>
      <c r="BJ107" s="518" t="e">
        <f ca="1">+IF(AND(ISNUMBER(OFFSET('Hygiene Data'!$G$7,0,10*ROW('Hygiene Data'!G101))),'Data Summary'!DY107="Yes"),OFFSET('Hygiene Data'!$G$7,0,10*ROW('Hygiene Data'!G101)),NA())</f>
        <v>#N/A</v>
      </c>
      <c r="BK107" s="518" t="e">
        <f ca="1">+IF(AND(ISNUMBER(OFFSET('Hygiene Data'!$G$9,0,10*ROW('Hygiene Data'!G101))),'Data Summary'!DZ107="Yes"),OFFSET('Hygiene Data'!$G$9,0,10*ROW('Hygiene Data'!G101)),NA())</f>
        <v>#N/A</v>
      </c>
      <c r="BL107" s="518" t="e">
        <f ca="1">+IF(AND(ISNUMBER(OFFSET('Hygiene Data'!$H$5,0,10*ROW('Hygiene Data'!H101))),'Data Summary'!EA107="Yes"),OFFSET('Hygiene Data'!$H$5,0,10*ROW('Hygiene Data'!H101)),NA())</f>
        <v>#N/A</v>
      </c>
      <c r="BM107" s="518" t="e">
        <f ca="1">+IF(AND(ISNUMBER(OFFSET('Hygiene Data'!$H$7,0,10*ROW('Hygiene Data'!H101))),'Data Summary'!EB107="Yes"),OFFSET('Hygiene Data'!$H$7,0,10*ROW('Hygiene Data'!H101)),NA())</f>
        <v>#N/A</v>
      </c>
      <c r="BN107" s="518" t="e">
        <f ca="1">+IF(AND(ISNUMBER(OFFSET('Hygiene Data'!$H$9,0,10*ROW('Hygiene Data'!H101))),'Data Summary'!EC107="Yes"),OFFSET('Hygiene Data'!$H$9,0,10*ROW('Hygiene Data'!H101)),NA())</f>
        <v>#N/A</v>
      </c>
      <c r="BO107" s="518" t="e">
        <f ca="1">+IF(AND(ISNUMBER(OFFSET('Hygiene Data'!$I$5,0,10*ROW('Hygiene Data'!I101))),'Data Summary'!ED107="Yes"),OFFSET('Hygiene Data'!$I$5,0,10*ROW('Hygiene Data'!I101)),NA())</f>
        <v>#N/A</v>
      </c>
      <c r="BP107" s="518" t="e">
        <f ca="1">+IF(AND(ISNUMBER(OFFSET('Hygiene Data'!$I$7,0,10*ROW('Hygiene Data'!I101))),'Data Summary'!EE107="Yes"),OFFSET('Hygiene Data'!$I$7,0,10*ROW('Hygiene Data'!I101)),NA())</f>
        <v>#N/A</v>
      </c>
      <c r="BQ107" s="518" t="e">
        <f ca="1">+IF(AND(ISNUMBER(OFFSET('Hygiene Data'!$I$9,0,10*ROW('Hygiene Data'!I101))),'Data Summary'!EF107="Yes"),OFFSET('Hygiene Data'!$I$9,0,10*ROW('Hygiene Data'!I101)),NA())</f>
        <v>#N/A</v>
      </c>
    </row>
    <row r="108" spans="1:69" x14ac:dyDescent="0.25">
      <c r="A108" s="514" t="e">
        <f ca="1">+RIGHT('Data Summary'!A108,LEN('Data Summary'!A108)-9)</f>
        <v>#VALUE!</v>
      </c>
      <c r="B108" s="488" t="str">
        <f ca="1">+IF(ISTEXT('Data Summary'!B108),'Data Summary'!B108,"")</f>
        <v/>
      </c>
      <c r="C108" s="515" t="e">
        <f ca="1">+VALUE('Data Summary'!C108)</f>
        <v>#VALUE!</v>
      </c>
      <c r="D108" s="516" t="e">
        <f ca="1">+IF(AND(ISNUMBER(OFFSET('Water Data'!$D$4,0,10*ROW('Water Data'!D102))),'Data Summary'!BS108="Yes"),100-OFFSET('Water Data'!$D$4,0,10*ROW('Water Data'!D102)),NA())</f>
        <v>#N/A</v>
      </c>
      <c r="E108" s="516" t="e">
        <f ca="1">+IF(AND(ISNUMBER(OFFSET('Water Data'!$D$6,0,10*ROW('Water Data'!D102))),'Data Summary'!BT108="Yes"),OFFSET('Water Data'!$D$6,0,10*ROW('Water Data'!D102)),NA())</f>
        <v>#N/A</v>
      </c>
      <c r="F108" s="516" t="e">
        <f ca="1">+IF(AND(ISNUMBER(OFFSET('Water Data'!$D$9,0,10*ROW('Water Data'!D102))),'Data Summary'!BU108="Yes"),OFFSET('Water Data'!$D$9,0,10*ROW('Water Data'!D102)),NA())</f>
        <v>#N/A</v>
      </c>
      <c r="G108" s="516" t="e">
        <f ca="1">+IF(AND(ISNUMBER(OFFSET('Water Data'!$E$4,0,10*ROW('Water Data'!E102))),'Data Summary'!BV108="Yes"),100-OFFSET('Water Data'!$E$4,0,10*ROW('Water Data'!E102)),NA())</f>
        <v>#N/A</v>
      </c>
      <c r="H108" s="516" t="e">
        <f ca="1">+IF(AND(ISNUMBER(OFFSET('Water Data'!$E$6,0,10*ROW('Water Data'!E102))),'Data Summary'!BW108="Yes"),OFFSET('Water Data'!$E$6,0,10*ROW('Water Data'!E102)),NA())</f>
        <v>#N/A</v>
      </c>
      <c r="I108" s="516" t="e">
        <f ca="1">+IF(AND(ISNUMBER(OFFSET('Water Data'!$E$9,0,10*ROW('Water Data'!E102))),'Data Summary'!BX108="Yes"),OFFSET('Water Data'!$E$9,0,10*ROW('Water Data'!E102)),NA())</f>
        <v>#N/A</v>
      </c>
      <c r="J108" s="516" t="e">
        <f ca="1">+IF(AND(ISNUMBER(OFFSET('Water Data'!$F$4,0,10*ROW('Water Data'!F102))),'Data Summary'!BY108="Yes"),100-OFFSET('Water Data'!$F$4,0,10*ROW('Water Data'!F102)),NA())</f>
        <v>#N/A</v>
      </c>
      <c r="K108" s="516" t="e">
        <f ca="1">+IF(AND(ISNUMBER(OFFSET('Water Data'!$F$6,0,10*ROW('Water Data'!F102))),'Data Summary'!BZ108="Yes"),OFFSET('Water Data'!$F$6,0,10*ROW('Water Data'!F102)),NA())</f>
        <v>#N/A</v>
      </c>
      <c r="L108" s="516" t="e">
        <f ca="1">+IF(AND(ISNUMBER(OFFSET('Water Data'!$F$9,0,10*ROW('Water Data'!F102))),'Data Summary'!CA108="Yes"),OFFSET('Water Data'!$F$9,0,10*ROW('Water Data'!F102)),NA())</f>
        <v>#N/A</v>
      </c>
      <c r="M108" s="516" t="e">
        <f ca="1">+IF(AND(ISNUMBER(OFFSET('Water Data'!$G$4,0,10*ROW('Water Data'!G102))),'Data Summary'!CB108="Yes"),100-OFFSET('Water Data'!$G$4,0,10*ROW('Water Data'!G102)),NA())</f>
        <v>#N/A</v>
      </c>
      <c r="N108" s="516" t="e">
        <f ca="1">+IF(AND(ISNUMBER(OFFSET('Water Data'!$G$6,0,10*ROW('Water Data'!G102))),'Data Summary'!CC108="Yes"),OFFSET('Water Data'!$G$6,0,10*ROW('Water Data'!G102)),NA())</f>
        <v>#N/A</v>
      </c>
      <c r="O108" s="516" t="e">
        <f ca="1">+IF(AND(ISNUMBER(OFFSET('Water Data'!$G$9,0,10*ROW('Water Data'!G102))),'Data Summary'!CD108="Yes"),OFFSET('Water Data'!$G$9,0,10*ROW('Water Data'!G102)),NA())</f>
        <v>#N/A</v>
      </c>
      <c r="P108" s="516" t="e">
        <f ca="1">+IF(AND(ISNUMBER(OFFSET('Water Data'!$H$4,0,10*ROW('Water Data'!H102))),'Data Summary'!CE108="Yes"),100-OFFSET('Water Data'!$H$4,0,10*ROW('Water Data'!H102)),NA())</f>
        <v>#N/A</v>
      </c>
      <c r="Q108" s="516" t="e">
        <f ca="1">+IF(AND(ISNUMBER(OFFSET('Water Data'!$H$6,0,10*ROW('Water Data'!H102))),'Data Summary'!CF108="Yes"),OFFSET('Water Data'!$H$6,0,10*ROW('Water Data'!H102)),NA())</f>
        <v>#N/A</v>
      </c>
      <c r="R108" s="516" t="e">
        <f ca="1">+IF(AND(ISNUMBER(OFFSET('Water Data'!$H$9,0,10*ROW('Water Data'!H102))),'Data Summary'!CG108="Yes"),OFFSET('Water Data'!$H$9,0,10*ROW('Water Data'!H102)),NA())</f>
        <v>#N/A</v>
      </c>
      <c r="S108" s="516" t="e">
        <f ca="1">+IF(AND(ISNUMBER(OFFSET('Water Data'!$I$4,0,10*ROW('Water Data'!I102))),'Data Summary'!CH108="Yes"),100-OFFSET('Water Data'!$I$4,0,10*ROW('Water Data'!I102)),NA())</f>
        <v>#N/A</v>
      </c>
      <c r="T108" s="516" t="e">
        <f ca="1">+IF(AND(ISNUMBER(OFFSET('Water Data'!$I$6,0,10*ROW('Water Data'!I102))),'Data Summary'!CI108="Yes"),OFFSET('Water Data'!$I$6,0,10*ROW('Water Data'!I102)),NA())</f>
        <v>#N/A</v>
      </c>
      <c r="U108" s="516" t="e">
        <f ca="1">+IF(AND(ISNUMBER(OFFSET('Water Data'!$I$9,0,10*ROW('Water Data'!I102))),'Data Summary'!CJ108="Yes"),OFFSET('Water Data'!$I$9,0,10*ROW('Water Data'!I102)),NA())</f>
        <v>#N/A</v>
      </c>
      <c r="V108" s="517" t="e">
        <f ca="1">+IF(AND(ISNUMBER(OFFSET('Sanitation Data'!$D$4,0,10*ROW('Sanitation Data'!D102))),'Data Summary'!CK108="Yes"),100-OFFSET('Sanitation Data'!$D$4,0,10*ROW('Sanitation Data'!D102)),NA())</f>
        <v>#N/A</v>
      </c>
      <c r="W108" s="517" t="e">
        <f ca="1">+IF(AND(ISNUMBER(OFFSET('Sanitation Data'!$D$6,0,10*ROW('Sanitation Data'!D102))),'Data Summary'!CL108="Yes"),OFFSET('Sanitation Data'!$D$6,0,10*ROW('Sanitation Data'!D102)),NA())</f>
        <v>#N/A</v>
      </c>
      <c r="X108" s="517" t="e">
        <f ca="1">+IF(AND(ISNUMBER(OFFSET('Sanitation Data'!$D$10,0,10*ROW('Sanitation Data'!D102))),'Data Summary'!CM108="Yes"),OFFSET('Sanitation Data'!$D$10,0,10*ROW('Sanitation Data'!D102)),NA())</f>
        <v>#N/A</v>
      </c>
      <c r="Y108" s="517" t="e">
        <f ca="1">+IF(AND(ISNUMBER(OFFSET('Sanitation Data'!$D$11,0,10*ROW('Sanitation Data'!D102))),'Data Summary'!CN108="Yes"),OFFSET('Sanitation Data'!$D$11,0,10*ROW('Sanitation Data'!D102)),NA())</f>
        <v>#N/A</v>
      </c>
      <c r="Z108" s="517" t="e">
        <f ca="1">+IF(AND(ISNUMBER(OFFSET('Sanitation Data'!$D$12,0,10*ROW('Sanitation Data'!D102))),'Data Summary'!CO108="Yes"),OFFSET('Sanitation Data'!$D$12,0,10*ROW('Sanitation Data'!D102)),NA())</f>
        <v>#N/A</v>
      </c>
      <c r="AA108" s="517" t="e">
        <f ca="1">+IF(AND(ISNUMBER(OFFSET('Sanitation Data'!$E$4,0,10*ROW('Sanitation Data'!E102))),'Data Summary'!CP108="Yes"),100-OFFSET('Sanitation Data'!$E$4,0,10*ROW('Sanitation Data'!E102)),NA())</f>
        <v>#N/A</v>
      </c>
      <c r="AB108" s="517" t="e">
        <f ca="1">+IF(AND(ISNUMBER(OFFSET('Sanitation Data'!$E$6,0,10*ROW('Sanitation Data'!E102))),'Data Summary'!CQ108="Yes"),OFFSET('Sanitation Data'!$E$6,0,10*ROW('Sanitation Data'!E102)),NA())</f>
        <v>#N/A</v>
      </c>
      <c r="AC108" s="517" t="e">
        <f ca="1">+IF(AND(ISNUMBER(OFFSET('Sanitation Data'!$E$10,0,10*ROW('Sanitation Data'!E102))),'Data Summary'!CR108="Yes"),OFFSET('Sanitation Data'!$E$10,0,10*ROW('Sanitation Data'!E102)),NA())</f>
        <v>#N/A</v>
      </c>
      <c r="AD108" s="517" t="e">
        <f ca="1">+IF(AND(ISNUMBER(OFFSET('Sanitation Data'!$E$11,0,10*ROW('Sanitation Data'!E102))),'Data Summary'!CS108="Yes"),OFFSET('Sanitation Data'!$E$11,0,10*ROW('Sanitation Data'!E102)),NA())</f>
        <v>#N/A</v>
      </c>
      <c r="AE108" s="517" t="e">
        <f ca="1">+IF(AND(ISNUMBER(OFFSET('Sanitation Data'!$E$12,0,10*ROW('Sanitation Data'!E102))),'Data Summary'!CT108="Yes"),OFFSET('Sanitation Data'!$E$12,0,10*ROW('Sanitation Data'!E102)),NA())</f>
        <v>#N/A</v>
      </c>
      <c r="AF108" s="517" t="e">
        <f ca="1">+IF(AND(ISNUMBER(OFFSET('Sanitation Data'!$F$4,0,10*ROW('Sanitation Data'!F102))),'Data Summary'!CU108="Yes"),100-OFFSET('Sanitation Data'!$F$4,0,10*ROW('Sanitation Data'!F102)),NA())</f>
        <v>#N/A</v>
      </c>
      <c r="AG108" s="517" t="e">
        <f ca="1">+IF(AND(ISNUMBER(OFFSET('Sanitation Data'!$F$6,0,10*ROW('Sanitation Data'!F102))),'Data Summary'!CV108="Yes"),OFFSET('Sanitation Data'!$F$6,0,10*ROW('Sanitation Data'!F102)),NA())</f>
        <v>#N/A</v>
      </c>
      <c r="AH108" s="517" t="e">
        <f ca="1">+IF(AND(ISNUMBER(OFFSET('Sanitation Data'!$F$10,0,10*ROW('Sanitation Data'!F102))),'Data Summary'!CW108="Yes"),OFFSET('Sanitation Data'!$F$10,0,10*ROW('Sanitation Data'!F102)),NA())</f>
        <v>#N/A</v>
      </c>
      <c r="AI108" s="517" t="e">
        <f ca="1">+IF(AND(ISNUMBER(OFFSET('Sanitation Data'!$F$11,0,10*ROW('Sanitation Data'!F102))),'Data Summary'!CX108="Yes"),OFFSET('Sanitation Data'!$F$11,0,10*ROW('Sanitation Data'!F102)),NA())</f>
        <v>#N/A</v>
      </c>
      <c r="AJ108" s="517" t="e">
        <f ca="1">+IF(AND(ISNUMBER(OFFSET('Sanitation Data'!$F$12,0,10*ROW('Sanitation Data'!F102))),'Data Summary'!CY108="Yes"),OFFSET('Sanitation Data'!$F$12,0,10*ROW('Sanitation Data'!F102)),NA())</f>
        <v>#N/A</v>
      </c>
      <c r="AK108" s="517" t="e">
        <f ca="1">+IF(AND(ISNUMBER(OFFSET('Sanitation Data'!$G$4,0,10*ROW('Sanitation Data'!G102))),'Data Summary'!CZ108="Yes"),100-OFFSET('Sanitation Data'!$G$4,0,10*ROW('Sanitation Data'!G102)),NA())</f>
        <v>#N/A</v>
      </c>
      <c r="AL108" s="517" t="e">
        <f ca="1">+IF(AND(ISNUMBER(OFFSET('Sanitation Data'!$G$6,0,10*ROW('Sanitation Data'!G102))),'Data Summary'!DA108="Yes"),OFFSET('Sanitation Data'!$G$6,0,10*ROW('Sanitation Data'!G102)),NA())</f>
        <v>#N/A</v>
      </c>
      <c r="AM108" s="517" t="e">
        <f ca="1">+IF(AND(ISNUMBER(OFFSET('Sanitation Data'!$G$10,0,10*ROW('Sanitation Data'!G102))),'Data Summary'!DB108="Yes"),OFFSET('Sanitation Data'!$G$10,0,10*ROW('Sanitation Data'!G102)),NA())</f>
        <v>#N/A</v>
      </c>
      <c r="AN108" s="517" t="e">
        <f ca="1">+IF(AND(ISNUMBER(OFFSET('Sanitation Data'!$G$11,0,10*ROW('Sanitation Data'!G102))),'Data Summary'!DC108="Yes"),OFFSET('Sanitation Data'!$G$11,0,10*ROW('Sanitation Data'!G102)),NA())</f>
        <v>#N/A</v>
      </c>
      <c r="AO108" s="517" t="e">
        <f ca="1">+IF(AND(ISNUMBER(OFFSET('Sanitation Data'!$G$12,0,10*ROW('Sanitation Data'!G102))),'Data Summary'!DD108="Yes"),OFFSET('Sanitation Data'!$G$12,0,10*ROW('Sanitation Data'!G102)),NA())</f>
        <v>#N/A</v>
      </c>
      <c r="AP108" s="517" t="e">
        <f ca="1">+IF(AND(ISNUMBER(OFFSET('Sanitation Data'!$H$4,0,10*ROW('Sanitation Data'!H102))),'Data Summary'!DE108="Yes"),100-OFFSET('Sanitation Data'!$H$4,0,10*ROW('Sanitation Data'!H102)),NA())</f>
        <v>#N/A</v>
      </c>
      <c r="AQ108" s="517" t="e">
        <f ca="1">+IF(AND(ISNUMBER(OFFSET('Sanitation Data'!$H$6,0,10*ROW('Sanitation Data'!H102))),'Data Summary'!DF108="Yes"),OFFSET('Sanitation Data'!$H$6,0,10*ROW('Sanitation Data'!H102)),NA())</f>
        <v>#N/A</v>
      </c>
      <c r="AR108" s="517" t="e">
        <f ca="1">+IF(AND(ISNUMBER(OFFSET('Sanitation Data'!$H$10,0,10*ROW('Sanitation Data'!H102))),'Data Summary'!DG108="Yes"),OFFSET('Sanitation Data'!$H$10,0,10*ROW('Sanitation Data'!H102)),NA())</f>
        <v>#N/A</v>
      </c>
      <c r="AS108" s="517" t="e">
        <f ca="1">+IF(AND(ISNUMBER(OFFSET('Sanitation Data'!$H$11,0,10*ROW('Sanitation Data'!H102))),'Data Summary'!DH108="Yes"),OFFSET('Sanitation Data'!$H$11,0,10*ROW('Sanitation Data'!H102)),NA())</f>
        <v>#N/A</v>
      </c>
      <c r="AT108" s="517" t="e">
        <f ca="1">+IF(AND(ISNUMBER(OFFSET('Sanitation Data'!$H$12,0,10*ROW('Sanitation Data'!H102))),'Data Summary'!DI108="Yes"),OFFSET('Sanitation Data'!$H$12,0,10*ROW('Sanitation Data'!H102)),NA())</f>
        <v>#N/A</v>
      </c>
      <c r="AU108" s="517" t="e">
        <f ca="1">+IF(AND(ISNUMBER(OFFSET('Sanitation Data'!$I$4,0,10*ROW('Sanitation Data'!I102))),'Data Summary'!DJ108="Yes"),100-OFFSET('Sanitation Data'!$I$4,0,10*ROW('Sanitation Data'!I102)),NA())</f>
        <v>#N/A</v>
      </c>
      <c r="AV108" s="517" t="e">
        <f ca="1">+IF(AND(ISNUMBER(OFFSET('Sanitation Data'!$I$6,0,10*ROW('Sanitation Data'!I102))),'Data Summary'!DK108="Yes"),OFFSET('Sanitation Data'!$I$6,0,10*ROW('Sanitation Data'!I102)),NA())</f>
        <v>#N/A</v>
      </c>
      <c r="AW108" s="517" t="e">
        <f ca="1">+IF(AND(ISNUMBER(OFFSET('Sanitation Data'!$I$10,0,10*ROW('Sanitation Data'!I102))),'Data Summary'!DL108="Yes"),OFFSET('Sanitation Data'!$I$10,0,10*ROW('Sanitation Data'!I102)),NA())</f>
        <v>#N/A</v>
      </c>
      <c r="AX108" s="517" t="e">
        <f ca="1">+IF(AND(ISNUMBER(OFFSET('Sanitation Data'!$I$11,0,10*ROW('Sanitation Data'!I102))),'Data Summary'!DM108="Yes"),OFFSET('Sanitation Data'!$I$11,0,10*ROW('Sanitation Data'!I102)),NA())</f>
        <v>#N/A</v>
      </c>
      <c r="AY108" s="517" t="e">
        <f ca="1">+IF(AND(ISNUMBER(OFFSET('Sanitation Data'!$I$12,0,10*ROW('Sanitation Data'!I102))),'Data Summary'!DN108="Yes"),OFFSET('Sanitation Data'!$I$12,0,10*ROW('Sanitation Data'!I102)),NA())</f>
        <v>#N/A</v>
      </c>
      <c r="AZ108" s="518" t="e">
        <f ca="1">+IF(AND(ISNUMBER(OFFSET('Hygiene Data'!$D$5,0,10*ROW('Hygiene Data'!D102))),'Data Summary'!DO108="Yes"),OFFSET('Hygiene Data'!$D$5,0,10*ROW('Hygiene Data'!D102)),NA())</f>
        <v>#N/A</v>
      </c>
      <c r="BA108" s="518" t="e">
        <f ca="1">+IF(AND(ISNUMBER(OFFSET('Hygiene Data'!$D$7,0,10*ROW('Hygiene Data'!D102))),'Data Summary'!DP108="Yes"),OFFSET('Hygiene Data'!$D$7,0,10*ROW('Hygiene Data'!D102)),NA())</f>
        <v>#N/A</v>
      </c>
      <c r="BB108" s="518" t="e">
        <f ca="1">+IF(AND(ISNUMBER(OFFSET('Hygiene Data'!$D$9,0,10*ROW('Hygiene Data'!D102))),'Data Summary'!DQ108="Yes"),OFFSET('Hygiene Data'!$D$9,0,10*ROW('Hygiene Data'!D102)),NA())</f>
        <v>#N/A</v>
      </c>
      <c r="BC108" s="518" t="e">
        <f ca="1">+IF(AND(ISNUMBER(OFFSET('Hygiene Data'!$E$5,0,10*ROW('Hygiene Data'!E102))),'Data Summary'!DR108="Yes"),OFFSET('Hygiene Data'!$E$5,0,10*ROW('Hygiene Data'!E102)),NA())</f>
        <v>#N/A</v>
      </c>
      <c r="BD108" s="518" t="e">
        <f ca="1">+IF(AND(ISNUMBER(OFFSET('Hygiene Data'!$E$7,0,10*ROW('Hygiene Data'!E102))),'Data Summary'!DS108="Yes"),OFFSET('Hygiene Data'!$E$7,0,10*ROW('Hygiene Data'!E102)),NA())</f>
        <v>#N/A</v>
      </c>
      <c r="BE108" s="518" t="e">
        <f ca="1">+IF(AND(ISNUMBER(OFFSET('Hygiene Data'!$E$9,0,10*ROW('Hygiene Data'!E102))),'Data Summary'!DT108="Yes"),OFFSET('Hygiene Data'!$E$9,0,10*ROW('Hygiene Data'!E102)),NA())</f>
        <v>#N/A</v>
      </c>
      <c r="BF108" s="518" t="e">
        <f ca="1">+IF(AND(ISNUMBER(OFFSET('Hygiene Data'!$F$5,0,10*ROW('Hygiene Data'!F102))),'Data Summary'!DU108="Yes"),OFFSET('Hygiene Data'!$F$5,0,10*ROW('Hygiene Data'!F102)),NA())</f>
        <v>#N/A</v>
      </c>
      <c r="BG108" s="518" t="e">
        <f ca="1">+IF(AND(ISNUMBER(OFFSET('Hygiene Data'!$F$7,0,10*ROW('Hygiene Data'!F102))),'Data Summary'!DV108="Yes"),OFFSET('Hygiene Data'!$F$7,0,10*ROW('Hygiene Data'!F102)),NA())</f>
        <v>#N/A</v>
      </c>
      <c r="BH108" s="518" t="e">
        <f ca="1">+IF(AND(ISNUMBER(OFFSET('Hygiene Data'!$F$9,0,10*ROW('Hygiene Data'!F102))),'Data Summary'!DW108="Yes"),OFFSET('Hygiene Data'!$F$9,0,10*ROW('Hygiene Data'!F102)),NA())</f>
        <v>#N/A</v>
      </c>
      <c r="BI108" s="518" t="e">
        <f ca="1">+IF(AND(ISNUMBER(OFFSET('Hygiene Data'!$G$5,0,10*ROW('Hygiene Data'!G102))),'Data Summary'!DX108="Yes"),OFFSET('Hygiene Data'!$G$5,0,10*ROW('Hygiene Data'!G102)),NA())</f>
        <v>#N/A</v>
      </c>
      <c r="BJ108" s="518" t="e">
        <f ca="1">+IF(AND(ISNUMBER(OFFSET('Hygiene Data'!$G$7,0,10*ROW('Hygiene Data'!G102))),'Data Summary'!DY108="Yes"),OFFSET('Hygiene Data'!$G$7,0,10*ROW('Hygiene Data'!G102)),NA())</f>
        <v>#N/A</v>
      </c>
      <c r="BK108" s="518" t="e">
        <f ca="1">+IF(AND(ISNUMBER(OFFSET('Hygiene Data'!$G$9,0,10*ROW('Hygiene Data'!G102))),'Data Summary'!DZ108="Yes"),OFFSET('Hygiene Data'!$G$9,0,10*ROW('Hygiene Data'!G102)),NA())</f>
        <v>#N/A</v>
      </c>
      <c r="BL108" s="518" t="e">
        <f ca="1">+IF(AND(ISNUMBER(OFFSET('Hygiene Data'!$H$5,0,10*ROW('Hygiene Data'!H102))),'Data Summary'!EA108="Yes"),OFFSET('Hygiene Data'!$H$5,0,10*ROW('Hygiene Data'!H102)),NA())</f>
        <v>#N/A</v>
      </c>
      <c r="BM108" s="518" t="e">
        <f ca="1">+IF(AND(ISNUMBER(OFFSET('Hygiene Data'!$H$7,0,10*ROW('Hygiene Data'!H102))),'Data Summary'!EB108="Yes"),OFFSET('Hygiene Data'!$H$7,0,10*ROW('Hygiene Data'!H102)),NA())</f>
        <v>#N/A</v>
      </c>
      <c r="BN108" s="518" t="e">
        <f ca="1">+IF(AND(ISNUMBER(OFFSET('Hygiene Data'!$H$9,0,10*ROW('Hygiene Data'!H102))),'Data Summary'!EC108="Yes"),OFFSET('Hygiene Data'!$H$9,0,10*ROW('Hygiene Data'!H102)),NA())</f>
        <v>#N/A</v>
      </c>
      <c r="BO108" s="518" t="e">
        <f ca="1">+IF(AND(ISNUMBER(OFFSET('Hygiene Data'!$I$5,0,10*ROW('Hygiene Data'!I102))),'Data Summary'!ED108="Yes"),OFFSET('Hygiene Data'!$I$5,0,10*ROW('Hygiene Data'!I102)),NA())</f>
        <v>#N/A</v>
      </c>
      <c r="BP108" s="518" t="e">
        <f ca="1">+IF(AND(ISNUMBER(OFFSET('Hygiene Data'!$I$7,0,10*ROW('Hygiene Data'!I102))),'Data Summary'!EE108="Yes"),OFFSET('Hygiene Data'!$I$7,0,10*ROW('Hygiene Data'!I102)),NA())</f>
        <v>#N/A</v>
      </c>
      <c r="BQ108" s="518" t="e">
        <f ca="1">+IF(AND(ISNUMBER(OFFSET('Hygiene Data'!$I$9,0,10*ROW('Hygiene Data'!I102))),'Data Summary'!EF108="Yes"),OFFSET('Hygiene Data'!$I$9,0,10*ROW('Hygiene Data'!I102)),NA())</f>
        <v>#N/A</v>
      </c>
    </row>
    <row r="109" spans="1:69" x14ac:dyDescent="0.25">
      <c r="A109" s="514" t="e">
        <f ca="1">+RIGHT('Data Summary'!A109,LEN('Data Summary'!A109)-9)</f>
        <v>#VALUE!</v>
      </c>
      <c r="B109" s="488" t="str">
        <f ca="1">+IF(ISTEXT('Data Summary'!B109),'Data Summary'!B109,"")</f>
        <v/>
      </c>
      <c r="C109" s="515" t="e">
        <f ca="1">+VALUE('Data Summary'!C109)</f>
        <v>#VALUE!</v>
      </c>
      <c r="D109" s="516" t="e">
        <f ca="1">+IF(AND(ISNUMBER(OFFSET('Water Data'!$D$4,0,10*ROW('Water Data'!D103))),'Data Summary'!BS109="Yes"),100-OFFSET('Water Data'!$D$4,0,10*ROW('Water Data'!D103)),NA())</f>
        <v>#N/A</v>
      </c>
      <c r="E109" s="516" t="e">
        <f ca="1">+IF(AND(ISNUMBER(OFFSET('Water Data'!$D$6,0,10*ROW('Water Data'!D103))),'Data Summary'!BT109="Yes"),OFFSET('Water Data'!$D$6,0,10*ROW('Water Data'!D103)),NA())</f>
        <v>#N/A</v>
      </c>
      <c r="F109" s="516" t="e">
        <f ca="1">+IF(AND(ISNUMBER(OFFSET('Water Data'!$D$9,0,10*ROW('Water Data'!D103))),'Data Summary'!BU109="Yes"),OFFSET('Water Data'!$D$9,0,10*ROW('Water Data'!D103)),NA())</f>
        <v>#N/A</v>
      </c>
      <c r="G109" s="516" t="e">
        <f ca="1">+IF(AND(ISNUMBER(OFFSET('Water Data'!$E$4,0,10*ROW('Water Data'!E103))),'Data Summary'!BV109="Yes"),100-OFFSET('Water Data'!$E$4,0,10*ROW('Water Data'!E103)),NA())</f>
        <v>#N/A</v>
      </c>
      <c r="H109" s="516" t="e">
        <f ca="1">+IF(AND(ISNUMBER(OFFSET('Water Data'!$E$6,0,10*ROW('Water Data'!E103))),'Data Summary'!BW109="Yes"),OFFSET('Water Data'!$E$6,0,10*ROW('Water Data'!E103)),NA())</f>
        <v>#N/A</v>
      </c>
      <c r="I109" s="516" t="e">
        <f ca="1">+IF(AND(ISNUMBER(OFFSET('Water Data'!$E$9,0,10*ROW('Water Data'!E103))),'Data Summary'!BX109="Yes"),OFFSET('Water Data'!$E$9,0,10*ROW('Water Data'!E103)),NA())</f>
        <v>#N/A</v>
      </c>
      <c r="J109" s="516" t="e">
        <f ca="1">+IF(AND(ISNUMBER(OFFSET('Water Data'!$F$4,0,10*ROW('Water Data'!F103))),'Data Summary'!BY109="Yes"),100-OFFSET('Water Data'!$F$4,0,10*ROW('Water Data'!F103)),NA())</f>
        <v>#N/A</v>
      </c>
      <c r="K109" s="516" t="e">
        <f ca="1">+IF(AND(ISNUMBER(OFFSET('Water Data'!$F$6,0,10*ROW('Water Data'!F103))),'Data Summary'!BZ109="Yes"),OFFSET('Water Data'!$F$6,0,10*ROW('Water Data'!F103)),NA())</f>
        <v>#N/A</v>
      </c>
      <c r="L109" s="516" t="e">
        <f ca="1">+IF(AND(ISNUMBER(OFFSET('Water Data'!$F$9,0,10*ROW('Water Data'!F103))),'Data Summary'!CA109="Yes"),OFFSET('Water Data'!$F$9,0,10*ROW('Water Data'!F103)),NA())</f>
        <v>#N/A</v>
      </c>
      <c r="M109" s="516" t="e">
        <f ca="1">+IF(AND(ISNUMBER(OFFSET('Water Data'!$G$4,0,10*ROW('Water Data'!G103))),'Data Summary'!CB109="Yes"),100-OFFSET('Water Data'!$G$4,0,10*ROW('Water Data'!G103)),NA())</f>
        <v>#N/A</v>
      </c>
      <c r="N109" s="516" t="e">
        <f ca="1">+IF(AND(ISNUMBER(OFFSET('Water Data'!$G$6,0,10*ROW('Water Data'!G103))),'Data Summary'!CC109="Yes"),OFFSET('Water Data'!$G$6,0,10*ROW('Water Data'!G103)),NA())</f>
        <v>#N/A</v>
      </c>
      <c r="O109" s="516" t="e">
        <f ca="1">+IF(AND(ISNUMBER(OFFSET('Water Data'!$G$9,0,10*ROW('Water Data'!G103))),'Data Summary'!CD109="Yes"),OFFSET('Water Data'!$G$9,0,10*ROW('Water Data'!G103)),NA())</f>
        <v>#N/A</v>
      </c>
      <c r="P109" s="516" t="e">
        <f ca="1">+IF(AND(ISNUMBER(OFFSET('Water Data'!$H$4,0,10*ROW('Water Data'!H103))),'Data Summary'!CE109="Yes"),100-OFFSET('Water Data'!$H$4,0,10*ROW('Water Data'!H103)),NA())</f>
        <v>#N/A</v>
      </c>
      <c r="Q109" s="516" t="e">
        <f ca="1">+IF(AND(ISNUMBER(OFFSET('Water Data'!$H$6,0,10*ROW('Water Data'!H103))),'Data Summary'!CF109="Yes"),OFFSET('Water Data'!$H$6,0,10*ROW('Water Data'!H103)),NA())</f>
        <v>#N/A</v>
      </c>
      <c r="R109" s="516" t="e">
        <f ca="1">+IF(AND(ISNUMBER(OFFSET('Water Data'!$H$9,0,10*ROW('Water Data'!H103))),'Data Summary'!CG109="Yes"),OFFSET('Water Data'!$H$9,0,10*ROW('Water Data'!H103)),NA())</f>
        <v>#N/A</v>
      </c>
      <c r="S109" s="516" t="e">
        <f ca="1">+IF(AND(ISNUMBER(OFFSET('Water Data'!$I$4,0,10*ROW('Water Data'!I103))),'Data Summary'!CH109="Yes"),100-OFFSET('Water Data'!$I$4,0,10*ROW('Water Data'!I103)),NA())</f>
        <v>#N/A</v>
      </c>
      <c r="T109" s="516" t="e">
        <f ca="1">+IF(AND(ISNUMBER(OFFSET('Water Data'!$I$6,0,10*ROW('Water Data'!I103))),'Data Summary'!CI109="Yes"),OFFSET('Water Data'!$I$6,0,10*ROW('Water Data'!I103)),NA())</f>
        <v>#N/A</v>
      </c>
      <c r="U109" s="516" t="e">
        <f ca="1">+IF(AND(ISNUMBER(OFFSET('Water Data'!$I$9,0,10*ROW('Water Data'!I103))),'Data Summary'!CJ109="Yes"),OFFSET('Water Data'!$I$9,0,10*ROW('Water Data'!I103)),NA())</f>
        <v>#N/A</v>
      </c>
      <c r="V109" s="517" t="e">
        <f ca="1">+IF(AND(ISNUMBER(OFFSET('Sanitation Data'!$D$4,0,10*ROW('Sanitation Data'!D103))),'Data Summary'!CK109="Yes"),100-OFFSET('Sanitation Data'!$D$4,0,10*ROW('Sanitation Data'!D103)),NA())</f>
        <v>#N/A</v>
      </c>
      <c r="W109" s="517" t="e">
        <f ca="1">+IF(AND(ISNUMBER(OFFSET('Sanitation Data'!$D$6,0,10*ROW('Sanitation Data'!D103))),'Data Summary'!CL109="Yes"),OFFSET('Sanitation Data'!$D$6,0,10*ROW('Sanitation Data'!D103)),NA())</f>
        <v>#N/A</v>
      </c>
      <c r="X109" s="517" t="e">
        <f ca="1">+IF(AND(ISNUMBER(OFFSET('Sanitation Data'!$D$10,0,10*ROW('Sanitation Data'!D103))),'Data Summary'!CM109="Yes"),OFFSET('Sanitation Data'!$D$10,0,10*ROW('Sanitation Data'!D103)),NA())</f>
        <v>#N/A</v>
      </c>
      <c r="Y109" s="517" t="e">
        <f ca="1">+IF(AND(ISNUMBER(OFFSET('Sanitation Data'!$D$11,0,10*ROW('Sanitation Data'!D103))),'Data Summary'!CN109="Yes"),OFFSET('Sanitation Data'!$D$11,0,10*ROW('Sanitation Data'!D103)),NA())</f>
        <v>#N/A</v>
      </c>
      <c r="Z109" s="517" t="e">
        <f ca="1">+IF(AND(ISNUMBER(OFFSET('Sanitation Data'!$D$12,0,10*ROW('Sanitation Data'!D103))),'Data Summary'!CO109="Yes"),OFFSET('Sanitation Data'!$D$12,0,10*ROW('Sanitation Data'!D103)),NA())</f>
        <v>#N/A</v>
      </c>
      <c r="AA109" s="517" t="e">
        <f ca="1">+IF(AND(ISNUMBER(OFFSET('Sanitation Data'!$E$4,0,10*ROW('Sanitation Data'!E103))),'Data Summary'!CP109="Yes"),100-OFFSET('Sanitation Data'!$E$4,0,10*ROW('Sanitation Data'!E103)),NA())</f>
        <v>#N/A</v>
      </c>
      <c r="AB109" s="517" t="e">
        <f ca="1">+IF(AND(ISNUMBER(OFFSET('Sanitation Data'!$E$6,0,10*ROW('Sanitation Data'!E103))),'Data Summary'!CQ109="Yes"),OFFSET('Sanitation Data'!$E$6,0,10*ROW('Sanitation Data'!E103)),NA())</f>
        <v>#N/A</v>
      </c>
      <c r="AC109" s="517" t="e">
        <f ca="1">+IF(AND(ISNUMBER(OFFSET('Sanitation Data'!$E$10,0,10*ROW('Sanitation Data'!E103))),'Data Summary'!CR109="Yes"),OFFSET('Sanitation Data'!$E$10,0,10*ROW('Sanitation Data'!E103)),NA())</f>
        <v>#N/A</v>
      </c>
      <c r="AD109" s="517" t="e">
        <f ca="1">+IF(AND(ISNUMBER(OFFSET('Sanitation Data'!$E$11,0,10*ROW('Sanitation Data'!E103))),'Data Summary'!CS109="Yes"),OFFSET('Sanitation Data'!$E$11,0,10*ROW('Sanitation Data'!E103)),NA())</f>
        <v>#N/A</v>
      </c>
      <c r="AE109" s="517" t="e">
        <f ca="1">+IF(AND(ISNUMBER(OFFSET('Sanitation Data'!$E$12,0,10*ROW('Sanitation Data'!E103))),'Data Summary'!CT109="Yes"),OFFSET('Sanitation Data'!$E$12,0,10*ROW('Sanitation Data'!E103)),NA())</f>
        <v>#N/A</v>
      </c>
      <c r="AF109" s="517" t="e">
        <f ca="1">+IF(AND(ISNUMBER(OFFSET('Sanitation Data'!$F$4,0,10*ROW('Sanitation Data'!F103))),'Data Summary'!CU109="Yes"),100-OFFSET('Sanitation Data'!$F$4,0,10*ROW('Sanitation Data'!F103)),NA())</f>
        <v>#N/A</v>
      </c>
      <c r="AG109" s="517" t="e">
        <f ca="1">+IF(AND(ISNUMBER(OFFSET('Sanitation Data'!$F$6,0,10*ROW('Sanitation Data'!F103))),'Data Summary'!CV109="Yes"),OFFSET('Sanitation Data'!$F$6,0,10*ROW('Sanitation Data'!F103)),NA())</f>
        <v>#N/A</v>
      </c>
      <c r="AH109" s="517" t="e">
        <f ca="1">+IF(AND(ISNUMBER(OFFSET('Sanitation Data'!$F$10,0,10*ROW('Sanitation Data'!F103))),'Data Summary'!CW109="Yes"),OFFSET('Sanitation Data'!$F$10,0,10*ROW('Sanitation Data'!F103)),NA())</f>
        <v>#N/A</v>
      </c>
      <c r="AI109" s="517" t="e">
        <f ca="1">+IF(AND(ISNUMBER(OFFSET('Sanitation Data'!$F$11,0,10*ROW('Sanitation Data'!F103))),'Data Summary'!CX109="Yes"),OFFSET('Sanitation Data'!$F$11,0,10*ROW('Sanitation Data'!F103)),NA())</f>
        <v>#N/A</v>
      </c>
      <c r="AJ109" s="517" t="e">
        <f ca="1">+IF(AND(ISNUMBER(OFFSET('Sanitation Data'!$F$12,0,10*ROW('Sanitation Data'!F103))),'Data Summary'!CY109="Yes"),OFFSET('Sanitation Data'!$F$12,0,10*ROW('Sanitation Data'!F103)),NA())</f>
        <v>#N/A</v>
      </c>
      <c r="AK109" s="517" t="e">
        <f ca="1">+IF(AND(ISNUMBER(OFFSET('Sanitation Data'!$G$4,0,10*ROW('Sanitation Data'!G103))),'Data Summary'!CZ109="Yes"),100-OFFSET('Sanitation Data'!$G$4,0,10*ROW('Sanitation Data'!G103)),NA())</f>
        <v>#N/A</v>
      </c>
      <c r="AL109" s="517" t="e">
        <f ca="1">+IF(AND(ISNUMBER(OFFSET('Sanitation Data'!$G$6,0,10*ROW('Sanitation Data'!G103))),'Data Summary'!DA109="Yes"),OFFSET('Sanitation Data'!$G$6,0,10*ROW('Sanitation Data'!G103)),NA())</f>
        <v>#N/A</v>
      </c>
      <c r="AM109" s="517" t="e">
        <f ca="1">+IF(AND(ISNUMBER(OFFSET('Sanitation Data'!$G$10,0,10*ROW('Sanitation Data'!G103))),'Data Summary'!DB109="Yes"),OFFSET('Sanitation Data'!$G$10,0,10*ROW('Sanitation Data'!G103)),NA())</f>
        <v>#N/A</v>
      </c>
      <c r="AN109" s="517" t="e">
        <f ca="1">+IF(AND(ISNUMBER(OFFSET('Sanitation Data'!$G$11,0,10*ROW('Sanitation Data'!G103))),'Data Summary'!DC109="Yes"),OFFSET('Sanitation Data'!$G$11,0,10*ROW('Sanitation Data'!G103)),NA())</f>
        <v>#N/A</v>
      </c>
      <c r="AO109" s="517" t="e">
        <f ca="1">+IF(AND(ISNUMBER(OFFSET('Sanitation Data'!$G$12,0,10*ROW('Sanitation Data'!G103))),'Data Summary'!DD109="Yes"),OFFSET('Sanitation Data'!$G$12,0,10*ROW('Sanitation Data'!G103)),NA())</f>
        <v>#N/A</v>
      </c>
      <c r="AP109" s="517" t="e">
        <f ca="1">+IF(AND(ISNUMBER(OFFSET('Sanitation Data'!$H$4,0,10*ROW('Sanitation Data'!H103))),'Data Summary'!DE109="Yes"),100-OFFSET('Sanitation Data'!$H$4,0,10*ROW('Sanitation Data'!H103)),NA())</f>
        <v>#N/A</v>
      </c>
      <c r="AQ109" s="517" t="e">
        <f ca="1">+IF(AND(ISNUMBER(OFFSET('Sanitation Data'!$H$6,0,10*ROW('Sanitation Data'!H103))),'Data Summary'!DF109="Yes"),OFFSET('Sanitation Data'!$H$6,0,10*ROW('Sanitation Data'!H103)),NA())</f>
        <v>#N/A</v>
      </c>
      <c r="AR109" s="517" t="e">
        <f ca="1">+IF(AND(ISNUMBER(OFFSET('Sanitation Data'!$H$10,0,10*ROW('Sanitation Data'!H103))),'Data Summary'!DG109="Yes"),OFFSET('Sanitation Data'!$H$10,0,10*ROW('Sanitation Data'!H103)),NA())</f>
        <v>#N/A</v>
      </c>
      <c r="AS109" s="517" t="e">
        <f ca="1">+IF(AND(ISNUMBER(OFFSET('Sanitation Data'!$H$11,0,10*ROW('Sanitation Data'!H103))),'Data Summary'!DH109="Yes"),OFFSET('Sanitation Data'!$H$11,0,10*ROW('Sanitation Data'!H103)),NA())</f>
        <v>#N/A</v>
      </c>
      <c r="AT109" s="517" t="e">
        <f ca="1">+IF(AND(ISNUMBER(OFFSET('Sanitation Data'!$H$12,0,10*ROW('Sanitation Data'!H103))),'Data Summary'!DI109="Yes"),OFFSET('Sanitation Data'!$H$12,0,10*ROW('Sanitation Data'!H103)),NA())</f>
        <v>#N/A</v>
      </c>
      <c r="AU109" s="517" t="e">
        <f ca="1">+IF(AND(ISNUMBER(OFFSET('Sanitation Data'!$I$4,0,10*ROW('Sanitation Data'!I103))),'Data Summary'!DJ109="Yes"),100-OFFSET('Sanitation Data'!$I$4,0,10*ROW('Sanitation Data'!I103)),NA())</f>
        <v>#N/A</v>
      </c>
      <c r="AV109" s="517" t="e">
        <f ca="1">+IF(AND(ISNUMBER(OFFSET('Sanitation Data'!$I$6,0,10*ROW('Sanitation Data'!I103))),'Data Summary'!DK109="Yes"),OFFSET('Sanitation Data'!$I$6,0,10*ROW('Sanitation Data'!I103)),NA())</f>
        <v>#N/A</v>
      </c>
      <c r="AW109" s="517" t="e">
        <f ca="1">+IF(AND(ISNUMBER(OFFSET('Sanitation Data'!$I$10,0,10*ROW('Sanitation Data'!I103))),'Data Summary'!DL109="Yes"),OFFSET('Sanitation Data'!$I$10,0,10*ROW('Sanitation Data'!I103)),NA())</f>
        <v>#N/A</v>
      </c>
      <c r="AX109" s="517" t="e">
        <f ca="1">+IF(AND(ISNUMBER(OFFSET('Sanitation Data'!$I$11,0,10*ROW('Sanitation Data'!I103))),'Data Summary'!DM109="Yes"),OFFSET('Sanitation Data'!$I$11,0,10*ROW('Sanitation Data'!I103)),NA())</f>
        <v>#N/A</v>
      </c>
      <c r="AY109" s="517" t="e">
        <f ca="1">+IF(AND(ISNUMBER(OFFSET('Sanitation Data'!$I$12,0,10*ROW('Sanitation Data'!I103))),'Data Summary'!DN109="Yes"),OFFSET('Sanitation Data'!$I$12,0,10*ROW('Sanitation Data'!I103)),NA())</f>
        <v>#N/A</v>
      </c>
      <c r="AZ109" s="518" t="e">
        <f ca="1">+IF(AND(ISNUMBER(OFFSET('Hygiene Data'!$D$5,0,10*ROW('Hygiene Data'!D103))),'Data Summary'!DO109="Yes"),OFFSET('Hygiene Data'!$D$5,0,10*ROW('Hygiene Data'!D103)),NA())</f>
        <v>#N/A</v>
      </c>
      <c r="BA109" s="518" t="e">
        <f ca="1">+IF(AND(ISNUMBER(OFFSET('Hygiene Data'!$D$7,0,10*ROW('Hygiene Data'!D103))),'Data Summary'!DP109="Yes"),OFFSET('Hygiene Data'!$D$7,0,10*ROW('Hygiene Data'!D103)),NA())</f>
        <v>#N/A</v>
      </c>
      <c r="BB109" s="518" t="e">
        <f ca="1">+IF(AND(ISNUMBER(OFFSET('Hygiene Data'!$D$9,0,10*ROW('Hygiene Data'!D103))),'Data Summary'!DQ109="Yes"),OFFSET('Hygiene Data'!$D$9,0,10*ROW('Hygiene Data'!D103)),NA())</f>
        <v>#N/A</v>
      </c>
      <c r="BC109" s="518" t="e">
        <f ca="1">+IF(AND(ISNUMBER(OFFSET('Hygiene Data'!$E$5,0,10*ROW('Hygiene Data'!E103))),'Data Summary'!DR109="Yes"),OFFSET('Hygiene Data'!$E$5,0,10*ROW('Hygiene Data'!E103)),NA())</f>
        <v>#N/A</v>
      </c>
      <c r="BD109" s="518" t="e">
        <f ca="1">+IF(AND(ISNUMBER(OFFSET('Hygiene Data'!$E$7,0,10*ROW('Hygiene Data'!E103))),'Data Summary'!DS109="Yes"),OFFSET('Hygiene Data'!$E$7,0,10*ROW('Hygiene Data'!E103)),NA())</f>
        <v>#N/A</v>
      </c>
      <c r="BE109" s="518" t="e">
        <f ca="1">+IF(AND(ISNUMBER(OFFSET('Hygiene Data'!$E$9,0,10*ROW('Hygiene Data'!E103))),'Data Summary'!DT109="Yes"),OFFSET('Hygiene Data'!$E$9,0,10*ROW('Hygiene Data'!E103)),NA())</f>
        <v>#N/A</v>
      </c>
      <c r="BF109" s="518" t="e">
        <f ca="1">+IF(AND(ISNUMBER(OFFSET('Hygiene Data'!$F$5,0,10*ROW('Hygiene Data'!F103))),'Data Summary'!DU109="Yes"),OFFSET('Hygiene Data'!$F$5,0,10*ROW('Hygiene Data'!F103)),NA())</f>
        <v>#N/A</v>
      </c>
      <c r="BG109" s="518" t="e">
        <f ca="1">+IF(AND(ISNUMBER(OFFSET('Hygiene Data'!$F$7,0,10*ROW('Hygiene Data'!F103))),'Data Summary'!DV109="Yes"),OFFSET('Hygiene Data'!$F$7,0,10*ROW('Hygiene Data'!F103)),NA())</f>
        <v>#N/A</v>
      </c>
      <c r="BH109" s="518" t="e">
        <f ca="1">+IF(AND(ISNUMBER(OFFSET('Hygiene Data'!$F$9,0,10*ROW('Hygiene Data'!F103))),'Data Summary'!DW109="Yes"),OFFSET('Hygiene Data'!$F$9,0,10*ROW('Hygiene Data'!F103)),NA())</f>
        <v>#N/A</v>
      </c>
      <c r="BI109" s="518" t="e">
        <f ca="1">+IF(AND(ISNUMBER(OFFSET('Hygiene Data'!$G$5,0,10*ROW('Hygiene Data'!G103))),'Data Summary'!DX109="Yes"),OFFSET('Hygiene Data'!$G$5,0,10*ROW('Hygiene Data'!G103)),NA())</f>
        <v>#N/A</v>
      </c>
      <c r="BJ109" s="518" t="e">
        <f ca="1">+IF(AND(ISNUMBER(OFFSET('Hygiene Data'!$G$7,0,10*ROW('Hygiene Data'!G103))),'Data Summary'!DY109="Yes"),OFFSET('Hygiene Data'!$G$7,0,10*ROW('Hygiene Data'!G103)),NA())</f>
        <v>#N/A</v>
      </c>
      <c r="BK109" s="518" t="e">
        <f ca="1">+IF(AND(ISNUMBER(OFFSET('Hygiene Data'!$G$9,0,10*ROW('Hygiene Data'!G103))),'Data Summary'!DZ109="Yes"),OFFSET('Hygiene Data'!$G$9,0,10*ROW('Hygiene Data'!G103)),NA())</f>
        <v>#N/A</v>
      </c>
      <c r="BL109" s="518" t="e">
        <f ca="1">+IF(AND(ISNUMBER(OFFSET('Hygiene Data'!$H$5,0,10*ROW('Hygiene Data'!H103))),'Data Summary'!EA109="Yes"),OFFSET('Hygiene Data'!$H$5,0,10*ROW('Hygiene Data'!H103)),NA())</f>
        <v>#N/A</v>
      </c>
      <c r="BM109" s="518" t="e">
        <f ca="1">+IF(AND(ISNUMBER(OFFSET('Hygiene Data'!$H$7,0,10*ROW('Hygiene Data'!H103))),'Data Summary'!EB109="Yes"),OFFSET('Hygiene Data'!$H$7,0,10*ROW('Hygiene Data'!H103)),NA())</f>
        <v>#N/A</v>
      </c>
      <c r="BN109" s="518" t="e">
        <f ca="1">+IF(AND(ISNUMBER(OFFSET('Hygiene Data'!$H$9,0,10*ROW('Hygiene Data'!H103))),'Data Summary'!EC109="Yes"),OFFSET('Hygiene Data'!$H$9,0,10*ROW('Hygiene Data'!H103)),NA())</f>
        <v>#N/A</v>
      </c>
      <c r="BO109" s="518" t="e">
        <f ca="1">+IF(AND(ISNUMBER(OFFSET('Hygiene Data'!$I$5,0,10*ROW('Hygiene Data'!I103))),'Data Summary'!ED109="Yes"),OFFSET('Hygiene Data'!$I$5,0,10*ROW('Hygiene Data'!I103)),NA())</f>
        <v>#N/A</v>
      </c>
      <c r="BP109" s="518" t="e">
        <f ca="1">+IF(AND(ISNUMBER(OFFSET('Hygiene Data'!$I$7,0,10*ROW('Hygiene Data'!I103))),'Data Summary'!EE109="Yes"),OFFSET('Hygiene Data'!$I$7,0,10*ROW('Hygiene Data'!I103)),NA())</f>
        <v>#N/A</v>
      </c>
      <c r="BQ109" s="518" t="e">
        <f ca="1">+IF(AND(ISNUMBER(OFFSET('Hygiene Data'!$I$9,0,10*ROW('Hygiene Data'!I103))),'Data Summary'!EF109="Yes"),OFFSET('Hygiene Data'!$I$9,0,10*ROW('Hygiene Data'!I103)),NA())</f>
        <v>#N/A</v>
      </c>
    </row>
    <row r="110" spans="1:69" x14ac:dyDescent="0.25">
      <c r="A110" s="514" t="e">
        <f ca="1">+RIGHT('Data Summary'!A110,LEN('Data Summary'!A110)-9)</f>
        <v>#VALUE!</v>
      </c>
      <c r="B110" s="488" t="str">
        <f ca="1">+IF(ISTEXT('Data Summary'!B110),'Data Summary'!B110,"")</f>
        <v/>
      </c>
      <c r="C110" s="515" t="e">
        <f ca="1">+VALUE('Data Summary'!C110)</f>
        <v>#VALUE!</v>
      </c>
      <c r="D110" s="516" t="e">
        <f ca="1">+IF(AND(ISNUMBER(OFFSET('Water Data'!$D$4,0,10*ROW('Water Data'!D104))),'Data Summary'!BS110="Yes"),100-OFFSET('Water Data'!$D$4,0,10*ROW('Water Data'!D104)),NA())</f>
        <v>#N/A</v>
      </c>
      <c r="E110" s="516" t="e">
        <f ca="1">+IF(AND(ISNUMBER(OFFSET('Water Data'!$D$6,0,10*ROW('Water Data'!D104))),'Data Summary'!BT110="Yes"),OFFSET('Water Data'!$D$6,0,10*ROW('Water Data'!D104)),NA())</f>
        <v>#N/A</v>
      </c>
      <c r="F110" s="516" t="e">
        <f ca="1">+IF(AND(ISNUMBER(OFFSET('Water Data'!$D$9,0,10*ROW('Water Data'!D104))),'Data Summary'!BU110="Yes"),OFFSET('Water Data'!$D$9,0,10*ROW('Water Data'!D104)),NA())</f>
        <v>#N/A</v>
      </c>
      <c r="G110" s="516" t="e">
        <f ca="1">+IF(AND(ISNUMBER(OFFSET('Water Data'!$E$4,0,10*ROW('Water Data'!E104))),'Data Summary'!BV110="Yes"),100-OFFSET('Water Data'!$E$4,0,10*ROW('Water Data'!E104)),NA())</f>
        <v>#N/A</v>
      </c>
      <c r="H110" s="516" t="e">
        <f ca="1">+IF(AND(ISNUMBER(OFFSET('Water Data'!$E$6,0,10*ROW('Water Data'!E104))),'Data Summary'!BW110="Yes"),OFFSET('Water Data'!$E$6,0,10*ROW('Water Data'!E104)),NA())</f>
        <v>#N/A</v>
      </c>
      <c r="I110" s="516" t="e">
        <f ca="1">+IF(AND(ISNUMBER(OFFSET('Water Data'!$E$9,0,10*ROW('Water Data'!E104))),'Data Summary'!BX110="Yes"),OFFSET('Water Data'!$E$9,0,10*ROW('Water Data'!E104)),NA())</f>
        <v>#N/A</v>
      </c>
      <c r="J110" s="516" t="e">
        <f ca="1">+IF(AND(ISNUMBER(OFFSET('Water Data'!$F$4,0,10*ROW('Water Data'!F104))),'Data Summary'!BY110="Yes"),100-OFFSET('Water Data'!$F$4,0,10*ROW('Water Data'!F104)),NA())</f>
        <v>#N/A</v>
      </c>
      <c r="K110" s="516" t="e">
        <f ca="1">+IF(AND(ISNUMBER(OFFSET('Water Data'!$F$6,0,10*ROW('Water Data'!F104))),'Data Summary'!BZ110="Yes"),OFFSET('Water Data'!$F$6,0,10*ROW('Water Data'!F104)),NA())</f>
        <v>#N/A</v>
      </c>
      <c r="L110" s="516" t="e">
        <f ca="1">+IF(AND(ISNUMBER(OFFSET('Water Data'!$F$9,0,10*ROW('Water Data'!F104))),'Data Summary'!CA110="Yes"),OFFSET('Water Data'!$F$9,0,10*ROW('Water Data'!F104)),NA())</f>
        <v>#N/A</v>
      </c>
      <c r="M110" s="516" t="e">
        <f ca="1">+IF(AND(ISNUMBER(OFFSET('Water Data'!$G$4,0,10*ROW('Water Data'!G104))),'Data Summary'!CB110="Yes"),100-OFFSET('Water Data'!$G$4,0,10*ROW('Water Data'!G104)),NA())</f>
        <v>#N/A</v>
      </c>
      <c r="N110" s="516" t="e">
        <f ca="1">+IF(AND(ISNUMBER(OFFSET('Water Data'!$G$6,0,10*ROW('Water Data'!G104))),'Data Summary'!CC110="Yes"),OFFSET('Water Data'!$G$6,0,10*ROW('Water Data'!G104)),NA())</f>
        <v>#N/A</v>
      </c>
      <c r="O110" s="516" t="e">
        <f ca="1">+IF(AND(ISNUMBER(OFFSET('Water Data'!$G$9,0,10*ROW('Water Data'!G104))),'Data Summary'!CD110="Yes"),OFFSET('Water Data'!$G$9,0,10*ROW('Water Data'!G104)),NA())</f>
        <v>#N/A</v>
      </c>
      <c r="P110" s="516" t="e">
        <f ca="1">+IF(AND(ISNUMBER(OFFSET('Water Data'!$H$4,0,10*ROW('Water Data'!H104))),'Data Summary'!CE110="Yes"),100-OFFSET('Water Data'!$H$4,0,10*ROW('Water Data'!H104)),NA())</f>
        <v>#N/A</v>
      </c>
      <c r="Q110" s="516" t="e">
        <f ca="1">+IF(AND(ISNUMBER(OFFSET('Water Data'!$H$6,0,10*ROW('Water Data'!H104))),'Data Summary'!CF110="Yes"),OFFSET('Water Data'!$H$6,0,10*ROW('Water Data'!H104)),NA())</f>
        <v>#N/A</v>
      </c>
      <c r="R110" s="516" t="e">
        <f ca="1">+IF(AND(ISNUMBER(OFFSET('Water Data'!$H$9,0,10*ROW('Water Data'!H104))),'Data Summary'!CG110="Yes"),OFFSET('Water Data'!$H$9,0,10*ROW('Water Data'!H104)),NA())</f>
        <v>#N/A</v>
      </c>
      <c r="S110" s="516" t="e">
        <f ca="1">+IF(AND(ISNUMBER(OFFSET('Water Data'!$I$4,0,10*ROW('Water Data'!I104))),'Data Summary'!CH110="Yes"),100-OFFSET('Water Data'!$I$4,0,10*ROW('Water Data'!I104)),NA())</f>
        <v>#N/A</v>
      </c>
      <c r="T110" s="516" t="e">
        <f ca="1">+IF(AND(ISNUMBER(OFFSET('Water Data'!$I$6,0,10*ROW('Water Data'!I104))),'Data Summary'!CI110="Yes"),OFFSET('Water Data'!$I$6,0,10*ROW('Water Data'!I104)),NA())</f>
        <v>#N/A</v>
      </c>
      <c r="U110" s="516" t="e">
        <f ca="1">+IF(AND(ISNUMBER(OFFSET('Water Data'!$I$9,0,10*ROW('Water Data'!I104))),'Data Summary'!CJ110="Yes"),OFFSET('Water Data'!$I$9,0,10*ROW('Water Data'!I104)),NA())</f>
        <v>#N/A</v>
      </c>
      <c r="V110" s="517" t="e">
        <f ca="1">+IF(AND(ISNUMBER(OFFSET('Sanitation Data'!$D$4,0,10*ROW('Sanitation Data'!D104))),'Data Summary'!CK110="Yes"),100-OFFSET('Sanitation Data'!$D$4,0,10*ROW('Sanitation Data'!D104)),NA())</f>
        <v>#N/A</v>
      </c>
      <c r="W110" s="517" t="e">
        <f ca="1">+IF(AND(ISNUMBER(OFFSET('Sanitation Data'!$D$6,0,10*ROW('Sanitation Data'!D104))),'Data Summary'!CL110="Yes"),OFFSET('Sanitation Data'!$D$6,0,10*ROW('Sanitation Data'!D104)),NA())</f>
        <v>#N/A</v>
      </c>
      <c r="X110" s="517" t="e">
        <f ca="1">+IF(AND(ISNUMBER(OFFSET('Sanitation Data'!$D$10,0,10*ROW('Sanitation Data'!D104))),'Data Summary'!CM110="Yes"),OFFSET('Sanitation Data'!$D$10,0,10*ROW('Sanitation Data'!D104)),NA())</f>
        <v>#N/A</v>
      </c>
      <c r="Y110" s="517" t="e">
        <f ca="1">+IF(AND(ISNUMBER(OFFSET('Sanitation Data'!$D$11,0,10*ROW('Sanitation Data'!D104))),'Data Summary'!CN110="Yes"),OFFSET('Sanitation Data'!$D$11,0,10*ROW('Sanitation Data'!D104)),NA())</f>
        <v>#N/A</v>
      </c>
      <c r="Z110" s="517" t="e">
        <f ca="1">+IF(AND(ISNUMBER(OFFSET('Sanitation Data'!$D$12,0,10*ROW('Sanitation Data'!D104))),'Data Summary'!CO110="Yes"),OFFSET('Sanitation Data'!$D$12,0,10*ROW('Sanitation Data'!D104)),NA())</f>
        <v>#N/A</v>
      </c>
      <c r="AA110" s="517" t="e">
        <f ca="1">+IF(AND(ISNUMBER(OFFSET('Sanitation Data'!$E$4,0,10*ROW('Sanitation Data'!E104))),'Data Summary'!CP110="Yes"),100-OFFSET('Sanitation Data'!$E$4,0,10*ROW('Sanitation Data'!E104)),NA())</f>
        <v>#N/A</v>
      </c>
      <c r="AB110" s="517" t="e">
        <f ca="1">+IF(AND(ISNUMBER(OFFSET('Sanitation Data'!$E$6,0,10*ROW('Sanitation Data'!E104))),'Data Summary'!CQ110="Yes"),OFFSET('Sanitation Data'!$E$6,0,10*ROW('Sanitation Data'!E104)),NA())</f>
        <v>#N/A</v>
      </c>
      <c r="AC110" s="517" t="e">
        <f ca="1">+IF(AND(ISNUMBER(OFFSET('Sanitation Data'!$E$10,0,10*ROW('Sanitation Data'!E104))),'Data Summary'!CR110="Yes"),OFFSET('Sanitation Data'!$E$10,0,10*ROW('Sanitation Data'!E104)),NA())</f>
        <v>#N/A</v>
      </c>
      <c r="AD110" s="517" t="e">
        <f ca="1">+IF(AND(ISNUMBER(OFFSET('Sanitation Data'!$E$11,0,10*ROW('Sanitation Data'!E104))),'Data Summary'!CS110="Yes"),OFFSET('Sanitation Data'!$E$11,0,10*ROW('Sanitation Data'!E104)),NA())</f>
        <v>#N/A</v>
      </c>
      <c r="AE110" s="517" t="e">
        <f ca="1">+IF(AND(ISNUMBER(OFFSET('Sanitation Data'!$E$12,0,10*ROW('Sanitation Data'!E104))),'Data Summary'!CT110="Yes"),OFFSET('Sanitation Data'!$E$12,0,10*ROW('Sanitation Data'!E104)),NA())</f>
        <v>#N/A</v>
      </c>
      <c r="AF110" s="517" t="e">
        <f ca="1">+IF(AND(ISNUMBER(OFFSET('Sanitation Data'!$F$4,0,10*ROW('Sanitation Data'!F104))),'Data Summary'!CU110="Yes"),100-OFFSET('Sanitation Data'!$F$4,0,10*ROW('Sanitation Data'!F104)),NA())</f>
        <v>#N/A</v>
      </c>
      <c r="AG110" s="517" t="e">
        <f ca="1">+IF(AND(ISNUMBER(OFFSET('Sanitation Data'!$F$6,0,10*ROW('Sanitation Data'!F104))),'Data Summary'!CV110="Yes"),OFFSET('Sanitation Data'!$F$6,0,10*ROW('Sanitation Data'!F104)),NA())</f>
        <v>#N/A</v>
      </c>
      <c r="AH110" s="517" t="e">
        <f ca="1">+IF(AND(ISNUMBER(OFFSET('Sanitation Data'!$F$10,0,10*ROW('Sanitation Data'!F104))),'Data Summary'!CW110="Yes"),OFFSET('Sanitation Data'!$F$10,0,10*ROW('Sanitation Data'!F104)),NA())</f>
        <v>#N/A</v>
      </c>
      <c r="AI110" s="517" t="e">
        <f ca="1">+IF(AND(ISNUMBER(OFFSET('Sanitation Data'!$F$11,0,10*ROW('Sanitation Data'!F104))),'Data Summary'!CX110="Yes"),OFFSET('Sanitation Data'!$F$11,0,10*ROW('Sanitation Data'!F104)),NA())</f>
        <v>#N/A</v>
      </c>
      <c r="AJ110" s="517" t="e">
        <f ca="1">+IF(AND(ISNUMBER(OFFSET('Sanitation Data'!$F$12,0,10*ROW('Sanitation Data'!F104))),'Data Summary'!CY110="Yes"),OFFSET('Sanitation Data'!$F$12,0,10*ROW('Sanitation Data'!F104)),NA())</f>
        <v>#N/A</v>
      </c>
      <c r="AK110" s="517" t="e">
        <f ca="1">+IF(AND(ISNUMBER(OFFSET('Sanitation Data'!$G$4,0,10*ROW('Sanitation Data'!G104))),'Data Summary'!CZ110="Yes"),100-OFFSET('Sanitation Data'!$G$4,0,10*ROW('Sanitation Data'!G104)),NA())</f>
        <v>#N/A</v>
      </c>
      <c r="AL110" s="517" t="e">
        <f ca="1">+IF(AND(ISNUMBER(OFFSET('Sanitation Data'!$G$6,0,10*ROW('Sanitation Data'!G104))),'Data Summary'!DA110="Yes"),OFFSET('Sanitation Data'!$G$6,0,10*ROW('Sanitation Data'!G104)),NA())</f>
        <v>#N/A</v>
      </c>
      <c r="AM110" s="517" t="e">
        <f ca="1">+IF(AND(ISNUMBER(OFFSET('Sanitation Data'!$G$10,0,10*ROW('Sanitation Data'!G104))),'Data Summary'!DB110="Yes"),OFFSET('Sanitation Data'!$G$10,0,10*ROW('Sanitation Data'!G104)),NA())</f>
        <v>#N/A</v>
      </c>
      <c r="AN110" s="517" t="e">
        <f ca="1">+IF(AND(ISNUMBER(OFFSET('Sanitation Data'!$G$11,0,10*ROW('Sanitation Data'!G104))),'Data Summary'!DC110="Yes"),OFFSET('Sanitation Data'!$G$11,0,10*ROW('Sanitation Data'!G104)),NA())</f>
        <v>#N/A</v>
      </c>
      <c r="AO110" s="517" t="e">
        <f ca="1">+IF(AND(ISNUMBER(OFFSET('Sanitation Data'!$G$12,0,10*ROW('Sanitation Data'!G104))),'Data Summary'!DD110="Yes"),OFFSET('Sanitation Data'!$G$12,0,10*ROW('Sanitation Data'!G104)),NA())</f>
        <v>#N/A</v>
      </c>
      <c r="AP110" s="517" t="e">
        <f ca="1">+IF(AND(ISNUMBER(OFFSET('Sanitation Data'!$H$4,0,10*ROW('Sanitation Data'!H104))),'Data Summary'!DE110="Yes"),100-OFFSET('Sanitation Data'!$H$4,0,10*ROW('Sanitation Data'!H104)),NA())</f>
        <v>#N/A</v>
      </c>
      <c r="AQ110" s="517" t="e">
        <f ca="1">+IF(AND(ISNUMBER(OFFSET('Sanitation Data'!$H$6,0,10*ROW('Sanitation Data'!H104))),'Data Summary'!DF110="Yes"),OFFSET('Sanitation Data'!$H$6,0,10*ROW('Sanitation Data'!H104)),NA())</f>
        <v>#N/A</v>
      </c>
      <c r="AR110" s="517" t="e">
        <f ca="1">+IF(AND(ISNUMBER(OFFSET('Sanitation Data'!$H$10,0,10*ROW('Sanitation Data'!H104))),'Data Summary'!DG110="Yes"),OFFSET('Sanitation Data'!$H$10,0,10*ROW('Sanitation Data'!H104)),NA())</f>
        <v>#N/A</v>
      </c>
      <c r="AS110" s="517" t="e">
        <f ca="1">+IF(AND(ISNUMBER(OFFSET('Sanitation Data'!$H$11,0,10*ROW('Sanitation Data'!H104))),'Data Summary'!DH110="Yes"),OFFSET('Sanitation Data'!$H$11,0,10*ROW('Sanitation Data'!H104)),NA())</f>
        <v>#N/A</v>
      </c>
      <c r="AT110" s="517" t="e">
        <f ca="1">+IF(AND(ISNUMBER(OFFSET('Sanitation Data'!$H$12,0,10*ROW('Sanitation Data'!H104))),'Data Summary'!DI110="Yes"),OFFSET('Sanitation Data'!$H$12,0,10*ROW('Sanitation Data'!H104)),NA())</f>
        <v>#N/A</v>
      </c>
      <c r="AU110" s="517" t="e">
        <f ca="1">+IF(AND(ISNUMBER(OFFSET('Sanitation Data'!$I$4,0,10*ROW('Sanitation Data'!I104))),'Data Summary'!DJ110="Yes"),100-OFFSET('Sanitation Data'!$I$4,0,10*ROW('Sanitation Data'!I104)),NA())</f>
        <v>#N/A</v>
      </c>
      <c r="AV110" s="517" t="e">
        <f ca="1">+IF(AND(ISNUMBER(OFFSET('Sanitation Data'!$I$6,0,10*ROW('Sanitation Data'!I104))),'Data Summary'!DK110="Yes"),OFFSET('Sanitation Data'!$I$6,0,10*ROW('Sanitation Data'!I104)),NA())</f>
        <v>#N/A</v>
      </c>
      <c r="AW110" s="517" t="e">
        <f ca="1">+IF(AND(ISNUMBER(OFFSET('Sanitation Data'!$I$10,0,10*ROW('Sanitation Data'!I104))),'Data Summary'!DL110="Yes"),OFFSET('Sanitation Data'!$I$10,0,10*ROW('Sanitation Data'!I104)),NA())</f>
        <v>#N/A</v>
      </c>
      <c r="AX110" s="517" t="e">
        <f ca="1">+IF(AND(ISNUMBER(OFFSET('Sanitation Data'!$I$11,0,10*ROW('Sanitation Data'!I104))),'Data Summary'!DM110="Yes"),OFFSET('Sanitation Data'!$I$11,0,10*ROW('Sanitation Data'!I104)),NA())</f>
        <v>#N/A</v>
      </c>
      <c r="AY110" s="517" t="e">
        <f ca="1">+IF(AND(ISNUMBER(OFFSET('Sanitation Data'!$I$12,0,10*ROW('Sanitation Data'!I104))),'Data Summary'!DN110="Yes"),OFFSET('Sanitation Data'!$I$12,0,10*ROW('Sanitation Data'!I104)),NA())</f>
        <v>#N/A</v>
      </c>
      <c r="AZ110" s="518" t="e">
        <f ca="1">+IF(AND(ISNUMBER(OFFSET('Hygiene Data'!$D$5,0,10*ROW('Hygiene Data'!D104))),'Data Summary'!DO110="Yes"),OFFSET('Hygiene Data'!$D$5,0,10*ROW('Hygiene Data'!D104)),NA())</f>
        <v>#N/A</v>
      </c>
      <c r="BA110" s="518" t="e">
        <f ca="1">+IF(AND(ISNUMBER(OFFSET('Hygiene Data'!$D$7,0,10*ROW('Hygiene Data'!D104))),'Data Summary'!DP110="Yes"),OFFSET('Hygiene Data'!$D$7,0,10*ROW('Hygiene Data'!D104)),NA())</f>
        <v>#N/A</v>
      </c>
      <c r="BB110" s="518" t="e">
        <f ca="1">+IF(AND(ISNUMBER(OFFSET('Hygiene Data'!$D$9,0,10*ROW('Hygiene Data'!D104))),'Data Summary'!DQ110="Yes"),OFFSET('Hygiene Data'!$D$9,0,10*ROW('Hygiene Data'!D104)),NA())</f>
        <v>#N/A</v>
      </c>
      <c r="BC110" s="518" t="e">
        <f ca="1">+IF(AND(ISNUMBER(OFFSET('Hygiene Data'!$E$5,0,10*ROW('Hygiene Data'!E104))),'Data Summary'!DR110="Yes"),OFFSET('Hygiene Data'!$E$5,0,10*ROW('Hygiene Data'!E104)),NA())</f>
        <v>#N/A</v>
      </c>
      <c r="BD110" s="518" t="e">
        <f ca="1">+IF(AND(ISNUMBER(OFFSET('Hygiene Data'!$E$7,0,10*ROW('Hygiene Data'!E104))),'Data Summary'!DS110="Yes"),OFFSET('Hygiene Data'!$E$7,0,10*ROW('Hygiene Data'!E104)),NA())</f>
        <v>#N/A</v>
      </c>
      <c r="BE110" s="518" t="e">
        <f ca="1">+IF(AND(ISNUMBER(OFFSET('Hygiene Data'!$E$9,0,10*ROW('Hygiene Data'!E104))),'Data Summary'!DT110="Yes"),OFFSET('Hygiene Data'!$E$9,0,10*ROW('Hygiene Data'!E104)),NA())</f>
        <v>#N/A</v>
      </c>
      <c r="BF110" s="518" t="e">
        <f ca="1">+IF(AND(ISNUMBER(OFFSET('Hygiene Data'!$F$5,0,10*ROW('Hygiene Data'!F104))),'Data Summary'!DU110="Yes"),OFFSET('Hygiene Data'!$F$5,0,10*ROW('Hygiene Data'!F104)),NA())</f>
        <v>#N/A</v>
      </c>
      <c r="BG110" s="518" t="e">
        <f ca="1">+IF(AND(ISNUMBER(OFFSET('Hygiene Data'!$F$7,0,10*ROW('Hygiene Data'!F104))),'Data Summary'!DV110="Yes"),OFFSET('Hygiene Data'!$F$7,0,10*ROW('Hygiene Data'!F104)),NA())</f>
        <v>#N/A</v>
      </c>
      <c r="BH110" s="518" t="e">
        <f ca="1">+IF(AND(ISNUMBER(OFFSET('Hygiene Data'!$F$9,0,10*ROW('Hygiene Data'!F104))),'Data Summary'!DW110="Yes"),OFFSET('Hygiene Data'!$F$9,0,10*ROW('Hygiene Data'!F104)),NA())</f>
        <v>#N/A</v>
      </c>
      <c r="BI110" s="518" t="e">
        <f ca="1">+IF(AND(ISNUMBER(OFFSET('Hygiene Data'!$G$5,0,10*ROW('Hygiene Data'!G104))),'Data Summary'!DX110="Yes"),OFFSET('Hygiene Data'!$G$5,0,10*ROW('Hygiene Data'!G104)),NA())</f>
        <v>#N/A</v>
      </c>
      <c r="BJ110" s="518" t="e">
        <f ca="1">+IF(AND(ISNUMBER(OFFSET('Hygiene Data'!$G$7,0,10*ROW('Hygiene Data'!G104))),'Data Summary'!DY110="Yes"),OFFSET('Hygiene Data'!$G$7,0,10*ROW('Hygiene Data'!G104)),NA())</f>
        <v>#N/A</v>
      </c>
      <c r="BK110" s="518" t="e">
        <f ca="1">+IF(AND(ISNUMBER(OFFSET('Hygiene Data'!$G$9,0,10*ROW('Hygiene Data'!G104))),'Data Summary'!DZ110="Yes"),OFFSET('Hygiene Data'!$G$9,0,10*ROW('Hygiene Data'!G104)),NA())</f>
        <v>#N/A</v>
      </c>
      <c r="BL110" s="518" t="e">
        <f ca="1">+IF(AND(ISNUMBER(OFFSET('Hygiene Data'!$H$5,0,10*ROW('Hygiene Data'!H104))),'Data Summary'!EA110="Yes"),OFFSET('Hygiene Data'!$H$5,0,10*ROW('Hygiene Data'!H104)),NA())</f>
        <v>#N/A</v>
      </c>
      <c r="BM110" s="518" t="e">
        <f ca="1">+IF(AND(ISNUMBER(OFFSET('Hygiene Data'!$H$7,0,10*ROW('Hygiene Data'!H104))),'Data Summary'!EB110="Yes"),OFFSET('Hygiene Data'!$H$7,0,10*ROW('Hygiene Data'!H104)),NA())</f>
        <v>#N/A</v>
      </c>
      <c r="BN110" s="518" t="e">
        <f ca="1">+IF(AND(ISNUMBER(OFFSET('Hygiene Data'!$H$9,0,10*ROW('Hygiene Data'!H104))),'Data Summary'!EC110="Yes"),OFFSET('Hygiene Data'!$H$9,0,10*ROW('Hygiene Data'!H104)),NA())</f>
        <v>#N/A</v>
      </c>
      <c r="BO110" s="518" t="e">
        <f ca="1">+IF(AND(ISNUMBER(OFFSET('Hygiene Data'!$I$5,0,10*ROW('Hygiene Data'!I104))),'Data Summary'!ED110="Yes"),OFFSET('Hygiene Data'!$I$5,0,10*ROW('Hygiene Data'!I104)),NA())</f>
        <v>#N/A</v>
      </c>
      <c r="BP110" s="518" t="e">
        <f ca="1">+IF(AND(ISNUMBER(OFFSET('Hygiene Data'!$I$7,0,10*ROW('Hygiene Data'!I104))),'Data Summary'!EE110="Yes"),OFFSET('Hygiene Data'!$I$7,0,10*ROW('Hygiene Data'!I104)),NA())</f>
        <v>#N/A</v>
      </c>
      <c r="BQ110" s="518" t="e">
        <f ca="1">+IF(AND(ISNUMBER(OFFSET('Hygiene Data'!$I$9,0,10*ROW('Hygiene Data'!I104))),'Data Summary'!EF110="Yes"),OFFSET('Hygiene Data'!$I$9,0,10*ROW('Hygiene Data'!I104)),NA())</f>
        <v>#N/A</v>
      </c>
    </row>
    <row r="111" spans="1:69" x14ac:dyDescent="0.25">
      <c r="A111" s="514" t="e">
        <f ca="1">+RIGHT('Data Summary'!A111,LEN('Data Summary'!A111)-9)</f>
        <v>#VALUE!</v>
      </c>
      <c r="B111" s="488" t="str">
        <f ca="1">+IF(ISTEXT('Data Summary'!B111),'Data Summary'!B111,"")</f>
        <v/>
      </c>
      <c r="C111" s="515" t="e">
        <f ca="1">+VALUE('Data Summary'!C111)</f>
        <v>#VALUE!</v>
      </c>
      <c r="D111" s="516" t="e">
        <f ca="1">+IF(AND(ISNUMBER(OFFSET('Water Data'!$D$4,0,10*ROW('Water Data'!D105))),'Data Summary'!BS111="Yes"),100-OFFSET('Water Data'!$D$4,0,10*ROW('Water Data'!D105)),NA())</f>
        <v>#N/A</v>
      </c>
      <c r="E111" s="516" t="e">
        <f ca="1">+IF(AND(ISNUMBER(OFFSET('Water Data'!$D$6,0,10*ROW('Water Data'!D105))),'Data Summary'!BT111="Yes"),OFFSET('Water Data'!$D$6,0,10*ROW('Water Data'!D105)),NA())</f>
        <v>#N/A</v>
      </c>
      <c r="F111" s="516" t="e">
        <f ca="1">+IF(AND(ISNUMBER(OFFSET('Water Data'!$D$9,0,10*ROW('Water Data'!D105))),'Data Summary'!BU111="Yes"),OFFSET('Water Data'!$D$9,0,10*ROW('Water Data'!D105)),NA())</f>
        <v>#N/A</v>
      </c>
      <c r="G111" s="516" t="e">
        <f ca="1">+IF(AND(ISNUMBER(OFFSET('Water Data'!$E$4,0,10*ROW('Water Data'!E105))),'Data Summary'!BV111="Yes"),100-OFFSET('Water Data'!$E$4,0,10*ROW('Water Data'!E105)),NA())</f>
        <v>#N/A</v>
      </c>
      <c r="H111" s="516" t="e">
        <f ca="1">+IF(AND(ISNUMBER(OFFSET('Water Data'!$E$6,0,10*ROW('Water Data'!E105))),'Data Summary'!BW111="Yes"),OFFSET('Water Data'!$E$6,0,10*ROW('Water Data'!E105)),NA())</f>
        <v>#N/A</v>
      </c>
      <c r="I111" s="516" t="e">
        <f ca="1">+IF(AND(ISNUMBER(OFFSET('Water Data'!$E$9,0,10*ROW('Water Data'!E105))),'Data Summary'!BX111="Yes"),OFFSET('Water Data'!$E$9,0,10*ROW('Water Data'!E105)),NA())</f>
        <v>#N/A</v>
      </c>
      <c r="J111" s="516" t="e">
        <f ca="1">+IF(AND(ISNUMBER(OFFSET('Water Data'!$F$4,0,10*ROW('Water Data'!F105))),'Data Summary'!BY111="Yes"),100-OFFSET('Water Data'!$F$4,0,10*ROW('Water Data'!F105)),NA())</f>
        <v>#N/A</v>
      </c>
      <c r="K111" s="516" t="e">
        <f ca="1">+IF(AND(ISNUMBER(OFFSET('Water Data'!$F$6,0,10*ROW('Water Data'!F105))),'Data Summary'!BZ111="Yes"),OFFSET('Water Data'!$F$6,0,10*ROW('Water Data'!F105)),NA())</f>
        <v>#N/A</v>
      </c>
      <c r="L111" s="516" t="e">
        <f ca="1">+IF(AND(ISNUMBER(OFFSET('Water Data'!$F$9,0,10*ROW('Water Data'!F105))),'Data Summary'!CA111="Yes"),OFFSET('Water Data'!$F$9,0,10*ROW('Water Data'!F105)),NA())</f>
        <v>#N/A</v>
      </c>
      <c r="M111" s="516" t="e">
        <f ca="1">+IF(AND(ISNUMBER(OFFSET('Water Data'!$G$4,0,10*ROW('Water Data'!G105))),'Data Summary'!CB111="Yes"),100-OFFSET('Water Data'!$G$4,0,10*ROW('Water Data'!G105)),NA())</f>
        <v>#N/A</v>
      </c>
      <c r="N111" s="516" t="e">
        <f ca="1">+IF(AND(ISNUMBER(OFFSET('Water Data'!$G$6,0,10*ROW('Water Data'!G105))),'Data Summary'!CC111="Yes"),OFFSET('Water Data'!$G$6,0,10*ROW('Water Data'!G105)),NA())</f>
        <v>#N/A</v>
      </c>
      <c r="O111" s="516" t="e">
        <f ca="1">+IF(AND(ISNUMBER(OFFSET('Water Data'!$G$9,0,10*ROW('Water Data'!G105))),'Data Summary'!CD111="Yes"),OFFSET('Water Data'!$G$9,0,10*ROW('Water Data'!G105)),NA())</f>
        <v>#N/A</v>
      </c>
      <c r="P111" s="516" t="e">
        <f ca="1">+IF(AND(ISNUMBER(OFFSET('Water Data'!$H$4,0,10*ROW('Water Data'!H105))),'Data Summary'!CE111="Yes"),100-OFFSET('Water Data'!$H$4,0,10*ROW('Water Data'!H105)),NA())</f>
        <v>#N/A</v>
      </c>
      <c r="Q111" s="516" t="e">
        <f ca="1">+IF(AND(ISNUMBER(OFFSET('Water Data'!$H$6,0,10*ROW('Water Data'!H105))),'Data Summary'!CF111="Yes"),OFFSET('Water Data'!$H$6,0,10*ROW('Water Data'!H105)),NA())</f>
        <v>#N/A</v>
      </c>
      <c r="R111" s="516" t="e">
        <f ca="1">+IF(AND(ISNUMBER(OFFSET('Water Data'!$H$9,0,10*ROW('Water Data'!H105))),'Data Summary'!CG111="Yes"),OFFSET('Water Data'!$H$9,0,10*ROW('Water Data'!H105)),NA())</f>
        <v>#N/A</v>
      </c>
      <c r="S111" s="516" t="e">
        <f ca="1">+IF(AND(ISNUMBER(OFFSET('Water Data'!$I$4,0,10*ROW('Water Data'!I105))),'Data Summary'!CH111="Yes"),100-OFFSET('Water Data'!$I$4,0,10*ROW('Water Data'!I105)),NA())</f>
        <v>#N/A</v>
      </c>
      <c r="T111" s="516" t="e">
        <f ca="1">+IF(AND(ISNUMBER(OFFSET('Water Data'!$I$6,0,10*ROW('Water Data'!I105))),'Data Summary'!CI111="Yes"),OFFSET('Water Data'!$I$6,0,10*ROW('Water Data'!I105)),NA())</f>
        <v>#N/A</v>
      </c>
      <c r="U111" s="516" t="e">
        <f ca="1">+IF(AND(ISNUMBER(OFFSET('Water Data'!$I$9,0,10*ROW('Water Data'!I105))),'Data Summary'!CJ111="Yes"),OFFSET('Water Data'!$I$9,0,10*ROW('Water Data'!I105)),NA())</f>
        <v>#N/A</v>
      </c>
      <c r="V111" s="517" t="e">
        <f ca="1">+IF(AND(ISNUMBER(OFFSET('Sanitation Data'!$D$4,0,10*ROW('Sanitation Data'!D105))),'Data Summary'!CK111="Yes"),100-OFFSET('Sanitation Data'!$D$4,0,10*ROW('Sanitation Data'!D105)),NA())</f>
        <v>#N/A</v>
      </c>
      <c r="W111" s="517" t="e">
        <f ca="1">+IF(AND(ISNUMBER(OFFSET('Sanitation Data'!$D$6,0,10*ROW('Sanitation Data'!D105))),'Data Summary'!CL111="Yes"),OFFSET('Sanitation Data'!$D$6,0,10*ROW('Sanitation Data'!D105)),NA())</f>
        <v>#N/A</v>
      </c>
      <c r="X111" s="517" t="e">
        <f ca="1">+IF(AND(ISNUMBER(OFFSET('Sanitation Data'!$D$10,0,10*ROW('Sanitation Data'!D105))),'Data Summary'!CM111="Yes"),OFFSET('Sanitation Data'!$D$10,0,10*ROW('Sanitation Data'!D105)),NA())</f>
        <v>#N/A</v>
      </c>
      <c r="Y111" s="517" t="e">
        <f ca="1">+IF(AND(ISNUMBER(OFFSET('Sanitation Data'!$D$11,0,10*ROW('Sanitation Data'!D105))),'Data Summary'!CN111="Yes"),OFFSET('Sanitation Data'!$D$11,0,10*ROW('Sanitation Data'!D105)),NA())</f>
        <v>#N/A</v>
      </c>
      <c r="Z111" s="517" t="e">
        <f ca="1">+IF(AND(ISNUMBER(OFFSET('Sanitation Data'!$D$12,0,10*ROW('Sanitation Data'!D105))),'Data Summary'!CO111="Yes"),OFFSET('Sanitation Data'!$D$12,0,10*ROW('Sanitation Data'!D105)),NA())</f>
        <v>#N/A</v>
      </c>
      <c r="AA111" s="517" t="e">
        <f ca="1">+IF(AND(ISNUMBER(OFFSET('Sanitation Data'!$E$4,0,10*ROW('Sanitation Data'!E105))),'Data Summary'!CP111="Yes"),100-OFFSET('Sanitation Data'!$E$4,0,10*ROW('Sanitation Data'!E105)),NA())</f>
        <v>#N/A</v>
      </c>
      <c r="AB111" s="517" t="e">
        <f ca="1">+IF(AND(ISNUMBER(OFFSET('Sanitation Data'!$E$6,0,10*ROW('Sanitation Data'!E105))),'Data Summary'!CQ111="Yes"),OFFSET('Sanitation Data'!$E$6,0,10*ROW('Sanitation Data'!E105)),NA())</f>
        <v>#N/A</v>
      </c>
      <c r="AC111" s="517" t="e">
        <f ca="1">+IF(AND(ISNUMBER(OFFSET('Sanitation Data'!$E$10,0,10*ROW('Sanitation Data'!E105))),'Data Summary'!CR111="Yes"),OFFSET('Sanitation Data'!$E$10,0,10*ROW('Sanitation Data'!E105)),NA())</f>
        <v>#N/A</v>
      </c>
      <c r="AD111" s="517" t="e">
        <f ca="1">+IF(AND(ISNUMBER(OFFSET('Sanitation Data'!$E$11,0,10*ROW('Sanitation Data'!E105))),'Data Summary'!CS111="Yes"),OFFSET('Sanitation Data'!$E$11,0,10*ROW('Sanitation Data'!E105)),NA())</f>
        <v>#N/A</v>
      </c>
      <c r="AE111" s="517" t="e">
        <f ca="1">+IF(AND(ISNUMBER(OFFSET('Sanitation Data'!$E$12,0,10*ROW('Sanitation Data'!E105))),'Data Summary'!CT111="Yes"),OFFSET('Sanitation Data'!$E$12,0,10*ROW('Sanitation Data'!E105)),NA())</f>
        <v>#N/A</v>
      </c>
      <c r="AF111" s="517" t="e">
        <f ca="1">+IF(AND(ISNUMBER(OFFSET('Sanitation Data'!$F$4,0,10*ROW('Sanitation Data'!F105))),'Data Summary'!CU111="Yes"),100-OFFSET('Sanitation Data'!$F$4,0,10*ROW('Sanitation Data'!F105)),NA())</f>
        <v>#N/A</v>
      </c>
      <c r="AG111" s="517" t="e">
        <f ca="1">+IF(AND(ISNUMBER(OFFSET('Sanitation Data'!$F$6,0,10*ROW('Sanitation Data'!F105))),'Data Summary'!CV111="Yes"),OFFSET('Sanitation Data'!$F$6,0,10*ROW('Sanitation Data'!F105)),NA())</f>
        <v>#N/A</v>
      </c>
      <c r="AH111" s="517" t="e">
        <f ca="1">+IF(AND(ISNUMBER(OFFSET('Sanitation Data'!$F$10,0,10*ROW('Sanitation Data'!F105))),'Data Summary'!CW111="Yes"),OFFSET('Sanitation Data'!$F$10,0,10*ROW('Sanitation Data'!F105)),NA())</f>
        <v>#N/A</v>
      </c>
      <c r="AI111" s="517" t="e">
        <f ca="1">+IF(AND(ISNUMBER(OFFSET('Sanitation Data'!$F$11,0,10*ROW('Sanitation Data'!F105))),'Data Summary'!CX111="Yes"),OFFSET('Sanitation Data'!$F$11,0,10*ROW('Sanitation Data'!F105)),NA())</f>
        <v>#N/A</v>
      </c>
      <c r="AJ111" s="517" t="e">
        <f ca="1">+IF(AND(ISNUMBER(OFFSET('Sanitation Data'!$F$12,0,10*ROW('Sanitation Data'!F105))),'Data Summary'!CY111="Yes"),OFFSET('Sanitation Data'!$F$12,0,10*ROW('Sanitation Data'!F105)),NA())</f>
        <v>#N/A</v>
      </c>
      <c r="AK111" s="517" t="e">
        <f ca="1">+IF(AND(ISNUMBER(OFFSET('Sanitation Data'!$G$4,0,10*ROW('Sanitation Data'!G105))),'Data Summary'!CZ111="Yes"),100-OFFSET('Sanitation Data'!$G$4,0,10*ROW('Sanitation Data'!G105)),NA())</f>
        <v>#N/A</v>
      </c>
      <c r="AL111" s="517" t="e">
        <f ca="1">+IF(AND(ISNUMBER(OFFSET('Sanitation Data'!$G$6,0,10*ROW('Sanitation Data'!G105))),'Data Summary'!DA111="Yes"),OFFSET('Sanitation Data'!$G$6,0,10*ROW('Sanitation Data'!G105)),NA())</f>
        <v>#N/A</v>
      </c>
      <c r="AM111" s="517" t="e">
        <f ca="1">+IF(AND(ISNUMBER(OFFSET('Sanitation Data'!$G$10,0,10*ROW('Sanitation Data'!G105))),'Data Summary'!DB111="Yes"),OFFSET('Sanitation Data'!$G$10,0,10*ROW('Sanitation Data'!G105)),NA())</f>
        <v>#N/A</v>
      </c>
      <c r="AN111" s="517" t="e">
        <f ca="1">+IF(AND(ISNUMBER(OFFSET('Sanitation Data'!$G$11,0,10*ROW('Sanitation Data'!G105))),'Data Summary'!DC111="Yes"),OFFSET('Sanitation Data'!$G$11,0,10*ROW('Sanitation Data'!G105)),NA())</f>
        <v>#N/A</v>
      </c>
      <c r="AO111" s="517" t="e">
        <f ca="1">+IF(AND(ISNUMBER(OFFSET('Sanitation Data'!$G$12,0,10*ROW('Sanitation Data'!G105))),'Data Summary'!DD111="Yes"),OFFSET('Sanitation Data'!$G$12,0,10*ROW('Sanitation Data'!G105)),NA())</f>
        <v>#N/A</v>
      </c>
      <c r="AP111" s="517" t="e">
        <f ca="1">+IF(AND(ISNUMBER(OFFSET('Sanitation Data'!$H$4,0,10*ROW('Sanitation Data'!H105))),'Data Summary'!DE111="Yes"),100-OFFSET('Sanitation Data'!$H$4,0,10*ROW('Sanitation Data'!H105)),NA())</f>
        <v>#N/A</v>
      </c>
      <c r="AQ111" s="517" t="e">
        <f ca="1">+IF(AND(ISNUMBER(OFFSET('Sanitation Data'!$H$6,0,10*ROW('Sanitation Data'!H105))),'Data Summary'!DF111="Yes"),OFFSET('Sanitation Data'!$H$6,0,10*ROW('Sanitation Data'!H105)),NA())</f>
        <v>#N/A</v>
      </c>
      <c r="AR111" s="517" t="e">
        <f ca="1">+IF(AND(ISNUMBER(OFFSET('Sanitation Data'!$H$10,0,10*ROW('Sanitation Data'!H105))),'Data Summary'!DG111="Yes"),OFFSET('Sanitation Data'!$H$10,0,10*ROW('Sanitation Data'!H105)),NA())</f>
        <v>#N/A</v>
      </c>
      <c r="AS111" s="517" t="e">
        <f ca="1">+IF(AND(ISNUMBER(OFFSET('Sanitation Data'!$H$11,0,10*ROW('Sanitation Data'!H105))),'Data Summary'!DH111="Yes"),OFFSET('Sanitation Data'!$H$11,0,10*ROW('Sanitation Data'!H105)),NA())</f>
        <v>#N/A</v>
      </c>
      <c r="AT111" s="517" t="e">
        <f ca="1">+IF(AND(ISNUMBER(OFFSET('Sanitation Data'!$H$12,0,10*ROW('Sanitation Data'!H105))),'Data Summary'!DI111="Yes"),OFFSET('Sanitation Data'!$H$12,0,10*ROW('Sanitation Data'!H105)),NA())</f>
        <v>#N/A</v>
      </c>
      <c r="AU111" s="517" t="e">
        <f ca="1">+IF(AND(ISNUMBER(OFFSET('Sanitation Data'!$I$4,0,10*ROW('Sanitation Data'!I105))),'Data Summary'!DJ111="Yes"),100-OFFSET('Sanitation Data'!$I$4,0,10*ROW('Sanitation Data'!I105)),NA())</f>
        <v>#N/A</v>
      </c>
      <c r="AV111" s="517" t="e">
        <f ca="1">+IF(AND(ISNUMBER(OFFSET('Sanitation Data'!$I$6,0,10*ROW('Sanitation Data'!I105))),'Data Summary'!DK111="Yes"),OFFSET('Sanitation Data'!$I$6,0,10*ROW('Sanitation Data'!I105)),NA())</f>
        <v>#N/A</v>
      </c>
      <c r="AW111" s="517" t="e">
        <f ca="1">+IF(AND(ISNUMBER(OFFSET('Sanitation Data'!$I$10,0,10*ROW('Sanitation Data'!I105))),'Data Summary'!DL111="Yes"),OFFSET('Sanitation Data'!$I$10,0,10*ROW('Sanitation Data'!I105)),NA())</f>
        <v>#N/A</v>
      </c>
      <c r="AX111" s="517" t="e">
        <f ca="1">+IF(AND(ISNUMBER(OFFSET('Sanitation Data'!$I$11,0,10*ROW('Sanitation Data'!I105))),'Data Summary'!DM111="Yes"),OFFSET('Sanitation Data'!$I$11,0,10*ROW('Sanitation Data'!I105)),NA())</f>
        <v>#N/A</v>
      </c>
      <c r="AY111" s="517" t="e">
        <f ca="1">+IF(AND(ISNUMBER(OFFSET('Sanitation Data'!$I$12,0,10*ROW('Sanitation Data'!I105))),'Data Summary'!DN111="Yes"),OFFSET('Sanitation Data'!$I$12,0,10*ROW('Sanitation Data'!I105)),NA())</f>
        <v>#N/A</v>
      </c>
      <c r="AZ111" s="518" t="e">
        <f ca="1">+IF(AND(ISNUMBER(OFFSET('Hygiene Data'!$D$5,0,10*ROW('Hygiene Data'!D105))),'Data Summary'!DO111="Yes"),OFFSET('Hygiene Data'!$D$5,0,10*ROW('Hygiene Data'!D105)),NA())</f>
        <v>#N/A</v>
      </c>
      <c r="BA111" s="518" t="e">
        <f ca="1">+IF(AND(ISNUMBER(OFFSET('Hygiene Data'!$D$7,0,10*ROW('Hygiene Data'!D105))),'Data Summary'!DP111="Yes"),OFFSET('Hygiene Data'!$D$7,0,10*ROW('Hygiene Data'!D105)),NA())</f>
        <v>#N/A</v>
      </c>
      <c r="BB111" s="518" t="e">
        <f ca="1">+IF(AND(ISNUMBER(OFFSET('Hygiene Data'!$D$9,0,10*ROW('Hygiene Data'!D105))),'Data Summary'!DQ111="Yes"),OFFSET('Hygiene Data'!$D$9,0,10*ROW('Hygiene Data'!D105)),NA())</f>
        <v>#N/A</v>
      </c>
      <c r="BC111" s="518" t="e">
        <f ca="1">+IF(AND(ISNUMBER(OFFSET('Hygiene Data'!$E$5,0,10*ROW('Hygiene Data'!E105))),'Data Summary'!DR111="Yes"),OFFSET('Hygiene Data'!$E$5,0,10*ROW('Hygiene Data'!E105)),NA())</f>
        <v>#N/A</v>
      </c>
      <c r="BD111" s="518" t="e">
        <f ca="1">+IF(AND(ISNUMBER(OFFSET('Hygiene Data'!$E$7,0,10*ROW('Hygiene Data'!E105))),'Data Summary'!DS111="Yes"),OFFSET('Hygiene Data'!$E$7,0,10*ROW('Hygiene Data'!E105)),NA())</f>
        <v>#N/A</v>
      </c>
      <c r="BE111" s="518" t="e">
        <f ca="1">+IF(AND(ISNUMBER(OFFSET('Hygiene Data'!$E$9,0,10*ROW('Hygiene Data'!E105))),'Data Summary'!DT111="Yes"),OFFSET('Hygiene Data'!$E$9,0,10*ROW('Hygiene Data'!E105)),NA())</f>
        <v>#N/A</v>
      </c>
      <c r="BF111" s="518" t="e">
        <f ca="1">+IF(AND(ISNUMBER(OFFSET('Hygiene Data'!$F$5,0,10*ROW('Hygiene Data'!F105))),'Data Summary'!DU111="Yes"),OFFSET('Hygiene Data'!$F$5,0,10*ROW('Hygiene Data'!F105)),NA())</f>
        <v>#N/A</v>
      </c>
      <c r="BG111" s="518" t="e">
        <f ca="1">+IF(AND(ISNUMBER(OFFSET('Hygiene Data'!$F$7,0,10*ROW('Hygiene Data'!F105))),'Data Summary'!DV111="Yes"),OFFSET('Hygiene Data'!$F$7,0,10*ROW('Hygiene Data'!F105)),NA())</f>
        <v>#N/A</v>
      </c>
      <c r="BH111" s="518" t="e">
        <f ca="1">+IF(AND(ISNUMBER(OFFSET('Hygiene Data'!$F$9,0,10*ROW('Hygiene Data'!F105))),'Data Summary'!DW111="Yes"),OFFSET('Hygiene Data'!$F$9,0,10*ROW('Hygiene Data'!F105)),NA())</f>
        <v>#N/A</v>
      </c>
      <c r="BI111" s="518" t="e">
        <f ca="1">+IF(AND(ISNUMBER(OFFSET('Hygiene Data'!$G$5,0,10*ROW('Hygiene Data'!G105))),'Data Summary'!DX111="Yes"),OFFSET('Hygiene Data'!$G$5,0,10*ROW('Hygiene Data'!G105)),NA())</f>
        <v>#N/A</v>
      </c>
      <c r="BJ111" s="518" t="e">
        <f ca="1">+IF(AND(ISNUMBER(OFFSET('Hygiene Data'!$G$7,0,10*ROW('Hygiene Data'!G105))),'Data Summary'!DY111="Yes"),OFFSET('Hygiene Data'!$G$7,0,10*ROW('Hygiene Data'!G105)),NA())</f>
        <v>#N/A</v>
      </c>
      <c r="BK111" s="518" t="e">
        <f ca="1">+IF(AND(ISNUMBER(OFFSET('Hygiene Data'!$G$9,0,10*ROW('Hygiene Data'!G105))),'Data Summary'!DZ111="Yes"),OFFSET('Hygiene Data'!$G$9,0,10*ROW('Hygiene Data'!G105)),NA())</f>
        <v>#N/A</v>
      </c>
      <c r="BL111" s="518" t="e">
        <f ca="1">+IF(AND(ISNUMBER(OFFSET('Hygiene Data'!$H$5,0,10*ROW('Hygiene Data'!H105))),'Data Summary'!EA111="Yes"),OFFSET('Hygiene Data'!$H$5,0,10*ROW('Hygiene Data'!H105)),NA())</f>
        <v>#N/A</v>
      </c>
      <c r="BM111" s="518" t="e">
        <f ca="1">+IF(AND(ISNUMBER(OFFSET('Hygiene Data'!$H$7,0,10*ROW('Hygiene Data'!H105))),'Data Summary'!EB111="Yes"),OFFSET('Hygiene Data'!$H$7,0,10*ROW('Hygiene Data'!H105)),NA())</f>
        <v>#N/A</v>
      </c>
      <c r="BN111" s="518" t="e">
        <f ca="1">+IF(AND(ISNUMBER(OFFSET('Hygiene Data'!$H$9,0,10*ROW('Hygiene Data'!H105))),'Data Summary'!EC111="Yes"),OFFSET('Hygiene Data'!$H$9,0,10*ROW('Hygiene Data'!H105)),NA())</f>
        <v>#N/A</v>
      </c>
      <c r="BO111" s="518" t="e">
        <f ca="1">+IF(AND(ISNUMBER(OFFSET('Hygiene Data'!$I$5,0,10*ROW('Hygiene Data'!I105))),'Data Summary'!ED111="Yes"),OFFSET('Hygiene Data'!$I$5,0,10*ROW('Hygiene Data'!I105)),NA())</f>
        <v>#N/A</v>
      </c>
      <c r="BP111" s="518" t="e">
        <f ca="1">+IF(AND(ISNUMBER(OFFSET('Hygiene Data'!$I$7,0,10*ROW('Hygiene Data'!I105))),'Data Summary'!EE111="Yes"),OFFSET('Hygiene Data'!$I$7,0,10*ROW('Hygiene Data'!I105)),NA())</f>
        <v>#N/A</v>
      </c>
      <c r="BQ111" s="518" t="e">
        <f ca="1">+IF(AND(ISNUMBER(OFFSET('Hygiene Data'!$I$9,0,10*ROW('Hygiene Data'!I105))),'Data Summary'!EF111="Yes"),OFFSET('Hygiene Data'!$I$9,0,10*ROW('Hygiene Data'!I105)),NA())</f>
        <v>#N/A</v>
      </c>
    </row>
    <row r="112" spans="1:69" x14ac:dyDescent="0.25">
      <c r="A112" s="514" t="e">
        <f ca="1">+RIGHT('Data Summary'!A112,LEN('Data Summary'!A112)-9)</f>
        <v>#VALUE!</v>
      </c>
      <c r="B112" s="488" t="str">
        <f ca="1">+IF(ISTEXT('Data Summary'!B112),'Data Summary'!B112,"")</f>
        <v/>
      </c>
      <c r="C112" s="515" t="e">
        <f ca="1">+VALUE('Data Summary'!C112)</f>
        <v>#VALUE!</v>
      </c>
      <c r="D112" s="516" t="e">
        <f ca="1">+IF(AND(ISNUMBER(OFFSET('Water Data'!$D$4,0,10*ROW('Water Data'!D106))),'Data Summary'!BS112="Yes"),100-OFFSET('Water Data'!$D$4,0,10*ROW('Water Data'!D106)),NA())</f>
        <v>#N/A</v>
      </c>
      <c r="E112" s="516" t="e">
        <f ca="1">+IF(AND(ISNUMBER(OFFSET('Water Data'!$D$6,0,10*ROW('Water Data'!D106))),'Data Summary'!BT112="Yes"),OFFSET('Water Data'!$D$6,0,10*ROW('Water Data'!D106)),NA())</f>
        <v>#N/A</v>
      </c>
      <c r="F112" s="516" t="e">
        <f ca="1">+IF(AND(ISNUMBER(OFFSET('Water Data'!$D$9,0,10*ROW('Water Data'!D106))),'Data Summary'!BU112="Yes"),OFFSET('Water Data'!$D$9,0,10*ROW('Water Data'!D106)),NA())</f>
        <v>#N/A</v>
      </c>
      <c r="G112" s="516" t="e">
        <f ca="1">+IF(AND(ISNUMBER(OFFSET('Water Data'!$E$4,0,10*ROW('Water Data'!E106))),'Data Summary'!BV112="Yes"),100-OFFSET('Water Data'!$E$4,0,10*ROW('Water Data'!E106)),NA())</f>
        <v>#N/A</v>
      </c>
      <c r="H112" s="516" t="e">
        <f ca="1">+IF(AND(ISNUMBER(OFFSET('Water Data'!$E$6,0,10*ROW('Water Data'!E106))),'Data Summary'!BW112="Yes"),OFFSET('Water Data'!$E$6,0,10*ROW('Water Data'!E106)),NA())</f>
        <v>#N/A</v>
      </c>
      <c r="I112" s="516" t="e">
        <f ca="1">+IF(AND(ISNUMBER(OFFSET('Water Data'!$E$9,0,10*ROW('Water Data'!E106))),'Data Summary'!BX112="Yes"),OFFSET('Water Data'!$E$9,0,10*ROW('Water Data'!E106)),NA())</f>
        <v>#N/A</v>
      </c>
      <c r="J112" s="516" t="e">
        <f ca="1">+IF(AND(ISNUMBER(OFFSET('Water Data'!$F$4,0,10*ROW('Water Data'!F106))),'Data Summary'!BY112="Yes"),100-OFFSET('Water Data'!$F$4,0,10*ROW('Water Data'!F106)),NA())</f>
        <v>#N/A</v>
      </c>
      <c r="K112" s="516" t="e">
        <f ca="1">+IF(AND(ISNUMBER(OFFSET('Water Data'!$F$6,0,10*ROW('Water Data'!F106))),'Data Summary'!BZ112="Yes"),OFFSET('Water Data'!$F$6,0,10*ROW('Water Data'!F106)),NA())</f>
        <v>#N/A</v>
      </c>
      <c r="L112" s="516" t="e">
        <f ca="1">+IF(AND(ISNUMBER(OFFSET('Water Data'!$F$9,0,10*ROW('Water Data'!F106))),'Data Summary'!CA112="Yes"),OFFSET('Water Data'!$F$9,0,10*ROW('Water Data'!F106)),NA())</f>
        <v>#N/A</v>
      </c>
      <c r="M112" s="516" t="e">
        <f ca="1">+IF(AND(ISNUMBER(OFFSET('Water Data'!$G$4,0,10*ROW('Water Data'!G106))),'Data Summary'!CB112="Yes"),100-OFFSET('Water Data'!$G$4,0,10*ROW('Water Data'!G106)),NA())</f>
        <v>#N/A</v>
      </c>
      <c r="N112" s="516" t="e">
        <f ca="1">+IF(AND(ISNUMBER(OFFSET('Water Data'!$G$6,0,10*ROW('Water Data'!G106))),'Data Summary'!CC112="Yes"),OFFSET('Water Data'!$G$6,0,10*ROW('Water Data'!G106)),NA())</f>
        <v>#N/A</v>
      </c>
      <c r="O112" s="516" t="e">
        <f ca="1">+IF(AND(ISNUMBER(OFFSET('Water Data'!$G$9,0,10*ROW('Water Data'!G106))),'Data Summary'!CD112="Yes"),OFFSET('Water Data'!$G$9,0,10*ROW('Water Data'!G106)),NA())</f>
        <v>#N/A</v>
      </c>
      <c r="P112" s="516" t="e">
        <f ca="1">+IF(AND(ISNUMBER(OFFSET('Water Data'!$H$4,0,10*ROW('Water Data'!H106))),'Data Summary'!CE112="Yes"),100-OFFSET('Water Data'!$H$4,0,10*ROW('Water Data'!H106)),NA())</f>
        <v>#N/A</v>
      </c>
      <c r="Q112" s="516" t="e">
        <f ca="1">+IF(AND(ISNUMBER(OFFSET('Water Data'!$H$6,0,10*ROW('Water Data'!H106))),'Data Summary'!CF112="Yes"),OFFSET('Water Data'!$H$6,0,10*ROW('Water Data'!H106)),NA())</f>
        <v>#N/A</v>
      </c>
      <c r="R112" s="516" t="e">
        <f ca="1">+IF(AND(ISNUMBER(OFFSET('Water Data'!$H$9,0,10*ROW('Water Data'!H106))),'Data Summary'!CG112="Yes"),OFFSET('Water Data'!$H$9,0,10*ROW('Water Data'!H106)),NA())</f>
        <v>#N/A</v>
      </c>
      <c r="S112" s="516" t="e">
        <f ca="1">+IF(AND(ISNUMBER(OFFSET('Water Data'!$I$4,0,10*ROW('Water Data'!I106))),'Data Summary'!CH112="Yes"),100-OFFSET('Water Data'!$I$4,0,10*ROW('Water Data'!I106)),NA())</f>
        <v>#N/A</v>
      </c>
      <c r="T112" s="516" t="e">
        <f ca="1">+IF(AND(ISNUMBER(OFFSET('Water Data'!$I$6,0,10*ROW('Water Data'!I106))),'Data Summary'!CI112="Yes"),OFFSET('Water Data'!$I$6,0,10*ROW('Water Data'!I106)),NA())</f>
        <v>#N/A</v>
      </c>
      <c r="U112" s="516" t="e">
        <f ca="1">+IF(AND(ISNUMBER(OFFSET('Water Data'!$I$9,0,10*ROW('Water Data'!I106))),'Data Summary'!CJ112="Yes"),OFFSET('Water Data'!$I$9,0,10*ROW('Water Data'!I106)),NA())</f>
        <v>#N/A</v>
      </c>
      <c r="V112" s="517" t="e">
        <f ca="1">+IF(AND(ISNUMBER(OFFSET('Sanitation Data'!$D$4,0,10*ROW('Sanitation Data'!D106))),'Data Summary'!CK112="Yes"),100-OFFSET('Sanitation Data'!$D$4,0,10*ROW('Sanitation Data'!D106)),NA())</f>
        <v>#N/A</v>
      </c>
      <c r="W112" s="517" t="e">
        <f ca="1">+IF(AND(ISNUMBER(OFFSET('Sanitation Data'!$D$6,0,10*ROW('Sanitation Data'!D106))),'Data Summary'!CL112="Yes"),OFFSET('Sanitation Data'!$D$6,0,10*ROW('Sanitation Data'!D106)),NA())</f>
        <v>#N/A</v>
      </c>
      <c r="X112" s="517" t="e">
        <f ca="1">+IF(AND(ISNUMBER(OFFSET('Sanitation Data'!$D$10,0,10*ROW('Sanitation Data'!D106))),'Data Summary'!CM112="Yes"),OFFSET('Sanitation Data'!$D$10,0,10*ROW('Sanitation Data'!D106)),NA())</f>
        <v>#N/A</v>
      </c>
      <c r="Y112" s="517" t="e">
        <f ca="1">+IF(AND(ISNUMBER(OFFSET('Sanitation Data'!$D$11,0,10*ROW('Sanitation Data'!D106))),'Data Summary'!CN112="Yes"),OFFSET('Sanitation Data'!$D$11,0,10*ROW('Sanitation Data'!D106)),NA())</f>
        <v>#N/A</v>
      </c>
      <c r="Z112" s="517" t="e">
        <f ca="1">+IF(AND(ISNUMBER(OFFSET('Sanitation Data'!$D$12,0,10*ROW('Sanitation Data'!D106))),'Data Summary'!CO112="Yes"),OFFSET('Sanitation Data'!$D$12,0,10*ROW('Sanitation Data'!D106)),NA())</f>
        <v>#N/A</v>
      </c>
      <c r="AA112" s="517" t="e">
        <f ca="1">+IF(AND(ISNUMBER(OFFSET('Sanitation Data'!$E$4,0,10*ROW('Sanitation Data'!E106))),'Data Summary'!CP112="Yes"),100-OFFSET('Sanitation Data'!$E$4,0,10*ROW('Sanitation Data'!E106)),NA())</f>
        <v>#N/A</v>
      </c>
      <c r="AB112" s="517" t="e">
        <f ca="1">+IF(AND(ISNUMBER(OFFSET('Sanitation Data'!$E$6,0,10*ROW('Sanitation Data'!E106))),'Data Summary'!CQ112="Yes"),OFFSET('Sanitation Data'!$E$6,0,10*ROW('Sanitation Data'!E106)),NA())</f>
        <v>#N/A</v>
      </c>
      <c r="AC112" s="517" t="e">
        <f ca="1">+IF(AND(ISNUMBER(OFFSET('Sanitation Data'!$E$10,0,10*ROW('Sanitation Data'!E106))),'Data Summary'!CR112="Yes"),OFFSET('Sanitation Data'!$E$10,0,10*ROW('Sanitation Data'!E106)),NA())</f>
        <v>#N/A</v>
      </c>
      <c r="AD112" s="517" t="e">
        <f ca="1">+IF(AND(ISNUMBER(OFFSET('Sanitation Data'!$E$11,0,10*ROW('Sanitation Data'!E106))),'Data Summary'!CS112="Yes"),OFFSET('Sanitation Data'!$E$11,0,10*ROW('Sanitation Data'!E106)),NA())</f>
        <v>#N/A</v>
      </c>
      <c r="AE112" s="517" t="e">
        <f ca="1">+IF(AND(ISNUMBER(OFFSET('Sanitation Data'!$E$12,0,10*ROW('Sanitation Data'!E106))),'Data Summary'!CT112="Yes"),OFFSET('Sanitation Data'!$E$12,0,10*ROW('Sanitation Data'!E106)),NA())</f>
        <v>#N/A</v>
      </c>
      <c r="AF112" s="517" t="e">
        <f ca="1">+IF(AND(ISNUMBER(OFFSET('Sanitation Data'!$F$4,0,10*ROW('Sanitation Data'!F106))),'Data Summary'!CU112="Yes"),100-OFFSET('Sanitation Data'!$F$4,0,10*ROW('Sanitation Data'!F106)),NA())</f>
        <v>#N/A</v>
      </c>
      <c r="AG112" s="517" t="e">
        <f ca="1">+IF(AND(ISNUMBER(OFFSET('Sanitation Data'!$F$6,0,10*ROW('Sanitation Data'!F106))),'Data Summary'!CV112="Yes"),OFFSET('Sanitation Data'!$F$6,0,10*ROW('Sanitation Data'!F106)),NA())</f>
        <v>#N/A</v>
      </c>
      <c r="AH112" s="517" t="e">
        <f ca="1">+IF(AND(ISNUMBER(OFFSET('Sanitation Data'!$F$10,0,10*ROW('Sanitation Data'!F106))),'Data Summary'!CW112="Yes"),OFFSET('Sanitation Data'!$F$10,0,10*ROW('Sanitation Data'!F106)),NA())</f>
        <v>#N/A</v>
      </c>
      <c r="AI112" s="517" t="e">
        <f ca="1">+IF(AND(ISNUMBER(OFFSET('Sanitation Data'!$F$11,0,10*ROW('Sanitation Data'!F106))),'Data Summary'!CX112="Yes"),OFFSET('Sanitation Data'!$F$11,0,10*ROW('Sanitation Data'!F106)),NA())</f>
        <v>#N/A</v>
      </c>
      <c r="AJ112" s="517" t="e">
        <f ca="1">+IF(AND(ISNUMBER(OFFSET('Sanitation Data'!$F$12,0,10*ROW('Sanitation Data'!F106))),'Data Summary'!CY112="Yes"),OFFSET('Sanitation Data'!$F$12,0,10*ROW('Sanitation Data'!F106)),NA())</f>
        <v>#N/A</v>
      </c>
      <c r="AK112" s="517" t="e">
        <f ca="1">+IF(AND(ISNUMBER(OFFSET('Sanitation Data'!$G$4,0,10*ROW('Sanitation Data'!G106))),'Data Summary'!CZ112="Yes"),100-OFFSET('Sanitation Data'!$G$4,0,10*ROW('Sanitation Data'!G106)),NA())</f>
        <v>#N/A</v>
      </c>
      <c r="AL112" s="517" t="e">
        <f ca="1">+IF(AND(ISNUMBER(OFFSET('Sanitation Data'!$G$6,0,10*ROW('Sanitation Data'!G106))),'Data Summary'!DA112="Yes"),OFFSET('Sanitation Data'!$G$6,0,10*ROW('Sanitation Data'!G106)),NA())</f>
        <v>#N/A</v>
      </c>
      <c r="AM112" s="517" t="e">
        <f ca="1">+IF(AND(ISNUMBER(OFFSET('Sanitation Data'!$G$10,0,10*ROW('Sanitation Data'!G106))),'Data Summary'!DB112="Yes"),OFFSET('Sanitation Data'!$G$10,0,10*ROW('Sanitation Data'!G106)),NA())</f>
        <v>#N/A</v>
      </c>
      <c r="AN112" s="517" t="e">
        <f ca="1">+IF(AND(ISNUMBER(OFFSET('Sanitation Data'!$G$11,0,10*ROW('Sanitation Data'!G106))),'Data Summary'!DC112="Yes"),OFFSET('Sanitation Data'!$G$11,0,10*ROW('Sanitation Data'!G106)),NA())</f>
        <v>#N/A</v>
      </c>
      <c r="AO112" s="517" t="e">
        <f ca="1">+IF(AND(ISNUMBER(OFFSET('Sanitation Data'!$G$12,0,10*ROW('Sanitation Data'!G106))),'Data Summary'!DD112="Yes"),OFFSET('Sanitation Data'!$G$12,0,10*ROW('Sanitation Data'!G106)),NA())</f>
        <v>#N/A</v>
      </c>
      <c r="AP112" s="517" t="e">
        <f ca="1">+IF(AND(ISNUMBER(OFFSET('Sanitation Data'!$H$4,0,10*ROW('Sanitation Data'!H106))),'Data Summary'!DE112="Yes"),100-OFFSET('Sanitation Data'!$H$4,0,10*ROW('Sanitation Data'!H106)),NA())</f>
        <v>#N/A</v>
      </c>
      <c r="AQ112" s="517" t="e">
        <f ca="1">+IF(AND(ISNUMBER(OFFSET('Sanitation Data'!$H$6,0,10*ROW('Sanitation Data'!H106))),'Data Summary'!DF112="Yes"),OFFSET('Sanitation Data'!$H$6,0,10*ROW('Sanitation Data'!H106)),NA())</f>
        <v>#N/A</v>
      </c>
      <c r="AR112" s="517" t="e">
        <f ca="1">+IF(AND(ISNUMBER(OFFSET('Sanitation Data'!$H$10,0,10*ROW('Sanitation Data'!H106))),'Data Summary'!DG112="Yes"),OFFSET('Sanitation Data'!$H$10,0,10*ROW('Sanitation Data'!H106)),NA())</f>
        <v>#N/A</v>
      </c>
      <c r="AS112" s="517" t="e">
        <f ca="1">+IF(AND(ISNUMBER(OFFSET('Sanitation Data'!$H$11,0,10*ROW('Sanitation Data'!H106))),'Data Summary'!DH112="Yes"),OFFSET('Sanitation Data'!$H$11,0,10*ROW('Sanitation Data'!H106)),NA())</f>
        <v>#N/A</v>
      </c>
      <c r="AT112" s="517" t="e">
        <f ca="1">+IF(AND(ISNUMBER(OFFSET('Sanitation Data'!$H$12,0,10*ROW('Sanitation Data'!H106))),'Data Summary'!DI112="Yes"),OFFSET('Sanitation Data'!$H$12,0,10*ROW('Sanitation Data'!H106)),NA())</f>
        <v>#N/A</v>
      </c>
      <c r="AU112" s="517" t="e">
        <f ca="1">+IF(AND(ISNUMBER(OFFSET('Sanitation Data'!$I$4,0,10*ROW('Sanitation Data'!I106))),'Data Summary'!DJ112="Yes"),100-OFFSET('Sanitation Data'!$I$4,0,10*ROW('Sanitation Data'!I106)),NA())</f>
        <v>#N/A</v>
      </c>
      <c r="AV112" s="517" t="e">
        <f ca="1">+IF(AND(ISNUMBER(OFFSET('Sanitation Data'!$I$6,0,10*ROW('Sanitation Data'!I106))),'Data Summary'!DK112="Yes"),OFFSET('Sanitation Data'!$I$6,0,10*ROW('Sanitation Data'!I106)),NA())</f>
        <v>#N/A</v>
      </c>
      <c r="AW112" s="517" t="e">
        <f ca="1">+IF(AND(ISNUMBER(OFFSET('Sanitation Data'!$I$10,0,10*ROW('Sanitation Data'!I106))),'Data Summary'!DL112="Yes"),OFFSET('Sanitation Data'!$I$10,0,10*ROW('Sanitation Data'!I106)),NA())</f>
        <v>#N/A</v>
      </c>
      <c r="AX112" s="517" t="e">
        <f ca="1">+IF(AND(ISNUMBER(OFFSET('Sanitation Data'!$I$11,0,10*ROW('Sanitation Data'!I106))),'Data Summary'!DM112="Yes"),OFFSET('Sanitation Data'!$I$11,0,10*ROW('Sanitation Data'!I106)),NA())</f>
        <v>#N/A</v>
      </c>
      <c r="AY112" s="517" t="e">
        <f ca="1">+IF(AND(ISNUMBER(OFFSET('Sanitation Data'!$I$12,0,10*ROW('Sanitation Data'!I106))),'Data Summary'!DN112="Yes"),OFFSET('Sanitation Data'!$I$12,0,10*ROW('Sanitation Data'!I106)),NA())</f>
        <v>#N/A</v>
      </c>
      <c r="AZ112" s="518" t="e">
        <f ca="1">+IF(AND(ISNUMBER(OFFSET('Hygiene Data'!$D$5,0,10*ROW('Hygiene Data'!D106))),'Data Summary'!DO112="Yes"),OFFSET('Hygiene Data'!$D$5,0,10*ROW('Hygiene Data'!D106)),NA())</f>
        <v>#N/A</v>
      </c>
      <c r="BA112" s="518" t="e">
        <f ca="1">+IF(AND(ISNUMBER(OFFSET('Hygiene Data'!$D$7,0,10*ROW('Hygiene Data'!D106))),'Data Summary'!DP112="Yes"),OFFSET('Hygiene Data'!$D$7,0,10*ROW('Hygiene Data'!D106)),NA())</f>
        <v>#N/A</v>
      </c>
      <c r="BB112" s="518" t="e">
        <f ca="1">+IF(AND(ISNUMBER(OFFSET('Hygiene Data'!$D$9,0,10*ROW('Hygiene Data'!D106))),'Data Summary'!DQ112="Yes"),OFFSET('Hygiene Data'!$D$9,0,10*ROW('Hygiene Data'!D106)),NA())</f>
        <v>#N/A</v>
      </c>
      <c r="BC112" s="518" t="e">
        <f ca="1">+IF(AND(ISNUMBER(OFFSET('Hygiene Data'!$E$5,0,10*ROW('Hygiene Data'!E106))),'Data Summary'!DR112="Yes"),OFFSET('Hygiene Data'!$E$5,0,10*ROW('Hygiene Data'!E106)),NA())</f>
        <v>#N/A</v>
      </c>
      <c r="BD112" s="518" t="e">
        <f ca="1">+IF(AND(ISNUMBER(OFFSET('Hygiene Data'!$E$7,0,10*ROW('Hygiene Data'!E106))),'Data Summary'!DS112="Yes"),OFFSET('Hygiene Data'!$E$7,0,10*ROW('Hygiene Data'!E106)),NA())</f>
        <v>#N/A</v>
      </c>
      <c r="BE112" s="518" t="e">
        <f ca="1">+IF(AND(ISNUMBER(OFFSET('Hygiene Data'!$E$9,0,10*ROW('Hygiene Data'!E106))),'Data Summary'!DT112="Yes"),OFFSET('Hygiene Data'!$E$9,0,10*ROW('Hygiene Data'!E106)),NA())</f>
        <v>#N/A</v>
      </c>
      <c r="BF112" s="518" t="e">
        <f ca="1">+IF(AND(ISNUMBER(OFFSET('Hygiene Data'!$F$5,0,10*ROW('Hygiene Data'!F106))),'Data Summary'!DU112="Yes"),OFFSET('Hygiene Data'!$F$5,0,10*ROW('Hygiene Data'!F106)),NA())</f>
        <v>#N/A</v>
      </c>
      <c r="BG112" s="518" t="e">
        <f ca="1">+IF(AND(ISNUMBER(OFFSET('Hygiene Data'!$F$7,0,10*ROW('Hygiene Data'!F106))),'Data Summary'!DV112="Yes"),OFFSET('Hygiene Data'!$F$7,0,10*ROW('Hygiene Data'!F106)),NA())</f>
        <v>#N/A</v>
      </c>
      <c r="BH112" s="518" t="e">
        <f ca="1">+IF(AND(ISNUMBER(OFFSET('Hygiene Data'!$F$9,0,10*ROW('Hygiene Data'!F106))),'Data Summary'!DW112="Yes"),OFFSET('Hygiene Data'!$F$9,0,10*ROW('Hygiene Data'!F106)),NA())</f>
        <v>#N/A</v>
      </c>
      <c r="BI112" s="518" t="e">
        <f ca="1">+IF(AND(ISNUMBER(OFFSET('Hygiene Data'!$G$5,0,10*ROW('Hygiene Data'!G106))),'Data Summary'!DX112="Yes"),OFFSET('Hygiene Data'!$G$5,0,10*ROW('Hygiene Data'!G106)),NA())</f>
        <v>#N/A</v>
      </c>
      <c r="BJ112" s="518" t="e">
        <f ca="1">+IF(AND(ISNUMBER(OFFSET('Hygiene Data'!$G$7,0,10*ROW('Hygiene Data'!G106))),'Data Summary'!DY112="Yes"),OFFSET('Hygiene Data'!$G$7,0,10*ROW('Hygiene Data'!G106)),NA())</f>
        <v>#N/A</v>
      </c>
      <c r="BK112" s="518" t="e">
        <f ca="1">+IF(AND(ISNUMBER(OFFSET('Hygiene Data'!$G$9,0,10*ROW('Hygiene Data'!G106))),'Data Summary'!DZ112="Yes"),OFFSET('Hygiene Data'!$G$9,0,10*ROW('Hygiene Data'!G106)),NA())</f>
        <v>#N/A</v>
      </c>
      <c r="BL112" s="518" t="e">
        <f ca="1">+IF(AND(ISNUMBER(OFFSET('Hygiene Data'!$H$5,0,10*ROW('Hygiene Data'!H106))),'Data Summary'!EA112="Yes"),OFFSET('Hygiene Data'!$H$5,0,10*ROW('Hygiene Data'!H106)),NA())</f>
        <v>#N/A</v>
      </c>
      <c r="BM112" s="518" t="e">
        <f ca="1">+IF(AND(ISNUMBER(OFFSET('Hygiene Data'!$H$7,0,10*ROW('Hygiene Data'!H106))),'Data Summary'!EB112="Yes"),OFFSET('Hygiene Data'!$H$7,0,10*ROW('Hygiene Data'!H106)),NA())</f>
        <v>#N/A</v>
      </c>
      <c r="BN112" s="518" t="e">
        <f ca="1">+IF(AND(ISNUMBER(OFFSET('Hygiene Data'!$H$9,0,10*ROW('Hygiene Data'!H106))),'Data Summary'!EC112="Yes"),OFFSET('Hygiene Data'!$H$9,0,10*ROW('Hygiene Data'!H106)),NA())</f>
        <v>#N/A</v>
      </c>
      <c r="BO112" s="518" t="e">
        <f ca="1">+IF(AND(ISNUMBER(OFFSET('Hygiene Data'!$I$5,0,10*ROW('Hygiene Data'!I106))),'Data Summary'!ED112="Yes"),OFFSET('Hygiene Data'!$I$5,0,10*ROW('Hygiene Data'!I106)),NA())</f>
        <v>#N/A</v>
      </c>
      <c r="BP112" s="518" t="e">
        <f ca="1">+IF(AND(ISNUMBER(OFFSET('Hygiene Data'!$I$7,0,10*ROW('Hygiene Data'!I106))),'Data Summary'!EE112="Yes"),OFFSET('Hygiene Data'!$I$7,0,10*ROW('Hygiene Data'!I106)),NA())</f>
        <v>#N/A</v>
      </c>
      <c r="BQ112" s="518" t="e">
        <f ca="1">+IF(AND(ISNUMBER(OFFSET('Hygiene Data'!$I$9,0,10*ROW('Hygiene Data'!I106))),'Data Summary'!EF112="Yes"),OFFSET('Hygiene Data'!$I$9,0,10*ROW('Hygiene Data'!I106)),NA())</f>
        <v>#N/A</v>
      </c>
    </row>
    <row r="113" spans="1:69" x14ac:dyDescent="0.25">
      <c r="A113" s="514" t="e">
        <f ca="1">+RIGHT('Data Summary'!A113,LEN('Data Summary'!A113)-9)</f>
        <v>#VALUE!</v>
      </c>
      <c r="B113" s="488" t="str">
        <f ca="1">+IF(ISTEXT('Data Summary'!B113),'Data Summary'!B113,"")</f>
        <v/>
      </c>
      <c r="C113" s="515" t="e">
        <f ca="1">+VALUE('Data Summary'!C113)</f>
        <v>#VALUE!</v>
      </c>
      <c r="D113" s="516" t="e">
        <f ca="1">+IF(AND(ISNUMBER(OFFSET('Water Data'!$D$4,0,10*ROW('Water Data'!D107))),'Data Summary'!BS113="Yes"),100-OFFSET('Water Data'!$D$4,0,10*ROW('Water Data'!D107)),NA())</f>
        <v>#N/A</v>
      </c>
      <c r="E113" s="516" t="e">
        <f ca="1">+IF(AND(ISNUMBER(OFFSET('Water Data'!$D$6,0,10*ROW('Water Data'!D107))),'Data Summary'!BT113="Yes"),OFFSET('Water Data'!$D$6,0,10*ROW('Water Data'!D107)),NA())</f>
        <v>#N/A</v>
      </c>
      <c r="F113" s="516" t="e">
        <f ca="1">+IF(AND(ISNUMBER(OFFSET('Water Data'!$D$9,0,10*ROW('Water Data'!D107))),'Data Summary'!BU113="Yes"),OFFSET('Water Data'!$D$9,0,10*ROW('Water Data'!D107)),NA())</f>
        <v>#N/A</v>
      </c>
      <c r="G113" s="516" t="e">
        <f ca="1">+IF(AND(ISNUMBER(OFFSET('Water Data'!$E$4,0,10*ROW('Water Data'!E107))),'Data Summary'!BV113="Yes"),100-OFFSET('Water Data'!$E$4,0,10*ROW('Water Data'!E107)),NA())</f>
        <v>#N/A</v>
      </c>
      <c r="H113" s="516" t="e">
        <f ca="1">+IF(AND(ISNUMBER(OFFSET('Water Data'!$E$6,0,10*ROW('Water Data'!E107))),'Data Summary'!BW113="Yes"),OFFSET('Water Data'!$E$6,0,10*ROW('Water Data'!E107)),NA())</f>
        <v>#N/A</v>
      </c>
      <c r="I113" s="516" t="e">
        <f ca="1">+IF(AND(ISNUMBER(OFFSET('Water Data'!$E$9,0,10*ROW('Water Data'!E107))),'Data Summary'!BX113="Yes"),OFFSET('Water Data'!$E$9,0,10*ROW('Water Data'!E107)),NA())</f>
        <v>#N/A</v>
      </c>
      <c r="J113" s="516" t="e">
        <f ca="1">+IF(AND(ISNUMBER(OFFSET('Water Data'!$F$4,0,10*ROW('Water Data'!F107))),'Data Summary'!BY113="Yes"),100-OFFSET('Water Data'!$F$4,0,10*ROW('Water Data'!F107)),NA())</f>
        <v>#N/A</v>
      </c>
      <c r="K113" s="516" t="e">
        <f ca="1">+IF(AND(ISNUMBER(OFFSET('Water Data'!$F$6,0,10*ROW('Water Data'!F107))),'Data Summary'!BZ113="Yes"),OFFSET('Water Data'!$F$6,0,10*ROW('Water Data'!F107)),NA())</f>
        <v>#N/A</v>
      </c>
      <c r="L113" s="516" t="e">
        <f ca="1">+IF(AND(ISNUMBER(OFFSET('Water Data'!$F$9,0,10*ROW('Water Data'!F107))),'Data Summary'!CA113="Yes"),OFFSET('Water Data'!$F$9,0,10*ROW('Water Data'!F107)),NA())</f>
        <v>#N/A</v>
      </c>
      <c r="M113" s="516" t="e">
        <f ca="1">+IF(AND(ISNUMBER(OFFSET('Water Data'!$G$4,0,10*ROW('Water Data'!G107))),'Data Summary'!CB113="Yes"),100-OFFSET('Water Data'!$G$4,0,10*ROW('Water Data'!G107)),NA())</f>
        <v>#N/A</v>
      </c>
      <c r="N113" s="516" t="e">
        <f ca="1">+IF(AND(ISNUMBER(OFFSET('Water Data'!$G$6,0,10*ROW('Water Data'!G107))),'Data Summary'!CC113="Yes"),OFFSET('Water Data'!$G$6,0,10*ROW('Water Data'!G107)),NA())</f>
        <v>#N/A</v>
      </c>
      <c r="O113" s="516" t="e">
        <f ca="1">+IF(AND(ISNUMBER(OFFSET('Water Data'!$G$9,0,10*ROW('Water Data'!G107))),'Data Summary'!CD113="Yes"),OFFSET('Water Data'!$G$9,0,10*ROW('Water Data'!G107)),NA())</f>
        <v>#N/A</v>
      </c>
      <c r="P113" s="516" t="e">
        <f ca="1">+IF(AND(ISNUMBER(OFFSET('Water Data'!$H$4,0,10*ROW('Water Data'!H107))),'Data Summary'!CE113="Yes"),100-OFFSET('Water Data'!$H$4,0,10*ROW('Water Data'!H107)),NA())</f>
        <v>#N/A</v>
      </c>
      <c r="Q113" s="516" t="e">
        <f ca="1">+IF(AND(ISNUMBER(OFFSET('Water Data'!$H$6,0,10*ROW('Water Data'!H107))),'Data Summary'!CF113="Yes"),OFFSET('Water Data'!$H$6,0,10*ROW('Water Data'!H107)),NA())</f>
        <v>#N/A</v>
      </c>
      <c r="R113" s="516" t="e">
        <f ca="1">+IF(AND(ISNUMBER(OFFSET('Water Data'!$H$9,0,10*ROW('Water Data'!H107))),'Data Summary'!CG113="Yes"),OFFSET('Water Data'!$H$9,0,10*ROW('Water Data'!H107)),NA())</f>
        <v>#N/A</v>
      </c>
      <c r="S113" s="516" t="e">
        <f ca="1">+IF(AND(ISNUMBER(OFFSET('Water Data'!$I$4,0,10*ROW('Water Data'!I107))),'Data Summary'!CH113="Yes"),100-OFFSET('Water Data'!$I$4,0,10*ROW('Water Data'!I107)),NA())</f>
        <v>#N/A</v>
      </c>
      <c r="T113" s="516" t="e">
        <f ca="1">+IF(AND(ISNUMBER(OFFSET('Water Data'!$I$6,0,10*ROW('Water Data'!I107))),'Data Summary'!CI113="Yes"),OFFSET('Water Data'!$I$6,0,10*ROW('Water Data'!I107)),NA())</f>
        <v>#N/A</v>
      </c>
      <c r="U113" s="516" t="e">
        <f ca="1">+IF(AND(ISNUMBER(OFFSET('Water Data'!$I$9,0,10*ROW('Water Data'!I107))),'Data Summary'!CJ113="Yes"),OFFSET('Water Data'!$I$9,0,10*ROW('Water Data'!I107)),NA())</f>
        <v>#N/A</v>
      </c>
      <c r="V113" s="517" t="e">
        <f ca="1">+IF(AND(ISNUMBER(OFFSET('Sanitation Data'!$D$4,0,10*ROW('Sanitation Data'!D107))),'Data Summary'!CK113="Yes"),100-OFFSET('Sanitation Data'!$D$4,0,10*ROW('Sanitation Data'!D107)),NA())</f>
        <v>#N/A</v>
      </c>
      <c r="W113" s="517" t="e">
        <f ca="1">+IF(AND(ISNUMBER(OFFSET('Sanitation Data'!$D$6,0,10*ROW('Sanitation Data'!D107))),'Data Summary'!CL113="Yes"),OFFSET('Sanitation Data'!$D$6,0,10*ROW('Sanitation Data'!D107)),NA())</f>
        <v>#N/A</v>
      </c>
      <c r="X113" s="517" t="e">
        <f ca="1">+IF(AND(ISNUMBER(OFFSET('Sanitation Data'!$D$10,0,10*ROW('Sanitation Data'!D107))),'Data Summary'!CM113="Yes"),OFFSET('Sanitation Data'!$D$10,0,10*ROW('Sanitation Data'!D107)),NA())</f>
        <v>#N/A</v>
      </c>
      <c r="Y113" s="517" t="e">
        <f ca="1">+IF(AND(ISNUMBER(OFFSET('Sanitation Data'!$D$11,0,10*ROW('Sanitation Data'!D107))),'Data Summary'!CN113="Yes"),OFFSET('Sanitation Data'!$D$11,0,10*ROW('Sanitation Data'!D107)),NA())</f>
        <v>#N/A</v>
      </c>
      <c r="Z113" s="517" t="e">
        <f ca="1">+IF(AND(ISNUMBER(OFFSET('Sanitation Data'!$D$12,0,10*ROW('Sanitation Data'!D107))),'Data Summary'!CO113="Yes"),OFFSET('Sanitation Data'!$D$12,0,10*ROW('Sanitation Data'!D107)),NA())</f>
        <v>#N/A</v>
      </c>
      <c r="AA113" s="517" t="e">
        <f ca="1">+IF(AND(ISNUMBER(OFFSET('Sanitation Data'!$E$4,0,10*ROW('Sanitation Data'!E107))),'Data Summary'!CP113="Yes"),100-OFFSET('Sanitation Data'!$E$4,0,10*ROW('Sanitation Data'!E107)),NA())</f>
        <v>#N/A</v>
      </c>
      <c r="AB113" s="517" t="e">
        <f ca="1">+IF(AND(ISNUMBER(OFFSET('Sanitation Data'!$E$6,0,10*ROW('Sanitation Data'!E107))),'Data Summary'!CQ113="Yes"),OFFSET('Sanitation Data'!$E$6,0,10*ROW('Sanitation Data'!E107)),NA())</f>
        <v>#N/A</v>
      </c>
      <c r="AC113" s="517" t="e">
        <f ca="1">+IF(AND(ISNUMBER(OFFSET('Sanitation Data'!$E$10,0,10*ROW('Sanitation Data'!E107))),'Data Summary'!CR113="Yes"),OFFSET('Sanitation Data'!$E$10,0,10*ROW('Sanitation Data'!E107)),NA())</f>
        <v>#N/A</v>
      </c>
      <c r="AD113" s="517" t="e">
        <f ca="1">+IF(AND(ISNUMBER(OFFSET('Sanitation Data'!$E$11,0,10*ROW('Sanitation Data'!E107))),'Data Summary'!CS113="Yes"),OFFSET('Sanitation Data'!$E$11,0,10*ROW('Sanitation Data'!E107)),NA())</f>
        <v>#N/A</v>
      </c>
      <c r="AE113" s="517" t="e">
        <f ca="1">+IF(AND(ISNUMBER(OFFSET('Sanitation Data'!$E$12,0,10*ROW('Sanitation Data'!E107))),'Data Summary'!CT113="Yes"),OFFSET('Sanitation Data'!$E$12,0,10*ROW('Sanitation Data'!E107)),NA())</f>
        <v>#N/A</v>
      </c>
      <c r="AF113" s="517" t="e">
        <f ca="1">+IF(AND(ISNUMBER(OFFSET('Sanitation Data'!$F$4,0,10*ROW('Sanitation Data'!F107))),'Data Summary'!CU113="Yes"),100-OFFSET('Sanitation Data'!$F$4,0,10*ROW('Sanitation Data'!F107)),NA())</f>
        <v>#N/A</v>
      </c>
      <c r="AG113" s="517" t="e">
        <f ca="1">+IF(AND(ISNUMBER(OFFSET('Sanitation Data'!$F$6,0,10*ROW('Sanitation Data'!F107))),'Data Summary'!CV113="Yes"),OFFSET('Sanitation Data'!$F$6,0,10*ROW('Sanitation Data'!F107)),NA())</f>
        <v>#N/A</v>
      </c>
      <c r="AH113" s="517" t="e">
        <f ca="1">+IF(AND(ISNUMBER(OFFSET('Sanitation Data'!$F$10,0,10*ROW('Sanitation Data'!F107))),'Data Summary'!CW113="Yes"),OFFSET('Sanitation Data'!$F$10,0,10*ROW('Sanitation Data'!F107)),NA())</f>
        <v>#N/A</v>
      </c>
      <c r="AI113" s="517" t="e">
        <f ca="1">+IF(AND(ISNUMBER(OFFSET('Sanitation Data'!$F$11,0,10*ROW('Sanitation Data'!F107))),'Data Summary'!CX113="Yes"),OFFSET('Sanitation Data'!$F$11,0,10*ROW('Sanitation Data'!F107)),NA())</f>
        <v>#N/A</v>
      </c>
      <c r="AJ113" s="517" t="e">
        <f ca="1">+IF(AND(ISNUMBER(OFFSET('Sanitation Data'!$F$12,0,10*ROW('Sanitation Data'!F107))),'Data Summary'!CY113="Yes"),OFFSET('Sanitation Data'!$F$12,0,10*ROW('Sanitation Data'!F107)),NA())</f>
        <v>#N/A</v>
      </c>
      <c r="AK113" s="517" t="e">
        <f ca="1">+IF(AND(ISNUMBER(OFFSET('Sanitation Data'!$G$4,0,10*ROW('Sanitation Data'!G107))),'Data Summary'!CZ113="Yes"),100-OFFSET('Sanitation Data'!$G$4,0,10*ROW('Sanitation Data'!G107)),NA())</f>
        <v>#N/A</v>
      </c>
      <c r="AL113" s="517" t="e">
        <f ca="1">+IF(AND(ISNUMBER(OFFSET('Sanitation Data'!$G$6,0,10*ROW('Sanitation Data'!G107))),'Data Summary'!DA113="Yes"),OFFSET('Sanitation Data'!$G$6,0,10*ROW('Sanitation Data'!G107)),NA())</f>
        <v>#N/A</v>
      </c>
      <c r="AM113" s="517" t="e">
        <f ca="1">+IF(AND(ISNUMBER(OFFSET('Sanitation Data'!$G$10,0,10*ROW('Sanitation Data'!G107))),'Data Summary'!DB113="Yes"),OFFSET('Sanitation Data'!$G$10,0,10*ROW('Sanitation Data'!G107)),NA())</f>
        <v>#N/A</v>
      </c>
      <c r="AN113" s="517" t="e">
        <f ca="1">+IF(AND(ISNUMBER(OFFSET('Sanitation Data'!$G$11,0,10*ROW('Sanitation Data'!G107))),'Data Summary'!DC113="Yes"),OFFSET('Sanitation Data'!$G$11,0,10*ROW('Sanitation Data'!G107)),NA())</f>
        <v>#N/A</v>
      </c>
      <c r="AO113" s="517" t="e">
        <f ca="1">+IF(AND(ISNUMBER(OFFSET('Sanitation Data'!$G$12,0,10*ROW('Sanitation Data'!G107))),'Data Summary'!DD113="Yes"),OFFSET('Sanitation Data'!$G$12,0,10*ROW('Sanitation Data'!G107)),NA())</f>
        <v>#N/A</v>
      </c>
      <c r="AP113" s="517" t="e">
        <f ca="1">+IF(AND(ISNUMBER(OFFSET('Sanitation Data'!$H$4,0,10*ROW('Sanitation Data'!H107))),'Data Summary'!DE113="Yes"),100-OFFSET('Sanitation Data'!$H$4,0,10*ROW('Sanitation Data'!H107)),NA())</f>
        <v>#N/A</v>
      </c>
      <c r="AQ113" s="517" t="e">
        <f ca="1">+IF(AND(ISNUMBER(OFFSET('Sanitation Data'!$H$6,0,10*ROW('Sanitation Data'!H107))),'Data Summary'!DF113="Yes"),OFFSET('Sanitation Data'!$H$6,0,10*ROW('Sanitation Data'!H107)),NA())</f>
        <v>#N/A</v>
      </c>
      <c r="AR113" s="517" t="e">
        <f ca="1">+IF(AND(ISNUMBER(OFFSET('Sanitation Data'!$H$10,0,10*ROW('Sanitation Data'!H107))),'Data Summary'!DG113="Yes"),OFFSET('Sanitation Data'!$H$10,0,10*ROW('Sanitation Data'!H107)),NA())</f>
        <v>#N/A</v>
      </c>
      <c r="AS113" s="517" t="e">
        <f ca="1">+IF(AND(ISNUMBER(OFFSET('Sanitation Data'!$H$11,0,10*ROW('Sanitation Data'!H107))),'Data Summary'!DH113="Yes"),OFFSET('Sanitation Data'!$H$11,0,10*ROW('Sanitation Data'!H107)),NA())</f>
        <v>#N/A</v>
      </c>
      <c r="AT113" s="517" t="e">
        <f ca="1">+IF(AND(ISNUMBER(OFFSET('Sanitation Data'!$H$12,0,10*ROW('Sanitation Data'!H107))),'Data Summary'!DI113="Yes"),OFFSET('Sanitation Data'!$H$12,0,10*ROW('Sanitation Data'!H107)),NA())</f>
        <v>#N/A</v>
      </c>
      <c r="AU113" s="517" t="e">
        <f ca="1">+IF(AND(ISNUMBER(OFFSET('Sanitation Data'!$I$4,0,10*ROW('Sanitation Data'!I107))),'Data Summary'!DJ113="Yes"),100-OFFSET('Sanitation Data'!$I$4,0,10*ROW('Sanitation Data'!I107)),NA())</f>
        <v>#N/A</v>
      </c>
      <c r="AV113" s="517" t="e">
        <f ca="1">+IF(AND(ISNUMBER(OFFSET('Sanitation Data'!$I$6,0,10*ROW('Sanitation Data'!I107))),'Data Summary'!DK113="Yes"),OFFSET('Sanitation Data'!$I$6,0,10*ROW('Sanitation Data'!I107)),NA())</f>
        <v>#N/A</v>
      </c>
      <c r="AW113" s="517" t="e">
        <f ca="1">+IF(AND(ISNUMBER(OFFSET('Sanitation Data'!$I$10,0,10*ROW('Sanitation Data'!I107))),'Data Summary'!DL113="Yes"),OFFSET('Sanitation Data'!$I$10,0,10*ROW('Sanitation Data'!I107)),NA())</f>
        <v>#N/A</v>
      </c>
      <c r="AX113" s="517" t="e">
        <f ca="1">+IF(AND(ISNUMBER(OFFSET('Sanitation Data'!$I$11,0,10*ROW('Sanitation Data'!I107))),'Data Summary'!DM113="Yes"),OFFSET('Sanitation Data'!$I$11,0,10*ROW('Sanitation Data'!I107)),NA())</f>
        <v>#N/A</v>
      </c>
      <c r="AY113" s="517" t="e">
        <f ca="1">+IF(AND(ISNUMBER(OFFSET('Sanitation Data'!$I$12,0,10*ROW('Sanitation Data'!I107))),'Data Summary'!DN113="Yes"),OFFSET('Sanitation Data'!$I$12,0,10*ROW('Sanitation Data'!I107)),NA())</f>
        <v>#N/A</v>
      </c>
      <c r="AZ113" s="518" t="e">
        <f ca="1">+IF(AND(ISNUMBER(OFFSET('Hygiene Data'!$D$5,0,10*ROW('Hygiene Data'!D107))),'Data Summary'!DO113="Yes"),OFFSET('Hygiene Data'!$D$5,0,10*ROW('Hygiene Data'!D107)),NA())</f>
        <v>#N/A</v>
      </c>
      <c r="BA113" s="518" t="e">
        <f ca="1">+IF(AND(ISNUMBER(OFFSET('Hygiene Data'!$D$7,0,10*ROW('Hygiene Data'!D107))),'Data Summary'!DP113="Yes"),OFFSET('Hygiene Data'!$D$7,0,10*ROW('Hygiene Data'!D107)),NA())</f>
        <v>#N/A</v>
      </c>
      <c r="BB113" s="518" t="e">
        <f ca="1">+IF(AND(ISNUMBER(OFFSET('Hygiene Data'!$D$9,0,10*ROW('Hygiene Data'!D107))),'Data Summary'!DQ113="Yes"),OFFSET('Hygiene Data'!$D$9,0,10*ROW('Hygiene Data'!D107)),NA())</f>
        <v>#N/A</v>
      </c>
      <c r="BC113" s="518" t="e">
        <f ca="1">+IF(AND(ISNUMBER(OFFSET('Hygiene Data'!$E$5,0,10*ROW('Hygiene Data'!E107))),'Data Summary'!DR113="Yes"),OFFSET('Hygiene Data'!$E$5,0,10*ROW('Hygiene Data'!E107)),NA())</f>
        <v>#N/A</v>
      </c>
      <c r="BD113" s="518" t="e">
        <f ca="1">+IF(AND(ISNUMBER(OFFSET('Hygiene Data'!$E$7,0,10*ROW('Hygiene Data'!E107))),'Data Summary'!DS113="Yes"),OFFSET('Hygiene Data'!$E$7,0,10*ROW('Hygiene Data'!E107)),NA())</f>
        <v>#N/A</v>
      </c>
      <c r="BE113" s="518" t="e">
        <f ca="1">+IF(AND(ISNUMBER(OFFSET('Hygiene Data'!$E$9,0,10*ROW('Hygiene Data'!E107))),'Data Summary'!DT113="Yes"),OFFSET('Hygiene Data'!$E$9,0,10*ROW('Hygiene Data'!E107)),NA())</f>
        <v>#N/A</v>
      </c>
      <c r="BF113" s="518" t="e">
        <f ca="1">+IF(AND(ISNUMBER(OFFSET('Hygiene Data'!$F$5,0,10*ROW('Hygiene Data'!F107))),'Data Summary'!DU113="Yes"),OFFSET('Hygiene Data'!$F$5,0,10*ROW('Hygiene Data'!F107)),NA())</f>
        <v>#N/A</v>
      </c>
      <c r="BG113" s="518" t="e">
        <f ca="1">+IF(AND(ISNUMBER(OFFSET('Hygiene Data'!$F$7,0,10*ROW('Hygiene Data'!F107))),'Data Summary'!DV113="Yes"),OFFSET('Hygiene Data'!$F$7,0,10*ROW('Hygiene Data'!F107)),NA())</f>
        <v>#N/A</v>
      </c>
      <c r="BH113" s="518" t="e">
        <f ca="1">+IF(AND(ISNUMBER(OFFSET('Hygiene Data'!$F$9,0,10*ROW('Hygiene Data'!F107))),'Data Summary'!DW113="Yes"),OFFSET('Hygiene Data'!$F$9,0,10*ROW('Hygiene Data'!F107)),NA())</f>
        <v>#N/A</v>
      </c>
      <c r="BI113" s="518" t="e">
        <f ca="1">+IF(AND(ISNUMBER(OFFSET('Hygiene Data'!$G$5,0,10*ROW('Hygiene Data'!G107))),'Data Summary'!DX113="Yes"),OFFSET('Hygiene Data'!$G$5,0,10*ROW('Hygiene Data'!G107)),NA())</f>
        <v>#N/A</v>
      </c>
      <c r="BJ113" s="518" t="e">
        <f ca="1">+IF(AND(ISNUMBER(OFFSET('Hygiene Data'!$G$7,0,10*ROW('Hygiene Data'!G107))),'Data Summary'!DY113="Yes"),OFFSET('Hygiene Data'!$G$7,0,10*ROW('Hygiene Data'!G107)),NA())</f>
        <v>#N/A</v>
      </c>
      <c r="BK113" s="518" t="e">
        <f ca="1">+IF(AND(ISNUMBER(OFFSET('Hygiene Data'!$G$9,0,10*ROW('Hygiene Data'!G107))),'Data Summary'!DZ113="Yes"),OFFSET('Hygiene Data'!$G$9,0,10*ROW('Hygiene Data'!G107)),NA())</f>
        <v>#N/A</v>
      </c>
      <c r="BL113" s="518" t="e">
        <f ca="1">+IF(AND(ISNUMBER(OFFSET('Hygiene Data'!$H$5,0,10*ROW('Hygiene Data'!H107))),'Data Summary'!EA113="Yes"),OFFSET('Hygiene Data'!$H$5,0,10*ROW('Hygiene Data'!H107)),NA())</f>
        <v>#N/A</v>
      </c>
      <c r="BM113" s="518" t="e">
        <f ca="1">+IF(AND(ISNUMBER(OFFSET('Hygiene Data'!$H$7,0,10*ROW('Hygiene Data'!H107))),'Data Summary'!EB113="Yes"),OFFSET('Hygiene Data'!$H$7,0,10*ROW('Hygiene Data'!H107)),NA())</f>
        <v>#N/A</v>
      </c>
      <c r="BN113" s="518" t="e">
        <f ca="1">+IF(AND(ISNUMBER(OFFSET('Hygiene Data'!$H$9,0,10*ROW('Hygiene Data'!H107))),'Data Summary'!EC113="Yes"),OFFSET('Hygiene Data'!$H$9,0,10*ROW('Hygiene Data'!H107)),NA())</f>
        <v>#N/A</v>
      </c>
      <c r="BO113" s="518" t="e">
        <f ca="1">+IF(AND(ISNUMBER(OFFSET('Hygiene Data'!$I$5,0,10*ROW('Hygiene Data'!I107))),'Data Summary'!ED113="Yes"),OFFSET('Hygiene Data'!$I$5,0,10*ROW('Hygiene Data'!I107)),NA())</f>
        <v>#N/A</v>
      </c>
      <c r="BP113" s="518" t="e">
        <f ca="1">+IF(AND(ISNUMBER(OFFSET('Hygiene Data'!$I$7,0,10*ROW('Hygiene Data'!I107))),'Data Summary'!EE113="Yes"),OFFSET('Hygiene Data'!$I$7,0,10*ROW('Hygiene Data'!I107)),NA())</f>
        <v>#N/A</v>
      </c>
      <c r="BQ113" s="518" t="e">
        <f ca="1">+IF(AND(ISNUMBER(OFFSET('Hygiene Data'!$I$9,0,10*ROW('Hygiene Data'!I107))),'Data Summary'!EF113="Yes"),OFFSET('Hygiene Data'!$I$9,0,10*ROW('Hygiene Data'!I107)),NA())</f>
        <v>#N/A</v>
      </c>
    </row>
    <row r="114" spans="1:69" x14ac:dyDescent="0.25">
      <c r="A114" s="514" t="e">
        <f ca="1">+RIGHT('Data Summary'!A114,LEN('Data Summary'!A114)-9)</f>
        <v>#VALUE!</v>
      </c>
      <c r="B114" s="488" t="str">
        <f ca="1">+IF(ISTEXT('Data Summary'!B114),'Data Summary'!B114,"")</f>
        <v/>
      </c>
      <c r="C114" s="515" t="e">
        <f ca="1">+VALUE('Data Summary'!C114)</f>
        <v>#VALUE!</v>
      </c>
      <c r="D114" s="516" t="e">
        <f ca="1">+IF(AND(ISNUMBER(OFFSET('Water Data'!$D$4,0,10*ROW('Water Data'!D108))),'Data Summary'!BS114="Yes"),100-OFFSET('Water Data'!$D$4,0,10*ROW('Water Data'!D108)),NA())</f>
        <v>#N/A</v>
      </c>
      <c r="E114" s="516" t="e">
        <f ca="1">+IF(AND(ISNUMBER(OFFSET('Water Data'!$D$6,0,10*ROW('Water Data'!D108))),'Data Summary'!BT114="Yes"),OFFSET('Water Data'!$D$6,0,10*ROW('Water Data'!D108)),NA())</f>
        <v>#N/A</v>
      </c>
      <c r="F114" s="516" t="e">
        <f ca="1">+IF(AND(ISNUMBER(OFFSET('Water Data'!$D$9,0,10*ROW('Water Data'!D108))),'Data Summary'!BU114="Yes"),OFFSET('Water Data'!$D$9,0,10*ROW('Water Data'!D108)),NA())</f>
        <v>#N/A</v>
      </c>
      <c r="G114" s="516" t="e">
        <f ca="1">+IF(AND(ISNUMBER(OFFSET('Water Data'!$E$4,0,10*ROW('Water Data'!E108))),'Data Summary'!BV114="Yes"),100-OFFSET('Water Data'!$E$4,0,10*ROW('Water Data'!E108)),NA())</f>
        <v>#N/A</v>
      </c>
      <c r="H114" s="516" t="e">
        <f ca="1">+IF(AND(ISNUMBER(OFFSET('Water Data'!$E$6,0,10*ROW('Water Data'!E108))),'Data Summary'!BW114="Yes"),OFFSET('Water Data'!$E$6,0,10*ROW('Water Data'!E108)),NA())</f>
        <v>#N/A</v>
      </c>
      <c r="I114" s="516" t="e">
        <f ca="1">+IF(AND(ISNUMBER(OFFSET('Water Data'!$E$9,0,10*ROW('Water Data'!E108))),'Data Summary'!BX114="Yes"),OFFSET('Water Data'!$E$9,0,10*ROW('Water Data'!E108)),NA())</f>
        <v>#N/A</v>
      </c>
      <c r="J114" s="516" t="e">
        <f ca="1">+IF(AND(ISNUMBER(OFFSET('Water Data'!$F$4,0,10*ROW('Water Data'!F108))),'Data Summary'!BY114="Yes"),100-OFFSET('Water Data'!$F$4,0,10*ROW('Water Data'!F108)),NA())</f>
        <v>#N/A</v>
      </c>
      <c r="K114" s="516" t="e">
        <f ca="1">+IF(AND(ISNUMBER(OFFSET('Water Data'!$F$6,0,10*ROW('Water Data'!F108))),'Data Summary'!BZ114="Yes"),OFFSET('Water Data'!$F$6,0,10*ROW('Water Data'!F108)),NA())</f>
        <v>#N/A</v>
      </c>
      <c r="L114" s="516" t="e">
        <f ca="1">+IF(AND(ISNUMBER(OFFSET('Water Data'!$F$9,0,10*ROW('Water Data'!F108))),'Data Summary'!CA114="Yes"),OFFSET('Water Data'!$F$9,0,10*ROW('Water Data'!F108)),NA())</f>
        <v>#N/A</v>
      </c>
      <c r="M114" s="516" t="e">
        <f ca="1">+IF(AND(ISNUMBER(OFFSET('Water Data'!$G$4,0,10*ROW('Water Data'!G108))),'Data Summary'!CB114="Yes"),100-OFFSET('Water Data'!$G$4,0,10*ROW('Water Data'!G108)),NA())</f>
        <v>#N/A</v>
      </c>
      <c r="N114" s="516" t="e">
        <f ca="1">+IF(AND(ISNUMBER(OFFSET('Water Data'!$G$6,0,10*ROW('Water Data'!G108))),'Data Summary'!CC114="Yes"),OFFSET('Water Data'!$G$6,0,10*ROW('Water Data'!G108)),NA())</f>
        <v>#N/A</v>
      </c>
      <c r="O114" s="516" t="e">
        <f ca="1">+IF(AND(ISNUMBER(OFFSET('Water Data'!$G$9,0,10*ROW('Water Data'!G108))),'Data Summary'!CD114="Yes"),OFFSET('Water Data'!$G$9,0,10*ROW('Water Data'!G108)),NA())</f>
        <v>#N/A</v>
      </c>
      <c r="P114" s="516" t="e">
        <f ca="1">+IF(AND(ISNUMBER(OFFSET('Water Data'!$H$4,0,10*ROW('Water Data'!H108))),'Data Summary'!CE114="Yes"),100-OFFSET('Water Data'!$H$4,0,10*ROW('Water Data'!H108)),NA())</f>
        <v>#N/A</v>
      </c>
      <c r="Q114" s="516" t="e">
        <f ca="1">+IF(AND(ISNUMBER(OFFSET('Water Data'!$H$6,0,10*ROW('Water Data'!H108))),'Data Summary'!CF114="Yes"),OFFSET('Water Data'!$H$6,0,10*ROW('Water Data'!H108)),NA())</f>
        <v>#N/A</v>
      </c>
      <c r="R114" s="516" t="e">
        <f ca="1">+IF(AND(ISNUMBER(OFFSET('Water Data'!$H$9,0,10*ROW('Water Data'!H108))),'Data Summary'!CG114="Yes"),OFFSET('Water Data'!$H$9,0,10*ROW('Water Data'!H108)),NA())</f>
        <v>#N/A</v>
      </c>
      <c r="S114" s="516" t="e">
        <f ca="1">+IF(AND(ISNUMBER(OFFSET('Water Data'!$I$4,0,10*ROW('Water Data'!I108))),'Data Summary'!CH114="Yes"),100-OFFSET('Water Data'!$I$4,0,10*ROW('Water Data'!I108)),NA())</f>
        <v>#N/A</v>
      </c>
      <c r="T114" s="516" t="e">
        <f ca="1">+IF(AND(ISNUMBER(OFFSET('Water Data'!$I$6,0,10*ROW('Water Data'!I108))),'Data Summary'!CI114="Yes"),OFFSET('Water Data'!$I$6,0,10*ROW('Water Data'!I108)),NA())</f>
        <v>#N/A</v>
      </c>
      <c r="U114" s="516" t="e">
        <f ca="1">+IF(AND(ISNUMBER(OFFSET('Water Data'!$I$9,0,10*ROW('Water Data'!I108))),'Data Summary'!CJ114="Yes"),OFFSET('Water Data'!$I$9,0,10*ROW('Water Data'!I108)),NA())</f>
        <v>#N/A</v>
      </c>
      <c r="V114" s="517" t="e">
        <f ca="1">+IF(AND(ISNUMBER(OFFSET('Sanitation Data'!$D$4,0,10*ROW('Sanitation Data'!D108))),'Data Summary'!CK114="Yes"),100-OFFSET('Sanitation Data'!$D$4,0,10*ROW('Sanitation Data'!D108)),NA())</f>
        <v>#N/A</v>
      </c>
      <c r="W114" s="517" t="e">
        <f ca="1">+IF(AND(ISNUMBER(OFFSET('Sanitation Data'!$D$6,0,10*ROW('Sanitation Data'!D108))),'Data Summary'!CL114="Yes"),OFFSET('Sanitation Data'!$D$6,0,10*ROW('Sanitation Data'!D108)),NA())</f>
        <v>#N/A</v>
      </c>
      <c r="X114" s="517" t="e">
        <f ca="1">+IF(AND(ISNUMBER(OFFSET('Sanitation Data'!$D$10,0,10*ROW('Sanitation Data'!D108))),'Data Summary'!CM114="Yes"),OFFSET('Sanitation Data'!$D$10,0,10*ROW('Sanitation Data'!D108)),NA())</f>
        <v>#N/A</v>
      </c>
      <c r="Y114" s="517" t="e">
        <f ca="1">+IF(AND(ISNUMBER(OFFSET('Sanitation Data'!$D$11,0,10*ROW('Sanitation Data'!D108))),'Data Summary'!CN114="Yes"),OFFSET('Sanitation Data'!$D$11,0,10*ROW('Sanitation Data'!D108)),NA())</f>
        <v>#N/A</v>
      </c>
      <c r="Z114" s="517" t="e">
        <f ca="1">+IF(AND(ISNUMBER(OFFSET('Sanitation Data'!$D$12,0,10*ROW('Sanitation Data'!D108))),'Data Summary'!CO114="Yes"),OFFSET('Sanitation Data'!$D$12,0,10*ROW('Sanitation Data'!D108)),NA())</f>
        <v>#N/A</v>
      </c>
      <c r="AA114" s="517" t="e">
        <f ca="1">+IF(AND(ISNUMBER(OFFSET('Sanitation Data'!$E$4,0,10*ROW('Sanitation Data'!E108))),'Data Summary'!CP114="Yes"),100-OFFSET('Sanitation Data'!$E$4,0,10*ROW('Sanitation Data'!E108)),NA())</f>
        <v>#N/A</v>
      </c>
      <c r="AB114" s="517" t="e">
        <f ca="1">+IF(AND(ISNUMBER(OFFSET('Sanitation Data'!$E$6,0,10*ROW('Sanitation Data'!E108))),'Data Summary'!CQ114="Yes"),OFFSET('Sanitation Data'!$E$6,0,10*ROW('Sanitation Data'!E108)),NA())</f>
        <v>#N/A</v>
      </c>
      <c r="AC114" s="517" t="e">
        <f ca="1">+IF(AND(ISNUMBER(OFFSET('Sanitation Data'!$E$10,0,10*ROW('Sanitation Data'!E108))),'Data Summary'!CR114="Yes"),OFFSET('Sanitation Data'!$E$10,0,10*ROW('Sanitation Data'!E108)),NA())</f>
        <v>#N/A</v>
      </c>
      <c r="AD114" s="517" t="e">
        <f ca="1">+IF(AND(ISNUMBER(OFFSET('Sanitation Data'!$E$11,0,10*ROW('Sanitation Data'!E108))),'Data Summary'!CS114="Yes"),OFFSET('Sanitation Data'!$E$11,0,10*ROW('Sanitation Data'!E108)),NA())</f>
        <v>#N/A</v>
      </c>
      <c r="AE114" s="517" t="e">
        <f ca="1">+IF(AND(ISNUMBER(OFFSET('Sanitation Data'!$E$12,0,10*ROW('Sanitation Data'!E108))),'Data Summary'!CT114="Yes"),OFFSET('Sanitation Data'!$E$12,0,10*ROW('Sanitation Data'!E108)),NA())</f>
        <v>#N/A</v>
      </c>
      <c r="AF114" s="517" t="e">
        <f ca="1">+IF(AND(ISNUMBER(OFFSET('Sanitation Data'!$F$4,0,10*ROW('Sanitation Data'!F108))),'Data Summary'!CU114="Yes"),100-OFFSET('Sanitation Data'!$F$4,0,10*ROW('Sanitation Data'!F108)),NA())</f>
        <v>#N/A</v>
      </c>
      <c r="AG114" s="517" t="e">
        <f ca="1">+IF(AND(ISNUMBER(OFFSET('Sanitation Data'!$F$6,0,10*ROW('Sanitation Data'!F108))),'Data Summary'!CV114="Yes"),OFFSET('Sanitation Data'!$F$6,0,10*ROW('Sanitation Data'!F108)),NA())</f>
        <v>#N/A</v>
      </c>
      <c r="AH114" s="517" t="e">
        <f ca="1">+IF(AND(ISNUMBER(OFFSET('Sanitation Data'!$F$10,0,10*ROW('Sanitation Data'!F108))),'Data Summary'!CW114="Yes"),OFFSET('Sanitation Data'!$F$10,0,10*ROW('Sanitation Data'!F108)),NA())</f>
        <v>#N/A</v>
      </c>
      <c r="AI114" s="517" t="e">
        <f ca="1">+IF(AND(ISNUMBER(OFFSET('Sanitation Data'!$F$11,0,10*ROW('Sanitation Data'!F108))),'Data Summary'!CX114="Yes"),OFFSET('Sanitation Data'!$F$11,0,10*ROW('Sanitation Data'!F108)),NA())</f>
        <v>#N/A</v>
      </c>
      <c r="AJ114" s="517" t="e">
        <f ca="1">+IF(AND(ISNUMBER(OFFSET('Sanitation Data'!$F$12,0,10*ROW('Sanitation Data'!F108))),'Data Summary'!CY114="Yes"),OFFSET('Sanitation Data'!$F$12,0,10*ROW('Sanitation Data'!F108)),NA())</f>
        <v>#N/A</v>
      </c>
      <c r="AK114" s="517" t="e">
        <f ca="1">+IF(AND(ISNUMBER(OFFSET('Sanitation Data'!$G$4,0,10*ROW('Sanitation Data'!G108))),'Data Summary'!CZ114="Yes"),100-OFFSET('Sanitation Data'!$G$4,0,10*ROW('Sanitation Data'!G108)),NA())</f>
        <v>#N/A</v>
      </c>
      <c r="AL114" s="517" t="e">
        <f ca="1">+IF(AND(ISNUMBER(OFFSET('Sanitation Data'!$G$6,0,10*ROW('Sanitation Data'!G108))),'Data Summary'!DA114="Yes"),OFFSET('Sanitation Data'!$G$6,0,10*ROW('Sanitation Data'!G108)),NA())</f>
        <v>#N/A</v>
      </c>
      <c r="AM114" s="517" t="e">
        <f ca="1">+IF(AND(ISNUMBER(OFFSET('Sanitation Data'!$G$10,0,10*ROW('Sanitation Data'!G108))),'Data Summary'!DB114="Yes"),OFFSET('Sanitation Data'!$G$10,0,10*ROW('Sanitation Data'!G108)),NA())</f>
        <v>#N/A</v>
      </c>
      <c r="AN114" s="517" t="e">
        <f ca="1">+IF(AND(ISNUMBER(OFFSET('Sanitation Data'!$G$11,0,10*ROW('Sanitation Data'!G108))),'Data Summary'!DC114="Yes"),OFFSET('Sanitation Data'!$G$11,0,10*ROW('Sanitation Data'!G108)),NA())</f>
        <v>#N/A</v>
      </c>
      <c r="AO114" s="517" t="e">
        <f ca="1">+IF(AND(ISNUMBER(OFFSET('Sanitation Data'!$G$12,0,10*ROW('Sanitation Data'!G108))),'Data Summary'!DD114="Yes"),OFFSET('Sanitation Data'!$G$12,0,10*ROW('Sanitation Data'!G108)),NA())</f>
        <v>#N/A</v>
      </c>
      <c r="AP114" s="517" t="e">
        <f ca="1">+IF(AND(ISNUMBER(OFFSET('Sanitation Data'!$H$4,0,10*ROW('Sanitation Data'!H108))),'Data Summary'!DE114="Yes"),100-OFFSET('Sanitation Data'!$H$4,0,10*ROW('Sanitation Data'!H108)),NA())</f>
        <v>#N/A</v>
      </c>
      <c r="AQ114" s="517" t="e">
        <f ca="1">+IF(AND(ISNUMBER(OFFSET('Sanitation Data'!$H$6,0,10*ROW('Sanitation Data'!H108))),'Data Summary'!DF114="Yes"),OFFSET('Sanitation Data'!$H$6,0,10*ROW('Sanitation Data'!H108)),NA())</f>
        <v>#N/A</v>
      </c>
      <c r="AR114" s="517" t="e">
        <f ca="1">+IF(AND(ISNUMBER(OFFSET('Sanitation Data'!$H$10,0,10*ROW('Sanitation Data'!H108))),'Data Summary'!DG114="Yes"),OFFSET('Sanitation Data'!$H$10,0,10*ROW('Sanitation Data'!H108)),NA())</f>
        <v>#N/A</v>
      </c>
      <c r="AS114" s="517" t="e">
        <f ca="1">+IF(AND(ISNUMBER(OFFSET('Sanitation Data'!$H$11,0,10*ROW('Sanitation Data'!H108))),'Data Summary'!DH114="Yes"),OFFSET('Sanitation Data'!$H$11,0,10*ROW('Sanitation Data'!H108)),NA())</f>
        <v>#N/A</v>
      </c>
      <c r="AT114" s="517" t="e">
        <f ca="1">+IF(AND(ISNUMBER(OFFSET('Sanitation Data'!$H$12,0,10*ROW('Sanitation Data'!H108))),'Data Summary'!DI114="Yes"),OFFSET('Sanitation Data'!$H$12,0,10*ROW('Sanitation Data'!H108)),NA())</f>
        <v>#N/A</v>
      </c>
      <c r="AU114" s="517" t="e">
        <f ca="1">+IF(AND(ISNUMBER(OFFSET('Sanitation Data'!$I$4,0,10*ROW('Sanitation Data'!I108))),'Data Summary'!DJ114="Yes"),100-OFFSET('Sanitation Data'!$I$4,0,10*ROW('Sanitation Data'!I108)),NA())</f>
        <v>#N/A</v>
      </c>
      <c r="AV114" s="517" t="e">
        <f ca="1">+IF(AND(ISNUMBER(OFFSET('Sanitation Data'!$I$6,0,10*ROW('Sanitation Data'!I108))),'Data Summary'!DK114="Yes"),OFFSET('Sanitation Data'!$I$6,0,10*ROW('Sanitation Data'!I108)),NA())</f>
        <v>#N/A</v>
      </c>
      <c r="AW114" s="517" t="e">
        <f ca="1">+IF(AND(ISNUMBER(OFFSET('Sanitation Data'!$I$10,0,10*ROW('Sanitation Data'!I108))),'Data Summary'!DL114="Yes"),OFFSET('Sanitation Data'!$I$10,0,10*ROW('Sanitation Data'!I108)),NA())</f>
        <v>#N/A</v>
      </c>
      <c r="AX114" s="517" t="e">
        <f ca="1">+IF(AND(ISNUMBER(OFFSET('Sanitation Data'!$I$11,0,10*ROW('Sanitation Data'!I108))),'Data Summary'!DM114="Yes"),OFFSET('Sanitation Data'!$I$11,0,10*ROW('Sanitation Data'!I108)),NA())</f>
        <v>#N/A</v>
      </c>
      <c r="AY114" s="517" t="e">
        <f ca="1">+IF(AND(ISNUMBER(OFFSET('Sanitation Data'!$I$12,0,10*ROW('Sanitation Data'!I108))),'Data Summary'!DN114="Yes"),OFFSET('Sanitation Data'!$I$12,0,10*ROW('Sanitation Data'!I108)),NA())</f>
        <v>#N/A</v>
      </c>
      <c r="AZ114" s="518" t="e">
        <f ca="1">+IF(AND(ISNUMBER(OFFSET('Hygiene Data'!$D$5,0,10*ROW('Hygiene Data'!D108))),'Data Summary'!DO114="Yes"),OFFSET('Hygiene Data'!$D$5,0,10*ROW('Hygiene Data'!D108)),NA())</f>
        <v>#N/A</v>
      </c>
      <c r="BA114" s="518" t="e">
        <f ca="1">+IF(AND(ISNUMBER(OFFSET('Hygiene Data'!$D$7,0,10*ROW('Hygiene Data'!D108))),'Data Summary'!DP114="Yes"),OFFSET('Hygiene Data'!$D$7,0,10*ROW('Hygiene Data'!D108)),NA())</f>
        <v>#N/A</v>
      </c>
      <c r="BB114" s="518" t="e">
        <f ca="1">+IF(AND(ISNUMBER(OFFSET('Hygiene Data'!$D$9,0,10*ROW('Hygiene Data'!D108))),'Data Summary'!DQ114="Yes"),OFFSET('Hygiene Data'!$D$9,0,10*ROW('Hygiene Data'!D108)),NA())</f>
        <v>#N/A</v>
      </c>
      <c r="BC114" s="518" t="e">
        <f ca="1">+IF(AND(ISNUMBER(OFFSET('Hygiene Data'!$E$5,0,10*ROW('Hygiene Data'!E108))),'Data Summary'!DR114="Yes"),OFFSET('Hygiene Data'!$E$5,0,10*ROW('Hygiene Data'!E108)),NA())</f>
        <v>#N/A</v>
      </c>
      <c r="BD114" s="518" t="e">
        <f ca="1">+IF(AND(ISNUMBER(OFFSET('Hygiene Data'!$E$7,0,10*ROW('Hygiene Data'!E108))),'Data Summary'!DS114="Yes"),OFFSET('Hygiene Data'!$E$7,0,10*ROW('Hygiene Data'!E108)),NA())</f>
        <v>#N/A</v>
      </c>
      <c r="BE114" s="518" t="e">
        <f ca="1">+IF(AND(ISNUMBER(OFFSET('Hygiene Data'!$E$9,0,10*ROW('Hygiene Data'!E108))),'Data Summary'!DT114="Yes"),OFFSET('Hygiene Data'!$E$9,0,10*ROW('Hygiene Data'!E108)),NA())</f>
        <v>#N/A</v>
      </c>
      <c r="BF114" s="518" t="e">
        <f ca="1">+IF(AND(ISNUMBER(OFFSET('Hygiene Data'!$F$5,0,10*ROW('Hygiene Data'!F108))),'Data Summary'!DU114="Yes"),OFFSET('Hygiene Data'!$F$5,0,10*ROW('Hygiene Data'!F108)),NA())</f>
        <v>#N/A</v>
      </c>
      <c r="BG114" s="518" t="e">
        <f ca="1">+IF(AND(ISNUMBER(OFFSET('Hygiene Data'!$F$7,0,10*ROW('Hygiene Data'!F108))),'Data Summary'!DV114="Yes"),OFFSET('Hygiene Data'!$F$7,0,10*ROW('Hygiene Data'!F108)),NA())</f>
        <v>#N/A</v>
      </c>
      <c r="BH114" s="518" t="e">
        <f ca="1">+IF(AND(ISNUMBER(OFFSET('Hygiene Data'!$F$9,0,10*ROW('Hygiene Data'!F108))),'Data Summary'!DW114="Yes"),OFFSET('Hygiene Data'!$F$9,0,10*ROW('Hygiene Data'!F108)),NA())</f>
        <v>#N/A</v>
      </c>
      <c r="BI114" s="518" t="e">
        <f ca="1">+IF(AND(ISNUMBER(OFFSET('Hygiene Data'!$G$5,0,10*ROW('Hygiene Data'!G108))),'Data Summary'!DX114="Yes"),OFFSET('Hygiene Data'!$G$5,0,10*ROW('Hygiene Data'!G108)),NA())</f>
        <v>#N/A</v>
      </c>
      <c r="BJ114" s="518" t="e">
        <f ca="1">+IF(AND(ISNUMBER(OFFSET('Hygiene Data'!$G$7,0,10*ROW('Hygiene Data'!G108))),'Data Summary'!DY114="Yes"),OFFSET('Hygiene Data'!$G$7,0,10*ROW('Hygiene Data'!G108)),NA())</f>
        <v>#N/A</v>
      </c>
      <c r="BK114" s="518" t="e">
        <f ca="1">+IF(AND(ISNUMBER(OFFSET('Hygiene Data'!$G$9,0,10*ROW('Hygiene Data'!G108))),'Data Summary'!DZ114="Yes"),OFFSET('Hygiene Data'!$G$9,0,10*ROW('Hygiene Data'!G108)),NA())</f>
        <v>#N/A</v>
      </c>
      <c r="BL114" s="518" t="e">
        <f ca="1">+IF(AND(ISNUMBER(OFFSET('Hygiene Data'!$H$5,0,10*ROW('Hygiene Data'!H108))),'Data Summary'!EA114="Yes"),OFFSET('Hygiene Data'!$H$5,0,10*ROW('Hygiene Data'!H108)),NA())</f>
        <v>#N/A</v>
      </c>
      <c r="BM114" s="518" t="e">
        <f ca="1">+IF(AND(ISNUMBER(OFFSET('Hygiene Data'!$H$7,0,10*ROW('Hygiene Data'!H108))),'Data Summary'!EB114="Yes"),OFFSET('Hygiene Data'!$H$7,0,10*ROW('Hygiene Data'!H108)),NA())</f>
        <v>#N/A</v>
      </c>
      <c r="BN114" s="518" t="e">
        <f ca="1">+IF(AND(ISNUMBER(OFFSET('Hygiene Data'!$H$9,0,10*ROW('Hygiene Data'!H108))),'Data Summary'!EC114="Yes"),OFFSET('Hygiene Data'!$H$9,0,10*ROW('Hygiene Data'!H108)),NA())</f>
        <v>#N/A</v>
      </c>
      <c r="BO114" s="518" t="e">
        <f ca="1">+IF(AND(ISNUMBER(OFFSET('Hygiene Data'!$I$5,0,10*ROW('Hygiene Data'!I108))),'Data Summary'!ED114="Yes"),OFFSET('Hygiene Data'!$I$5,0,10*ROW('Hygiene Data'!I108)),NA())</f>
        <v>#N/A</v>
      </c>
      <c r="BP114" s="518" t="e">
        <f ca="1">+IF(AND(ISNUMBER(OFFSET('Hygiene Data'!$I$7,0,10*ROW('Hygiene Data'!I108))),'Data Summary'!EE114="Yes"),OFFSET('Hygiene Data'!$I$7,0,10*ROW('Hygiene Data'!I108)),NA())</f>
        <v>#N/A</v>
      </c>
      <c r="BQ114" s="518" t="e">
        <f ca="1">+IF(AND(ISNUMBER(OFFSET('Hygiene Data'!$I$9,0,10*ROW('Hygiene Data'!I108))),'Data Summary'!EF114="Yes"),OFFSET('Hygiene Data'!$I$9,0,10*ROW('Hygiene Data'!I108)),NA())</f>
        <v>#N/A</v>
      </c>
    </row>
    <row r="115" spans="1:69" x14ac:dyDescent="0.25">
      <c r="A115" s="514" t="e">
        <f ca="1">+RIGHT('Data Summary'!A115,LEN('Data Summary'!A115)-9)</f>
        <v>#VALUE!</v>
      </c>
      <c r="B115" s="488" t="str">
        <f ca="1">+IF(ISTEXT('Data Summary'!B115),'Data Summary'!B115,"")</f>
        <v/>
      </c>
      <c r="C115" s="515" t="e">
        <f ca="1">+VALUE('Data Summary'!C115)</f>
        <v>#VALUE!</v>
      </c>
      <c r="D115" s="516" t="e">
        <f ca="1">+IF(AND(ISNUMBER(OFFSET('Water Data'!$D$4,0,10*ROW('Water Data'!D109))),'Data Summary'!BS115="Yes"),100-OFFSET('Water Data'!$D$4,0,10*ROW('Water Data'!D109)),NA())</f>
        <v>#N/A</v>
      </c>
      <c r="E115" s="516" t="e">
        <f ca="1">+IF(AND(ISNUMBER(OFFSET('Water Data'!$D$6,0,10*ROW('Water Data'!D109))),'Data Summary'!BT115="Yes"),OFFSET('Water Data'!$D$6,0,10*ROW('Water Data'!D109)),NA())</f>
        <v>#N/A</v>
      </c>
      <c r="F115" s="516" t="e">
        <f ca="1">+IF(AND(ISNUMBER(OFFSET('Water Data'!$D$9,0,10*ROW('Water Data'!D109))),'Data Summary'!BU115="Yes"),OFFSET('Water Data'!$D$9,0,10*ROW('Water Data'!D109)),NA())</f>
        <v>#N/A</v>
      </c>
      <c r="G115" s="516" t="e">
        <f ca="1">+IF(AND(ISNUMBER(OFFSET('Water Data'!$E$4,0,10*ROW('Water Data'!E109))),'Data Summary'!BV115="Yes"),100-OFFSET('Water Data'!$E$4,0,10*ROW('Water Data'!E109)),NA())</f>
        <v>#N/A</v>
      </c>
      <c r="H115" s="516" t="e">
        <f ca="1">+IF(AND(ISNUMBER(OFFSET('Water Data'!$E$6,0,10*ROW('Water Data'!E109))),'Data Summary'!BW115="Yes"),OFFSET('Water Data'!$E$6,0,10*ROW('Water Data'!E109)),NA())</f>
        <v>#N/A</v>
      </c>
      <c r="I115" s="516" t="e">
        <f ca="1">+IF(AND(ISNUMBER(OFFSET('Water Data'!$E$9,0,10*ROW('Water Data'!E109))),'Data Summary'!BX115="Yes"),OFFSET('Water Data'!$E$9,0,10*ROW('Water Data'!E109)),NA())</f>
        <v>#N/A</v>
      </c>
      <c r="J115" s="516" t="e">
        <f ca="1">+IF(AND(ISNUMBER(OFFSET('Water Data'!$F$4,0,10*ROW('Water Data'!F109))),'Data Summary'!BY115="Yes"),100-OFFSET('Water Data'!$F$4,0,10*ROW('Water Data'!F109)),NA())</f>
        <v>#N/A</v>
      </c>
      <c r="K115" s="516" t="e">
        <f ca="1">+IF(AND(ISNUMBER(OFFSET('Water Data'!$F$6,0,10*ROW('Water Data'!F109))),'Data Summary'!BZ115="Yes"),OFFSET('Water Data'!$F$6,0,10*ROW('Water Data'!F109)),NA())</f>
        <v>#N/A</v>
      </c>
      <c r="L115" s="516" t="e">
        <f ca="1">+IF(AND(ISNUMBER(OFFSET('Water Data'!$F$9,0,10*ROW('Water Data'!F109))),'Data Summary'!CA115="Yes"),OFFSET('Water Data'!$F$9,0,10*ROW('Water Data'!F109)),NA())</f>
        <v>#N/A</v>
      </c>
      <c r="M115" s="516" t="e">
        <f ca="1">+IF(AND(ISNUMBER(OFFSET('Water Data'!$G$4,0,10*ROW('Water Data'!G109))),'Data Summary'!CB115="Yes"),100-OFFSET('Water Data'!$G$4,0,10*ROW('Water Data'!G109)),NA())</f>
        <v>#N/A</v>
      </c>
      <c r="N115" s="516" t="e">
        <f ca="1">+IF(AND(ISNUMBER(OFFSET('Water Data'!$G$6,0,10*ROW('Water Data'!G109))),'Data Summary'!CC115="Yes"),OFFSET('Water Data'!$G$6,0,10*ROW('Water Data'!G109)),NA())</f>
        <v>#N/A</v>
      </c>
      <c r="O115" s="516" t="e">
        <f ca="1">+IF(AND(ISNUMBER(OFFSET('Water Data'!$G$9,0,10*ROW('Water Data'!G109))),'Data Summary'!CD115="Yes"),OFFSET('Water Data'!$G$9,0,10*ROW('Water Data'!G109)),NA())</f>
        <v>#N/A</v>
      </c>
      <c r="P115" s="516" t="e">
        <f ca="1">+IF(AND(ISNUMBER(OFFSET('Water Data'!$H$4,0,10*ROW('Water Data'!H109))),'Data Summary'!CE115="Yes"),100-OFFSET('Water Data'!$H$4,0,10*ROW('Water Data'!H109)),NA())</f>
        <v>#N/A</v>
      </c>
      <c r="Q115" s="516" t="e">
        <f ca="1">+IF(AND(ISNUMBER(OFFSET('Water Data'!$H$6,0,10*ROW('Water Data'!H109))),'Data Summary'!CF115="Yes"),OFFSET('Water Data'!$H$6,0,10*ROW('Water Data'!H109)),NA())</f>
        <v>#N/A</v>
      </c>
      <c r="R115" s="516" t="e">
        <f ca="1">+IF(AND(ISNUMBER(OFFSET('Water Data'!$H$9,0,10*ROW('Water Data'!H109))),'Data Summary'!CG115="Yes"),OFFSET('Water Data'!$H$9,0,10*ROW('Water Data'!H109)),NA())</f>
        <v>#N/A</v>
      </c>
      <c r="S115" s="516" t="e">
        <f ca="1">+IF(AND(ISNUMBER(OFFSET('Water Data'!$I$4,0,10*ROW('Water Data'!I109))),'Data Summary'!CH115="Yes"),100-OFFSET('Water Data'!$I$4,0,10*ROW('Water Data'!I109)),NA())</f>
        <v>#N/A</v>
      </c>
      <c r="T115" s="516" t="e">
        <f ca="1">+IF(AND(ISNUMBER(OFFSET('Water Data'!$I$6,0,10*ROW('Water Data'!I109))),'Data Summary'!CI115="Yes"),OFFSET('Water Data'!$I$6,0,10*ROW('Water Data'!I109)),NA())</f>
        <v>#N/A</v>
      </c>
      <c r="U115" s="516" t="e">
        <f ca="1">+IF(AND(ISNUMBER(OFFSET('Water Data'!$I$9,0,10*ROW('Water Data'!I109))),'Data Summary'!CJ115="Yes"),OFFSET('Water Data'!$I$9,0,10*ROW('Water Data'!I109)),NA())</f>
        <v>#N/A</v>
      </c>
      <c r="V115" s="517" t="e">
        <f ca="1">+IF(AND(ISNUMBER(OFFSET('Sanitation Data'!$D$4,0,10*ROW('Sanitation Data'!D109))),'Data Summary'!CK115="Yes"),100-OFFSET('Sanitation Data'!$D$4,0,10*ROW('Sanitation Data'!D109)),NA())</f>
        <v>#N/A</v>
      </c>
      <c r="W115" s="517" t="e">
        <f ca="1">+IF(AND(ISNUMBER(OFFSET('Sanitation Data'!$D$6,0,10*ROW('Sanitation Data'!D109))),'Data Summary'!CL115="Yes"),OFFSET('Sanitation Data'!$D$6,0,10*ROW('Sanitation Data'!D109)),NA())</f>
        <v>#N/A</v>
      </c>
      <c r="X115" s="517" t="e">
        <f ca="1">+IF(AND(ISNUMBER(OFFSET('Sanitation Data'!$D$10,0,10*ROW('Sanitation Data'!D109))),'Data Summary'!CM115="Yes"),OFFSET('Sanitation Data'!$D$10,0,10*ROW('Sanitation Data'!D109)),NA())</f>
        <v>#N/A</v>
      </c>
      <c r="Y115" s="517" t="e">
        <f ca="1">+IF(AND(ISNUMBER(OFFSET('Sanitation Data'!$D$11,0,10*ROW('Sanitation Data'!D109))),'Data Summary'!CN115="Yes"),OFFSET('Sanitation Data'!$D$11,0,10*ROW('Sanitation Data'!D109)),NA())</f>
        <v>#N/A</v>
      </c>
      <c r="Z115" s="517" t="e">
        <f ca="1">+IF(AND(ISNUMBER(OFFSET('Sanitation Data'!$D$12,0,10*ROW('Sanitation Data'!D109))),'Data Summary'!CO115="Yes"),OFFSET('Sanitation Data'!$D$12,0,10*ROW('Sanitation Data'!D109)),NA())</f>
        <v>#N/A</v>
      </c>
      <c r="AA115" s="517" t="e">
        <f ca="1">+IF(AND(ISNUMBER(OFFSET('Sanitation Data'!$E$4,0,10*ROW('Sanitation Data'!E109))),'Data Summary'!CP115="Yes"),100-OFFSET('Sanitation Data'!$E$4,0,10*ROW('Sanitation Data'!E109)),NA())</f>
        <v>#N/A</v>
      </c>
      <c r="AB115" s="517" t="e">
        <f ca="1">+IF(AND(ISNUMBER(OFFSET('Sanitation Data'!$E$6,0,10*ROW('Sanitation Data'!E109))),'Data Summary'!CQ115="Yes"),OFFSET('Sanitation Data'!$E$6,0,10*ROW('Sanitation Data'!E109)),NA())</f>
        <v>#N/A</v>
      </c>
      <c r="AC115" s="517" t="e">
        <f ca="1">+IF(AND(ISNUMBER(OFFSET('Sanitation Data'!$E$10,0,10*ROW('Sanitation Data'!E109))),'Data Summary'!CR115="Yes"),OFFSET('Sanitation Data'!$E$10,0,10*ROW('Sanitation Data'!E109)),NA())</f>
        <v>#N/A</v>
      </c>
      <c r="AD115" s="517" t="e">
        <f ca="1">+IF(AND(ISNUMBER(OFFSET('Sanitation Data'!$E$11,0,10*ROW('Sanitation Data'!E109))),'Data Summary'!CS115="Yes"),OFFSET('Sanitation Data'!$E$11,0,10*ROW('Sanitation Data'!E109)),NA())</f>
        <v>#N/A</v>
      </c>
      <c r="AE115" s="517" t="e">
        <f ca="1">+IF(AND(ISNUMBER(OFFSET('Sanitation Data'!$E$12,0,10*ROW('Sanitation Data'!E109))),'Data Summary'!CT115="Yes"),OFFSET('Sanitation Data'!$E$12,0,10*ROW('Sanitation Data'!E109)),NA())</f>
        <v>#N/A</v>
      </c>
      <c r="AF115" s="517" t="e">
        <f ca="1">+IF(AND(ISNUMBER(OFFSET('Sanitation Data'!$F$4,0,10*ROW('Sanitation Data'!F109))),'Data Summary'!CU115="Yes"),100-OFFSET('Sanitation Data'!$F$4,0,10*ROW('Sanitation Data'!F109)),NA())</f>
        <v>#N/A</v>
      </c>
      <c r="AG115" s="517" t="e">
        <f ca="1">+IF(AND(ISNUMBER(OFFSET('Sanitation Data'!$F$6,0,10*ROW('Sanitation Data'!F109))),'Data Summary'!CV115="Yes"),OFFSET('Sanitation Data'!$F$6,0,10*ROW('Sanitation Data'!F109)),NA())</f>
        <v>#N/A</v>
      </c>
      <c r="AH115" s="517" t="e">
        <f ca="1">+IF(AND(ISNUMBER(OFFSET('Sanitation Data'!$F$10,0,10*ROW('Sanitation Data'!F109))),'Data Summary'!CW115="Yes"),OFFSET('Sanitation Data'!$F$10,0,10*ROW('Sanitation Data'!F109)),NA())</f>
        <v>#N/A</v>
      </c>
      <c r="AI115" s="517" t="e">
        <f ca="1">+IF(AND(ISNUMBER(OFFSET('Sanitation Data'!$F$11,0,10*ROW('Sanitation Data'!F109))),'Data Summary'!CX115="Yes"),OFFSET('Sanitation Data'!$F$11,0,10*ROW('Sanitation Data'!F109)),NA())</f>
        <v>#N/A</v>
      </c>
      <c r="AJ115" s="517" t="e">
        <f ca="1">+IF(AND(ISNUMBER(OFFSET('Sanitation Data'!$F$12,0,10*ROW('Sanitation Data'!F109))),'Data Summary'!CY115="Yes"),OFFSET('Sanitation Data'!$F$12,0,10*ROW('Sanitation Data'!F109)),NA())</f>
        <v>#N/A</v>
      </c>
      <c r="AK115" s="517" t="e">
        <f ca="1">+IF(AND(ISNUMBER(OFFSET('Sanitation Data'!$G$4,0,10*ROW('Sanitation Data'!G109))),'Data Summary'!CZ115="Yes"),100-OFFSET('Sanitation Data'!$G$4,0,10*ROW('Sanitation Data'!G109)),NA())</f>
        <v>#N/A</v>
      </c>
      <c r="AL115" s="517" t="e">
        <f ca="1">+IF(AND(ISNUMBER(OFFSET('Sanitation Data'!$G$6,0,10*ROW('Sanitation Data'!G109))),'Data Summary'!DA115="Yes"),OFFSET('Sanitation Data'!$G$6,0,10*ROW('Sanitation Data'!G109)),NA())</f>
        <v>#N/A</v>
      </c>
      <c r="AM115" s="517" t="e">
        <f ca="1">+IF(AND(ISNUMBER(OFFSET('Sanitation Data'!$G$10,0,10*ROW('Sanitation Data'!G109))),'Data Summary'!DB115="Yes"),OFFSET('Sanitation Data'!$G$10,0,10*ROW('Sanitation Data'!G109)),NA())</f>
        <v>#N/A</v>
      </c>
      <c r="AN115" s="517" t="e">
        <f ca="1">+IF(AND(ISNUMBER(OFFSET('Sanitation Data'!$G$11,0,10*ROW('Sanitation Data'!G109))),'Data Summary'!DC115="Yes"),OFFSET('Sanitation Data'!$G$11,0,10*ROW('Sanitation Data'!G109)),NA())</f>
        <v>#N/A</v>
      </c>
      <c r="AO115" s="517" t="e">
        <f ca="1">+IF(AND(ISNUMBER(OFFSET('Sanitation Data'!$G$12,0,10*ROW('Sanitation Data'!G109))),'Data Summary'!DD115="Yes"),OFFSET('Sanitation Data'!$G$12,0,10*ROW('Sanitation Data'!G109)),NA())</f>
        <v>#N/A</v>
      </c>
      <c r="AP115" s="517" t="e">
        <f ca="1">+IF(AND(ISNUMBER(OFFSET('Sanitation Data'!$H$4,0,10*ROW('Sanitation Data'!H109))),'Data Summary'!DE115="Yes"),100-OFFSET('Sanitation Data'!$H$4,0,10*ROW('Sanitation Data'!H109)),NA())</f>
        <v>#N/A</v>
      </c>
      <c r="AQ115" s="517" t="e">
        <f ca="1">+IF(AND(ISNUMBER(OFFSET('Sanitation Data'!$H$6,0,10*ROW('Sanitation Data'!H109))),'Data Summary'!DF115="Yes"),OFFSET('Sanitation Data'!$H$6,0,10*ROW('Sanitation Data'!H109)),NA())</f>
        <v>#N/A</v>
      </c>
      <c r="AR115" s="517" t="e">
        <f ca="1">+IF(AND(ISNUMBER(OFFSET('Sanitation Data'!$H$10,0,10*ROW('Sanitation Data'!H109))),'Data Summary'!DG115="Yes"),OFFSET('Sanitation Data'!$H$10,0,10*ROW('Sanitation Data'!H109)),NA())</f>
        <v>#N/A</v>
      </c>
      <c r="AS115" s="517" t="e">
        <f ca="1">+IF(AND(ISNUMBER(OFFSET('Sanitation Data'!$H$11,0,10*ROW('Sanitation Data'!H109))),'Data Summary'!DH115="Yes"),OFFSET('Sanitation Data'!$H$11,0,10*ROW('Sanitation Data'!H109)),NA())</f>
        <v>#N/A</v>
      </c>
      <c r="AT115" s="517" t="e">
        <f ca="1">+IF(AND(ISNUMBER(OFFSET('Sanitation Data'!$H$12,0,10*ROW('Sanitation Data'!H109))),'Data Summary'!DI115="Yes"),OFFSET('Sanitation Data'!$H$12,0,10*ROW('Sanitation Data'!H109)),NA())</f>
        <v>#N/A</v>
      </c>
      <c r="AU115" s="517" t="e">
        <f ca="1">+IF(AND(ISNUMBER(OFFSET('Sanitation Data'!$I$4,0,10*ROW('Sanitation Data'!I109))),'Data Summary'!DJ115="Yes"),100-OFFSET('Sanitation Data'!$I$4,0,10*ROW('Sanitation Data'!I109)),NA())</f>
        <v>#N/A</v>
      </c>
      <c r="AV115" s="517" t="e">
        <f ca="1">+IF(AND(ISNUMBER(OFFSET('Sanitation Data'!$I$6,0,10*ROW('Sanitation Data'!I109))),'Data Summary'!DK115="Yes"),OFFSET('Sanitation Data'!$I$6,0,10*ROW('Sanitation Data'!I109)),NA())</f>
        <v>#N/A</v>
      </c>
      <c r="AW115" s="517" t="e">
        <f ca="1">+IF(AND(ISNUMBER(OFFSET('Sanitation Data'!$I$10,0,10*ROW('Sanitation Data'!I109))),'Data Summary'!DL115="Yes"),OFFSET('Sanitation Data'!$I$10,0,10*ROW('Sanitation Data'!I109)),NA())</f>
        <v>#N/A</v>
      </c>
      <c r="AX115" s="517" t="e">
        <f ca="1">+IF(AND(ISNUMBER(OFFSET('Sanitation Data'!$I$11,0,10*ROW('Sanitation Data'!I109))),'Data Summary'!DM115="Yes"),OFFSET('Sanitation Data'!$I$11,0,10*ROW('Sanitation Data'!I109)),NA())</f>
        <v>#N/A</v>
      </c>
      <c r="AY115" s="517" t="e">
        <f ca="1">+IF(AND(ISNUMBER(OFFSET('Sanitation Data'!$I$12,0,10*ROW('Sanitation Data'!I109))),'Data Summary'!DN115="Yes"),OFFSET('Sanitation Data'!$I$12,0,10*ROW('Sanitation Data'!I109)),NA())</f>
        <v>#N/A</v>
      </c>
      <c r="AZ115" s="518" t="e">
        <f ca="1">+IF(AND(ISNUMBER(OFFSET('Hygiene Data'!$D$5,0,10*ROW('Hygiene Data'!D109))),'Data Summary'!DO115="Yes"),OFFSET('Hygiene Data'!$D$5,0,10*ROW('Hygiene Data'!D109)),NA())</f>
        <v>#N/A</v>
      </c>
      <c r="BA115" s="518" t="e">
        <f ca="1">+IF(AND(ISNUMBER(OFFSET('Hygiene Data'!$D$7,0,10*ROW('Hygiene Data'!D109))),'Data Summary'!DP115="Yes"),OFFSET('Hygiene Data'!$D$7,0,10*ROW('Hygiene Data'!D109)),NA())</f>
        <v>#N/A</v>
      </c>
      <c r="BB115" s="518" t="e">
        <f ca="1">+IF(AND(ISNUMBER(OFFSET('Hygiene Data'!$D$9,0,10*ROW('Hygiene Data'!D109))),'Data Summary'!DQ115="Yes"),OFFSET('Hygiene Data'!$D$9,0,10*ROW('Hygiene Data'!D109)),NA())</f>
        <v>#N/A</v>
      </c>
      <c r="BC115" s="518" t="e">
        <f ca="1">+IF(AND(ISNUMBER(OFFSET('Hygiene Data'!$E$5,0,10*ROW('Hygiene Data'!E109))),'Data Summary'!DR115="Yes"),OFFSET('Hygiene Data'!$E$5,0,10*ROW('Hygiene Data'!E109)),NA())</f>
        <v>#N/A</v>
      </c>
      <c r="BD115" s="518" t="e">
        <f ca="1">+IF(AND(ISNUMBER(OFFSET('Hygiene Data'!$E$7,0,10*ROW('Hygiene Data'!E109))),'Data Summary'!DS115="Yes"),OFFSET('Hygiene Data'!$E$7,0,10*ROW('Hygiene Data'!E109)),NA())</f>
        <v>#N/A</v>
      </c>
      <c r="BE115" s="518" t="e">
        <f ca="1">+IF(AND(ISNUMBER(OFFSET('Hygiene Data'!$E$9,0,10*ROW('Hygiene Data'!E109))),'Data Summary'!DT115="Yes"),OFFSET('Hygiene Data'!$E$9,0,10*ROW('Hygiene Data'!E109)),NA())</f>
        <v>#N/A</v>
      </c>
      <c r="BF115" s="518" t="e">
        <f ca="1">+IF(AND(ISNUMBER(OFFSET('Hygiene Data'!$F$5,0,10*ROW('Hygiene Data'!F109))),'Data Summary'!DU115="Yes"),OFFSET('Hygiene Data'!$F$5,0,10*ROW('Hygiene Data'!F109)),NA())</f>
        <v>#N/A</v>
      </c>
      <c r="BG115" s="518" t="e">
        <f ca="1">+IF(AND(ISNUMBER(OFFSET('Hygiene Data'!$F$7,0,10*ROW('Hygiene Data'!F109))),'Data Summary'!DV115="Yes"),OFFSET('Hygiene Data'!$F$7,0,10*ROW('Hygiene Data'!F109)),NA())</f>
        <v>#N/A</v>
      </c>
      <c r="BH115" s="518" t="e">
        <f ca="1">+IF(AND(ISNUMBER(OFFSET('Hygiene Data'!$F$9,0,10*ROW('Hygiene Data'!F109))),'Data Summary'!DW115="Yes"),OFFSET('Hygiene Data'!$F$9,0,10*ROW('Hygiene Data'!F109)),NA())</f>
        <v>#N/A</v>
      </c>
      <c r="BI115" s="518" t="e">
        <f ca="1">+IF(AND(ISNUMBER(OFFSET('Hygiene Data'!$G$5,0,10*ROW('Hygiene Data'!G109))),'Data Summary'!DX115="Yes"),OFFSET('Hygiene Data'!$G$5,0,10*ROW('Hygiene Data'!G109)),NA())</f>
        <v>#N/A</v>
      </c>
      <c r="BJ115" s="518" t="e">
        <f ca="1">+IF(AND(ISNUMBER(OFFSET('Hygiene Data'!$G$7,0,10*ROW('Hygiene Data'!G109))),'Data Summary'!DY115="Yes"),OFFSET('Hygiene Data'!$G$7,0,10*ROW('Hygiene Data'!G109)),NA())</f>
        <v>#N/A</v>
      </c>
      <c r="BK115" s="518" t="e">
        <f ca="1">+IF(AND(ISNUMBER(OFFSET('Hygiene Data'!$G$9,0,10*ROW('Hygiene Data'!G109))),'Data Summary'!DZ115="Yes"),OFFSET('Hygiene Data'!$G$9,0,10*ROW('Hygiene Data'!G109)),NA())</f>
        <v>#N/A</v>
      </c>
      <c r="BL115" s="518" t="e">
        <f ca="1">+IF(AND(ISNUMBER(OFFSET('Hygiene Data'!$H$5,0,10*ROW('Hygiene Data'!H109))),'Data Summary'!EA115="Yes"),OFFSET('Hygiene Data'!$H$5,0,10*ROW('Hygiene Data'!H109)),NA())</f>
        <v>#N/A</v>
      </c>
      <c r="BM115" s="518" t="e">
        <f ca="1">+IF(AND(ISNUMBER(OFFSET('Hygiene Data'!$H$7,0,10*ROW('Hygiene Data'!H109))),'Data Summary'!EB115="Yes"),OFFSET('Hygiene Data'!$H$7,0,10*ROW('Hygiene Data'!H109)),NA())</f>
        <v>#N/A</v>
      </c>
      <c r="BN115" s="518" t="e">
        <f ca="1">+IF(AND(ISNUMBER(OFFSET('Hygiene Data'!$H$9,0,10*ROW('Hygiene Data'!H109))),'Data Summary'!EC115="Yes"),OFFSET('Hygiene Data'!$H$9,0,10*ROW('Hygiene Data'!H109)),NA())</f>
        <v>#N/A</v>
      </c>
      <c r="BO115" s="518" t="e">
        <f ca="1">+IF(AND(ISNUMBER(OFFSET('Hygiene Data'!$I$5,0,10*ROW('Hygiene Data'!I109))),'Data Summary'!ED115="Yes"),OFFSET('Hygiene Data'!$I$5,0,10*ROW('Hygiene Data'!I109)),NA())</f>
        <v>#N/A</v>
      </c>
      <c r="BP115" s="518" t="e">
        <f ca="1">+IF(AND(ISNUMBER(OFFSET('Hygiene Data'!$I$7,0,10*ROW('Hygiene Data'!I109))),'Data Summary'!EE115="Yes"),OFFSET('Hygiene Data'!$I$7,0,10*ROW('Hygiene Data'!I109)),NA())</f>
        <v>#N/A</v>
      </c>
      <c r="BQ115" s="518" t="e">
        <f ca="1">+IF(AND(ISNUMBER(OFFSET('Hygiene Data'!$I$9,0,10*ROW('Hygiene Data'!I109))),'Data Summary'!EF115="Yes"),OFFSET('Hygiene Data'!$I$9,0,10*ROW('Hygiene Data'!I109)),NA())</f>
        <v>#N/A</v>
      </c>
    </row>
    <row r="116" spans="1:69" x14ac:dyDescent="0.25">
      <c r="A116" s="514" t="e">
        <f ca="1">+RIGHT('Data Summary'!A116,LEN('Data Summary'!A116)-9)</f>
        <v>#VALUE!</v>
      </c>
      <c r="B116" s="488" t="str">
        <f ca="1">+IF(ISTEXT('Data Summary'!B116),'Data Summary'!B116,"")</f>
        <v/>
      </c>
      <c r="C116" s="515" t="e">
        <f ca="1">+VALUE('Data Summary'!C116)</f>
        <v>#VALUE!</v>
      </c>
      <c r="D116" s="516" t="e">
        <f ca="1">+IF(AND(ISNUMBER(OFFSET('Water Data'!$D$4,0,10*ROW('Water Data'!D110))),'Data Summary'!BS116="Yes"),100-OFFSET('Water Data'!$D$4,0,10*ROW('Water Data'!D110)),NA())</f>
        <v>#N/A</v>
      </c>
      <c r="E116" s="516" t="e">
        <f ca="1">+IF(AND(ISNUMBER(OFFSET('Water Data'!$D$6,0,10*ROW('Water Data'!D110))),'Data Summary'!BT116="Yes"),OFFSET('Water Data'!$D$6,0,10*ROW('Water Data'!D110)),NA())</f>
        <v>#N/A</v>
      </c>
      <c r="F116" s="516" t="e">
        <f ca="1">+IF(AND(ISNUMBER(OFFSET('Water Data'!$D$9,0,10*ROW('Water Data'!D110))),'Data Summary'!BU116="Yes"),OFFSET('Water Data'!$D$9,0,10*ROW('Water Data'!D110)),NA())</f>
        <v>#N/A</v>
      </c>
      <c r="G116" s="516" t="e">
        <f ca="1">+IF(AND(ISNUMBER(OFFSET('Water Data'!$E$4,0,10*ROW('Water Data'!E110))),'Data Summary'!BV116="Yes"),100-OFFSET('Water Data'!$E$4,0,10*ROW('Water Data'!E110)),NA())</f>
        <v>#N/A</v>
      </c>
      <c r="H116" s="516" t="e">
        <f ca="1">+IF(AND(ISNUMBER(OFFSET('Water Data'!$E$6,0,10*ROW('Water Data'!E110))),'Data Summary'!BW116="Yes"),OFFSET('Water Data'!$E$6,0,10*ROW('Water Data'!E110)),NA())</f>
        <v>#N/A</v>
      </c>
      <c r="I116" s="516" t="e">
        <f ca="1">+IF(AND(ISNUMBER(OFFSET('Water Data'!$E$9,0,10*ROW('Water Data'!E110))),'Data Summary'!BX116="Yes"),OFFSET('Water Data'!$E$9,0,10*ROW('Water Data'!E110)),NA())</f>
        <v>#N/A</v>
      </c>
      <c r="J116" s="516" t="e">
        <f ca="1">+IF(AND(ISNUMBER(OFFSET('Water Data'!$F$4,0,10*ROW('Water Data'!F110))),'Data Summary'!BY116="Yes"),100-OFFSET('Water Data'!$F$4,0,10*ROW('Water Data'!F110)),NA())</f>
        <v>#N/A</v>
      </c>
      <c r="K116" s="516" t="e">
        <f ca="1">+IF(AND(ISNUMBER(OFFSET('Water Data'!$F$6,0,10*ROW('Water Data'!F110))),'Data Summary'!BZ116="Yes"),OFFSET('Water Data'!$F$6,0,10*ROW('Water Data'!F110)),NA())</f>
        <v>#N/A</v>
      </c>
      <c r="L116" s="516" t="e">
        <f ca="1">+IF(AND(ISNUMBER(OFFSET('Water Data'!$F$9,0,10*ROW('Water Data'!F110))),'Data Summary'!CA116="Yes"),OFFSET('Water Data'!$F$9,0,10*ROW('Water Data'!F110)),NA())</f>
        <v>#N/A</v>
      </c>
      <c r="M116" s="516" t="e">
        <f ca="1">+IF(AND(ISNUMBER(OFFSET('Water Data'!$G$4,0,10*ROW('Water Data'!G110))),'Data Summary'!CB116="Yes"),100-OFFSET('Water Data'!$G$4,0,10*ROW('Water Data'!G110)),NA())</f>
        <v>#N/A</v>
      </c>
      <c r="N116" s="516" t="e">
        <f ca="1">+IF(AND(ISNUMBER(OFFSET('Water Data'!$G$6,0,10*ROW('Water Data'!G110))),'Data Summary'!CC116="Yes"),OFFSET('Water Data'!$G$6,0,10*ROW('Water Data'!G110)),NA())</f>
        <v>#N/A</v>
      </c>
      <c r="O116" s="516" t="e">
        <f ca="1">+IF(AND(ISNUMBER(OFFSET('Water Data'!$G$9,0,10*ROW('Water Data'!G110))),'Data Summary'!CD116="Yes"),OFFSET('Water Data'!$G$9,0,10*ROW('Water Data'!G110)),NA())</f>
        <v>#N/A</v>
      </c>
      <c r="P116" s="516" t="e">
        <f ca="1">+IF(AND(ISNUMBER(OFFSET('Water Data'!$H$4,0,10*ROW('Water Data'!H110))),'Data Summary'!CE116="Yes"),100-OFFSET('Water Data'!$H$4,0,10*ROW('Water Data'!H110)),NA())</f>
        <v>#N/A</v>
      </c>
      <c r="Q116" s="516" t="e">
        <f ca="1">+IF(AND(ISNUMBER(OFFSET('Water Data'!$H$6,0,10*ROW('Water Data'!H110))),'Data Summary'!CF116="Yes"),OFFSET('Water Data'!$H$6,0,10*ROW('Water Data'!H110)),NA())</f>
        <v>#N/A</v>
      </c>
      <c r="R116" s="516" t="e">
        <f ca="1">+IF(AND(ISNUMBER(OFFSET('Water Data'!$H$9,0,10*ROW('Water Data'!H110))),'Data Summary'!CG116="Yes"),OFFSET('Water Data'!$H$9,0,10*ROW('Water Data'!H110)),NA())</f>
        <v>#N/A</v>
      </c>
      <c r="S116" s="516" t="e">
        <f ca="1">+IF(AND(ISNUMBER(OFFSET('Water Data'!$I$4,0,10*ROW('Water Data'!I110))),'Data Summary'!CH116="Yes"),100-OFFSET('Water Data'!$I$4,0,10*ROW('Water Data'!I110)),NA())</f>
        <v>#N/A</v>
      </c>
      <c r="T116" s="516" t="e">
        <f ca="1">+IF(AND(ISNUMBER(OFFSET('Water Data'!$I$6,0,10*ROW('Water Data'!I110))),'Data Summary'!CI116="Yes"),OFFSET('Water Data'!$I$6,0,10*ROW('Water Data'!I110)),NA())</f>
        <v>#N/A</v>
      </c>
      <c r="U116" s="516" t="e">
        <f ca="1">+IF(AND(ISNUMBER(OFFSET('Water Data'!$I$9,0,10*ROW('Water Data'!I110))),'Data Summary'!CJ116="Yes"),OFFSET('Water Data'!$I$9,0,10*ROW('Water Data'!I110)),NA())</f>
        <v>#N/A</v>
      </c>
      <c r="V116" s="517" t="e">
        <f ca="1">+IF(AND(ISNUMBER(OFFSET('Sanitation Data'!$D$4,0,10*ROW('Sanitation Data'!D110))),'Data Summary'!CK116="Yes"),100-OFFSET('Sanitation Data'!$D$4,0,10*ROW('Sanitation Data'!D110)),NA())</f>
        <v>#N/A</v>
      </c>
      <c r="W116" s="517" t="e">
        <f ca="1">+IF(AND(ISNUMBER(OFFSET('Sanitation Data'!$D$6,0,10*ROW('Sanitation Data'!D110))),'Data Summary'!CL116="Yes"),OFFSET('Sanitation Data'!$D$6,0,10*ROW('Sanitation Data'!D110)),NA())</f>
        <v>#N/A</v>
      </c>
      <c r="X116" s="517" t="e">
        <f ca="1">+IF(AND(ISNUMBER(OFFSET('Sanitation Data'!$D$10,0,10*ROW('Sanitation Data'!D110))),'Data Summary'!CM116="Yes"),OFFSET('Sanitation Data'!$D$10,0,10*ROW('Sanitation Data'!D110)),NA())</f>
        <v>#N/A</v>
      </c>
      <c r="Y116" s="517" t="e">
        <f ca="1">+IF(AND(ISNUMBER(OFFSET('Sanitation Data'!$D$11,0,10*ROW('Sanitation Data'!D110))),'Data Summary'!CN116="Yes"),OFFSET('Sanitation Data'!$D$11,0,10*ROW('Sanitation Data'!D110)),NA())</f>
        <v>#N/A</v>
      </c>
      <c r="Z116" s="517" t="e">
        <f ca="1">+IF(AND(ISNUMBER(OFFSET('Sanitation Data'!$D$12,0,10*ROW('Sanitation Data'!D110))),'Data Summary'!CO116="Yes"),OFFSET('Sanitation Data'!$D$12,0,10*ROW('Sanitation Data'!D110)),NA())</f>
        <v>#N/A</v>
      </c>
      <c r="AA116" s="517" t="e">
        <f ca="1">+IF(AND(ISNUMBER(OFFSET('Sanitation Data'!$E$4,0,10*ROW('Sanitation Data'!E110))),'Data Summary'!CP116="Yes"),100-OFFSET('Sanitation Data'!$E$4,0,10*ROW('Sanitation Data'!E110)),NA())</f>
        <v>#N/A</v>
      </c>
      <c r="AB116" s="517" t="e">
        <f ca="1">+IF(AND(ISNUMBER(OFFSET('Sanitation Data'!$E$6,0,10*ROW('Sanitation Data'!E110))),'Data Summary'!CQ116="Yes"),OFFSET('Sanitation Data'!$E$6,0,10*ROW('Sanitation Data'!E110)),NA())</f>
        <v>#N/A</v>
      </c>
      <c r="AC116" s="517" t="e">
        <f ca="1">+IF(AND(ISNUMBER(OFFSET('Sanitation Data'!$E$10,0,10*ROW('Sanitation Data'!E110))),'Data Summary'!CR116="Yes"),OFFSET('Sanitation Data'!$E$10,0,10*ROW('Sanitation Data'!E110)),NA())</f>
        <v>#N/A</v>
      </c>
      <c r="AD116" s="517" t="e">
        <f ca="1">+IF(AND(ISNUMBER(OFFSET('Sanitation Data'!$E$11,0,10*ROW('Sanitation Data'!E110))),'Data Summary'!CS116="Yes"),OFFSET('Sanitation Data'!$E$11,0,10*ROW('Sanitation Data'!E110)),NA())</f>
        <v>#N/A</v>
      </c>
      <c r="AE116" s="517" t="e">
        <f ca="1">+IF(AND(ISNUMBER(OFFSET('Sanitation Data'!$E$12,0,10*ROW('Sanitation Data'!E110))),'Data Summary'!CT116="Yes"),OFFSET('Sanitation Data'!$E$12,0,10*ROW('Sanitation Data'!E110)),NA())</f>
        <v>#N/A</v>
      </c>
      <c r="AF116" s="517" t="e">
        <f ca="1">+IF(AND(ISNUMBER(OFFSET('Sanitation Data'!$F$4,0,10*ROW('Sanitation Data'!F110))),'Data Summary'!CU116="Yes"),100-OFFSET('Sanitation Data'!$F$4,0,10*ROW('Sanitation Data'!F110)),NA())</f>
        <v>#N/A</v>
      </c>
      <c r="AG116" s="517" t="e">
        <f ca="1">+IF(AND(ISNUMBER(OFFSET('Sanitation Data'!$F$6,0,10*ROW('Sanitation Data'!F110))),'Data Summary'!CV116="Yes"),OFFSET('Sanitation Data'!$F$6,0,10*ROW('Sanitation Data'!F110)),NA())</f>
        <v>#N/A</v>
      </c>
      <c r="AH116" s="517" t="e">
        <f ca="1">+IF(AND(ISNUMBER(OFFSET('Sanitation Data'!$F$10,0,10*ROW('Sanitation Data'!F110))),'Data Summary'!CW116="Yes"),OFFSET('Sanitation Data'!$F$10,0,10*ROW('Sanitation Data'!F110)),NA())</f>
        <v>#N/A</v>
      </c>
      <c r="AI116" s="517" t="e">
        <f ca="1">+IF(AND(ISNUMBER(OFFSET('Sanitation Data'!$F$11,0,10*ROW('Sanitation Data'!F110))),'Data Summary'!CX116="Yes"),OFFSET('Sanitation Data'!$F$11,0,10*ROW('Sanitation Data'!F110)),NA())</f>
        <v>#N/A</v>
      </c>
      <c r="AJ116" s="517" t="e">
        <f ca="1">+IF(AND(ISNUMBER(OFFSET('Sanitation Data'!$F$12,0,10*ROW('Sanitation Data'!F110))),'Data Summary'!CY116="Yes"),OFFSET('Sanitation Data'!$F$12,0,10*ROW('Sanitation Data'!F110)),NA())</f>
        <v>#N/A</v>
      </c>
      <c r="AK116" s="517" t="e">
        <f ca="1">+IF(AND(ISNUMBER(OFFSET('Sanitation Data'!$G$4,0,10*ROW('Sanitation Data'!G110))),'Data Summary'!CZ116="Yes"),100-OFFSET('Sanitation Data'!$G$4,0,10*ROW('Sanitation Data'!G110)),NA())</f>
        <v>#N/A</v>
      </c>
      <c r="AL116" s="517" t="e">
        <f ca="1">+IF(AND(ISNUMBER(OFFSET('Sanitation Data'!$G$6,0,10*ROW('Sanitation Data'!G110))),'Data Summary'!DA116="Yes"),OFFSET('Sanitation Data'!$G$6,0,10*ROW('Sanitation Data'!G110)),NA())</f>
        <v>#N/A</v>
      </c>
      <c r="AM116" s="517" t="e">
        <f ca="1">+IF(AND(ISNUMBER(OFFSET('Sanitation Data'!$G$10,0,10*ROW('Sanitation Data'!G110))),'Data Summary'!DB116="Yes"),OFFSET('Sanitation Data'!$G$10,0,10*ROW('Sanitation Data'!G110)),NA())</f>
        <v>#N/A</v>
      </c>
      <c r="AN116" s="517" t="e">
        <f ca="1">+IF(AND(ISNUMBER(OFFSET('Sanitation Data'!$G$11,0,10*ROW('Sanitation Data'!G110))),'Data Summary'!DC116="Yes"),OFFSET('Sanitation Data'!$G$11,0,10*ROW('Sanitation Data'!G110)),NA())</f>
        <v>#N/A</v>
      </c>
      <c r="AO116" s="517" t="e">
        <f ca="1">+IF(AND(ISNUMBER(OFFSET('Sanitation Data'!$G$12,0,10*ROW('Sanitation Data'!G110))),'Data Summary'!DD116="Yes"),OFFSET('Sanitation Data'!$G$12,0,10*ROW('Sanitation Data'!G110)),NA())</f>
        <v>#N/A</v>
      </c>
      <c r="AP116" s="517" t="e">
        <f ca="1">+IF(AND(ISNUMBER(OFFSET('Sanitation Data'!$H$4,0,10*ROW('Sanitation Data'!H110))),'Data Summary'!DE116="Yes"),100-OFFSET('Sanitation Data'!$H$4,0,10*ROW('Sanitation Data'!H110)),NA())</f>
        <v>#N/A</v>
      </c>
      <c r="AQ116" s="517" t="e">
        <f ca="1">+IF(AND(ISNUMBER(OFFSET('Sanitation Data'!$H$6,0,10*ROW('Sanitation Data'!H110))),'Data Summary'!DF116="Yes"),OFFSET('Sanitation Data'!$H$6,0,10*ROW('Sanitation Data'!H110)),NA())</f>
        <v>#N/A</v>
      </c>
      <c r="AR116" s="517" t="e">
        <f ca="1">+IF(AND(ISNUMBER(OFFSET('Sanitation Data'!$H$10,0,10*ROW('Sanitation Data'!H110))),'Data Summary'!DG116="Yes"),OFFSET('Sanitation Data'!$H$10,0,10*ROW('Sanitation Data'!H110)),NA())</f>
        <v>#N/A</v>
      </c>
      <c r="AS116" s="517" t="e">
        <f ca="1">+IF(AND(ISNUMBER(OFFSET('Sanitation Data'!$H$11,0,10*ROW('Sanitation Data'!H110))),'Data Summary'!DH116="Yes"),OFFSET('Sanitation Data'!$H$11,0,10*ROW('Sanitation Data'!H110)),NA())</f>
        <v>#N/A</v>
      </c>
      <c r="AT116" s="517" t="e">
        <f ca="1">+IF(AND(ISNUMBER(OFFSET('Sanitation Data'!$H$12,0,10*ROW('Sanitation Data'!H110))),'Data Summary'!DI116="Yes"),OFFSET('Sanitation Data'!$H$12,0,10*ROW('Sanitation Data'!H110)),NA())</f>
        <v>#N/A</v>
      </c>
      <c r="AU116" s="517" t="e">
        <f ca="1">+IF(AND(ISNUMBER(OFFSET('Sanitation Data'!$I$4,0,10*ROW('Sanitation Data'!I110))),'Data Summary'!DJ116="Yes"),100-OFFSET('Sanitation Data'!$I$4,0,10*ROW('Sanitation Data'!I110)),NA())</f>
        <v>#N/A</v>
      </c>
      <c r="AV116" s="517" t="e">
        <f ca="1">+IF(AND(ISNUMBER(OFFSET('Sanitation Data'!$I$6,0,10*ROW('Sanitation Data'!I110))),'Data Summary'!DK116="Yes"),OFFSET('Sanitation Data'!$I$6,0,10*ROW('Sanitation Data'!I110)),NA())</f>
        <v>#N/A</v>
      </c>
      <c r="AW116" s="517" t="e">
        <f ca="1">+IF(AND(ISNUMBER(OFFSET('Sanitation Data'!$I$10,0,10*ROW('Sanitation Data'!I110))),'Data Summary'!DL116="Yes"),OFFSET('Sanitation Data'!$I$10,0,10*ROW('Sanitation Data'!I110)),NA())</f>
        <v>#N/A</v>
      </c>
      <c r="AX116" s="517" t="e">
        <f ca="1">+IF(AND(ISNUMBER(OFFSET('Sanitation Data'!$I$11,0,10*ROW('Sanitation Data'!I110))),'Data Summary'!DM116="Yes"),OFFSET('Sanitation Data'!$I$11,0,10*ROW('Sanitation Data'!I110)),NA())</f>
        <v>#N/A</v>
      </c>
      <c r="AY116" s="517" t="e">
        <f ca="1">+IF(AND(ISNUMBER(OFFSET('Sanitation Data'!$I$12,0,10*ROW('Sanitation Data'!I110))),'Data Summary'!DN116="Yes"),OFFSET('Sanitation Data'!$I$12,0,10*ROW('Sanitation Data'!I110)),NA())</f>
        <v>#N/A</v>
      </c>
      <c r="AZ116" s="518" t="e">
        <f ca="1">+IF(AND(ISNUMBER(OFFSET('Hygiene Data'!$D$5,0,10*ROW('Hygiene Data'!D110))),'Data Summary'!DO116="Yes"),OFFSET('Hygiene Data'!$D$5,0,10*ROW('Hygiene Data'!D110)),NA())</f>
        <v>#N/A</v>
      </c>
      <c r="BA116" s="518" t="e">
        <f ca="1">+IF(AND(ISNUMBER(OFFSET('Hygiene Data'!$D$7,0,10*ROW('Hygiene Data'!D110))),'Data Summary'!DP116="Yes"),OFFSET('Hygiene Data'!$D$7,0,10*ROW('Hygiene Data'!D110)),NA())</f>
        <v>#N/A</v>
      </c>
      <c r="BB116" s="518" t="e">
        <f ca="1">+IF(AND(ISNUMBER(OFFSET('Hygiene Data'!$D$9,0,10*ROW('Hygiene Data'!D110))),'Data Summary'!DQ116="Yes"),OFFSET('Hygiene Data'!$D$9,0,10*ROW('Hygiene Data'!D110)),NA())</f>
        <v>#N/A</v>
      </c>
      <c r="BC116" s="518" t="e">
        <f ca="1">+IF(AND(ISNUMBER(OFFSET('Hygiene Data'!$E$5,0,10*ROW('Hygiene Data'!E110))),'Data Summary'!DR116="Yes"),OFFSET('Hygiene Data'!$E$5,0,10*ROW('Hygiene Data'!E110)),NA())</f>
        <v>#N/A</v>
      </c>
      <c r="BD116" s="518" t="e">
        <f ca="1">+IF(AND(ISNUMBER(OFFSET('Hygiene Data'!$E$7,0,10*ROW('Hygiene Data'!E110))),'Data Summary'!DS116="Yes"),OFFSET('Hygiene Data'!$E$7,0,10*ROW('Hygiene Data'!E110)),NA())</f>
        <v>#N/A</v>
      </c>
      <c r="BE116" s="518" t="e">
        <f ca="1">+IF(AND(ISNUMBER(OFFSET('Hygiene Data'!$E$9,0,10*ROW('Hygiene Data'!E110))),'Data Summary'!DT116="Yes"),OFFSET('Hygiene Data'!$E$9,0,10*ROW('Hygiene Data'!E110)),NA())</f>
        <v>#N/A</v>
      </c>
      <c r="BF116" s="518" t="e">
        <f ca="1">+IF(AND(ISNUMBER(OFFSET('Hygiene Data'!$F$5,0,10*ROW('Hygiene Data'!F110))),'Data Summary'!DU116="Yes"),OFFSET('Hygiene Data'!$F$5,0,10*ROW('Hygiene Data'!F110)),NA())</f>
        <v>#N/A</v>
      </c>
      <c r="BG116" s="518" t="e">
        <f ca="1">+IF(AND(ISNUMBER(OFFSET('Hygiene Data'!$F$7,0,10*ROW('Hygiene Data'!F110))),'Data Summary'!DV116="Yes"),OFFSET('Hygiene Data'!$F$7,0,10*ROW('Hygiene Data'!F110)),NA())</f>
        <v>#N/A</v>
      </c>
      <c r="BH116" s="518" t="e">
        <f ca="1">+IF(AND(ISNUMBER(OFFSET('Hygiene Data'!$F$9,0,10*ROW('Hygiene Data'!F110))),'Data Summary'!DW116="Yes"),OFFSET('Hygiene Data'!$F$9,0,10*ROW('Hygiene Data'!F110)),NA())</f>
        <v>#N/A</v>
      </c>
      <c r="BI116" s="518" t="e">
        <f ca="1">+IF(AND(ISNUMBER(OFFSET('Hygiene Data'!$G$5,0,10*ROW('Hygiene Data'!G110))),'Data Summary'!DX116="Yes"),OFFSET('Hygiene Data'!$G$5,0,10*ROW('Hygiene Data'!G110)),NA())</f>
        <v>#N/A</v>
      </c>
      <c r="BJ116" s="518" t="e">
        <f ca="1">+IF(AND(ISNUMBER(OFFSET('Hygiene Data'!$G$7,0,10*ROW('Hygiene Data'!G110))),'Data Summary'!DY116="Yes"),OFFSET('Hygiene Data'!$G$7,0,10*ROW('Hygiene Data'!G110)),NA())</f>
        <v>#N/A</v>
      </c>
      <c r="BK116" s="518" t="e">
        <f ca="1">+IF(AND(ISNUMBER(OFFSET('Hygiene Data'!$G$9,0,10*ROW('Hygiene Data'!G110))),'Data Summary'!DZ116="Yes"),OFFSET('Hygiene Data'!$G$9,0,10*ROW('Hygiene Data'!G110)),NA())</f>
        <v>#N/A</v>
      </c>
      <c r="BL116" s="518" t="e">
        <f ca="1">+IF(AND(ISNUMBER(OFFSET('Hygiene Data'!$H$5,0,10*ROW('Hygiene Data'!H110))),'Data Summary'!EA116="Yes"),OFFSET('Hygiene Data'!$H$5,0,10*ROW('Hygiene Data'!H110)),NA())</f>
        <v>#N/A</v>
      </c>
      <c r="BM116" s="518" t="e">
        <f ca="1">+IF(AND(ISNUMBER(OFFSET('Hygiene Data'!$H$7,0,10*ROW('Hygiene Data'!H110))),'Data Summary'!EB116="Yes"),OFFSET('Hygiene Data'!$H$7,0,10*ROW('Hygiene Data'!H110)),NA())</f>
        <v>#N/A</v>
      </c>
      <c r="BN116" s="518" t="e">
        <f ca="1">+IF(AND(ISNUMBER(OFFSET('Hygiene Data'!$H$9,0,10*ROW('Hygiene Data'!H110))),'Data Summary'!EC116="Yes"),OFFSET('Hygiene Data'!$H$9,0,10*ROW('Hygiene Data'!H110)),NA())</f>
        <v>#N/A</v>
      </c>
      <c r="BO116" s="518" t="e">
        <f ca="1">+IF(AND(ISNUMBER(OFFSET('Hygiene Data'!$I$5,0,10*ROW('Hygiene Data'!I110))),'Data Summary'!ED116="Yes"),OFFSET('Hygiene Data'!$I$5,0,10*ROW('Hygiene Data'!I110)),NA())</f>
        <v>#N/A</v>
      </c>
      <c r="BP116" s="518" t="e">
        <f ca="1">+IF(AND(ISNUMBER(OFFSET('Hygiene Data'!$I$7,0,10*ROW('Hygiene Data'!I110))),'Data Summary'!EE116="Yes"),OFFSET('Hygiene Data'!$I$7,0,10*ROW('Hygiene Data'!I110)),NA())</f>
        <v>#N/A</v>
      </c>
      <c r="BQ116" s="518" t="e">
        <f ca="1">+IF(AND(ISNUMBER(OFFSET('Hygiene Data'!$I$9,0,10*ROW('Hygiene Data'!I110))),'Data Summary'!EF116="Yes"),OFFSET('Hygiene Data'!$I$9,0,10*ROW('Hygiene Data'!I110)),NA())</f>
        <v>#N/A</v>
      </c>
    </row>
    <row r="117" spans="1:69" x14ac:dyDescent="0.25">
      <c r="A117" s="514" t="e">
        <f ca="1">+RIGHT('Data Summary'!A117,LEN('Data Summary'!A117)-9)</f>
        <v>#VALUE!</v>
      </c>
      <c r="B117" s="488" t="str">
        <f ca="1">+IF(ISTEXT('Data Summary'!B117),'Data Summary'!B117,"")</f>
        <v/>
      </c>
      <c r="C117" s="515" t="e">
        <f ca="1">+VALUE('Data Summary'!C117)</f>
        <v>#VALUE!</v>
      </c>
      <c r="D117" s="516" t="e">
        <f ca="1">+IF(AND(ISNUMBER(OFFSET('Water Data'!$D$4,0,10*ROW('Water Data'!D111))),'Data Summary'!BS117="Yes"),100-OFFSET('Water Data'!$D$4,0,10*ROW('Water Data'!D111)),NA())</f>
        <v>#N/A</v>
      </c>
      <c r="E117" s="516" t="e">
        <f ca="1">+IF(AND(ISNUMBER(OFFSET('Water Data'!$D$6,0,10*ROW('Water Data'!D111))),'Data Summary'!BT117="Yes"),OFFSET('Water Data'!$D$6,0,10*ROW('Water Data'!D111)),NA())</f>
        <v>#N/A</v>
      </c>
      <c r="F117" s="516" t="e">
        <f ca="1">+IF(AND(ISNUMBER(OFFSET('Water Data'!$D$9,0,10*ROW('Water Data'!D111))),'Data Summary'!BU117="Yes"),OFFSET('Water Data'!$D$9,0,10*ROW('Water Data'!D111)),NA())</f>
        <v>#N/A</v>
      </c>
      <c r="G117" s="516" t="e">
        <f ca="1">+IF(AND(ISNUMBER(OFFSET('Water Data'!$E$4,0,10*ROW('Water Data'!E111))),'Data Summary'!BV117="Yes"),100-OFFSET('Water Data'!$E$4,0,10*ROW('Water Data'!E111)),NA())</f>
        <v>#N/A</v>
      </c>
      <c r="H117" s="516" t="e">
        <f ca="1">+IF(AND(ISNUMBER(OFFSET('Water Data'!$E$6,0,10*ROW('Water Data'!E111))),'Data Summary'!BW117="Yes"),OFFSET('Water Data'!$E$6,0,10*ROW('Water Data'!E111)),NA())</f>
        <v>#N/A</v>
      </c>
      <c r="I117" s="516" t="e">
        <f ca="1">+IF(AND(ISNUMBER(OFFSET('Water Data'!$E$9,0,10*ROW('Water Data'!E111))),'Data Summary'!BX117="Yes"),OFFSET('Water Data'!$E$9,0,10*ROW('Water Data'!E111)),NA())</f>
        <v>#N/A</v>
      </c>
      <c r="J117" s="516" t="e">
        <f ca="1">+IF(AND(ISNUMBER(OFFSET('Water Data'!$F$4,0,10*ROW('Water Data'!F111))),'Data Summary'!BY117="Yes"),100-OFFSET('Water Data'!$F$4,0,10*ROW('Water Data'!F111)),NA())</f>
        <v>#N/A</v>
      </c>
      <c r="K117" s="516" t="e">
        <f ca="1">+IF(AND(ISNUMBER(OFFSET('Water Data'!$F$6,0,10*ROW('Water Data'!F111))),'Data Summary'!BZ117="Yes"),OFFSET('Water Data'!$F$6,0,10*ROW('Water Data'!F111)),NA())</f>
        <v>#N/A</v>
      </c>
      <c r="L117" s="516" t="e">
        <f ca="1">+IF(AND(ISNUMBER(OFFSET('Water Data'!$F$9,0,10*ROW('Water Data'!F111))),'Data Summary'!CA117="Yes"),OFFSET('Water Data'!$F$9,0,10*ROW('Water Data'!F111)),NA())</f>
        <v>#N/A</v>
      </c>
      <c r="M117" s="516" t="e">
        <f ca="1">+IF(AND(ISNUMBER(OFFSET('Water Data'!$G$4,0,10*ROW('Water Data'!G111))),'Data Summary'!CB117="Yes"),100-OFFSET('Water Data'!$G$4,0,10*ROW('Water Data'!G111)),NA())</f>
        <v>#N/A</v>
      </c>
      <c r="N117" s="516" t="e">
        <f ca="1">+IF(AND(ISNUMBER(OFFSET('Water Data'!$G$6,0,10*ROW('Water Data'!G111))),'Data Summary'!CC117="Yes"),OFFSET('Water Data'!$G$6,0,10*ROW('Water Data'!G111)),NA())</f>
        <v>#N/A</v>
      </c>
      <c r="O117" s="516" t="e">
        <f ca="1">+IF(AND(ISNUMBER(OFFSET('Water Data'!$G$9,0,10*ROW('Water Data'!G111))),'Data Summary'!CD117="Yes"),OFFSET('Water Data'!$G$9,0,10*ROW('Water Data'!G111)),NA())</f>
        <v>#N/A</v>
      </c>
      <c r="P117" s="516" t="e">
        <f ca="1">+IF(AND(ISNUMBER(OFFSET('Water Data'!$H$4,0,10*ROW('Water Data'!H111))),'Data Summary'!CE117="Yes"),100-OFFSET('Water Data'!$H$4,0,10*ROW('Water Data'!H111)),NA())</f>
        <v>#N/A</v>
      </c>
      <c r="Q117" s="516" t="e">
        <f ca="1">+IF(AND(ISNUMBER(OFFSET('Water Data'!$H$6,0,10*ROW('Water Data'!H111))),'Data Summary'!CF117="Yes"),OFFSET('Water Data'!$H$6,0,10*ROW('Water Data'!H111)),NA())</f>
        <v>#N/A</v>
      </c>
      <c r="R117" s="516" t="e">
        <f ca="1">+IF(AND(ISNUMBER(OFFSET('Water Data'!$H$9,0,10*ROW('Water Data'!H111))),'Data Summary'!CG117="Yes"),OFFSET('Water Data'!$H$9,0,10*ROW('Water Data'!H111)),NA())</f>
        <v>#N/A</v>
      </c>
      <c r="S117" s="516" t="e">
        <f ca="1">+IF(AND(ISNUMBER(OFFSET('Water Data'!$I$4,0,10*ROW('Water Data'!I111))),'Data Summary'!CH117="Yes"),100-OFFSET('Water Data'!$I$4,0,10*ROW('Water Data'!I111)),NA())</f>
        <v>#N/A</v>
      </c>
      <c r="T117" s="516" t="e">
        <f ca="1">+IF(AND(ISNUMBER(OFFSET('Water Data'!$I$6,0,10*ROW('Water Data'!I111))),'Data Summary'!CI117="Yes"),OFFSET('Water Data'!$I$6,0,10*ROW('Water Data'!I111)),NA())</f>
        <v>#N/A</v>
      </c>
      <c r="U117" s="516" t="e">
        <f ca="1">+IF(AND(ISNUMBER(OFFSET('Water Data'!$I$9,0,10*ROW('Water Data'!I111))),'Data Summary'!CJ117="Yes"),OFFSET('Water Data'!$I$9,0,10*ROW('Water Data'!I111)),NA())</f>
        <v>#N/A</v>
      </c>
      <c r="V117" s="517" t="e">
        <f ca="1">+IF(AND(ISNUMBER(OFFSET('Sanitation Data'!$D$4,0,10*ROW('Sanitation Data'!D111))),'Data Summary'!CK117="Yes"),100-OFFSET('Sanitation Data'!$D$4,0,10*ROW('Sanitation Data'!D111)),NA())</f>
        <v>#N/A</v>
      </c>
      <c r="W117" s="517" t="e">
        <f ca="1">+IF(AND(ISNUMBER(OFFSET('Sanitation Data'!$D$6,0,10*ROW('Sanitation Data'!D111))),'Data Summary'!CL117="Yes"),OFFSET('Sanitation Data'!$D$6,0,10*ROW('Sanitation Data'!D111)),NA())</f>
        <v>#N/A</v>
      </c>
      <c r="X117" s="517" t="e">
        <f ca="1">+IF(AND(ISNUMBER(OFFSET('Sanitation Data'!$D$10,0,10*ROW('Sanitation Data'!D111))),'Data Summary'!CM117="Yes"),OFFSET('Sanitation Data'!$D$10,0,10*ROW('Sanitation Data'!D111)),NA())</f>
        <v>#N/A</v>
      </c>
      <c r="Y117" s="517" t="e">
        <f ca="1">+IF(AND(ISNUMBER(OFFSET('Sanitation Data'!$D$11,0,10*ROW('Sanitation Data'!D111))),'Data Summary'!CN117="Yes"),OFFSET('Sanitation Data'!$D$11,0,10*ROW('Sanitation Data'!D111)),NA())</f>
        <v>#N/A</v>
      </c>
      <c r="Z117" s="517" t="e">
        <f ca="1">+IF(AND(ISNUMBER(OFFSET('Sanitation Data'!$D$12,0,10*ROW('Sanitation Data'!D111))),'Data Summary'!CO117="Yes"),OFFSET('Sanitation Data'!$D$12,0,10*ROW('Sanitation Data'!D111)),NA())</f>
        <v>#N/A</v>
      </c>
      <c r="AA117" s="517" t="e">
        <f ca="1">+IF(AND(ISNUMBER(OFFSET('Sanitation Data'!$E$4,0,10*ROW('Sanitation Data'!E111))),'Data Summary'!CP117="Yes"),100-OFFSET('Sanitation Data'!$E$4,0,10*ROW('Sanitation Data'!E111)),NA())</f>
        <v>#N/A</v>
      </c>
      <c r="AB117" s="517" t="e">
        <f ca="1">+IF(AND(ISNUMBER(OFFSET('Sanitation Data'!$E$6,0,10*ROW('Sanitation Data'!E111))),'Data Summary'!CQ117="Yes"),OFFSET('Sanitation Data'!$E$6,0,10*ROW('Sanitation Data'!E111)),NA())</f>
        <v>#N/A</v>
      </c>
      <c r="AC117" s="517" t="e">
        <f ca="1">+IF(AND(ISNUMBER(OFFSET('Sanitation Data'!$E$10,0,10*ROW('Sanitation Data'!E111))),'Data Summary'!CR117="Yes"),OFFSET('Sanitation Data'!$E$10,0,10*ROW('Sanitation Data'!E111)),NA())</f>
        <v>#N/A</v>
      </c>
      <c r="AD117" s="517" t="e">
        <f ca="1">+IF(AND(ISNUMBER(OFFSET('Sanitation Data'!$E$11,0,10*ROW('Sanitation Data'!E111))),'Data Summary'!CS117="Yes"),OFFSET('Sanitation Data'!$E$11,0,10*ROW('Sanitation Data'!E111)),NA())</f>
        <v>#N/A</v>
      </c>
      <c r="AE117" s="517" t="e">
        <f ca="1">+IF(AND(ISNUMBER(OFFSET('Sanitation Data'!$E$12,0,10*ROW('Sanitation Data'!E111))),'Data Summary'!CT117="Yes"),OFFSET('Sanitation Data'!$E$12,0,10*ROW('Sanitation Data'!E111)),NA())</f>
        <v>#N/A</v>
      </c>
      <c r="AF117" s="517" t="e">
        <f ca="1">+IF(AND(ISNUMBER(OFFSET('Sanitation Data'!$F$4,0,10*ROW('Sanitation Data'!F111))),'Data Summary'!CU117="Yes"),100-OFFSET('Sanitation Data'!$F$4,0,10*ROW('Sanitation Data'!F111)),NA())</f>
        <v>#N/A</v>
      </c>
      <c r="AG117" s="517" t="e">
        <f ca="1">+IF(AND(ISNUMBER(OFFSET('Sanitation Data'!$F$6,0,10*ROW('Sanitation Data'!F111))),'Data Summary'!CV117="Yes"),OFFSET('Sanitation Data'!$F$6,0,10*ROW('Sanitation Data'!F111)),NA())</f>
        <v>#N/A</v>
      </c>
      <c r="AH117" s="517" t="e">
        <f ca="1">+IF(AND(ISNUMBER(OFFSET('Sanitation Data'!$F$10,0,10*ROW('Sanitation Data'!F111))),'Data Summary'!CW117="Yes"),OFFSET('Sanitation Data'!$F$10,0,10*ROW('Sanitation Data'!F111)),NA())</f>
        <v>#N/A</v>
      </c>
      <c r="AI117" s="517" t="e">
        <f ca="1">+IF(AND(ISNUMBER(OFFSET('Sanitation Data'!$F$11,0,10*ROW('Sanitation Data'!F111))),'Data Summary'!CX117="Yes"),OFFSET('Sanitation Data'!$F$11,0,10*ROW('Sanitation Data'!F111)),NA())</f>
        <v>#N/A</v>
      </c>
      <c r="AJ117" s="517" t="e">
        <f ca="1">+IF(AND(ISNUMBER(OFFSET('Sanitation Data'!$F$12,0,10*ROW('Sanitation Data'!F111))),'Data Summary'!CY117="Yes"),OFFSET('Sanitation Data'!$F$12,0,10*ROW('Sanitation Data'!F111)),NA())</f>
        <v>#N/A</v>
      </c>
      <c r="AK117" s="517" t="e">
        <f ca="1">+IF(AND(ISNUMBER(OFFSET('Sanitation Data'!$G$4,0,10*ROW('Sanitation Data'!G111))),'Data Summary'!CZ117="Yes"),100-OFFSET('Sanitation Data'!$G$4,0,10*ROW('Sanitation Data'!G111)),NA())</f>
        <v>#N/A</v>
      </c>
      <c r="AL117" s="517" t="e">
        <f ca="1">+IF(AND(ISNUMBER(OFFSET('Sanitation Data'!$G$6,0,10*ROW('Sanitation Data'!G111))),'Data Summary'!DA117="Yes"),OFFSET('Sanitation Data'!$G$6,0,10*ROW('Sanitation Data'!G111)),NA())</f>
        <v>#N/A</v>
      </c>
      <c r="AM117" s="517" t="e">
        <f ca="1">+IF(AND(ISNUMBER(OFFSET('Sanitation Data'!$G$10,0,10*ROW('Sanitation Data'!G111))),'Data Summary'!DB117="Yes"),OFFSET('Sanitation Data'!$G$10,0,10*ROW('Sanitation Data'!G111)),NA())</f>
        <v>#N/A</v>
      </c>
      <c r="AN117" s="517" t="e">
        <f ca="1">+IF(AND(ISNUMBER(OFFSET('Sanitation Data'!$G$11,0,10*ROW('Sanitation Data'!G111))),'Data Summary'!DC117="Yes"),OFFSET('Sanitation Data'!$G$11,0,10*ROW('Sanitation Data'!G111)),NA())</f>
        <v>#N/A</v>
      </c>
      <c r="AO117" s="517" t="e">
        <f ca="1">+IF(AND(ISNUMBER(OFFSET('Sanitation Data'!$G$12,0,10*ROW('Sanitation Data'!G111))),'Data Summary'!DD117="Yes"),OFFSET('Sanitation Data'!$G$12,0,10*ROW('Sanitation Data'!G111)),NA())</f>
        <v>#N/A</v>
      </c>
      <c r="AP117" s="517" t="e">
        <f ca="1">+IF(AND(ISNUMBER(OFFSET('Sanitation Data'!$H$4,0,10*ROW('Sanitation Data'!H111))),'Data Summary'!DE117="Yes"),100-OFFSET('Sanitation Data'!$H$4,0,10*ROW('Sanitation Data'!H111)),NA())</f>
        <v>#N/A</v>
      </c>
      <c r="AQ117" s="517" t="e">
        <f ca="1">+IF(AND(ISNUMBER(OFFSET('Sanitation Data'!$H$6,0,10*ROW('Sanitation Data'!H111))),'Data Summary'!DF117="Yes"),OFFSET('Sanitation Data'!$H$6,0,10*ROW('Sanitation Data'!H111)),NA())</f>
        <v>#N/A</v>
      </c>
      <c r="AR117" s="517" t="e">
        <f ca="1">+IF(AND(ISNUMBER(OFFSET('Sanitation Data'!$H$10,0,10*ROW('Sanitation Data'!H111))),'Data Summary'!DG117="Yes"),OFFSET('Sanitation Data'!$H$10,0,10*ROW('Sanitation Data'!H111)),NA())</f>
        <v>#N/A</v>
      </c>
      <c r="AS117" s="517" t="e">
        <f ca="1">+IF(AND(ISNUMBER(OFFSET('Sanitation Data'!$H$11,0,10*ROW('Sanitation Data'!H111))),'Data Summary'!DH117="Yes"),OFFSET('Sanitation Data'!$H$11,0,10*ROW('Sanitation Data'!H111)),NA())</f>
        <v>#N/A</v>
      </c>
      <c r="AT117" s="517" t="e">
        <f ca="1">+IF(AND(ISNUMBER(OFFSET('Sanitation Data'!$H$12,0,10*ROW('Sanitation Data'!H111))),'Data Summary'!DI117="Yes"),OFFSET('Sanitation Data'!$H$12,0,10*ROW('Sanitation Data'!H111)),NA())</f>
        <v>#N/A</v>
      </c>
      <c r="AU117" s="517" t="e">
        <f ca="1">+IF(AND(ISNUMBER(OFFSET('Sanitation Data'!$I$4,0,10*ROW('Sanitation Data'!I111))),'Data Summary'!DJ117="Yes"),100-OFFSET('Sanitation Data'!$I$4,0,10*ROW('Sanitation Data'!I111)),NA())</f>
        <v>#N/A</v>
      </c>
      <c r="AV117" s="517" t="e">
        <f ca="1">+IF(AND(ISNUMBER(OFFSET('Sanitation Data'!$I$6,0,10*ROW('Sanitation Data'!I111))),'Data Summary'!DK117="Yes"),OFFSET('Sanitation Data'!$I$6,0,10*ROW('Sanitation Data'!I111)),NA())</f>
        <v>#N/A</v>
      </c>
      <c r="AW117" s="517" t="e">
        <f ca="1">+IF(AND(ISNUMBER(OFFSET('Sanitation Data'!$I$10,0,10*ROW('Sanitation Data'!I111))),'Data Summary'!DL117="Yes"),OFFSET('Sanitation Data'!$I$10,0,10*ROW('Sanitation Data'!I111)),NA())</f>
        <v>#N/A</v>
      </c>
      <c r="AX117" s="517" t="e">
        <f ca="1">+IF(AND(ISNUMBER(OFFSET('Sanitation Data'!$I$11,0,10*ROW('Sanitation Data'!I111))),'Data Summary'!DM117="Yes"),OFFSET('Sanitation Data'!$I$11,0,10*ROW('Sanitation Data'!I111)),NA())</f>
        <v>#N/A</v>
      </c>
      <c r="AY117" s="517" t="e">
        <f ca="1">+IF(AND(ISNUMBER(OFFSET('Sanitation Data'!$I$12,0,10*ROW('Sanitation Data'!I111))),'Data Summary'!DN117="Yes"),OFFSET('Sanitation Data'!$I$12,0,10*ROW('Sanitation Data'!I111)),NA())</f>
        <v>#N/A</v>
      </c>
      <c r="AZ117" s="518" t="e">
        <f ca="1">+IF(AND(ISNUMBER(OFFSET('Hygiene Data'!$D$5,0,10*ROW('Hygiene Data'!D111))),'Data Summary'!DO117="Yes"),OFFSET('Hygiene Data'!$D$5,0,10*ROW('Hygiene Data'!D111)),NA())</f>
        <v>#N/A</v>
      </c>
      <c r="BA117" s="518" t="e">
        <f ca="1">+IF(AND(ISNUMBER(OFFSET('Hygiene Data'!$D$7,0,10*ROW('Hygiene Data'!D111))),'Data Summary'!DP117="Yes"),OFFSET('Hygiene Data'!$D$7,0,10*ROW('Hygiene Data'!D111)),NA())</f>
        <v>#N/A</v>
      </c>
      <c r="BB117" s="518" t="e">
        <f ca="1">+IF(AND(ISNUMBER(OFFSET('Hygiene Data'!$D$9,0,10*ROW('Hygiene Data'!D111))),'Data Summary'!DQ117="Yes"),OFFSET('Hygiene Data'!$D$9,0,10*ROW('Hygiene Data'!D111)),NA())</f>
        <v>#N/A</v>
      </c>
      <c r="BC117" s="518" t="e">
        <f ca="1">+IF(AND(ISNUMBER(OFFSET('Hygiene Data'!$E$5,0,10*ROW('Hygiene Data'!E111))),'Data Summary'!DR117="Yes"),OFFSET('Hygiene Data'!$E$5,0,10*ROW('Hygiene Data'!E111)),NA())</f>
        <v>#N/A</v>
      </c>
      <c r="BD117" s="518" t="e">
        <f ca="1">+IF(AND(ISNUMBER(OFFSET('Hygiene Data'!$E$7,0,10*ROW('Hygiene Data'!E111))),'Data Summary'!DS117="Yes"),OFFSET('Hygiene Data'!$E$7,0,10*ROW('Hygiene Data'!E111)),NA())</f>
        <v>#N/A</v>
      </c>
      <c r="BE117" s="518" t="e">
        <f ca="1">+IF(AND(ISNUMBER(OFFSET('Hygiene Data'!$E$9,0,10*ROW('Hygiene Data'!E111))),'Data Summary'!DT117="Yes"),OFFSET('Hygiene Data'!$E$9,0,10*ROW('Hygiene Data'!E111)),NA())</f>
        <v>#N/A</v>
      </c>
      <c r="BF117" s="518" t="e">
        <f ca="1">+IF(AND(ISNUMBER(OFFSET('Hygiene Data'!$F$5,0,10*ROW('Hygiene Data'!F111))),'Data Summary'!DU117="Yes"),OFFSET('Hygiene Data'!$F$5,0,10*ROW('Hygiene Data'!F111)),NA())</f>
        <v>#N/A</v>
      </c>
      <c r="BG117" s="518" t="e">
        <f ca="1">+IF(AND(ISNUMBER(OFFSET('Hygiene Data'!$F$7,0,10*ROW('Hygiene Data'!F111))),'Data Summary'!DV117="Yes"),OFFSET('Hygiene Data'!$F$7,0,10*ROW('Hygiene Data'!F111)),NA())</f>
        <v>#N/A</v>
      </c>
      <c r="BH117" s="518" t="e">
        <f ca="1">+IF(AND(ISNUMBER(OFFSET('Hygiene Data'!$F$9,0,10*ROW('Hygiene Data'!F111))),'Data Summary'!DW117="Yes"),OFFSET('Hygiene Data'!$F$9,0,10*ROW('Hygiene Data'!F111)),NA())</f>
        <v>#N/A</v>
      </c>
      <c r="BI117" s="518" t="e">
        <f ca="1">+IF(AND(ISNUMBER(OFFSET('Hygiene Data'!$G$5,0,10*ROW('Hygiene Data'!G111))),'Data Summary'!DX117="Yes"),OFFSET('Hygiene Data'!$G$5,0,10*ROW('Hygiene Data'!G111)),NA())</f>
        <v>#N/A</v>
      </c>
      <c r="BJ117" s="518" t="e">
        <f ca="1">+IF(AND(ISNUMBER(OFFSET('Hygiene Data'!$G$7,0,10*ROW('Hygiene Data'!G111))),'Data Summary'!DY117="Yes"),OFFSET('Hygiene Data'!$G$7,0,10*ROW('Hygiene Data'!G111)),NA())</f>
        <v>#N/A</v>
      </c>
      <c r="BK117" s="518" t="e">
        <f ca="1">+IF(AND(ISNUMBER(OFFSET('Hygiene Data'!$G$9,0,10*ROW('Hygiene Data'!G111))),'Data Summary'!DZ117="Yes"),OFFSET('Hygiene Data'!$G$9,0,10*ROW('Hygiene Data'!G111)),NA())</f>
        <v>#N/A</v>
      </c>
      <c r="BL117" s="518" t="e">
        <f ca="1">+IF(AND(ISNUMBER(OFFSET('Hygiene Data'!$H$5,0,10*ROW('Hygiene Data'!H111))),'Data Summary'!EA117="Yes"),OFFSET('Hygiene Data'!$H$5,0,10*ROW('Hygiene Data'!H111)),NA())</f>
        <v>#N/A</v>
      </c>
      <c r="BM117" s="518" t="e">
        <f ca="1">+IF(AND(ISNUMBER(OFFSET('Hygiene Data'!$H$7,0,10*ROW('Hygiene Data'!H111))),'Data Summary'!EB117="Yes"),OFFSET('Hygiene Data'!$H$7,0,10*ROW('Hygiene Data'!H111)),NA())</f>
        <v>#N/A</v>
      </c>
      <c r="BN117" s="518" t="e">
        <f ca="1">+IF(AND(ISNUMBER(OFFSET('Hygiene Data'!$H$9,0,10*ROW('Hygiene Data'!H111))),'Data Summary'!EC117="Yes"),OFFSET('Hygiene Data'!$H$9,0,10*ROW('Hygiene Data'!H111)),NA())</f>
        <v>#N/A</v>
      </c>
      <c r="BO117" s="518" t="e">
        <f ca="1">+IF(AND(ISNUMBER(OFFSET('Hygiene Data'!$I$5,0,10*ROW('Hygiene Data'!I111))),'Data Summary'!ED117="Yes"),OFFSET('Hygiene Data'!$I$5,0,10*ROW('Hygiene Data'!I111)),NA())</f>
        <v>#N/A</v>
      </c>
      <c r="BP117" s="518" t="e">
        <f ca="1">+IF(AND(ISNUMBER(OFFSET('Hygiene Data'!$I$7,0,10*ROW('Hygiene Data'!I111))),'Data Summary'!EE117="Yes"),OFFSET('Hygiene Data'!$I$7,0,10*ROW('Hygiene Data'!I111)),NA())</f>
        <v>#N/A</v>
      </c>
      <c r="BQ117" s="518" t="e">
        <f ca="1">+IF(AND(ISNUMBER(OFFSET('Hygiene Data'!$I$9,0,10*ROW('Hygiene Data'!I111))),'Data Summary'!EF117="Yes"),OFFSET('Hygiene Data'!$I$9,0,10*ROW('Hygiene Data'!I111)),NA())</f>
        <v>#N/A</v>
      </c>
    </row>
    <row r="118" spans="1:69" x14ac:dyDescent="0.25">
      <c r="A118" s="514" t="e">
        <f ca="1">+RIGHT('Data Summary'!A118,LEN('Data Summary'!A118)-9)</f>
        <v>#VALUE!</v>
      </c>
      <c r="B118" s="488" t="str">
        <f ca="1">+IF(ISTEXT('Data Summary'!B118),'Data Summary'!B118,"")</f>
        <v/>
      </c>
      <c r="C118" s="515" t="e">
        <f ca="1">+VALUE('Data Summary'!C118)</f>
        <v>#VALUE!</v>
      </c>
      <c r="D118" s="516" t="e">
        <f ca="1">+IF(AND(ISNUMBER(OFFSET('Water Data'!$D$4,0,10*ROW('Water Data'!D112))),'Data Summary'!BS118="Yes"),100-OFFSET('Water Data'!$D$4,0,10*ROW('Water Data'!D112)),NA())</f>
        <v>#N/A</v>
      </c>
      <c r="E118" s="516" t="e">
        <f ca="1">+IF(AND(ISNUMBER(OFFSET('Water Data'!$D$6,0,10*ROW('Water Data'!D112))),'Data Summary'!BT118="Yes"),OFFSET('Water Data'!$D$6,0,10*ROW('Water Data'!D112)),NA())</f>
        <v>#N/A</v>
      </c>
      <c r="F118" s="516" t="e">
        <f ca="1">+IF(AND(ISNUMBER(OFFSET('Water Data'!$D$9,0,10*ROW('Water Data'!D112))),'Data Summary'!BU118="Yes"),OFFSET('Water Data'!$D$9,0,10*ROW('Water Data'!D112)),NA())</f>
        <v>#N/A</v>
      </c>
      <c r="G118" s="516" t="e">
        <f ca="1">+IF(AND(ISNUMBER(OFFSET('Water Data'!$E$4,0,10*ROW('Water Data'!E112))),'Data Summary'!BV118="Yes"),100-OFFSET('Water Data'!$E$4,0,10*ROW('Water Data'!E112)),NA())</f>
        <v>#N/A</v>
      </c>
      <c r="H118" s="516" t="e">
        <f ca="1">+IF(AND(ISNUMBER(OFFSET('Water Data'!$E$6,0,10*ROW('Water Data'!E112))),'Data Summary'!BW118="Yes"),OFFSET('Water Data'!$E$6,0,10*ROW('Water Data'!E112)),NA())</f>
        <v>#N/A</v>
      </c>
      <c r="I118" s="516" t="e">
        <f ca="1">+IF(AND(ISNUMBER(OFFSET('Water Data'!$E$9,0,10*ROW('Water Data'!E112))),'Data Summary'!BX118="Yes"),OFFSET('Water Data'!$E$9,0,10*ROW('Water Data'!E112)),NA())</f>
        <v>#N/A</v>
      </c>
      <c r="J118" s="516" t="e">
        <f ca="1">+IF(AND(ISNUMBER(OFFSET('Water Data'!$F$4,0,10*ROW('Water Data'!F112))),'Data Summary'!BY118="Yes"),100-OFFSET('Water Data'!$F$4,0,10*ROW('Water Data'!F112)),NA())</f>
        <v>#N/A</v>
      </c>
      <c r="K118" s="516" t="e">
        <f ca="1">+IF(AND(ISNUMBER(OFFSET('Water Data'!$F$6,0,10*ROW('Water Data'!F112))),'Data Summary'!BZ118="Yes"),OFFSET('Water Data'!$F$6,0,10*ROW('Water Data'!F112)),NA())</f>
        <v>#N/A</v>
      </c>
      <c r="L118" s="516" t="e">
        <f ca="1">+IF(AND(ISNUMBER(OFFSET('Water Data'!$F$9,0,10*ROW('Water Data'!F112))),'Data Summary'!CA118="Yes"),OFFSET('Water Data'!$F$9,0,10*ROW('Water Data'!F112)),NA())</f>
        <v>#N/A</v>
      </c>
      <c r="M118" s="516" t="e">
        <f ca="1">+IF(AND(ISNUMBER(OFFSET('Water Data'!$G$4,0,10*ROW('Water Data'!G112))),'Data Summary'!CB118="Yes"),100-OFFSET('Water Data'!$G$4,0,10*ROW('Water Data'!G112)),NA())</f>
        <v>#N/A</v>
      </c>
      <c r="N118" s="516" t="e">
        <f ca="1">+IF(AND(ISNUMBER(OFFSET('Water Data'!$G$6,0,10*ROW('Water Data'!G112))),'Data Summary'!CC118="Yes"),OFFSET('Water Data'!$G$6,0,10*ROW('Water Data'!G112)),NA())</f>
        <v>#N/A</v>
      </c>
      <c r="O118" s="516" t="e">
        <f ca="1">+IF(AND(ISNUMBER(OFFSET('Water Data'!$G$9,0,10*ROW('Water Data'!G112))),'Data Summary'!CD118="Yes"),OFFSET('Water Data'!$G$9,0,10*ROW('Water Data'!G112)),NA())</f>
        <v>#N/A</v>
      </c>
      <c r="P118" s="516" t="e">
        <f ca="1">+IF(AND(ISNUMBER(OFFSET('Water Data'!$H$4,0,10*ROW('Water Data'!H112))),'Data Summary'!CE118="Yes"),100-OFFSET('Water Data'!$H$4,0,10*ROW('Water Data'!H112)),NA())</f>
        <v>#N/A</v>
      </c>
      <c r="Q118" s="516" t="e">
        <f ca="1">+IF(AND(ISNUMBER(OFFSET('Water Data'!$H$6,0,10*ROW('Water Data'!H112))),'Data Summary'!CF118="Yes"),OFFSET('Water Data'!$H$6,0,10*ROW('Water Data'!H112)),NA())</f>
        <v>#N/A</v>
      </c>
      <c r="R118" s="516" t="e">
        <f ca="1">+IF(AND(ISNUMBER(OFFSET('Water Data'!$H$9,0,10*ROW('Water Data'!H112))),'Data Summary'!CG118="Yes"),OFFSET('Water Data'!$H$9,0,10*ROW('Water Data'!H112)),NA())</f>
        <v>#N/A</v>
      </c>
      <c r="S118" s="516" t="e">
        <f ca="1">+IF(AND(ISNUMBER(OFFSET('Water Data'!$I$4,0,10*ROW('Water Data'!I112))),'Data Summary'!CH118="Yes"),100-OFFSET('Water Data'!$I$4,0,10*ROW('Water Data'!I112)),NA())</f>
        <v>#N/A</v>
      </c>
      <c r="T118" s="516" t="e">
        <f ca="1">+IF(AND(ISNUMBER(OFFSET('Water Data'!$I$6,0,10*ROW('Water Data'!I112))),'Data Summary'!CI118="Yes"),OFFSET('Water Data'!$I$6,0,10*ROW('Water Data'!I112)),NA())</f>
        <v>#N/A</v>
      </c>
      <c r="U118" s="516" t="e">
        <f ca="1">+IF(AND(ISNUMBER(OFFSET('Water Data'!$I$9,0,10*ROW('Water Data'!I112))),'Data Summary'!CJ118="Yes"),OFFSET('Water Data'!$I$9,0,10*ROW('Water Data'!I112)),NA())</f>
        <v>#N/A</v>
      </c>
      <c r="V118" s="517" t="e">
        <f ca="1">+IF(AND(ISNUMBER(OFFSET('Sanitation Data'!$D$4,0,10*ROW('Sanitation Data'!D112))),'Data Summary'!CK118="Yes"),100-OFFSET('Sanitation Data'!$D$4,0,10*ROW('Sanitation Data'!D112)),NA())</f>
        <v>#N/A</v>
      </c>
      <c r="W118" s="517" t="e">
        <f ca="1">+IF(AND(ISNUMBER(OFFSET('Sanitation Data'!$D$6,0,10*ROW('Sanitation Data'!D112))),'Data Summary'!CL118="Yes"),OFFSET('Sanitation Data'!$D$6,0,10*ROW('Sanitation Data'!D112)),NA())</f>
        <v>#N/A</v>
      </c>
      <c r="X118" s="517" t="e">
        <f ca="1">+IF(AND(ISNUMBER(OFFSET('Sanitation Data'!$D$10,0,10*ROW('Sanitation Data'!D112))),'Data Summary'!CM118="Yes"),OFFSET('Sanitation Data'!$D$10,0,10*ROW('Sanitation Data'!D112)),NA())</f>
        <v>#N/A</v>
      </c>
      <c r="Y118" s="517" t="e">
        <f ca="1">+IF(AND(ISNUMBER(OFFSET('Sanitation Data'!$D$11,0,10*ROW('Sanitation Data'!D112))),'Data Summary'!CN118="Yes"),OFFSET('Sanitation Data'!$D$11,0,10*ROW('Sanitation Data'!D112)),NA())</f>
        <v>#N/A</v>
      </c>
      <c r="Z118" s="517" t="e">
        <f ca="1">+IF(AND(ISNUMBER(OFFSET('Sanitation Data'!$D$12,0,10*ROW('Sanitation Data'!D112))),'Data Summary'!CO118="Yes"),OFFSET('Sanitation Data'!$D$12,0,10*ROW('Sanitation Data'!D112)),NA())</f>
        <v>#N/A</v>
      </c>
      <c r="AA118" s="517" t="e">
        <f ca="1">+IF(AND(ISNUMBER(OFFSET('Sanitation Data'!$E$4,0,10*ROW('Sanitation Data'!E112))),'Data Summary'!CP118="Yes"),100-OFFSET('Sanitation Data'!$E$4,0,10*ROW('Sanitation Data'!E112)),NA())</f>
        <v>#N/A</v>
      </c>
      <c r="AB118" s="517" t="e">
        <f ca="1">+IF(AND(ISNUMBER(OFFSET('Sanitation Data'!$E$6,0,10*ROW('Sanitation Data'!E112))),'Data Summary'!CQ118="Yes"),OFFSET('Sanitation Data'!$E$6,0,10*ROW('Sanitation Data'!E112)),NA())</f>
        <v>#N/A</v>
      </c>
      <c r="AC118" s="517" t="e">
        <f ca="1">+IF(AND(ISNUMBER(OFFSET('Sanitation Data'!$E$10,0,10*ROW('Sanitation Data'!E112))),'Data Summary'!CR118="Yes"),OFFSET('Sanitation Data'!$E$10,0,10*ROW('Sanitation Data'!E112)),NA())</f>
        <v>#N/A</v>
      </c>
      <c r="AD118" s="517" t="e">
        <f ca="1">+IF(AND(ISNUMBER(OFFSET('Sanitation Data'!$E$11,0,10*ROW('Sanitation Data'!E112))),'Data Summary'!CS118="Yes"),OFFSET('Sanitation Data'!$E$11,0,10*ROW('Sanitation Data'!E112)),NA())</f>
        <v>#N/A</v>
      </c>
      <c r="AE118" s="517" t="e">
        <f ca="1">+IF(AND(ISNUMBER(OFFSET('Sanitation Data'!$E$12,0,10*ROW('Sanitation Data'!E112))),'Data Summary'!CT118="Yes"),OFFSET('Sanitation Data'!$E$12,0,10*ROW('Sanitation Data'!E112)),NA())</f>
        <v>#N/A</v>
      </c>
      <c r="AF118" s="517" t="e">
        <f ca="1">+IF(AND(ISNUMBER(OFFSET('Sanitation Data'!$F$4,0,10*ROW('Sanitation Data'!F112))),'Data Summary'!CU118="Yes"),100-OFFSET('Sanitation Data'!$F$4,0,10*ROW('Sanitation Data'!F112)),NA())</f>
        <v>#N/A</v>
      </c>
      <c r="AG118" s="517" t="e">
        <f ca="1">+IF(AND(ISNUMBER(OFFSET('Sanitation Data'!$F$6,0,10*ROW('Sanitation Data'!F112))),'Data Summary'!CV118="Yes"),OFFSET('Sanitation Data'!$F$6,0,10*ROW('Sanitation Data'!F112)),NA())</f>
        <v>#N/A</v>
      </c>
      <c r="AH118" s="517" t="e">
        <f ca="1">+IF(AND(ISNUMBER(OFFSET('Sanitation Data'!$F$10,0,10*ROW('Sanitation Data'!F112))),'Data Summary'!CW118="Yes"),OFFSET('Sanitation Data'!$F$10,0,10*ROW('Sanitation Data'!F112)),NA())</f>
        <v>#N/A</v>
      </c>
      <c r="AI118" s="517" t="e">
        <f ca="1">+IF(AND(ISNUMBER(OFFSET('Sanitation Data'!$F$11,0,10*ROW('Sanitation Data'!F112))),'Data Summary'!CX118="Yes"),OFFSET('Sanitation Data'!$F$11,0,10*ROW('Sanitation Data'!F112)),NA())</f>
        <v>#N/A</v>
      </c>
      <c r="AJ118" s="517" t="e">
        <f ca="1">+IF(AND(ISNUMBER(OFFSET('Sanitation Data'!$F$12,0,10*ROW('Sanitation Data'!F112))),'Data Summary'!CY118="Yes"),OFFSET('Sanitation Data'!$F$12,0,10*ROW('Sanitation Data'!F112)),NA())</f>
        <v>#N/A</v>
      </c>
      <c r="AK118" s="517" t="e">
        <f ca="1">+IF(AND(ISNUMBER(OFFSET('Sanitation Data'!$G$4,0,10*ROW('Sanitation Data'!G112))),'Data Summary'!CZ118="Yes"),100-OFFSET('Sanitation Data'!$G$4,0,10*ROW('Sanitation Data'!G112)),NA())</f>
        <v>#N/A</v>
      </c>
      <c r="AL118" s="517" t="e">
        <f ca="1">+IF(AND(ISNUMBER(OFFSET('Sanitation Data'!$G$6,0,10*ROW('Sanitation Data'!G112))),'Data Summary'!DA118="Yes"),OFFSET('Sanitation Data'!$G$6,0,10*ROW('Sanitation Data'!G112)),NA())</f>
        <v>#N/A</v>
      </c>
      <c r="AM118" s="517" t="e">
        <f ca="1">+IF(AND(ISNUMBER(OFFSET('Sanitation Data'!$G$10,0,10*ROW('Sanitation Data'!G112))),'Data Summary'!DB118="Yes"),OFFSET('Sanitation Data'!$G$10,0,10*ROW('Sanitation Data'!G112)),NA())</f>
        <v>#N/A</v>
      </c>
      <c r="AN118" s="517" t="e">
        <f ca="1">+IF(AND(ISNUMBER(OFFSET('Sanitation Data'!$G$11,0,10*ROW('Sanitation Data'!G112))),'Data Summary'!DC118="Yes"),OFFSET('Sanitation Data'!$G$11,0,10*ROW('Sanitation Data'!G112)),NA())</f>
        <v>#N/A</v>
      </c>
      <c r="AO118" s="517" t="e">
        <f ca="1">+IF(AND(ISNUMBER(OFFSET('Sanitation Data'!$G$12,0,10*ROW('Sanitation Data'!G112))),'Data Summary'!DD118="Yes"),OFFSET('Sanitation Data'!$G$12,0,10*ROW('Sanitation Data'!G112)),NA())</f>
        <v>#N/A</v>
      </c>
      <c r="AP118" s="517" t="e">
        <f ca="1">+IF(AND(ISNUMBER(OFFSET('Sanitation Data'!$H$4,0,10*ROW('Sanitation Data'!H112))),'Data Summary'!DE118="Yes"),100-OFFSET('Sanitation Data'!$H$4,0,10*ROW('Sanitation Data'!H112)),NA())</f>
        <v>#N/A</v>
      </c>
      <c r="AQ118" s="517" t="e">
        <f ca="1">+IF(AND(ISNUMBER(OFFSET('Sanitation Data'!$H$6,0,10*ROW('Sanitation Data'!H112))),'Data Summary'!DF118="Yes"),OFFSET('Sanitation Data'!$H$6,0,10*ROW('Sanitation Data'!H112)),NA())</f>
        <v>#N/A</v>
      </c>
      <c r="AR118" s="517" t="e">
        <f ca="1">+IF(AND(ISNUMBER(OFFSET('Sanitation Data'!$H$10,0,10*ROW('Sanitation Data'!H112))),'Data Summary'!DG118="Yes"),OFFSET('Sanitation Data'!$H$10,0,10*ROW('Sanitation Data'!H112)),NA())</f>
        <v>#N/A</v>
      </c>
      <c r="AS118" s="517" t="e">
        <f ca="1">+IF(AND(ISNUMBER(OFFSET('Sanitation Data'!$H$11,0,10*ROW('Sanitation Data'!H112))),'Data Summary'!DH118="Yes"),OFFSET('Sanitation Data'!$H$11,0,10*ROW('Sanitation Data'!H112)),NA())</f>
        <v>#N/A</v>
      </c>
      <c r="AT118" s="517" t="e">
        <f ca="1">+IF(AND(ISNUMBER(OFFSET('Sanitation Data'!$H$12,0,10*ROW('Sanitation Data'!H112))),'Data Summary'!DI118="Yes"),OFFSET('Sanitation Data'!$H$12,0,10*ROW('Sanitation Data'!H112)),NA())</f>
        <v>#N/A</v>
      </c>
      <c r="AU118" s="517" t="e">
        <f ca="1">+IF(AND(ISNUMBER(OFFSET('Sanitation Data'!$I$4,0,10*ROW('Sanitation Data'!I112))),'Data Summary'!DJ118="Yes"),100-OFFSET('Sanitation Data'!$I$4,0,10*ROW('Sanitation Data'!I112)),NA())</f>
        <v>#N/A</v>
      </c>
      <c r="AV118" s="517" t="e">
        <f ca="1">+IF(AND(ISNUMBER(OFFSET('Sanitation Data'!$I$6,0,10*ROW('Sanitation Data'!I112))),'Data Summary'!DK118="Yes"),OFFSET('Sanitation Data'!$I$6,0,10*ROW('Sanitation Data'!I112)),NA())</f>
        <v>#N/A</v>
      </c>
      <c r="AW118" s="517" t="e">
        <f ca="1">+IF(AND(ISNUMBER(OFFSET('Sanitation Data'!$I$10,0,10*ROW('Sanitation Data'!I112))),'Data Summary'!DL118="Yes"),OFFSET('Sanitation Data'!$I$10,0,10*ROW('Sanitation Data'!I112)),NA())</f>
        <v>#N/A</v>
      </c>
      <c r="AX118" s="517" t="e">
        <f ca="1">+IF(AND(ISNUMBER(OFFSET('Sanitation Data'!$I$11,0,10*ROW('Sanitation Data'!I112))),'Data Summary'!DM118="Yes"),OFFSET('Sanitation Data'!$I$11,0,10*ROW('Sanitation Data'!I112)),NA())</f>
        <v>#N/A</v>
      </c>
      <c r="AY118" s="517" t="e">
        <f ca="1">+IF(AND(ISNUMBER(OFFSET('Sanitation Data'!$I$12,0,10*ROW('Sanitation Data'!I112))),'Data Summary'!DN118="Yes"),OFFSET('Sanitation Data'!$I$12,0,10*ROW('Sanitation Data'!I112)),NA())</f>
        <v>#N/A</v>
      </c>
      <c r="AZ118" s="518" t="e">
        <f ca="1">+IF(AND(ISNUMBER(OFFSET('Hygiene Data'!$D$5,0,10*ROW('Hygiene Data'!D112))),'Data Summary'!DO118="Yes"),OFFSET('Hygiene Data'!$D$5,0,10*ROW('Hygiene Data'!D112)),NA())</f>
        <v>#N/A</v>
      </c>
      <c r="BA118" s="518" t="e">
        <f ca="1">+IF(AND(ISNUMBER(OFFSET('Hygiene Data'!$D$7,0,10*ROW('Hygiene Data'!D112))),'Data Summary'!DP118="Yes"),OFFSET('Hygiene Data'!$D$7,0,10*ROW('Hygiene Data'!D112)),NA())</f>
        <v>#N/A</v>
      </c>
      <c r="BB118" s="518" t="e">
        <f ca="1">+IF(AND(ISNUMBER(OFFSET('Hygiene Data'!$D$9,0,10*ROW('Hygiene Data'!D112))),'Data Summary'!DQ118="Yes"),OFFSET('Hygiene Data'!$D$9,0,10*ROW('Hygiene Data'!D112)),NA())</f>
        <v>#N/A</v>
      </c>
      <c r="BC118" s="518" t="e">
        <f ca="1">+IF(AND(ISNUMBER(OFFSET('Hygiene Data'!$E$5,0,10*ROW('Hygiene Data'!E112))),'Data Summary'!DR118="Yes"),OFFSET('Hygiene Data'!$E$5,0,10*ROW('Hygiene Data'!E112)),NA())</f>
        <v>#N/A</v>
      </c>
      <c r="BD118" s="518" t="e">
        <f ca="1">+IF(AND(ISNUMBER(OFFSET('Hygiene Data'!$E$7,0,10*ROW('Hygiene Data'!E112))),'Data Summary'!DS118="Yes"),OFFSET('Hygiene Data'!$E$7,0,10*ROW('Hygiene Data'!E112)),NA())</f>
        <v>#N/A</v>
      </c>
      <c r="BE118" s="518" t="e">
        <f ca="1">+IF(AND(ISNUMBER(OFFSET('Hygiene Data'!$E$9,0,10*ROW('Hygiene Data'!E112))),'Data Summary'!DT118="Yes"),OFFSET('Hygiene Data'!$E$9,0,10*ROW('Hygiene Data'!E112)),NA())</f>
        <v>#N/A</v>
      </c>
      <c r="BF118" s="518" t="e">
        <f ca="1">+IF(AND(ISNUMBER(OFFSET('Hygiene Data'!$F$5,0,10*ROW('Hygiene Data'!F112))),'Data Summary'!DU118="Yes"),OFFSET('Hygiene Data'!$F$5,0,10*ROW('Hygiene Data'!F112)),NA())</f>
        <v>#N/A</v>
      </c>
      <c r="BG118" s="518" t="e">
        <f ca="1">+IF(AND(ISNUMBER(OFFSET('Hygiene Data'!$F$7,0,10*ROW('Hygiene Data'!F112))),'Data Summary'!DV118="Yes"),OFFSET('Hygiene Data'!$F$7,0,10*ROW('Hygiene Data'!F112)),NA())</f>
        <v>#N/A</v>
      </c>
      <c r="BH118" s="518" t="e">
        <f ca="1">+IF(AND(ISNUMBER(OFFSET('Hygiene Data'!$F$9,0,10*ROW('Hygiene Data'!F112))),'Data Summary'!DW118="Yes"),OFFSET('Hygiene Data'!$F$9,0,10*ROW('Hygiene Data'!F112)),NA())</f>
        <v>#N/A</v>
      </c>
      <c r="BI118" s="518" t="e">
        <f ca="1">+IF(AND(ISNUMBER(OFFSET('Hygiene Data'!$G$5,0,10*ROW('Hygiene Data'!G112))),'Data Summary'!DX118="Yes"),OFFSET('Hygiene Data'!$G$5,0,10*ROW('Hygiene Data'!G112)),NA())</f>
        <v>#N/A</v>
      </c>
      <c r="BJ118" s="518" t="e">
        <f ca="1">+IF(AND(ISNUMBER(OFFSET('Hygiene Data'!$G$7,0,10*ROW('Hygiene Data'!G112))),'Data Summary'!DY118="Yes"),OFFSET('Hygiene Data'!$G$7,0,10*ROW('Hygiene Data'!G112)),NA())</f>
        <v>#N/A</v>
      </c>
      <c r="BK118" s="518" t="e">
        <f ca="1">+IF(AND(ISNUMBER(OFFSET('Hygiene Data'!$G$9,0,10*ROW('Hygiene Data'!G112))),'Data Summary'!DZ118="Yes"),OFFSET('Hygiene Data'!$G$9,0,10*ROW('Hygiene Data'!G112)),NA())</f>
        <v>#N/A</v>
      </c>
      <c r="BL118" s="518" t="e">
        <f ca="1">+IF(AND(ISNUMBER(OFFSET('Hygiene Data'!$H$5,0,10*ROW('Hygiene Data'!H112))),'Data Summary'!EA118="Yes"),OFFSET('Hygiene Data'!$H$5,0,10*ROW('Hygiene Data'!H112)),NA())</f>
        <v>#N/A</v>
      </c>
      <c r="BM118" s="518" t="e">
        <f ca="1">+IF(AND(ISNUMBER(OFFSET('Hygiene Data'!$H$7,0,10*ROW('Hygiene Data'!H112))),'Data Summary'!EB118="Yes"),OFFSET('Hygiene Data'!$H$7,0,10*ROW('Hygiene Data'!H112)),NA())</f>
        <v>#N/A</v>
      </c>
      <c r="BN118" s="518" t="e">
        <f ca="1">+IF(AND(ISNUMBER(OFFSET('Hygiene Data'!$H$9,0,10*ROW('Hygiene Data'!H112))),'Data Summary'!EC118="Yes"),OFFSET('Hygiene Data'!$H$9,0,10*ROW('Hygiene Data'!H112)),NA())</f>
        <v>#N/A</v>
      </c>
      <c r="BO118" s="518" t="e">
        <f ca="1">+IF(AND(ISNUMBER(OFFSET('Hygiene Data'!$I$5,0,10*ROW('Hygiene Data'!I112))),'Data Summary'!ED118="Yes"),OFFSET('Hygiene Data'!$I$5,0,10*ROW('Hygiene Data'!I112)),NA())</f>
        <v>#N/A</v>
      </c>
      <c r="BP118" s="518" t="e">
        <f ca="1">+IF(AND(ISNUMBER(OFFSET('Hygiene Data'!$I$7,0,10*ROW('Hygiene Data'!I112))),'Data Summary'!EE118="Yes"),OFFSET('Hygiene Data'!$I$7,0,10*ROW('Hygiene Data'!I112)),NA())</f>
        <v>#N/A</v>
      </c>
      <c r="BQ118" s="518" t="e">
        <f ca="1">+IF(AND(ISNUMBER(OFFSET('Hygiene Data'!$I$9,0,10*ROW('Hygiene Data'!I112))),'Data Summary'!EF118="Yes"),OFFSET('Hygiene Data'!$I$9,0,10*ROW('Hygiene Data'!I112)),NA())</f>
        <v>#N/A</v>
      </c>
    </row>
    <row r="119" spans="1:69" x14ac:dyDescent="0.25">
      <c r="A119" s="514" t="e">
        <f ca="1">+RIGHT('Data Summary'!A119,LEN('Data Summary'!A119)-9)</f>
        <v>#VALUE!</v>
      </c>
      <c r="B119" s="488" t="str">
        <f ca="1">+IF(ISTEXT('Data Summary'!B119),'Data Summary'!B119,"")</f>
        <v/>
      </c>
      <c r="C119" s="515" t="e">
        <f ca="1">+VALUE('Data Summary'!C119)</f>
        <v>#VALUE!</v>
      </c>
      <c r="D119" s="516" t="e">
        <f ca="1">+IF(AND(ISNUMBER(OFFSET('Water Data'!$D$4,0,10*ROW('Water Data'!D113))),'Data Summary'!BS119="Yes"),100-OFFSET('Water Data'!$D$4,0,10*ROW('Water Data'!D113)),NA())</f>
        <v>#N/A</v>
      </c>
      <c r="E119" s="516" t="e">
        <f ca="1">+IF(AND(ISNUMBER(OFFSET('Water Data'!$D$6,0,10*ROW('Water Data'!D113))),'Data Summary'!BT119="Yes"),OFFSET('Water Data'!$D$6,0,10*ROW('Water Data'!D113)),NA())</f>
        <v>#N/A</v>
      </c>
      <c r="F119" s="516" t="e">
        <f ca="1">+IF(AND(ISNUMBER(OFFSET('Water Data'!$D$9,0,10*ROW('Water Data'!D113))),'Data Summary'!BU119="Yes"),OFFSET('Water Data'!$D$9,0,10*ROW('Water Data'!D113)),NA())</f>
        <v>#N/A</v>
      </c>
      <c r="G119" s="516" t="e">
        <f ca="1">+IF(AND(ISNUMBER(OFFSET('Water Data'!$E$4,0,10*ROW('Water Data'!E113))),'Data Summary'!BV119="Yes"),100-OFFSET('Water Data'!$E$4,0,10*ROW('Water Data'!E113)),NA())</f>
        <v>#N/A</v>
      </c>
      <c r="H119" s="516" t="e">
        <f ca="1">+IF(AND(ISNUMBER(OFFSET('Water Data'!$E$6,0,10*ROW('Water Data'!E113))),'Data Summary'!BW119="Yes"),OFFSET('Water Data'!$E$6,0,10*ROW('Water Data'!E113)),NA())</f>
        <v>#N/A</v>
      </c>
      <c r="I119" s="516" t="e">
        <f ca="1">+IF(AND(ISNUMBER(OFFSET('Water Data'!$E$9,0,10*ROW('Water Data'!E113))),'Data Summary'!BX119="Yes"),OFFSET('Water Data'!$E$9,0,10*ROW('Water Data'!E113)),NA())</f>
        <v>#N/A</v>
      </c>
      <c r="J119" s="516" t="e">
        <f ca="1">+IF(AND(ISNUMBER(OFFSET('Water Data'!$F$4,0,10*ROW('Water Data'!F113))),'Data Summary'!BY119="Yes"),100-OFFSET('Water Data'!$F$4,0,10*ROW('Water Data'!F113)),NA())</f>
        <v>#N/A</v>
      </c>
      <c r="K119" s="516" t="e">
        <f ca="1">+IF(AND(ISNUMBER(OFFSET('Water Data'!$F$6,0,10*ROW('Water Data'!F113))),'Data Summary'!BZ119="Yes"),OFFSET('Water Data'!$F$6,0,10*ROW('Water Data'!F113)),NA())</f>
        <v>#N/A</v>
      </c>
      <c r="L119" s="516" t="e">
        <f ca="1">+IF(AND(ISNUMBER(OFFSET('Water Data'!$F$9,0,10*ROW('Water Data'!F113))),'Data Summary'!CA119="Yes"),OFFSET('Water Data'!$F$9,0,10*ROW('Water Data'!F113)),NA())</f>
        <v>#N/A</v>
      </c>
      <c r="M119" s="516" t="e">
        <f ca="1">+IF(AND(ISNUMBER(OFFSET('Water Data'!$G$4,0,10*ROW('Water Data'!G113))),'Data Summary'!CB119="Yes"),100-OFFSET('Water Data'!$G$4,0,10*ROW('Water Data'!G113)),NA())</f>
        <v>#N/A</v>
      </c>
      <c r="N119" s="516" t="e">
        <f ca="1">+IF(AND(ISNUMBER(OFFSET('Water Data'!$G$6,0,10*ROW('Water Data'!G113))),'Data Summary'!CC119="Yes"),OFFSET('Water Data'!$G$6,0,10*ROW('Water Data'!G113)),NA())</f>
        <v>#N/A</v>
      </c>
      <c r="O119" s="516" t="e">
        <f ca="1">+IF(AND(ISNUMBER(OFFSET('Water Data'!$G$9,0,10*ROW('Water Data'!G113))),'Data Summary'!CD119="Yes"),OFFSET('Water Data'!$G$9,0,10*ROW('Water Data'!G113)),NA())</f>
        <v>#N/A</v>
      </c>
      <c r="P119" s="516" t="e">
        <f ca="1">+IF(AND(ISNUMBER(OFFSET('Water Data'!$H$4,0,10*ROW('Water Data'!H113))),'Data Summary'!CE119="Yes"),100-OFFSET('Water Data'!$H$4,0,10*ROW('Water Data'!H113)),NA())</f>
        <v>#N/A</v>
      </c>
      <c r="Q119" s="516" t="e">
        <f ca="1">+IF(AND(ISNUMBER(OFFSET('Water Data'!$H$6,0,10*ROW('Water Data'!H113))),'Data Summary'!CF119="Yes"),OFFSET('Water Data'!$H$6,0,10*ROW('Water Data'!H113)),NA())</f>
        <v>#N/A</v>
      </c>
      <c r="R119" s="516" t="e">
        <f ca="1">+IF(AND(ISNUMBER(OFFSET('Water Data'!$H$9,0,10*ROW('Water Data'!H113))),'Data Summary'!CG119="Yes"),OFFSET('Water Data'!$H$9,0,10*ROW('Water Data'!H113)),NA())</f>
        <v>#N/A</v>
      </c>
      <c r="S119" s="516" t="e">
        <f ca="1">+IF(AND(ISNUMBER(OFFSET('Water Data'!$I$4,0,10*ROW('Water Data'!I113))),'Data Summary'!CH119="Yes"),100-OFFSET('Water Data'!$I$4,0,10*ROW('Water Data'!I113)),NA())</f>
        <v>#N/A</v>
      </c>
      <c r="T119" s="516" t="e">
        <f ca="1">+IF(AND(ISNUMBER(OFFSET('Water Data'!$I$6,0,10*ROW('Water Data'!I113))),'Data Summary'!CI119="Yes"),OFFSET('Water Data'!$I$6,0,10*ROW('Water Data'!I113)),NA())</f>
        <v>#N/A</v>
      </c>
      <c r="U119" s="516" t="e">
        <f ca="1">+IF(AND(ISNUMBER(OFFSET('Water Data'!$I$9,0,10*ROW('Water Data'!I113))),'Data Summary'!CJ119="Yes"),OFFSET('Water Data'!$I$9,0,10*ROW('Water Data'!I113)),NA())</f>
        <v>#N/A</v>
      </c>
      <c r="V119" s="517" t="e">
        <f ca="1">+IF(AND(ISNUMBER(OFFSET('Sanitation Data'!$D$4,0,10*ROW('Sanitation Data'!D113))),'Data Summary'!CK119="Yes"),100-OFFSET('Sanitation Data'!$D$4,0,10*ROW('Sanitation Data'!D113)),NA())</f>
        <v>#N/A</v>
      </c>
      <c r="W119" s="517" t="e">
        <f ca="1">+IF(AND(ISNUMBER(OFFSET('Sanitation Data'!$D$6,0,10*ROW('Sanitation Data'!D113))),'Data Summary'!CL119="Yes"),OFFSET('Sanitation Data'!$D$6,0,10*ROW('Sanitation Data'!D113)),NA())</f>
        <v>#N/A</v>
      </c>
      <c r="X119" s="517" t="e">
        <f ca="1">+IF(AND(ISNUMBER(OFFSET('Sanitation Data'!$D$10,0,10*ROW('Sanitation Data'!D113))),'Data Summary'!CM119="Yes"),OFFSET('Sanitation Data'!$D$10,0,10*ROW('Sanitation Data'!D113)),NA())</f>
        <v>#N/A</v>
      </c>
      <c r="Y119" s="517" t="e">
        <f ca="1">+IF(AND(ISNUMBER(OFFSET('Sanitation Data'!$D$11,0,10*ROW('Sanitation Data'!D113))),'Data Summary'!CN119="Yes"),OFFSET('Sanitation Data'!$D$11,0,10*ROW('Sanitation Data'!D113)),NA())</f>
        <v>#N/A</v>
      </c>
      <c r="Z119" s="517" t="e">
        <f ca="1">+IF(AND(ISNUMBER(OFFSET('Sanitation Data'!$D$12,0,10*ROW('Sanitation Data'!D113))),'Data Summary'!CO119="Yes"),OFFSET('Sanitation Data'!$D$12,0,10*ROW('Sanitation Data'!D113)),NA())</f>
        <v>#N/A</v>
      </c>
      <c r="AA119" s="517" t="e">
        <f ca="1">+IF(AND(ISNUMBER(OFFSET('Sanitation Data'!$E$4,0,10*ROW('Sanitation Data'!E113))),'Data Summary'!CP119="Yes"),100-OFFSET('Sanitation Data'!$E$4,0,10*ROW('Sanitation Data'!E113)),NA())</f>
        <v>#N/A</v>
      </c>
      <c r="AB119" s="517" t="e">
        <f ca="1">+IF(AND(ISNUMBER(OFFSET('Sanitation Data'!$E$6,0,10*ROW('Sanitation Data'!E113))),'Data Summary'!CQ119="Yes"),OFFSET('Sanitation Data'!$E$6,0,10*ROW('Sanitation Data'!E113)),NA())</f>
        <v>#N/A</v>
      </c>
      <c r="AC119" s="517" t="e">
        <f ca="1">+IF(AND(ISNUMBER(OFFSET('Sanitation Data'!$E$10,0,10*ROW('Sanitation Data'!E113))),'Data Summary'!CR119="Yes"),OFFSET('Sanitation Data'!$E$10,0,10*ROW('Sanitation Data'!E113)),NA())</f>
        <v>#N/A</v>
      </c>
      <c r="AD119" s="517" t="e">
        <f ca="1">+IF(AND(ISNUMBER(OFFSET('Sanitation Data'!$E$11,0,10*ROW('Sanitation Data'!E113))),'Data Summary'!CS119="Yes"),OFFSET('Sanitation Data'!$E$11,0,10*ROW('Sanitation Data'!E113)),NA())</f>
        <v>#N/A</v>
      </c>
      <c r="AE119" s="517" t="e">
        <f ca="1">+IF(AND(ISNUMBER(OFFSET('Sanitation Data'!$E$12,0,10*ROW('Sanitation Data'!E113))),'Data Summary'!CT119="Yes"),OFFSET('Sanitation Data'!$E$12,0,10*ROW('Sanitation Data'!E113)),NA())</f>
        <v>#N/A</v>
      </c>
      <c r="AF119" s="517" t="e">
        <f ca="1">+IF(AND(ISNUMBER(OFFSET('Sanitation Data'!$F$4,0,10*ROW('Sanitation Data'!F113))),'Data Summary'!CU119="Yes"),100-OFFSET('Sanitation Data'!$F$4,0,10*ROW('Sanitation Data'!F113)),NA())</f>
        <v>#N/A</v>
      </c>
      <c r="AG119" s="517" t="e">
        <f ca="1">+IF(AND(ISNUMBER(OFFSET('Sanitation Data'!$F$6,0,10*ROW('Sanitation Data'!F113))),'Data Summary'!CV119="Yes"),OFFSET('Sanitation Data'!$F$6,0,10*ROW('Sanitation Data'!F113)),NA())</f>
        <v>#N/A</v>
      </c>
      <c r="AH119" s="517" t="e">
        <f ca="1">+IF(AND(ISNUMBER(OFFSET('Sanitation Data'!$F$10,0,10*ROW('Sanitation Data'!F113))),'Data Summary'!CW119="Yes"),OFFSET('Sanitation Data'!$F$10,0,10*ROW('Sanitation Data'!F113)),NA())</f>
        <v>#N/A</v>
      </c>
      <c r="AI119" s="517" t="e">
        <f ca="1">+IF(AND(ISNUMBER(OFFSET('Sanitation Data'!$F$11,0,10*ROW('Sanitation Data'!F113))),'Data Summary'!CX119="Yes"),OFFSET('Sanitation Data'!$F$11,0,10*ROW('Sanitation Data'!F113)),NA())</f>
        <v>#N/A</v>
      </c>
      <c r="AJ119" s="517" t="e">
        <f ca="1">+IF(AND(ISNUMBER(OFFSET('Sanitation Data'!$F$12,0,10*ROW('Sanitation Data'!F113))),'Data Summary'!CY119="Yes"),OFFSET('Sanitation Data'!$F$12,0,10*ROW('Sanitation Data'!F113)),NA())</f>
        <v>#N/A</v>
      </c>
      <c r="AK119" s="517" t="e">
        <f ca="1">+IF(AND(ISNUMBER(OFFSET('Sanitation Data'!$G$4,0,10*ROW('Sanitation Data'!G113))),'Data Summary'!CZ119="Yes"),100-OFFSET('Sanitation Data'!$G$4,0,10*ROW('Sanitation Data'!G113)),NA())</f>
        <v>#N/A</v>
      </c>
      <c r="AL119" s="517" t="e">
        <f ca="1">+IF(AND(ISNUMBER(OFFSET('Sanitation Data'!$G$6,0,10*ROW('Sanitation Data'!G113))),'Data Summary'!DA119="Yes"),OFFSET('Sanitation Data'!$G$6,0,10*ROW('Sanitation Data'!G113)),NA())</f>
        <v>#N/A</v>
      </c>
      <c r="AM119" s="517" t="e">
        <f ca="1">+IF(AND(ISNUMBER(OFFSET('Sanitation Data'!$G$10,0,10*ROW('Sanitation Data'!G113))),'Data Summary'!DB119="Yes"),OFFSET('Sanitation Data'!$G$10,0,10*ROW('Sanitation Data'!G113)),NA())</f>
        <v>#N/A</v>
      </c>
      <c r="AN119" s="517" t="e">
        <f ca="1">+IF(AND(ISNUMBER(OFFSET('Sanitation Data'!$G$11,0,10*ROW('Sanitation Data'!G113))),'Data Summary'!DC119="Yes"),OFFSET('Sanitation Data'!$G$11,0,10*ROW('Sanitation Data'!G113)),NA())</f>
        <v>#N/A</v>
      </c>
      <c r="AO119" s="517" t="e">
        <f ca="1">+IF(AND(ISNUMBER(OFFSET('Sanitation Data'!$G$12,0,10*ROW('Sanitation Data'!G113))),'Data Summary'!DD119="Yes"),OFFSET('Sanitation Data'!$G$12,0,10*ROW('Sanitation Data'!G113)),NA())</f>
        <v>#N/A</v>
      </c>
      <c r="AP119" s="517" t="e">
        <f ca="1">+IF(AND(ISNUMBER(OFFSET('Sanitation Data'!$H$4,0,10*ROW('Sanitation Data'!H113))),'Data Summary'!DE119="Yes"),100-OFFSET('Sanitation Data'!$H$4,0,10*ROW('Sanitation Data'!H113)),NA())</f>
        <v>#N/A</v>
      </c>
      <c r="AQ119" s="517" t="e">
        <f ca="1">+IF(AND(ISNUMBER(OFFSET('Sanitation Data'!$H$6,0,10*ROW('Sanitation Data'!H113))),'Data Summary'!DF119="Yes"),OFFSET('Sanitation Data'!$H$6,0,10*ROW('Sanitation Data'!H113)),NA())</f>
        <v>#N/A</v>
      </c>
      <c r="AR119" s="517" t="e">
        <f ca="1">+IF(AND(ISNUMBER(OFFSET('Sanitation Data'!$H$10,0,10*ROW('Sanitation Data'!H113))),'Data Summary'!DG119="Yes"),OFFSET('Sanitation Data'!$H$10,0,10*ROW('Sanitation Data'!H113)),NA())</f>
        <v>#N/A</v>
      </c>
      <c r="AS119" s="517" t="e">
        <f ca="1">+IF(AND(ISNUMBER(OFFSET('Sanitation Data'!$H$11,0,10*ROW('Sanitation Data'!H113))),'Data Summary'!DH119="Yes"),OFFSET('Sanitation Data'!$H$11,0,10*ROW('Sanitation Data'!H113)),NA())</f>
        <v>#N/A</v>
      </c>
      <c r="AT119" s="517" t="e">
        <f ca="1">+IF(AND(ISNUMBER(OFFSET('Sanitation Data'!$H$12,0,10*ROW('Sanitation Data'!H113))),'Data Summary'!DI119="Yes"),OFFSET('Sanitation Data'!$H$12,0,10*ROW('Sanitation Data'!H113)),NA())</f>
        <v>#N/A</v>
      </c>
      <c r="AU119" s="517" t="e">
        <f ca="1">+IF(AND(ISNUMBER(OFFSET('Sanitation Data'!$I$4,0,10*ROW('Sanitation Data'!I113))),'Data Summary'!DJ119="Yes"),100-OFFSET('Sanitation Data'!$I$4,0,10*ROW('Sanitation Data'!I113)),NA())</f>
        <v>#N/A</v>
      </c>
      <c r="AV119" s="517" t="e">
        <f ca="1">+IF(AND(ISNUMBER(OFFSET('Sanitation Data'!$I$6,0,10*ROW('Sanitation Data'!I113))),'Data Summary'!DK119="Yes"),OFFSET('Sanitation Data'!$I$6,0,10*ROW('Sanitation Data'!I113)),NA())</f>
        <v>#N/A</v>
      </c>
      <c r="AW119" s="517" t="e">
        <f ca="1">+IF(AND(ISNUMBER(OFFSET('Sanitation Data'!$I$10,0,10*ROW('Sanitation Data'!I113))),'Data Summary'!DL119="Yes"),OFFSET('Sanitation Data'!$I$10,0,10*ROW('Sanitation Data'!I113)),NA())</f>
        <v>#N/A</v>
      </c>
      <c r="AX119" s="517" t="e">
        <f ca="1">+IF(AND(ISNUMBER(OFFSET('Sanitation Data'!$I$11,0,10*ROW('Sanitation Data'!I113))),'Data Summary'!DM119="Yes"),OFFSET('Sanitation Data'!$I$11,0,10*ROW('Sanitation Data'!I113)),NA())</f>
        <v>#N/A</v>
      </c>
      <c r="AY119" s="517" t="e">
        <f ca="1">+IF(AND(ISNUMBER(OFFSET('Sanitation Data'!$I$12,0,10*ROW('Sanitation Data'!I113))),'Data Summary'!DN119="Yes"),OFFSET('Sanitation Data'!$I$12,0,10*ROW('Sanitation Data'!I113)),NA())</f>
        <v>#N/A</v>
      </c>
      <c r="AZ119" s="518" t="e">
        <f ca="1">+IF(AND(ISNUMBER(OFFSET('Hygiene Data'!$D$5,0,10*ROW('Hygiene Data'!D113))),'Data Summary'!DO119="Yes"),OFFSET('Hygiene Data'!$D$5,0,10*ROW('Hygiene Data'!D113)),NA())</f>
        <v>#N/A</v>
      </c>
      <c r="BA119" s="518" t="e">
        <f ca="1">+IF(AND(ISNUMBER(OFFSET('Hygiene Data'!$D$7,0,10*ROW('Hygiene Data'!D113))),'Data Summary'!DP119="Yes"),OFFSET('Hygiene Data'!$D$7,0,10*ROW('Hygiene Data'!D113)),NA())</f>
        <v>#N/A</v>
      </c>
      <c r="BB119" s="518" t="e">
        <f ca="1">+IF(AND(ISNUMBER(OFFSET('Hygiene Data'!$D$9,0,10*ROW('Hygiene Data'!D113))),'Data Summary'!DQ119="Yes"),OFFSET('Hygiene Data'!$D$9,0,10*ROW('Hygiene Data'!D113)),NA())</f>
        <v>#N/A</v>
      </c>
      <c r="BC119" s="518" t="e">
        <f ca="1">+IF(AND(ISNUMBER(OFFSET('Hygiene Data'!$E$5,0,10*ROW('Hygiene Data'!E113))),'Data Summary'!DR119="Yes"),OFFSET('Hygiene Data'!$E$5,0,10*ROW('Hygiene Data'!E113)),NA())</f>
        <v>#N/A</v>
      </c>
      <c r="BD119" s="518" t="e">
        <f ca="1">+IF(AND(ISNUMBER(OFFSET('Hygiene Data'!$E$7,0,10*ROW('Hygiene Data'!E113))),'Data Summary'!DS119="Yes"),OFFSET('Hygiene Data'!$E$7,0,10*ROW('Hygiene Data'!E113)),NA())</f>
        <v>#N/A</v>
      </c>
      <c r="BE119" s="518" t="e">
        <f ca="1">+IF(AND(ISNUMBER(OFFSET('Hygiene Data'!$E$9,0,10*ROW('Hygiene Data'!E113))),'Data Summary'!DT119="Yes"),OFFSET('Hygiene Data'!$E$9,0,10*ROW('Hygiene Data'!E113)),NA())</f>
        <v>#N/A</v>
      </c>
      <c r="BF119" s="518" t="e">
        <f ca="1">+IF(AND(ISNUMBER(OFFSET('Hygiene Data'!$F$5,0,10*ROW('Hygiene Data'!F113))),'Data Summary'!DU119="Yes"),OFFSET('Hygiene Data'!$F$5,0,10*ROW('Hygiene Data'!F113)),NA())</f>
        <v>#N/A</v>
      </c>
      <c r="BG119" s="518" t="e">
        <f ca="1">+IF(AND(ISNUMBER(OFFSET('Hygiene Data'!$F$7,0,10*ROW('Hygiene Data'!F113))),'Data Summary'!DV119="Yes"),OFFSET('Hygiene Data'!$F$7,0,10*ROW('Hygiene Data'!F113)),NA())</f>
        <v>#N/A</v>
      </c>
      <c r="BH119" s="518" t="e">
        <f ca="1">+IF(AND(ISNUMBER(OFFSET('Hygiene Data'!$F$9,0,10*ROW('Hygiene Data'!F113))),'Data Summary'!DW119="Yes"),OFFSET('Hygiene Data'!$F$9,0,10*ROW('Hygiene Data'!F113)),NA())</f>
        <v>#N/A</v>
      </c>
      <c r="BI119" s="518" t="e">
        <f ca="1">+IF(AND(ISNUMBER(OFFSET('Hygiene Data'!$G$5,0,10*ROW('Hygiene Data'!G113))),'Data Summary'!DX119="Yes"),OFFSET('Hygiene Data'!$G$5,0,10*ROW('Hygiene Data'!G113)),NA())</f>
        <v>#N/A</v>
      </c>
      <c r="BJ119" s="518" t="e">
        <f ca="1">+IF(AND(ISNUMBER(OFFSET('Hygiene Data'!$G$7,0,10*ROW('Hygiene Data'!G113))),'Data Summary'!DY119="Yes"),OFFSET('Hygiene Data'!$G$7,0,10*ROW('Hygiene Data'!G113)),NA())</f>
        <v>#N/A</v>
      </c>
      <c r="BK119" s="518" t="e">
        <f ca="1">+IF(AND(ISNUMBER(OFFSET('Hygiene Data'!$G$9,0,10*ROW('Hygiene Data'!G113))),'Data Summary'!DZ119="Yes"),OFFSET('Hygiene Data'!$G$9,0,10*ROW('Hygiene Data'!G113)),NA())</f>
        <v>#N/A</v>
      </c>
      <c r="BL119" s="518" t="e">
        <f ca="1">+IF(AND(ISNUMBER(OFFSET('Hygiene Data'!$H$5,0,10*ROW('Hygiene Data'!H113))),'Data Summary'!EA119="Yes"),OFFSET('Hygiene Data'!$H$5,0,10*ROW('Hygiene Data'!H113)),NA())</f>
        <v>#N/A</v>
      </c>
      <c r="BM119" s="518" t="e">
        <f ca="1">+IF(AND(ISNUMBER(OFFSET('Hygiene Data'!$H$7,0,10*ROW('Hygiene Data'!H113))),'Data Summary'!EB119="Yes"),OFFSET('Hygiene Data'!$H$7,0,10*ROW('Hygiene Data'!H113)),NA())</f>
        <v>#N/A</v>
      </c>
      <c r="BN119" s="518" t="e">
        <f ca="1">+IF(AND(ISNUMBER(OFFSET('Hygiene Data'!$H$9,0,10*ROW('Hygiene Data'!H113))),'Data Summary'!EC119="Yes"),OFFSET('Hygiene Data'!$H$9,0,10*ROW('Hygiene Data'!H113)),NA())</f>
        <v>#N/A</v>
      </c>
      <c r="BO119" s="518" t="e">
        <f ca="1">+IF(AND(ISNUMBER(OFFSET('Hygiene Data'!$I$5,0,10*ROW('Hygiene Data'!I113))),'Data Summary'!ED119="Yes"),OFFSET('Hygiene Data'!$I$5,0,10*ROW('Hygiene Data'!I113)),NA())</f>
        <v>#N/A</v>
      </c>
      <c r="BP119" s="518" t="e">
        <f ca="1">+IF(AND(ISNUMBER(OFFSET('Hygiene Data'!$I$7,0,10*ROW('Hygiene Data'!I113))),'Data Summary'!EE119="Yes"),OFFSET('Hygiene Data'!$I$7,0,10*ROW('Hygiene Data'!I113)),NA())</f>
        <v>#N/A</v>
      </c>
      <c r="BQ119" s="518" t="e">
        <f ca="1">+IF(AND(ISNUMBER(OFFSET('Hygiene Data'!$I$9,0,10*ROW('Hygiene Data'!I113))),'Data Summary'!EF119="Yes"),OFFSET('Hygiene Data'!$I$9,0,10*ROW('Hygiene Data'!I113)),NA())</f>
        <v>#N/A</v>
      </c>
    </row>
    <row r="120" spans="1:69" x14ac:dyDescent="0.25">
      <c r="A120" s="514" t="e">
        <f ca="1">+RIGHT('Data Summary'!A120,LEN('Data Summary'!A120)-9)</f>
        <v>#VALUE!</v>
      </c>
      <c r="B120" s="488" t="str">
        <f ca="1">+IF(ISTEXT('Data Summary'!B120),'Data Summary'!B120,"")</f>
        <v/>
      </c>
      <c r="C120" s="515" t="e">
        <f ca="1">+VALUE('Data Summary'!C120)</f>
        <v>#VALUE!</v>
      </c>
      <c r="D120" s="516" t="e">
        <f ca="1">+IF(AND(ISNUMBER(OFFSET('Water Data'!$D$4,0,10*ROW('Water Data'!D114))),'Data Summary'!BS120="Yes"),100-OFFSET('Water Data'!$D$4,0,10*ROW('Water Data'!D114)),NA())</f>
        <v>#N/A</v>
      </c>
      <c r="E120" s="516" t="e">
        <f ca="1">+IF(AND(ISNUMBER(OFFSET('Water Data'!$D$6,0,10*ROW('Water Data'!D114))),'Data Summary'!BT120="Yes"),OFFSET('Water Data'!$D$6,0,10*ROW('Water Data'!D114)),NA())</f>
        <v>#N/A</v>
      </c>
      <c r="F120" s="516" t="e">
        <f ca="1">+IF(AND(ISNUMBER(OFFSET('Water Data'!$D$9,0,10*ROW('Water Data'!D114))),'Data Summary'!BU120="Yes"),OFFSET('Water Data'!$D$9,0,10*ROW('Water Data'!D114)),NA())</f>
        <v>#N/A</v>
      </c>
      <c r="G120" s="516" t="e">
        <f ca="1">+IF(AND(ISNUMBER(OFFSET('Water Data'!$E$4,0,10*ROW('Water Data'!E114))),'Data Summary'!BV120="Yes"),100-OFFSET('Water Data'!$E$4,0,10*ROW('Water Data'!E114)),NA())</f>
        <v>#N/A</v>
      </c>
      <c r="H120" s="516" t="e">
        <f ca="1">+IF(AND(ISNUMBER(OFFSET('Water Data'!$E$6,0,10*ROW('Water Data'!E114))),'Data Summary'!BW120="Yes"),OFFSET('Water Data'!$E$6,0,10*ROW('Water Data'!E114)),NA())</f>
        <v>#N/A</v>
      </c>
      <c r="I120" s="516" t="e">
        <f ca="1">+IF(AND(ISNUMBER(OFFSET('Water Data'!$E$9,0,10*ROW('Water Data'!E114))),'Data Summary'!BX120="Yes"),OFFSET('Water Data'!$E$9,0,10*ROW('Water Data'!E114)),NA())</f>
        <v>#N/A</v>
      </c>
      <c r="J120" s="516" t="e">
        <f ca="1">+IF(AND(ISNUMBER(OFFSET('Water Data'!$F$4,0,10*ROW('Water Data'!F114))),'Data Summary'!BY120="Yes"),100-OFFSET('Water Data'!$F$4,0,10*ROW('Water Data'!F114)),NA())</f>
        <v>#N/A</v>
      </c>
      <c r="K120" s="516" t="e">
        <f ca="1">+IF(AND(ISNUMBER(OFFSET('Water Data'!$F$6,0,10*ROW('Water Data'!F114))),'Data Summary'!BZ120="Yes"),OFFSET('Water Data'!$F$6,0,10*ROW('Water Data'!F114)),NA())</f>
        <v>#N/A</v>
      </c>
      <c r="L120" s="516" t="e">
        <f ca="1">+IF(AND(ISNUMBER(OFFSET('Water Data'!$F$9,0,10*ROW('Water Data'!F114))),'Data Summary'!CA120="Yes"),OFFSET('Water Data'!$F$9,0,10*ROW('Water Data'!F114)),NA())</f>
        <v>#N/A</v>
      </c>
      <c r="M120" s="516" t="e">
        <f ca="1">+IF(AND(ISNUMBER(OFFSET('Water Data'!$G$4,0,10*ROW('Water Data'!G114))),'Data Summary'!CB120="Yes"),100-OFFSET('Water Data'!$G$4,0,10*ROW('Water Data'!G114)),NA())</f>
        <v>#N/A</v>
      </c>
      <c r="N120" s="516" t="e">
        <f ca="1">+IF(AND(ISNUMBER(OFFSET('Water Data'!$G$6,0,10*ROW('Water Data'!G114))),'Data Summary'!CC120="Yes"),OFFSET('Water Data'!$G$6,0,10*ROW('Water Data'!G114)),NA())</f>
        <v>#N/A</v>
      </c>
      <c r="O120" s="516" t="e">
        <f ca="1">+IF(AND(ISNUMBER(OFFSET('Water Data'!$G$9,0,10*ROW('Water Data'!G114))),'Data Summary'!CD120="Yes"),OFFSET('Water Data'!$G$9,0,10*ROW('Water Data'!G114)),NA())</f>
        <v>#N/A</v>
      </c>
      <c r="P120" s="516" t="e">
        <f ca="1">+IF(AND(ISNUMBER(OFFSET('Water Data'!$H$4,0,10*ROW('Water Data'!H114))),'Data Summary'!CE120="Yes"),100-OFFSET('Water Data'!$H$4,0,10*ROW('Water Data'!H114)),NA())</f>
        <v>#N/A</v>
      </c>
      <c r="Q120" s="516" t="e">
        <f ca="1">+IF(AND(ISNUMBER(OFFSET('Water Data'!$H$6,0,10*ROW('Water Data'!H114))),'Data Summary'!CF120="Yes"),OFFSET('Water Data'!$H$6,0,10*ROW('Water Data'!H114)),NA())</f>
        <v>#N/A</v>
      </c>
      <c r="R120" s="516" t="e">
        <f ca="1">+IF(AND(ISNUMBER(OFFSET('Water Data'!$H$9,0,10*ROW('Water Data'!H114))),'Data Summary'!CG120="Yes"),OFFSET('Water Data'!$H$9,0,10*ROW('Water Data'!H114)),NA())</f>
        <v>#N/A</v>
      </c>
      <c r="S120" s="516" t="e">
        <f ca="1">+IF(AND(ISNUMBER(OFFSET('Water Data'!$I$4,0,10*ROW('Water Data'!I114))),'Data Summary'!CH120="Yes"),100-OFFSET('Water Data'!$I$4,0,10*ROW('Water Data'!I114)),NA())</f>
        <v>#N/A</v>
      </c>
      <c r="T120" s="516" t="e">
        <f ca="1">+IF(AND(ISNUMBER(OFFSET('Water Data'!$I$6,0,10*ROW('Water Data'!I114))),'Data Summary'!CI120="Yes"),OFFSET('Water Data'!$I$6,0,10*ROW('Water Data'!I114)),NA())</f>
        <v>#N/A</v>
      </c>
      <c r="U120" s="516" t="e">
        <f ca="1">+IF(AND(ISNUMBER(OFFSET('Water Data'!$I$9,0,10*ROW('Water Data'!I114))),'Data Summary'!CJ120="Yes"),OFFSET('Water Data'!$I$9,0,10*ROW('Water Data'!I114)),NA())</f>
        <v>#N/A</v>
      </c>
      <c r="V120" s="517" t="e">
        <f ca="1">+IF(AND(ISNUMBER(OFFSET('Sanitation Data'!$D$4,0,10*ROW('Sanitation Data'!D114))),'Data Summary'!CK120="Yes"),100-OFFSET('Sanitation Data'!$D$4,0,10*ROW('Sanitation Data'!D114)),NA())</f>
        <v>#N/A</v>
      </c>
      <c r="W120" s="517" t="e">
        <f ca="1">+IF(AND(ISNUMBER(OFFSET('Sanitation Data'!$D$6,0,10*ROW('Sanitation Data'!D114))),'Data Summary'!CL120="Yes"),OFFSET('Sanitation Data'!$D$6,0,10*ROW('Sanitation Data'!D114)),NA())</f>
        <v>#N/A</v>
      </c>
      <c r="X120" s="517" t="e">
        <f ca="1">+IF(AND(ISNUMBER(OFFSET('Sanitation Data'!$D$10,0,10*ROW('Sanitation Data'!D114))),'Data Summary'!CM120="Yes"),OFFSET('Sanitation Data'!$D$10,0,10*ROW('Sanitation Data'!D114)),NA())</f>
        <v>#N/A</v>
      </c>
      <c r="Y120" s="517" t="e">
        <f ca="1">+IF(AND(ISNUMBER(OFFSET('Sanitation Data'!$D$11,0,10*ROW('Sanitation Data'!D114))),'Data Summary'!CN120="Yes"),OFFSET('Sanitation Data'!$D$11,0,10*ROW('Sanitation Data'!D114)),NA())</f>
        <v>#N/A</v>
      </c>
      <c r="Z120" s="517" t="e">
        <f ca="1">+IF(AND(ISNUMBER(OFFSET('Sanitation Data'!$D$12,0,10*ROW('Sanitation Data'!D114))),'Data Summary'!CO120="Yes"),OFFSET('Sanitation Data'!$D$12,0,10*ROW('Sanitation Data'!D114)),NA())</f>
        <v>#N/A</v>
      </c>
      <c r="AA120" s="517" t="e">
        <f ca="1">+IF(AND(ISNUMBER(OFFSET('Sanitation Data'!$E$4,0,10*ROW('Sanitation Data'!E114))),'Data Summary'!CP120="Yes"),100-OFFSET('Sanitation Data'!$E$4,0,10*ROW('Sanitation Data'!E114)),NA())</f>
        <v>#N/A</v>
      </c>
      <c r="AB120" s="517" t="e">
        <f ca="1">+IF(AND(ISNUMBER(OFFSET('Sanitation Data'!$E$6,0,10*ROW('Sanitation Data'!E114))),'Data Summary'!CQ120="Yes"),OFFSET('Sanitation Data'!$E$6,0,10*ROW('Sanitation Data'!E114)),NA())</f>
        <v>#N/A</v>
      </c>
      <c r="AC120" s="517" t="e">
        <f ca="1">+IF(AND(ISNUMBER(OFFSET('Sanitation Data'!$E$10,0,10*ROW('Sanitation Data'!E114))),'Data Summary'!CR120="Yes"),OFFSET('Sanitation Data'!$E$10,0,10*ROW('Sanitation Data'!E114)),NA())</f>
        <v>#N/A</v>
      </c>
      <c r="AD120" s="517" t="e">
        <f ca="1">+IF(AND(ISNUMBER(OFFSET('Sanitation Data'!$E$11,0,10*ROW('Sanitation Data'!E114))),'Data Summary'!CS120="Yes"),OFFSET('Sanitation Data'!$E$11,0,10*ROW('Sanitation Data'!E114)),NA())</f>
        <v>#N/A</v>
      </c>
      <c r="AE120" s="517" t="e">
        <f ca="1">+IF(AND(ISNUMBER(OFFSET('Sanitation Data'!$E$12,0,10*ROW('Sanitation Data'!E114))),'Data Summary'!CT120="Yes"),OFFSET('Sanitation Data'!$E$12,0,10*ROW('Sanitation Data'!E114)),NA())</f>
        <v>#N/A</v>
      </c>
      <c r="AF120" s="517" t="e">
        <f ca="1">+IF(AND(ISNUMBER(OFFSET('Sanitation Data'!$F$4,0,10*ROW('Sanitation Data'!F114))),'Data Summary'!CU120="Yes"),100-OFFSET('Sanitation Data'!$F$4,0,10*ROW('Sanitation Data'!F114)),NA())</f>
        <v>#N/A</v>
      </c>
      <c r="AG120" s="517" t="e">
        <f ca="1">+IF(AND(ISNUMBER(OFFSET('Sanitation Data'!$F$6,0,10*ROW('Sanitation Data'!F114))),'Data Summary'!CV120="Yes"),OFFSET('Sanitation Data'!$F$6,0,10*ROW('Sanitation Data'!F114)),NA())</f>
        <v>#N/A</v>
      </c>
      <c r="AH120" s="517" t="e">
        <f ca="1">+IF(AND(ISNUMBER(OFFSET('Sanitation Data'!$F$10,0,10*ROW('Sanitation Data'!F114))),'Data Summary'!CW120="Yes"),OFFSET('Sanitation Data'!$F$10,0,10*ROW('Sanitation Data'!F114)),NA())</f>
        <v>#N/A</v>
      </c>
      <c r="AI120" s="517" t="e">
        <f ca="1">+IF(AND(ISNUMBER(OFFSET('Sanitation Data'!$F$11,0,10*ROW('Sanitation Data'!F114))),'Data Summary'!CX120="Yes"),OFFSET('Sanitation Data'!$F$11,0,10*ROW('Sanitation Data'!F114)),NA())</f>
        <v>#N/A</v>
      </c>
      <c r="AJ120" s="517" t="e">
        <f ca="1">+IF(AND(ISNUMBER(OFFSET('Sanitation Data'!$F$12,0,10*ROW('Sanitation Data'!F114))),'Data Summary'!CY120="Yes"),OFFSET('Sanitation Data'!$F$12,0,10*ROW('Sanitation Data'!F114)),NA())</f>
        <v>#N/A</v>
      </c>
      <c r="AK120" s="517" t="e">
        <f ca="1">+IF(AND(ISNUMBER(OFFSET('Sanitation Data'!$G$4,0,10*ROW('Sanitation Data'!G114))),'Data Summary'!CZ120="Yes"),100-OFFSET('Sanitation Data'!$G$4,0,10*ROW('Sanitation Data'!G114)),NA())</f>
        <v>#N/A</v>
      </c>
      <c r="AL120" s="517" t="e">
        <f ca="1">+IF(AND(ISNUMBER(OFFSET('Sanitation Data'!$G$6,0,10*ROW('Sanitation Data'!G114))),'Data Summary'!DA120="Yes"),OFFSET('Sanitation Data'!$G$6,0,10*ROW('Sanitation Data'!G114)),NA())</f>
        <v>#N/A</v>
      </c>
      <c r="AM120" s="517" t="e">
        <f ca="1">+IF(AND(ISNUMBER(OFFSET('Sanitation Data'!$G$10,0,10*ROW('Sanitation Data'!G114))),'Data Summary'!DB120="Yes"),OFFSET('Sanitation Data'!$G$10,0,10*ROW('Sanitation Data'!G114)),NA())</f>
        <v>#N/A</v>
      </c>
      <c r="AN120" s="517" t="e">
        <f ca="1">+IF(AND(ISNUMBER(OFFSET('Sanitation Data'!$G$11,0,10*ROW('Sanitation Data'!G114))),'Data Summary'!DC120="Yes"),OFFSET('Sanitation Data'!$G$11,0,10*ROW('Sanitation Data'!G114)),NA())</f>
        <v>#N/A</v>
      </c>
      <c r="AO120" s="517" t="e">
        <f ca="1">+IF(AND(ISNUMBER(OFFSET('Sanitation Data'!$G$12,0,10*ROW('Sanitation Data'!G114))),'Data Summary'!DD120="Yes"),OFFSET('Sanitation Data'!$G$12,0,10*ROW('Sanitation Data'!G114)),NA())</f>
        <v>#N/A</v>
      </c>
      <c r="AP120" s="517" t="e">
        <f ca="1">+IF(AND(ISNUMBER(OFFSET('Sanitation Data'!$H$4,0,10*ROW('Sanitation Data'!H114))),'Data Summary'!DE120="Yes"),100-OFFSET('Sanitation Data'!$H$4,0,10*ROW('Sanitation Data'!H114)),NA())</f>
        <v>#N/A</v>
      </c>
      <c r="AQ120" s="517" t="e">
        <f ca="1">+IF(AND(ISNUMBER(OFFSET('Sanitation Data'!$H$6,0,10*ROW('Sanitation Data'!H114))),'Data Summary'!DF120="Yes"),OFFSET('Sanitation Data'!$H$6,0,10*ROW('Sanitation Data'!H114)),NA())</f>
        <v>#N/A</v>
      </c>
      <c r="AR120" s="517" t="e">
        <f ca="1">+IF(AND(ISNUMBER(OFFSET('Sanitation Data'!$H$10,0,10*ROW('Sanitation Data'!H114))),'Data Summary'!DG120="Yes"),OFFSET('Sanitation Data'!$H$10,0,10*ROW('Sanitation Data'!H114)),NA())</f>
        <v>#N/A</v>
      </c>
      <c r="AS120" s="517" t="e">
        <f ca="1">+IF(AND(ISNUMBER(OFFSET('Sanitation Data'!$H$11,0,10*ROW('Sanitation Data'!H114))),'Data Summary'!DH120="Yes"),OFFSET('Sanitation Data'!$H$11,0,10*ROW('Sanitation Data'!H114)),NA())</f>
        <v>#N/A</v>
      </c>
      <c r="AT120" s="517" t="e">
        <f ca="1">+IF(AND(ISNUMBER(OFFSET('Sanitation Data'!$H$12,0,10*ROW('Sanitation Data'!H114))),'Data Summary'!DI120="Yes"),OFFSET('Sanitation Data'!$H$12,0,10*ROW('Sanitation Data'!H114)),NA())</f>
        <v>#N/A</v>
      </c>
      <c r="AU120" s="517" t="e">
        <f ca="1">+IF(AND(ISNUMBER(OFFSET('Sanitation Data'!$I$4,0,10*ROW('Sanitation Data'!I114))),'Data Summary'!DJ120="Yes"),100-OFFSET('Sanitation Data'!$I$4,0,10*ROW('Sanitation Data'!I114)),NA())</f>
        <v>#N/A</v>
      </c>
      <c r="AV120" s="517" t="e">
        <f ca="1">+IF(AND(ISNUMBER(OFFSET('Sanitation Data'!$I$6,0,10*ROW('Sanitation Data'!I114))),'Data Summary'!DK120="Yes"),OFFSET('Sanitation Data'!$I$6,0,10*ROW('Sanitation Data'!I114)),NA())</f>
        <v>#N/A</v>
      </c>
      <c r="AW120" s="517" t="e">
        <f ca="1">+IF(AND(ISNUMBER(OFFSET('Sanitation Data'!$I$10,0,10*ROW('Sanitation Data'!I114))),'Data Summary'!DL120="Yes"),OFFSET('Sanitation Data'!$I$10,0,10*ROW('Sanitation Data'!I114)),NA())</f>
        <v>#N/A</v>
      </c>
      <c r="AX120" s="517" t="e">
        <f ca="1">+IF(AND(ISNUMBER(OFFSET('Sanitation Data'!$I$11,0,10*ROW('Sanitation Data'!I114))),'Data Summary'!DM120="Yes"),OFFSET('Sanitation Data'!$I$11,0,10*ROW('Sanitation Data'!I114)),NA())</f>
        <v>#N/A</v>
      </c>
      <c r="AY120" s="517" t="e">
        <f ca="1">+IF(AND(ISNUMBER(OFFSET('Sanitation Data'!$I$12,0,10*ROW('Sanitation Data'!I114))),'Data Summary'!DN120="Yes"),OFFSET('Sanitation Data'!$I$12,0,10*ROW('Sanitation Data'!I114)),NA())</f>
        <v>#N/A</v>
      </c>
      <c r="AZ120" s="518" t="e">
        <f ca="1">+IF(AND(ISNUMBER(OFFSET('Hygiene Data'!$D$5,0,10*ROW('Hygiene Data'!D114))),'Data Summary'!DO120="Yes"),OFFSET('Hygiene Data'!$D$5,0,10*ROW('Hygiene Data'!D114)),NA())</f>
        <v>#N/A</v>
      </c>
      <c r="BA120" s="518" t="e">
        <f ca="1">+IF(AND(ISNUMBER(OFFSET('Hygiene Data'!$D$7,0,10*ROW('Hygiene Data'!D114))),'Data Summary'!DP120="Yes"),OFFSET('Hygiene Data'!$D$7,0,10*ROW('Hygiene Data'!D114)),NA())</f>
        <v>#N/A</v>
      </c>
      <c r="BB120" s="518" t="e">
        <f ca="1">+IF(AND(ISNUMBER(OFFSET('Hygiene Data'!$D$9,0,10*ROW('Hygiene Data'!D114))),'Data Summary'!DQ120="Yes"),OFFSET('Hygiene Data'!$D$9,0,10*ROW('Hygiene Data'!D114)),NA())</f>
        <v>#N/A</v>
      </c>
      <c r="BC120" s="518" t="e">
        <f ca="1">+IF(AND(ISNUMBER(OFFSET('Hygiene Data'!$E$5,0,10*ROW('Hygiene Data'!E114))),'Data Summary'!DR120="Yes"),OFFSET('Hygiene Data'!$E$5,0,10*ROW('Hygiene Data'!E114)),NA())</f>
        <v>#N/A</v>
      </c>
      <c r="BD120" s="518" t="e">
        <f ca="1">+IF(AND(ISNUMBER(OFFSET('Hygiene Data'!$E$7,0,10*ROW('Hygiene Data'!E114))),'Data Summary'!DS120="Yes"),OFFSET('Hygiene Data'!$E$7,0,10*ROW('Hygiene Data'!E114)),NA())</f>
        <v>#N/A</v>
      </c>
      <c r="BE120" s="518" t="e">
        <f ca="1">+IF(AND(ISNUMBER(OFFSET('Hygiene Data'!$E$9,0,10*ROW('Hygiene Data'!E114))),'Data Summary'!DT120="Yes"),OFFSET('Hygiene Data'!$E$9,0,10*ROW('Hygiene Data'!E114)),NA())</f>
        <v>#N/A</v>
      </c>
      <c r="BF120" s="518" t="e">
        <f ca="1">+IF(AND(ISNUMBER(OFFSET('Hygiene Data'!$F$5,0,10*ROW('Hygiene Data'!F114))),'Data Summary'!DU120="Yes"),OFFSET('Hygiene Data'!$F$5,0,10*ROW('Hygiene Data'!F114)),NA())</f>
        <v>#N/A</v>
      </c>
      <c r="BG120" s="518" t="e">
        <f ca="1">+IF(AND(ISNUMBER(OFFSET('Hygiene Data'!$F$7,0,10*ROW('Hygiene Data'!F114))),'Data Summary'!DV120="Yes"),OFFSET('Hygiene Data'!$F$7,0,10*ROW('Hygiene Data'!F114)),NA())</f>
        <v>#N/A</v>
      </c>
      <c r="BH120" s="518" t="e">
        <f ca="1">+IF(AND(ISNUMBER(OFFSET('Hygiene Data'!$F$9,0,10*ROW('Hygiene Data'!F114))),'Data Summary'!DW120="Yes"),OFFSET('Hygiene Data'!$F$9,0,10*ROW('Hygiene Data'!F114)),NA())</f>
        <v>#N/A</v>
      </c>
      <c r="BI120" s="518" t="e">
        <f ca="1">+IF(AND(ISNUMBER(OFFSET('Hygiene Data'!$G$5,0,10*ROW('Hygiene Data'!G114))),'Data Summary'!DX120="Yes"),OFFSET('Hygiene Data'!$G$5,0,10*ROW('Hygiene Data'!G114)),NA())</f>
        <v>#N/A</v>
      </c>
      <c r="BJ120" s="518" t="e">
        <f ca="1">+IF(AND(ISNUMBER(OFFSET('Hygiene Data'!$G$7,0,10*ROW('Hygiene Data'!G114))),'Data Summary'!DY120="Yes"),OFFSET('Hygiene Data'!$G$7,0,10*ROW('Hygiene Data'!G114)),NA())</f>
        <v>#N/A</v>
      </c>
      <c r="BK120" s="518" t="e">
        <f ca="1">+IF(AND(ISNUMBER(OFFSET('Hygiene Data'!$G$9,0,10*ROW('Hygiene Data'!G114))),'Data Summary'!DZ120="Yes"),OFFSET('Hygiene Data'!$G$9,0,10*ROW('Hygiene Data'!G114)),NA())</f>
        <v>#N/A</v>
      </c>
      <c r="BL120" s="518" t="e">
        <f ca="1">+IF(AND(ISNUMBER(OFFSET('Hygiene Data'!$H$5,0,10*ROW('Hygiene Data'!H114))),'Data Summary'!EA120="Yes"),OFFSET('Hygiene Data'!$H$5,0,10*ROW('Hygiene Data'!H114)),NA())</f>
        <v>#N/A</v>
      </c>
      <c r="BM120" s="518" t="e">
        <f ca="1">+IF(AND(ISNUMBER(OFFSET('Hygiene Data'!$H$7,0,10*ROW('Hygiene Data'!H114))),'Data Summary'!EB120="Yes"),OFFSET('Hygiene Data'!$H$7,0,10*ROW('Hygiene Data'!H114)),NA())</f>
        <v>#N/A</v>
      </c>
      <c r="BN120" s="518" t="e">
        <f ca="1">+IF(AND(ISNUMBER(OFFSET('Hygiene Data'!$H$9,0,10*ROW('Hygiene Data'!H114))),'Data Summary'!EC120="Yes"),OFFSET('Hygiene Data'!$H$9,0,10*ROW('Hygiene Data'!H114)),NA())</f>
        <v>#N/A</v>
      </c>
      <c r="BO120" s="518" t="e">
        <f ca="1">+IF(AND(ISNUMBER(OFFSET('Hygiene Data'!$I$5,0,10*ROW('Hygiene Data'!I114))),'Data Summary'!ED120="Yes"),OFFSET('Hygiene Data'!$I$5,0,10*ROW('Hygiene Data'!I114)),NA())</f>
        <v>#N/A</v>
      </c>
      <c r="BP120" s="518" t="e">
        <f ca="1">+IF(AND(ISNUMBER(OFFSET('Hygiene Data'!$I$7,0,10*ROW('Hygiene Data'!I114))),'Data Summary'!EE120="Yes"),OFFSET('Hygiene Data'!$I$7,0,10*ROW('Hygiene Data'!I114)),NA())</f>
        <v>#N/A</v>
      </c>
      <c r="BQ120" s="518" t="e">
        <f ca="1">+IF(AND(ISNUMBER(OFFSET('Hygiene Data'!$I$9,0,10*ROW('Hygiene Data'!I114))),'Data Summary'!EF120="Yes"),OFFSET('Hygiene Data'!$I$9,0,10*ROW('Hygiene Data'!I114)),NA())</f>
        <v>#N/A</v>
      </c>
    </row>
    <row r="121" spans="1:69" x14ac:dyDescent="0.25">
      <c r="A121" s="514" t="e">
        <f ca="1">+RIGHT('Data Summary'!A121,LEN('Data Summary'!A121)-9)</f>
        <v>#VALUE!</v>
      </c>
      <c r="B121" s="488" t="str">
        <f ca="1">+IF(ISTEXT('Data Summary'!B121),'Data Summary'!B121,"")</f>
        <v/>
      </c>
      <c r="C121" s="515" t="e">
        <f ca="1">+VALUE('Data Summary'!C121)</f>
        <v>#VALUE!</v>
      </c>
      <c r="D121" s="516" t="e">
        <f ca="1">+IF(AND(ISNUMBER(OFFSET('Water Data'!$D$4,0,10*ROW('Water Data'!D115))),'Data Summary'!BS121="Yes"),100-OFFSET('Water Data'!$D$4,0,10*ROW('Water Data'!D115)),NA())</f>
        <v>#N/A</v>
      </c>
      <c r="E121" s="516" t="e">
        <f ca="1">+IF(AND(ISNUMBER(OFFSET('Water Data'!$D$6,0,10*ROW('Water Data'!D115))),'Data Summary'!BT121="Yes"),OFFSET('Water Data'!$D$6,0,10*ROW('Water Data'!D115)),NA())</f>
        <v>#N/A</v>
      </c>
      <c r="F121" s="516" t="e">
        <f ca="1">+IF(AND(ISNUMBER(OFFSET('Water Data'!$D$9,0,10*ROW('Water Data'!D115))),'Data Summary'!BU121="Yes"),OFFSET('Water Data'!$D$9,0,10*ROW('Water Data'!D115)),NA())</f>
        <v>#N/A</v>
      </c>
      <c r="G121" s="516" t="e">
        <f ca="1">+IF(AND(ISNUMBER(OFFSET('Water Data'!$E$4,0,10*ROW('Water Data'!E115))),'Data Summary'!BV121="Yes"),100-OFFSET('Water Data'!$E$4,0,10*ROW('Water Data'!E115)),NA())</f>
        <v>#N/A</v>
      </c>
      <c r="H121" s="516" t="e">
        <f ca="1">+IF(AND(ISNUMBER(OFFSET('Water Data'!$E$6,0,10*ROW('Water Data'!E115))),'Data Summary'!BW121="Yes"),OFFSET('Water Data'!$E$6,0,10*ROW('Water Data'!E115)),NA())</f>
        <v>#N/A</v>
      </c>
      <c r="I121" s="516" t="e">
        <f ca="1">+IF(AND(ISNUMBER(OFFSET('Water Data'!$E$9,0,10*ROW('Water Data'!E115))),'Data Summary'!BX121="Yes"),OFFSET('Water Data'!$E$9,0,10*ROW('Water Data'!E115)),NA())</f>
        <v>#N/A</v>
      </c>
      <c r="J121" s="516" t="e">
        <f ca="1">+IF(AND(ISNUMBER(OFFSET('Water Data'!$F$4,0,10*ROW('Water Data'!F115))),'Data Summary'!BY121="Yes"),100-OFFSET('Water Data'!$F$4,0,10*ROW('Water Data'!F115)),NA())</f>
        <v>#N/A</v>
      </c>
      <c r="K121" s="516" t="e">
        <f ca="1">+IF(AND(ISNUMBER(OFFSET('Water Data'!$F$6,0,10*ROW('Water Data'!F115))),'Data Summary'!BZ121="Yes"),OFFSET('Water Data'!$F$6,0,10*ROW('Water Data'!F115)),NA())</f>
        <v>#N/A</v>
      </c>
      <c r="L121" s="516" t="e">
        <f ca="1">+IF(AND(ISNUMBER(OFFSET('Water Data'!$F$9,0,10*ROW('Water Data'!F115))),'Data Summary'!CA121="Yes"),OFFSET('Water Data'!$F$9,0,10*ROW('Water Data'!F115)),NA())</f>
        <v>#N/A</v>
      </c>
      <c r="M121" s="516" t="e">
        <f ca="1">+IF(AND(ISNUMBER(OFFSET('Water Data'!$G$4,0,10*ROW('Water Data'!G115))),'Data Summary'!CB121="Yes"),100-OFFSET('Water Data'!$G$4,0,10*ROW('Water Data'!G115)),NA())</f>
        <v>#N/A</v>
      </c>
      <c r="N121" s="516" t="e">
        <f ca="1">+IF(AND(ISNUMBER(OFFSET('Water Data'!$G$6,0,10*ROW('Water Data'!G115))),'Data Summary'!CC121="Yes"),OFFSET('Water Data'!$G$6,0,10*ROW('Water Data'!G115)),NA())</f>
        <v>#N/A</v>
      </c>
      <c r="O121" s="516" t="e">
        <f ca="1">+IF(AND(ISNUMBER(OFFSET('Water Data'!$G$9,0,10*ROW('Water Data'!G115))),'Data Summary'!CD121="Yes"),OFFSET('Water Data'!$G$9,0,10*ROW('Water Data'!G115)),NA())</f>
        <v>#N/A</v>
      </c>
      <c r="P121" s="516" t="e">
        <f ca="1">+IF(AND(ISNUMBER(OFFSET('Water Data'!$H$4,0,10*ROW('Water Data'!H115))),'Data Summary'!CE121="Yes"),100-OFFSET('Water Data'!$H$4,0,10*ROW('Water Data'!H115)),NA())</f>
        <v>#N/A</v>
      </c>
      <c r="Q121" s="516" t="e">
        <f ca="1">+IF(AND(ISNUMBER(OFFSET('Water Data'!$H$6,0,10*ROW('Water Data'!H115))),'Data Summary'!CF121="Yes"),OFFSET('Water Data'!$H$6,0,10*ROW('Water Data'!H115)),NA())</f>
        <v>#N/A</v>
      </c>
      <c r="R121" s="516" t="e">
        <f ca="1">+IF(AND(ISNUMBER(OFFSET('Water Data'!$H$9,0,10*ROW('Water Data'!H115))),'Data Summary'!CG121="Yes"),OFFSET('Water Data'!$H$9,0,10*ROW('Water Data'!H115)),NA())</f>
        <v>#N/A</v>
      </c>
      <c r="S121" s="516" t="e">
        <f ca="1">+IF(AND(ISNUMBER(OFFSET('Water Data'!$I$4,0,10*ROW('Water Data'!I115))),'Data Summary'!CH121="Yes"),100-OFFSET('Water Data'!$I$4,0,10*ROW('Water Data'!I115)),NA())</f>
        <v>#N/A</v>
      </c>
      <c r="T121" s="516" t="e">
        <f ca="1">+IF(AND(ISNUMBER(OFFSET('Water Data'!$I$6,0,10*ROW('Water Data'!I115))),'Data Summary'!CI121="Yes"),OFFSET('Water Data'!$I$6,0,10*ROW('Water Data'!I115)),NA())</f>
        <v>#N/A</v>
      </c>
      <c r="U121" s="516" t="e">
        <f ca="1">+IF(AND(ISNUMBER(OFFSET('Water Data'!$I$9,0,10*ROW('Water Data'!I115))),'Data Summary'!CJ121="Yes"),OFFSET('Water Data'!$I$9,0,10*ROW('Water Data'!I115)),NA())</f>
        <v>#N/A</v>
      </c>
      <c r="V121" s="517" t="e">
        <f ca="1">+IF(AND(ISNUMBER(OFFSET('Sanitation Data'!$D$4,0,10*ROW('Sanitation Data'!D115))),'Data Summary'!CK121="Yes"),100-OFFSET('Sanitation Data'!$D$4,0,10*ROW('Sanitation Data'!D115)),NA())</f>
        <v>#N/A</v>
      </c>
      <c r="W121" s="517" t="e">
        <f ca="1">+IF(AND(ISNUMBER(OFFSET('Sanitation Data'!$D$6,0,10*ROW('Sanitation Data'!D115))),'Data Summary'!CL121="Yes"),OFFSET('Sanitation Data'!$D$6,0,10*ROW('Sanitation Data'!D115)),NA())</f>
        <v>#N/A</v>
      </c>
      <c r="X121" s="517" t="e">
        <f ca="1">+IF(AND(ISNUMBER(OFFSET('Sanitation Data'!$D$10,0,10*ROW('Sanitation Data'!D115))),'Data Summary'!CM121="Yes"),OFFSET('Sanitation Data'!$D$10,0,10*ROW('Sanitation Data'!D115)),NA())</f>
        <v>#N/A</v>
      </c>
      <c r="Y121" s="517" t="e">
        <f ca="1">+IF(AND(ISNUMBER(OFFSET('Sanitation Data'!$D$11,0,10*ROW('Sanitation Data'!D115))),'Data Summary'!CN121="Yes"),OFFSET('Sanitation Data'!$D$11,0,10*ROW('Sanitation Data'!D115)),NA())</f>
        <v>#N/A</v>
      </c>
      <c r="Z121" s="517" t="e">
        <f ca="1">+IF(AND(ISNUMBER(OFFSET('Sanitation Data'!$D$12,0,10*ROW('Sanitation Data'!D115))),'Data Summary'!CO121="Yes"),OFFSET('Sanitation Data'!$D$12,0,10*ROW('Sanitation Data'!D115)),NA())</f>
        <v>#N/A</v>
      </c>
      <c r="AA121" s="517" t="e">
        <f ca="1">+IF(AND(ISNUMBER(OFFSET('Sanitation Data'!$E$4,0,10*ROW('Sanitation Data'!E115))),'Data Summary'!CP121="Yes"),100-OFFSET('Sanitation Data'!$E$4,0,10*ROW('Sanitation Data'!E115)),NA())</f>
        <v>#N/A</v>
      </c>
      <c r="AB121" s="517" t="e">
        <f ca="1">+IF(AND(ISNUMBER(OFFSET('Sanitation Data'!$E$6,0,10*ROW('Sanitation Data'!E115))),'Data Summary'!CQ121="Yes"),OFFSET('Sanitation Data'!$E$6,0,10*ROW('Sanitation Data'!E115)),NA())</f>
        <v>#N/A</v>
      </c>
      <c r="AC121" s="517" t="e">
        <f ca="1">+IF(AND(ISNUMBER(OFFSET('Sanitation Data'!$E$10,0,10*ROW('Sanitation Data'!E115))),'Data Summary'!CR121="Yes"),OFFSET('Sanitation Data'!$E$10,0,10*ROW('Sanitation Data'!E115)),NA())</f>
        <v>#N/A</v>
      </c>
      <c r="AD121" s="517" t="e">
        <f ca="1">+IF(AND(ISNUMBER(OFFSET('Sanitation Data'!$E$11,0,10*ROW('Sanitation Data'!E115))),'Data Summary'!CS121="Yes"),OFFSET('Sanitation Data'!$E$11,0,10*ROW('Sanitation Data'!E115)),NA())</f>
        <v>#N/A</v>
      </c>
      <c r="AE121" s="517" t="e">
        <f ca="1">+IF(AND(ISNUMBER(OFFSET('Sanitation Data'!$E$12,0,10*ROW('Sanitation Data'!E115))),'Data Summary'!CT121="Yes"),OFFSET('Sanitation Data'!$E$12,0,10*ROW('Sanitation Data'!E115)),NA())</f>
        <v>#N/A</v>
      </c>
      <c r="AF121" s="517" t="e">
        <f ca="1">+IF(AND(ISNUMBER(OFFSET('Sanitation Data'!$F$4,0,10*ROW('Sanitation Data'!F115))),'Data Summary'!CU121="Yes"),100-OFFSET('Sanitation Data'!$F$4,0,10*ROW('Sanitation Data'!F115)),NA())</f>
        <v>#N/A</v>
      </c>
      <c r="AG121" s="517" t="e">
        <f ca="1">+IF(AND(ISNUMBER(OFFSET('Sanitation Data'!$F$6,0,10*ROW('Sanitation Data'!F115))),'Data Summary'!CV121="Yes"),OFFSET('Sanitation Data'!$F$6,0,10*ROW('Sanitation Data'!F115)),NA())</f>
        <v>#N/A</v>
      </c>
      <c r="AH121" s="517" t="e">
        <f ca="1">+IF(AND(ISNUMBER(OFFSET('Sanitation Data'!$F$10,0,10*ROW('Sanitation Data'!F115))),'Data Summary'!CW121="Yes"),OFFSET('Sanitation Data'!$F$10,0,10*ROW('Sanitation Data'!F115)),NA())</f>
        <v>#N/A</v>
      </c>
      <c r="AI121" s="517" t="e">
        <f ca="1">+IF(AND(ISNUMBER(OFFSET('Sanitation Data'!$F$11,0,10*ROW('Sanitation Data'!F115))),'Data Summary'!CX121="Yes"),OFFSET('Sanitation Data'!$F$11,0,10*ROW('Sanitation Data'!F115)),NA())</f>
        <v>#N/A</v>
      </c>
      <c r="AJ121" s="517" t="e">
        <f ca="1">+IF(AND(ISNUMBER(OFFSET('Sanitation Data'!$F$12,0,10*ROW('Sanitation Data'!F115))),'Data Summary'!CY121="Yes"),OFFSET('Sanitation Data'!$F$12,0,10*ROW('Sanitation Data'!F115)),NA())</f>
        <v>#N/A</v>
      </c>
      <c r="AK121" s="517" t="e">
        <f ca="1">+IF(AND(ISNUMBER(OFFSET('Sanitation Data'!$G$4,0,10*ROW('Sanitation Data'!G115))),'Data Summary'!CZ121="Yes"),100-OFFSET('Sanitation Data'!$G$4,0,10*ROW('Sanitation Data'!G115)),NA())</f>
        <v>#N/A</v>
      </c>
      <c r="AL121" s="517" t="e">
        <f ca="1">+IF(AND(ISNUMBER(OFFSET('Sanitation Data'!$G$6,0,10*ROW('Sanitation Data'!G115))),'Data Summary'!DA121="Yes"),OFFSET('Sanitation Data'!$G$6,0,10*ROW('Sanitation Data'!G115)),NA())</f>
        <v>#N/A</v>
      </c>
      <c r="AM121" s="517" t="e">
        <f ca="1">+IF(AND(ISNUMBER(OFFSET('Sanitation Data'!$G$10,0,10*ROW('Sanitation Data'!G115))),'Data Summary'!DB121="Yes"),OFFSET('Sanitation Data'!$G$10,0,10*ROW('Sanitation Data'!G115)),NA())</f>
        <v>#N/A</v>
      </c>
      <c r="AN121" s="517" t="e">
        <f ca="1">+IF(AND(ISNUMBER(OFFSET('Sanitation Data'!$G$11,0,10*ROW('Sanitation Data'!G115))),'Data Summary'!DC121="Yes"),OFFSET('Sanitation Data'!$G$11,0,10*ROW('Sanitation Data'!G115)),NA())</f>
        <v>#N/A</v>
      </c>
      <c r="AO121" s="517" t="e">
        <f ca="1">+IF(AND(ISNUMBER(OFFSET('Sanitation Data'!$G$12,0,10*ROW('Sanitation Data'!G115))),'Data Summary'!DD121="Yes"),OFFSET('Sanitation Data'!$G$12,0,10*ROW('Sanitation Data'!G115)),NA())</f>
        <v>#N/A</v>
      </c>
      <c r="AP121" s="517" t="e">
        <f ca="1">+IF(AND(ISNUMBER(OFFSET('Sanitation Data'!$H$4,0,10*ROW('Sanitation Data'!H115))),'Data Summary'!DE121="Yes"),100-OFFSET('Sanitation Data'!$H$4,0,10*ROW('Sanitation Data'!H115)),NA())</f>
        <v>#N/A</v>
      </c>
      <c r="AQ121" s="517" t="e">
        <f ca="1">+IF(AND(ISNUMBER(OFFSET('Sanitation Data'!$H$6,0,10*ROW('Sanitation Data'!H115))),'Data Summary'!DF121="Yes"),OFFSET('Sanitation Data'!$H$6,0,10*ROW('Sanitation Data'!H115)),NA())</f>
        <v>#N/A</v>
      </c>
      <c r="AR121" s="517" t="e">
        <f ca="1">+IF(AND(ISNUMBER(OFFSET('Sanitation Data'!$H$10,0,10*ROW('Sanitation Data'!H115))),'Data Summary'!DG121="Yes"),OFFSET('Sanitation Data'!$H$10,0,10*ROW('Sanitation Data'!H115)),NA())</f>
        <v>#N/A</v>
      </c>
      <c r="AS121" s="517" t="e">
        <f ca="1">+IF(AND(ISNUMBER(OFFSET('Sanitation Data'!$H$11,0,10*ROW('Sanitation Data'!H115))),'Data Summary'!DH121="Yes"),OFFSET('Sanitation Data'!$H$11,0,10*ROW('Sanitation Data'!H115)),NA())</f>
        <v>#N/A</v>
      </c>
      <c r="AT121" s="517" t="e">
        <f ca="1">+IF(AND(ISNUMBER(OFFSET('Sanitation Data'!$H$12,0,10*ROW('Sanitation Data'!H115))),'Data Summary'!DI121="Yes"),OFFSET('Sanitation Data'!$H$12,0,10*ROW('Sanitation Data'!H115)),NA())</f>
        <v>#N/A</v>
      </c>
      <c r="AU121" s="517" t="e">
        <f ca="1">+IF(AND(ISNUMBER(OFFSET('Sanitation Data'!$I$4,0,10*ROW('Sanitation Data'!I115))),'Data Summary'!DJ121="Yes"),100-OFFSET('Sanitation Data'!$I$4,0,10*ROW('Sanitation Data'!I115)),NA())</f>
        <v>#N/A</v>
      </c>
      <c r="AV121" s="517" t="e">
        <f ca="1">+IF(AND(ISNUMBER(OFFSET('Sanitation Data'!$I$6,0,10*ROW('Sanitation Data'!I115))),'Data Summary'!DK121="Yes"),OFFSET('Sanitation Data'!$I$6,0,10*ROW('Sanitation Data'!I115)),NA())</f>
        <v>#N/A</v>
      </c>
      <c r="AW121" s="517" t="e">
        <f ca="1">+IF(AND(ISNUMBER(OFFSET('Sanitation Data'!$I$10,0,10*ROW('Sanitation Data'!I115))),'Data Summary'!DL121="Yes"),OFFSET('Sanitation Data'!$I$10,0,10*ROW('Sanitation Data'!I115)),NA())</f>
        <v>#N/A</v>
      </c>
      <c r="AX121" s="517" t="e">
        <f ca="1">+IF(AND(ISNUMBER(OFFSET('Sanitation Data'!$I$11,0,10*ROW('Sanitation Data'!I115))),'Data Summary'!DM121="Yes"),OFFSET('Sanitation Data'!$I$11,0,10*ROW('Sanitation Data'!I115)),NA())</f>
        <v>#N/A</v>
      </c>
      <c r="AY121" s="517" t="e">
        <f ca="1">+IF(AND(ISNUMBER(OFFSET('Sanitation Data'!$I$12,0,10*ROW('Sanitation Data'!I115))),'Data Summary'!DN121="Yes"),OFFSET('Sanitation Data'!$I$12,0,10*ROW('Sanitation Data'!I115)),NA())</f>
        <v>#N/A</v>
      </c>
      <c r="AZ121" s="518" t="e">
        <f ca="1">+IF(AND(ISNUMBER(OFFSET('Hygiene Data'!$D$5,0,10*ROW('Hygiene Data'!D115))),'Data Summary'!DO121="Yes"),OFFSET('Hygiene Data'!$D$5,0,10*ROW('Hygiene Data'!D115)),NA())</f>
        <v>#N/A</v>
      </c>
      <c r="BA121" s="518" t="e">
        <f ca="1">+IF(AND(ISNUMBER(OFFSET('Hygiene Data'!$D$7,0,10*ROW('Hygiene Data'!D115))),'Data Summary'!DP121="Yes"),OFFSET('Hygiene Data'!$D$7,0,10*ROW('Hygiene Data'!D115)),NA())</f>
        <v>#N/A</v>
      </c>
      <c r="BB121" s="518" t="e">
        <f ca="1">+IF(AND(ISNUMBER(OFFSET('Hygiene Data'!$D$9,0,10*ROW('Hygiene Data'!D115))),'Data Summary'!DQ121="Yes"),OFFSET('Hygiene Data'!$D$9,0,10*ROW('Hygiene Data'!D115)),NA())</f>
        <v>#N/A</v>
      </c>
      <c r="BC121" s="518" t="e">
        <f ca="1">+IF(AND(ISNUMBER(OFFSET('Hygiene Data'!$E$5,0,10*ROW('Hygiene Data'!E115))),'Data Summary'!DR121="Yes"),OFFSET('Hygiene Data'!$E$5,0,10*ROW('Hygiene Data'!E115)),NA())</f>
        <v>#N/A</v>
      </c>
      <c r="BD121" s="518" t="e">
        <f ca="1">+IF(AND(ISNUMBER(OFFSET('Hygiene Data'!$E$7,0,10*ROW('Hygiene Data'!E115))),'Data Summary'!DS121="Yes"),OFFSET('Hygiene Data'!$E$7,0,10*ROW('Hygiene Data'!E115)),NA())</f>
        <v>#N/A</v>
      </c>
      <c r="BE121" s="518" t="e">
        <f ca="1">+IF(AND(ISNUMBER(OFFSET('Hygiene Data'!$E$9,0,10*ROW('Hygiene Data'!E115))),'Data Summary'!DT121="Yes"),OFFSET('Hygiene Data'!$E$9,0,10*ROW('Hygiene Data'!E115)),NA())</f>
        <v>#N/A</v>
      </c>
      <c r="BF121" s="518" t="e">
        <f ca="1">+IF(AND(ISNUMBER(OFFSET('Hygiene Data'!$F$5,0,10*ROW('Hygiene Data'!F115))),'Data Summary'!DU121="Yes"),OFFSET('Hygiene Data'!$F$5,0,10*ROW('Hygiene Data'!F115)),NA())</f>
        <v>#N/A</v>
      </c>
      <c r="BG121" s="518" t="e">
        <f ca="1">+IF(AND(ISNUMBER(OFFSET('Hygiene Data'!$F$7,0,10*ROW('Hygiene Data'!F115))),'Data Summary'!DV121="Yes"),OFFSET('Hygiene Data'!$F$7,0,10*ROW('Hygiene Data'!F115)),NA())</f>
        <v>#N/A</v>
      </c>
      <c r="BH121" s="518" t="e">
        <f ca="1">+IF(AND(ISNUMBER(OFFSET('Hygiene Data'!$F$9,0,10*ROW('Hygiene Data'!F115))),'Data Summary'!DW121="Yes"),OFFSET('Hygiene Data'!$F$9,0,10*ROW('Hygiene Data'!F115)),NA())</f>
        <v>#N/A</v>
      </c>
      <c r="BI121" s="518" t="e">
        <f ca="1">+IF(AND(ISNUMBER(OFFSET('Hygiene Data'!$G$5,0,10*ROW('Hygiene Data'!G115))),'Data Summary'!DX121="Yes"),OFFSET('Hygiene Data'!$G$5,0,10*ROW('Hygiene Data'!G115)),NA())</f>
        <v>#N/A</v>
      </c>
      <c r="BJ121" s="518" t="e">
        <f ca="1">+IF(AND(ISNUMBER(OFFSET('Hygiene Data'!$G$7,0,10*ROW('Hygiene Data'!G115))),'Data Summary'!DY121="Yes"),OFFSET('Hygiene Data'!$G$7,0,10*ROW('Hygiene Data'!G115)),NA())</f>
        <v>#N/A</v>
      </c>
      <c r="BK121" s="518" t="e">
        <f ca="1">+IF(AND(ISNUMBER(OFFSET('Hygiene Data'!$G$9,0,10*ROW('Hygiene Data'!G115))),'Data Summary'!DZ121="Yes"),OFFSET('Hygiene Data'!$G$9,0,10*ROW('Hygiene Data'!G115)),NA())</f>
        <v>#N/A</v>
      </c>
      <c r="BL121" s="518" t="e">
        <f ca="1">+IF(AND(ISNUMBER(OFFSET('Hygiene Data'!$H$5,0,10*ROW('Hygiene Data'!H115))),'Data Summary'!EA121="Yes"),OFFSET('Hygiene Data'!$H$5,0,10*ROW('Hygiene Data'!H115)),NA())</f>
        <v>#N/A</v>
      </c>
      <c r="BM121" s="518" t="e">
        <f ca="1">+IF(AND(ISNUMBER(OFFSET('Hygiene Data'!$H$7,0,10*ROW('Hygiene Data'!H115))),'Data Summary'!EB121="Yes"),OFFSET('Hygiene Data'!$H$7,0,10*ROW('Hygiene Data'!H115)),NA())</f>
        <v>#N/A</v>
      </c>
      <c r="BN121" s="518" t="e">
        <f ca="1">+IF(AND(ISNUMBER(OFFSET('Hygiene Data'!$H$9,0,10*ROW('Hygiene Data'!H115))),'Data Summary'!EC121="Yes"),OFFSET('Hygiene Data'!$H$9,0,10*ROW('Hygiene Data'!H115)),NA())</f>
        <v>#N/A</v>
      </c>
      <c r="BO121" s="518" t="e">
        <f ca="1">+IF(AND(ISNUMBER(OFFSET('Hygiene Data'!$I$5,0,10*ROW('Hygiene Data'!I115))),'Data Summary'!ED121="Yes"),OFFSET('Hygiene Data'!$I$5,0,10*ROW('Hygiene Data'!I115)),NA())</f>
        <v>#N/A</v>
      </c>
      <c r="BP121" s="518" t="e">
        <f ca="1">+IF(AND(ISNUMBER(OFFSET('Hygiene Data'!$I$7,0,10*ROW('Hygiene Data'!I115))),'Data Summary'!EE121="Yes"),OFFSET('Hygiene Data'!$I$7,0,10*ROW('Hygiene Data'!I115)),NA())</f>
        <v>#N/A</v>
      </c>
      <c r="BQ121" s="518" t="e">
        <f ca="1">+IF(AND(ISNUMBER(OFFSET('Hygiene Data'!$I$9,0,10*ROW('Hygiene Data'!I115))),'Data Summary'!EF121="Yes"),OFFSET('Hygiene Data'!$I$9,0,10*ROW('Hygiene Data'!I115)),NA())</f>
        <v>#N/A</v>
      </c>
    </row>
    <row r="122" spans="1:69" x14ac:dyDescent="0.25">
      <c r="A122" s="514" t="e">
        <f ca="1">+RIGHT('Data Summary'!A122,LEN('Data Summary'!A122)-9)</f>
        <v>#VALUE!</v>
      </c>
      <c r="B122" s="488" t="str">
        <f ca="1">+IF(ISTEXT('Data Summary'!B122),'Data Summary'!B122,"")</f>
        <v/>
      </c>
      <c r="C122" s="515" t="e">
        <f ca="1">+VALUE('Data Summary'!C122)</f>
        <v>#VALUE!</v>
      </c>
      <c r="D122" s="516" t="e">
        <f ca="1">+IF(AND(ISNUMBER(OFFSET('Water Data'!$D$4,0,10*ROW('Water Data'!D116))),'Data Summary'!BS122="Yes"),100-OFFSET('Water Data'!$D$4,0,10*ROW('Water Data'!D116)),NA())</f>
        <v>#N/A</v>
      </c>
      <c r="E122" s="516" t="e">
        <f ca="1">+IF(AND(ISNUMBER(OFFSET('Water Data'!$D$6,0,10*ROW('Water Data'!D116))),'Data Summary'!BT122="Yes"),OFFSET('Water Data'!$D$6,0,10*ROW('Water Data'!D116)),NA())</f>
        <v>#N/A</v>
      </c>
      <c r="F122" s="516" t="e">
        <f ca="1">+IF(AND(ISNUMBER(OFFSET('Water Data'!$D$9,0,10*ROW('Water Data'!D116))),'Data Summary'!BU122="Yes"),OFFSET('Water Data'!$D$9,0,10*ROW('Water Data'!D116)),NA())</f>
        <v>#N/A</v>
      </c>
      <c r="G122" s="516" t="e">
        <f ca="1">+IF(AND(ISNUMBER(OFFSET('Water Data'!$E$4,0,10*ROW('Water Data'!E116))),'Data Summary'!BV122="Yes"),100-OFFSET('Water Data'!$E$4,0,10*ROW('Water Data'!E116)),NA())</f>
        <v>#N/A</v>
      </c>
      <c r="H122" s="516" t="e">
        <f ca="1">+IF(AND(ISNUMBER(OFFSET('Water Data'!$E$6,0,10*ROW('Water Data'!E116))),'Data Summary'!BW122="Yes"),OFFSET('Water Data'!$E$6,0,10*ROW('Water Data'!E116)),NA())</f>
        <v>#N/A</v>
      </c>
      <c r="I122" s="516" t="e">
        <f ca="1">+IF(AND(ISNUMBER(OFFSET('Water Data'!$E$9,0,10*ROW('Water Data'!E116))),'Data Summary'!BX122="Yes"),OFFSET('Water Data'!$E$9,0,10*ROW('Water Data'!E116)),NA())</f>
        <v>#N/A</v>
      </c>
      <c r="J122" s="516" t="e">
        <f ca="1">+IF(AND(ISNUMBER(OFFSET('Water Data'!$F$4,0,10*ROW('Water Data'!F116))),'Data Summary'!BY122="Yes"),100-OFFSET('Water Data'!$F$4,0,10*ROW('Water Data'!F116)),NA())</f>
        <v>#N/A</v>
      </c>
      <c r="K122" s="516" t="e">
        <f ca="1">+IF(AND(ISNUMBER(OFFSET('Water Data'!$F$6,0,10*ROW('Water Data'!F116))),'Data Summary'!BZ122="Yes"),OFFSET('Water Data'!$F$6,0,10*ROW('Water Data'!F116)),NA())</f>
        <v>#N/A</v>
      </c>
      <c r="L122" s="516" t="e">
        <f ca="1">+IF(AND(ISNUMBER(OFFSET('Water Data'!$F$9,0,10*ROW('Water Data'!F116))),'Data Summary'!CA122="Yes"),OFFSET('Water Data'!$F$9,0,10*ROW('Water Data'!F116)),NA())</f>
        <v>#N/A</v>
      </c>
      <c r="M122" s="516" t="e">
        <f ca="1">+IF(AND(ISNUMBER(OFFSET('Water Data'!$G$4,0,10*ROW('Water Data'!G116))),'Data Summary'!CB122="Yes"),100-OFFSET('Water Data'!$G$4,0,10*ROW('Water Data'!G116)),NA())</f>
        <v>#N/A</v>
      </c>
      <c r="N122" s="516" t="e">
        <f ca="1">+IF(AND(ISNUMBER(OFFSET('Water Data'!$G$6,0,10*ROW('Water Data'!G116))),'Data Summary'!CC122="Yes"),OFFSET('Water Data'!$G$6,0,10*ROW('Water Data'!G116)),NA())</f>
        <v>#N/A</v>
      </c>
      <c r="O122" s="516" t="e">
        <f ca="1">+IF(AND(ISNUMBER(OFFSET('Water Data'!$G$9,0,10*ROW('Water Data'!G116))),'Data Summary'!CD122="Yes"),OFFSET('Water Data'!$G$9,0,10*ROW('Water Data'!G116)),NA())</f>
        <v>#N/A</v>
      </c>
      <c r="P122" s="516" t="e">
        <f ca="1">+IF(AND(ISNUMBER(OFFSET('Water Data'!$H$4,0,10*ROW('Water Data'!H116))),'Data Summary'!CE122="Yes"),100-OFFSET('Water Data'!$H$4,0,10*ROW('Water Data'!H116)),NA())</f>
        <v>#N/A</v>
      </c>
      <c r="Q122" s="516" t="e">
        <f ca="1">+IF(AND(ISNUMBER(OFFSET('Water Data'!$H$6,0,10*ROW('Water Data'!H116))),'Data Summary'!CF122="Yes"),OFFSET('Water Data'!$H$6,0,10*ROW('Water Data'!H116)),NA())</f>
        <v>#N/A</v>
      </c>
      <c r="R122" s="516" t="e">
        <f ca="1">+IF(AND(ISNUMBER(OFFSET('Water Data'!$H$9,0,10*ROW('Water Data'!H116))),'Data Summary'!CG122="Yes"),OFFSET('Water Data'!$H$9,0,10*ROW('Water Data'!H116)),NA())</f>
        <v>#N/A</v>
      </c>
      <c r="S122" s="516" t="e">
        <f ca="1">+IF(AND(ISNUMBER(OFFSET('Water Data'!$I$4,0,10*ROW('Water Data'!I116))),'Data Summary'!CH122="Yes"),100-OFFSET('Water Data'!$I$4,0,10*ROW('Water Data'!I116)),NA())</f>
        <v>#N/A</v>
      </c>
      <c r="T122" s="516" t="e">
        <f ca="1">+IF(AND(ISNUMBER(OFFSET('Water Data'!$I$6,0,10*ROW('Water Data'!I116))),'Data Summary'!CI122="Yes"),OFFSET('Water Data'!$I$6,0,10*ROW('Water Data'!I116)),NA())</f>
        <v>#N/A</v>
      </c>
      <c r="U122" s="516" t="e">
        <f ca="1">+IF(AND(ISNUMBER(OFFSET('Water Data'!$I$9,0,10*ROW('Water Data'!I116))),'Data Summary'!CJ122="Yes"),OFFSET('Water Data'!$I$9,0,10*ROW('Water Data'!I116)),NA())</f>
        <v>#N/A</v>
      </c>
      <c r="V122" s="517" t="e">
        <f ca="1">+IF(AND(ISNUMBER(OFFSET('Sanitation Data'!$D$4,0,10*ROW('Sanitation Data'!D116))),'Data Summary'!CK122="Yes"),100-OFFSET('Sanitation Data'!$D$4,0,10*ROW('Sanitation Data'!D116)),NA())</f>
        <v>#N/A</v>
      </c>
      <c r="W122" s="517" t="e">
        <f ca="1">+IF(AND(ISNUMBER(OFFSET('Sanitation Data'!$D$6,0,10*ROW('Sanitation Data'!D116))),'Data Summary'!CL122="Yes"),OFFSET('Sanitation Data'!$D$6,0,10*ROW('Sanitation Data'!D116)),NA())</f>
        <v>#N/A</v>
      </c>
      <c r="X122" s="517" t="e">
        <f ca="1">+IF(AND(ISNUMBER(OFFSET('Sanitation Data'!$D$10,0,10*ROW('Sanitation Data'!D116))),'Data Summary'!CM122="Yes"),OFFSET('Sanitation Data'!$D$10,0,10*ROW('Sanitation Data'!D116)),NA())</f>
        <v>#N/A</v>
      </c>
      <c r="Y122" s="517" t="e">
        <f ca="1">+IF(AND(ISNUMBER(OFFSET('Sanitation Data'!$D$11,0,10*ROW('Sanitation Data'!D116))),'Data Summary'!CN122="Yes"),OFFSET('Sanitation Data'!$D$11,0,10*ROW('Sanitation Data'!D116)),NA())</f>
        <v>#N/A</v>
      </c>
      <c r="Z122" s="517" t="e">
        <f ca="1">+IF(AND(ISNUMBER(OFFSET('Sanitation Data'!$D$12,0,10*ROW('Sanitation Data'!D116))),'Data Summary'!CO122="Yes"),OFFSET('Sanitation Data'!$D$12,0,10*ROW('Sanitation Data'!D116)),NA())</f>
        <v>#N/A</v>
      </c>
      <c r="AA122" s="517" t="e">
        <f ca="1">+IF(AND(ISNUMBER(OFFSET('Sanitation Data'!$E$4,0,10*ROW('Sanitation Data'!E116))),'Data Summary'!CP122="Yes"),100-OFFSET('Sanitation Data'!$E$4,0,10*ROW('Sanitation Data'!E116)),NA())</f>
        <v>#N/A</v>
      </c>
      <c r="AB122" s="517" t="e">
        <f ca="1">+IF(AND(ISNUMBER(OFFSET('Sanitation Data'!$E$6,0,10*ROW('Sanitation Data'!E116))),'Data Summary'!CQ122="Yes"),OFFSET('Sanitation Data'!$E$6,0,10*ROW('Sanitation Data'!E116)),NA())</f>
        <v>#N/A</v>
      </c>
      <c r="AC122" s="517" t="e">
        <f ca="1">+IF(AND(ISNUMBER(OFFSET('Sanitation Data'!$E$10,0,10*ROW('Sanitation Data'!E116))),'Data Summary'!CR122="Yes"),OFFSET('Sanitation Data'!$E$10,0,10*ROW('Sanitation Data'!E116)),NA())</f>
        <v>#N/A</v>
      </c>
      <c r="AD122" s="517" t="e">
        <f ca="1">+IF(AND(ISNUMBER(OFFSET('Sanitation Data'!$E$11,0,10*ROW('Sanitation Data'!E116))),'Data Summary'!CS122="Yes"),OFFSET('Sanitation Data'!$E$11,0,10*ROW('Sanitation Data'!E116)),NA())</f>
        <v>#N/A</v>
      </c>
      <c r="AE122" s="517" t="e">
        <f ca="1">+IF(AND(ISNUMBER(OFFSET('Sanitation Data'!$E$12,0,10*ROW('Sanitation Data'!E116))),'Data Summary'!CT122="Yes"),OFFSET('Sanitation Data'!$E$12,0,10*ROW('Sanitation Data'!E116)),NA())</f>
        <v>#N/A</v>
      </c>
      <c r="AF122" s="517" t="e">
        <f ca="1">+IF(AND(ISNUMBER(OFFSET('Sanitation Data'!$F$4,0,10*ROW('Sanitation Data'!F116))),'Data Summary'!CU122="Yes"),100-OFFSET('Sanitation Data'!$F$4,0,10*ROW('Sanitation Data'!F116)),NA())</f>
        <v>#N/A</v>
      </c>
      <c r="AG122" s="517" t="e">
        <f ca="1">+IF(AND(ISNUMBER(OFFSET('Sanitation Data'!$F$6,0,10*ROW('Sanitation Data'!F116))),'Data Summary'!CV122="Yes"),OFFSET('Sanitation Data'!$F$6,0,10*ROW('Sanitation Data'!F116)),NA())</f>
        <v>#N/A</v>
      </c>
      <c r="AH122" s="517" t="e">
        <f ca="1">+IF(AND(ISNUMBER(OFFSET('Sanitation Data'!$F$10,0,10*ROW('Sanitation Data'!F116))),'Data Summary'!CW122="Yes"),OFFSET('Sanitation Data'!$F$10,0,10*ROW('Sanitation Data'!F116)),NA())</f>
        <v>#N/A</v>
      </c>
      <c r="AI122" s="517" t="e">
        <f ca="1">+IF(AND(ISNUMBER(OFFSET('Sanitation Data'!$F$11,0,10*ROW('Sanitation Data'!F116))),'Data Summary'!CX122="Yes"),OFFSET('Sanitation Data'!$F$11,0,10*ROW('Sanitation Data'!F116)),NA())</f>
        <v>#N/A</v>
      </c>
      <c r="AJ122" s="517" t="e">
        <f ca="1">+IF(AND(ISNUMBER(OFFSET('Sanitation Data'!$F$12,0,10*ROW('Sanitation Data'!F116))),'Data Summary'!CY122="Yes"),OFFSET('Sanitation Data'!$F$12,0,10*ROW('Sanitation Data'!F116)),NA())</f>
        <v>#N/A</v>
      </c>
      <c r="AK122" s="517" t="e">
        <f ca="1">+IF(AND(ISNUMBER(OFFSET('Sanitation Data'!$G$4,0,10*ROW('Sanitation Data'!G116))),'Data Summary'!CZ122="Yes"),100-OFFSET('Sanitation Data'!$G$4,0,10*ROW('Sanitation Data'!G116)),NA())</f>
        <v>#N/A</v>
      </c>
      <c r="AL122" s="517" t="e">
        <f ca="1">+IF(AND(ISNUMBER(OFFSET('Sanitation Data'!$G$6,0,10*ROW('Sanitation Data'!G116))),'Data Summary'!DA122="Yes"),OFFSET('Sanitation Data'!$G$6,0,10*ROW('Sanitation Data'!G116)),NA())</f>
        <v>#N/A</v>
      </c>
      <c r="AM122" s="517" t="e">
        <f ca="1">+IF(AND(ISNUMBER(OFFSET('Sanitation Data'!$G$10,0,10*ROW('Sanitation Data'!G116))),'Data Summary'!DB122="Yes"),OFFSET('Sanitation Data'!$G$10,0,10*ROW('Sanitation Data'!G116)),NA())</f>
        <v>#N/A</v>
      </c>
      <c r="AN122" s="517" t="e">
        <f ca="1">+IF(AND(ISNUMBER(OFFSET('Sanitation Data'!$G$11,0,10*ROW('Sanitation Data'!G116))),'Data Summary'!DC122="Yes"),OFFSET('Sanitation Data'!$G$11,0,10*ROW('Sanitation Data'!G116)),NA())</f>
        <v>#N/A</v>
      </c>
      <c r="AO122" s="517" t="e">
        <f ca="1">+IF(AND(ISNUMBER(OFFSET('Sanitation Data'!$G$12,0,10*ROW('Sanitation Data'!G116))),'Data Summary'!DD122="Yes"),OFFSET('Sanitation Data'!$G$12,0,10*ROW('Sanitation Data'!G116)),NA())</f>
        <v>#N/A</v>
      </c>
      <c r="AP122" s="517" t="e">
        <f ca="1">+IF(AND(ISNUMBER(OFFSET('Sanitation Data'!$H$4,0,10*ROW('Sanitation Data'!H116))),'Data Summary'!DE122="Yes"),100-OFFSET('Sanitation Data'!$H$4,0,10*ROW('Sanitation Data'!H116)),NA())</f>
        <v>#N/A</v>
      </c>
      <c r="AQ122" s="517" t="e">
        <f ca="1">+IF(AND(ISNUMBER(OFFSET('Sanitation Data'!$H$6,0,10*ROW('Sanitation Data'!H116))),'Data Summary'!DF122="Yes"),OFFSET('Sanitation Data'!$H$6,0,10*ROW('Sanitation Data'!H116)),NA())</f>
        <v>#N/A</v>
      </c>
      <c r="AR122" s="517" t="e">
        <f ca="1">+IF(AND(ISNUMBER(OFFSET('Sanitation Data'!$H$10,0,10*ROW('Sanitation Data'!H116))),'Data Summary'!DG122="Yes"),OFFSET('Sanitation Data'!$H$10,0,10*ROW('Sanitation Data'!H116)),NA())</f>
        <v>#N/A</v>
      </c>
      <c r="AS122" s="517" t="e">
        <f ca="1">+IF(AND(ISNUMBER(OFFSET('Sanitation Data'!$H$11,0,10*ROW('Sanitation Data'!H116))),'Data Summary'!DH122="Yes"),OFFSET('Sanitation Data'!$H$11,0,10*ROW('Sanitation Data'!H116)),NA())</f>
        <v>#N/A</v>
      </c>
      <c r="AT122" s="517" t="e">
        <f ca="1">+IF(AND(ISNUMBER(OFFSET('Sanitation Data'!$H$12,0,10*ROW('Sanitation Data'!H116))),'Data Summary'!DI122="Yes"),OFFSET('Sanitation Data'!$H$12,0,10*ROW('Sanitation Data'!H116)),NA())</f>
        <v>#N/A</v>
      </c>
      <c r="AU122" s="517" t="e">
        <f ca="1">+IF(AND(ISNUMBER(OFFSET('Sanitation Data'!$I$4,0,10*ROW('Sanitation Data'!I116))),'Data Summary'!DJ122="Yes"),100-OFFSET('Sanitation Data'!$I$4,0,10*ROW('Sanitation Data'!I116)),NA())</f>
        <v>#N/A</v>
      </c>
      <c r="AV122" s="517" t="e">
        <f ca="1">+IF(AND(ISNUMBER(OFFSET('Sanitation Data'!$I$6,0,10*ROW('Sanitation Data'!I116))),'Data Summary'!DK122="Yes"),OFFSET('Sanitation Data'!$I$6,0,10*ROW('Sanitation Data'!I116)),NA())</f>
        <v>#N/A</v>
      </c>
      <c r="AW122" s="517" t="e">
        <f ca="1">+IF(AND(ISNUMBER(OFFSET('Sanitation Data'!$I$10,0,10*ROW('Sanitation Data'!I116))),'Data Summary'!DL122="Yes"),OFFSET('Sanitation Data'!$I$10,0,10*ROW('Sanitation Data'!I116)),NA())</f>
        <v>#N/A</v>
      </c>
      <c r="AX122" s="517" t="e">
        <f ca="1">+IF(AND(ISNUMBER(OFFSET('Sanitation Data'!$I$11,0,10*ROW('Sanitation Data'!I116))),'Data Summary'!DM122="Yes"),OFFSET('Sanitation Data'!$I$11,0,10*ROW('Sanitation Data'!I116)),NA())</f>
        <v>#N/A</v>
      </c>
      <c r="AY122" s="517" t="e">
        <f ca="1">+IF(AND(ISNUMBER(OFFSET('Sanitation Data'!$I$12,0,10*ROW('Sanitation Data'!I116))),'Data Summary'!DN122="Yes"),OFFSET('Sanitation Data'!$I$12,0,10*ROW('Sanitation Data'!I116)),NA())</f>
        <v>#N/A</v>
      </c>
      <c r="AZ122" s="518" t="e">
        <f ca="1">+IF(AND(ISNUMBER(OFFSET('Hygiene Data'!$D$5,0,10*ROW('Hygiene Data'!D116))),'Data Summary'!DO122="Yes"),OFFSET('Hygiene Data'!$D$5,0,10*ROW('Hygiene Data'!D116)),NA())</f>
        <v>#N/A</v>
      </c>
      <c r="BA122" s="518" t="e">
        <f ca="1">+IF(AND(ISNUMBER(OFFSET('Hygiene Data'!$D$7,0,10*ROW('Hygiene Data'!D116))),'Data Summary'!DP122="Yes"),OFFSET('Hygiene Data'!$D$7,0,10*ROW('Hygiene Data'!D116)),NA())</f>
        <v>#N/A</v>
      </c>
      <c r="BB122" s="518" t="e">
        <f ca="1">+IF(AND(ISNUMBER(OFFSET('Hygiene Data'!$D$9,0,10*ROW('Hygiene Data'!D116))),'Data Summary'!DQ122="Yes"),OFFSET('Hygiene Data'!$D$9,0,10*ROW('Hygiene Data'!D116)),NA())</f>
        <v>#N/A</v>
      </c>
      <c r="BC122" s="518" t="e">
        <f ca="1">+IF(AND(ISNUMBER(OFFSET('Hygiene Data'!$E$5,0,10*ROW('Hygiene Data'!E116))),'Data Summary'!DR122="Yes"),OFFSET('Hygiene Data'!$E$5,0,10*ROW('Hygiene Data'!E116)),NA())</f>
        <v>#N/A</v>
      </c>
      <c r="BD122" s="518" t="e">
        <f ca="1">+IF(AND(ISNUMBER(OFFSET('Hygiene Data'!$E$7,0,10*ROW('Hygiene Data'!E116))),'Data Summary'!DS122="Yes"),OFFSET('Hygiene Data'!$E$7,0,10*ROW('Hygiene Data'!E116)),NA())</f>
        <v>#N/A</v>
      </c>
      <c r="BE122" s="518" t="e">
        <f ca="1">+IF(AND(ISNUMBER(OFFSET('Hygiene Data'!$E$9,0,10*ROW('Hygiene Data'!E116))),'Data Summary'!DT122="Yes"),OFFSET('Hygiene Data'!$E$9,0,10*ROW('Hygiene Data'!E116)),NA())</f>
        <v>#N/A</v>
      </c>
      <c r="BF122" s="518" t="e">
        <f ca="1">+IF(AND(ISNUMBER(OFFSET('Hygiene Data'!$F$5,0,10*ROW('Hygiene Data'!F116))),'Data Summary'!DU122="Yes"),OFFSET('Hygiene Data'!$F$5,0,10*ROW('Hygiene Data'!F116)),NA())</f>
        <v>#N/A</v>
      </c>
      <c r="BG122" s="518" t="e">
        <f ca="1">+IF(AND(ISNUMBER(OFFSET('Hygiene Data'!$F$7,0,10*ROW('Hygiene Data'!F116))),'Data Summary'!DV122="Yes"),OFFSET('Hygiene Data'!$F$7,0,10*ROW('Hygiene Data'!F116)),NA())</f>
        <v>#N/A</v>
      </c>
      <c r="BH122" s="518" t="e">
        <f ca="1">+IF(AND(ISNUMBER(OFFSET('Hygiene Data'!$F$9,0,10*ROW('Hygiene Data'!F116))),'Data Summary'!DW122="Yes"),OFFSET('Hygiene Data'!$F$9,0,10*ROW('Hygiene Data'!F116)),NA())</f>
        <v>#N/A</v>
      </c>
      <c r="BI122" s="518" t="e">
        <f ca="1">+IF(AND(ISNUMBER(OFFSET('Hygiene Data'!$G$5,0,10*ROW('Hygiene Data'!G116))),'Data Summary'!DX122="Yes"),OFFSET('Hygiene Data'!$G$5,0,10*ROW('Hygiene Data'!G116)),NA())</f>
        <v>#N/A</v>
      </c>
      <c r="BJ122" s="518" t="e">
        <f ca="1">+IF(AND(ISNUMBER(OFFSET('Hygiene Data'!$G$7,0,10*ROW('Hygiene Data'!G116))),'Data Summary'!DY122="Yes"),OFFSET('Hygiene Data'!$G$7,0,10*ROW('Hygiene Data'!G116)),NA())</f>
        <v>#N/A</v>
      </c>
      <c r="BK122" s="518" t="e">
        <f ca="1">+IF(AND(ISNUMBER(OFFSET('Hygiene Data'!$G$9,0,10*ROW('Hygiene Data'!G116))),'Data Summary'!DZ122="Yes"),OFFSET('Hygiene Data'!$G$9,0,10*ROW('Hygiene Data'!G116)),NA())</f>
        <v>#N/A</v>
      </c>
      <c r="BL122" s="518" t="e">
        <f ca="1">+IF(AND(ISNUMBER(OFFSET('Hygiene Data'!$H$5,0,10*ROW('Hygiene Data'!H116))),'Data Summary'!EA122="Yes"),OFFSET('Hygiene Data'!$H$5,0,10*ROW('Hygiene Data'!H116)),NA())</f>
        <v>#N/A</v>
      </c>
      <c r="BM122" s="518" t="e">
        <f ca="1">+IF(AND(ISNUMBER(OFFSET('Hygiene Data'!$H$7,0,10*ROW('Hygiene Data'!H116))),'Data Summary'!EB122="Yes"),OFFSET('Hygiene Data'!$H$7,0,10*ROW('Hygiene Data'!H116)),NA())</f>
        <v>#N/A</v>
      </c>
      <c r="BN122" s="518" t="e">
        <f ca="1">+IF(AND(ISNUMBER(OFFSET('Hygiene Data'!$H$9,0,10*ROW('Hygiene Data'!H116))),'Data Summary'!EC122="Yes"),OFFSET('Hygiene Data'!$H$9,0,10*ROW('Hygiene Data'!H116)),NA())</f>
        <v>#N/A</v>
      </c>
      <c r="BO122" s="518" t="e">
        <f ca="1">+IF(AND(ISNUMBER(OFFSET('Hygiene Data'!$I$5,0,10*ROW('Hygiene Data'!I116))),'Data Summary'!ED122="Yes"),OFFSET('Hygiene Data'!$I$5,0,10*ROW('Hygiene Data'!I116)),NA())</f>
        <v>#N/A</v>
      </c>
      <c r="BP122" s="518" t="e">
        <f ca="1">+IF(AND(ISNUMBER(OFFSET('Hygiene Data'!$I$7,0,10*ROW('Hygiene Data'!I116))),'Data Summary'!EE122="Yes"),OFFSET('Hygiene Data'!$I$7,0,10*ROW('Hygiene Data'!I116)),NA())</f>
        <v>#N/A</v>
      </c>
      <c r="BQ122" s="518" t="e">
        <f ca="1">+IF(AND(ISNUMBER(OFFSET('Hygiene Data'!$I$9,0,10*ROW('Hygiene Data'!I116))),'Data Summary'!EF122="Yes"),OFFSET('Hygiene Data'!$I$9,0,10*ROW('Hygiene Data'!I116)),NA())</f>
        <v>#N/A</v>
      </c>
    </row>
    <row r="123" spans="1:69" x14ac:dyDescent="0.25">
      <c r="A123" s="514" t="e">
        <f ca="1">+RIGHT('Data Summary'!A123,LEN('Data Summary'!A123)-9)</f>
        <v>#VALUE!</v>
      </c>
      <c r="B123" s="488" t="str">
        <f ca="1">+IF(ISTEXT('Data Summary'!B123),'Data Summary'!B123,"")</f>
        <v/>
      </c>
      <c r="C123" s="515" t="e">
        <f ca="1">+VALUE('Data Summary'!C123)</f>
        <v>#VALUE!</v>
      </c>
      <c r="D123" s="516" t="e">
        <f ca="1">+IF(AND(ISNUMBER(OFFSET('Water Data'!$D$4,0,10*ROW('Water Data'!D117))),'Data Summary'!BS123="Yes"),100-OFFSET('Water Data'!$D$4,0,10*ROW('Water Data'!D117)),NA())</f>
        <v>#N/A</v>
      </c>
      <c r="E123" s="516" t="e">
        <f ca="1">+IF(AND(ISNUMBER(OFFSET('Water Data'!$D$6,0,10*ROW('Water Data'!D117))),'Data Summary'!BT123="Yes"),OFFSET('Water Data'!$D$6,0,10*ROW('Water Data'!D117)),NA())</f>
        <v>#N/A</v>
      </c>
      <c r="F123" s="516" t="e">
        <f ca="1">+IF(AND(ISNUMBER(OFFSET('Water Data'!$D$9,0,10*ROW('Water Data'!D117))),'Data Summary'!BU123="Yes"),OFFSET('Water Data'!$D$9,0,10*ROW('Water Data'!D117)),NA())</f>
        <v>#N/A</v>
      </c>
      <c r="G123" s="516" t="e">
        <f ca="1">+IF(AND(ISNUMBER(OFFSET('Water Data'!$E$4,0,10*ROW('Water Data'!E117))),'Data Summary'!BV123="Yes"),100-OFFSET('Water Data'!$E$4,0,10*ROW('Water Data'!E117)),NA())</f>
        <v>#N/A</v>
      </c>
      <c r="H123" s="516" t="e">
        <f ca="1">+IF(AND(ISNUMBER(OFFSET('Water Data'!$E$6,0,10*ROW('Water Data'!E117))),'Data Summary'!BW123="Yes"),OFFSET('Water Data'!$E$6,0,10*ROW('Water Data'!E117)),NA())</f>
        <v>#N/A</v>
      </c>
      <c r="I123" s="516" t="e">
        <f ca="1">+IF(AND(ISNUMBER(OFFSET('Water Data'!$E$9,0,10*ROW('Water Data'!E117))),'Data Summary'!BX123="Yes"),OFFSET('Water Data'!$E$9,0,10*ROW('Water Data'!E117)),NA())</f>
        <v>#N/A</v>
      </c>
      <c r="J123" s="516" t="e">
        <f ca="1">+IF(AND(ISNUMBER(OFFSET('Water Data'!$F$4,0,10*ROW('Water Data'!F117))),'Data Summary'!BY123="Yes"),100-OFFSET('Water Data'!$F$4,0,10*ROW('Water Data'!F117)),NA())</f>
        <v>#N/A</v>
      </c>
      <c r="K123" s="516" t="e">
        <f ca="1">+IF(AND(ISNUMBER(OFFSET('Water Data'!$F$6,0,10*ROW('Water Data'!F117))),'Data Summary'!BZ123="Yes"),OFFSET('Water Data'!$F$6,0,10*ROW('Water Data'!F117)),NA())</f>
        <v>#N/A</v>
      </c>
      <c r="L123" s="516" t="e">
        <f ca="1">+IF(AND(ISNUMBER(OFFSET('Water Data'!$F$9,0,10*ROW('Water Data'!F117))),'Data Summary'!CA123="Yes"),OFFSET('Water Data'!$F$9,0,10*ROW('Water Data'!F117)),NA())</f>
        <v>#N/A</v>
      </c>
      <c r="M123" s="516" t="e">
        <f ca="1">+IF(AND(ISNUMBER(OFFSET('Water Data'!$G$4,0,10*ROW('Water Data'!G117))),'Data Summary'!CB123="Yes"),100-OFFSET('Water Data'!$G$4,0,10*ROW('Water Data'!G117)),NA())</f>
        <v>#N/A</v>
      </c>
      <c r="N123" s="516" t="e">
        <f ca="1">+IF(AND(ISNUMBER(OFFSET('Water Data'!$G$6,0,10*ROW('Water Data'!G117))),'Data Summary'!CC123="Yes"),OFFSET('Water Data'!$G$6,0,10*ROW('Water Data'!G117)),NA())</f>
        <v>#N/A</v>
      </c>
      <c r="O123" s="516" t="e">
        <f ca="1">+IF(AND(ISNUMBER(OFFSET('Water Data'!$G$9,0,10*ROW('Water Data'!G117))),'Data Summary'!CD123="Yes"),OFFSET('Water Data'!$G$9,0,10*ROW('Water Data'!G117)),NA())</f>
        <v>#N/A</v>
      </c>
      <c r="P123" s="516" t="e">
        <f ca="1">+IF(AND(ISNUMBER(OFFSET('Water Data'!$H$4,0,10*ROW('Water Data'!H117))),'Data Summary'!CE123="Yes"),100-OFFSET('Water Data'!$H$4,0,10*ROW('Water Data'!H117)),NA())</f>
        <v>#N/A</v>
      </c>
      <c r="Q123" s="516" t="e">
        <f ca="1">+IF(AND(ISNUMBER(OFFSET('Water Data'!$H$6,0,10*ROW('Water Data'!H117))),'Data Summary'!CF123="Yes"),OFFSET('Water Data'!$H$6,0,10*ROW('Water Data'!H117)),NA())</f>
        <v>#N/A</v>
      </c>
      <c r="R123" s="516" t="e">
        <f ca="1">+IF(AND(ISNUMBER(OFFSET('Water Data'!$H$9,0,10*ROW('Water Data'!H117))),'Data Summary'!CG123="Yes"),OFFSET('Water Data'!$H$9,0,10*ROW('Water Data'!H117)),NA())</f>
        <v>#N/A</v>
      </c>
      <c r="S123" s="516" t="e">
        <f ca="1">+IF(AND(ISNUMBER(OFFSET('Water Data'!$I$4,0,10*ROW('Water Data'!I117))),'Data Summary'!CH123="Yes"),100-OFFSET('Water Data'!$I$4,0,10*ROW('Water Data'!I117)),NA())</f>
        <v>#N/A</v>
      </c>
      <c r="T123" s="516" t="e">
        <f ca="1">+IF(AND(ISNUMBER(OFFSET('Water Data'!$I$6,0,10*ROW('Water Data'!I117))),'Data Summary'!CI123="Yes"),OFFSET('Water Data'!$I$6,0,10*ROW('Water Data'!I117)),NA())</f>
        <v>#N/A</v>
      </c>
      <c r="U123" s="516" t="e">
        <f ca="1">+IF(AND(ISNUMBER(OFFSET('Water Data'!$I$9,0,10*ROW('Water Data'!I117))),'Data Summary'!CJ123="Yes"),OFFSET('Water Data'!$I$9,0,10*ROW('Water Data'!I117)),NA())</f>
        <v>#N/A</v>
      </c>
      <c r="V123" s="517" t="e">
        <f ca="1">+IF(AND(ISNUMBER(OFFSET('Sanitation Data'!$D$4,0,10*ROW('Sanitation Data'!D117))),'Data Summary'!CK123="Yes"),100-OFFSET('Sanitation Data'!$D$4,0,10*ROW('Sanitation Data'!D117)),NA())</f>
        <v>#N/A</v>
      </c>
      <c r="W123" s="517" t="e">
        <f ca="1">+IF(AND(ISNUMBER(OFFSET('Sanitation Data'!$D$6,0,10*ROW('Sanitation Data'!D117))),'Data Summary'!CL123="Yes"),OFFSET('Sanitation Data'!$D$6,0,10*ROW('Sanitation Data'!D117)),NA())</f>
        <v>#N/A</v>
      </c>
      <c r="X123" s="517" t="e">
        <f ca="1">+IF(AND(ISNUMBER(OFFSET('Sanitation Data'!$D$10,0,10*ROW('Sanitation Data'!D117))),'Data Summary'!CM123="Yes"),OFFSET('Sanitation Data'!$D$10,0,10*ROW('Sanitation Data'!D117)),NA())</f>
        <v>#N/A</v>
      </c>
      <c r="Y123" s="517" t="e">
        <f ca="1">+IF(AND(ISNUMBER(OFFSET('Sanitation Data'!$D$11,0,10*ROW('Sanitation Data'!D117))),'Data Summary'!CN123="Yes"),OFFSET('Sanitation Data'!$D$11,0,10*ROW('Sanitation Data'!D117)),NA())</f>
        <v>#N/A</v>
      </c>
      <c r="Z123" s="517" t="e">
        <f ca="1">+IF(AND(ISNUMBER(OFFSET('Sanitation Data'!$D$12,0,10*ROW('Sanitation Data'!D117))),'Data Summary'!CO123="Yes"),OFFSET('Sanitation Data'!$D$12,0,10*ROW('Sanitation Data'!D117)),NA())</f>
        <v>#N/A</v>
      </c>
      <c r="AA123" s="517" t="e">
        <f ca="1">+IF(AND(ISNUMBER(OFFSET('Sanitation Data'!$E$4,0,10*ROW('Sanitation Data'!E117))),'Data Summary'!CP123="Yes"),100-OFFSET('Sanitation Data'!$E$4,0,10*ROW('Sanitation Data'!E117)),NA())</f>
        <v>#N/A</v>
      </c>
      <c r="AB123" s="517" t="e">
        <f ca="1">+IF(AND(ISNUMBER(OFFSET('Sanitation Data'!$E$6,0,10*ROW('Sanitation Data'!E117))),'Data Summary'!CQ123="Yes"),OFFSET('Sanitation Data'!$E$6,0,10*ROW('Sanitation Data'!E117)),NA())</f>
        <v>#N/A</v>
      </c>
      <c r="AC123" s="517" t="e">
        <f ca="1">+IF(AND(ISNUMBER(OFFSET('Sanitation Data'!$E$10,0,10*ROW('Sanitation Data'!E117))),'Data Summary'!CR123="Yes"),OFFSET('Sanitation Data'!$E$10,0,10*ROW('Sanitation Data'!E117)),NA())</f>
        <v>#N/A</v>
      </c>
      <c r="AD123" s="517" t="e">
        <f ca="1">+IF(AND(ISNUMBER(OFFSET('Sanitation Data'!$E$11,0,10*ROW('Sanitation Data'!E117))),'Data Summary'!CS123="Yes"),OFFSET('Sanitation Data'!$E$11,0,10*ROW('Sanitation Data'!E117)),NA())</f>
        <v>#N/A</v>
      </c>
      <c r="AE123" s="517" t="e">
        <f ca="1">+IF(AND(ISNUMBER(OFFSET('Sanitation Data'!$E$12,0,10*ROW('Sanitation Data'!E117))),'Data Summary'!CT123="Yes"),OFFSET('Sanitation Data'!$E$12,0,10*ROW('Sanitation Data'!E117)),NA())</f>
        <v>#N/A</v>
      </c>
      <c r="AF123" s="517" t="e">
        <f ca="1">+IF(AND(ISNUMBER(OFFSET('Sanitation Data'!$F$4,0,10*ROW('Sanitation Data'!F117))),'Data Summary'!CU123="Yes"),100-OFFSET('Sanitation Data'!$F$4,0,10*ROW('Sanitation Data'!F117)),NA())</f>
        <v>#N/A</v>
      </c>
      <c r="AG123" s="517" t="e">
        <f ca="1">+IF(AND(ISNUMBER(OFFSET('Sanitation Data'!$F$6,0,10*ROW('Sanitation Data'!F117))),'Data Summary'!CV123="Yes"),OFFSET('Sanitation Data'!$F$6,0,10*ROW('Sanitation Data'!F117)),NA())</f>
        <v>#N/A</v>
      </c>
      <c r="AH123" s="517" t="e">
        <f ca="1">+IF(AND(ISNUMBER(OFFSET('Sanitation Data'!$F$10,0,10*ROW('Sanitation Data'!F117))),'Data Summary'!CW123="Yes"),OFFSET('Sanitation Data'!$F$10,0,10*ROW('Sanitation Data'!F117)),NA())</f>
        <v>#N/A</v>
      </c>
      <c r="AI123" s="517" t="e">
        <f ca="1">+IF(AND(ISNUMBER(OFFSET('Sanitation Data'!$F$11,0,10*ROW('Sanitation Data'!F117))),'Data Summary'!CX123="Yes"),OFFSET('Sanitation Data'!$F$11,0,10*ROW('Sanitation Data'!F117)),NA())</f>
        <v>#N/A</v>
      </c>
      <c r="AJ123" s="517" t="e">
        <f ca="1">+IF(AND(ISNUMBER(OFFSET('Sanitation Data'!$F$12,0,10*ROW('Sanitation Data'!F117))),'Data Summary'!CY123="Yes"),OFFSET('Sanitation Data'!$F$12,0,10*ROW('Sanitation Data'!F117)),NA())</f>
        <v>#N/A</v>
      </c>
      <c r="AK123" s="517" t="e">
        <f ca="1">+IF(AND(ISNUMBER(OFFSET('Sanitation Data'!$G$4,0,10*ROW('Sanitation Data'!G117))),'Data Summary'!CZ123="Yes"),100-OFFSET('Sanitation Data'!$G$4,0,10*ROW('Sanitation Data'!G117)),NA())</f>
        <v>#N/A</v>
      </c>
      <c r="AL123" s="517" t="e">
        <f ca="1">+IF(AND(ISNUMBER(OFFSET('Sanitation Data'!$G$6,0,10*ROW('Sanitation Data'!G117))),'Data Summary'!DA123="Yes"),OFFSET('Sanitation Data'!$G$6,0,10*ROW('Sanitation Data'!G117)),NA())</f>
        <v>#N/A</v>
      </c>
      <c r="AM123" s="517" t="e">
        <f ca="1">+IF(AND(ISNUMBER(OFFSET('Sanitation Data'!$G$10,0,10*ROW('Sanitation Data'!G117))),'Data Summary'!DB123="Yes"),OFFSET('Sanitation Data'!$G$10,0,10*ROW('Sanitation Data'!G117)),NA())</f>
        <v>#N/A</v>
      </c>
      <c r="AN123" s="517" t="e">
        <f ca="1">+IF(AND(ISNUMBER(OFFSET('Sanitation Data'!$G$11,0,10*ROW('Sanitation Data'!G117))),'Data Summary'!DC123="Yes"),OFFSET('Sanitation Data'!$G$11,0,10*ROW('Sanitation Data'!G117)),NA())</f>
        <v>#N/A</v>
      </c>
      <c r="AO123" s="517" t="e">
        <f ca="1">+IF(AND(ISNUMBER(OFFSET('Sanitation Data'!$G$12,0,10*ROW('Sanitation Data'!G117))),'Data Summary'!DD123="Yes"),OFFSET('Sanitation Data'!$G$12,0,10*ROW('Sanitation Data'!G117)),NA())</f>
        <v>#N/A</v>
      </c>
      <c r="AP123" s="517" t="e">
        <f ca="1">+IF(AND(ISNUMBER(OFFSET('Sanitation Data'!$H$4,0,10*ROW('Sanitation Data'!H117))),'Data Summary'!DE123="Yes"),100-OFFSET('Sanitation Data'!$H$4,0,10*ROW('Sanitation Data'!H117)),NA())</f>
        <v>#N/A</v>
      </c>
      <c r="AQ123" s="517" t="e">
        <f ca="1">+IF(AND(ISNUMBER(OFFSET('Sanitation Data'!$H$6,0,10*ROW('Sanitation Data'!H117))),'Data Summary'!DF123="Yes"),OFFSET('Sanitation Data'!$H$6,0,10*ROW('Sanitation Data'!H117)),NA())</f>
        <v>#N/A</v>
      </c>
      <c r="AR123" s="517" t="e">
        <f ca="1">+IF(AND(ISNUMBER(OFFSET('Sanitation Data'!$H$10,0,10*ROW('Sanitation Data'!H117))),'Data Summary'!DG123="Yes"),OFFSET('Sanitation Data'!$H$10,0,10*ROW('Sanitation Data'!H117)),NA())</f>
        <v>#N/A</v>
      </c>
      <c r="AS123" s="517" t="e">
        <f ca="1">+IF(AND(ISNUMBER(OFFSET('Sanitation Data'!$H$11,0,10*ROW('Sanitation Data'!H117))),'Data Summary'!DH123="Yes"),OFFSET('Sanitation Data'!$H$11,0,10*ROW('Sanitation Data'!H117)),NA())</f>
        <v>#N/A</v>
      </c>
      <c r="AT123" s="517" t="e">
        <f ca="1">+IF(AND(ISNUMBER(OFFSET('Sanitation Data'!$H$12,0,10*ROW('Sanitation Data'!H117))),'Data Summary'!DI123="Yes"),OFFSET('Sanitation Data'!$H$12,0,10*ROW('Sanitation Data'!H117)),NA())</f>
        <v>#N/A</v>
      </c>
      <c r="AU123" s="517" t="e">
        <f ca="1">+IF(AND(ISNUMBER(OFFSET('Sanitation Data'!$I$4,0,10*ROW('Sanitation Data'!I117))),'Data Summary'!DJ123="Yes"),100-OFFSET('Sanitation Data'!$I$4,0,10*ROW('Sanitation Data'!I117)),NA())</f>
        <v>#N/A</v>
      </c>
      <c r="AV123" s="517" t="e">
        <f ca="1">+IF(AND(ISNUMBER(OFFSET('Sanitation Data'!$I$6,0,10*ROW('Sanitation Data'!I117))),'Data Summary'!DK123="Yes"),OFFSET('Sanitation Data'!$I$6,0,10*ROW('Sanitation Data'!I117)),NA())</f>
        <v>#N/A</v>
      </c>
      <c r="AW123" s="517" t="e">
        <f ca="1">+IF(AND(ISNUMBER(OFFSET('Sanitation Data'!$I$10,0,10*ROW('Sanitation Data'!I117))),'Data Summary'!DL123="Yes"),OFFSET('Sanitation Data'!$I$10,0,10*ROW('Sanitation Data'!I117)),NA())</f>
        <v>#N/A</v>
      </c>
      <c r="AX123" s="517" t="e">
        <f ca="1">+IF(AND(ISNUMBER(OFFSET('Sanitation Data'!$I$11,0,10*ROW('Sanitation Data'!I117))),'Data Summary'!DM123="Yes"),OFFSET('Sanitation Data'!$I$11,0,10*ROW('Sanitation Data'!I117)),NA())</f>
        <v>#N/A</v>
      </c>
      <c r="AY123" s="517" t="e">
        <f ca="1">+IF(AND(ISNUMBER(OFFSET('Sanitation Data'!$I$12,0,10*ROW('Sanitation Data'!I117))),'Data Summary'!DN123="Yes"),OFFSET('Sanitation Data'!$I$12,0,10*ROW('Sanitation Data'!I117)),NA())</f>
        <v>#N/A</v>
      </c>
      <c r="AZ123" s="518" t="e">
        <f ca="1">+IF(AND(ISNUMBER(OFFSET('Hygiene Data'!$D$5,0,10*ROW('Hygiene Data'!D117))),'Data Summary'!DO123="Yes"),OFFSET('Hygiene Data'!$D$5,0,10*ROW('Hygiene Data'!D117)),NA())</f>
        <v>#N/A</v>
      </c>
      <c r="BA123" s="518" t="e">
        <f ca="1">+IF(AND(ISNUMBER(OFFSET('Hygiene Data'!$D$7,0,10*ROW('Hygiene Data'!D117))),'Data Summary'!DP123="Yes"),OFFSET('Hygiene Data'!$D$7,0,10*ROW('Hygiene Data'!D117)),NA())</f>
        <v>#N/A</v>
      </c>
      <c r="BB123" s="518" t="e">
        <f ca="1">+IF(AND(ISNUMBER(OFFSET('Hygiene Data'!$D$9,0,10*ROW('Hygiene Data'!D117))),'Data Summary'!DQ123="Yes"),OFFSET('Hygiene Data'!$D$9,0,10*ROW('Hygiene Data'!D117)),NA())</f>
        <v>#N/A</v>
      </c>
      <c r="BC123" s="518" t="e">
        <f ca="1">+IF(AND(ISNUMBER(OFFSET('Hygiene Data'!$E$5,0,10*ROW('Hygiene Data'!E117))),'Data Summary'!DR123="Yes"),OFFSET('Hygiene Data'!$E$5,0,10*ROW('Hygiene Data'!E117)),NA())</f>
        <v>#N/A</v>
      </c>
      <c r="BD123" s="518" t="e">
        <f ca="1">+IF(AND(ISNUMBER(OFFSET('Hygiene Data'!$E$7,0,10*ROW('Hygiene Data'!E117))),'Data Summary'!DS123="Yes"),OFFSET('Hygiene Data'!$E$7,0,10*ROW('Hygiene Data'!E117)),NA())</f>
        <v>#N/A</v>
      </c>
      <c r="BE123" s="518" t="e">
        <f ca="1">+IF(AND(ISNUMBER(OFFSET('Hygiene Data'!$E$9,0,10*ROW('Hygiene Data'!E117))),'Data Summary'!DT123="Yes"),OFFSET('Hygiene Data'!$E$9,0,10*ROW('Hygiene Data'!E117)),NA())</f>
        <v>#N/A</v>
      </c>
      <c r="BF123" s="518" t="e">
        <f ca="1">+IF(AND(ISNUMBER(OFFSET('Hygiene Data'!$F$5,0,10*ROW('Hygiene Data'!F117))),'Data Summary'!DU123="Yes"),OFFSET('Hygiene Data'!$F$5,0,10*ROW('Hygiene Data'!F117)),NA())</f>
        <v>#N/A</v>
      </c>
      <c r="BG123" s="518" t="e">
        <f ca="1">+IF(AND(ISNUMBER(OFFSET('Hygiene Data'!$F$7,0,10*ROW('Hygiene Data'!F117))),'Data Summary'!DV123="Yes"),OFFSET('Hygiene Data'!$F$7,0,10*ROW('Hygiene Data'!F117)),NA())</f>
        <v>#N/A</v>
      </c>
      <c r="BH123" s="518" t="e">
        <f ca="1">+IF(AND(ISNUMBER(OFFSET('Hygiene Data'!$F$9,0,10*ROW('Hygiene Data'!F117))),'Data Summary'!DW123="Yes"),OFFSET('Hygiene Data'!$F$9,0,10*ROW('Hygiene Data'!F117)),NA())</f>
        <v>#N/A</v>
      </c>
      <c r="BI123" s="518" t="e">
        <f ca="1">+IF(AND(ISNUMBER(OFFSET('Hygiene Data'!$G$5,0,10*ROW('Hygiene Data'!G117))),'Data Summary'!DX123="Yes"),OFFSET('Hygiene Data'!$G$5,0,10*ROW('Hygiene Data'!G117)),NA())</f>
        <v>#N/A</v>
      </c>
      <c r="BJ123" s="518" t="e">
        <f ca="1">+IF(AND(ISNUMBER(OFFSET('Hygiene Data'!$G$7,0,10*ROW('Hygiene Data'!G117))),'Data Summary'!DY123="Yes"),OFFSET('Hygiene Data'!$G$7,0,10*ROW('Hygiene Data'!G117)),NA())</f>
        <v>#N/A</v>
      </c>
      <c r="BK123" s="518" t="e">
        <f ca="1">+IF(AND(ISNUMBER(OFFSET('Hygiene Data'!$G$9,0,10*ROW('Hygiene Data'!G117))),'Data Summary'!DZ123="Yes"),OFFSET('Hygiene Data'!$G$9,0,10*ROW('Hygiene Data'!G117)),NA())</f>
        <v>#N/A</v>
      </c>
      <c r="BL123" s="518" t="e">
        <f ca="1">+IF(AND(ISNUMBER(OFFSET('Hygiene Data'!$H$5,0,10*ROW('Hygiene Data'!H117))),'Data Summary'!EA123="Yes"),OFFSET('Hygiene Data'!$H$5,0,10*ROW('Hygiene Data'!H117)),NA())</f>
        <v>#N/A</v>
      </c>
      <c r="BM123" s="518" t="e">
        <f ca="1">+IF(AND(ISNUMBER(OFFSET('Hygiene Data'!$H$7,0,10*ROW('Hygiene Data'!H117))),'Data Summary'!EB123="Yes"),OFFSET('Hygiene Data'!$H$7,0,10*ROW('Hygiene Data'!H117)),NA())</f>
        <v>#N/A</v>
      </c>
      <c r="BN123" s="518" t="e">
        <f ca="1">+IF(AND(ISNUMBER(OFFSET('Hygiene Data'!$H$9,0,10*ROW('Hygiene Data'!H117))),'Data Summary'!EC123="Yes"),OFFSET('Hygiene Data'!$H$9,0,10*ROW('Hygiene Data'!H117)),NA())</f>
        <v>#N/A</v>
      </c>
      <c r="BO123" s="518" t="e">
        <f ca="1">+IF(AND(ISNUMBER(OFFSET('Hygiene Data'!$I$5,0,10*ROW('Hygiene Data'!I117))),'Data Summary'!ED123="Yes"),OFFSET('Hygiene Data'!$I$5,0,10*ROW('Hygiene Data'!I117)),NA())</f>
        <v>#N/A</v>
      </c>
      <c r="BP123" s="518" t="e">
        <f ca="1">+IF(AND(ISNUMBER(OFFSET('Hygiene Data'!$I$7,0,10*ROW('Hygiene Data'!I117))),'Data Summary'!EE123="Yes"),OFFSET('Hygiene Data'!$I$7,0,10*ROW('Hygiene Data'!I117)),NA())</f>
        <v>#N/A</v>
      </c>
      <c r="BQ123" s="518" t="e">
        <f ca="1">+IF(AND(ISNUMBER(OFFSET('Hygiene Data'!$I$9,0,10*ROW('Hygiene Data'!I117))),'Data Summary'!EF123="Yes"),OFFSET('Hygiene Data'!$I$9,0,10*ROW('Hygiene Data'!I117)),NA())</f>
        <v>#N/A</v>
      </c>
    </row>
    <row r="124" spans="1:69" x14ac:dyDescent="0.25">
      <c r="A124" s="514" t="e">
        <f ca="1">+RIGHT('Data Summary'!A124,LEN('Data Summary'!A124)-9)</f>
        <v>#VALUE!</v>
      </c>
      <c r="B124" s="488" t="str">
        <f ca="1">+IF(ISTEXT('Data Summary'!B124),'Data Summary'!B124,"")</f>
        <v/>
      </c>
      <c r="C124" s="515" t="e">
        <f ca="1">+VALUE('Data Summary'!C124)</f>
        <v>#VALUE!</v>
      </c>
      <c r="D124" s="516" t="e">
        <f ca="1">+IF(AND(ISNUMBER(OFFSET('Water Data'!$D$4,0,10*ROW('Water Data'!D118))),'Data Summary'!BS124="Yes"),100-OFFSET('Water Data'!$D$4,0,10*ROW('Water Data'!D118)),NA())</f>
        <v>#N/A</v>
      </c>
      <c r="E124" s="516" t="e">
        <f ca="1">+IF(AND(ISNUMBER(OFFSET('Water Data'!$D$6,0,10*ROW('Water Data'!D118))),'Data Summary'!BT124="Yes"),OFFSET('Water Data'!$D$6,0,10*ROW('Water Data'!D118)),NA())</f>
        <v>#N/A</v>
      </c>
      <c r="F124" s="516" t="e">
        <f ca="1">+IF(AND(ISNUMBER(OFFSET('Water Data'!$D$9,0,10*ROW('Water Data'!D118))),'Data Summary'!BU124="Yes"),OFFSET('Water Data'!$D$9,0,10*ROW('Water Data'!D118)),NA())</f>
        <v>#N/A</v>
      </c>
      <c r="G124" s="516" t="e">
        <f ca="1">+IF(AND(ISNUMBER(OFFSET('Water Data'!$E$4,0,10*ROW('Water Data'!E118))),'Data Summary'!BV124="Yes"),100-OFFSET('Water Data'!$E$4,0,10*ROW('Water Data'!E118)),NA())</f>
        <v>#N/A</v>
      </c>
      <c r="H124" s="516" t="e">
        <f ca="1">+IF(AND(ISNUMBER(OFFSET('Water Data'!$E$6,0,10*ROW('Water Data'!E118))),'Data Summary'!BW124="Yes"),OFFSET('Water Data'!$E$6,0,10*ROW('Water Data'!E118)),NA())</f>
        <v>#N/A</v>
      </c>
      <c r="I124" s="516" t="e">
        <f ca="1">+IF(AND(ISNUMBER(OFFSET('Water Data'!$E$9,0,10*ROW('Water Data'!E118))),'Data Summary'!BX124="Yes"),OFFSET('Water Data'!$E$9,0,10*ROW('Water Data'!E118)),NA())</f>
        <v>#N/A</v>
      </c>
      <c r="J124" s="516" t="e">
        <f ca="1">+IF(AND(ISNUMBER(OFFSET('Water Data'!$F$4,0,10*ROW('Water Data'!F118))),'Data Summary'!BY124="Yes"),100-OFFSET('Water Data'!$F$4,0,10*ROW('Water Data'!F118)),NA())</f>
        <v>#N/A</v>
      </c>
      <c r="K124" s="516" t="e">
        <f ca="1">+IF(AND(ISNUMBER(OFFSET('Water Data'!$F$6,0,10*ROW('Water Data'!F118))),'Data Summary'!BZ124="Yes"),OFFSET('Water Data'!$F$6,0,10*ROW('Water Data'!F118)),NA())</f>
        <v>#N/A</v>
      </c>
      <c r="L124" s="516" t="e">
        <f ca="1">+IF(AND(ISNUMBER(OFFSET('Water Data'!$F$9,0,10*ROW('Water Data'!F118))),'Data Summary'!CA124="Yes"),OFFSET('Water Data'!$F$9,0,10*ROW('Water Data'!F118)),NA())</f>
        <v>#N/A</v>
      </c>
      <c r="M124" s="516" t="e">
        <f ca="1">+IF(AND(ISNUMBER(OFFSET('Water Data'!$G$4,0,10*ROW('Water Data'!G118))),'Data Summary'!CB124="Yes"),100-OFFSET('Water Data'!$G$4,0,10*ROW('Water Data'!G118)),NA())</f>
        <v>#N/A</v>
      </c>
      <c r="N124" s="516" t="e">
        <f ca="1">+IF(AND(ISNUMBER(OFFSET('Water Data'!$G$6,0,10*ROW('Water Data'!G118))),'Data Summary'!CC124="Yes"),OFFSET('Water Data'!$G$6,0,10*ROW('Water Data'!G118)),NA())</f>
        <v>#N/A</v>
      </c>
      <c r="O124" s="516" t="e">
        <f ca="1">+IF(AND(ISNUMBER(OFFSET('Water Data'!$G$9,0,10*ROW('Water Data'!G118))),'Data Summary'!CD124="Yes"),OFFSET('Water Data'!$G$9,0,10*ROW('Water Data'!G118)),NA())</f>
        <v>#N/A</v>
      </c>
      <c r="P124" s="516" t="e">
        <f ca="1">+IF(AND(ISNUMBER(OFFSET('Water Data'!$H$4,0,10*ROW('Water Data'!H118))),'Data Summary'!CE124="Yes"),100-OFFSET('Water Data'!$H$4,0,10*ROW('Water Data'!H118)),NA())</f>
        <v>#N/A</v>
      </c>
      <c r="Q124" s="516" t="e">
        <f ca="1">+IF(AND(ISNUMBER(OFFSET('Water Data'!$H$6,0,10*ROW('Water Data'!H118))),'Data Summary'!CF124="Yes"),OFFSET('Water Data'!$H$6,0,10*ROW('Water Data'!H118)),NA())</f>
        <v>#N/A</v>
      </c>
      <c r="R124" s="516" t="e">
        <f ca="1">+IF(AND(ISNUMBER(OFFSET('Water Data'!$H$9,0,10*ROW('Water Data'!H118))),'Data Summary'!CG124="Yes"),OFFSET('Water Data'!$H$9,0,10*ROW('Water Data'!H118)),NA())</f>
        <v>#N/A</v>
      </c>
      <c r="S124" s="516" t="e">
        <f ca="1">+IF(AND(ISNUMBER(OFFSET('Water Data'!$I$4,0,10*ROW('Water Data'!I118))),'Data Summary'!CH124="Yes"),100-OFFSET('Water Data'!$I$4,0,10*ROW('Water Data'!I118)),NA())</f>
        <v>#N/A</v>
      </c>
      <c r="T124" s="516" t="e">
        <f ca="1">+IF(AND(ISNUMBER(OFFSET('Water Data'!$I$6,0,10*ROW('Water Data'!I118))),'Data Summary'!CI124="Yes"),OFFSET('Water Data'!$I$6,0,10*ROW('Water Data'!I118)),NA())</f>
        <v>#N/A</v>
      </c>
      <c r="U124" s="516" t="e">
        <f ca="1">+IF(AND(ISNUMBER(OFFSET('Water Data'!$I$9,0,10*ROW('Water Data'!I118))),'Data Summary'!CJ124="Yes"),OFFSET('Water Data'!$I$9,0,10*ROW('Water Data'!I118)),NA())</f>
        <v>#N/A</v>
      </c>
      <c r="V124" s="517" t="e">
        <f ca="1">+IF(AND(ISNUMBER(OFFSET('Sanitation Data'!$D$4,0,10*ROW('Sanitation Data'!D118))),'Data Summary'!CK124="Yes"),100-OFFSET('Sanitation Data'!$D$4,0,10*ROW('Sanitation Data'!D118)),NA())</f>
        <v>#N/A</v>
      </c>
      <c r="W124" s="517" t="e">
        <f ca="1">+IF(AND(ISNUMBER(OFFSET('Sanitation Data'!$D$6,0,10*ROW('Sanitation Data'!D118))),'Data Summary'!CL124="Yes"),OFFSET('Sanitation Data'!$D$6,0,10*ROW('Sanitation Data'!D118)),NA())</f>
        <v>#N/A</v>
      </c>
      <c r="X124" s="517" t="e">
        <f ca="1">+IF(AND(ISNUMBER(OFFSET('Sanitation Data'!$D$10,0,10*ROW('Sanitation Data'!D118))),'Data Summary'!CM124="Yes"),OFFSET('Sanitation Data'!$D$10,0,10*ROW('Sanitation Data'!D118)),NA())</f>
        <v>#N/A</v>
      </c>
      <c r="Y124" s="517" t="e">
        <f ca="1">+IF(AND(ISNUMBER(OFFSET('Sanitation Data'!$D$11,0,10*ROW('Sanitation Data'!D118))),'Data Summary'!CN124="Yes"),OFFSET('Sanitation Data'!$D$11,0,10*ROW('Sanitation Data'!D118)),NA())</f>
        <v>#N/A</v>
      </c>
      <c r="Z124" s="517" t="e">
        <f ca="1">+IF(AND(ISNUMBER(OFFSET('Sanitation Data'!$D$12,0,10*ROW('Sanitation Data'!D118))),'Data Summary'!CO124="Yes"),OFFSET('Sanitation Data'!$D$12,0,10*ROW('Sanitation Data'!D118)),NA())</f>
        <v>#N/A</v>
      </c>
      <c r="AA124" s="517" t="e">
        <f ca="1">+IF(AND(ISNUMBER(OFFSET('Sanitation Data'!$E$4,0,10*ROW('Sanitation Data'!E118))),'Data Summary'!CP124="Yes"),100-OFFSET('Sanitation Data'!$E$4,0,10*ROW('Sanitation Data'!E118)),NA())</f>
        <v>#N/A</v>
      </c>
      <c r="AB124" s="517" t="e">
        <f ca="1">+IF(AND(ISNUMBER(OFFSET('Sanitation Data'!$E$6,0,10*ROW('Sanitation Data'!E118))),'Data Summary'!CQ124="Yes"),OFFSET('Sanitation Data'!$E$6,0,10*ROW('Sanitation Data'!E118)),NA())</f>
        <v>#N/A</v>
      </c>
      <c r="AC124" s="517" t="e">
        <f ca="1">+IF(AND(ISNUMBER(OFFSET('Sanitation Data'!$E$10,0,10*ROW('Sanitation Data'!E118))),'Data Summary'!CR124="Yes"),OFFSET('Sanitation Data'!$E$10,0,10*ROW('Sanitation Data'!E118)),NA())</f>
        <v>#N/A</v>
      </c>
      <c r="AD124" s="517" t="e">
        <f ca="1">+IF(AND(ISNUMBER(OFFSET('Sanitation Data'!$E$11,0,10*ROW('Sanitation Data'!E118))),'Data Summary'!CS124="Yes"),OFFSET('Sanitation Data'!$E$11,0,10*ROW('Sanitation Data'!E118)),NA())</f>
        <v>#N/A</v>
      </c>
      <c r="AE124" s="517" t="e">
        <f ca="1">+IF(AND(ISNUMBER(OFFSET('Sanitation Data'!$E$12,0,10*ROW('Sanitation Data'!E118))),'Data Summary'!CT124="Yes"),OFFSET('Sanitation Data'!$E$12,0,10*ROW('Sanitation Data'!E118)),NA())</f>
        <v>#N/A</v>
      </c>
      <c r="AF124" s="517" t="e">
        <f ca="1">+IF(AND(ISNUMBER(OFFSET('Sanitation Data'!$F$4,0,10*ROW('Sanitation Data'!F118))),'Data Summary'!CU124="Yes"),100-OFFSET('Sanitation Data'!$F$4,0,10*ROW('Sanitation Data'!F118)),NA())</f>
        <v>#N/A</v>
      </c>
      <c r="AG124" s="517" t="e">
        <f ca="1">+IF(AND(ISNUMBER(OFFSET('Sanitation Data'!$F$6,0,10*ROW('Sanitation Data'!F118))),'Data Summary'!CV124="Yes"),OFFSET('Sanitation Data'!$F$6,0,10*ROW('Sanitation Data'!F118)),NA())</f>
        <v>#N/A</v>
      </c>
      <c r="AH124" s="517" t="e">
        <f ca="1">+IF(AND(ISNUMBER(OFFSET('Sanitation Data'!$F$10,0,10*ROW('Sanitation Data'!F118))),'Data Summary'!CW124="Yes"),OFFSET('Sanitation Data'!$F$10,0,10*ROW('Sanitation Data'!F118)),NA())</f>
        <v>#N/A</v>
      </c>
      <c r="AI124" s="517" t="e">
        <f ca="1">+IF(AND(ISNUMBER(OFFSET('Sanitation Data'!$F$11,0,10*ROW('Sanitation Data'!F118))),'Data Summary'!CX124="Yes"),OFFSET('Sanitation Data'!$F$11,0,10*ROW('Sanitation Data'!F118)),NA())</f>
        <v>#N/A</v>
      </c>
      <c r="AJ124" s="517" t="e">
        <f ca="1">+IF(AND(ISNUMBER(OFFSET('Sanitation Data'!$F$12,0,10*ROW('Sanitation Data'!F118))),'Data Summary'!CY124="Yes"),OFFSET('Sanitation Data'!$F$12,0,10*ROW('Sanitation Data'!F118)),NA())</f>
        <v>#N/A</v>
      </c>
      <c r="AK124" s="517" t="e">
        <f ca="1">+IF(AND(ISNUMBER(OFFSET('Sanitation Data'!$G$4,0,10*ROW('Sanitation Data'!G118))),'Data Summary'!CZ124="Yes"),100-OFFSET('Sanitation Data'!$G$4,0,10*ROW('Sanitation Data'!G118)),NA())</f>
        <v>#N/A</v>
      </c>
      <c r="AL124" s="517" t="e">
        <f ca="1">+IF(AND(ISNUMBER(OFFSET('Sanitation Data'!$G$6,0,10*ROW('Sanitation Data'!G118))),'Data Summary'!DA124="Yes"),OFFSET('Sanitation Data'!$G$6,0,10*ROW('Sanitation Data'!G118)),NA())</f>
        <v>#N/A</v>
      </c>
      <c r="AM124" s="517" t="e">
        <f ca="1">+IF(AND(ISNUMBER(OFFSET('Sanitation Data'!$G$10,0,10*ROW('Sanitation Data'!G118))),'Data Summary'!DB124="Yes"),OFFSET('Sanitation Data'!$G$10,0,10*ROW('Sanitation Data'!G118)),NA())</f>
        <v>#N/A</v>
      </c>
      <c r="AN124" s="517" t="e">
        <f ca="1">+IF(AND(ISNUMBER(OFFSET('Sanitation Data'!$G$11,0,10*ROW('Sanitation Data'!G118))),'Data Summary'!DC124="Yes"),OFFSET('Sanitation Data'!$G$11,0,10*ROW('Sanitation Data'!G118)),NA())</f>
        <v>#N/A</v>
      </c>
      <c r="AO124" s="517" t="e">
        <f ca="1">+IF(AND(ISNUMBER(OFFSET('Sanitation Data'!$G$12,0,10*ROW('Sanitation Data'!G118))),'Data Summary'!DD124="Yes"),OFFSET('Sanitation Data'!$G$12,0,10*ROW('Sanitation Data'!G118)),NA())</f>
        <v>#N/A</v>
      </c>
      <c r="AP124" s="517" t="e">
        <f ca="1">+IF(AND(ISNUMBER(OFFSET('Sanitation Data'!$H$4,0,10*ROW('Sanitation Data'!H118))),'Data Summary'!DE124="Yes"),100-OFFSET('Sanitation Data'!$H$4,0,10*ROW('Sanitation Data'!H118)),NA())</f>
        <v>#N/A</v>
      </c>
      <c r="AQ124" s="517" t="e">
        <f ca="1">+IF(AND(ISNUMBER(OFFSET('Sanitation Data'!$H$6,0,10*ROW('Sanitation Data'!H118))),'Data Summary'!DF124="Yes"),OFFSET('Sanitation Data'!$H$6,0,10*ROW('Sanitation Data'!H118)),NA())</f>
        <v>#N/A</v>
      </c>
      <c r="AR124" s="517" t="e">
        <f ca="1">+IF(AND(ISNUMBER(OFFSET('Sanitation Data'!$H$10,0,10*ROW('Sanitation Data'!H118))),'Data Summary'!DG124="Yes"),OFFSET('Sanitation Data'!$H$10,0,10*ROW('Sanitation Data'!H118)),NA())</f>
        <v>#N/A</v>
      </c>
      <c r="AS124" s="517" t="e">
        <f ca="1">+IF(AND(ISNUMBER(OFFSET('Sanitation Data'!$H$11,0,10*ROW('Sanitation Data'!H118))),'Data Summary'!DH124="Yes"),OFFSET('Sanitation Data'!$H$11,0,10*ROW('Sanitation Data'!H118)),NA())</f>
        <v>#N/A</v>
      </c>
      <c r="AT124" s="517" t="e">
        <f ca="1">+IF(AND(ISNUMBER(OFFSET('Sanitation Data'!$H$12,0,10*ROW('Sanitation Data'!H118))),'Data Summary'!DI124="Yes"),OFFSET('Sanitation Data'!$H$12,0,10*ROW('Sanitation Data'!H118)),NA())</f>
        <v>#N/A</v>
      </c>
      <c r="AU124" s="517" t="e">
        <f ca="1">+IF(AND(ISNUMBER(OFFSET('Sanitation Data'!$I$4,0,10*ROW('Sanitation Data'!I118))),'Data Summary'!DJ124="Yes"),100-OFFSET('Sanitation Data'!$I$4,0,10*ROW('Sanitation Data'!I118)),NA())</f>
        <v>#N/A</v>
      </c>
      <c r="AV124" s="517" t="e">
        <f ca="1">+IF(AND(ISNUMBER(OFFSET('Sanitation Data'!$I$6,0,10*ROW('Sanitation Data'!I118))),'Data Summary'!DK124="Yes"),OFFSET('Sanitation Data'!$I$6,0,10*ROW('Sanitation Data'!I118)),NA())</f>
        <v>#N/A</v>
      </c>
      <c r="AW124" s="517" t="e">
        <f ca="1">+IF(AND(ISNUMBER(OFFSET('Sanitation Data'!$I$10,0,10*ROW('Sanitation Data'!I118))),'Data Summary'!DL124="Yes"),OFFSET('Sanitation Data'!$I$10,0,10*ROW('Sanitation Data'!I118)),NA())</f>
        <v>#N/A</v>
      </c>
      <c r="AX124" s="517" t="e">
        <f ca="1">+IF(AND(ISNUMBER(OFFSET('Sanitation Data'!$I$11,0,10*ROW('Sanitation Data'!I118))),'Data Summary'!DM124="Yes"),OFFSET('Sanitation Data'!$I$11,0,10*ROW('Sanitation Data'!I118)),NA())</f>
        <v>#N/A</v>
      </c>
      <c r="AY124" s="517" t="e">
        <f ca="1">+IF(AND(ISNUMBER(OFFSET('Sanitation Data'!$I$12,0,10*ROW('Sanitation Data'!I118))),'Data Summary'!DN124="Yes"),OFFSET('Sanitation Data'!$I$12,0,10*ROW('Sanitation Data'!I118)),NA())</f>
        <v>#N/A</v>
      </c>
      <c r="AZ124" s="518" t="e">
        <f ca="1">+IF(AND(ISNUMBER(OFFSET('Hygiene Data'!$D$5,0,10*ROW('Hygiene Data'!D118))),'Data Summary'!DO124="Yes"),OFFSET('Hygiene Data'!$D$5,0,10*ROW('Hygiene Data'!D118)),NA())</f>
        <v>#N/A</v>
      </c>
      <c r="BA124" s="518" t="e">
        <f ca="1">+IF(AND(ISNUMBER(OFFSET('Hygiene Data'!$D$7,0,10*ROW('Hygiene Data'!D118))),'Data Summary'!DP124="Yes"),OFFSET('Hygiene Data'!$D$7,0,10*ROW('Hygiene Data'!D118)),NA())</f>
        <v>#N/A</v>
      </c>
      <c r="BB124" s="518" t="e">
        <f ca="1">+IF(AND(ISNUMBER(OFFSET('Hygiene Data'!$D$9,0,10*ROW('Hygiene Data'!D118))),'Data Summary'!DQ124="Yes"),OFFSET('Hygiene Data'!$D$9,0,10*ROW('Hygiene Data'!D118)),NA())</f>
        <v>#N/A</v>
      </c>
      <c r="BC124" s="518" t="e">
        <f ca="1">+IF(AND(ISNUMBER(OFFSET('Hygiene Data'!$E$5,0,10*ROW('Hygiene Data'!E118))),'Data Summary'!DR124="Yes"),OFFSET('Hygiene Data'!$E$5,0,10*ROW('Hygiene Data'!E118)),NA())</f>
        <v>#N/A</v>
      </c>
      <c r="BD124" s="518" t="e">
        <f ca="1">+IF(AND(ISNUMBER(OFFSET('Hygiene Data'!$E$7,0,10*ROW('Hygiene Data'!E118))),'Data Summary'!DS124="Yes"),OFFSET('Hygiene Data'!$E$7,0,10*ROW('Hygiene Data'!E118)),NA())</f>
        <v>#N/A</v>
      </c>
      <c r="BE124" s="518" t="e">
        <f ca="1">+IF(AND(ISNUMBER(OFFSET('Hygiene Data'!$E$9,0,10*ROW('Hygiene Data'!E118))),'Data Summary'!DT124="Yes"),OFFSET('Hygiene Data'!$E$9,0,10*ROW('Hygiene Data'!E118)),NA())</f>
        <v>#N/A</v>
      </c>
      <c r="BF124" s="518" t="e">
        <f ca="1">+IF(AND(ISNUMBER(OFFSET('Hygiene Data'!$F$5,0,10*ROW('Hygiene Data'!F118))),'Data Summary'!DU124="Yes"),OFFSET('Hygiene Data'!$F$5,0,10*ROW('Hygiene Data'!F118)),NA())</f>
        <v>#N/A</v>
      </c>
      <c r="BG124" s="518" t="e">
        <f ca="1">+IF(AND(ISNUMBER(OFFSET('Hygiene Data'!$F$7,0,10*ROW('Hygiene Data'!F118))),'Data Summary'!DV124="Yes"),OFFSET('Hygiene Data'!$F$7,0,10*ROW('Hygiene Data'!F118)),NA())</f>
        <v>#N/A</v>
      </c>
      <c r="BH124" s="518" t="e">
        <f ca="1">+IF(AND(ISNUMBER(OFFSET('Hygiene Data'!$F$9,0,10*ROW('Hygiene Data'!F118))),'Data Summary'!DW124="Yes"),OFFSET('Hygiene Data'!$F$9,0,10*ROW('Hygiene Data'!F118)),NA())</f>
        <v>#N/A</v>
      </c>
      <c r="BI124" s="518" t="e">
        <f ca="1">+IF(AND(ISNUMBER(OFFSET('Hygiene Data'!$G$5,0,10*ROW('Hygiene Data'!G118))),'Data Summary'!DX124="Yes"),OFFSET('Hygiene Data'!$G$5,0,10*ROW('Hygiene Data'!G118)),NA())</f>
        <v>#N/A</v>
      </c>
      <c r="BJ124" s="518" t="e">
        <f ca="1">+IF(AND(ISNUMBER(OFFSET('Hygiene Data'!$G$7,0,10*ROW('Hygiene Data'!G118))),'Data Summary'!DY124="Yes"),OFFSET('Hygiene Data'!$G$7,0,10*ROW('Hygiene Data'!G118)),NA())</f>
        <v>#N/A</v>
      </c>
      <c r="BK124" s="518" t="e">
        <f ca="1">+IF(AND(ISNUMBER(OFFSET('Hygiene Data'!$G$9,0,10*ROW('Hygiene Data'!G118))),'Data Summary'!DZ124="Yes"),OFFSET('Hygiene Data'!$G$9,0,10*ROW('Hygiene Data'!G118)),NA())</f>
        <v>#N/A</v>
      </c>
      <c r="BL124" s="518" t="e">
        <f ca="1">+IF(AND(ISNUMBER(OFFSET('Hygiene Data'!$H$5,0,10*ROW('Hygiene Data'!H118))),'Data Summary'!EA124="Yes"),OFFSET('Hygiene Data'!$H$5,0,10*ROW('Hygiene Data'!H118)),NA())</f>
        <v>#N/A</v>
      </c>
      <c r="BM124" s="518" t="e">
        <f ca="1">+IF(AND(ISNUMBER(OFFSET('Hygiene Data'!$H$7,0,10*ROW('Hygiene Data'!H118))),'Data Summary'!EB124="Yes"),OFFSET('Hygiene Data'!$H$7,0,10*ROW('Hygiene Data'!H118)),NA())</f>
        <v>#N/A</v>
      </c>
      <c r="BN124" s="518" t="e">
        <f ca="1">+IF(AND(ISNUMBER(OFFSET('Hygiene Data'!$H$9,0,10*ROW('Hygiene Data'!H118))),'Data Summary'!EC124="Yes"),OFFSET('Hygiene Data'!$H$9,0,10*ROW('Hygiene Data'!H118)),NA())</f>
        <v>#N/A</v>
      </c>
      <c r="BO124" s="518" t="e">
        <f ca="1">+IF(AND(ISNUMBER(OFFSET('Hygiene Data'!$I$5,0,10*ROW('Hygiene Data'!I118))),'Data Summary'!ED124="Yes"),OFFSET('Hygiene Data'!$I$5,0,10*ROW('Hygiene Data'!I118)),NA())</f>
        <v>#N/A</v>
      </c>
      <c r="BP124" s="518" t="e">
        <f ca="1">+IF(AND(ISNUMBER(OFFSET('Hygiene Data'!$I$7,0,10*ROW('Hygiene Data'!I118))),'Data Summary'!EE124="Yes"),OFFSET('Hygiene Data'!$I$7,0,10*ROW('Hygiene Data'!I118)),NA())</f>
        <v>#N/A</v>
      </c>
      <c r="BQ124" s="518" t="e">
        <f ca="1">+IF(AND(ISNUMBER(OFFSET('Hygiene Data'!$I$9,0,10*ROW('Hygiene Data'!I118))),'Data Summary'!EF124="Yes"),OFFSET('Hygiene Data'!$I$9,0,10*ROW('Hygiene Data'!I118)),NA())</f>
        <v>#N/A</v>
      </c>
    </row>
    <row r="125" spans="1:69" x14ac:dyDescent="0.25">
      <c r="A125" s="514" t="e">
        <f ca="1">+RIGHT('Data Summary'!A125,LEN('Data Summary'!A125)-9)</f>
        <v>#VALUE!</v>
      </c>
      <c r="B125" s="488" t="str">
        <f ca="1">+IF(ISTEXT('Data Summary'!B125),'Data Summary'!B125,"")</f>
        <v/>
      </c>
      <c r="C125" s="515" t="e">
        <f ca="1">+VALUE('Data Summary'!C125)</f>
        <v>#VALUE!</v>
      </c>
      <c r="D125" s="516" t="e">
        <f ca="1">+IF(AND(ISNUMBER(OFFSET('Water Data'!$D$4,0,10*ROW('Water Data'!D119))),'Data Summary'!BS125="Yes"),100-OFFSET('Water Data'!$D$4,0,10*ROW('Water Data'!D119)),NA())</f>
        <v>#N/A</v>
      </c>
      <c r="E125" s="516" t="e">
        <f ca="1">+IF(AND(ISNUMBER(OFFSET('Water Data'!$D$6,0,10*ROW('Water Data'!D119))),'Data Summary'!BT125="Yes"),OFFSET('Water Data'!$D$6,0,10*ROW('Water Data'!D119)),NA())</f>
        <v>#N/A</v>
      </c>
      <c r="F125" s="516" t="e">
        <f ca="1">+IF(AND(ISNUMBER(OFFSET('Water Data'!$D$9,0,10*ROW('Water Data'!D119))),'Data Summary'!BU125="Yes"),OFFSET('Water Data'!$D$9,0,10*ROW('Water Data'!D119)),NA())</f>
        <v>#N/A</v>
      </c>
      <c r="G125" s="516" t="e">
        <f ca="1">+IF(AND(ISNUMBER(OFFSET('Water Data'!$E$4,0,10*ROW('Water Data'!E119))),'Data Summary'!BV125="Yes"),100-OFFSET('Water Data'!$E$4,0,10*ROW('Water Data'!E119)),NA())</f>
        <v>#N/A</v>
      </c>
      <c r="H125" s="516" t="e">
        <f ca="1">+IF(AND(ISNUMBER(OFFSET('Water Data'!$E$6,0,10*ROW('Water Data'!E119))),'Data Summary'!BW125="Yes"),OFFSET('Water Data'!$E$6,0,10*ROW('Water Data'!E119)),NA())</f>
        <v>#N/A</v>
      </c>
      <c r="I125" s="516" t="e">
        <f ca="1">+IF(AND(ISNUMBER(OFFSET('Water Data'!$E$9,0,10*ROW('Water Data'!E119))),'Data Summary'!BX125="Yes"),OFFSET('Water Data'!$E$9,0,10*ROW('Water Data'!E119)),NA())</f>
        <v>#N/A</v>
      </c>
      <c r="J125" s="516" t="e">
        <f ca="1">+IF(AND(ISNUMBER(OFFSET('Water Data'!$F$4,0,10*ROW('Water Data'!F119))),'Data Summary'!BY125="Yes"),100-OFFSET('Water Data'!$F$4,0,10*ROW('Water Data'!F119)),NA())</f>
        <v>#N/A</v>
      </c>
      <c r="K125" s="516" t="e">
        <f ca="1">+IF(AND(ISNUMBER(OFFSET('Water Data'!$F$6,0,10*ROW('Water Data'!F119))),'Data Summary'!BZ125="Yes"),OFFSET('Water Data'!$F$6,0,10*ROW('Water Data'!F119)),NA())</f>
        <v>#N/A</v>
      </c>
      <c r="L125" s="516" t="e">
        <f ca="1">+IF(AND(ISNUMBER(OFFSET('Water Data'!$F$9,0,10*ROW('Water Data'!F119))),'Data Summary'!CA125="Yes"),OFFSET('Water Data'!$F$9,0,10*ROW('Water Data'!F119)),NA())</f>
        <v>#N/A</v>
      </c>
      <c r="M125" s="516" t="e">
        <f ca="1">+IF(AND(ISNUMBER(OFFSET('Water Data'!$G$4,0,10*ROW('Water Data'!G119))),'Data Summary'!CB125="Yes"),100-OFFSET('Water Data'!$G$4,0,10*ROW('Water Data'!G119)),NA())</f>
        <v>#N/A</v>
      </c>
      <c r="N125" s="516" t="e">
        <f ca="1">+IF(AND(ISNUMBER(OFFSET('Water Data'!$G$6,0,10*ROW('Water Data'!G119))),'Data Summary'!CC125="Yes"),OFFSET('Water Data'!$G$6,0,10*ROW('Water Data'!G119)),NA())</f>
        <v>#N/A</v>
      </c>
      <c r="O125" s="516" t="e">
        <f ca="1">+IF(AND(ISNUMBER(OFFSET('Water Data'!$G$9,0,10*ROW('Water Data'!G119))),'Data Summary'!CD125="Yes"),OFFSET('Water Data'!$G$9,0,10*ROW('Water Data'!G119)),NA())</f>
        <v>#N/A</v>
      </c>
      <c r="P125" s="516" t="e">
        <f ca="1">+IF(AND(ISNUMBER(OFFSET('Water Data'!$H$4,0,10*ROW('Water Data'!H119))),'Data Summary'!CE125="Yes"),100-OFFSET('Water Data'!$H$4,0,10*ROW('Water Data'!H119)),NA())</f>
        <v>#N/A</v>
      </c>
      <c r="Q125" s="516" t="e">
        <f ca="1">+IF(AND(ISNUMBER(OFFSET('Water Data'!$H$6,0,10*ROW('Water Data'!H119))),'Data Summary'!CF125="Yes"),OFFSET('Water Data'!$H$6,0,10*ROW('Water Data'!H119)),NA())</f>
        <v>#N/A</v>
      </c>
      <c r="R125" s="516" t="e">
        <f ca="1">+IF(AND(ISNUMBER(OFFSET('Water Data'!$H$9,0,10*ROW('Water Data'!H119))),'Data Summary'!CG125="Yes"),OFFSET('Water Data'!$H$9,0,10*ROW('Water Data'!H119)),NA())</f>
        <v>#N/A</v>
      </c>
      <c r="S125" s="516" t="e">
        <f ca="1">+IF(AND(ISNUMBER(OFFSET('Water Data'!$I$4,0,10*ROW('Water Data'!I119))),'Data Summary'!CH125="Yes"),100-OFFSET('Water Data'!$I$4,0,10*ROW('Water Data'!I119)),NA())</f>
        <v>#N/A</v>
      </c>
      <c r="T125" s="516" t="e">
        <f ca="1">+IF(AND(ISNUMBER(OFFSET('Water Data'!$I$6,0,10*ROW('Water Data'!I119))),'Data Summary'!CI125="Yes"),OFFSET('Water Data'!$I$6,0,10*ROW('Water Data'!I119)),NA())</f>
        <v>#N/A</v>
      </c>
      <c r="U125" s="516" t="e">
        <f ca="1">+IF(AND(ISNUMBER(OFFSET('Water Data'!$I$9,0,10*ROW('Water Data'!I119))),'Data Summary'!CJ125="Yes"),OFFSET('Water Data'!$I$9,0,10*ROW('Water Data'!I119)),NA())</f>
        <v>#N/A</v>
      </c>
      <c r="V125" s="517" t="e">
        <f ca="1">+IF(AND(ISNUMBER(OFFSET('Sanitation Data'!$D$4,0,10*ROW('Sanitation Data'!D119))),'Data Summary'!CK125="Yes"),100-OFFSET('Sanitation Data'!$D$4,0,10*ROW('Sanitation Data'!D119)),NA())</f>
        <v>#N/A</v>
      </c>
      <c r="W125" s="517" t="e">
        <f ca="1">+IF(AND(ISNUMBER(OFFSET('Sanitation Data'!$D$6,0,10*ROW('Sanitation Data'!D119))),'Data Summary'!CL125="Yes"),OFFSET('Sanitation Data'!$D$6,0,10*ROW('Sanitation Data'!D119)),NA())</f>
        <v>#N/A</v>
      </c>
      <c r="X125" s="517" t="e">
        <f ca="1">+IF(AND(ISNUMBER(OFFSET('Sanitation Data'!$D$10,0,10*ROW('Sanitation Data'!D119))),'Data Summary'!CM125="Yes"),OFFSET('Sanitation Data'!$D$10,0,10*ROW('Sanitation Data'!D119)),NA())</f>
        <v>#N/A</v>
      </c>
      <c r="Y125" s="517" t="e">
        <f ca="1">+IF(AND(ISNUMBER(OFFSET('Sanitation Data'!$D$11,0,10*ROW('Sanitation Data'!D119))),'Data Summary'!CN125="Yes"),OFFSET('Sanitation Data'!$D$11,0,10*ROW('Sanitation Data'!D119)),NA())</f>
        <v>#N/A</v>
      </c>
      <c r="Z125" s="517" t="e">
        <f ca="1">+IF(AND(ISNUMBER(OFFSET('Sanitation Data'!$D$12,0,10*ROW('Sanitation Data'!D119))),'Data Summary'!CO125="Yes"),OFFSET('Sanitation Data'!$D$12,0,10*ROW('Sanitation Data'!D119)),NA())</f>
        <v>#N/A</v>
      </c>
      <c r="AA125" s="517" t="e">
        <f ca="1">+IF(AND(ISNUMBER(OFFSET('Sanitation Data'!$E$4,0,10*ROW('Sanitation Data'!E119))),'Data Summary'!CP125="Yes"),100-OFFSET('Sanitation Data'!$E$4,0,10*ROW('Sanitation Data'!E119)),NA())</f>
        <v>#N/A</v>
      </c>
      <c r="AB125" s="517" t="e">
        <f ca="1">+IF(AND(ISNUMBER(OFFSET('Sanitation Data'!$E$6,0,10*ROW('Sanitation Data'!E119))),'Data Summary'!CQ125="Yes"),OFFSET('Sanitation Data'!$E$6,0,10*ROW('Sanitation Data'!E119)),NA())</f>
        <v>#N/A</v>
      </c>
      <c r="AC125" s="517" t="e">
        <f ca="1">+IF(AND(ISNUMBER(OFFSET('Sanitation Data'!$E$10,0,10*ROW('Sanitation Data'!E119))),'Data Summary'!CR125="Yes"),OFFSET('Sanitation Data'!$E$10,0,10*ROW('Sanitation Data'!E119)),NA())</f>
        <v>#N/A</v>
      </c>
      <c r="AD125" s="517" t="e">
        <f ca="1">+IF(AND(ISNUMBER(OFFSET('Sanitation Data'!$E$11,0,10*ROW('Sanitation Data'!E119))),'Data Summary'!CS125="Yes"),OFFSET('Sanitation Data'!$E$11,0,10*ROW('Sanitation Data'!E119)),NA())</f>
        <v>#N/A</v>
      </c>
      <c r="AE125" s="517" t="e">
        <f ca="1">+IF(AND(ISNUMBER(OFFSET('Sanitation Data'!$E$12,0,10*ROW('Sanitation Data'!E119))),'Data Summary'!CT125="Yes"),OFFSET('Sanitation Data'!$E$12,0,10*ROW('Sanitation Data'!E119)),NA())</f>
        <v>#N/A</v>
      </c>
      <c r="AF125" s="517" t="e">
        <f ca="1">+IF(AND(ISNUMBER(OFFSET('Sanitation Data'!$F$4,0,10*ROW('Sanitation Data'!F119))),'Data Summary'!CU125="Yes"),100-OFFSET('Sanitation Data'!$F$4,0,10*ROW('Sanitation Data'!F119)),NA())</f>
        <v>#N/A</v>
      </c>
      <c r="AG125" s="517" t="e">
        <f ca="1">+IF(AND(ISNUMBER(OFFSET('Sanitation Data'!$F$6,0,10*ROW('Sanitation Data'!F119))),'Data Summary'!CV125="Yes"),OFFSET('Sanitation Data'!$F$6,0,10*ROW('Sanitation Data'!F119)),NA())</f>
        <v>#N/A</v>
      </c>
      <c r="AH125" s="517" t="e">
        <f ca="1">+IF(AND(ISNUMBER(OFFSET('Sanitation Data'!$F$10,0,10*ROW('Sanitation Data'!F119))),'Data Summary'!CW125="Yes"),OFFSET('Sanitation Data'!$F$10,0,10*ROW('Sanitation Data'!F119)),NA())</f>
        <v>#N/A</v>
      </c>
      <c r="AI125" s="517" t="e">
        <f ca="1">+IF(AND(ISNUMBER(OFFSET('Sanitation Data'!$F$11,0,10*ROW('Sanitation Data'!F119))),'Data Summary'!CX125="Yes"),OFFSET('Sanitation Data'!$F$11,0,10*ROW('Sanitation Data'!F119)),NA())</f>
        <v>#N/A</v>
      </c>
      <c r="AJ125" s="517" t="e">
        <f ca="1">+IF(AND(ISNUMBER(OFFSET('Sanitation Data'!$F$12,0,10*ROW('Sanitation Data'!F119))),'Data Summary'!CY125="Yes"),OFFSET('Sanitation Data'!$F$12,0,10*ROW('Sanitation Data'!F119)),NA())</f>
        <v>#N/A</v>
      </c>
      <c r="AK125" s="517" t="e">
        <f ca="1">+IF(AND(ISNUMBER(OFFSET('Sanitation Data'!$G$4,0,10*ROW('Sanitation Data'!G119))),'Data Summary'!CZ125="Yes"),100-OFFSET('Sanitation Data'!$G$4,0,10*ROW('Sanitation Data'!G119)),NA())</f>
        <v>#N/A</v>
      </c>
      <c r="AL125" s="517" t="e">
        <f ca="1">+IF(AND(ISNUMBER(OFFSET('Sanitation Data'!$G$6,0,10*ROW('Sanitation Data'!G119))),'Data Summary'!DA125="Yes"),OFFSET('Sanitation Data'!$G$6,0,10*ROW('Sanitation Data'!G119)),NA())</f>
        <v>#N/A</v>
      </c>
      <c r="AM125" s="517" t="e">
        <f ca="1">+IF(AND(ISNUMBER(OFFSET('Sanitation Data'!$G$10,0,10*ROW('Sanitation Data'!G119))),'Data Summary'!DB125="Yes"),OFFSET('Sanitation Data'!$G$10,0,10*ROW('Sanitation Data'!G119)),NA())</f>
        <v>#N/A</v>
      </c>
      <c r="AN125" s="517" t="e">
        <f ca="1">+IF(AND(ISNUMBER(OFFSET('Sanitation Data'!$G$11,0,10*ROW('Sanitation Data'!G119))),'Data Summary'!DC125="Yes"),OFFSET('Sanitation Data'!$G$11,0,10*ROW('Sanitation Data'!G119)),NA())</f>
        <v>#N/A</v>
      </c>
      <c r="AO125" s="517" t="e">
        <f ca="1">+IF(AND(ISNUMBER(OFFSET('Sanitation Data'!$G$12,0,10*ROW('Sanitation Data'!G119))),'Data Summary'!DD125="Yes"),OFFSET('Sanitation Data'!$G$12,0,10*ROW('Sanitation Data'!G119)),NA())</f>
        <v>#N/A</v>
      </c>
      <c r="AP125" s="517" t="e">
        <f ca="1">+IF(AND(ISNUMBER(OFFSET('Sanitation Data'!$H$4,0,10*ROW('Sanitation Data'!H119))),'Data Summary'!DE125="Yes"),100-OFFSET('Sanitation Data'!$H$4,0,10*ROW('Sanitation Data'!H119)),NA())</f>
        <v>#N/A</v>
      </c>
      <c r="AQ125" s="517" t="e">
        <f ca="1">+IF(AND(ISNUMBER(OFFSET('Sanitation Data'!$H$6,0,10*ROW('Sanitation Data'!H119))),'Data Summary'!DF125="Yes"),OFFSET('Sanitation Data'!$H$6,0,10*ROW('Sanitation Data'!H119)),NA())</f>
        <v>#N/A</v>
      </c>
      <c r="AR125" s="517" t="e">
        <f ca="1">+IF(AND(ISNUMBER(OFFSET('Sanitation Data'!$H$10,0,10*ROW('Sanitation Data'!H119))),'Data Summary'!DG125="Yes"),OFFSET('Sanitation Data'!$H$10,0,10*ROW('Sanitation Data'!H119)),NA())</f>
        <v>#N/A</v>
      </c>
      <c r="AS125" s="517" t="e">
        <f ca="1">+IF(AND(ISNUMBER(OFFSET('Sanitation Data'!$H$11,0,10*ROW('Sanitation Data'!H119))),'Data Summary'!DH125="Yes"),OFFSET('Sanitation Data'!$H$11,0,10*ROW('Sanitation Data'!H119)),NA())</f>
        <v>#N/A</v>
      </c>
      <c r="AT125" s="517" t="e">
        <f ca="1">+IF(AND(ISNUMBER(OFFSET('Sanitation Data'!$H$12,0,10*ROW('Sanitation Data'!H119))),'Data Summary'!DI125="Yes"),OFFSET('Sanitation Data'!$H$12,0,10*ROW('Sanitation Data'!H119)),NA())</f>
        <v>#N/A</v>
      </c>
      <c r="AU125" s="517" t="e">
        <f ca="1">+IF(AND(ISNUMBER(OFFSET('Sanitation Data'!$I$4,0,10*ROW('Sanitation Data'!I119))),'Data Summary'!DJ125="Yes"),100-OFFSET('Sanitation Data'!$I$4,0,10*ROW('Sanitation Data'!I119)),NA())</f>
        <v>#N/A</v>
      </c>
      <c r="AV125" s="517" t="e">
        <f ca="1">+IF(AND(ISNUMBER(OFFSET('Sanitation Data'!$I$6,0,10*ROW('Sanitation Data'!I119))),'Data Summary'!DK125="Yes"),OFFSET('Sanitation Data'!$I$6,0,10*ROW('Sanitation Data'!I119)),NA())</f>
        <v>#N/A</v>
      </c>
      <c r="AW125" s="517" t="e">
        <f ca="1">+IF(AND(ISNUMBER(OFFSET('Sanitation Data'!$I$10,0,10*ROW('Sanitation Data'!I119))),'Data Summary'!DL125="Yes"),OFFSET('Sanitation Data'!$I$10,0,10*ROW('Sanitation Data'!I119)),NA())</f>
        <v>#N/A</v>
      </c>
      <c r="AX125" s="517" t="e">
        <f ca="1">+IF(AND(ISNUMBER(OFFSET('Sanitation Data'!$I$11,0,10*ROW('Sanitation Data'!I119))),'Data Summary'!DM125="Yes"),OFFSET('Sanitation Data'!$I$11,0,10*ROW('Sanitation Data'!I119)),NA())</f>
        <v>#N/A</v>
      </c>
      <c r="AY125" s="517" t="e">
        <f ca="1">+IF(AND(ISNUMBER(OFFSET('Sanitation Data'!$I$12,0,10*ROW('Sanitation Data'!I119))),'Data Summary'!DN125="Yes"),OFFSET('Sanitation Data'!$I$12,0,10*ROW('Sanitation Data'!I119)),NA())</f>
        <v>#N/A</v>
      </c>
      <c r="AZ125" s="518" t="e">
        <f ca="1">+IF(AND(ISNUMBER(OFFSET('Hygiene Data'!$D$5,0,10*ROW('Hygiene Data'!D119))),'Data Summary'!DO125="Yes"),OFFSET('Hygiene Data'!$D$5,0,10*ROW('Hygiene Data'!D119)),NA())</f>
        <v>#N/A</v>
      </c>
      <c r="BA125" s="518" t="e">
        <f ca="1">+IF(AND(ISNUMBER(OFFSET('Hygiene Data'!$D$7,0,10*ROW('Hygiene Data'!D119))),'Data Summary'!DP125="Yes"),OFFSET('Hygiene Data'!$D$7,0,10*ROW('Hygiene Data'!D119)),NA())</f>
        <v>#N/A</v>
      </c>
      <c r="BB125" s="518" t="e">
        <f ca="1">+IF(AND(ISNUMBER(OFFSET('Hygiene Data'!$D$9,0,10*ROW('Hygiene Data'!D119))),'Data Summary'!DQ125="Yes"),OFFSET('Hygiene Data'!$D$9,0,10*ROW('Hygiene Data'!D119)),NA())</f>
        <v>#N/A</v>
      </c>
      <c r="BC125" s="518" t="e">
        <f ca="1">+IF(AND(ISNUMBER(OFFSET('Hygiene Data'!$E$5,0,10*ROW('Hygiene Data'!E119))),'Data Summary'!DR125="Yes"),OFFSET('Hygiene Data'!$E$5,0,10*ROW('Hygiene Data'!E119)),NA())</f>
        <v>#N/A</v>
      </c>
      <c r="BD125" s="518" t="e">
        <f ca="1">+IF(AND(ISNUMBER(OFFSET('Hygiene Data'!$E$7,0,10*ROW('Hygiene Data'!E119))),'Data Summary'!DS125="Yes"),OFFSET('Hygiene Data'!$E$7,0,10*ROW('Hygiene Data'!E119)),NA())</f>
        <v>#N/A</v>
      </c>
      <c r="BE125" s="518" t="e">
        <f ca="1">+IF(AND(ISNUMBER(OFFSET('Hygiene Data'!$E$9,0,10*ROW('Hygiene Data'!E119))),'Data Summary'!DT125="Yes"),OFFSET('Hygiene Data'!$E$9,0,10*ROW('Hygiene Data'!E119)),NA())</f>
        <v>#N/A</v>
      </c>
      <c r="BF125" s="518" t="e">
        <f ca="1">+IF(AND(ISNUMBER(OFFSET('Hygiene Data'!$F$5,0,10*ROW('Hygiene Data'!F119))),'Data Summary'!DU125="Yes"),OFFSET('Hygiene Data'!$F$5,0,10*ROW('Hygiene Data'!F119)),NA())</f>
        <v>#N/A</v>
      </c>
      <c r="BG125" s="518" t="e">
        <f ca="1">+IF(AND(ISNUMBER(OFFSET('Hygiene Data'!$F$7,0,10*ROW('Hygiene Data'!F119))),'Data Summary'!DV125="Yes"),OFFSET('Hygiene Data'!$F$7,0,10*ROW('Hygiene Data'!F119)),NA())</f>
        <v>#N/A</v>
      </c>
      <c r="BH125" s="518" t="e">
        <f ca="1">+IF(AND(ISNUMBER(OFFSET('Hygiene Data'!$F$9,0,10*ROW('Hygiene Data'!F119))),'Data Summary'!DW125="Yes"),OFFSET('Hygiene Data'!$F$9,0,10*ROW('Hygiene Data'!F119)),NA())</f>
        <v>#N/A</v>
      </c>
      <c r="BI125" s="518" t="e">
        <f ca="1">+IF(AND(ISNUMBER(OFFSET('Hygiene Data'!$G$5,0,10*ROW('Hygiene Data'!G119))),'Data Summary'!DX125="Yes"),OFFSET('Hygiene Data'!$G$5,0,10*ROW('Hygiene Data'!G119)),NA())</f>
        <v>#N/A</v>
      </c>
      <c r="BJ125" s="518" t="e">
        <f ca="1">+IF(AND(ISNUMBER(OFFSET('Hygiene Data'!$G$7,0,10*ROW('Hygiene Data'!G119))),'Data Summary'!DY125="Yes"),OFFSET('Hygiene Data'!$G$7,0,10*ROW('Hygiene Data'!G119)),NA())</f>
        <v>#N/A</v>
      </c>
      <c r="BK125" s="518" t="e">
        <f ca="1">+IF(AND(ISNUMBER(OFFSET('Hygiene Data'!$G$9,0,10*ROW('Hygiene Data'!G119))),'Data Summary'!DZ125="Yes"),OFFSET('Hygiene Data'!$G$9,0,10*ROW('Hygiene Data'!G119)),NA())</f>
        <v>#N/A</v>
      </c>
      <c r="BL125" s="518" t="e">
        <f ca="1">+IF(AND(ISNUMBER(OFFSET('Hygiene Data'!$H$5,0,10*ROW('Hygiene Data'!H119))),'Data Summary'!EA125="Yes"),OFFSET('Hygiene Data'!$H$5,0,10*ROW('Hygiene Data'!H119)),NA())</f>
        <v>#N/A</v>
      </c>
      <c r="BM125" s="518" t="e">
        <f ca="1">+IF(AND(ISNUMBER(OFFSET('Hygiene Data'!$H$7,0,10*ROW('Hygiene Data'!H119))),'Data Summary'!EB125="Yes"),OFFSET('Hygiene Data'!$H$7,0,10*ROW('Hygiene Data'!H119)),NA())</f>
        <v>#N/A</v>
      </c>
      <c r="BN125" s="518" t="e">
        <f ca="1">+IF(AND(ISNUMBER(OFFSET('Hygiene Data'!$H$9,0,10*ROW('Hygiene Data'!H119))),'Data Summary'!EC125="Yes"),OFFSET('Hygiene Data'!$H$9,0,10*ROW('Hygiene Data'!H119)),NA())</f>
        <v>#N/A</v>
      </c>
      <c r="BO125" s="518" t="e">
        <f ca="1">+IF(AND(ISNUMBER(OFFSET('Hygiene Data'!$I$5,0,10*ROW('Hygiene Data'!I119))),'Data Summary'!ED125="Yes"),OFFSET('Hygiene Data'!$I$5,0,10*ROW('Hygiene Data'!I119)),NA())</f>
        <v>#N/A</v>
      </c>
      <c r="BP125" s="518" t="e">
        <f ca="1">+IF(AND(ISNUMBER(OFFSET('Hygiene Data'!$I$7,0,10*ROW('Hygiene Data'!I119))),'Data Summary'!EE125="Yes"),OFFSET('Hygiene Data'!$I$7,0,10*ROW('Hygiene Data'!I119)),NA())</f>
        <v>#N/A</v>
      </c>
      <c r="BQ125" s="518" t="e">
        <f ca="1">+IF(AND(ISNUMBER(OFFSET('Hygiene Data'!$I$9,0,10*ROW('Hygiene Data'!I119))),'Data Summary'!EF125="Yes"),OFFSET('Hygiene Data'!$I$9,0,10*ROW('Hygiene Data'!I119)),NA())</f>
        <v>#N/A</v>
      </c>
    </row>
    <row r="126" spans="1:69" x14ac:dyDescent="0.25">
      <c r="A126" s="514" t="e">
        <f ca="1">+RIGHT('Data Summary'!A126,LEN('Data Summary'!A126)-9)</f>
        <v>#VALUE!</v>
      </c>
      <c r="B126" s="488" t="str">
        <f ca="1">+IF(ISTEXT('Data Summary'!B126),'Data Summary'!B126,"")</f>
        <v/>
      </c>
      <c r="C126" s="515" t="e">
        <f ca="1">+VALUE('Data Summary'!C126)</f>
        <v>#VALUE!</v>
      </c>
      <c r="D126" s="516" t="e">
        <f ca="1">+IF(AND(ISNUMBER(OFFSET('Water Data'!$D$4,0,10*ROW('Water Data'!D120))),'Data Summary'!BS126="Yes"),100-OFFSET('Water Data'!$D$4,0,10*ROW('Water Data'!D120)),NA())</f>
        <v>#N/A</v>
      </c>
      <c r="E126" s="516" t="e">
        <f ca="1">+IF(AND(ISNUMBER(OFFSET('Water Data'!$D$6,0,10*ROW('Water Data'!D120))),'Data Summary'!BT126="Yes"),OFFSET('Water Data'!$D$6,0,10*ROW('Water Data'!D120)),NA())</f>
        <v>#N/A</v>
      </c>
      <c r="F126" s="516" t="e">
        <f ca="1">+IF(AND(ISNUMBER(OFFSET('Water Data'!$D$9,0,10*ROW('Water Data'!D120))),'Data Summary'!BU126="Yes"),OFFSET('Water Data'!$D$9,0,10*ROW('Water Data'!D120)),NA())</f>
        <v>#N/A</v>
      </c>
      <c r="G126" s="516" t="e">
        <f ca="1">+IF(AND(ISNUMBER(OFFSET('Water Data'!$E$4,0,10*ROW('Water Data'!E120))),'Data Summary'!BV126="Yes"),100-OFFSET('Water Data'!$E$4,0,10*ROW('Water Data'!E120)),NA())</f>
        <v>#N/A</v>
      </c>
      <c r="H126" s="516" t="e">
        <f ca="1">+IF(AND(ISNUMBER(OFFSET('Water Data'!$E$6,0,10*ROW('Water Data'!E120))),'Data Summary'!BW126="Yes"),OFFSET('Water Data'!$E$6,0,10*ROW('Water Data'!E120)),NA())</f>
        <v>#N/A</v>
      </c>
      <c r="I126" s="516" t="e">
        <f ca="1">+IF(AND(ISNUMBER(OFFSET('Water Data'!$E$9,0,10*ROW('Water Data'!E120))),'Data Summary'!BX126="Yes"),OFFSET('Water Data'!$E$9,0,10*ROW('Water Data'!E120)),NA())</f>
        <v>#N/A</v>
      </c>
      <c r="J126" s="516" t="e">
        <f ca="1">+IF(AND(ISNUMBER(OFFSET('Water Data'!$F$4,0,10*ROW('Water Data'!F120))),'Data Summary'!BY126="Yes"),100-OFFSET('Water Data'!$F$4,0,10*ROW('Water Data'!F120)),NA())</f>
        <v>#N/A</v>
      </c>
      <c r="K126" s="516" t="e">
        <f ca="1">+IF(AND(ISNUMBER(OFFSET('Water Data'!$F$6,0,10*ROW('Water Data'!F120))),'Data Summary'!BZ126="Yes"),OFFSET('Water Data'!$F$6,0,10*ROW('Water Data'!F120)),NA())</f>
        <v>#N/A</v>
      </c>
      <c r="L126" s="516" t="e">
        <f ca="1">+IF(AND(ISNUMBER(OFFSET('Water Data'!$F$9,0,10*ROW('Water Data'!F120))),'Data Summary'!CA126="Yes"),OFFSET('Water Data'!$F$9,0,10*ROW('Water Data'!F120)),NA())</f>
        <v>#N/A</v>
      </c>
      <c r="M126" s="516" t="e">
        <f ca="1">+IF(AND(ISNUMBER(OFFSET('Water Data'!$G$4,0,10*ROW('Water Data'!G120))),'Data Summary'!CB126="Yes"),100-OFFSET('Water Data'!$G$4,0,10*ROW('Water Data'!G120)),NA())</f>
        <v>#N/A</v>
      </c>
      <c r="N126" s="516" t="e">
        <f ca="1">+IF(AND(ISNUMBER(OFFSET('Water Data'!$G$6,0,10*ROW('Water Data'!G120))),'Data Summary'!CC126="Yes"),OFFSET('Water Data'!$G$6,0,10*ROW('Water Data'!G120)),NA())</f>
        <v>#N/A</v>
      </c>
      <c r="O126" s="516" t="e">
        <f ca="1">+IF(AND(ISNUMBER(OFFSET('Water Data'!$G$9,0,10*ROW('Water Data'!G120))),'Data Summary'!CD126="Yes"),OFFSET('Water Data'!$G$9,0,10*ROW('Water Data'!G120)),NA())</f>
        <v>#N/A</v>
      </c>
      <c r="P126" s="516" t="e">
        <f ca="1">+IF(AND(ISNUMBER(OFFSET('Water Data'!$H$4,0,10*ROW('Water Data'!H120))),'Data Summary'!CE126="Yes"),100-OFFSET('Water Data'!$H$4,0,10*ROW('Water Data'!H120)),NA())</f>
        <v>#N/A</v>
      </c>
      <c r="Q126" s="516" t="e">
        <f ca="1">+IF(AND(ISNUMBER(OFFSET('Water Data'!$H$6,0,10*ROW('Water Data'!H120))),'Data Summary'!CF126="Yes"),OFFSET('Water Data'!$H$6,0,10*ROW('Water Data'!H120)),NA())</f>
        <v>#N/A</v>
      </c>
      <c r="R126" s="516" t="e">
        <f ca="1">+IF(AND(ISNUMBER(OFFSET('Water Data'!$H$9,0,10*ROW('Water Data'!H120))),'Data Summary'!CG126="Yes"),OFFSET('Water Data'!$H$9,0,10*ROW('Water Data'!H120)),NA())</f>
        <v>#N/A</v>
      </c>
      <c r="S126" s="516" t="e">
        <f ca="1">+IF(AND(ISNUMBER(OFFSET('Water Data'!$I$4,0,10*ROW('Water Data'!I120))),'Data Summary'!CH126="Yes"),100-OFFSET('Water Data'!$I$4,0,10*ROW('Water Data'!I120)),NA())</f>
        <v>#N/A</v>
      </c>
      <c r="T126" s="516" t="e">
        <f ca="1">+IF(AND(ISNUMBER(OFFSET('Water Data'!$I$6,0,10*ROW('Water Data'!I120))),'Data Summary'!CI126="Yes"),OFFSET('Water Data'!$I$6,0,10*ROW('Water Data'!I120)),NA())</f>
        <v>#N/A</v>
      </c>
      <c r="U126" s="516" t="e">
        <f ca="1">+IF(AND(ISNUMBER(OFFSET('Water Data'!$I$9,0,10*ROW('Water Data'!I120))),'Data Summary'!CJ126="Yes"),OFFSET('Water Data'!$I$9,0,10*ROW('Water Data'!I120)),NA())</f>
        <v>#N/A</v>
      </c>
      <c r="V126" s="517" t="e">
        <f ca="1">+IF(AND(ISNUMBER(OFFSET('Sanitation Data'!$D$4,0,10*ROW('Sanitation Data'!D120))),'Data Summary'!CK126="Yes"),100-OFFSET('Sanitation Data'!$D$4,0,10*ROW('Sanitation Data'!D120)),NA())</f>
        <v>#N/A</v>
      </c>
      <c r="W126" s="517" t="e">
        <f ca="1">+IF(AND(ISNUMBER(OFFSET('Sanitation Data'!$D$6,0,10*ROW('Sanitation Data'!D120))),'Data Summary'!CL126="Yes"),OFFSET('Sanitation Data'!$D$6,0,10*ROW('Sanitation Data'!D120)),NA())</f>
        <v>#N/A</v>
      </c>
      <c r="X126" s="517" t="e">
        <f ca="1">+IF(AND(ISNUMBER(OFFSET('Sanitation Data'!$D$10,0,10*ROW('Sanitation Data'!D120))),'Data Summary'!CM126="Yes"),OFFSET('Sanitation Data'!$D$10,0,10*ROW('Sanitation Data'!D120)),NA())</f>
        <v>#N/A</v>
      </c>
      <c r="Y126" s="517" t="e">
        <f ca="1">+IF(AND(ISNUMBER(OFFSET('Sanitation Data'!$D$11,0,10*ROW('Sanitation Data'!D120))),'Data Summary'!CN126="Yes"),OFFSET('Sanitation Data'!$D$11,0,10*ROW('Sanitation Data'!D120)),NA())</f>
        <v>#N/A</v>
      </c>
      <c r="Z126" s="517" t="e">
        <f ca="1">+IF(AND(ISNUMBER(OFFSET('Sanitation Data'!$D$12,0,10*ROW('Sanitation Data'!D120))),'Data Summary'!CO126="Yes"),OFFSET('Sanitation Data'!$D$12,0,10*ROW('Sanitation Data'!D120)),NA())</f>
        <v>#N/A</v>
      </c>
      <c r="AA126" s="517" t="e">
        <f ca="1">+IF(AND(ISNUMBER(OFFSET('Sanitation Data'!$E$4,0,10*ROW('Sanitation Data'!E120))),'Data Summary'!CP126="Yes"),100-OFFSET('Sanitation Data'!$E$4,0,10*ROW('Sanitation Data'!E120)),NA())</f>
        <v>#N/A</v>
      </c>
      <c r="AB126" s="517" t="e">
        <f ca="1">+IF(AND(ISNUMBER(OFFSET('Sanitation Data'!$E$6,0,10*ROW('Sanitation Data'!E120))),'Data Summary'!CQ126="Yes"),OFFSET('Sanitation Data'!$E$6,0,10*ROW('Sanitation Data'!E120)),NA())</f>
        <v>#N/A</v>
      </c>
      <c r="AC126" s="517" t="e">
        <f ca="1">+IF(AND(ISNUMBER(OFFSET('Sanitation Data'!$E$10,0,10*ROW('Sanitation Data'!E120))),'Data Summary'!CR126="Yes"),OFFSET('Sanitation Data'!$E$10,0,10*ROW('Sanitation Data'!E120)),NA())</f>
        <v>#N/A</v>
      </c>
      <c r="AD126" s="517" t="e">
        <f ca="1">+IF(AND(ISNUMBER(OFFSET('Sanitation Data'!$E$11,0,10*ROW('Sanitation Data'!E120))),'Data Summary'!CS126="Yes"),OFFSET('Sanitation Data'!$E$11,0,10*ROW('Sanitation Data'!E120)),NA())</f>
        <v>#N/A</v>
      </c>
      <c r="AE126" s="517" t="e">
        <f ca="1">+IF(AND(ISNUMBER(OFFSET('Sanitation Data'!$E$12,0,10*ROW('Sanitation Data'!E120))),'Data Summary'!CT126="Yes"),OFFSET('Sanitation Data'!$E$12,0,10*ROW('Sanitation Data'!E120)),NA())</f>
        <v>#N/A</v>
      </c>
      <c r="AF126" s="517" t="e">
        <f ca="1">+IF(AND(ISNUMBER(OFFSET('Sanitation Data'!$F$4,0,10*ROW('Sanitation Data'!F120))),'Data Summary'!CU126="Yes"),100-OFFSET('Sanitation Data'!$F$4,0,10*ROW('Sanitation Data'!F120)),NA())</f>
        <v>#N/A</v>
      </c>
      <c r="AG126" s="517" t="e">
        <f ca="1">+IF(AND(ISNUMBER(OFFSET('Sanitation Data'!$F$6,0,10*ROW('Sanitation Data'!F120))),'Data Summary'!CV126="Yes"),OFFSET('Sanitation Data'!$F$6,0,10*ROW('Sanitation Data'!F120)),NA())</f>
        <v>#N/A</v>
      </c>
      <c r="AH126" s="517" t="e">
        <f ca="1">+IF(AND(ISNUMBER(OFFSET('Sanitation Data'!$F$10,0,10*ROW('Sanitation Data'!F120))),'Data Summary'!CW126="Yes"),OFFSET('Sanitation Data'!$F$10,0,10*ROW('Sanitation Data'!F120)),NA())</f>
        <v>#N/A</v>
      </c>
      <c r="AI126" s="517" t="e">
        <f ca="1">+IF(AND(ISNUMBER(OFFSET('Sanitation Data'!$F$11,0,10*ROW('Sanitation Data'!F120))),'Data Summary'!CX126="Yes"),OFFSET('Sanitation Data'!$F$11,0,10*ROW('Sanitation Data'!F120)),NA())</f>
        <v>#N/A</v>
      </c>
      <c r="AJ126" s="517" t="e">
        <f ca="1">+IF(AND(ISNUMBER(OFFSET('Sanitation Data'!$F$12,0,10*ROW('Sanitation Data'!F120))),'Data Summary'!CY126="Yes"),OFFSET('Sanitation Data'!$F$12,0,10*ROW('Sanitation Data'!F120)),NA())</f>
        <v>#N/A</v>
      </c>
      <c r="AK126" s="517" t="e">
        <f ca="1">+IF(AND(ISNUMBER(OFFSET('Sanitation Data'!$G$4,0,10*ROW('Sanitation Data'!G120))),'Data Summary'!CZ126="Yes"),100-OFFSET('Sanitation Data'!$G$4,0,10*ROW('Sanitation Data'!G120)),NA())</f>
        <v>#N/A</v>
      </c>
      <c r="AL126" s="517" t="e">
        <f ca="1">+IF(AND(ISNUMBER(OFFSET('Sanitation Data'!$G$6,0,10*ROW('Sanitation Data'!G120))),'Data Summary'!DA126="Yes"),OFFSET('Sanitation Data'!$G$6,0,10*ROW('Sanitation Data'!G120)),NA())</f>
        <v>#N/A</v>
      </c>
      <c r="AM126" s="517" t="e">
        <f ca="1">+IF(AND(ISNUMBER(OFFSET('Sanitation Data'!$G$10,0,10*ROW('Sanitation Data'!G120))),'Data Summary'!DB126="Yes"),OFFSET('Sanitation Data'!$G$10,0,10*ROW('Sanitation Data'!G120)),NA())</f>
        <v>#N/A</v>
      </c>
      <c r="AN126" s="517" t="e">
        <f ca="1">+IF(AND(ISNUMBER(OFFSET('Sanitation Data'!$G$11,0,10*ROW('Sanitation Data'!G120))),'Data Summary'!DC126="Yes"),OFFSET('Sanitation Data'!$G$11,0,10*ROW('Sanitation Data'!G120)),NA())</f>
        <v>#N/A</v>
      </c>
      <c r="AO126" s="517" t="e">
        <f ca="1">+IF(AND(ISNUMBER(OFFSET('Sanitation Data'!$G$12,0,10*ROW('Sanitation Data'!G120))),'Data Summary'!DD126="Yes"),OFFSET('Sanitation Data'!$G$12,0,10*ROW('Sanitation Data'!G120)),NA())</f>
        <v>#N/A</v>
      </c>
      <c r="AP126" s="517" t="e">
        <f ca="1">+IF(AND(ISNUMBER(OFFSET('Sanitation Data'!$H$4,0,10*ROW('Sanitation Data'!H120))),'Data Summary'!DE126="Yes"),100-OFFSET('Sanitation Data'!$H$4,0,10*ROW('Sanitation Data'!H120)),NA())</f>
        <v>#N/A</v>
      </c>
      <c r="AQ126" s="517" t="e">
        <f ca="1">+IF(AND(ISNUMBER(OFFSET('Sanitation Data'!$H$6,0,10*ROW('Sanitation Data'!H120))),'Data Summary'!DF126="Yes"),OFFSET('Sanitation Data'!$H$6,0,10*ROW('Sanitation Data'!H120)),NA())</f>
        <v>#N/A</v>
      </c>
      <c r="AR126" s="517" t="e">
        <f ca="1">+IF(AND(ISNUMBER(OFFSET('Sanitation Data'!$H$10,0,10*ROW('Sanitation Data'!H120))),'Data Summary'!DG126="Yes"),OFFSET('Sanitation Data'!$H$10,0,10*ROW('Sanitation Data'!H120)),NA())</f>
        <v>#N/A</v>
      </c>
      <c r="AS126" s="517" t="e">
        <f ca="1">+IF(AND(ISNUMBER(OFFSET('Sanitation Data'!$H$11,0,10*ROW('Sanitation Data'!H120))),'Data Summary'!DH126="Yes"),OFFSET('Sanitation Data'!$H$11,0,10*ROW('Sanitation Data'!H120)),NA())</f>
        <v>#N/A</v>
      </c>
      <c r="AT126" s="517" t="e">
        <f ca="1">+IF(AND(ISNUMBER(OFFSET('Sanitation Data'!$H$12,0,10*ROW('Sanitation Data'!H120))),'Data Summary'!DI126="Yes"),OFFSET('Sanitation Data'!$H$12,0,10*ROW('Sanitation Data'!H120)),NA())</f>
        <v>#N/A</v>
      </c>
      <c r="AU126" s="517" t="e">
        <f ca="1">+IF(AND(ISNUMBER(OFFSET('Sanitation Data'!$I$4,0,10*ROW('Sanitation Data'!I120))),'Data Summary'!DJ126="Yes"),100-OFFSET('Sanitation Data'!$I$4,0,10*ROW('Sanitation Data'!I120)),NA())</f>
        <v>#N/A</v>
      </c>
      <c r="AV126" s="517" t="e">
        <f ca="1">+IF(AND(ISNUMBER(OFFSET('Sanitation Data'!$I$6,0,10*ROW('Sanitation Data'!I120))),'Data Summary'!DK126="Yes"),OFFSET('Sanitation Data'!$I$6,0,10*ROW('Sanitation Data'!I120)),NA())</f>
        <v>#N/A</v>
      </c>
      <c r="AW126" s="517" t="e">
        <f ca="1">+IF(AND(ISNUMBER(OFFSET('Sanitation Data'!$I$10,0,10*ROW('Sanitation Data'!I120))),'Data Summary'!DL126="Yes"),OFFSET('Sanitation Data'!$I$10,0,10*ROW('Sanitation Data'!I120)),NA())</f>
        <v>#N/A</v>
      </c>
      <c r="AX126" s="517" t="e">
        <f ca="1">+IF(AND(ISNUMBER(OFFSET('Sanitation Data'!$I$11,0,10*ROW('Sanitation Data'!I120))),'Data Summary'!DM126="Yes"),OFFSET('Sanitation Data'!$I$11,0,10*ROW('Sanitation Data'!I120)),NA())</f>
        <v>#N/A</v>
      </c>
      <c r="AY126" s="517" t="e">
        <f ca="1">+IF(AND(ISNUMBER(OFFSET('Sanitation Data'!$I$12,0,10*ROW('Sanitation Data'!I120))),'Data Summary'!DN126="Yes"),OFFSET('Sanitation Data'!$I$12,0,10*ROW('Sanitation Data'!I120)),NA())</f>
        <v>#N/A</v>
      </c>
      <c r="AZ126" s="518" t="e">
        <f ca="1">+IF(AND(ISNUMBER(OFFSET('Hygiene Data'!$D$5,0,10*ROW('Hygiene Data'!D120))),'Data Summary'!DO126="Yes"),OFFSET('Hygiene Data'!$D$5,0,10*ROW('Hygiene Data'!D120)),NA())</f>
        <v>#N/A</v>
      </c>
      <c r="BA126" s="518" t="e">
        <f ca="1">+IF(AND(ISNUMBER(OFFSET('Hygiene Data'!$D$7,0,10*ROW('Hygiene Data'!D120))),'Data Summary'!DP126="Yes"),OFFSET('Hygiene Data'!$D$7,0,10*ROW('Hygiene Data'!D120)),NA())</f>
        <v>#N/A</v>
      </c>
      <c r="BB126" s="518" t="e">
        <f ca="1">+IF(AND(ISNUMBER(OFFSET('Hygiene Data'!$D$9,0,10*ROW('Hygiene Data'!D120))),'Data Summary'!DQ126="Yes"),OFFSET('Hygiene Data'!$D$9,0,10*ROW('Hygiene Data'!D120)),NA())</f>
        <v>#N/A</v>
      </c>
      <c r="BC126" s="518" t="e">
        <f ca="1">+IF(AND(ISNUMBER(OFFSET('Hygiene Data'!$E$5,0,10*ROW('Hygiene Data'!E120))),'Data Summary'!DR126="Yes"),OFFSET('Hygiene Data'!$E$5,0,10*ROW('Hygiene Data'!E120)),NA())</f>
        <v>#N/A</v>
      </c>
      <c r="BD126" s="518" t="e">
        <f ca="1">+IF(AND(ISNUMBER(OFFSET('Hygiene Data'!$E$7,0,10*ROW('Hygiene Data'!E120))),'Data Summary'!DS126="Yes"),OFFSET('Hygiene Data'!$E$7,0,10*ROW('Hygiene Data'!E120)),NA())</f>
        <v>#N/A</v>
      </c>
      <c r="BE126" s="518" t="e">
        <f ca="1">+IF(AND(ISNUMBER(OFFSET('Hygiene Data'!$E$9,0,10*ROW('Hygiene Data'!E120))),'Data Summary'!DT126="Yes"),OFFSET('Hygiene Data'!$E$9,0,10*ROW('Hygiene Data'!E120)),NA())</f>
        <v>#N/A</v>
      </c>
      <c r="BF126" s="518" t="e">
        <f ca="1">+IF(AND(ISNUMBER(OFFSET('Hygiene Data'!$F$5,0,10*ROW('Hygiene Data'!F120))),'Data Summary'!DU126="Yes"),OFFSET('Hygiene Data'!$F$5,0,10*ROW('Hygiene Data'!F120)),NA())</f>
        <v>#N/A</v>
      </c>
      <c r="BG126" s="518" t="e">
        <f ca="1">+IF(AND(ISNUMBER(OFFSET('Hygiene Data'!$F$7,0,10*ROW('Hygiene Data'!F120))),'Data Summary'!DV126="Yes"),OFFSET('Hygiene Data'!$F$7,0,10*ROW('Hygiene Data'!F120)),NA())</f>
        <v>#N/A</v>
      </c>
      <c r="BH126" s="518" t="e">
        <f ca="1">+IF(AND(ISNUMBER(OFFSET('Hygiene Data'!$F$9,0,10*ROW('Hygiene Data'!F120))),'Data Summary'!DW126="Yes"),OFFSET('Hygiene Data'!$F$9,0,10*ROW('Hygiene Data'!F120)),NA())</f>
        <v>#N/A</v>
      </c>
      <c r="BI126" s="518" t="e">
        <f ca="1">+IF(AND(ISNUMBER(OFFSET('Hygiene Data'!$G$5,0,10*ROW('Hygiene Data'!G120))),'Data Summary'!DX126="Yes"),OFFSET('Hygiene Data'!$G$5,0,10*ROW('Hygiene Data'!G120)),NA())</f>
        <v>#N/A</v>
      </c>
      <c r="BJ126" s="518" t="e">
        <f ca="1">+IF(AND(ISNUMBER(OFFSET('Hygiene Data'!$G$7,0,10*ROW('Hygiene Data'!G120))),'Data Summary'!DY126="Yes"),OFFSET('Hygiene Data'!$G$7,0,10*ROW('Hygiene Data'!G120)),NA())</f>
        <v>#N/A</v>
      </c>
      <c r="BK126" s="518" t="e">
        <f ca="1">+IF(AND(ISNUMBER(OFFSET('Hygiene Data'!$G$9,0,10*ROW('Hygiene Data'!G120))),'Data Summary'!DZ126="Yes"),OFFSET('Hygiene Data'!$G$9,0,10*ROW('Hygiene Data'!G120)),NA())</f>
        <v>#N/A</v>
      </c>
      <c r="BL126" s="518" t="e">
        <f ca="1">+IF(AND(ISNUMBER(OFFSET('Hygiene Data'!$H$5,0,10*ROW('Hygiene Data'!H120))),'Data Summary'!EA126="Yes"),OFFSET('Hygiene Data'!$H$5,0,10*ROW('Hygiene Data'!H120)),NA())</f>
        <v>#N/A</v>
      </c>
      <c r="BM126" s="518" t="e">
        <f ca="1">+IF(AND(ISNUMBER(OFFSET('Hygiene Data'!$H$7,0,10*ROW('Hygiene Data'!H120))),'Data Summary'!EB126="Yes"),OFFSET('Hygiene Data'!$H$7,0,10*ROW('Hygiene Data'!H120)),NA())</f>
        <v>#N/A</v>
      </c>
      <c r="BN126" s="518" t="e">
        <f ca="1">+IF(AND(ISNUMBER(OFFSET('Hygiene Data'!$H$9,0,10*ROW('Hygiene Data'!H120))),'Data Summary'!EC126="Yes"),OFFSET('Hygiene Data'!$H$9,0,10*ROW('Hygiene Data'!H120)),NA())</f>
        <v>#N/A</v>
      </c>
      <c r="BO126" s="518" t="e">
        <f ca="1">+IF(AND(ISNUMBER(OFFSET('Hygiene Data'!$I$5,0,10*ROW('Hygiene Data'!I120))),'Data Summary'!ED126="Yes"),OFFSET('Hygiene Data'!$I$5,0,10*ROW('Hygiene Data'!I120)),NA())</f>
        <v>#N/A</v>
      </c>
      <c r="BP126" s="518" t="e">
        <f ca="1">+IF(AND(ISNUMBER(OFFSET('Hygiene Data'!$I$7,0,10*ROW('Hygiene Data'!I120))),'Data Summary'!EE126="Yes"),OFFSET('Hygiene Data'!$I$7,0,10*ROW('Hygiene Data'!I120)),NA())</f>
        <v>#N/A</v>
      </c>
      <c r="BQ126" s="518" t="e">
        <f ca="1">+IF(AND(ISNUMBER(OFFSET('Hygiene Data'!$I$9,0,10*ROW('Hygiene Data'!I120))),'Data Summary'!EF126="Yes"),OFFSET('Hygiene Data'!$I$9,0,10*ROW('Hygiene Data'!I120)),NA())</f>
        <v>#N/A</v>
      </c>
    </row>
    <row r="127" spans="1:69" x14ac:dyDescent="0.25">
      <c r="A127" s="514" t="e">
        <f ca="1">+RIGHT('Data Summary'!A127,LEN('Data Summary'!A127)-9)</f>
        <v>#VALUE!</v>
      </c>
      <c r="B127" s="488" t="str">
        <f ca="1">+IF(ISTEXT('Data Summary'!B127),'Data Summary'!B127,"")</f>
        <v/>
      </c>
      <c r="C127" s="515" t="e">
        <f ca="1">+VALUE('Data Summary'!C127)</f>
        <v>#VALUE!</v>
      </c>
      <c r="D127" s="516" t="e">
        <f ca="1">+IF(AND(ISNUMBER(OFFSET('Water Data'!$D$4,0,10*ROW('Water Data'!D121))),'Data Summary'!BS127="Yes"),100-OFFSET('Water Data'!$D$4,0,10*ROW('Water Data'!D121)),NA())</f>
        <v>#N/A</v>
      </c>
      <c r="E127" s="516" t="e">
        <f ca="1">+IF(AND(ISNUMBER(OFFSET('Water Data'!$D$6,0,10*ROW('Water Data'!D121))),'Data Summary'!BT127="Yes"),OFFSET('Water Data'!$D$6,0,10*ROW('Water Data'!D121)),NA())</f>
        <v>#N/A</v>
      </c>
      <c r="F127" s="516" t="e">
        <f ca="1">+IF(AND(ISNUMBER(OFFSET('Water Data'!$D$9,0,10*ROW('Water Data'!D121))),'Data Summary'!BU127="Yes"),OFFSET('Water Data'!$D$9,0,10*ROW('Water Data'!D121)),NA())</f>
        <v>#N/A</v>
      </c>
      <c r="G127" s="516" t="e">
        <f ca="1">+IF(AND(ISNUMBER(OFFSET('Water Data'!$E$4,0,10*ROW('Water Data'!E121))),'Data Summary'!BV127="Yes"),100-OFFSET('Water Data'!$E$4,0,10*ROW('Water Data'!E121)),NA())</f>
        <v>#N/A</v>
      </c>
      <c r="H127" s="516" t="e">
        <f ca="1">+IF(AND(ISNUMBER(OFFSET('Water Data'!$E$6,0,10*ROW('Water Data'!E121))),'Data Summary'!BW127="Yes"),OFFSET('Water Data'!$E$6,0,10*ROW('Water Data'!E121)),NA())</f>
        <v>#N/A</v>
      </c>
      <c r="I127" s="516" t="e">
        <f ca="1">+IF(AND(ISNUMBER(OFFSET('Water Data'!$E$9,0,10*ROW('Water Data'!E121))),'Data Summary'!BX127="Yes"),OFFSET('Water Data'!$E$9,0,10*ROW('Water Data'!E121)),NA())</f>
        <v>#N/A</v>
      </c>
      <c r="J127" s="516" t="e">
        <f ca="1">+IF(AND(ISNUMBER(OFFSET('Water Data'!$F$4,0,10*ROW('Water Data'!F121))),'Data Summary'!BY127="Yes"),100-OFFSET('Water Data'!$F$4,0,10*ROW('Water Data'!F121)),NA())</f>
        <v>#N/A</v>
      </c>
      <c r="K127" s="516" t="e">
        <f ca="1">+IF(AND(ISNUMBER(OFFSET('Water Data'!$F$6,0,10*ROW('Water Data'!F121))),'Data Summary'!BZ127="Yes"),OFFSET('Water Data'!$F$6,0,10*ROW('Water Data'!F121)),NA())</f>
        <v>#N/A</v>
      </c>
      <c r="L127" s="516" t="e">
        <f ca="1">+IF(AND(ISNUMBER(OFFSET('Water Data'!$F$9,0,10*ROW('Water Data'!F121))),'Data Summary'!CA127="Yes"),OFFSET('Water Data'!$F$9,0,10*ROW('Water Data'!F121)),NA())</f>
        <v>#N/A</v>
      </c>
      <c r="M127" s="516" t="e">
        <f ca="1">+IF(AND(ISNUMBER(OFFSET('Water Data'!$G$4,0,10*ROW('Water Data'!G121))),'Data Summary'!CB127="Yes"),100-OFFSET('Water Data'!$G$4,0,10*ROW('Water Data'!G121)),NA())</f>
        <v>#N/A</v>
      </c>
      <c r="N127" s="516" t="e">
        <f ca="1">+IF(AND(ISNUMBER(OFFSET('Water Data'!$G$6,0,10*ROW('Water Data'!G121))),'Data Summary'!CC127="Yes"),OFFSET('Water Data'!$G$6,0,10*ROW('Water Data'!G121)),NA())</f>
        <v>#N/A</v>
      </c>
      <c r="O127" s="516" t="e">
        <f ca="1">+IF(AND(ISNUMBER(OFFSET('Water Data'!$G$9,0,10*ROW('Water Data'!G121))),'Data Summary'!CD127="Yes"),OFFSET('Water Data'!$G$9,0,10*ROW('Water Data'!G121)),NA())</f>
        <v>#N/A</v>
      </c>
      <c r="P127" s="516" t="e">
        <f ca="1">+IF(AND(ISNUMBER(OFFSET('Water Data'!$H$4,0,10*ROW('Water Data'!H121))),'Data Summary'!CE127="Yes"),100-OFFSET('Water Data'!$H$4,0,10*ROW('Water Data'!H121)),NA())</f>
        <v>#N/A</v>
      </c>
      <c r="Q127" s="516" t="e">
        <f ca="1">+IF(AND(ISNUMBER(OFFSET('Water Data'!$H$6,0,10*ROW('Water Data'!H121))),'Data Summary'!CF127="Yes"),OFFSET('Water Data'!$H$6,0,10*ROW('Water Data'!H121)),NA())</f>
        <v>#N/A</v>
      </c>
      <c r="R127" s="516" t="e">
        <f ca="1">+IF(AND(ISNUMBER(OFFSET('Water Data'!$H$9,0,10*ROW('Water Data'!H121))),'Data Summary'!CG127="Yes"),OFFSET('Water Data'!$H$9,0,10*ROW('Water Data'!H121)),NA())</f>
        <v>#N/A</v>
      </c>
      <c r="S127" s="516" t="e">
        <f ca="1">+IF(AND(ISNUMBER(OFFSET('Water Data'!$I$4,0,10*ROW('Water Data'!I121))),'Data Summary'!CH127="Yes"),100-OFFSET('Water Data'!$I$4,0,10*ROW('Water Data'!I121)),NA())</f>
        <v>#N/A</v>
      </c>
      <c r="T127" s="516" t="e">
        <f ca="1">+IF(AND(ISNUMBER(OFFSET('Water Data'!$I$6,0,10*ROW('Water Data'!I121))),'Data Summary'!CI127="Yes"),OFFSET('Water Data'!$I$6,0,10*ROW('Water Data'!I121)),NA())</f>
        <v>#N/A</v>
      </c>
      <c r="U127" s="516" t="e">
        <f ca="1">+IF(AND(ISNUMBER(OFFSET('Water Data'!$I$9,0,10*ROW('Water Data'!I121))),'Data Summary'!CJ127="Yes"),OFFSET('Water Data'!$I$9,0,10*ROW('Water Data'!I121)),NA())</f>
        <v>#N/A</v>
      </c>
      <c r="V127" s="517" t="e">
        <f ca="1">+IF(AND(ISNUMBER(OFFSET('Sanitation Data'!$D$4,0,10*ROW('Sanitation Data'!D121))),'Data Summary'!CK127="Yes"),100-OFFSET('Sanitation Data'!$D$4,0,10*ROW('Sanitation Data'!D121)),NA())</f>
        <v>#N/A</v>
      </c>
      <c r="W127" s="517" t="e">
        <f ca="1">+IF(AND(ISNUMBER(OFFSET('Sanitation Data'!$D$6,0,10*ROW('Sanitation Data'!D121))),'Data Summary'!CL127="Yes"),OFFSET('Sanitation Data'!$D$6,0,10*ROW('Sanitation Data'!D121)),NA())</f>
        <v>#N/A</v>
      </c>
      <c r="X127" s="517" t="e">
        <f ca="1">+IF(AND(ISNUMBER(OFFSET('Sanitation Data'!$D$10,0,10*ROW('Sanitation Data'!D121))),'Data Summary'!CM127="Yes"),OFFSET('Sanitation Data'!$D$10,0,10*ROW('Sanitation Data'!D121)),NA())</f>
        <v>#N/A</v>
      </c>
      <c r="Y127" s="517" t="e">
        <f ca="1">+IF(AND(ISNUMBER(OFFSET('Sanitation Data'!$D$11,0,10*ROW('Sanitation Data'!D121))),'Data Summary'!CN127="Yes"),OFFSET('Sanitation Data'!$D$11,0,10*ROW('Sanitation Data'!D121)),NA())</f>
        <v>#N/A</v>
      </c>
      <c r="Z127" s="517" t="e">
        <f ca="1">+IF(AND(ISNUMBER(OFFSET('Sanitation Data'!$D$12,0,10*ROW('Sanitation Data'!D121))),'Data Summary'!CO127="Yes"),OFFSET('Sanitation Data'!$D$12,0,10*ROW('Sanitation Data'!D121)),NA())</f>
        <v>#N/A</v>
      </c>
      <c r="AA127" s="517" t="e">
        <f ca="1">+IF(AND(ISNUMBER(OFFSET('Sanitation Data'!$E$4,0,10*ROW('Sanitation Data'!E121))),'Data Summary'!CP127="Yes"),100-OFFSET('Sanitation Data'!$E$4,0,10*ROW('Sanitation Data'!E121)),NA())</f>
        <v>#N/A</v>
      </c>
      <c r="AB127" s="517" t="e">
        <f ca="1">+IF(AND(ISNUMBER(OFFSET('Sanitation Data'!$E$6,0,10*ROW('Sanitation Data'!E121))),'Data Summary'!CQ127="Yes"),OFFSET('Sanitation Data'!$E$6,0,10*ROW('Sanitation Data'!E121)),NA())</f>
        <v>#N/A</v>
      </c>
      <c r="AC127" s="517" t="e">
        <f ca="1">+IF(AND(ISNUMBER(OFFSET('Sanitation Data'!$E$10,0,10*ROW('Sanitation Data'!E121))),'Data Summary'!CR127="Yes"),OFFSET('Sanitation Data'!$E$10,0,10*ROW('Sanitation Data'!E121)),NA())</f>
        <v>#N/A</v>
      </c>
      <c r="AD127" s="517" t="e">
        <f ca="1">+IF(AND(ISNUMBER(OFFSET('Sanitation Data'!$E$11,0,10*ROW('Sanitation Data'!E121))),'Data Summary'!CS127="Yes"),OFFSET('Sanitation Data'!$E$11,0,10*ROW('Sanitation Data'!E121)),NA())</f>
        <v>#N/A</v>
      </c>
      <c r="AE127" s="517" t="e">
        <f ca="1">+IF(AND(ISNUMBER(OFFSET('Sanitation Data'!$E$12,0,10*ROW('Sanitation Data'!E121))),'Data Summary'!CT127="Yes"),OFFSET('Sanitation Data'!$E$12,0,10*ROW('Sanitation Data'!E121)),NA())</f>
        <v>#N/A</v>
      </c>
      <c r="AF127" s="517" t="e">
        <f ca="1">+IF(AND(ISNUMBER(OFFSET('Sanitation Data'!$F$4,0,10*ROW('Sanitation Data'!F121))),'Data Summary'!CU127="Yes"),100-OFFSET('Sanitation Data'!$F$4,0,10*ROW('Sanitation Data'!F121)),NA())</f>
        <v>#N/A</v>
      </c>
      <c r="AG127" s="517" t="e">
        <f ca="1">+IF(AND(ISNUMBER(OFFSET('Sanitation Data'!$F$6,0,10*ROW('Sanitation Data'!F121))),'Data Summary'!CV127="Yes"),OFFSET('Sanitation Data'!$F$6,0,10*ROW('Sanitation Data'!F121)),NA())</f>
        <v>#N/A</v>
      </c>
      <c r="AH127" s="517" t="e">
        <f ca="1">+IF(AND(ISNUMBER(OFFSET('Sanitation Data'!$F$10,0,10*ROW('Sanitation Data'!F121))),'Data Summary'!CW127="Yes"),OFFSET('Sanitation Data'!$F$10,0,10*ROW('Sanitation Data'!F121)),NA())</f>
        <v>#N/A</v>
      </c>
      <c r="AI127" s="517" t="e">
        <f ca="1">+IF(AND(ISNUMBER(OFFSET('Sanitation Data'!$F$11,0,10*ROW('Sanitation Data'!F121))),'Data Summary'!CX127="Yes"),OFFSET('Sanitation Data'!$F$11,0,10*ROW('Sanitation Data'!F121)),NA())</f>
        <v>#N/A</v>
      </c>
      <c r="AJ127" s="517" t="e">
        <f ca="1">+IF(AND(ISNUMBER(OFFSET('Sanitation Data'!$F$12,0,10*ROW('Sanitation Data'!F121))),'Data Summary'!CY127="Yes"),OFFSET('Sanitation Data'!$F$12,0,10*ROW('Sanitation Data'!F121)),NA())</f>
        <v>#N/A</v>
      </c>
      <c r="AK127" s="517" t="e">
        <f ca="1">+IF(AND(ISNUMBER(OFFSET('Sanitation Data'!$G$4,0,10*ROW('Sanitation Data'!G121))),'Data Summary'!CZ127="Yes"),100-OFFSET('Sanitation Data'!$G$4,0,10*ROW('Sanitation Data'!G121)),NA())</f>
        <v>#N/A</v>
      </c>
      <c r="AL127" s="517" t="e">
        <f ca="1">+IF(AND(ISNUMBER(OFFSET('Sanitation Data'!$G$6,0,10*ROW('Sanitation Data'!G121))),'Data Summary'!DA127="Yes"),OFFSET('Sanitation Data'!$G$6,0,10*ROW('Sanitation Data'!G121)),NA())</f>
        <v>#N/A</v>
      </c>
      <c r="AM127" s="517" t="e">
        <f ca="1">+IF(AND(ISNUMBER(OFFSET('Sanitation Data'!$G$10,0,10*ROW('Sanitation Data'!G121))),'Data Summary'!DB127="Yes"),OFFSET('Sanitation Data'!$G$10,0,10*ROW('Sanitation Data'!G121)),NA())</f>
        <v>#N/A</v>
      </c>
      <c r="AN127" s="517" t="e">
        <f ca="1">+IF(AND(ISNUMBER(OFFSET('Sanitation Data'!$G$11,0,10*ROW('Sanitation Data'!G121))),'Data Summary'!DC127="Yes"),OFFSET('Sanitation Data'!$G$11,0,10*ROW('Sanitation Data'!G121)),NA())</f>
        <v>#N/A</v>
      </c>
      <c r="AO127" s="517" t="e">
        <f ca="1">+IF(AND(ISNUMBER(OFFSET('Sanitation Data'!$G$12,0,10*ROW('Sanitation Data'!G121))),'Data Summary'!DD127="Yes"),OFFSET('Sanitation Data'!$G$12,0,10*ROW('Sanitation Data'!G121)),NA())</f>
        <v>#N/A</v>
      </c>
      <c r="AP127" s="517" t="e">
        <f ca="1">+IF(AND(ISNUMBER(OFFSET('Sanitation Data'!$H$4,0,10*ROW('Sanitation Data'!H121))),'Data Summary'!DE127="Yes"),100-OFFSET('Sanitation Data'!$H$4,0,10*ROW('Sanitation Data'!H121)),NA())</f>
        <v>#N/A</v>
      </c>
      <c r="AQ127" s="517" t="e">
        <f ca="1">+IF(AND(ISNUMBER(OFFSET('Sanitation Data'!$H$6,0,10*ROW('Sanitation Data'!H121))),'Data Summary'!DF127="Yes"),OFFSET('Sanitation Data'!$H$6,0,10*ROW('Sanitation Data'!H121)),NA())</f>
        <v>#N/A</v>
      </c>
      <c r="AR127" s="517" t="e">
        <f ca="1">+IF(AND(ISNUMBER(OFFSET('Sanitation Data'!$H$10,0,10*ROW('Sanitation Data'!H121))),'Data Summary'!DG127="Yes"),OFFSET('Sanitation Data'!$H$10,0,10*ROW('Sanitation Data'!H121)),NA())</f>
        <v>#N/A</v>
      </c>
      <c r="AS127" s="517" t="e">
        <f ca="1">+IF(AND(ISNUMBER(OFFSET('Sanitation Data'!$H$11,0,10*ROW('Sanitation Data'!H121))),'Data Summary'!DH127="Yes"),OFFSET('Sanitation Data'!$H$11,0,10*ROW('Sanitation Data'!H121)),NA())</f>
        <v>#N/A</v>
      </c>
      <c r="AT127" s="517" t="e">
        <f ca="1">+IF(AND(ISNUMBER(OFFSET('Sanitation Data'!$H$12,0,10*ROW('Sanitation Data'!H121))),'Data Summary'!DI127="Yes"),OFFSET('Sanitation Data'!$H$12,0,10*ROW('Sanitation Data'!H121)),NA())</f>
        <v>#N/A</v>
      </c>
      <c r="AU127" s="517" t="e">
        <f ca="1">+IF(AND(ISNUMBER(OFFSET('Sanitation Data'!$I$4,0,10*ROW('Sanitation Data'!I121))),'Data Summary'!DJ127="Yes"),100-OFFSET('Sanitation Data'!$I$4,0,10*ROW('Sanitation Data'!I121)),NA())</f>
        <v>#N/A</v>
      </c>
      <c r="AV127" s="517" t="e">
        <f ca="1">+IF(AND(ISNUMBER(OFFSET('Sanitation Data'!$I$6,0,10*ROW('Sanitation Data'!I121))),'Data Summary'!DK127="Yes"),OFFSET('Sanitation Data'!$I$6,0,10*ROW('Sanitation Data'!I121)),NA())</f>
        <v>#N/A</v>
      </c>
      <c r="AW127" s="517" t="e">
        <f ca="1">+IF(AND(ISNUMBER(OFFSET('Sanitation Data'!$I$10,0,10*ROW('Sanitation Data'!I121))),'Data Summary'!DL127="Yes"),OFFSET('Sanitation Data'!$I$10,0,10*ROW('Sanitation Data'!I121)),NA())</f>
        <v>#N/A</v>
      </c>
      <c r="AX127" s="517" t="e">
        <f ca="1">+IF(AND(ISNUMBER(OFFSET('Sanitation Data'!$I$11,0,10*ROW('Sanitation Data'!I121))),'Data Summary'!DM127="Yes"),OFFSET('Sanitation Data'!$I$11,0,10*ROW('Sanitation Data'!I121)),NA())</f>
        <v>#N/A</v>
      </c>
      <c r="AY127" s="517" t="e">
        <f ca="1">+IF(AND(ISNUMBER(OFFSET('Sanitation Data'!$I$12,0,10*ROW('Sanitation Data'!I121))),'Data Summary'!DN127="Yes"),OFFSET('Sanitation Data'!$I$12,0,10*ROW('Sanitation Data'!I121)),NA())</f>
        <v>#N/A</v>
      </c>
      <c r="AZ127" s="518" t="e">
        <f ca="1">+IF(AND(ISNUMBER(OFFSET('Hygiene Data'!$D$5,0,10*ROW('Hygiene Data'!D121))),'Data Summary'!DO127="Yes"),OFFSET('Hygiene Data'!$D$5,0,10*ROW('Hygiene Data'!D121)),NA())</f>
        <v>#N/A</v>
      </c>
      <c r="BA127" s="518" t="e">
        <f ca="1">+IF(AND(ISNUMBER(OFFSET('Hygiene Data'!$D$7,0,10*ROW('Hygiene Data'!D121))),'Data Summary'!DP127="Yes"),OFFSET('Hygiene Data'!$D$7,0,10*ROW('Hygiene Data'!D121)),NA())</f>
        <v>#N/A</v>
      </c>
      <c r="BB127" s="518" t="e">
        <f ca="1">+IF(AND(ISNUMBER(OFFSET('Hygiene Data'!$D$9,0,10*ROW('Hygiene Data'!D121))),'Data Summary'!DQ127="Yes"),OFFSET('Hygiene Data'!$D$9,0,10*ROW('Hygiene Data'!D121)),NA())</f>
        <v>#N/A</v>
      </c>
      <c r="BC127" s="518" t="e">
        <f ca="1">+IF(AND(ISNUMBER(OFFSET('Hygiene Data'!$E$5,0,10*ROW('Hygiene Data'!E121))),'Data Summary'!DR127="Yes"),OFFSET('Hygiene Data'!$E$5,0,10*ROW('Hygiene Data'!E121)),NA())</f>
        <v>#N/A</v>
      </c>
      <c r="BD127" s="518" t="e">
        <f ca="1">+IF(AND(ISNUMBER(OFFSET('Hygiene Data'!$E$7,0,10*ROW('Hygiene Data'!E121))),'Data Summary'!DS127="Yes"),OFFSET('Hygiene Data'!$E$7,0,10*ROW('Hygiene Data'!E121)),NA())</f>
        <v>#N/A</v>
      </c>
      <c r="BE127" s="518" t="e">
        <f ca="1">+IF(AND(ISNUMBER(OFFSET('Hygiene Data'!$E$9,0,10*ROW('Hygiene Data'!E121))),'Data Summary'!DT127="Yes"),OFFSET('Hygiene Data'!$E$9,0,10*ROW('Hygiene Data'!E121)),NA())</f>
        <v>#N/A</v>
      </c>
      <c r="BF127" s="518" t="e">
        <f ca="1">+IF(AND(ISNUMBER(OFFSET('Hygiene Data'!$F$5,0,10*ROW('Hygiene Data'!F121))),'Data Summary'!DU127="Yes"),OFFSET('Hygiene Data'!$F$5,0,10*ROW('Hygiene Data'!F121)),NA())</f>
        <v>#N/A</v>
      </c>
      <c r="BG127" s="518" t="e">
        <f ca="1">+IF(AND(ISNUMBER(OFFSET('Hygiene Data'!$F$7,0,10*ROW('Hygiene Data'!F121))),'Data Summary'!DV127="Yes"),OFFSET('Hygiene Data'!$F$7,0,10*ROW('Hygiene Data'!F121)),NA())</f>
        <v>#N/A</v>
      </c>
      <c r="BH127" s="518" t="e">
        <f ca="1">+IF(AND(ISNUMBER(OFFSET('Hygiene Data'!$F$9,0,10*ROW('Hygiene Data'!F121))),'Data Summary'!DW127="Yes"),OFFSET('Hygiene Data'!$F$9,0,10*ROW('Hygiene Data'!F121)),NA())</f>
        <v>#N/A</v>
      </c>
      <c r="BI127" s="518" t="e">
        <f ca="1">+IF(AND(ISNUMBER(OFFSET('Hygiene Data'!$G$5,0,10*ROW('Hygiene Data'!G121))),'Data Summary'!DX127="Yes"),OFFSET('Hygiene Data'!$G$5,0,10*ROW('Hygiene Data'!G121)),NA())</f>
        <v>#N/A</v>
      </c>
      <c r="BJ127" s="518" t="e">
        <f ca="1">+IF(AND(ISNUMBER(OFFSET('Hygiene Data'!$G$7,0,10*ROW('Hygiene Data'!G121))),'Data Summary'!DY127="Yes"),OFFSET('Hygiene Data'!$G$7,0,10*ROW('Hygiene Data'!G121)),NA())</f>
        <v>#N/A</v>
      </c>
      <c r="BK127" s="518" t="e">
        <f ca="1">+IF(AND(ISNUMBER(OFFSET('Hygiene Data'!$G$9,0,10*ROW('Hygiene Data'!G121))),'Data Summary'!DZ127="Yes"),OFFSET('Hygiene Data'!$G$9,0,10*ROW('Hygiene Data'!G121)),NA())</f>
        <v>#N/A</v>
      </c>
      <c r="BL127" s="518" t="e">
        <f ca="1">+IF(AND(ISNUMBER(OFFSET('Hygiene Data'!$H$5,0,10*ROW('Hygiene Data'!H121))),'Data Summary'!EA127="Yes"),OFFSET('Hygiene Data'!$H$5,0,10*ROW('Hygiene Data'!H121)),NA())</f>
        <v>#N/A</v>
      </c>
      <c r="BM127" s="518" t="e">
        <f ca="1">+IF(AND(ISNUMBER(OFFSET('Hygiene Data'!$H$7,0,10*ROW('Hygiene Data'!H121))),'Data Summary'!EB127="Yes"),OFFSET('Hygiene Data'!$H$7,0,10*ROW('Hygiene Data'!H121)),NA())</f>
        <v>#N/A</v>
      </c>
      <c r="BN127" s="518" t="e">
        <f ca="1">+IF(AND(ISNUMBER(OFFSET('Hygiene Data'!$H$9,0,10*ROW('Hygiene Data'!H121))),'Data Summary'!EC127="Yes"),OFFSET('Hygiene Data'!$H$9,0,10*ROW('Hygiene Data'!H121)),NA())</f>
        <v>#N/A</v>
      </c>
      <c r="BO127" s="518" t="e">
        <f ca="1">+IF(AND(ISNUMBER(OFFSET('Hygiene Data'!$I$5,0,10*ROW('Hygiene Data'!I121))),'Data Summary'!ED127="Yes"),OFFSET('Hygiene Data'!$I$5,0,10*ROW('Hygiene Data'!I121)),NA())</f>
        <v>#N/A</v>
      </c>
      <c r="BP127" s="518" t="e">
        <f ca="1">+IF(AND(ISNUMBER(OFFSET('Hygiene Data'!$I$7,0,10*ROW('Hygiene Data'!I121))),'Data Summary'!EE127="Yes"),OFFSET('Hygiene Data'!$I$7,0,10*ROW('Hygiene Data'!I121)),NA())</f>
        <v>#N/A</v>
      </c>
      <c r="BQ127" s="518" t="e">
        <f ca="1">+IF(AND(ISNUMBER(OFFSET('Hygiene Data'!$I$9,0,10*ROW('Hygiene Data'!I121))),'Data Summary'!EF127="Yes"),OFFSET('Hygiene Data'!$I$9,0,10*ROW('Hygiene Data'!I121)),NA())</f>
        <v>#N/A</v>
      </c>
    </row>
    <row r="128" spans="1:69" x14ac:dyDescent="0.25">
      <c r="A128" s="514" t="e">
        <f ca="1">+RIGHT('Data Summary'!A128,LEN('Data Summary'!A128)-9)</f>
        <v>#VALUE!</v>
      </c>
      <c r="B128" s="488" t="str">
        <f ca="1">+IF(ISTEXT('Data Summary'!B128),'Data Summary'!B128,"")</f>
        <v/>
      </c>
      <c r="C128" s="515" t="e">
        <f ca="1">+VALUE('Data Summary'!C128)</f>
        <v>#VALUE!</v>
      </c>
      <c r="D128" s="516" t="e">
        <f ca="1">+IF(AND(ISNUMBER(OFFSET('Water Data'!$D$4,0,10*ROW('Water Data'!D122))),'Data Summary'!BS128="Yes"),100-OFFSET('Water Data'!$D$4,0,10*ROW('Water Data'!D122)),NA())</f>
        <v>#N/A</v>
      </c>
      <c r="E128" s="516" t="e">
        <f ca="1">+IF(AND(ISNUMBER(OFFSET('Water Data'!$D$6,0,10*ROW('Water Data'!D122))),'Data Summary'!BT128="Yes"),OFFSET('Water Data'!$D$6,0,10*ROW('Water Data'!D122)),NA())</f>
        <v>#N/A</v>
      </c>
      <c r="F128" s="516" t="e">
        <f ca="1">+IF(AND(ISNUMBER(OFFSET('Water Data'!$D$9,0,10*ROW('Water Data'!D122))),'Data Summary'!BU128="Yes"),OFFSET('Water Data'!$D$9,0,10*ROW('Water Data'!D122)),NA())</f>
        <v>#N/A</v>
      </c>
      <c r="G128" s="516" t="e">
        <f ca="1">+IF(AND(ISNUMBER(OFFSET('Water Data'!$E$4,0,10*ROW('Water Data'!E122))),'Data Summary'!BV128="Yes"),100-OFFSET('Water Data'!$E$4,0,10*ROW('Water Data'!E122)),NA())</f>
        <v>#N/A</v>
      </c>
      <c r="H128" s="516" t="e">
        <f ca="1">+IF(AND(ISNUMBER(OFFSET('Water Data'!$E$6,0,10*ROW('Water Data'!E122))),'Data Summary'!BW128="Yes"),OFFSET('Water Data'!$E$6,0,10*ROW('Water Data'!E122)),NA())</f>
        <v>#N/A</v>
      </c>
      <c r="I128" s="516" t="e">
        <f ca="1">+IF(AND(ISNUMBER(OFFSET('Water Data'!$E$9,0,10*ROW('Water Data'!E122))),'Data Summary'!BX128="Yes"),OFFSET('Water Data'!$E$9,0,10*ROW('Water Data'!E122)),NA())</f>
        <v>#N/A</v>
      </c>
      <c r="J128" s="516" t="e">
        <f ca="1">+IF(AND(ISNUMBER(OFFSET('Water Data'!$F$4,0,10*ROW('Water Data'!F122))),'Data Summary'!BY128="Yes"),100-OFFSET('Water Data'!$F$4,0,10*ROW('Water Data'!F122)),NA())</f>
        <v>#N/A</v>
      </c>
      <c r="K128" s="516" t="e">
        <f ca="1">+IF(AND(ISNUMBER(OFFSET('Water Data'!$F$6,0,10*ROW('Water Data'!F122))),'Data Summary'!BZ128="Yes"),OFFSET('Water Data'!$F$6,0,10*ROW('Water Data'!F122)),NA())</f>
        <v>#N/A</v>
      </c>
      <c r="L128" s="516" t="e">
        <f ca="1">+IF(AND(ISNUMBER(OFFSET('Water Data'!$F$9,0,10*ROW('Water Data'!F122))),'Data Summary'!CA128="Yes"),OFFSET('Water Data'!$F$9,0,10*ROW('Water Data'!F122)),NA())</f>
        <v>#N/A</v>
      </c>
      <c r="M128" s="516" t="e">
        <f ca="1">+IF(AND(ISNUMBER(OFFSET('Water Data'!$G$4,0,10*ROW('Water Data'!G122))),'Data Summary'!CB128="Yes"),100-OFFSET('Water Data'!$G$4,0,10*ROW('Water Data'!G122)),NA())</f>
        <v>#N/A</v>
      </c>
      <c r="N128" s="516" t="e">
        <f ca="1">+IF(AND(ISNUMBER(OFFSET('Water Data'!$G$6,0,10*ROW('Water Data'!G122))),'Data Summary'!CC128="Yes"),OFFSET('Water Data'!$G$6,0,10*ROW('Water Data'!G122)),NA())</f>
        <v>#N/A</v>
      </c>
      <c r="O128" s="516" t="e">
        <f ca="1">+IF(AND(ISNUMBER(OFFSET('Water Data'!$G$9,0,10*ROW('Water Data'!G122))),'Data Summary'!CD128="Yes"),OFFSET('Water Data'!$G$9,0,10*ROW('Water Data'!G122)),NA())</f>
        <v>#N/A</v>
      </c>
      <c r="P128" s="516" t="e">
        <f ca="1">+IF(AND(ISNUMBER(OFFSET('Water Data'!$H$4,0,10*ROW('Water Data'!H122))),'Data Summary'!CE128="Yes"),100-OFFSET('Water Data'!$H$4,0,10*ROW('Water Data'!H122)),NA())</f>
        <v>#N/A</v>
      </c>
      <c r="Q128" s="516" t="e">
        <f ca="1">+IF(AND(ISNUMBER(OFFSET('Water Data'!$H$6,0,10*ROW('Water Data'!H122))),'Data Summary'!CF128="Yes"),OFFSET('Water Data'!$H$6,0,10*ROW('Water Data'!H122)),NA())</f>
        <v>#N/A</v>
      </c>
      <c r="R128" s="516" t="e">
        <f ca="1">+IF(AND(ISNUMBER(OFFSET('Water Data'!$H$9,0,10*ROW('Water Data'!H122))),'Data Summary'!CG128="Yes"),OFFSET('Water Data'!$H$9,0,10*ROW('Water Data'!H122)),NA())</f>
        <v>#N/A</v>
      </c>
      <c r="S128" s="516" t="e">
        <f ca="1">+IF(AND(ISNUMBER(OFFSET('Water Data'!$I$4,0,10*ROW('Water Data'!I122))),'Data Summary'!CH128="Yes"),100-OFFSET('Water Data'!$I$4,0,10*ROW('Water Data'!I122)),NA())</f>
        <v>#N/A</v>
      </c>
      <c r="T128" s="516" t="e">
        <f ca="1">+IF(AND(ISNUMBER(OFFSET('Water Data'!$I$6,0,10*ROW('Water Data'!I122))),'Data Summary'!CI128="Yes"),OFFSET('Water Data'!$I$6,0,10*ROW('Water Data'!I122)),NA())</f>
        <v>#N/A</v>
      </c>
      <c r="U128" s="516" t="e">
        <f ca="1">+IF(AND(ISNUMBER(OFFSET('Water Data'!$I$9,0,10*ROW('Water Data'!I122))),'Data Summary'!CJ128="Yes"),OFFSET('Water Data'!$I$9,0,10*ROW('Water Data'!I122)),NA())</f>
        <v>#N/A</v>
      </c>
      <c r="V128" s="517" t="e">
        <f ca="1">+IF(AND(ISNUMBER(OFFSET('Sanitation Data'!$D$4,0,10*ROW('Sanitation Data'!D122))),'Data Summary'!CK128="Yes"),100-OFFSET('Sanitation Data'!$D$4,0,10*ROW('Sanitation Data'!D122)),NA())</f>
        <v>#N/A</v>
      </c>
      <c r="W128" s="517" t="e">
        <f ca="1">+IF(AND(ISNUMBER(OFFSET('Sanitation Data'!$D$6,0,10*ROW('Sanitation Data'!D122))),'Data Summary'!CL128="Yes"),OFFSET('Sanitation Data'!$D$6,0,10*ROW('Sanitation Data'!D122)),NA())</f>
        <v>#N/A</v>
      </c>
      <c r="X128" s="517" t="e">
        <f ca="1">+IF(AND(ISNUMBER(OFFSET('Sanitation Data'!$D$10,0,10*ROW('Sanitation Data'!D122))),'Data Summary'!CM128="Yes"),OFFSET('Sanitation Data'!$D$10,0,10*ROW('Sanitation Data'!D122)),NA())</f>
        <v>#N/A</v>
      </c>
      <c r="Y128" s="517" t="e">
        <f ca="1">+IF(AND(ISNUMBER(OFFSET('Sanitation Data'!$D$11,0,10*ROW('Sanitation Data'!D122))),'Data Summary'!CN128="Yes"),OFFSET('Sanitation Data'!$D$11,0,10*ROW('Sanitation Data'!D122)),NA())</f>
        <v>#N/A</v>
      </c>
      <c r="Z128" s="517" t="e">
        <f ca="1">+IF(AND(ISNUMBER(OFFSET('Sanitation Data'!$D$12,0,10*ROW('Sanitation Data'!D122))),'Data Summary'!CO128="Yes"),OFFSET('Sanitation Data'!$D$12,0,10*ROW('Sanitation Data'!D122)),NA())</f>
        <v>#N/A</v>
      </c>
      <c r="AA128" s="517" t="e">
        <f ca="1">+IF(AND(ISNUMBER(OFFSET('Sanitation Data'!$E$4,0,10*ROW('Sanitation Data'!E122))),'Data Summary'!CP128="Yes"),100-OFFSET('Sanitation Data'!$E$4,0,10*ROW('Sanitation Data'!E122)),NA())</f>
        <v>#N/A</v>
      </c>
      <c r="AB128" s="517" t="e">
        <f ca="1">+IF(AND(ISNUMBER(OFFSET('Sanitation Data'!$E$6,0,10*ROW('Sanitation Data'!E122))),'Data Summary'!CQ128="Yes"),OFFSET('Sanitation Data'!$E$6,0,10*ROW('Sanitation Data'!E122)),NA())</f>
        <v>#N/A</v>
      </c>
      <c r="AC128" s="517" t="e">
        <f ca="1">+IF(AND(ISNUMBER(OFFSET('Sanitation Data'!$E$10,0,10*ROW('Sanitation Data'!E122))),'Data Summary'!CR128="Yes"),OFFSET('Sanitation Data'!$E$10,0,10*ROW('Sanitation Data'!E122)),NA())</f>
        <v>#N/A</v>
      </c>
      <c r="AD128" s="517" t="e">
        <f ca="1">+IF(AND(ISNUMBER(OFFSET('Sanitation Data'!$E$11,0,10*ROW('Sanitation Data'!E122))),'Data Summary'!CS128="Yes"),OFFSET('Sanitation Data'!$E$11,0,10*ROW('Sanitation Data'!E122)),NA())</f>
        <v>#N/A</v>
      </c>
      <c r="AE128" s="517" t="e">
        <f ca="1">+IF(AND(ISNUMBER(OFFSET('Sanitation Data'!$E$12,0,10*ROW('Sanitation Data'!E122))),'Data Summary'!CT128="Yes"),OFFSET('Sanitation Data'!$E$12,0,10*ROW('Sanitation Data'!E122)),NA())</f>
        <v>#N/A</v>
      </c>
      <c r="AF128" s="517" t="e">
        <f ca="1">+IF(AND(ISNUMBER(OFFSET('Sanitation Data'!$F$4,0,10*ROW('Sanitation Data'!F122))),'Data Summary'!CU128="Yes"),100-OFFSET('Sanitation Data'!$F$4,0,10*ROW('Sanitation Data'!F122)),NA())</f>
        <v>#N/A</v>
      </c>
      <c r="AG128" s="517" t="e">
        <f ca="1">+IF(AND(ISNUMBER(OFFSET('Sanitation Data'!$F$6,0,10*ROW('Sanitation Data'!F122))),'Data Summary'!CV128="Yes"),OFFSET('Sanitation Data'!$F$6,0,10*ROW('Sanitation Data'!F122)),NA())</f>
        <v>#N/A</v>
      </c>
      <c r="AH128" s="517" t="e">
        <f ca="1">+IF(AND(ISNUMBER(OFFSET('Sanitation Data'!$F$10,0,10*ROW('Sanitation Data'!F122))),'Data Summary'!CW128="Yes"),OFFSET('Sanitation Data'!$F$10,0,10*ROW('Sanitation Data'!F122)),NA())</f>
        <v>#N/A</v>
      </c>
      <c r="AI128" s="517" t="e">
        <f ca="1">+IF(AND(ISNUMBER(OFFSET('Sanitation Data'!$F$11,0,10*ROW('Sanitation Data'!F122))),'Data Summary'!CX128="Yes"),OFFSET('Sanitation Data'!$F$11,0,10*ROW('Sanitation Data'!F122)),NA())</f>
        <v>#N/A</v>
      </c>
      <c r="AJ128" s="517" t="e">
        <f ca="1">+IF(AND(ISNUMBER(OFFSET('Sanitation Data'!$F$12,0,10*ROW('Sanitation Data'!F122))),'Data Summary'!CY128="Yes"),OFFSET('Sanitation Data'!$F$12,0,10*ROW('Sanitation Data'!F122)),NA())</f>
        <v>#N/A</v>
      </c>
      <c r="AK128" s="517" t="e">
        <f ca="1">+IF(AND(ISNUMBER(OFFSET('Sanitation Data'!$G$4,0,10*ROW('Sanitation Data'!G122))),'Data Summary'!CZ128="Yes"),100-OFFSET('Sanitation Data'!$G$4,0,10*ROW('Sanitation Data'!G122)),NA())</f>
        <v>#N/A</v>
      </c>
      <c r="AL128" s="517" t="e">
        <f ca="1">+IF(AND(ISNUMBER(OFFSET('Sanitation Data'!$G$6,0,10*ROW('Sanitation Data'!G122))),'Data Summary'!DA128="Yes"),OFFSET('Sanitation Data'!$G$6,0,10*ROW('Sanitation Data'!G122)),NA())</f>
        <v>#N/A</v>
      </c>
      <c r="AM128" s="517" t="e">
        <f ca="1">+IF(AND(ISNUMBER(OFFSET('Sanitation Data'!$G$10,0,10*ROW('Sanitation Data'!G122))),'Data Summary'!DB128="Yes"),OFFSET('Sanitation Data'!$G$10,0,10*ROW('Sanitation Data'!G122)),NA())</f>
        <v>#N/A</v>
      </c>
      <c r="AN128" s="517" t="e">
        <f ca="1">+IF(AND(ISNUMBER(OFFSET('Sanitation Data'!$G$11,0,10*ROW('Sanitation Data'!G122))),'Data Summary'!DC128="Yes"),OFFSET('Sanitation Data'!$G$11,0,10*ROW('Sanitation Data'!G122)),NA())</f>
        <v>#N/A</v>
      </c>
      <c r="AO128" s="517" t="e">
        <f ca="1">+IF(AND(ISNUMBER(OFFSET('Sanitation Data'!$G$12,0,10*ROW('Sanitation Data'!G122))),'Data Summary'!DD128="Yes"),OFFSET('Sanitation Data'!$G$12,0,10*ROW('Sanitation Data'!G122)),NA())</f>
        <v>#N/A</v>
      </c>
      <c r="AP128" s="517" t="e">
        <f ca="1">+IF(AND(ISNUMBER(OFFSET('Sanitation Data'!$H$4,0,10*ROW('Sanitation Data'!H122))),'Data Summary'!DE128="Yes"),100-OFFSET('Sanitation Data'!$H$4,0,10*ROW('Sanitation Data'!H122)),NA())</f>
        <v>#N/A</v>
      </c>
      <c r="AQ128" s="517" t="e">
        <f ca="1">+IF(AND(ISNUMBER(OFFSET('Sanitation Data'!$H$6,0,10*ROW('Sanitation Data'!H122))),'Data Summary'!DF128="Yes"),OFFSET('Sanitation Data'!$H$6,0,10*ROW('Sanitation Data'!H122)),NA())</f>
        <v>#N/A</v>
      </c>
      <c r="AR128" s="517" t="e">
        <f ca="1">+IF(AND(ISNUMBER(OFFSET('Sanitation Data'!$H$10,0,10*ROW('Sanitation Data'!H122))),'Data Summary'!DG128="Yes"),OFFSET('Sanitation Data'!$H$10,0,10*ROW('Sanitation Data'!H122)),NA())</f>
        <v>#N/A</v>
      </c>
      <c r="AS128" s="517" t="e">
        <f ca="1">+IF(AND(ISNUMBER(OFFSET('Sanitation Data'!$H$11,0,10*ROW('Sanitation Data'!H122))),'Data Summary'!DH128="Yes"),OFFSET('Sanitation Data'!$H$11,0,10*ROW('Sanitation Data'!H122)),NA())</f>
        <v>#N/A</v>
      </c>
      <c r="AT128" s="517" t="e">
        <f ca="1">+IF(AND(ISNUMBER(OFFSET('Sanitation Data'!$H$12,0,10*ROW('Sanitation Data'!H122))),'Data Summary'!DI128="Yes"),OFFSET('Sanitation Data'!$H$12,0,10*ROW('Sanitation Data'!H122)),NA())</f>
        <v>#N/A</v>
      </c>
      <c r="AU128" s="517" t="e">
        <f ca="1">+IF(AND(ISNUMBER(OFFSET('Sanitation Data'!$I$4,0,10*ROW('Sanitation Data'!I122))),'Data Summary'!DJ128="Yes"),100-OFFSET('Sanitation Data'!$I$4,0,10*ROW('Sanitation Data'!I122)),NA())</f>
        <v>#N/A</v>
      </c>
      <c r="AV128" s="517" t="e">
        <f ca="1">+IF(AND(ISNUMBER(OFFSET('Sanitation Data'!$I$6,0,10*ROW('Sanitation Data'!I122))),'Data Summary'!DK128="Yes"),OFFSET('Sanitation Data'!$I$6,0,10*ROW('Sanitation Data'!I122)),NA())</f>
        <v>#N/A</v>
      </c>
      <c r="AW128" s="517" t="e">
        <f ca="1">+IF(AND(ISNUMBER(OFFSET('Sanitation Data'!$I$10,0,10*ROW('Sanitation Data'!I122))),'Data Summary'!DL128="Yes"),OFFSET('Sanitation Data'!$I$10,0,10*ROW('Sanitation Data'!I122)),NA())</f>
        <v>#N/A</v>
      </c>
      <c r="AX128" s="517" t="e">
        <f ca="1">+IF(AND(ISNUMBER(OFFSET('Sanitation Data'!$I$11,0,10*ROW('Sanitation Data'!I122))),'Data Summary'!DM128="Yes"),OFFSET('Sanitation Data'!$I$11,0,10*ROW('Sanitation Data'!I122)),NA())</f>
        <v>#N/A</v>
      </c>
      <c r="AY128" s="517" t="e">
        <f ca="1">+IF(AND(ISNUMBER(OFFSET('Sanitation Data'!$I$12,0,10*ROW('Sanitation Data'!I122))),'Data Summary'!DN128="Yes"),OFFSET('Sanitation Data'!$I$12,0,10*ROW('Sanitation Data'!I122)),NA())</f>
        <v>#N/A</v>
      </c>
      <c r="AZ128" s="518" t="e">
        <f ca="1">+IF(AND(ISNUMBER(OFFSET('Hygiene Data'!$D$5,0,10*ROW('Hygiene Data'!D122))),'Data Summary'!DO128="Yes"),OFFSET('Hygiene Data'!$D$5,0,10*ROW('Hygiene Data'!D122)),NA())</f>
        <v>#N/A</v>
      </c>
      <c r="BA128" s="518" t="e">
        <f ca="1">+IF(AND(ISNUMBER(OFFSET('Hygiene Data'!$D$7,0,10*ROW('Hygiene Data'!D122))),'Data Summary'!DP128="Yes"),OFFSET('Hygiene Data'!$D$7,0,10*ROW('Hygiene Data'!D122)),NA())</f>
        <v>#N/A</v>
      </c>
      <c r="BB128" s="518" t="e">
        <f ca="1">+IF(AND(ISNUMBER(OFFSET('Hygiene Data'!$D$9,0,10*ROW('Hygiene Data'!D122))),'Data Summary'!DQ128="Yes"),OFFSET('Hygiene Data'!$D$9,0,10*ROW('Hygiene Data'!D122)),NA())</f>
        <v>#N/A</v>
      </c>
      <c r="BC128" s="518" t="e">
        <f ca="1">+IF(AND(ISNUMBER(OFFSET('Hygiene Data'!$E$5,0,10*ROW('Hygiene Data'!E122))),'Data Summary'!DR128="Yes"),OFFSET('Hygiene Data'!$E$5,0,10*ROW('Hygiene Data'!E122)),NA())</f>
        <v>#N/A</v>
      </c>
      <c r="BD128" s="518" t="e">
        <f ca="1">+IF(AND(ISNUMBER(OFFSET('Hygiene Data'!$E$7,0,10*ROW('Hygiene Data'!E122))),'Data Summary'!DS128="Yes"),OFFSET('Hygiene Data'!$E$7,0,10*ROW('Hygiene Data'!E122)),NA())</f>
        <v>#N/A</v>
      </c>
      <c r="BE128" s="518" t="e">
        <f ca="1">+IF(AND(ISNUMBER(OFFSET('Hygiene Data'!$E$9,0,10*ROW('Hygiene Data'!E122))),'Data Summary'!DT128="Yes"),OFFSET('Hygiene Data'!$E$9,0,10*ROW('Hygiene Data'!E122)),NA())</f>
        <v>#N/A</v>
      </c>
      <c r="BF128" s="518" t="e">
        <f ca="1">+IF(AND(ISNUMBER(OFFSET('Hygiene Data'!$F$5,0,10*ROW('Hygiene Data'!F122))),'Data Summary'!DU128="Yes"),OFFSET('Hygiene Data'!$F$5,0,10*ROW('Hygiene Data'!F122)),NA())</f>
        <v>#N/A</v>
      </c>
      <c r="BG128" s="518" t="e">
        <f ca="1">+IF(AND(ISNUMBER(OFFSET('Hygiene Data'!$F$7,0,10*ROW('Hygiene Data'!F122))),'Data Summary'!DV128="Yes"),OFFSET('Hygiene Data'!$F$7,0,10*ROW('Hygiene Data'!F122)),NA())</f>
        <v>#N/A</v>
      </c>
      <c r="BH128" s="518" t="e">
        <f ca="1">+IF(AND(ISNUMBER(OFFSET('Hygiene Data'!$F$9,0,10*ROW('Hygiene Data'!F122))),'Data Summary'!DW128="Yes"),OFFSET('Hygiene Data'!$F$9,0,10*ROW('Hygiene Data'!F122)),NA())</f>
        <v>#N/A</v>
      </c>
      <c r="BI128" s="518" t="e">
        <f ca="1">+IF(AND(ISNUMBER(OFFSET('Hygiene Data'!$G$5,0,10*ROW('Hygiene Data'!G122))),'Data Summary'!DX128="Yes"),OFFSET('Hygiene Data'!$G$5,0,10*ROW('Hygiene Data'!G122)),NA())</f>
        <v>#N/A</v>
      </c>
      <c r="BJ128" s="518" t="e">
        <f ca="1">+IF(AND(ISNUMBER(OFFSET('Hygiene Data'!$G$7,0,10*ROW('Hygiene Data'!G122))),'Data Summary'!DY128="Yes"),OFFSET('Hygiene Data'!$G$7,0,10*ROW('Hygiene Data'!G122)),NA())</f>
        <v>#N/A</v>
      </c>
      <c r="BK128" s="518" t="e">
        <f ca="1">+IF(AND(ISNUMBER(OFFSET('Hygiene Data'!$G$9,0,10*ROW('Hygiene Data'!G122))),'Data Summary'!DZ128="Yes"),OFFSET('Hygiene Data'!$G$9,0,10*ROW('Hygiene Data'!G122)),NA())</f>
        <v>#N/A</v>
      </c>
      <c r="BL128" s="518" t="e">
        <f ca="1">+IF(AND(ISNUMBER(OFFSET('Hygiene Data'!$H$5,0,10*ROW('Hygiene Data'!H122))),'Data Summary'!EA128="Yes"),OFFSET('Hygiene Data'!$H$5,0,10*ROW('Hygiene Data'!H122)),NA())</f>
        <v>#N/A</v>
      </c>
      <c r="BM128" s="518" t="e">
        <f ca="1">+IF(AND(ISNUMBER(OFFSET('Hygiene Data'!$H$7,0,10*ROW('Hygiene Data'!H122))),'Data Summary'!EB128="Yes"),OFFSET('Hygiene Data'!$H$7,0,10*ROW('Hygiene Data'!H122)),NA())</f>
        <v>#N/A</v>
      </c>
      <c r="BN128" s="518" t="e">
        <f ca="1">+IF(AND(ISNUMBER(OFFSET('Hygiene Data'!$H$9,0,10*ROW('Hygiene Data'!H122))),'Data Summary'!EC128="Yes"),OFFSET('Hygiene Data'!$H$9,0,10*ROW('Hygiene Data'!H122)),NA())</f>
        <v>#N/A</v>
      </c>
      <c r="BO128" s="518" t="e">
        <f ca="1">+IF(AND(ISNUMBER(OFFSET('Hygiene Data'!$I$5,0,10*ROW('Hygiene Data'!I122))),'Data Summary'!ED128="Yes"),OFFSET('Hygiene Data'!$I$5,0,10*ROW('Hygiene Data'!I122)),NA())</f>
        <v>#N/A</v>
      </c>
      <c r="BP128" s="518" t="e">
        <f ca="1">+IF(AND(ISNUMBER(OFFSET('Hygiene Data'!$I$7,0,10*ROW('Hygiene Data'!I122))),'Data Summary'!EE128="Yes"),OFFSET('Hygiene Data'!$I$7,0,10*ROW('Hygiene Data'!I122)),NA())</f>
        <v>#N/A</v>
      </c>
      <c r="BQ128" s="518" t="e">
        <f ca="1">+IF(AND(ISNUMBER(OFFSET('Hygiene Data'!$I$9,0,10*ROW('Hygiene Data'!I122))),'Data Summary'!EF128="Yes"),OFFSET('Hygiene Data'!$I$9,0,10*ROW('Hygiene Data'!I122)),NA())</f>
        <v>#N/A</v>
      </c>
    </row>
    <row r="129" spans="1:69" x14ac:dyDescent="0.25">
      <c r="A129" s="514" t="e">
        <f ca="1">+RIGHT('Data Summary'!A129,LEN('Data Summary'!A129)-9)</f>
        <v>#VALUE!</v>
      </c>
      <c r="B129" s="488" t="str">
        <f ca="1">+IF(ISTEXT('Data Summary'!B129),'Data Summary'!B129,"")</f>
        <v/>
      </c>
      <c r="C129" s="515" t="e">
        <f ca="1">+VALUE('Data Summary'!C129)</f>
        <v>#VALUE!</v>
      </c>
      <c r="D129" s="516" t="e">
        <f ca="1">+IF(AND(ISNUMBER(OFFSET('Water Data'!$D$4,0,10*ROW('Water Data'!D123))),'Data Summary'!BS129="Yes"),100-OFFSET('Water Data'!$D$4,0,10*ROW('Water Data'!D123)),NA())</f>
        <v>#N/A</v>
      </c>
      <c r="E129" s="516" t="e">
        <f ca="1">+IF(AND(ISNUMBER(OFFSET('Water Data'!$D$6,0,10*ROW('Water Data'!D123))),'Data Summary'!BT129="Yes"),OFFSET('Water Data'!$D$6,0,10*ROW('Water Data'!D123)),NA())</f>
        <v>#N/A</v>
      </c>
      <c r="F129" s="516" t="e">
        <f ca="1">+IF(AND(ISNUMBER(OFFSET('Water Data'!$D$9,0,10*ROW('Water Data'!D123))),'Data Summary'!BU129="Yes"),OFFSET('Water Data'!$D$9,0,10*ROW('Water Data'!D123)),NA())</f>
        <v>#N/A</v>
      </c>
      <c r="G129" s="516" t="e">
        <f ca="1">+IF(AND(ISNUMBER(OFFSET('Water Data'!$E$4,0,10*ROW('Water Data'!E123))),'Data Summary'!BV129="Yes"),100-OFFSET('Water Data'!$E$4,0,10*ROW('Water Data'!E123)),NA())</f>
        <v>#N/A</v>
      </c>
      <c r="H129" s="516" t="e">
        <f ca="1">+IF(AND(ISNUMBER(OFFSET('Water Data'!$E$6,0,10*ROW('Water Data'!E123))),'Data Summary'!BW129="Yes"),OFFSET('Water Data'!$E$6,0,10*ROW('Water Data'!E123)),NA())</f>
        <v>#N/A</v>
      </c>
      <c r="I129" s="516" t="e">
        <f ca="1">+IF(AND(ISNUMBER(OFFSET('Water Data'!$E$9,0,10*ROW('Water Data'!E123))),'Data Summary'!BX129="Yes"),OFFSET('Water Data'!$E$9,0,10*ROW('Water Data'!E123)),NA())</f>
        <v>#N/A</v>
      </c>
      <c r="J129" s="516" t="e">
        <f ca="1">+IF(AND(ISNUMBER(OFFSET('Water Data'!$F$4,0,10*ROW('Water Data'!F123))),'Data Summary'!BY129="Yes"),100-OFFSET('Water Data'!$F$4,0,10*ROW('Water Data'!F123)),NA())</f>
        <v>#N/A</v>
      </c>
      <c r="K129" s="516" t="e">
        <f ca="1">+IF(AND(ISNUMBER(OFFSET('Water Data'!$F$6,0,10*ROW('Water Data'!F123))),'Data Summary'!BZ129="Yes"),OFFSET('Water Data'!$F$6,0,10*ROW('Water Data'!F123)),NA())</f>
        <v>#N/A</v>
      </c>
      <c r="L129" s="516" t="e">
        <f ca="1">+IF(AND(ISNUMBER(OFFSET('Water Data'!$F$9,0,10*ROW('Water Data'!F123))),'Data Summary'!CA129="Yes"),OFFSET('Water Data'!$F$9,0,10*ROW('Water Data'!F123)),NA())</f>
        <v>#N/A</v>
      </c>
      <c r="M129" s="516" t="e">
        <f ca="1">+IF(AND(ISNUMBER(OFFSET('Water Data'!$G$4,0,10*ROW('Water Data'!G123))),'Data Summary'!CB129="Yes"),100-OFFSET('Water Data'!$G$4,0,10*ROW('Water Data'!G123)),NA())</f>
        <v>#N/A</v>
      </c>
      <c r="N129" s="516" t="e">
        <f ca="1">+IF(AND(ISNUMBER(OFFSET('Water Data'!$G$6,0,10*ROW('Water Data'!G123))),'Data Summary'!CC129="Yes"),OFFSET('Water Data'!$G$6,0,10*ROW('Water Data'!G123)),NA())</f>
        <v>#N/A</v>
      </c>
      <c r="O129" s="516" t="e">
        <f ca="1">+IF(AND(ISNUMBER(OFFSET('Water Data'!$G$9,0,10*ROW('Water Data'!G123))),'Data Summary'!CD129="Yes"),OFFSET('Water Data'!$G$9,0,10*ROW('Water Data'!G123)),NA())</f>
        <v>#N/A</v>
      </c>
      <c r="P129" s="516" t="e">
        <f ca="1">+IF(AND(ISNUMBER(OFFSET('Water Data'!$H$4,0,10*ROW('Water Data'!H123))),'Data Summary'!CE129="Yes"),100-OFFSET('Water Data'!$H$4,0,10*ROW('Water Data'!H123)),NA())</f>
        <v>#N/A</v>
      </c>
      <c r="Q129" s="516" t="e">
        <f ca="1">+IF(AND(ISNUMBER(OFFSET('Water Data'!$H$6,0,10*ROW('Water Data'!H123))),'Data Summary'!CF129="Yes"),OFFSET('Water Data'!$H$6,0,10*ROW('Water Data'!H123)),NA())</f>
        <v>#N/A</v>
      </c>
      <c r="R129" s="516" t="e">
        <f ca="1">+IF(AND(ISNUMBER(OFFSET('Water Data'!$H$9,0,10*ROW('Water Data'!H123))),'Data Summary'!CG129="Yes"),OFFSET('Water Data'!$H$9,0,10*ROW('Water Data'!H123)),NA())</f>
        <v>#N/A</v>
      </c>
      <c r="S129" s="516" t="e">
        <f ca="1">+IF(AND(ISNUMBER(OFFSET('Water Data'!$I$4,0,10*ROW('Water Data'!I123))),'Data Summary'!CH129="Yes"),100-OFFSET('Water Data'!$I$4,0,10*ROW('Water Data'!I123)),NA())</f>
        <v>#N/A</v>
      </c>
      <c r="T129" s="516" t="e">
        <f ca="1">+IF(AND(ISNUMBER(OFFSET('Water Data'!$I$6,0,10*ROW('Water Data'!I123))),'Data Summary'!CI129="Yes"),OFFSET('Water Data'!$I$6,0,10*ROW('Water Data'!I123)),NA())</f>
        <v>#N/A</v>
      </c>
      <c r="U129" s="516" t="e">
        <f ca="1">+IF(AND(ISNUMBER(OFFSET('Water Data'!$I$9,0,10*ROW('Water Data'!I123))),'Data Summary'!CJ129="Yes"),OFFSET('Water Data'!$I$9,0,10*ROW('Water Data'!I123)),NA())</f>
        <v>#N/A</v>
      </c>
      <c r="V129" s="517" t="e">
        <f ca="1">+IF(AND(ISNUMBER(OFFSET('Sanitation Data'!$D$4,0,10*ROW('Sanitation Data'!D123))),'Data Summary'!CK129="Yes"),100-OFFSET('Sanitation Data'!$D$4,0,10*ROW('Sanitation Data'!D123)),NA())</f>
        <v>#N/A</v>
      </c>
      <c r="W129" s="517" t="e">
        <f ca="1">+IF(AND(ISNUMBER(OFFSET('Sanitation Data'!$D$6,0,10*ROW('Sanitation Data'!D123))),'Data Summary'!CL129="Yes"),OFFSET('Sanitation Data'!$D$6,0,10*ROW('Sanitation Data'!D123)),NA())</f>
        <v>#N/A</v>
      </c>
      <c r="X129" s="517" t="e">
        <f ca="1">+IF(AND(ISNUMBER(OFFSET('Sanitation Data'!$D$10,0,10*ROW('Sanitation Data'!D123))),'Data Summary'!CM129="Yes"),OFFSET('Sanitation Data'!$D$10,0,10*ROW('Sanitation Data'!D123)),NA())</f>
        <v>#N/A</v>
      </c>
      <c r="Y129" s="517" t="e">
        <f ca="1">+IF(AND(ISNUMBER(OFFSET('Sanitation Data'!$D$11,0,10*ROW('Sanitation Data'!D123))),'Data Summary'!CN129="Yes"),OFFSET('Sanitation Data'!$D$11,0,10*ROW('Sanitation Data'!D123)),NA())</f>
        <v>#N/A</v>
      </c>
      <c r="Z129" s="517" t="e">
        <f ca="1">+IF(AND(ISNUMBER(OFFSET('Sanitation Data'!$D$12,0,10*ROW('Sanitation Data'!D123))),'Data Summary'!CO129="Yes"),OFFSET('Sanitation Data'!$D$12,0,10*ROW('Sanitation Data'!D123)),NA())</f>
        <v>#N/A</v>
      </c>
      <c r="AA129" s="517" t="e">
        <f ca="1">+IF(AND(ISNUMBER(OFFSET('Sanitation Data'!$E$4,0,10*ROW('Sanitation Data'!E123))),'Data Summary'!CP129="Yes"),100-OFFSET('Sanitation Data'!$E$4,0,10*ROW('Sanitation Data'!E123)),NA())</f>
        <v>#N/A</v>
      </c>
      <c r="AB129" s="517" t="e">
        <f ca="1">+IF(AND(ISNUMBER(OFFSET('Sanitation Data'!$E$6,0,10*ROW('Sanitation Data'!E123))),'Data Summary'!CQ129="Yes"),OFFSET('Sanitation Data'!$E$6,0,10*ROW('Sanitation Data'!E123)),NA())</f>
        <v>#N/A</v>
      </c>
      <c r="AC129" s="517" t="e">
        <f ca="1">+IF(AND(ISNUMBER(OFFSET('Sanitation Data'!$E$10,0,10*ROW('Sanitation Data'!E123))),'Data Summary'!CR129="Yes"),OFFSET('Sanitation Data'!$E$10,0,10*ROW('Sanitation Data'!E123)),NA())</f>
        <v>#N/A</v>
      </c>
      <c r="AD129" s="517" t="e">
        <f ca="1">+IF(AND(ISNUMBER(OFFSET('Sanitation Data'!$E$11,0,10*ROW('Sanitation Data'!E123))),'Data Summary'!CS129="Yes"),OFFSET('Sanitation Data'!$E$11,0,10*ROW('Sanitation Data'!E123)),NA())</f>
        <v>#N/A</v>
      </c>
      <c r="AE129" s="517" t="e">
        <f ca="1">+IF(AND(ISNUMBER(OFFSET('Sanitation Data'!$E$12,0,10*ROW('Sanitation Data'!E123))),'Data Summary'!CT129="Yes"),OFFSET('Sanitation Data'!$E$12,0,10*ROW('Sanitation Data'!E123)),NA())</f>
        <v>#N/A</v>
      </c>
      <c r="AF129" s="517" t="e">
        <f ca="1">+IF(AND(ISNUMBER(OFFSET('Sanitation Data'!$F$4,0,10*ROW('Sanitation Data'!F123))),'Data Summary'!CU129="Yes"),100-OFFSET('Sanitation Data'!$F$4,0,10*ROW('Sanitation Data'!F123)),NA())</f>
        <v>#N/A</v>
      </c>
      <c r="AG129" s="517" t="e">
        <f ca="1">+IF(AND(ISNUMBER(OFFSET('Sanitation Data'!$F$6,0,10*ROW('Sanitation Data'!F123))),'Data Summary'!CV129="Yes"),OFFSET('Sanitation Data'!$F$6,0,10*ROW('Sanitation Data'!F123)),NA())</f>
        <v>#N/A</v>
      </c>
      <c r="AH129" s="517" t="e">
        <f ca="1">+IF(AND(ISNUMBER(OFFSET('Sanitation Data'!$F$10,0,10*ROW('Sanitation Data'!F123))),'Data Summary'!CW129="Yes"),OFFSET('Sanitation Data'!$F$10,0,10*ROW('Sanitation Data'!F123)),NA())</f>
        <v>#N/A</v>
      </c>
      <c r="AI129" s="517" t="e">
        <f ca="1">+IF(AND(ISNUMBER(OFFSET('Sanitation Data'!$F$11,0,10*ROW('Sanitation Data'!F123))),'Data Summary'!CX129="Yes"),OFFSET('Sanitation Data'!$F$11,0,10*ROW('Sanitation Data'!F123)),NA())</f>
        <v>#N/A</v>
      </c>
      <c r="AJ129" s="517" t="e">
        <f ca="1">+IF(AND(ISNUMBER(OFFSET('Sanitation Data'!$F$12,0,10*ROW('Sanitation Data'!F123))),'Data Summary'!CY129="Yes"),OFFSET('Sanitation Data'!$F$12,0,10*ROW('Sanitation Data'!F123)),NA())</f>
        <v>#N/A</v>
      </c>
      <c r="AK129" s="517" t="e">
        <f ca="1">+IF(AND(ISNUMBER(OFFSET('Sanitation Data'!$G$4,0,10*ROW('Sanitation Data'!G123))),'Data Summary'!CZ129="Yes"),100-OFFSET('Sanitation Data'!$G$4,0,10*ROW('Sanitation Data'!G123)),NA())</f>
        <v>#N/A</v>
      </c>
      <c r="AL129" s="517" t="e">
        <f ca="1">+IF(AND(ISNUMBER(OFFSET('Sanitation Data'!$G$6,0,10*ROW('Sanitation Data'!G123))),'Data Summary'!DA129="Yes"),OFFSET('Sanitation Data'!$G$6,0,10*ROW('Sanitation Data'!G123)),NA())</f>
        <v>#N/A</v>
      </c>
      <c r="AM129" s="517" t="e">
        <f ca="1">+IF(AND(ISNUMBER(OFFSET('Sanitation Data'!$G$10,0,10*ROW('Sanitation Data'!G123))),'Data Summary'!DB129="Yes"),OFFSET('Sanitation Data'!$G$10,0,10*ROW('Sanitation Data'!G123)),NA())</f>
        <v>#N/A</v>
      </c>
      <c r="AN129" s="517" t="e">
        <f ca="1">+IF(AND(ISNUMBER(OFFSET('Sanitation Data'!$G$11,0,10*ROW('Sanitation Data'!G123))),'Data Summary'!DC129="Yes"),OFFSET('Sanitation Data'!$G$11,0,10*ROW('Sanitation Data'!G123)),NA())</f>
        <v>#N/A</v>
      </c>
      <c r="AO129" s="517" t="e">
        <f ca="1">+IF(AND(ISNUMBER(OFFSET('Sanitation Data'!$G$12,0,10*ROW('Sanitation Data'!G123))),'Data Summary'!DD129="Yes"),OFFSET('Sanitation Data'!$G$12,0,10*ROW('Sanitation Data'!G123)),NA())</f>
        <v>#N/A</v>
      </c>
      <c r="AP129" s="517" t="e">
        <f ca="1">+IF(AND(ISNUMBER(OFFSET('Sanitation Data'!$H$4,0,10*ROW('Sanitation Data'!H123))),'Data Summary'!DE129="Yes"),100-OFFSET('Sanitation Data'!$H$4,0,10*ROW('Sanitation Data'!H123)),NA())</f>
        <v>#N/A</v>
      </c>
      <c r="AQ129" s="517" t="e">
        <f ca="1">+IF(AND(ISNUMBER(OFFSET('Sanitation Data'!$H$6,0,10*ROW('Sanitation Data'!H123))),'Data Summary'!DF129="Yes"),OFFSET('Sanitation Data'!$H$6,0,10*ROW('Sanitation Data'!H123)),NA())</f>
        <v>#N/A</v>
      </c>
      <c r="AR129" s="517" t="e">
        <f ca="1">+IF(AND(ISNUMBER(OFFSET('Sanitation Data'!$H$10,0,10*ROW('Sanitation Data'!H123))),'Data Summary'!DG129="Yes"),OFFSET('Sanitation Data'!$H$10,0,10*ROW('Sanitation Data'!H123)),NA())</f>
        <v>#N/A</v>
      </c>
      <c r="AS129" s="517" t="e">
        <f ca="1">+IF(AND(ISNUMBER(OFFSET('Sanitation Data'!$H$11,0,10*ROW('Sanitation Data'!H123))),'Data Summary'!DH129="Yes"),OFFSET('Sanitation Data'!$H$11,0,10*ROW('Sanitation Data'!H123)),NA())</f>
        <v>#N/A</v>
      </c>
      <c r="AT129" s="517" t="e">
        <f ca="1">+IF(AND(ISNUMBER(OFFSET('Sanitation Data'!$H$12,0,10*ROW('Sanitation Data'!H123))),'Data Summary'!DI129="Yes"),OFFSET('Sanitation Data'!$H$12,0,10*ROW('Sanitation Data'!H123)),NA())</f>
        <v>#N/A</v>
      </c>
      <c r="AU129" s="517" t="e">
        <f ca="1">+IF(AND(ISNUMBER(OFFSET('Sanitation Data'!$I$4,0,10*ROW('Sanitation Data'!I123))),'Data Summary'!DJ129="Yes"),100-OFFSET('Sanitation Data'!$I$4,0,10*ROW('Sanitation Data'!I123)),NA())</f>
        <v>#N/A</v>
      </c>
      <c r="AV129" s="517" t="e">
        <f ca="1">+IF(AND(ISNUMBER(OFFSET('Sanitation Data'!$I$6,0,10*ROW('Sanitation Data'!I123))),'Data Summary'!DK129="Yes"),OFFSET('Sanitation Data'!$I$6,0,10*ROW('Sanitation Data'!I123)),NA())</f>
        <v>#N/A</v>
      </c>
      <c r="AW129" s="517" t="e">
        <f ca="1">+IF(AND(ISNUMBER(OFFSET('Sanitation Data'!$I$10,0,10*ROW('Sanitation Data'!I123))),'Data Summary'!DL129="Yes"),OFFSET('Sanitation Data'!$I$10,0,10*ROW('Sanitation Data'!I123)),NA())</f>
        <v>#N/A</v>
      </c>
      <c r="AX129" s="517" t="e">
        <f ca="1">+IF(AND(ISNUMBER(OFFSET('Sanitation Data'!$I$11,0,10*ROW('Sanitation Data'!I123))),'Data Summary'!DM129="Yes"),OFFSET('Sanitation Data'!$I$11,0,10*ROW('Sanitation Data'!I123)),NA())</f>
        <v>#N/A</v>
      </c>
      <c r="AY129" s="517" t="e">
        <f ca="1">+IF(AND(ISNUMBER(OFFSET('Sanitation Data'!$I$12,0,10*ROW('Sanitation Data'!I123))),'Data Summary'!DN129="Yes"),OFFSET('Sanitation Data'!$I$12,0,10*ROW('Sanitation Data'!I123)),NA())</f>
        <v>#N/A</v>
      </c>
      <c r="AZ129" s="518" t="e">
        <f ca="1">+IF(AND(ISNUMBER(OFFSET('Hygiene Data'!$D$5,0,10*ROW('Hygiene Data'!D123))),'Data Summary'!DO129="Yes"),OFFSET('Hygiene Data'!$D$5,0,10*ROW('Hygiene Data'!D123)),NA())</f>
        <v>#N/A</v>
      </c>
      <c r="BA129" s="518" t="e">
        <f ca="1">+IF(AND(ISNUMBER(OFFSET('Hygiene Data'!$D$7,0,10*ROW('Hygiene Data'!D123))),'Data Summary'!DP129="Yes"),OFFSET('Hygiene Data'!$D$7,0,10*ROW('Hygiene Data'!D123)),NA())</f>
        <v>#N/A</v>
      </c>
      <c r="BB129" s="518" t="e">
        <f ca="1">+IF(AND(ISNUMBER(OFFSET('Hygiene Data'!$D$9,0,10*ROW('Hygiene Data'!D123))),'Data Summary'!DQ129="Yes"),OFFSET('Hygiene Data'!$D$9,0,10*ROW('Hygiene Data'!D123)),NA())</f>
        <v>#N/A</v>
      </c>
      <c r="BC129" s="518" t="e">
        <f ca="1">+IF(AND(ISNUMBER(OFFSET('Hygiene Data'!$E$5,0,10*ROW('Hygiene Data'!E123))),'Data Summary'!DR129="Yes"),OFFSET('Hygiene Data'!$E$5,0,10*ROW('Hygiene Data'!E123)),NA())</f>
        <v>#N/A</v>
      </c>
      <c r="BD129" s="518" t="e">
        <f ca="1">+IF(AND(ISNUMBER(OFFSET('Hygiene Data'!$E$7,0,10*ROW('Hygiene Data'!E123))),'Data Summary'!DS129="Yes"),OFFSET('Hygiene Data'!$E$7,0,10*ROW('Hygiene Data'!E123)),NA())</f>
        <v>#N/A</v>
      </c>
      <c r="BE129" s="518" t="e">
        <f ca="1">+IF(AND(ISNUMBER(OFFSET('Hygiene Data'!$E$9,0,10*ROW('Hygiene Data'!E123))),'Data Summary'!DT129="Yes"),OFFSET('Hygiene Data'!$E$9,0,10*ROW('Hygiene Data'!E123)),NA())</f>
        <v>#N/A</v>
      </c>
      <c r="BF129" s="518" t="e">
        <f ca="1">+IF(AND(ISNUMBER(OFFSET('Hygiene Data'!$F$5,0,10*ROW('Hygiene Data'!F123))),'Data Summary'!DU129="Yes"),OFFSET('Hygiene Data'!$F$5,0,10*ROW('Hygiene Data'!F123)),NA())</f>
        <v>#N/A</v>
      </c>
      <c r="BG129" s="518" t="e">
        <f ca="1">+IF(AND(ISNUMBER(OFFSET('Hygiene Data'!$F$7,0,10*ROW('Hygiene Data'!F123))),'Data Summary'!DV129="Yes"),OFFSET('Hygiene Data'!$F$7,0,10*ROW('Hygiene Data'!F123)),NA())</f>
        <v>#N/A</v>
      </c>
      <c r="BH129" s="518" t="e">
        <f ca="1">+IF(AND(ISNUMBER(OFFSET('Hygiene Data'!$F$9,0,10*ROW('Hygiene Data'!F123))),'Data Summary'!DW129="Yes"),OFFSET('Hygiene Data'!$F$9,0,10*ROW('Hygiene Data'!F123)),NA())</f>
        <v>#N/A</v>
      </c>
      <c r="BI129" s="518" t="e">
        <f ca="1">+IF(AND(ISNUMBER(OFFSET('Hygiene Data'!$G$5,0,10*ROW('Hygiene Data'!G123))),'Data Summary'!DX129="Yes"),OFFSET('Hygiene Data'!$G$5,0,10*ROW('Hygiene Data'!G123)),NA())</f>
        <v>#N/A</v>
      </c>
      <c r="BJ129" s="518" t="e">
        <f ca="1">+IF(AND(ISNUMBER(OFFSET('Hygiene Data'!$G$7,0,10*ROW('Hygiene Data'!G123))),'Data Summary'!DY129="Yes"),OFFSET('Hygiene Data'!$G$7,0,10*ROW('Hygiene Data'!G123)),NA())</f>
        <v>#N/A</v>
      </c>
      <c r="BK129" s="518" t="e">
        <f ca="1">+IF(AND(ISNUMBER(OFFSET('Hygiene Data'!$G$9,0,10*ROW('Hygiene Data'!G123))),'Data Summary'!DZ129="Yes"),OFFSET('Hygiene Data'!$G$9,0,10*ROW('Hygiene Data'!G123)),NA())</f>
        <v>#N/A</v>
      </c>
      <c r="BL129" s="518" t="e">
        <f ca="1">+IF(AND(ISNUMBER(OFFSET('Hygiene Data'!$H$5,0,10*ROW('Hygiene Data'!H123))),'Data Summary'!EA129="Yes"),OFFSET('Hygiene Data'!$H$5,0,10*ROW('Hygiene Data'!H123)),NA())</f>
        <v>#N/A</v>
      </c>
      <c r="BM129" s="518" t="e">
        <f ca="1">+IF(AND(ISNUMBER(OFFSET('Hygiene Data'!$H$7,0,10*ROW('Hygiene Data'!H123))),'Data Summary'!EB129="Yes"),OFFSET('Hygiene Data'!$H$7,0,10*ROW('Hygiene Data'!H123)),NA())</f>
        <v>#N/A</v>
      </c>
      <c r="BN129" s="518" t="e">
        <f ca="1">+IF(AND(ISNUMBER(OFFSET('Hygiene Data'!$H$9,0,10*ROW('Hygiene Data'!H123))),'Data Summary'!EC129="Yes"),OFFSET('Hygiene Data'!$H$9,0,10*ROW('Hygiene Data'!H123)),NA())</f>
        <v>#N/A</v>
      </c>
      <c r="BO129" s="518" t="e">
        <f ca="1">+IF(AND(ISNUMBER(OFFSET('Hygiene Data'!$I$5,0,10*ROW('Hygiene Data'!I123))),'Data Summary'!ED129="Yes"),OFFSET('Hygiene Data'!$I$5,0,10*ROW('Hygiene Data'!I123)),NA())</f>
        <v>#N/A</v>
      </c>
      <c r="BP129" s="518" t="e">
        <f ca="1">+IF(AND(ISNUMBER(OFFSET('Hygiene Data'!$I$7,0,10*ROW('Hygiene Data'!I123))),'Data Summary'!EE129="Yes"),OFFSET('Hygiene Data'!$I$7,0,10*ROW('Hygiene Data'!I123)),NA())</f>
        <v>#N/A</v>
      </c>
      <c r="BQ129" s="518" t="e">
        <f ca="1">+IF(AND(ISNUMBER(OFFSET('Hygiene Data'!$I$9,0,10*ROW('Hygiene Data'!I123))),'Data Summary'!EF129="Yes"),OFFSET('Hygiene Data'!$I$9,0,10*ROW('Hygiene Data'!I123)),NA())</f>
        <v>#N/A</v>
      </c>
    </row>
    <row r="130" spans="1:69" x14ac:dyDescent="0.25">
      <c r="A130" s="514" t="e">
        <f ca="1">+RIGHT('Data Summary'!A130,LEN('Data Summary'!A130)-9)</f>
        <v>#VALUE!</v>
      </c>
      <c r="B130" s="488" t="str">
        <f ca="1">+IF(ISTEXT('Data Summary'!B130),'Data Summary'!B130,"")</f>
        <v/>
      </c>
      <c r="C130" s="515" t="e">
        <f ca="1">+VALUE('Data Summary'!C130)</f>
        <v>#VALUE!</v>
      </c>
      <c r="D130" s="516" t="e">
        <f ca="1">+IF(AND(ISNUMBER(OFFSET('Water Data'!$D$4,0,10*ROW('Water Data'!D124))),'Data Summary'!BS130="Yes"),100-OFFSET('Water Data'!$D$4,0,10*ROW('Water Data'!D124)),NA())</f>
        <v>#N/A</v>
      </c>
      <c r="E130" s="516" t="e">
        <f ca="1">+IF(AND(ISNUMBER(OFFSET('Water Data'!$D$6,0,10*ROW('Water Data'!D124))),'Data Summary'!BT130="Yes"),OFFSET('Water Data'!$D$6,0,10*ROW('Water Data'!D124)),NA())</f>
        <v>#N/A</v>
      </c>
      <c r="F130" s="516" t="e">
        <f ca="1">+IF(AND(ISNUMBER(OFFSET('Water Data'!$D$9,0,10*ROW('Water Data'!D124))),'Data Summary'!BU130="Yes"),OFFSET('Water Data'!$D$9,0,10*ROW('Water Data'!D124)),NA())</f>
        <v>#N/A</v>
      </c>
      <c r="G130" s="516" t="e">
        <f ca="1">+IF(AND(ISNUMBER(OFFSET('Water Data'!$E$4,0,10*ROW('Water Data'!E124))),'Data Summary'!BV130="Yes"),100-OFFSET('Water Data'!$E$4,0,10*ROW('Water Data'!E124)),NA())</f>
        <v>#N/A</v>
      </c>
      <c r="H130" s="516" t="e">
        <f ca="1">+IF(AND(ISNUMBER(OFFSET('Water Data'!$E$6,0,10*ROW('Water Data'!E124))),'Data Summary'!BW130="Yes"),OFFSET('Water Data'!$E$6,0,10*ROW('Water Data'!E124)),NA())</f>
        <v>#N/A</v>
      </c>
      <c r="I130" s="516" t="e">
        <f ca="1">+IF(AND(ISNUMBER(OFFSET('Water Data'!$E$9,0,10*ROW('Water Data'!E124))),'Data Summary'!BX130="Yes"),OFFSET('Water Data'!$E$9,0,10*ROW('Water Data'!E124)),NA())</f>
        <v>#N/A</v>
      </c>
      <c r="J130" s="516" t="e">
        <f ca="1">+IF(AND(ISNUMBER(OFFSET('Water Data'!$F$4,0,10*ROW('Water Data'!F124))),'Data Summary'!BY130="Yes"),100-OFFSET('Water Data'!$F$4,0,10*ROW('Water Data'!F124)),NA())</f>
        <v>#N/A</v>
      </c>
      <c r="K130" s="516" t="e">
        <f ca="1">+IF(AND(ISNUMBER(OFFSET('Water Data'!$F$6,0,10*ROW('Water Data'!F124))),'Data Summary'!BZ130="Yes"),OFFSET('Water Data'!$F$6,0,10*ROW('Water Data'!F124)),NA())</f>
        <v>#N/A</v>
      </c>
      <c r="L130" s="516" t="e">
        <f ca="1">+IF(AND(ISNUMBER(OFFSET('Water Data'!$F$9,0,10*ROW('Water Data'!F124))),'Data Summary'!CA130="Yes"),OFFSET('Water Data'!$F$9,0,10*ROW('Water Data'!F124)),NA())</f>
        <v>#N/A</v>
      </c>
      <c r="M130" s="516" t="e">
        <f ca="1">+IF(AND(ISNUMBER(OFFSET('Water Data'!$G$4,0,10*ROW('Water Data'!G124))),'Data Summary'!CB130="Yes"),100-OFFSET('Water Data'!$G$4,0,10*ROW('Water Data'!G124)),NA())</f>
        <v>#N/A</v>
      </c>
      <c r="N130" s="516" t="e">
        <f ca="1">+IF(AND(ISNUMBER(OFFSET('Water Data'!$G$6,0,10*ROW('Water Data'!G124))),'Data Summary'!CC130="Yes"),OFFSET('Water Data'!$G$6,0,10*ROW('Water Data'!G124)),NA())</f>
        <v>#N/A</v>
      </c>
      <c r="O130" s="516" t="e">
        <f ca="1">+IF(AND(ISNUMBER(OFFSET('Water Data'!$G$9,0,10*ROW('Water Data'!G124))),'Data Summary'!CD130="Yes"),OFFSET('Water Data'!$G$9,0,10*ROW('Water Data'!G124)),NA())</f>
        <v>#N/A</v>
      </c>
      <c r="P130" s="516" t="e">
        <f ca="1">+IF(AND(ISNUMBER(OFFSET('Water Data'!$H$4,0,10*ROW('Water Data'!H124))),'Data Summary'!CE130="Yes"),100-OFFSET('Water Data'!$H$4,0,10*ROW('Water Data'!H124)),NA())</f>
        <v>#N/A</v>
      </c>
      <c r="Q130" s="516" t="e">
        <f ca="1">+IF(AND(ISNUMBER(OFFSET('Water Data'!$H$6,0,10*ROW('Water Data'!H124))),'Data Summary'!CF130="Yes"),OFFSET('Water Data'!$H$6,0,10*ROW('Water Data'!H124)),NA())</f>
        <v>#N/A</v>
      </c>
      <c r="R130" s="516" t="e">
        <f ca="1">+IF(AND(ISNUMBER(OFFSET('Water Data'!$H$9,0,10*ROW('Water Data'!H124))),'Data Summary'!CG130="Yes"),OFFSET('Water Data'!$H$9,0,10*ROW('Water Data'!H124)),NA())</f>
        <v>#N/A</v>
      </c>
      <c r="S130" s="516" t="e">
        <f ca="1">+IF(AND(ISNUMBER(OFFSET('Water Data'!$I$4,0,10*ROW('Water Data'!I124))),'Data Summary'!CH130="Yes"),100-OFFSET('Water Data'!$I$4,0,10*ROW('Water Data'!I124)),NA())</f>
        <v>#N/A</v>
      </c>
      <c r="T130" s="516" t="e">
        <f ca="1">+IF(AND(ISNUMBER(OFFSET('Water Data'!$I$6,0,10*ROW('Water Data'!I124))),'Data Summary'!CI130="Yes"),OFFSET('Water Data'!$I$6,0,10*ROW('Water Data'!I124)),NA())</f>
        <v>#N/A</v>
      </c>
      <c r="U130" s="516" t="e">
        <f ca="1">+IF(AND(ISNUMBER(OFFSET('Water Data'!$I$9,0,10*ROW('Water Data'!I124))),'Data Summary'!CJ130="Yes"),OFFSET('Water Data'!$I$9,0,10*ROW('Water Data'!I124)),NA())</f>
        <v>#N/A</v>
      </c>
      <c r="V130" s="517" t="e">
        <f ca="1">+IF(AND(ISNUMBER(OFFSET('Sanitation Data'!$D$4,0,10*ROW('Sanitation Data'!D124))),'Data Summary'!CK130="Yes"),100-OFFSET('Sanitation Data'!$D$4,0,10*ROW('Sanitation Data'!D124)),NA())</f>
        <v>#N/A</v>
      </c>
      <c r="W130" s="517" t="e">
        <f ca="1">+IF(AND(ISNUMBER(OFFSET('Sanitation Data'!$D$6,0,10*ROW('Sanitation Data'!D124))),'Data Summary'!CL130="Yes"),OFFSET('Sanitation Data'!$D$6,0,10*ROW('Sanitation Data'!D124)),NA())</f>
        <v>#N/A</v>
      </c>
      <c r="X130" s="517" t="e">
        <f ca="1">+IF(AND(ISNUMBER(OFFSET('Sanitation Data'!$D$10,0,10*ROW('Sanitation Data'!D124))),'Data Summary'!CM130="Yes"),OFFSET('Sanitation Data'!$D$10,0,10*ROW('Sanitation Data'!D124)),NA())</f>
        <v>#N/A</v>
      </c>
      <c r="Y130" s="517" t="e">
        <f ca="1">+IF(AND(ISNUMBER(OFFSET('Sanitation Data'!$D$11,0,10*ROW('Sanitation Data'!D124))),'Data Summary'!CN130="Yes"),OFFSET('Sanitation Data'!$D$11,0,10*ROW('Sanitation Data'!D124)),NA())</f>
        <v>#N/A</v>
      </c>
      <c r="Z130" s="517" t="e">
        <f ca="1">+IF(AND(ISNUMBER(OFFSET('Sanitation Data'!$D$12,0,10*ROW('Sanitation Data'!D124))),'Data Summary'!CO130="Yes"),OFFSET('Sanitation Data'!$D$12,0,10*ROW('Sanitation Data'!D124)),NA())</f>
        <v>#N/A</v>
      </c>
      <c r="AA130" s="517" t="e">
        <f ca="1">+IF(AND(ISNUMBER(OFFSET('Sanitation Data'!$E$4,0,10*ROW('Sanitation Data'!E124))),'Data Summary'!CP130="Yes"),100-OFFSET('Sanitation Data'!$E$4,0,10*ROW('Sanitation Data'!E124)),NA())</f>
        <v>#N/A</v>
      </c>
      <c r="AB130" s="517" t="e">
        <f ca="1">+IF(AND(ISNUMBER(OFFSET('Sanitation Data'!$E$6,0,10*ROW('Sanitation Data'!E124))),'Data Summary'!CQ130="Yes"),OFFSET('Sanitation Data'!$E$6,0,10*ROW('Sanitation Data'!E124)),NA())</f>
        <v>#N/A</v>
      </c>
      <c r="AC130" s="517" t="e">
        <f ca="1">+IF(AND(ISNUMBER(OFFSET('Sanitation Data'!$E$10,0,10*ROW('Sanitation Data'!E124))),'Data Summary'!CR130="Yes"),OFFSET('Sanitation Data'!$E$10,0,10*ROW('Sanitation Data'!E124)),NA())</f>
        <v>#N/A</v>
      </c>
      <c r="AD130" s="517" t="e">
        <f ca="1">+IF(AND(ISNUMBER(OFFSET('Sanitation Data'!$E$11,0,10*ROW('Sanitation Data'!E124))),'Data Summary'!CS130="Yes"),OFFSET('Sanitation Data'!$E$11,0,10*ROW('Sanitation Data'!E124)),NA())</f>
        <v>#N/A</v>
      </c>
      <c r="AE130" s="517" t="e">
        <f ca="1">+IF(AND(ISNUMBER(OFFSET('Sanitation Data'!$E$12,0,10*ROW('Sanitation Data'!E124))),'Data Summary'!CT130="Yes"),OFFSET('Sanitation Data'!$E$12,0,10*ROW('Sanitation Data'!E124)),NA())</f>
        <v>#N/A</v>
      </c>
      <c r="AF130" s="517" t="e">
        <f ca="1">+IF(AND(ISNUMBER(OFFSET('Sanitation Data'!$F$4,0,10*ROW('Sanitation Data'!F124))),'Data Summary'!CU130="Yes"),100-OFFSET('Sanitation Data'!$F$4,0,10*ROW('Sanitation Data'!F124)),NA())</f>
        <v>#N/A</v>
      </c>
      <c r="AG130" s="517" t="e">
        <f ca="1">+IF(AND(ISNUMBER(OFFSET('Sanitation Data'!$F$6,0,10*ROW('Sanitation Data'!F124))),'Data Summary'!CV130="Yes"),OFFSET('Sanitation Data'!$F$6,0,10*ROW('Sanitation Data'!F124)),NA())</f>
        <v>#N/A</v>
      </c>
      <c r="AH130" s="517" t="e">
        <f ca="1">+IF(AND(ISNUMBER(OFFSET('Sanitation Data'!$F$10,0,10*ROW('Sanitation Data'!F124))),'Data Summary'!CW130="Yes"),OFFSET('Sanitation Data'!$F$10,0,10*ROW('Sanitation Data'!F124)),NA())</f>
        <v>#N/A</v>
      </c>
      <c r="AI130" s="517" t="e">
        <f ca="1">+IF(AND(ISNUMBER(OFFSET('Sanitation Data'!$F$11,0,10*ROW('Sanitation Data'!F124))),'Data Summary'!CX130="Yes"),OFFSET('Sanitation Data'!$F$11,0,10*ROW('Sanitation Data'!F124)),NA())</f>
        <v>#N/A</v>
      </c>
      <c r="AJ130" s="517" t="e">
        <f ca="1">+IF(AND(ISNUMBER(OFFSET('Sanitation Data'!$F$12,0,10*ROW('Sanitation Data'!F124))),'Data Summary'!CY130="Yes"),OFFSET('Sanitation Data'!$F$12,0,10*ROW('Sanitation Data'!F124)),NA())</f>
        <v>#N/A</v>
      </c>
      <c r="AK130" s="517" t="e">
        <f ca="1">+IF(AND(ISNUMBER(OFFSET('Sanitation Data'!$G$4,0,10*ROW('Sanitation Data'!G124))),'Data Summary'!CZ130="Yes"),100-OFFSET('Sanitation Data'!$G$4,0,10*ROW('Sanitation Data'!G124)),NA())</f>
        <v>#N/A</v>
      </c>
      <c r="AL130" s="517" t="e">
        <f ca="1">+IF(AND(ISNUMBER(OFFSET('Sanitation Data'!$G$6,0,10*ROW('Sanitation Data'!G124))),'Data Summary'!DA130="Yes"),OFFSET('Sanitation Data'!$G$6,0,10*ROW('Sanitation Data'!G124)),NA())</f>
        <v>#N/A</v>
      </c>
      <c r="AM130" s="517" t="e">
        <f ca="1">+IF(AND(ISNUMBER(OFFSET('Sanitation Data'!$G$10,0,10*ROW('Sanitation Data'!G124))),'Data Summary'!DB130="Yes"),OFFSET('Sanitation Data'!$G$10,0,10*ROW('Sanitation Data'!G124)),NA())</f>
        <v>#N/A</v>
      </c>
      <c r="AN130" s="517" t="e">
        <f ca="1">+IF(AND(ISNUMBER(OFFSET('Sanitation Data'!$G$11,0,10*ROW('Sanitation Data'!G124))),'Data Summary'!DC130="Yes"),OFFSET('Sanitation Data'!$G$11,0,10*ROW('Sanitation Data'!G124)),NA())</f>
        <v>#N/A</v>
      </c>
      <c r="AO130" s="517" t="e">
        <f ca="1">+IF(AND(ISNUMBER(OFFSET('Sanitation Data'!$G$12,0,10*ROW('Sanitation Data'!G124))),'Data Summary'!DD130="Yes"),OFFSET('Sanitation Data'!$G$12,0,10*ROW('Sanitation Data'!G124)),NA())</f>
        <v>#N/A</v>
      </c>
      <c r="AP130" s="517" t="e">
        <f ca="1">+IF(AND(ISNUMBER(OFFSET('Sanitation Data'!$H$4,0,10*ROW('Sanitation Data'!H124))),'Data Summary'!DE130="Yes"),100-OFFSET('Sanitation Data'!$H$4,0,10*ROW('Sanitation Data'!H124)),NA())</f>
        <v>#N/A</v>
      </c>
      <c r="AQ130" s="517" t="e">
        <f ca="1">+IF(AND(ISNUMBER(OFFSET('Sanitation Data'!$H$6,0,10*ROW('Sanitation Data'!H124))),'Data Summary'!DF130="Yes"),OFFSET('Sanitation Data'!$H$6,0,10*ROW('Sanitation Data'!H124)),NA())</f>
        <v>#N/A</v>
      </c>
      <c r="AR130" s="517" t="e">
        <f ca="1">+IF(AND(ISNUMBER(OFFSET('Sanitation Data'!$H$10,0,10*ROW('Sanitation Data'!H124))),'Data Summary'!DG130="Yes"),OFFSET('Sanitation Data'!$H$10,0,10*ROW('Sanitation Data'!H124)),NA())</f>
        <v>#N/A</v>
      </c>
      <c r="AS130" s="517" t="e">
        <f ca="1">+IF(AND(ISNUMBER(OFFSET('Sanitation Data'!$H$11,0,10*ROW('Sanitation Data'!H124))),'Data Summary'!DH130="Yes"),OFFSET('Sanitation Data'!$H$11,0,10*ROW('Sanitation Data'!H124)),NA())</f>
        <v>#N/A</v>
      </c>
      <c r="AT130" s="517" t="e">
        <f ca="1">+IF(AND(ISNUMBER(OFFSET('Sanitation Data'!$H$12,0,10*ROW('Sanitation Data'!H124))),'Data Summary'!DI130="Yes"),OFFSET('Sanitation Data'!$H$12,0,10*ROW('Sanitation Data'!H124)),NA())</f>
        <v>#N/A</v>
      </c>
      <c r="AU130" s="517" t="e">
        <f ca="1">+IF(AND(ISNUMBER(OFFSET('Sanitation Data'!$I$4,0,10*ROW('Sanitation Data'!I124))),'Data Summary'!DJ130="Yes"),100-OFFSET('Sanitation Data'!$I$4,0,10*ROW('Sanitation Data'!I124)),NA())</f>
        <v>#N/A</v>
      </c>
      <c r="AV130" s="517" t="e">
        <f ca="1">+IF(AND(ISNUMBER(OFFSET('Sanitation Data'!$I$6,0,10*ROW('Sanitation Data'!I124))),'Data Summary'!DK130="Yes"),OFFSET('Sanitation Data'!$I$6,0,10*ROW('Sanitation Data'!I124)),NA())</f>
        <v>#N/A</v>
      </c>
      <c r="AW130" s="517" t="e">
        <f ca="1">+IF(AND(ISNUMBER(OFFSET('Sanitation Data'!$I$10,0,10*ROW('Sanitation Data'!I124))),'Data Summary'!DL130="Yes"),OFFSET('Sanitation Data'!$I$10,0,10*ROW('Sanitation Data'!I124)),NA())</f>
        <v>#N/A</v>
      </c>
      <c r="AX130" s="517" t="e">
        <f ca="1">+IF(AND(ISNUMBER(OFFSET('Sanitation Data'!$I$11,0,10*ROW('Sanitation Data'!I124))),'Data Summary'!DM130="Yes"),OFFSET('Sanitation Data'!$I$11,0,10*ROW('Sanitation Data'!I124)),NA())</f>
        <v>#N/A</v>
      </c>
      <c r="AY130" s="517" t="e">
        <f ca="1">+IF(AND(ISNUMBER(OFFSET('Sanitation Data'!$I$12,0,10*ROW('Sanitation Data'!I124))),'Data Summary'!DN130="Yes"),OFFSET('Sanitation Data'!$I$12,0,10*ROW('Sanitation Data'!I124)),NA())</f>
        <v>#N/A</v>
      </c>
      <c r="AZ130" s="518" t="e">
        <f ca="1">+IF(AND(ISNUMBER(OFFSET('Hygiene Data'!$D$5,0,10*ROW('Hygiene Data'!D124))),'Data Summary'!DO130="Yes"),OFFSET('Hygiene Data'!$D$5,0,10*ROW('Hygiene Data'!D124)),NA())</f>
        <v>#N/A</v>
      </c>
      <c r="BA130" s="518" t="e">
        <f ca="1">+IF(AND(ISNUMBER(OFFSET('Hygiene Data'!$D$7,0,10*ROW('Hygiene Data'!D124))),'Data Summary'!DP130="Yes"),OFFSET('Hygiene Data'!$D$7,0,10*ROW('Hygiene Data'!D124)),NA())</f>
        <v>#N/A</v>
      </c>
      <c r="BB130" s="518" t="e">
        <f ca="1">+IF(AND(ISNUMBER(OFFSET('Hygiene Data'!$D$9,0,10*ROW('Hygiene Data'!D124))),'Data Summary'!DQ130="Yes"),OFFSET('Hygiene Data'!$D$9,0,10*ROW('Hygiene Data'!D124)),NA())</f>
        <v>#N/A</v>
      </c>
      <c r="BC130" s="518" t="e">
        <f ca="1">+IF(AND(ISNUMBER(OFFSET('Hygiene Data'!$E$5,0,10*ROW('Hygiene Data'!E124))),'Data Summary'!DR130="Yes"),OFFSET('Hygiene Data'!$E$5,0,10*ROW('Hygiene Data'!E124)),NA())</f>
        <v>#N/A</v>
      </c>
      <c r="BD130" s="518" t="e">
        <f ca="1">+IF(AND(ISNUMBER(OFFSET('Hygiene Data'!$E$7,0,10*ROW('Hygiene Data'!E124))),'Data Summary'!DS130="Yes"),OFFSET('Hygiene Data'!$E$7,0,10*ROW('Hygiene Data'!E124)),NA())</f>
        <v>#N/A</v>
      </c>
      <c r="BE130" s="518" t="e">
        <f ca="1">+IF(AND(ISNUMBER(OFFSET('Hygiene Data'!$E$9,0,10*ROW('Hygiene Data'!E124))),'Data Summary'!DT130="Yes"),OFFSET('Hygiene Data'!$E$9,0,10*ROW('Hygiene Data'!E124)),NA())</f>
        <v>#N/A</v>
      </c>
      <c r="BF130" s="518" t="e">
        <f ca="1">+IF(AND(ISNUMBER(OFFSET('Hygiene Data'!$F$5,0,10*ROW('Hygiene Data'!F124))),'Data Summary'!DU130="Yes"),OFFSET('Hygiene Data'!$F$5,0,10*ROW('Hygiene Data'!F124)),NA())</f>
        <v>#N/A</v>
      </c>
      <c r="BG130" s="518" t="e">
        <f ca="1">+IF(AND(ISNUMBER(OFFSET('Hygiene Data'!$F$7,0,10*ROW('Hygiene Data'!F124))),'Data Summary'!DV130="Yes"),OFFSET('Hygiene Data'!$F$7,0,10*ROW('Hygiene Data'!F124)),NA())</f>
        <v>#N/A</v>
      </c>
      <c r="BH130" s="518" t="e">
        <f ca="1">+IF(AND(ISNUMBER(OFFSET('Hygiene Data'!$F$9,0,10*ROW('Hygiene Data'!F124))),'Data Summary'!DW130="Yes"),OFFSET('Hygiene Data'!$F$9,0,10*ROW('Hygiene Data'!F124)),NA())</f>
        <v>#N/A</v>
      </c>
      <c r="BI130" s="518" t="e">
        <f ca="1">+IF(AND(ISNUMBER(OFFSET('Hygiene Data'!$G$5,0,10*ROW('Hygiene Data'!G124))),'Data Summary'!DX130="Yes"),OFFSET('Hygiene Data'!$G$5,0,10*ROW('Hygiene Data'!G124)),NA())</f>
        <v>#N/A</v>
      </c>
      <c r="BJ130" s="518" t="e">
        <f ca="1">+IF(AND(ISNUMBER(OFFSET('Hygiene Data'!$G$7,0,10*ROW('Hygiene Data'!G124))),'Data Summary'!DY130="Yes"),OFFSET('Hygiene Data'!$G$7,0,10*ROW('Hygiene Data'!G124)),NA())</f>
        <v>#N/A</v>
      </c>
      <c r="BK130" s="518" t="e">
        <f ca="1">+IF(AND(ISNUMBER(OFFSET('Hygiene Data'!$G$9,0,10*ROW('Hygiene Data'!G124))),'Data Summary'!DZ130="Yes"),OFFSET('Hygiene Data'!$G$9,0,10*ROW('Hygiene Data'!G124)),NA())</f>
        <v>#N/A</v>
      </c>
      <c r="BL130" s="518" t="e">
        <f ca="1">+IF(AND(ISNUMBER(OFFSET('Hygiene Data'!$H$5,0,10*ROW('Hygiene Data'!H124))),'Data Summary'!EA130="Yes"),OFFSET('Hygiene Data'!$H$5,0,10*ROW('Hygiene Data'!H124)),NA())</f>
        <v>#N/A</v>
      </c>
      <c r="BM130" s="518" t="e">
        <f ca="1">+IF(AND(ISNUMBER(OFFSET('Hygiene Data'!$H$7,0,10*ROW('Hygiene Data'!H124))),'Data Summary'!EB130="Yes"),OFFSET('Hygiene Data'!$H$7,0,10*ROW('Hygiene Data'!H124)),NA())</f>
        <v>#N/A</v>
      </c>
      <c r="BN130" s="518" t="e">
        <f ca="1">+IF(AND(ISNUMBER(OFFSET('Hygiene Data'!$H$9,0,10*ROW('Hygiene Data'!H124))),'Data Summary'!EC130="Yes"),OFFSET('Hygiene Data'!$H$9,0,10*ROW('Hygiene Data'!H124)),NA())</f>
        <v>#N/A</v>
      </c>
      <c r="BO130" s="518" t="e">
        <f ca="1">+IF(AND(ISNUMBER(OFFSET('Hygiene Data'!$I$5,0,10*ROW('Hygiene Data'!I124))),'Data Summary'!ED130="Yes"),OFFSET('Hygiene Data'!$I$5,0,10*ROW('Hygiene Data'!I124)),NA())</f>
        <v>#N/A</v>
      </c>
      <c r="BP130" s="518" t="e">
        <f ca="1">+IF(AND(ISNUMBER(OFFSET('Hygiene Data'!$I$7,0,10*ROW('Hygiene Data'!I124))),'Data Summary'!EE130="Yes"),OFFSET('Hygiene Data'!$I$7,0,10*ROW('Hygiene Data'!I124)),NA())</f>
        <v>#N/A</v>
      </c>
      <c r="BQ130" s="518" t="e">
        <f ca="1">+IF(AND(ISNUMBER(OFFSET('Hygiene Data'!$I$9,0,10*ROW('Hygiene Data'!I124))),'Data Summary'!EF130="Yes"),OFFSET('Hygiene Data'!$I$9,0,10*ROW('Hygiene Data'!I124)),NA())</f>
        <v>#N/A</v>
      </c>
    </row>
    <row r="131" spans="1:69" x14ac:dyDescent="0.25">
      <c r="A131" s="514" t="e">
        <f ca="1">+RIGHT('Data Summary'!A131,LEN('Data Summary'!A131)-9)</f>
        <v>#VALUE!</v>
      </c>
      <c r="B131" s="488" t="str">
        <f ca="1">+IF(ISTEXT('Data Summary'!B131),'Data Summary'!B131,"")</f>
        <v/>
      </c>
      <c r="C131" s="515" t="e">
        <f ca="1">+VALUE('Data Summary'!C131)</f>
        <v>#VALUE!</v>
      </c>
      <c r="D131" s="516" t="e">
        <f ca="1">+IF(AND(ISNUMBER(OFFSET('Water Data'!$D$4,0,10*ROW('Water Data'!D125))),'Data Summary'!BS131="Yes"),100-OFFSET('Water Data'!$D$4,0,10*ROW('Water Data'!D125)),NA())</f>
        <v>#N/A</v>
      </c>
      <c r="E131" s="516" t="e">
        <f ca="1">+IF(AND(ISNUMBER(OFFSET('Water Data'!$D$6,0,10*ROW('Water Data'!D125))),'Data Summary'!BT131="Yes"),OFFSET('Water Data'!$D$6,0,10*ROW('Water Data'!D125)),NA())</f>
        <v>#N/A</v>
      </c>
      <c r="F131" s="516" t="e">
        <f ca="1">+IF(AND(ISNUMBER(OFFSET('Water Data'!$D$9,0,10*ROW('Water Data'!D125))),'Data Summary'!BU131="Yes"),OFFSET('Water Data'!$D$9,0,10*ROW('Water Data'!D125)),NA())</f>
        <v>#N/A</v>
      </c>
      <c r="G131" s="516" t="e">
        <f ca="1">+IF(AND(ISNUMBER(OFFSET('Water Data'!$E$4,0,10*ROW('Water Data'!E125))),'Data Summary'!BV131="Yes"),100-OFFSET('Water Data'!$E$4,0,10*ROW('Water Data'!E125)),NA())</f>
        <v>#N/A</v>
      </c>
      <c r="H131" s="516" t="e">
        <f ca="1">+IF(AND(ISNUMBER(OFFSET('Water Data'!$E$6,0,10*ROW('Water Data'!E125))),'Data Summary'!BW131="Yes"),OFFSET('Water Data'!$E$6,0,10*ROW('Water Data'!E125)),NA())</f>
        <v>#N/A</v>
      </c>
      <c r="I131" s="516" t="e">
        <f ca="1">+IF(AND(ISNUMBER(OFFSET('Water Data'!$E$9,0,10*ROW('Water Data'!E125))),'Data Summary'!BX131="Yes"),OFFSET('Water Data'!$E$9,0,10*ROW('Water Data'!E125)),NA())</f>
        <v>#N/A</v>
      </c>
      <c r="J131" s="516" t="e">
        <f ca="1">+IF(AND(ISNUMBER(OFFSET('Water Data'!$F$4,0,10*ROW('Water Data'!F125))),'Data Summary'!BY131="Yes"),100-OFFSET('Water Data'!$F$4,0,10*ROW('Water Data'!F125)),NA())</f>
        <v>#N/A</v>
      </c>
      <c r="K131" s="516" t="e">
        <f ca="1">+IF(AND(ISNUMBER(OFFSET('Water Data'!$F$6,0,10*ROW('Water Data'!F125))),'Data Summary'!BZ131="Yes"),OFFSET('Water Data'!$F$6,0,10*ROW('Water Data'!F125)),NA())</f>
        <v>#N/A</v>
      </c>
      <c r="L131" s="516" t="e">
        <f ca="1">+IF(AND(ISNUMBER(OFFSET('Water Data'!$F$9,0,10*ROW('Water Data'!F125))),'Data Summary'!CA131="Yes"),OFFSET('Water Data'!$F$9,0,10*ROW('Water Data'!F125)),NA())</f>
        <v>#N/A</v>
      </c>
      <c r="M131" s="516" t="e">
        <f ca="1">+IF(AND(ISNUMBER(OFFSET('Water Data'!$G$4,0,10*ROW('Water Data'!G125))),'Data Summary'!CB131="Yes"),100-OFFSET('Water Data'!$G$4,0,10*ROW('Water Data'!G125)),NA())</f>
        <v>#N/A</v>
      </c>
      <c r="N131" s="516" t="e">
        <f ca="1">+IF(AND(ISNUMBER(OFFSET('Water Data'!$G$6,0,10*ROW('Water Data'!G125))),'Data Summary'!CC131="Yes"),OFFSET('Water Data'!$G$6,0,10*ROW('Water Data'!G125)),NA())</f>
        <v>#N/A</v>
      </c>
      <c r="O131" s="516" t="e">
        <f ca="1">+IF(AND(ISNUMBER(OFFSET('Water Data'!$G$9,0,10*ROW('Water Data'!G125))),'Data Summary'!CD131="Yes"),OFFSET('Water Data'!$G$9,0,10*ROW('Water Data'!G125)),NA())</f>
        <v>#N/A</v>
      </c>
      <c r="P131" s="516" t="e">
        <f ca="1">+IF(AND(ISNUMBER(OFFSET('Water Data'!$H$4,0,10*ROW('Water Data'!H125))),'Data Summary'!CE131="Yes"),100-OFFSET('Water Data'!$H$4,0,10*ROW('Water Data'!H125)),NA())</f>
        <v>#N/A</v>
      </c>
      <c r="Q131" s="516" t="e">
        <f ca="1">+IF(AND(ISNUMBER(OFFSET('Water Data'!$H$6,0,10*ROW('Water Data'!H125))),'Data Summary'!CF131="Yes"),OFFSET('Water Data'!$H$6,0,10*ROW('Water Data'!H125)),NA())</f>
        <v>#N/A</v>
      </c>
      <c r="R131" s="516" t="e">
        <f ca="1">+IF(AND(ISNUMBER(OFFSET('Water Data'!$H$9,0,10*ROW('Water Data'!H125))),'Data Summary'!CG131="Yes"),OFFSET('Water Data'!$H$9,0,10*ROW('Water Data'!H125)),NA())</f>
        <v>#N/A</v>
      </c>
      <c r="S131" s="516" t="e">
        <f ca="1">+IF(AND(ISNUMBER(OFFSET('Water Data'!$I$4,0,10*ROW('Water Data'!I125))),'Data Summary'!CH131="Yes"),100-OFFSET('Water Data'!$I$4,0,10*ROW('Water Data'!I125)),NA())</f>
        <v>#N/A</v>
      </c>
      <c r="T131" s="516" t="e">
        <f ca="1">+IF(AND(ISNUMBER(OFFSET('Water Data'!$I$6,0,10*ROW('Water Data'!I125))),'Data Summary'!CI131="Yes"),OFFSET('Water Data'!$I$6,0,10*ROW('Water Data'!I125)),NA())</f>
        <v>#N/A</v>
      </c>
      <c r="U131" s="516" t="e">
        <f ca="1">+IF(AND(ISNUMBER(OFFSET('Water Data'!$I$9,0,10*ROW('Water Data'!I125))),'Data Summary'!CJ131="Yes"),OFFSET('Water Data'!$I$9,0,10*ROW('Water Data'!I125)),NA())</f>
        <v>#N/A</v>
      </c>
      <c r="V131" s="517" t="e">
        <f ca="1">+IF(AND(ISNUMBER(OFFSET('Sanitation Data'!$D$4,0,10*ROW('Sanitation Data'!D125))),'Data Summary'!CK131="Yes"),100-OFFSET('Sanitation Data'!$D$4,0,10*ROW('Sanitation Data'!D125)),NA())</f>
        <v>#N/A</v>
      </c>
      <c r="W131" s="517" t="e">
        <f ca="1">+IF(AND(ISNUMBER(OFFSET('Sanitation Data'!$D$6,0,10*ROW('Sanitation Data'!D125))),'Data Summary'!CL131="Yes"),OFFSET('Sanitation Data'!$D$6,0,10*ROW('Sanitation Data'!D125)),NA())</f>
        <v>#N/A</v>
      </c>
      <c r="X131" s="517" t="e">
        <f ca="1">+IF(AND(ISNUMBER(OFFSET('Sanitation Data'!$D$10,0,10*ROW('Sanitation Data'!D125))),'Data Summary'!CM131="Yes"),OFFSET('Sanitation Data'!$D$10,0,10*ROW('Sanitation Data'!D125)),NA())</f>
        <v>#N/A</v>
      </c>
      <c r="Y131" s="517" t="e">
        <f ca="1">+IF(AND(ISNUMBER(OFFSET('Sanitation Data'!$D$11,0,10*ROW('Sanitation Data'!D125))),'Data Summary'!CN131="Yes"),OFFSET('Sanitation Data'!$D$11,0,10*ROW('Sanitation Data'!D125)),NA())</f>
        <v>#N/A</v>
      </c>
      <c r="Z131" s="517" t="e">
        <f ca="1">+IF(AND(ISNUMBER(OFFSET('Sanitation Data'!$D$12,0,10*ROW('Sanitation Data'!D125))),'Data Summary'!CO131="Yes"),OFFSET('Sanitation Data'!$D$12,0,10*ROW('Sanitation Data'!D125)),NA())</f>
        <v>#N/A</v>
      </c>
      <c r="AA131" s="517" t="e">
        <f ca="1">+IF(AND(ISNUMBER(OFFSET('Sanitation Data'!$E$4,0,10*ROW('Sanitation Data'!E125))),'Data Summary'!CP131="Yes"),100-OFFSET('Sanitation Data'!$E$4,0,10*ROW('Sanitation Data'!E125)),NA())</f>
        <v>#N/A</v>
      </c>
      <c r="AB131" s="517" t="e">
        <f ca="1">+IF(AND(ISNUMBER(OFFSET('Sanitation Data'!$E$6,0,10*ROW('Sanitation Data'!E125))),'Data Summary'!CQ131="Yes"),OFFSET('Sanitation Data'!$E$6,0,10*ROW('Sanitation Data'!E125)),NA())</f>
        <v>#N/A</v>
      </c>
      <c r="AC131" s="517" t="e">
        <f ca="1">+IF(AND(ISNUMBER(OFFSET('Sanitation Data'!$E$10,0,10*ROW('Sanitation Data'!E125))),'Data Summary'!CR131="Yes"),OFFSET('Sanitation Data'!$E$10,0,10*ROW('Sanitation Data'!E125)),NA())</f>
        <v>#N/A</v>
      </c>
      <c r="AD131" s="517" t="e">
        <f ca="1">+IF(AND(ISNUMBER(OFFSET('Sanitation Data'!$E$11,0,10*ROW('Sanitation Data'!E125))),'Data Summary'!CS131="Yes"),OFFSET('Sanitation Data'!$E$11,0,10*ROW('Sanitation Data'!E125)),NA())</f>
        <v>#N/A</v>
      </c>
      <c r="AE131" s="517" t="e">
        <f ca="1">+IF(AND(ISNUMBER(OFFSET('Sanitation Data'!$E$12,0,10*ROW('Sanitation Data'!E125))),'Data Summary'!CT131="Yes"),OFFSET('Sanitation Data'!$E$12,0,10*ROW('Sanitation Data'!E125)),NA())</f>
        <v>#N/A</v>
      </c>
      <c r="AF131" s="517" t="e">
        <f ca="1">+IF(AND(ISNUMBER(OFFSET('Sanitation Data'!$F$4,0,10*ROW('Sanitation Data'!F125))),'Data Summary'!CU131="Yes"),100-OFFSET('Sanitation Data'!$F$4,0,10*ROW('Sanitation Data'!F125)),NA())</f>
        <v>#N/A</v>
      </c>
      <c r="AG131" s="517" t="e">
        <f ca="1">+IF(AND(ISNUMBER(OFFSET('Sanitation Data'!$F$6,0,10*ROW('Sanitation Data'!F125))),'Data Summary'!CV131="Yes"),OFFSET('Sanitation Data'!$F$6,0,10*ROW('Sanitation Data'!F125)),NA())</f>
        <v>#N/A</v>
      </c>
      <c r="AH131" s="517" t="e">
        <f ca="1">+IF(AND(ISNUMBER(OFFSET('Sanitation Data'!$F$10,0,10*ROW('Sanitation Data'!F125))),'Data Summary'!CW131="Yes"),OFFSET('Sanitation Data'!$F$10,0,10*ROW('Sanitation Data'!F125)),NA())</f>
        <v>#N/A</v>
      </c>
      <c r="AI131" s="517" t="e">
        <f ca="1">+IF(AND(ISNUMBER(OFFSET('Sanitation Data'!$F$11,0,10*ROW('Sanitation Data'!F125))),'Data Summary'!CX131="Yes"),OFFSET('Sanitation Data'!$F$11,0,10*ROW('Sanitation Data'!F125)),NA())</f>
        <v>#N/A</v>
      </c>
      <c r="AJ131" s="517" t="e">
        <f ca="1">+IF(AND(ISNUMBER(OFFSET('Sanitation Data'!$F$12,0,10*ROW('Sanitation Data'!F125))),'Data Summary'!CY131="Yes"),OFFSET('Sanitation Data'!$F$12,0,10*ROW('Sanitation Data'!F125)),NA())</f>
        <v>#N/A</v>
      </c>
      <c r="AK131" s="517" t="e">
        <f ca="1">+IF(AND(ISNUMBER(OFFSET('Sanitation Data'!$G$4,0,10*ROW('Sanitation Data'!G125))),'Data Summary'!CZ131="Yes"),100-OFFSET('Sanitation Data'!$G$4,0,10*ROW('Sanitation Data'!G125)),NA())</f>
        <v>#N/A</v>
      </c>
      <c r="AL131" s="517" t="e">
        <f ca="1">+IF(AND(ISNUMBER(OFFSET('Sanitation Data'!$G$6,0,10*ROW('Sanitation Data'!G125))),'Data Summary'!DA131="Yes"),OFFSET('Sanitation Data'!$G$6,0,10*ROW('Sanitation Data'!G125)),NA())</f>
        <v>#N/A</v>
      </c>
      <c r="AM131" s="517" t="e">
        <f ca="1">+IF(AND(ISNUMBER(OFFSET('Sanitation Data'!$G$10,0,10*ROW('Sanitation Data'!G125))),'Data Summary'!DB131="Yes"),OFFSET('Sanitation Data'!$G$10,0,10*ROW('Sanitation Data'!G125)),NA())</f>
        <v>#N/A</v>
      </c>
      <c r="AN131" s="517" t="e">
        <f ca="1">+IF(AND(ISNUMBER(OFFSET('Sanitation Data'!$G$11,0,10*ROW('Sanitation Data'!G125))),'Data Summary'!DC131="Yes"),OFFSET('Sanitation Data'!$G$11,0,10*ROW('Sanitation Data'!G125)),NA())</f>
        <v>#N/A</v>
      </c>
      <c r="AO131" s="517" t="e">
        <f ca="1">+IF(AND(ISNUMBER(OFFSET('Sanitation Data'!$G$12,0,10*ROW('Sanitation Data'!G125))),'Data Summary'!DD131="Yes"),OFFSET('Sanitation Data'!$G$12,0,10*ROW('Sanitation Data'!G125)),NA())</f>
        <v>#N/A</v>
      </c>
      <c r="AP131" s="517" t="e">
        <f ca="1">+IF(AND(ISNUMBER(OFFSET('Sanitation Data'!$H$4,0,10*ROW('Sanitation Data'!H125))),'Data Summary'!DE131="Yes"),100-OFFSET('Sanitation Data'!$H$4,0,10*ROW('Sanitation Data'!H125)),NA())</f>
        <v>#N/A</v>
      </c>
      <c r="AQ131" s="517" t="e">
        <f ca="1">+IF(AND(ISNUMBER(OFFSET('Sanitation Data'!$H$6,0,10*ROW('Sanitation Data'!H125))),'Data Summary'!DF131="Yes"),OFFSET('Sanitation Data'!$H$6,0,10*ROW('Sanitation Data'!H125)),NA())</f>
        <v>#N/A</v>
      </c>
      <c r="AR131" s="517" t="e">
        <f ca="1">+IF(AND(ISNUMBER(OFFSET('Sanitation Data'!$H$10,0,10*ROW('Sanitation Data'!H125))),'Data Summary'!DG131="Yes"),OFFSET('Sanitation Data'!$H$10,0,10*ROW('Sanitation Data'!H125)),NA())</f>
        <v>#N/A</v>
      </c>
      <c r="AS131" s="517" t="e">
        <f ca="1">+IF(AND(ISNUMBER(OFFSET('Sanitation Data'!$H$11,0,10*ROW('Sanitation Data'!H125))),'Data Summary'!DH131="Yes"),OFFSET('Sanitation Data'!$H$11,0,10*ROW('Sanitation Data'!H125)),NA())</f>
        <v>#N/A</v>
      </c>
      <c r="AT131" s="517" t="e">
        <f ca="1">+IF(AND(ISNUMBER(OFFSET('Sanitation Data'!$H$12,0,10*ROW('Sanitation Data'!H125))),'Data Summary'!DI131="Yes"),OFFSET('Sanitation Data'!$H$12,0,10*ROW('Sanitation Data'!H125)),NA())</f>
        <v>#N/A</v>
      </c>
      <c r="AU131" s="517" t="e">
        <f ca="1">+IF(AND(ISNUMBER(OFFSET('Sanitation Data'!$I$4,0,10*ROW('Sanitation Data'!I125))),'Data Summary'!DJ131="Yes"),100-OFFSET('Sanitation Data'!$I$4,0,10*ROW('Sanitation Data'!I125)),NA())</f>
        <v>#N/A</v>
      </c>
      <c r="AV131" s="517" t="e">
        <f ca="1">+IF(AND(ISNUMBER(OFFSET('Sanitation Data'!$I$6,0,10*ROW('Sanitation Data'!I125))),'Data Summary'!DK131="Yes"),OFFSET('Sanitation Data'!$I$6,0,10*ROW('Sanitation Data'!I125)),NA())</f>
        <v>#N/A</v>
      </c>
      <c r="AW131" s="517" t="e">
        <f ca="1">+IF(AND(ISNUMBER(OFFSET('Sanitation Data'!$I$10,0,10*ROW('Sanitation Data'!I125))),'Data Summary'!DL131="Yes"),OFFSET('Sanitation Data'!$I$10,0,10*ROW('Sanitation Data'!I125)),NA())</f>
        <v>#N/A</v>
      </c>
      <c r="AX131" s="517" t="e">
        <f ca="1">+IF(AND(ISNUMBER(OFFSET('Sanitation Data'!$I$11,0,10*ROW('Sanitation Data'!I125))),'Data Summary'!DM131="Yes"),OFFSET('Sanitation Data'!$I$11,0,10*ROW('Sanitation Data'!I125)),NA())</f>
        <v>#N/A</v>
      </c>
      <c r="AY131" s="517" t="e">
        <f ca="1">+IF(AND(ISNUMBER(OFFSET('Sanitation Data'!$I$12,0,10*ROW('Sanitation Data'!I125))),'Data Summary'!DN131="Yes"),OFFSET('Sanitation Data'!$I$12,0,10*ROW('Sanitation Data'!I125)),NA())</f>
        <v>#N/A</v>
      </c>
      <c r="AZ131" s="518" t="e">
        <f ca="1">+IF(AND(ISNUMBER(OFFSET('Hygiene Data'!$D$5,0,10*ROW('Hygiene Data'!D125))),'Data Summary'!DO131="Yes"),OFFSET('Hygiene Data'!$D$5,0,10*ROW('Hygiene Data'!D125)),NA())</f>
        <v>#N/A</v>
      </c>
      <c r="BA131" s="518" t="e">
        <f ca="1">+IF(AND(ISNUMBER(OFFSET('Hygiene Data'!$D$7,0,10*ROW('Hygiene Data'!D125))),'Data Summary'!DP131="Yes"),OFFSET('Hygiene Data'!$D$7,0,10*ROW('Hygiene Data'!D125)),NA())</f>
        <v>#N/A</v>
      </c>
      <c r="BB131" s="518" t="e">
        <f ca="1">+IF(AND(ISNUMBER(OFFSET('Hygiene Data'!$D$9,0,10*ROW('Hygiene Data'!D125))),'Data Summary'!DQ131="Yes"),OFFSET('Hygiene Data'!$D$9,0,10*ROW('Hygiene Data'!D125)),NA())</f>
        <v>#N/A</v>
      </c>
      <c r="BC131" s="518" t="e">
        <f ca="1">+IF(AND(ISNUMBER(OFFSET('Hygiene Data'!$E$5,0,10*ROW('Hygiene Data'!E125))),'Data Summary'!DR131="Yes"),OFFSET('Hygiene Data'!$E$5,0,10*ROW('Hygiene Data'!E125)),NA())</f>
        <v>#N/A</v>
      </c>
      <c r="BD131" s="518" t="e">
        <f ca="1">+IF(AND(ISNUMBER(OFFSET('Hygiene Data'!$E$7,0,10*ROW('Hygiene Data'!E125))),'Data Summary'!DS131="Yes"),OFFSET('Hygiene Data'!$E$7,0,10*ROW('Hygiene Data'!E125)),NA())</f>
        <v>#N/A</v>
      </c>
      <c r="BE131" s="518" t="e">
        <f ca="1">+IF(AND(ISNUMBER(OFFSET('Hygiene Data'!$E$9,0,10*ROW('Hygiene Data'!E125))),'Data Summary'!DT131="Yes"),OFFSET('Hygiene Data'!$E$9,0,10*ROW('Hygiene Data'!E125)),NA())</f>
        <v>#N/A</v>
      </c>
      <c r="BF131" s="518" t="e">
        <f ca="1">+IF(AND(ISNUMBER(OFFSET('Hygiene Data'!$F$5,0,10*ROW('Hygiene Data'!F125))),'Data Summary'!DU131="Yes"),OFFSET('Hygiene Data'!$F$5,0,10*ROW('Hygiene Data'!F125)),NA())</f>
        <v>#N/A</v>
      </c>
      <c r="BG131" s="518" t="e">
        <f ca="1">+IF(AND(ISNUMBER(OFFSET('Hygiene Data'!$F$7,0,10*ROW('Hygiene Data'!F125))),'Data Summary'!DV131="Yes"),OFFSET('Hygiene Data'!$F$7,0,10*ROW('Hygiene Data'!F125)),NA())</f>
        <v>#N/A</v>
      </c>
      <c r="BH131" s="518" t="e">
        <f ca="1">+IF(AND(ISNUMBER(OFFSET('Hygiene Data'!$F$9,0,10*ROW('Hygiene Data'!F125))),'Data Summary'!DW131="Yes"),OFFSET('Hygiene Data'!$F$9,0,10*ROW('Hygiene Data'!F125)),NA())</f>
        <v>#N/A</v>
      </c>
      <c r="BI131" s="518" t="e">
        <f ca="1">+IF(AND(ISNUMBER(OFFSET('Hygiene Data'!$G$5,0,10*ROW('Hygiene Data'!G125))),'Data Summary'!DX131="Yes"),OFFSET('Hygiene Data'!$G$5,0,10*ROW('Hygiene Data'!G125)),NA())</f>
        <v>#N/A</v>
      </c>
      <c r="BJ131" s="518" t="e">
        <f ca="1">+IF(AND(ISNUMBER(OFFSET('Hygiene Data'!$G$7,0,10*ROW('Hygiene Data'!G125))),'Data Summary'!DY131="Yes"),OFFSET('Hygiene Data'!$G$7,0,10*ROW('Hygiene Data'!G125)),NA())</f>
        <v>#N/A</v>
      </c>
      <c r="BK131" s="518" t="e">
        <f ca="1">+IF(AND(ISNUMBER(OFFSET('Hygiene Data'!$G$9,0,10*ROW('Hygiene Data'!G125))),'Data Summary'!DZ131="Yes"),OFFSET('Hygiene Data'!$G$9,0,10*ROW('Hygiene Data'!G125)),NA())</f>
        <v>#N/A</v>
      </c>
      <c r="BL131" s="518" t="e">
        <f ca="1">+IF(AND(ISNUMBER(OFFSET('Hygiene Data'!$H$5,0,10*ROW('Hygiene Data'!H125))),'Data Summary'!EA131="Yes"),OFFSET('Hygiene Data'!$H$5,0,10*ROW('Hygiene Data'!H125)),NA())</f>
        <v>#N/A</v>
      </c>
      <c r="BM131" s="518" t="e">
        <f ca="1">+IF(AND(ISNUMBER(OFFSET('Hygiene Data'!$H$7,0,10*ROW('Hygiene Data'!H125))),'Data Summary'!EB131="Yes"),OFFSET('Hygiene Data'!$H$7,0,10*ROW('Hygiene Data'!H125)),NA())</f>
        <v>#N/A</v>
      </c>
      <c r="BN131" s="518" t="e">
        <f ca="1">+IF(AND(ISNUMBER(OFFSET('Hygiene Data'!$H$9,0,10*ROW('Hygiene Data'!H125))),'Data Summary'!EC131="Yes"),OFFSET('Hygiene Data'!$H$9,0,10*ROW('Hygiene Data'!H125)),NA())</f>
        <v>#N/A</v>
      </c>
      <c r="BO131" s="518" t="e">
        <f ca="1">+IF(AND(ISNUMBER(OFFSET('Hygiene Data'!$I$5,0,10*ROW('Hygiene Data'!I125))),'Data Summary'!ED131="Yes"),OFFSET('Hygiene Data'!$I$5,0,10*ROW('Hygiene Data'!I125)),NA())</f>
        <v>#N/A</v>
      </c>
      <c r="BP131" s="518" t="e">
        <f ca="1">+IF(AND(ISNUMBER(OFFSET('Hygiene Data'!$I$7,0,10*ROW('Hygiene Data'!I125))),'Data Summary'!EE131="Yes"),OFFSET('Hygiene Data'!$I$7,0,10*ROW('Hygiene Data'!I125)),NA())</f>
        <v>#N/A</v>
      </c>
      <c r="BQ131" s="518" t="e">
        <f ca="1">+IF(AND(ISNUMBER(OFFSET('Hygiene Data'!$I$9,0,10*ROW('Hygiene Data'!I125))),'Data Summary'!EF131="Yes"),OFFSET('Hygiene Data'!$I$9,0,10*ROW('Hygiene Data'!I125)),NA())</f>
        <v>#N/A</v>
      </c>
    </row>
    <row r="132" spans="1:69" x14ac:dyDescent="0.25">
      <c r="A132" s="514" t="e">
        <f ca="1">+RIGHT('Data Summary'!A132,LEN('Data Summary'!A132)-9)</f>
        <v>#VALUE!</v>
      </c>
      <c r="B132" s="488" t="str">
        <f ca="1">+IF(ISTEXT('Data Summary'!B132),'Data Summary'!B132,"")</f>
        <v/>
      </c>
      <c r="C132" s="515" t="e">
        <f ca="1">+VALUE('Data Summary'!C132)</f>
        <v>#VALUE!</v>
      </c>
      <c r="D132" s="516" t="e">
        <f ca="1">+IF(AND(ISNUMBER(OFFSET('Water Data'!$D$4,0,10*ROW('Water Data'!D126))),'Data Summary'!BS132="Yes"),100-OFFSET('Water Data'!$D$4,0,10*ROW('Water Data'!D126)),NA())</f>
        <v>#N/A</v>
      </c>
      <c r="E132" s="516" t="e">
        <f ca="1">+IF(AND(ISNUMBER(OFFSET('Water Data'!$D$6,0,10*ROW('Water Data'!D126))),'Data Summary'!BT132="Yes"),OFFSET('Water Data'!$D$6,0,10*ROW('Water Data'!D126)),NA())</f>
        <v>#N/A</v>
      </c>
      <c r="F132" s="516" t="e">
        <f ca="1">+IF(AND(ISNUMBER(OFFSET('Water Data'!$D$9,0,10*ROW('Water Data'!D126))),'Data Summary'!BU132="Yes"),OFFSET('Water Data'!$D$9,0,10*ROW('Water Data'!D126)),NA())</f>
        <v>#N/A</v>
      </c>
      <c r="G132" s="516" t="e">
        <f ca="1">+IF(AND(ISNUMBER(OFFSET('Water Data'!$E$4,0,10*ROW('Water Data'!E126))),'Data Summary'!BV132="Yes"),100-OFFSET('Water Data'!$E$4,0,10*ROW('Water Data'!E126)),NA())</f>
        <v>#N/A</v>
      </c>
      <c r="H132" s="516" t="e">
        <f ca="1">+IF(AND(ISNUMBER(OFFSET('Water Data'!$E$6,0,10*ROW('Water Data'!E126))),'Data Summary'!BW132="Yes"),OFFSET('Water Data'!$E$6,0,10*ROW('Water Data'!E126)),NA())</f>
        <v>#N/A</v>
      </c>
      <c r="I132" s="516" t="e">
        <f ca="1">+IF(AND(ISNUMBER(OFFSET('Water Data'!$E$9,0,10*ROW('Water Data'!E126))),'Data Summary'!BX132="Yes"),OFFSET('Water Data'!$E$9,0,10*ROW('Water Data'!E126)),NA())</f>
        <v>#N/A</v>
      </c>
      <c r="J132" s="516" t="e">
        <f ca="1">+IF(AND(ISNUMBER(OFFSET('Water Data'!$F$4,0,10*ROW('Water Data'!F126))),'Data Summary'!BY132="Yes"),100-OFFSET('Water Data'!$F$4,0,10*ROW('Water Data'!F126)),NA())</f>
        <v>#N/A</v>
      </c>
      <c r="K132" s="516" t="e">
        <f ca="1">+IF(AND(ISNUMBER(OFFSET('Water Data'!$F$6,0,10*ROW('Water Data'!F126))),'Data Summary'!BZ132="Yes"),OFFSET('Water Data'!$F$6,0,10*ROW('Water Data'!F126)),NA())</f>
        <v>#N/A</v>
      </c>
      <c r="L132" s="516" t="e">
        <f ca="1">+IF(AND(ISNUMBER(OFFSET('Water Data'!$F$9,0,10*ROW('Water Data'!F126))),'Data Summary'!CA132="Yes"),OFFSET('Water Data'!$F$9,0,10*ROW('Water Data'!F126)),NA())</f>
        <v>#N/A</v>
      </c>
      <c r="M132" s="516" t="e">
        <f ca="1">+IF(AND(ISNUMBER(OFFSET('Water Data'!$G$4,0,10*ROW('Water Data'!G126))),'Data Summary'!CB132="Yes"),100-OFFSET('Water Data'!$G$4,0,10*ROW('Water Data'!G126)),NA())</f>
        <v>#N/A</v>
      </c>
      <c r="N132" s="516" t="e">
        <f ca="1">+IF(AND(ISNUMBER(OFFSET('Water Data'!$G$6,0,10*ROW('Water Data'!G126))),'Data Summary'!CC132="Yes"),OFFSET('Water Data'!$G$6,0,10*ROW('Water Data'!G126)),NA())</f>
        <v>#N/A</v>
      </c>
      <c r="O132" s="516" t="e">
        <f ca="1">+IF(AND(ISNUMBER(OFFSET('Water Data'!$G$9,0,10*ROW('Water Data'!G126))),'Data Summary'!CD132="Yes"),OFFSET('Water Data'!$G$9,0,10*ROW('Water Data'!G126)),NA())</f>
        <v>#N/A</v>
      </c>
      <c r="P132" s="516" t="e">
        <f ca="1">+IF(AND(ISNUMBER(OFFSET('Water Data'!$H$4,0,10*ROW('Water Data'!H126))),'Data Summary'!CE132="Yes"),100-OFFSET('Water Data'!$H$4,0,10*ROW('Water Data'!H126)),NA())</f>
        <v>#N/A</v>
      </c>
      <c r="Q132" s="516" t="e">
        <f ca="1">+IF(AND(ISNUMBER(OFFSET('Water Data'!$H$6,0,10*ROW('Water Data'!H126))),'Data Summary'!CF132="Yes"),OFFSET('Water Data'!$H$6,0,10*ROW('Water Data'!H126)),NA())</f>
        <v>#N/A</v>
      </c>
      <c r="R132" s="516" t="e">
        <f ca="1">+IF(AND(ISNUMBER(OFFSET('Water Data'!$H$9,0,10*ROW('Water Data'!H126))),'Data Summary'!CG132="Yes"),OFFSET('Water Data'!$H$9,0,10*ROW('Water Data'!H126)),NA())</f>
        <v>#N/A</v>
      </c>
      <c r="S132" s="516" t="e">
        <f ca="1">+IF(AND(ISNUMBER(OFFSET('Water Data'!$I$4,0,10*ROW('Water Data'!I126))),'Data Summary'!CH132="Yes"),100-OFFSET('Water Data'!$I$4,0,10*ROW('Water Data'!I126)),NA())</f>
        <v>#N/A</v>
      </c>
      <c r="T132" s="516" t="e">
        <f ca="1">+IF(AND(ISNUMBER(OFFSET('Water Data'!$I$6,0,10*ROW('Water Data'!I126))),'Data Summary'!CI132="Yes"),OFFSET('Water Data'!$I$6,0,10*ROW('Water Data'!I126)),NA())</f>
        <v>#N/A</v>
      </c>
      <c r="U132" s="516" t="e">
        <f ca="1">+IF(AND(ISNUMBER(OFFSET('Water Data'!$I$9,0,10*ROW('Water Data'!I126))),'Data Summary'!CJ132="Yes"),OFFSET('Water Data'!$I$9,0,10*ROW('Water Data'!I126)),NA())</f>
        <v>#N/A</v>
      </c>
      <c r="V132" s="517" t="e">
        <f ca="1">+IF(AND(ISNUMBER(OFFSET('Sanitation Data'!$D$4,0,10*ROW('Sanitation Data'!D126))),'Data Summary'!CK132="Yes"),100-OFFSET('Sanitation Data'!$D$4,0,10*ROW('Sanitation Data'!D126)),NA())</f>
        <v>#N/A</v>
      </c>
      <c r="W132" s="517" t="e">
        <f ca="1">+IF(AND(ISNUMBER(OFFSET('Sanitation Data'!$D$6,0,10*ROW('Sanitation Data'!D126))),'Data Summary'!CL132="Yes"),OFFSET('Sanitation Data'!$D$6,0,10*ROW('Sanitation Data'!D126)),NA())</f>
        <v>#N/A</v>
      </c>
      <c r="X132" s="517" t="e">
        <f ca="1">+IF(AND(ISNUMBER(OFFSET('Sanitation Data'!$D$10,0,10*ROW('Sanitation Data'!D126))),'Data Summary'!CM132="Yes"),OFFSET('Sanitation Data'!$D$10,0,10*ROW('Sanitation Data'!D126)),NA())</f>
        <v>#N/A</v>
      </c>
      <c r="Y132" s="517" t="e">
        <f ca="1">+IF(AND(ISNUMBER(OFFSET('Sanitation Data'!$D$11,0,10*ROW('Sanitation Data'!D126))),'Data Summary'!CN132="Yes"),OFFSET('Sanitation Data'!$D$11,0,10*ROW('Sanitation Data'!D126)),NA())</f>
        <v>#N/A</v>
      </c>
      <c r="Z132" s="517" t="e">
        <f ca="1">+IF(AND(ISNUMBER(OFFSET('Sanitation Data'!$D$12,0,10*ROW('Sanitation Data'!D126))),'Data Summary'!CO132="Yes"),OFFSET('Sanitation Data'!$D$12,0,10*ROW('Sanitation Data'!D126)),NA())</f>
        <v>#N/A</v>
      </c>
      <c r="AA132" s="517" t="e">
        <f ca="1">+IF(AND(ISNUMBER(OFFSET('Sanitation Data'!$E$4,0,10*ROW('Sanitation Data'!E126))),'Data Summary'!CP132="Yes"),100-OFFSET('Sanitation Data'!$E$4,0,10*ROW('Sanitation Data'!E126)),NA())</f>
        <v>#N/A</v>
      </c>
      <c r="AB132" s="517" t="e">
        <f ca="1">+IF(AND(ISNUMBER(OFFSET('Sanitation Data'!$E$6,0,10*ROW('Sanitation Data'!E126))),'Data Summary'!CQ132="Yes"),OFFSET('Sanitation Data'!$E$6,0,10*ROW('Sanitation Data'!E126)),NA())</f>
        <v>#N/A</v>
      </c>
      <c r="AC132" s="517" t="e">
        <f ca="1">+IF(AND(ISNUMBER(OFFSET('Sanitation Data'!$E$10,0,10*ROW('Sanitation Data'!E126))),'Data Summary'!CR132="Yes"),OFFSET('Sanitation Data'!$E$10,0,10*ROW('Sanitation Data'!E126)),NA())</f>
        <v>#N/A</v>
      </c>
      <c r="AD132" s="517" t="e">
        <f ca="1">+IF(AND(ISNUMBER(OFFSET('Sanitation Data'!$E$11,0,10*ROW('Sanitation Data'!E126))),'Data Summary'!CS132="Yes"),OFFSET('Sanitation Data'!$E$11,0,10*ROW('Sanitation Data'!E126)),NA())</f>
        <v>#N/A</v>
      </c>
      <c r="AE132" s="517" t="e">
        <f ca="1">+IF(AND(ISNUMBER(OFFSET('Sanitation Data'!$E$12,0,10*ROW('Sanitation Data'!E126))),'Data Summary'!CT132="Yes"),OFFSET('Sanitation Data'!$E$12,0,10*ROW('Sanitation Data'!E126)),NA())</f>
        <v>#N/A</v>
      </c>
      <c r="AF132" s="517" t="e">
        <f ca="1">+IF(AND(ISNUMBER(OFFSET('Sanitation Data'!$F$4,0,10*ROW('Sanitation Data'!F126))),'Data Summary'!CU132="Yes"),100-OFFSET('Sanitation Data'!$F$4,0,10*ROW('Sanitation Data'!F126)),NA())</f>
        <v>#N/A</v>
      </c>
      <c r="AG132" s="517" t="e">
        <f ca="1">+IF(AND(ISNUMBER(OFFSET('Sanitation Data'!$F$6,0,10*ROW('Sanitation Data'!F126))),'Data Summary'!CV132="Yes"),OFFSET('Sanitation Data'!$F$6,0,10*ROW('Sanitation Data'!F126)),NA())</f>
        <v>#N/A</v>
      </c>
      <c r="AH132" s="517" t="e">
        <f ca="1">+IF(AND(ISNUMBER(OFFSET('Sanitation Data'!$F$10,0,10*ROW('Sanitation Data'!F126))),'Data Summary'!CW132="Yes"),OFFSET('Sanitation Data'!$F$10,0,10*ROW('Sanitation Data'!F126)),NA())</f>
        <v>#N/A</v>
      </c>
      <c r="AI132" s="517" t="e">
        <f ca="1">+IF(AND(ISNUMBER(OFFSET('Sanitation Data'!$F$11,0,10*ROW('Sanitation Data'!F126))),'Data Summary'!CX132="Yes"),OFFSET('Sanitation Data'!$F$11,0,10*ROW('Sanitation Data'!F126)),NA())</f>
        <v>#N/A</v>
      </c>
      <c r="AJ132" s="517" t="e">
        <f ca="1">+IF(AND(ISNUMBER(OFFSET('Sanitation Data'!$F$12,0,10*ROW('Sanitation Data'!F126))),'Data Summary'!CY132="Yes"),OFFSET('Sanitation Data'!$F$12,0,10*ROW('Sanitation Data'!F126)),NA())</f>
        <v>#N/A</v>
      </c>
      <c r="AK132" s="517" t="e">
        <f ca="1">+IF(AND(ISNUMBER(OFFSET('Sanitation Data'!$G$4,0,10*ROW('Sanitation Data'!G126))),'Data Summary'!CZ132="Yes"),100-OFFSET('Sanitation Data'!$G$4,0,10*ROW('Sanitation Data'!G126)),NA())</f>
        <v>#N/A</v>
      </c>
      <c r="AL132" s="517" t="e">
        <f ca="1">+IF(AND(ISNUMBER(OFFSET('Sanitation Data'!$G$6,0,10*ROW('Sanitation Data'!G126))),'Data Summary'!DA132="Yes"),OFFSET('Sanitation Data'!$G$6,0,10*ROW('Sanitation Data'!G126)),NA())</f>
        <v>#N/A</v>
      </c>
      <c r="AM132" s="517" t="e">
        <f ca="1">+IF(AND(ISNUMBER(OFFSET('Sanitation Data'!$G$10,0,10*ROW('Sanitation Data'!G126))),'Data Summary'!DB132="Yes"),OFFSET('Sanitation Data'!$G$10,0,10*ROW('Sanitation Data'!G126)),NA())</f>
        <v>#N/A</v>
      </c>
      <c r="AN132" s="517" t="e">
        <f ca="1">+IF(AND(ISNUMBER(OFFSET('Sanitation Data'!$G$11,0,10*ROW('Sanitation Data'!G126))),'Data Summary'!DC132="Yes"),OFFSET('Sanitation Data'!$G$11,0,10*ROW('Sanitation Data'!G126)),NA())</f>
        <v>#N/A</v>
      </c>
      <c r="AO132" s="517" t="e">
        <f ca="1">+IF(AND(ISNUMBER(OFFSET('Sanitation Data'!$G$12,0,10*ROW('Sanitation Data'!G126))),'Data Summary'!DD132="Yes"),OFFSET('Sanitation Data'!$G$12,0,10*ROW('Sanitation Data'!G126)),NA())</f>
        <v>#N/A</v>
      </c>
      <c r="AP132" s="517" t="e">
        <f ca="1">+IF(AND(ISNUMBER(OFFSET('Sanitation Data'!$H$4,0,10*ROW('Sanitation Data'!H126))),'Data Summary'!DE132="Yes"),100-OFFSET('Sanitation Data'!$H$4,0,10*ROW('Sanitation Data'!H126)),NA())</f>
        <v>#N/A</v>
      </c>
      <c r="AQ132" s="517" t="e">
        <f ca="1">+IF(AND(ISNUMBER(OFFSET('Sanitation Data'!$H$6,0,10*ROW('Sanitation Data'!H126))),'Data Summary'!DF132="Yes"),OFFSET('Sanitation Data'!$H$6,0,10*ROW('Sanitation Data'!H126)),NA())</f>
        <v>#N/A</v>
      </c>
      <c r="AR132" s="517" t="e">
        <f ca="1">+IF(AND(ISNUMBER(OFFSET('Sanitation Data'!$H$10,0,10*ROW('Sanitation Data'!H126))),'Data Summary'!DG132="Yes"),OFFSET('Sanitation Data'!$H$10,0,10*ROW('Sanitation Data'!H126)),NA())</f>
        <v>#N/A</v>
      </c>
      <c r="AS132" s="517" t="e">
        <f ca="1">+IF(AND(ISNUMBER(OFFSET('Sanitation Data'!$H$11,0,10*ROW('Sanitation Data'!H126))),'Data Summary'!DH132="Yes"),OFFSET('Sanitation Data'!$H$11,0,10*ROW('Sanitation Data'!H126)),NA())</f>
        <v>#N/A</v>
      </c>
      <c r="AT132" s="517" t="e">
        <f ca="1">+IF(AND(ISNUMBER(OFFSET('Sanitation Data'!$H$12,0,10*ROW('Sanitation Data'!H126))),'Data Summary'!DI132="Yes"),OFFSET('Sanitation Data'!$H$12,0,10*ROW('Sanitation Data'!H126)),NA())</f>
        <v>#N/A</v>
      </c>
      <c r="AU132" s="517" t="e">
        <f ca="1">+IF(AND(ISNUMBER(OFFSET('Sanitation Data'!$I$4,0,10*ROW('Sanitation Data'!I126))),'Data Summary'!DJ132="Yes"),100-OFFSET('Sanitation Data'!$I$4,0,10*ROW('Sanitation Data'!I126)),NA())</f>
        <v>#N/A</v>
      </c>
      <c r="AV132" s="517" t="e">
        <f ca="1">+IF(AND(ISNUMBER(OFFSET('Sanitation Data'!$I$6,0,10*ROW('Sanitation Data'!I126))),'Data Summary'!DK132="Yes"),OFFSET('Sanitation Data'!$I$6,0,10*ROW('Sanitation Data'!I126)),NA())</f>
        <v>#N/A</v>
      </c>
      <c r="AW132" s="517" t="e">
        <f ca="1">+IF(AND(ISNUMBER(OFFSET('Sanitation Data'!$I$10,0,10*ROW('Sanitation Data'!I126))),'Data Summary'!DL132="Yes"),OFFSET('Sanitation Data'!$I$10,0,10*ROW('Sanitation Data'!I126)),NA())</f>
        <v>#N/A</v>
      </c>
      <c r="AX132" s="517" t="e">
        <f ca="1">+IF(AND(ISNUMBER(OFFSET('Sanitation Data'!$I$11,0,10*ROW('Sanitation Data'!I126))),'Data Summary'!DM132="Yes"),OFFSET('Sanitation Data'!$I$11,0,10*ROW('Sanitation Data'!I126)),NA())</f>
        <v>#N/A</v>
      </c>
      <c r="AY132" s="517" t="e">
        <f ca="1">+IF(AND(ISNUMBER(OFFSET('Sanitation Data'!$I$12,0,10*ROW('Sanitation Data'!I126))),'Data Summary'!DN132="Yes"),OFFSET('Sanitation Data'!$I$12,0,10*ROW('Sanitation Data'!I126)),NA())</f>
        <v>#N/A</v>
      </c>
      <c r="AZ132" s="518" t="e">
        <f ca="1">+IF(AND(ISNUMBER(OFFSET('Hygiene Data'!$D$5,0,10*ROW('Hygiene Data'!D126))),'Data Summary'!DO132="Yes"),OFFSET('Hygiene Data'!$D$5,0,10*ROW('Hygiene Data'!D126)),NA())</f>
        <v>#N/A</v>
      </c>
      <c r="BA132" s="518" t="e">
        <f ca="1">+IF(AND(ISNUMBER(OFFSET('Hygiene Data'!$D$7,0,10*ROW('Hygiene Data'!D126))),'Data Summary'!DP132="Yes"),OFFSET('Hygiene Data'!$D$7,0,10*ROW('Hygiene Data'!D126)),NA())</f>
        <v>#N/A</v>
      </c>
      <c r="BB132" s="518" t="e">
        <f ca="1">+IF(AND(ISNUMBER(OFFSET('Hygiene Data'!$D$9,0,10*ROW('Hygiene Data'!D126))),'Data Summary'!DQ132="Yes"),OFFSET('Hygiene Data'!$D$9,0,10*ROW('Hygiene Data'!D126)),NA())</f>
        <v>#N/A</v>
      </c>
      <c r="BC132" s="518" t="e">
        <f ca="1">+IF(AND(ISNUMBER(OFFSET('Hygiene Data'!$E$5,0,10*ROW('Hygiene Data'!E126))),'Data Summary'!DR132="Yes"),OFFSET('Hygiene Data'!$E$5,0,10*ROW('Hygiene Data'!E126)),NA())</f>
        <v>#N/A</v>
      </c>
      <c r="BD132" s="518" t="e">
        <f ca="1">+IF(AND(ISNUMBER(OFFSET('Hygiene Data'!$E$7,0,10*ROW('Hygiene Data'!E126))),'Data Summary'!DS132="Yes"),OFFSET('Hygiene Data'!$E$7,0,10*ROW('Hygiene Data'!E126)),NA())</f>
        <v>#N/A</v>
      </c>
      <c r="BE132" s="518" t="e">
        <f ca="1">+IF(AND(ISNUMBER(OFFSET('Hygiene Data'!$E$9,0,10*ROW('Hygiene Data'!E126))),'Data Summary'!DT132="Yes"),OFFSET('Hygiene Data'!$E$9,0,10*ROW('Hygiene Data'!E126)),NA())</f>
        <v>#N/A</v>
      </c>
      <c r="BF132" s="518" t="e">
        <f ca="1">+IF(AND(ISNUMBER(OFFSET('Hygiene Data'!$F$5,0,10*ROW('Hygiene Data'!F126))),'Data Summary'!DU132="Yes"),OFFSET('Hygiene Data'!$F$5,0,10*ROW('Hygiene Data'!F126)),NA())</f>
        <v>#N/A</v>
      </c>
      <c r="BG132" s="518" t="e">
        <f ca="1">+IF(AND(ISNUMBER(OFFSET('Hygiene Data'!$F$7,0,10*ROW('Hygiene Data'!F126))),'Data Summary'!DV132="Yes"),OFFSET('Hygiene Data'!$F$7,0,10*ROW('Hygiene Data'!F126)),NA())</f>
        <v>#N/A</v>
      </c>
      <c r="BH132" s="518" t="e">
        <f ca="1">+IF(AND(ISNUMBER(OFFSET('Hygiene Data'!$F$9,0,10*ROW('Hygiene Data'!F126))),'Data Summary'!DW132="Yes"),OFFSET('Hygiene Data'!$F$9,0,10*ROW('Hygiene Data'!F126)),NA())</f>
        <v>#N/A</v>
      </c>
      <c r="BI132" s="518" t="e">
        <f ca="1">+IF(AND(ISNUMBER(OFFSET('Hygiene Data'!$G$5,0,10*ROW('Hygiene Data'!G126))),'Data Summary'!DX132="Yes"),OFFSET('Hygiene Data'!$G$5,0,10*ROW('Hygiene Data'!G126)),NA())</f>
        <v>#N/A</v>
      </c>
      <c r="BJ132" s="518" t="e">
        <f ca="1">+IF(AND(ISNUMBER(OFFSET('Hygiene Data'!$G$7,0,10*ROW('Hygiene Data'!G126))),'Data Summary'!DY132="Yes"),OFFSET('Hygiene Data'!$G$7,0,10*ROW('Hygiene Data'!G126)),NA())</f>
        <v>#N/A</v>
      </c>
      <c r="BK132" s="518" t="e">
        <f ca="1">+IF(AND(ISNUMBER(OFFSET('Hygiene Data'!$G$9,0,10*ROW('Hygiene Data'!G126))),'Data Summary'!DZ132="Yes"),OFFSET('Hygiene Data'!$G$9,0,10*ROW('Hygiene Data'!G126)),NA())</f>
        <v>#N/A</v>
      </c>
      <c r="BL132" s="518" t="e">
        <f ca="1">+IF(AND(ISNUMBER(OFFSET('Hygiene Data'!$H$5,0,10*ROW('Hygiene Data'!H126))),'Data Summary'!EA132="Yes"),OFFSET('Hygiene Data'!$H$5,0,10*ROW('Hygiene Data'!H126)),NA())</f>
        <v>#N/A</v>
      </c>
      <c r="BM132" s="518" t="e">
        <f ca="1">+IF(AND(ISNUMBER(OFFSET('Hygiene Data'!$H$7,0,10*ROW('Hygiene Data'!H126))),'Data Summary'!EB132="Yes"),OFFSET('Hygiene Data'!$H$7,0,10*ROW('Hygiene Data'!H126)),NA())</f>
        <v>#N/A</v>
      </c>
      <c r="BN132" s="518" t="e">
        <f ca="1">+IF(AND(ISNUMBER(OFFSET('Hygiene Data'!$H$9,0,10*ROW('Hygiene Data'!H126))),'Data Summary'!EC132="Yes"),OFFSET('Hygiene Data'!$H$9,0,10*ROW('Hygiene Data'!H126)),NA())</f>
        <v>#N/A</v>
      </c>
      <c r="BO132" s="518" t="e">
        <f ca="1">+IF(AND(ISNUMBER(OFFSET('Hygiene Data'!$I$5,0,10*ROW('Hygiene Data'!I126))),'Data Summary'!ED132="Yes"),OFFSET('Hygiene Data'!$I$5,0,10*ROW('Hygiene Data'!I126)),NA())</f>
        <v>#N/A</v>
      </c>
      <c r="BP132" s="518" t="e">
        <f ca="1">+IF(AND(ISNUMBER(OFFSET('Hygiene Data'!$I$7,0,10*ROW('Hygiene Data'!I126))),'Data Summary'!EE132="Yes"),OFFSET('Hygiene Data'!$I$7,0,10*ROW('Hygiene Data'!I126)),NA())</f>
        <v>#N/A</v>
      </c>
      <c r="BQ132" s="518" t="e">
        <f ca="1">+IF(AND(ISNUMBER(OFFSET('Hygiene Data'!$I$9,0,10*ROW('Hygiene Data'!I126))),'Data Summary'!EF132="Yes"),OFFSET('Hygiene Data'!$I$9,0,10*ROW('Hygiene Data'!I126)),NA())</f>
        <v>#N/A</v>
      </c>
    </row>
    <row r="133" spans="1:69" x14ac:dyDescent="0.25">
      <c r="A133" s="514" t="e">
        <f ca="1">+RIGHT('Data Summary'!A133,LEN('Data Summary'!A133)-9)</f>
        <v>#VALUE!</v>
      </c>
      <c r="B133" s="488" t="str">
        <f ca="1">+IF(ISTEXT('Data Summary'!B133),'Data Summary'!B133,"")</f>
        <v/>
      </c>
      <c r="C133" s="515" t="e">
        <f ca="1">+VALUE('Data Summary'!C133)</f>
        <v>#VALUE!</v>
      </c>
      <c r="D133" s="516" t="e">
        <f ca="1">+IF(AND(ISNUMBER(OFFSET('Water Data'!$D$4,0,10*ROW('Water Data'!D127))),'Data Summary'!BS133="Yes"),100-OFFSET('Water Data'!$D$4,0,10*ROW('Water Data'!D127)),NA())</f>
        <v>#N/A</v>
      </c>
      <c r="E133" s="516" t="e">
        <f ca="1">+IF(AND(ISNUMBER(OFFSET('Water Data'!$D$6,0,10*ROW('Water Data'!D127))),'Data Summary'!BT133="Yes"),OFFSET('Water Data'!$D$6,0,10*ROW('Water Data'!D127)),NA())</f>
        <v>#N/A</v>
      </c>
      <c r="F133" s="516" t="e">
        <f ca="1">+IF(AND(ISNUMBER(OFFSET('Water Data'!$D$9,0,10*ROW('Water Data'!D127))),'Data Summary'!BU133="Yes"),OFFSET('Water Data'!$D$9,0,10*ROW('Water Data'!D127)),NA())</f>
        <v>#N/A</v>
      </c>
      <c r="G133" s="516" t="e">
        <f ca="1">+IF(AND(ISNUMBER(OFFSET('Water Data'!$E$4,0,10*ROW('Water Data'!E127))),'Data Summary'!BV133="Yes"),100-OFFSET('Water Data'!$E$4,0,10*ROW('Water Data'!E127)),NA())</f>
        <v>#N/A</v>
      </c>
      <c r="H133" s="516" t="e">
        <f ca="1">+IF(AND(ISNUMBER(OFFSET('Water Data'!$E$6,0,10*ROW('Water Data'!E127))),'Data Summary'!BW133="Yes"),OFFSET('Water Data'!$E$6,0,10*ROW('Water Data'!E127)),NA())</f>
        <v>#N/A</v>
      </c>
      <c r="I133" s="516" t="e">
        <f ca="1">+IF(AND(ISNUMBER(OFFSET('Water Data'!$E$9,0,10*ROW('Water Data'!E127))),'Data Summary'!BX133="Yes"),OFFSET('Water Data'!$E$9,0,10*ROW('Water Data'!E127)),NA())</f>
        <v>#N/A</v>
      </c>
      <c r="J133" s="516" t="e">
        <f ca="1">+IF(AND(ISNUMBER(OFFSET('Water Data'!$F$4,0,10*ROW('Water Data'!F127))),'Data Summary'!BY133="Yes"),100-OFFSET('Water Data'!$F$4,0,10*ROW('Water Data'!F127)),NA())</f>
        <v>#N/A</v>
      </c>
      <c r="K133" s="516" t="e">
        <f ca="1">+IF(AND(ISNUMBER(OFFSET('Water Data'!$F$6,0,10*ROW('Water Data'!F127))),'Data Summary'!BZ133="Yes"),OFFSET('Water Data'!$F$6,0,10*ROW('Water Data'!F127)),NA())</f>
        <v>#N/A</v>
      </c>
      <c r="L133" s="516" t="e">
        <f ca="1">+IF(AND(ISNUMBER(OFFSET('Water Data'!$F$9,0,10*ROW('Water Data'!F127))),'Data Summary'!CA133="Yes"),OFFSET('Water Data'!$F$9,0,10*ROW('Water Data'!F127)),NA())</f>
        <v>#N/A</v>
      </c>
      <c r="M133" s="516" t="e">
        <f ca="1">+IF(AND(ISNUMBER(OFFSET('Water Data'!$G$4,0,10*ROW('Water Data'!G127))),'Data Summary'!CB133="Yes"),100-OFFSET('Water Data'!$G$4,0,10*ROW('Water Data'!G127)),NA())</f>
        <v>#N/A</v>
      </c>
      <c r="N133" s="516" t="e">
        <f ca="1">+IF(AND(ISNUMBER(OFFSET('Water Data'!$G$6,0,10*ROW('Water Data'!G127))),'Data Summary'!CC133="Yes"),OFFSET('Water Data'!$G$6,0,10*ROW('Water Data'!G127)),NA())</f>
        <v>#N/A</v>
      </c>
      <c r="O133" s="516" t="e">
        <f ca="1">+IF(AND(ISNUMBER(OFFSET('Water Data'!$G$9,0,10*ROW('Water Data'!G127))),'Data Summary'!CD133="Yes"),OFFSET('Water Data'!$G$9,0,10*ROW('Water Data'!G127)),NA())</f>
        <v>#N/A</v>
      </c>
      <c r="P133" s="516" t="e">
        <f ca="1">+IF(AND(ISNUMBER(OFFSET('Water Data'!$H$4,0,10*ROW('Water Data'!H127))),'Data Summary'!CE133="Yes"),100-OFFSET('Water Data'!$H$4,0,10*ROW('Water Data'!H127)),NA())</f>
        <v>#N/A</v>
      </c>
      <c r="Q133" s="516" t="e">
        <f ca="1">+IF(AND(ISNUMBER(OFFSET('Water Data'!$H$6,0,10*ROW('Water Data'!H127))),'Data Summary'!CF133="Yes"),OFFSET('Water Data'!$H$6,0,10*ROW('Water Data'!H127)),NA())</f>
        <v>#N/A</v>
      </c>
      <c r="R133" s="516" t="e">
        <f ca="1">+IF(AND(ISNUMBER(OFFSET('Water Data'!$H$9,0,10*ROW('Water Data'!H127))),'Data Summary'!CG133="Yes"),OFFSET('Water Data'!$H$9,0,10*ROW('Water Data'!H127)),NA())</f>
        <v>#N/A</v>
      </c>
      <c r="S133" s="516" t="e">
        <f ca="1">+IF(AND(ISNUMBER(OFFSET('Water Data'!$I$4,0,10*ROW('Water Data'!I127))),'Data Summary'!CH133="Yes"),100-OFFSET('Water Data'!$I$4,0,10*ROW('Water Data'!I127)),NA())</f>
        <v>#N/A</v>
      </c>
      <c r="T133" s="516" t="e">
        <f ca="1">+IF(AND(ISNUMBER(OFFSET('Water Data'!$I$6,0,10*ROW('Water Data'!I127))),'Data Summary'!CI133="Yes"),OFFSET('Water Data'!$I$6,0,10*ROW('Water Data'!I127)),NA())</f>
        <v>#N/A</v>
      </c>
      <c r="U133" s="516" t="e">
        <f ca="1">+IF(AND(ISNUMBER(OFFSET('Water Data'!$I$9,0,10*ROW('Water Data'!I127))),'Data Summary'!CJ133="Yes"),OFFSET('Water Data'!$I$9,0,10*ROW('Water Data'!I127)),NA())</f>
        <v>#N/A</v>
      </c>
      <c r="V133" s="517" t="e">
        <f ca="1">+IF(AND(ISNUMBER(OFFSET('Sanitation Data'!$D$4,0,10*ROW('Sanitation Data'!D127))),'Data Summary'!CK133="Yes"),100-OFFSET('Sanitation Data'!$D$4,0,10*ROW('Sanitation Data'!D127)),NA())</f>
        <v>#N/A</v>
      </c>
      <c r="W133" s="517" t="e">
        <f ca="1">+IF(AND(ISNUMBER(OFFSET('Sanitation Data'!$D$6,0,10*ROW('Sanitation Data'!D127))),'Data Summary'!CL133="Yes"),OFFSET('Sanitation Data'!$D$6,0,10*ROW('Sanitation Data'!D127)),NA())</f>
        <v>#N/A</v>
      </c>
      <c r="X133" s="517" t="e">
        <f ca="1">+IF(AND(ISNUMBER(OFFSET('Sanitation Data'!$D$10,0,10*ROW('Sanitation Data'!D127))),'Data Summary'!CM133="Yes"),OFFSET('Sanitation Data'!$D$10,0,10*ROW('Sanitation Data'!D127)),NA())</f>
        <v>#N/A</v>
      </c>
      <c r="Y133" s="517" t="e">
        <f ca="1">+IF(AND(ISNUMBER(OFFSET('Sanitation Data'!$D$11,0,10*ROW('Sanitation Data'!D127))),'Data Summary'!CN133="Yes"),OFFSET('Sanitation Data'!$D$11,0,10*ROW('Sanitation Data'!D127)),NA())</f>
        <v>#N/A</v>
      </c>
      <c r="Z133" s="517" t="e">
        <f ca="1">+IF(AND(ISNUMBER(OFFSET('Sanitation Data'!$D$12,0,10*ROW('Sanitation Data'!D127))),'Data Summary'!CO133="Yes"),OFFSET('Sanitation Data'!$D$12,0,10*ROW('Sanitation Data'!D127)),NA())</f>
        <v>#N/A</v>
      </c>
      <c r="AA133" s="517" t="e">
        <f ca="1">+IF(AND(ISNUMBER(OFFSET('Sanitation Data'!$E$4,0,10*ROW('Sanitation Data'!E127))),'Data Summary'!CP133="Yes"),100-OFFSET('Sanitation Data'!$E$4,0,10*ROW('Sanitation Data'!E127)),NA())</f>
        <v>#N/A</v>
      </c>
      <c r="AB133" s="517" t="e">
        <f ca="1">+IF(AND(ISNUMBER(OFFSET('Sanitation Data'!$E$6,0,10*ROW('Sanitation Data'!E127))),'Data Summary'!CQ133="Yes"),OFFSET('Sanitation Data'!$E$6,0,10*ROW('Sanitation Data'!E127)),NA())</f>
        <v>#N/A</v>
      </c>
      <c r="AC133" s="517" t="e">
        <f ca="1">+IF(AND(ISNUMBER(OFFSET('Sanitation Data'!$E$10,0,10*ROW('Sanitation Data'!E127))),'Data Summary'!CR133="Yes"),OFFSET('Sanitation Data'!$E$10,0,10*ROW('Sanitation Data'!E127)),NA())</f>
        <v>#N/A</v>
      </c>
      <c r="AD133" s="517" t="e">
        <f ca="1">+IF(AND(ISNUMBER(OFFSET('Sanitation Data'!$E$11,0,10*ROW('Sanitation Data'!E127))),'Data Summary'!CS133="Yes"),OFFSET('Sanitation Data'!$E$11,0,10*ROW('Sanitation Data'!E127)),NA())</f>
        <v>#N/A</v>
      </c>
      <c r="AE133" s="517" t="e">
        <f ca="1">+IF(AND(ISNUMBER(OFFSET('Sanitation Data'!$E$12,0,10*ROW('Sanitation Data'!E127))),'Data Summary'!CT133="Yes"),OFFSET('Sanitation Data'!$E$12,0,10*ROW('Sanitation Data'!E127)),NA())</f>
        <v>#N/A</v>
      </c>
      <c r="AF133" s="517" t="e">
        <f ca="1">+IF(AND(ISNUMBER(OFFSET('Sanitation Data'!$F$4,0,10*ROW('Sanitation Data'!F127))),'Data Summary'!CU133="Yes"),100-OFFSET('Sanitation Data'!$F$4,0,10*ROW('Sanitation Data'!F127)),NA())</f>
        <v>#N/A</v>
      </c>
      <c r="AG133" s="517" t="e">
        <f ca="1">+IF(AND(ISNUMBER(OFFSET('Sanitation Data'!$F$6,0,10*ROW('Sanitation Data'!F127))),'Data Summary'!CV133="Yes"),OFFSET('Sanitation Data'!$F$6,0,10*ROW('Sanitation Data'!F127)),NA())</f>
        <v>#N/A</v>
      </c>
      <c r="AH133" s="517" t="e">
        <f ca="1">+IF(AND(ISNUMBER(OFFSET('Sanitation Data'!$F$10,0,10*ROW('Sanitation Data'!F127))),'Data Summary'!CW133="Yes"),OFFSET('Sanitation Data'!$F$10,0,10*ROW('Sanitation Data'!F127)),NA())</f>
        <v>#N/A</v>
      </c>
      <c r="AI133" s="517" t="e">
        <f ca="1">+IF(AND(ISNUMBER(OFFSET('Sanitation Data'!$F$11,0,10*ROW('Sanitation Data'!F127))),'Data Summary'!CX133="Yes"),OFFSET('Sanitation Data'!$F$11,0,10*ROW('Sanitation Data'!F127)),NA())</f>
        <v>#N/A</v>
      </c>
      <c r="AJ133" s="517" t="e">
        <f ca="1">+IF(AND(ISNUMBER(OFFSET('Sanitation Data'!$F$12,0,10*ROW('Sanitation Data'!F127))),'Data Summary'!CY133="Yes"),OFFSET('Sanitation Data'!$F$12,0,10*ROW('Sanitation Data'!F127)),NA())</f>
        <v>#N/A</v>
      </c>
      <c r="AK133" s="517" t="e">
        <f ca="1">+IF(AND(ISNUMBER(OFFSET('Sanitation Data'!$G$4,0,10*ROW('Sanitation Data'!G127))),'Data Summary'!CZ133="Yes"),100-OFFSET('Sanitation Data'!$G$4,0,10*ROW('Sanitation Data'!G127)),NA())</f>
        <v>#N/A</v>
      </c>
      <c r="AL133" s="517" t="e">
        <f ca="1">+IF(AND(ISNUMBER(OFFSET('Sanitation Data'!$G$6,0,10*ROW('Sanitation Data'!G127))),'Data Summary'!DA133="Yes"),OFFSET('Sanitation Data'!$G$6,0,10*ROW('Sanitation Data'!G127)),NA())</f>
        <v>#N/A</v>
      </c>
      <c r="AM133" s="517" t="e">
        <f ca="1">+IF(AND(ISNUMBER(OFFSET('Sanitation Data'!$G$10,0,10*ROW('Sanitation Data'!G127))),'Data Summary'!DB133="Yes"),OFFSET('Sanitation Data'!$G$10,0,10*ROW('Sanitation Data'!G127)),NA())</f>
        <v>#N/A</v>
      </c>
      <c r="AN133" s="517" t="e">
        <f ca="1">+IF(AND(ISNUMBER(OFFSET('Sanitation Data'!$G$11,0,10*ROW('Sanitation Data'!G127))),'Data Summary'!DC133="Yes"),OFFSET('Sanitation Data'!$G$11,0,10*ROW('Sanitation Data'!G127)),NA())</f>
        <v>#N/A</v>
      </c>
      <c r="AO133" s="517" t="e">
        <f ca="1">+IF(AND(ISNUMBER(OFFSET('Sanitation Data'!$G$12,0,10*ROW('Sanitation Data'!G127))),'Data Summary'!DD133="Yes"),OFFSET('Sanitation Data'!$G$12,0,10*ROW('Sanitation Data'!G127)),NA())</f>
        <v>#N/A</v>
      </c>
      <c r="AP133" s="517" t="e">
        <f ca="1">+IF(AND(ISNUMBER(OFFSET('Sanitation Data'!$H$4,0,10*ROW('Sanitation Data'!H127))),'Data Summary'!DE133="Yes"),100-OFFSET('Sanitation Data'!$H$4,0,10*ROW('Sanitation Data'!H127)),NA())</f>
        <v>#N/A</v>
      </c>
      <c r="AQ133" s="517" t="e">
        <f ca="1">+IF(AND(ISNUMBER(OFFSET('Sanitation Data'!$H$6,0,10*ROW('Sanitation Data'!H127))),'Data Summary'!DF133="Yes"),OFFSET('Sanitation Data'!$H$6,0,10*ROW('Sanitation Data'!H127)),NA())</f>
        <v>#N/A</v>
      </c>
      <c r="AR133" s="517" t="e">
        <f ca="1">+IF(AND(ISNUMBER(OFFSET('Sanitation Data'!$H$10,0,10*ROW('Sanitation Data'!H127))),'Data Summary'!DG133="Yes"),OFFSET('Sanitation Data'!$H$10,0,10*ROW('Sanitation Data'!H127)),NA())</f>
        <v>#N/A</v>
      </c>
      <c r="AS133" s="517" t="e">
        <f ca="1">+IF(AND(ISNUMBER(OFFSET('Sanitation Data'!$H$11,0,10*ROW('Sanitation Data'!H127))),'Data Summary'!DH133="Yes"),OFFSET('Sanitation Data'!$H$11,0,10*ROW('Sanitation Data'!H127)),NA())</f>
        <v>#N/A</v>
      </c>
      <c r="AT133" s="517" t="e">
        <f ca="1">+IF(AND(ISNUMBER(OFFSET('Sanitation Data'!$H$12,0,10*ROW('Sanitation Data'!H127))),'Data Summary'!DI133="Yes"),OFFSET('Sanitation Data'!$H$12,0,10*ROW('Sanitation Data'!H127)),NA())</f>
        <v>#N/A</v>
      </c>
      <c r="AU133" s="517" t="e">
        <f ca="1">+IF(AND(ISNUMBER(OFFSET('Sanitation Data'!$I$4,0,10*ROW('Sanitation Data'!I127))),'Data Summary'!DJ133="Yes"),100-OFFSET('Sanitation Data'!$I$4,0,10*ROW('Sanitation Data'!I127)),NA())</f>
        <v>#N/A</v>
      </c>
      <c r="AV133" s="517" t="e">
        <f ca="1">+IF(AND(ISNUMBER(OFFSET('Sanitation Data'!$I$6,0,10*ROW('Sanitation Data'!I127))),'Data Summary'!DK133="Yes"),OFFSET('Sanitation Data'!$I$6,0,10*ROW('Sanitation Data'!I127)),NA())</f>
        <v>#N/A</v>
      </c>
      <c r="AW133" s="517" t="e">
        <f ca="1">+IF(AND(ISNUMBER(OFFSET('Sanitation Data'!$I$10,0,10*ROW('Sanitation Data'!I127))),'Data Summary'!DL133="Yes"),OFFSET('Sanitation Data'!$I$10,0,10*ROW('Sanitation Data'!I127)),NA())</f>
        <v>#N/A</v>
      </c>
      <c r="AX133" s="517" t="e">
        <f ca="1">+IF(AND(ISNUMBER(OFFSET('Sanitation Data'!$I$11,0,10*ROW('Sanitation Data'!I127))),'Data Summary'!DM133="Yes"),OFFSET('Sanitation Data'!$I$11,0,10*ROW('Sanitation Data'!I127)),NA())</f>
        <v>#N/A</v>
      </c>
      <c r="AY133" s="517" t="e">
        <f ca="1">+IF(AND(ISNUMBER(OFFSET('Sanitation Data'!$I$12,0,10*ROW('Sanitation Data'!I127))),'Data Summary'!DN133="Yes"),OFFSET('Sanitation Data'!$I$12,0,10*ROW('Sanitation Data'!I127)),NA())</f>
        <v>#N/A</v>
      </c>
      <c r="AZ133" s="518" t="e">
        <f ca="1">+IF(AND(ISNUMBER(OFFSET('Hygiene Data'!$D$5,0,10*ROW('Hygiene Data'!D127))),'Data Summary'!DO133="Yes"),OFFSET('Hygiene Data'!$D$5,0,10*ROW('Hygiene Data'!D127)),NA())</f>
        <v>#N/A</v>
      </c>
      <c r="BA133" s="518" t="e">
        <f ca="1">+IF(AND(ISNUMBER(OFFSET('Hygiene Data'!$D$7,0,10*ROW('Hygiene Data'!D127))),'Data Summary'!DP133="Yes"),OFFSET('Hygiene Data'!$D$7,0,10*ROW('Hygiene Data'!D127)),NA())</f>
        <v>#N/A</v>
      </c>
      <c r="BB133" s="518" t="e">
        <f ca="1">+IF(AND(ISNUMBER(OFFSET('Hygiene Data'!$D$9,0,10*ROW('Hygiene Data'!D127))),'Data Summary'!DQ133="Yes"),OFFSET('Hygiene Data'!$D$9,0,10*ROW('Hygiene Data'!D127)),NA())</f>
        <v>#N/A</v>
      </c>
      <c r="BC133" s="518" t="e">
        <f ca="1">+IF(AND(ISNUMBER(OFFSET('Hygiene Data'!$E$5,0,10*ROW('Hygiene Data'!E127))),'Data Summary'!DR133="Yes"),OFFSET('Hygiene Data'!$E$5,0,10*ROW('Hygiene Data'!E127)),NA())</f>
        <v>#N/A</v>
      </c>
      <c r="BD133" s="518" t="e">
        <f ca="1">+IF(AND(ISNUMBER(OFFSET('Hygiene Data'!$E$7,0,10*ROW('Hygiene Data'!E127))),'Data Summary'!DS133="Yes"),OFFSET('Hygiene Data'!$E$7,0,10*ROW('Hygiene Data'!E127)),NA())</f>
        <v>#N/A</v>
      </c>
      <c r="BE133" s="518" t="e">
        <f ca="1">+IF(AND(ISNUMBER(OFFSET('Hygiene Data'!$E$9,0,10*ROW('Hygiene Data'!E127))),'Data Summary'!DT133="Yes"),OFFSET('Hygiene Data'!$E$9,0,10*ROW('Hygiene Data'!E127)),NA())</f>
        <v>#N/A</v>
      </c>
      <c r="BF133" s="518" t="e">
        <f ca="1">+IF(AND(ISNUMBER(OFFSET('Hygiene Data'!$F$5,0,10*ROW('Hygiene Data'!F127))),'Data Summary'!DU133="Yes"),OFFSET('Hygiene Data'!$F$5,0,10*ROW('Hygiene Data'!F127)),NA())</f>
        <v>#N/A</v>
      </c>
      <c r="BG133" s="518" t="e">
        <f ca="1">+IF(AND(ISNUMBER(OFFSET('Hygiene Data'!$F$7,0,10*ROW('Hygiene Data'!F127))),'Data Summary'!DV133="Yes"),OFFSET('Hygiene Data'!$F$7,0,10*ROW('Hygiene Data'!F127)),NA())</f>
        <v>#N/A</v>
      </c>
      <c r="BH133" s="518" t="e">
        <f ca="1">+IF(AND(ISNUMBER(OFFSET('Hygiene Data'!$F$9,0,10*ROW('Hygiene Data'!F127))),'Data Summary'!DW133="Yes"),OFFSET('Hygiene Data'!$F$9,0,10*ROW('Hygiene Data'!F127)),NA())</f>
        <v>#N/A</v>
      </c>
      <c r="BI133" s="518" t="e">
        <f ca="1">+IF(AND(ISNUMBER(OFFSET('Hygiene Data'!$G$5,0,10*ROW('Hygiene Data'!G127))),'Data Summary'!DX133="Yes"),OFFSET('Hygiene Data'!$G$5,0,10*ROW('Hygiene Data'!G127)),NA())</f>
        <v>#N/A</v>
      </c>
      <c r="BJ133" s="518" t="e">
        <f ca="1">+IF(AND(ISNUMBER(OFFSET('Hygiene Data'!$G$7,0,10*ROW('Hygiene Data'!G127))),'Data Summary'!DY133="Yes"),OFFSET('Hygiene Data'!$G$7,0,10*ROW('Hygiene Data'!G127)),NA())</f>
        <v>#N/A</v>
      </c>
      <c r="BK133" s="518" t="e">
        <f ca="1">+IF(AND(ISNUMBER(OFFSET('Hygiene Data'!$G$9,0,10*ROW('Hygiene Data'!G127))),'Data Summary'!DZ133="Yes"),OFFSET('Hygiene Data'!$G$9,0,10*ROW('Hygiene Data'!G127)),NA())</f>
        <v>#N/A</v>
      </c>
      <c r="BL133" s="518" t="e">
        <f ca="1">+IF(AND(ISNUMBER(OFFSET('Hygiene Data'!$H$5,0,10*ROW('Hygiene Data'!H127))),'Data Summary'!EA133="Yes"),OFFSET('Hygiene Data'!$H$5,0,10*ROW('Hygiene Data'!H127)),NA())</f>
        <v>#N/A</v>
      </c>
      <c r="BM133" s="518" t="e">
        <f ca="1">+IF(AND(ISNUMBER(OFFSET('Hygiene Data'!$H$7,0,10*ROW('Hygiene Data'!H127))),'Data Summary'!EB133="Yes"),OFFSET('Hygiene Data'!$H$7,0,10*ROW('Hygiene Data'!H127)),NA())</f>
        <v>#N/A</v>
      </c>
      <c r="BN133" s="518" t="e">
        <f ca="1">+IF(AND(ISNUMBER(OFFSET('Hygiene Data'!$H$9,0,10*ROW('Hygiene Data'!H127))),'Data Summary'!EC133="Yes"),OFFSET('Hygiene Data'!$H$9,0,10*ROW('Hygiene Data'!H127)),NA())</f>
        <v>#N/A</v>
      </c>
      <c r="BO133" s="518" t="e">
        <f ca="1">+IF(AND(ISNUMBER(OFFSET('Hygiene Data'!$I$5,0,10*ROW('Hygiene Data'!I127))),'Data Summary'!ED133="Yes"),OFFSET('Hygiene Data'!$I$5,0,10*ROW('Hygiene Data'!I127)),NA())</f>
        <v>#N/A</v>
      </c>
      <c r="BP133" s="518" t="e">
        <f ca="1">+IF(AND(ISNUMBER(OFFSET('Hygiene Data'!$I$7,0,10*ROW('Hygiene Data'!I127))),'Data Summary'!EE133="Yes"),OFFSET('Hygiene Data'!$I$7,0,10*ROW('Hygiene Data'!I127)),NA())</f>
        <v>#N/A</v>
      </c>
      <c r="BQ133" s="518" t="e">
        <f ca="1">+IF(AND(ISNUMBER(OFFSET('Hygiene Data'!$I$9,0,10*ROW('Hygiene Data'!I127))),'Data Summary'!EF133="Yes"),OFFSET('Hygiene Data'!$I$9,0,10*ROW('Hygiene Data'!I127)),NA())</f>
        <v>#N/A</v>
      </c>
    </row>
    <row r="134" spans="1:69" x14ac:dyDescent="0.25">
      <c r="A134" s="514" t="e">
        <f ca="1">+RIGHT('Data Summary'!A134,LEN('Data Summary'!A134)-9)</f>
        <v>#VALUE!</v>
      </c>
      <c r="B134" s="488" t="str">
        <f ca="1">+IF(ISTEXT('Data Summary'!B134),'Data Summary'!B134,"")</f>
        <v/>
      </c>
      <c r="C134" s="515" t="e">
        <f ca="1">+VALUE('Data Summary'!C134)</f>
        <v>#VALUE!</v>
      </c>
      <c r="D134" s="516" t="e">
        <f ca="1">+IF(AND(ISNUMBER(OFFSET('Water Data'!$D$4,0,10*ROW('Water Data'!D128))),'Data Summary'!BS134="Yes"),100-OFFSET('Water Data'!$D$4,0,10*ROW('Water Data'!D128)),NA())</f>
        <v>#N/A</v>
      </c>
      <c r="E134" s="516" t="e">
        <f ca="1">+IF(AND(ISNUMBER(OFFSET('Water Data'!$D$6,0,10*ROW('Water Data'!D128))),'Data Summary'!BT134="Yes"),OFFSET('Water Data'!$D$6,0,10*ROW('Water Data'!D128)),NA())</f>
        <v>#N/A</v>
      </c>
      <c r="F134" s="516" t="e">
        <f ca="1">+IF(AND(ISNUMBER(OFFSET('Water Data'!$D$9,0,10*ROW('Water Data'!D128))),'Data Summary'!BU134="Yes"),OFFSET('Water Data'!$D$9,0,10*ROW('Water Data'!D128)),NA())</f>
        <v>#N/A</v>
      </c>
      <c r="G134" s="516" t="e">
        <f ca="1">+IF(AND(ISNUMBER(OFFSET('Water Data'!$E$4,0,10*ROW('Water Data'!E128))),'Data Summary'!BV134="Yes"),100-OFFSET('Water Data'!$E$4,0,10*ROW('Water Data'!E128)),NA())</f>
        <v>#N/A</v>
      </c>
      <c r="H134" s="516" t="e">
        <f ca="1">+IF(AND(ISNUMBER(OFFSET('Water Data'!$E$6,0,10*ROW('Water Data'!E128))),'Data Summary'!BW134="Yes"),OFFSET('Water Data'!$E$6,0,10*ROW('Water Data'!E128)),NA())</f>
        <v>#N/A</v>
      </c>
      <c r="I134" s="516" t="e">
        <f ca="1">+IF(AND(ISNUMBER(OFFSET('Water Data'!$E$9,0,10*ROW('Water Data'!E128))),'Data Summary'!BX134="Yes"),OFFSET('Water Data'!$E$9,0,10*ROW('Water Data'!E128)),NA())</f>
        <v>#N/A</v>
      </c>
      <c r="J134" s="516" t="e">
        <f ca="1">+IF(AND(ISNUMBER(OFFSET('Water Data'!$F$4,0,10*ROW('Water Data'!F128))),'Data Summary'!BY134="Yes"),100-OFFSET('Water Data'!$F$4,0,10*ROW('Water Data'!F128)),NA())</f>
        <v>#N/A</v>
      </c>
      <c r="K134" s="516" t="e">
        <f ca="1">+IF(AND(ISNUMBER(OFFSET('Water Data'!$F$6,0,10*ROW('Water Data'!F128))),'Data Summary'!BZ134="Yes"),OFFSET('Water Data'!$F$6,0,10*ROW('Water Data'!F128)),NA())</f>
        <v>#N/A</v>
      </c>
      <c r="L134" s="516" t="e">
        <f ca="1">+IF(AND(ISNUMBER(OFFSET('Water Data'!$F$9,0,10*ROW('Water Data'!F128))),'Data Summary'!CA134="Yes"),OFFSET('Water Data'!$F$9,0,10*ROW('Water Data'!F128)),NA())</f>
        <v>#N/A</v>
      </c>
      <c r="M134" s="516" t="e">
        <f ca="1">+IF(AND(ISNUMBER(OFFSET('Water Data'!$G$4,0,10*ROW('Water Data'!G128))),'Data Summary'!CB134="Yes"),100-OFFSET('Water Data'!$G$4,0,10*ROW('Water Data'!G128)),NA())</f>
        <v>#N/A</v>
      </c>
      <c r="N134" s="516" t="e">
        <f ca="1">+IF(AND(ISNUMBER(OFFSET('Water Data'!$G$6,0,10*ROW('Water Data'!G128))),'Data Summary'!CC134="Yes"),OFFSET('Water Data'!$G$6,0,10*ROW('Water Data'!G128)),NA())</f>
        <v>#N/A</v>
      </c>
      <c r="O134" s="516" t="e">
        <f ca="1">+IF(AND(ISNUMBER(OFFSET('Water Data'!$G$9,0,10*ROW('Water Data'!G128))),'Data Summary'!CD134="Yes"),OFFSET('Water Data'!$G$9,0,10*ROW('Water Data'!G128)),NA())</f>
        <v>#N/A</v>
      </c>
      <c r="P134" s="516" t="e">
        <f ca="1">+IF(AND(ISNUMBER(OFFSET('Water Data'!$H$4,0,10*ROW('Water Data'!H128))),'Data Summary'!CE134="Yes"),100-OFFSET('Water Data'!$H$4,0,10*ROW('Water Data'!H128)),NA())</f>
        <v>#N/A</v>
      </c>
      <c r="Q134" s="516" t="e">
        <f ca="1">+IF(AND(ISNUMBER(OFFSET('Water Data'!$H$6,0,10*ROW('Water Data'!H128))),'Data Summary'!CF134="Yes"),OFFSET('Water Data'!$H$6,0,10*ROW('Water Data'!H128)),NA())</f>
        <v>#N/A</v>
      </c>
      <c r="R134" s="516" t="e">
        <f ca="1">+IF(AND(ISNUMBER(OFFSET('Water Data'!$H$9,0,10*ROW('Water Data'!H128))),'Data Summary'!CG134="Yes"),OFFSET('Water Data'!$H$9,0,10*ROW('Water Data'!H128)),NA())</f>
        <v>#N/A</v>
      </c>
      <c r="S134" s="516" t="e">
        <f ca="1">+IF(AND(ISNUMBER(OFFSET('Water Data'!$I$4,0,10*ROW('Water Data'!I128))),'Data Summary'!CH134="Yes"),100-OFFSET('Water Data'!$I$4,0,10*ROW('Water Data'!I128)),NA())</f>
        <v>#N/A</v>
      </c>
      <c r="T134" s="516" t="e">
        <f ca="1">+IF(AND(ISNUMBER(OFFSET('Water Data'!$I$6,0,10*ROW('Water Data'!I128))),'Data Summary'!CI134="Yes"),OFFSET('Water Data'!$I$6,0,10*ROW('Water Data'!I128)),NA())</f>
        <v>#N/A</v>
      </c>
      <c r="U134" s="516" t="e">
        <f ca="1">+IF(AND(ISNUMBER(OFFSET('Water Data'!$I$9,0,10*ROW('Water Data'!I128))),'Data Summary'!CJ134="Yes"),OFFSET('Water Data'!$I$9,0,10*ROW('Water Data'!I128)),NA())</f>
        <v>#N/A</v>
      </c>
      <c r="V134" s="517" t="e">
        <f ca="1">+IF(AND(ISNUMBER(OFFSET('Sanitation Data'!$D$4,0,10*ROW('Sanitation Data'!D128))),'Data Summary'!CK134="Yes"),100-OFFSET('Sanitation Data'!$D$4,0,10*ROW('Sanitation Data'!D128)),NA())</f>
        <v>#N/A</v>
      </c>
      <c r="W134" s="517" t="e">
        <f ca="1">+IF(AND(ISNUMBER(OFFSET('Sanitation Data'!$D$6,0,10*ROW('Sanitation Data'!D128))),'Data Summary'!CL134="Yes"),OFFSET('Sanitation Data'!$D$6,0,10*ROW('Sanitation Data'!D128)),NA())</f>
        <v>#N/A</v>
      </c>
      <c r="X134" s="517" t="e">
        <f ca="1">+IF(AND(ISNUMBER(OFFSET('Sanitation Data'!$D$10,0,10*ROW('Sanitation Data'!D128))),'Data Summary'!CM134="Yes"),OFFSET('Sanitation Data'!$D$10,0,10*ROW('Sanitation Data'!D128)),NA())</f>
        <v>#N/A</v>
      </c>
      <c r="Y134" s="517" t="e">
        <f ca="1">+IF(AND(ISNUMBER(OFFSET('Sanitation Data'!$D$11,0,10*ROW('Sanitation Data'!D128))),'Data Summary'!CN134="Yes"),OFFSET('Sanitation Data'!$D$11,0,10*ROW('Sanitation Data'!D128)),NA())</f>
        <v>#N/A</v>
      </c>
      <c r="Z134" s="517" t="e">
        <f ca="1">+IF(AND(ISNUMBER(OFFSET('Sanitation Data'!$D$12,0,10*ROW('Sanitation Data'!D128))),'Data Summary'!CO134="Yes"),OFFSET('Sanitation Data'!$D$12,0,10*ROW('Sanitation Data'!D128)),NA())</f>
        <v>#N/A</v>
      </c>
      <c r="AA134" s="517" t="e">
        <f ca="1">+IF(AND(ISNUMBER(OFFSET('Sanitation Data'!$E$4,0,10*ROW('Sanitation Data'!E128))),'Data Summary'!CP134="Yes"),100-OFFSET('Sanitation Data'!$E$4,0,10*ROW('Sanitation Data'!E128)),NA())</f>
        <v>#N/A</v>
      </c>
      <c r="AB134" s="517" t="e">
        <f ca="1">+IF(AND(ISNUMBER(OFFSET('Sanitation Data'!$E$6,0,10*ROW('Sanitation Data'!E128))),'Data Summary'!CQ134="Yes"),OFFSET('Sanitation Data'!$E$6,0,10*ROW('Sanitation Data'!E128)),NA())</f>
        <v>#N/A</v>
      </c>
      <c r="AC134" s="517" t="e">
        <f ca="1">+IF(AND(ISNUMBER(OFFSET('Sanitation Data'!$E$10,0,10*ROW('Sanitation Data'!E128))),'Data Summary'!CR134="Yes"),OFFSET('Sanitation Data'!$E$10,0,10*ROW('Sanitation Data'!E128)),NA())</f>
        <v>#N/A</v>
      </c>
      <c r="AD134" s="517" t="e">
        <f ca="1">+IF(AND(ISNUMBER(OFFSET('Sanitation Data'!$E$11,0,10*ROW('Sanitation Data'!E128))),'Data Summary'!CS134="Yes"),OFFSET('Sanitation Data'!$E$11,0,10*ROW('Sanitation Data'!E128)),NA())</f>
        <v>#N/A</v>
      </c>
      <c r="AE134" s="517" t="e">
        <f ca="1">+IF(AND(ISNUMBER(OFFSET('Sanitation Data'!$E$12,0,10*ROW('Sanitation Data'!E128))),'Data Summary'!CT134="Yes"),OFFSET('Sanitation Data'!$E$12,0,10*ROW('Sanitation Data'!E128)),NA())</f>
        <v>#N/A</v>
      </c>
      <c r="AF134" s="517" t="e">
        <f ca="1">+IF(AND(ISNUMBER(OFFSET('Sanitation Data'!$F$4,0,10*ROW('Sanitation Data'!F128))),'Data Summary'!CU134="Yes"),100-OFFSET('Sanitation Data'!$F$4,0,10*ROW('Sanitation Data'!F128)),NA())</f>
        <v>#N/A</v>
      </c>
      <c r="AG134" s="517" t="e">
        <f ca="1">+IF(AND(ISNUMBER(OFFSET('Sanitation Data'!$F$6,0,10*ROW('Sanitation Data'!F128))),'Data Summary'!CV134="Yes"),OFFSET('Sanitation Data'!$F$6,0,10*ROW('Sanitation Data'!F128)),NA())</f>
        <v>#N/A</v>
      </c>
      <c r="AH134" s="517" t="e">
        <f ca="1">+IF(AND(ISNUMBER(OFFSET('Sanitation Data'!$F$10,0,10*ROW('Sanitation Data'!F128))),'Data Summary'!CW134="Yes"),OFFSET('Sanitation Data'!$F$10,0,10*ROW('Sanitation Data'!F128)),NA())</f>
        <v>#N/A</v>
      </c>
      <c r="AI134" s="517" t="e">
        <f ca="1">+IF(AND(ISNUMBER(OFFSET('Sanitation Data'!$F$11,0,10*ROW('Sanitation Data'!F128))),'Data Summary'!CX134="Yes"),OFFSET('Sanitation Data'!$F$11,0,10*ROW('Sanitation Data'!F128)),NA())</f>
        <v>#N/A</v>
      </c>
      <c r="AJ134" s="517" t="e">
        <f ca="1">+IF(AND(ISNUMBER(OFFSET('Sanitation Data'!$F$12,0,10*ROW('Sanitation Data'!F128))),'Data Summary'!CY134="Yes"),OFFSET('Sanitation Data'!$F$12,0,10*ROW('Sanitation Data'!F128)),NA())</f>
        <v>#N/A</v>
      </c>
      <c r="AK134" s="517" t="e">
        <f ca="1">+IF(AND(ISNUMBER(OFFSET('Sanitation Data'!$G$4,0,10*ROW('Sanitation Data'!G128))),'Data Summary'!CZ134="Yes"),100-OFFSET('Sanitation Data'!$G$4,0,10*ROW('Sanitation Data'!G128)),NA())</f>
        <v>#N/A</v>
      </c>
      <c r="AL134" s="517" t="e">
        <f ca="1">+IF(AND(ISNUMBER(OFFSET('Sanitation Data'!$G$6,0,10*ROW('Sanitation Data'!G128))),'Data Summary'!DA134="Yes"),OFFSET('Sanitation Data'!$G$6,0,10*ROW('Sanitation Data'!G128)),NA())</f>
        <v>#N/A</v>
      </c>
      <c r="AM134" s="517" t="e">
        <f ca="1">+IF(AND(ISNUMBER(OFFSET('Sanitation Data'!$G$10,0,10*ROW('Sanitation Data'!G128))),'Data Summary'!DB134="Yes"),OFFSET('Sanitation Data'!$G$10,0,10*ROW('Sanitation Data'!G128)),NA())</f>
        <v>#N/A</v>
      </c>
      <c r="AN134" s="517" t="e">
        <f ca="1">+IF(AND(ISNUMBER(OFFSET('Sanitation Data'!$G$11,0,10*ROW('Sanitation Data'!G128))),'Data Summary'!DC134="Yes"),OFFSET('Sanitation Data'!$G$11,0,10*ROW('Sanitation Data'!G128)),NA())</f>
        <v>#N/A</v>
      </c>
      <c r="AO134" s="517" t="e">
        <f ca="1">+IF(AND(ISNUMBER(OFFSET('Sanitation Data'!$G$12,0,10*ROW('Sanitation Data'!G128))),'Data Summary'!DD134="Yes"),OFFSET('Sanitation Data'!$G$12,0,10*ROW('Sanitation Data'!G128)),NA())</f>
        <v>#N/A</v>
      </c>
      <c r="AP134" s="517" t="e">
        <f ca="1">+IF(AND(ISNUMBER(OFFSET('Sanitation Data'!$H$4,0,10*ROW('Sanitation Data'!H128))),'Data Summary'!DE134="Yes"),100-OFFSET('Sanitation Data'!$H$4,0,10*ROW('Sanitation Data'!H128)),NA())</f>
        <v>#N/A</v>
      </c>
      <c r="AQ134" s="517" t="e">
        <f ca="1">+IF(AND(ISNUMBER(OFFSET('Sanitation Data'!$H$6,0,10*ROW('Sanitation Data'!H128))),'Data Summary'!DF134="Yes"),OFFSET('Sanitation Data'!$H$6,0,10*ROW('Sanitation Data'!H128)),NA())</f>
        <v>#N/A</v>
      </c>
      <c r="AR134" s="517" t="e">
        <f ca="1">+IF(AND(ISNUMBER(OFFSET('Sanitation Data'!$H$10,0,10*ROW('Sanitation Data'!H128))),'Data Summary'!DG134="Yes"),OFFSET('Sanitation Data'!$H$10,0,10*ROW('Sanitation Data'!H128)),NA())</f>
        <v>#N/A</v>
      </c>
      <c r="AS134" s="517" t="e">
        <f ca="1">+IF(AND(ISNUMBER(OFFSET('Sanitation Data'!$H$11,0,10*ROW('Sanitation Data'!H128))),'Data Summary'!DH134="Yes"),OFFSET('Sanitation Data'!$H$11,0,10*ROW('Sanitation Data'!H128)),NA())</f>
        <v>#N/A</v>
      </c>
      <c r="AT134" s="517" t="e">
        <f ca="1">+IF(AND(ISNUMBER(OFFSET('Sanitation Data'!$H$12,0,10*ROW('Sanitation Data'!H128))),'Data Summary'!DI134="Yes"),OFFSET('Sanitation Data'!$H$12,0,10*ROW('Sanitation Data'!H128)),NA())</f>
        <v>#N/A</v>
      </c>
      <c r="AU134" s="517" t="e">
        <f ca="1">+IF(AND(ISNUMBER(OFFSET('Sanitation Data'!$I$4,0,10*ROW('Sanitation Data'!I128))),'Data Summary'!DJ134="Yes"),100-OFFSET('Sanitation Data'!$I$4,0,10*ROW('Sanitation Data'!I128)),NA())</f>
        <v>#N/A</v>
      </c>
      <c r="AV134" s="517" t="e">
        <f ca="1">+IF(AND(ISNUMBER(OFFSET('Sanitation Data'!$I$6,0,10*ROW('Sanitation Data'!I128))),'Data Summary'!DK134="Yes"),OFFSET('Sanitation Data'!$I$6,0,10*ROW('Sanitation Data'!I128)),NA())</f>
        <v>#N/A</v>
      </c>
      <c r="AW134" s="517" t="e">
        <f ca="1">+IF(AND(ISNUMBER(OFFSET('Sanitation Data'!$I$10,0,10*ROW('Sanitation Data'!I128))),'Data Summary'!DL134="Yes"),OFFSET('Sanitation Data'!$I$10,0,10*ROW('Sanitation Data'!I128)),NA())</f>
        <v>#N/A</v>
      </c>
      <c r="AX134" s="517" t="e">
        <f ca="1">+IF(AND(ISNUMBER(OFFSET('Sanitation Data'!$I$11,0,10*ROW('Sanitation Data'!I128))),'Data Summary'!DM134="Yes"),OFFSET('Sanitation Data'!$I$11,0,10*ROW('Sanitation Data'!I128)),NA())</f>
        <v>#N/A</v>
      </c>
      <c r="AY134" s="517" t="e">
        <f ca="1">+IF(AND(ISNUMBER(OFFSET('Sanitation Data'!$I$12,0,10*ROW('Sanitation Data'!I128))),'Data Summary'!DN134="Yes"),OFFSET('Sanitation Data'!$I$12,0,10*ROW('Sanitation Data'!I128)),NA())</f>
        <v>#N/A</v>
      </c>
      <c r="AZ134" s="518" t="e">
        <f ca="1">+IF(AND(ISNUMBER(OFFSET('Hygiene Data'!$D$5,0,10*ROW('Hygiene Data'!D128))),'Data Summary'!DO134="Yes"),OFFSET('Hygiene Data'!$D$5,0,10*ROW('Hygiene Data'!D128)),NA())</f>
        <v>#N/A</v>
      </c>
      <c r="BA134" s="518" t="e">
        <f ca="1">+IF(AND(ISNUMBER(OFFSET('Hygiene Data'!$D$7,0,10*ROW('Hygiene Data'!D128))),'Data Summary'!DP134="Yes"),OFFSET('Hygiene Data'!$D$7,0,10*ROW('Hygiene Data'!D128)),NA())</f>
        <v>#N/A</v>
      </c>
      <c r="BB134" s="518" t="e">
        <f ca="1">+IF(AND(ISNUMBER(OFFSET('Hygiene Data'!$D$9,0,10*ROW('Hygiene Data'!D128))),'Data Summary'!DQ134="Yes"),OFFSET('Hygiene Data'!$D$9,0,10*ROW('Hygiene Data'!D128)),NA())</f>
        <v>#N/A</v>
      </c>
      <c r="BC134" s="518" t="e">
        <f ca="1">+IF(AND(ISNUMBER(OFFSET('Hygiene Data'!$E$5,0,10*ROW('Hygiene Data'!E128))),'Data Summary'!DR134="Yes"),OFFSET('Hygiene Data'!$E$5,0,10*ROW('Hygiene Data'!E128)),NA())</f>
        <v>#N/A</v>
      </c>
      <c r="BD134" s="518" t="e">
        <f ca="1">+IF(AND(ISNUMBER(OFFSET('Hygiene Data'!$E$7,0,10*ROW('Hygiene Data'!E128))),'Data Summary'!DS134="Yes"),OFFSET('Hygiene Data'!$E$7,0,10*ROW('Hygiene Data'!E128)),NA())</f>
        <v>#N/A</v>
      </c>
      <c r="BE134" s="518" t="e">
        <f ca="1">+IF(AND(ISNUMBER(OFFSET('Hygiene Data'!$E$9,0,10*ROW('Hygiene Data'!E128))),'Data Summary'!DT134="Yes"),OFFSET('Hygiene Data'!$E$9,0,10*ROW('Hygiene Data'!E128)),NA())</f>
        <v>#N/A</v>
      </c>
      <c r="BF134" s="518" t="e">
        <f ca="1">+IF(AND(ISNUMBER(OFFSET('Hygiene Data'!$F$5,0,10*ROW('Hygiene Data'!F128))),'Data Summary'!DU134="Yes"),OFFSET('Hygiene Data'!$F$5,0,10*ROW('Hygiene Data'!F128)),NA())</f>
        <v>#N/A</v>
      </c>
      <c r="BG134" s="518" t="e">
        <f ca="1">+IF(AND(ISNUMBER(OFFSET('Hygiene Data'!$F$7,0,10*ROW('Hygiene Data'!F128))),'Data Summary'!DV134="Yes"),OFFSET('Hygiene Data'!$F$7,0,10*ROW('Hygiene Data'!F128)),NA())</f>
        <v>#N/A</v>
      </c>
      <c r="BH134" s="518" t="e">
        <f ca="1">+IF(AND(ISNUMBER(OFFSET('Hygiene Data'!$F$9,0,10*ROW('Hygiene Data'!F128))),'Data Summary'!DW134="Yes"),OFFSET('Hygiene Data'!$F$9,0,10*ROW('Hygiene Data'!F128)),NA())</f>
        <v>#N/A</v>
      </c>
      <c r="BI134" s="518" t="e">
        <f ca="1">+IF(AND(ISNUMBER(OFFSET('Hygiene Data'!$G$5,0,10*ROW('Hygiene Data'!G128))),'Data Summary'!DX134="Yes"),OFFSET('Hygiene Data'!$G$5,0,10*ROW('Hygiene Data'!G128)),NA())</f>
        <v>#N/A</v>
      </c>
      <c r="BJ134" s="518" t="e">
        <f ca="1">+IF(AND(ISNUMBER(OFFSET('Hygiene Data'!$G$7,0,10*ROW('Hygiene Data'!G128))),'Data Summary'!DY134="Yes"),OFFSET('Hygiene Data'!$G$7,0,10*ROW('Hygiene Data'!G128)),NA())</f>
        <v>#N/A</v>
      </c>
      <c r="BK134" s="518" t="e">
        <f ca="1">+IF(AND(ISNUMBER(OFFSET('Hygiene Data'!$G$9,0,10*ROW('Hygiene Data'!G128))),'Data Summary'!DZ134="Yes"),OFFSET('Hygiene Data'!$G$9,0,10*ROW('Hygiene Data'!G128)),NA())</f>
        <v>#N/A</v>
      </c>
      <c r="BL134" s="518" t="e">
        <f ca="1">+IF(AND(ISNUMBER(OFFSET('Hygiene Data'!$H$5,0,10*ROW('Hygiene Data'!H128))),'Data Summary'!EA134="Yes"),OFFSET('Hygiene Data'!$H$5,0,10*ROW('Hygiene Data'!H128)),NA())</f>
        <v>#N/A</v>
      </c>
      <c r="BM134" s="518" t="e">
        <f ca="1">+IF(AND(ISNUMBER(OFFSET('Hygiene Data'!$H$7,0,10*ROW('Hygiene Data'!H128))),'Data Summary'!EB134="Yes"),OFFSET('Hygiene Data'!$H$7,0,10*ROW('Hygiene Data'!H128)),NA())</f>
        <v>#N/A</v>
      </c>
      <c r="BN134" s="518" t="e">
        <f ca="1">+IF(AND(ISNUMBER(OFFSET('Hygiene Data'!$H$9,0,10*ROW('Hygiene Data'!H128))),'Data Summary'!EC134="Yes"),OFFSET('Hygiene Data'!$H$9,0,10*ROW('Hygiene Data'!H128)),NA())</f>
        <v>#N/A</v>
      </c>
      <c r="BO134" s="518" t="e">
        <f ca="1">+IF(AND(ISNUMBER(OFFSET('Hygiene Data'!$I$5,0,10*ROW('Hygiene Data'!I128))),'Data Summary'!ED134="Yes"),OFFSET('Hygiene Data'!$I$5,0,10*ROW('Hygiene Data'!I128)),NA())</f>
        <v>#N/A</v>
      </c>
      <c r="BP134" s="518" t="e">
        <f ca="1">+IF(AND(ISNUMBER(OFFSET('Hygiene Data'!$I$7,0,10*ROW('Hygiene Data'!I128))),'Data Summary'!EE134="Yes"),OFFSET('Hygiene Data'!$I$7,0,10*ROW('Hygiene Data'!I128)),NA())</f>
        <v>#N/A</v>
      </c>
      <c r="BQ134" s="518" t="e">
        <f ca="1">+IF(AND(ISNUMBER(OFFSET('Hygiene Data'!$I$9,0,10*ROW('Hygiene Data'!I128))),'Data Summary'!EF134="Yes"),OFFSET('Hygiene Data'!$I$9,0,10*ROW('Hygiene Data'!I128)),NA())</f>
        <v>#N/A</v>
      </c>
    </row>
    <row r="135" spans="1:69" x14ac:dyDescent="0.25">
      <c r="A135" s="514" t="e">
        <f ca="1">+RIGHT('Data Summary'!A135,LEN('Data Summary'!A135)-9)</f>
        <v>#VALUE!</v>
      </c>
      <c r="B135" s="488" t="str">
        <f ca="1">+IF(ISTEXT('Data Summary'!B135),'Data Summary'!B135,"")</f>
        <v/>
      </c>
      <c r="C135" s="515" t="e">
        <f ca="1">+VALUE('Data Summary'!C135)</f>
        <v>#VALUE!</v>
      </c>
      <c r="D135" s="516" t="e">
        <f ca="1">+IF(AND(ISNUMBER(OFFSET('Water Data'!$D$4,0,10*ROW('Water Data'!D129))),'Data Summary'!BS135="Yes"),100-OFFSET('Water Data'!$D$4,0,10*ROW('Water Data'!D129)),NA())</f>
        <v>#N/A</v>
      </c>
      <c r="E135" s="516" t="e">
        <f ca="1">+IF(AND(ISNUMBER(OFFSET('Water Data'!$D$6,0,10*ROW('Water Data'!D129))),'Data Summary'!BT135="Yes"),OFFSET('Water Data'!$D$6,0,10*ROW('Water Data'!D129)),NA())</f>
        <v>#N/A</v>
      </c>
      <c r="F135" s="516" t="e">
        <f ca="1">+IF(AND(ISNUMBER(OFFSET('Water Data'!$D$9,0,10*ROW('Water Data'!D129))),'Data Summary'!BU135="Yes"),OFFSET('Water Data'!$D$9,0,10*ROW('Water Data'!D129)),NA())</f>
        <v>#N/A</v>
      </c>
      <c r="G135" s="516" t="e">
        <f ca="1">+IF(AND(ISNUMBER(OFFSET('Water Data'!$E$4,0,10*ROW('Water Data'!E129))),'Data Summary'!BV135="Yes"),100-OFFSET('Water Data'!$E$4,0,10*ROW('Water Data'!E129)),NA())</f>
        <v>#N/A</v>
      </c>
      <c r="H135" s="516" t="e">
        <f ca="1">+IF(AND(ISNUMBER(OFFSET('Water Data'!$E$6,0,10*ROW('Water Data'!E129))),'Data Summary'!BW135="Yes"),OFFSET('Water Data'!$E$6,0,10*ROW('Water Data'!E129)),NA())</f>
        <v>#N/A</v>
      </c>
      <c r="I135" s="516" t="e">
        <f ca="1">+IF(AND(ISNUMBER(OFFSET('Water Data'!$E$9,0,10*ROW('Water Data'!E129))),'Data Summary'!BX135="Yes"),OFFSET('Water Data'!$E$9,0,10*ROW('Water Data'!E129)),NA())</f>
        <v>#N/A</v>
      </c>
      <c r="J135" s="516" t="e">
        <f ca="1">+IF(AND(ISNUMBER(OFFSET('Water Data'!$F$4,0,10*ROW('Water Data'!F129))),'Data Summary'!BY135="Yes"),100-OFFSET('Water Data'!$F$4,0,10*ROW('Water Data'!F129)),NA())</f>
        <v>#N/A</v>
      </c>
      <c r="K135" s="516" t="e">
        <f ca="1">+IF(AND(ISNUMBER(OFFSET('Water Data'!$F$6,0,10*ROW('Water Data'!F129))),'Data Summary'!BZ135="Yes"),OFFSET('Water Data'!$F$6,0,10*ROW('Water Data'!F129)),NA())</f>
        <v>#N/A</v>
      </c>
      <c r="L135" s="516" t="e">
        <f ca="1">+IF(AND(ISNUMBER(OFFSET('Water Data'!$F$9,0,10*ROW('Water Data'!F129))),'Data Summary'!CA135="Yes"),OFFSET('Water Data'!$F$9,0,10*ROW('Water Data'!F129)),NA())</f>
        <v>#N/A</v>
      </c>
      <c r="M135" s="516" t="e">
        <f ca="1">+IF(AND(ISNUMBER(OFFSET('Water Data'!$G$4,0,10*ROW('Water Data'!G129))),'Data Summary'!CB135="Yes"),100-OFFSET('Water Data'!$G$4,0,10*ROW('Water Data'!G129)),NA())</f>
        <v>#N/A</v>
      </c>
      <c r="N135" s="516" t="e">
        <f ca="1">+IF(AND(ISNUMBER(OFFSET('Water Data'!$G$6,0,10*ROW('Water Data'!G129))),'Data Summary'!CC135="Yes"),OFFSET('Water Data'!$G$6,0,10*ROW('Water Data'!G129)),NA())</f>
        <v>#N/A</v>
      </c>
      <c r="O135" s="516" t="e">
        <f ca="1">+IF(AND(ISNUMBER(OFFSET('Water Data'!$G$9,0,10*ROW('Water Data'!G129))),'Data Summary'!CD135="Yes"),OFFSET('Water Data'!$G$9,0,10*ROW('Water Data'!G129)),NA())</f>
        <v>#N/A</v>
      </c>
      <c r="P135" s="516" t="e">
        <f ca="1">+IF(AND(ISNUMBER(OFFSET('Water Data'!$H$4,0,10*ROW('Water Data'!H129))),'Data Summary'!CE135="Yes"),100-OFFSET('Water Data'!$H$4,0,10*ROW('Water Data'!H129)),NA())</f>
        <v>#N/A</v>
      </c>
      <c r="Q135" s="516" t="e">
        <f ca="1">+IF(AND(ISNUMBER(OFFSET('Water Data'!$H$6,0,10*ROW('Water Data'!H129))),'Data Summary'!CF135="Yes"),OFFSET('Water Data'!$H$6,0,10*ROW('Water Data'!H129)),NA())</f>
        <v>#N/A</v>
      </c>
      <c r="R135" s="516" t="e">
        <f ca="1">+IF(AND(ISNUMBER(OFFSET('Water Data'!$H$9,0,10*ROW('Water Data'!H129))),'Data Summary'!CG135="Yes"),OFFSET('Water Data'!$H$9,0,10*ROW('Water Data'!H129)),NA())</f>
        <v>#N/A</v>
      </c>
      <c r="S135" s="516" t="e">
        <f ca="1">+IF(AND(ISNUMBER(OFFSET('Water Data'!$I$4,0,10*ROW('Water Data'!I129))),'Data Summary'!CH135="Yes"),100-OFFSET('Water Data'!$I$4,0,10*ROW('Water Data'!I129)),NA())</f>
        <v>#N/A</v>
      </c>
      <c r="T135" s="516" t="e">
        <f ca="1">+IF(AND(ISNUMBER(OFFSET('Water Data'!$I$6,0,10*ROW('Water Data'!I129))),'Data Summary'!CI135="Yes"),OFFSET('Water Data'!$I$6,0,10*ROW('Water Data'!I129)),NA())</f>
        <v>#N/A</v>
      </c>
      <c r="U135" s="516" t="e">
        <f ca="1">+IF(AND(ISNUMBER(OFFSET('Water Data'!$I$9,0,10*ROW('Water Data'!I129))),'Data Summary'!CJ135="Yes"),OFFSET('Water Data'!$I$9,0,10*ROW('Water Data'!I129)),NA())</f>
        <v>#N/A</v>
      </c>
      <c r="V135" s="517" t="e">
        <f ca="1">+IF(AND(ISNUMBER(OFFSET('Sanitation Data'!$D$4,0,10*ROW('Sanitation Data'!D129))),'Data Summary'!CK135="Yes"),100-OFFSET('Sanitation Data'!$D$4,0,10*ROW('Sanitation Data'!D129)),NA())</f>
        <v>#N/A</v>
      </c>
      <c r="W135" s="517" t="e">
        <f ca="1">+IF(AND(ISNUMBER(OFFSET('Sanitation Data'!$D$6,0,10*ROW('Sanitation Data'!D129))),'Data Summary'!CL135="Yes"),OFFSET('Sanitation Data'!$D$6,0,10*ROW('Sanitation Data'!D129)),NA())</f>
        <v>#N/A</v>
      </c>
      <c r="X135" s="517" t="e">
        <f ca="1">+IF(AND(ISNUMBER(OFFSET('Sanitation Data'!$D$10,0,10*ROW('Sanitation Data'!D129))),'Data Summary'!CM135="Yes"),OFFSET('Sanitation Data'!$D$10,0,10*ROW('Sanitation Data'!D129)),NA())</f>
        <v>#N/A</v>
      </c>
      <c r="Y135" s="517" t="e">
        <f ca="1">+IF(AND(ISNUMBER(OFFSET('Sanitation Data'!$D$11,0,10*ROW('Sanitation Data'!D129))),'Data Summary'!CN135="Yes"),OFFSET('Sanitation Data'!$D$11,0,10*ROW('Sanitation Data'!D129)),NA())</f>
        <v>#N/A</v>
      </c>
      <c r="Z135" s="517" t="e">
        <f ca="1">+IF(AND(ISNUMBER(OFFSET('Sanitation Data'!$D$12,0,10*ROW('Sanitation Data'!D129))),'Data Summary'!CO135="Yes"),OFFSET('Sanitation Data'!$D$12,0,10*ROW('Sanitation Data'!D129)),NA())</f>
        <v>#N/A</v>
      </c>
      <c r="AA135" s="517" t="e">
        <f ca="1">+IF(AND(ISNUMBER(OFFSET('Sanitation Data'!$E$4,0,10*ROW('Sanitation Data'!E129))),'Data Summary'!CP135="Yes"),100-OFFSET('Sanitation Data'!$E$4,0,10*ROW('Sanitation Data'!E129)),NA())</f>
        <v>#N/A</v>
      </c>
      <c r="AB135" s="517" t="e">
        <f ca="1">+IF(AND(ISNUMBER(OFFSET('Sanitation Data'!$E$6,0,10*ROW('Sanitation Data'!E129))),'Data Summary'!CQ135="Yes"),OFFSET('Sanitation Data'!$E$6,0,10*ROW('Sanitation Data'!E129)),NA())</f>
        <v>#N/A</v>
      </c>
      <c r="AC135" s="517" t="e">
        <f ca="1">+IF(AND(ISNUMBER(OFFSET('Sanitation Data'!$E$10,0,10*ROW('Sanitation Data'!E129))),'Data Summary'!CR135="Yes"),OFFSET('Sanitation Data'!$E$10,0,10*ROW('Sanitation Data'!E129)),NA())</f>
        <v>#N/A</v>
      </c>
      <c r="AD135" s="517" t="e">
        <f ca="1">+IF(AND(ISNUMBER(OFFSET('Sanitation Data'!$E$11,0,10*ROW('Sanitation Data'!E129))),'Data Summary'!CS135="Yes"),OFFSET('Sanitation Data'!$E$11,0,10*ROW('Sanitation Data'!E129)),NA())</f>
        <v>#N/A</v>
      </c>
      <c r="AE135" s="517" t="e">
        <f ca="1">+IF(AND(ISNUMBER(OFFSET('Sanitation Data'!$E$12,0,10*ROW('Sanitation Data'!E129))),'Data Summary'!CT135="Yes"),OFFSET('Sanitation Data'!$E$12,0,10*ROW('Sanitation Data'!E129)),NA())</f>
        <v>#N/A</v>
      </c>
      <c r="AF135" s="517" t="e">
        <f ca="1">+IF(AND(ISNUMBER(OFFSET('Sanitation Data'!$F$4,0,10*ROW('Sanitation Data'!F129))),'Data Summary'!CU135="Yes"),100-OFFSET('Sanitation Data'!$F$4,0,10*ROW('Sanitation Data'!F129)),NA())</f>
        <v>#N/A</v>
      </c>
      <c r="AG135" s="517" t="e">
        <f ca="1">+IF(AND(ISNUMBER(OFFSET('Sanitation Data'!$F$6,0,10*ROW('Sanitation Data'!F129))),'Data Summary'!CV135="Yes"),OFFSET('Sanitation Data'!$F$6,0,10*ROW('Sanitation Data'!F129)),NA())</f>
        <v>#N/A</v>
      </c>
      <c r="AH135" s="517" t="e">
        <f ca="1">+IF(AND(ISNUMBER(OFFSET('Sanitation Data'!$F$10,0,10*ROW('Sanitation Data'!F129))),'Data Summary'!CW135="Yes"),OFFSET('Sanitation Data'!$F$10,0,10*ROW('Sanitation Data'!F129)),NA())</f>
        <v>#N/A</v>
      </c>
      <c r="AI135" s="517" t="e">
        <f ca="1">+IF(AND(ISNUMBER(OFFSET('Sanitation Data'!$F$11,0,10*ROW('Sanitation Data'!F129))),'Data Summary'!CX135="Yes"),OFFSET('Sanitation Data'!$F$11,0,10*ROW('Sanitation Data'!F129)),NA())</f>
        <v>#N/A</v>
      </c>
      <c r="AJ135" s="517" t="e">
        <f ca="1">+IF(AND(ISNUMBER(OFFSET('Sanitation Data'!$F$12,0,10*ROW('Sanitation Data'!F129))),'Data Summary'!CY135="Yes"),OFFSET('Sanitation Data'!$F$12,0,10*ROW('Sanitation Data'!F129)),NA())</f>
        <v>#N/A</v>
      </c>
      <c r="AK135" s="517" t="e">
        <f ca="1">+IF(AND(ISNUMBER(OFFSET('Sanitation Data'!$G$4,0,10*ROW('Sanitation Data'!G129))),'Data Summary'!CZ135="Yes"),100-OFFSET('Sanitation Data'!$G$4,0,10*ROW('Sanitation Data'!G129)),NA())</f>
        <v>#N/A</v>
      </c>
      <c r="AL135" s="517" t="e">
        <f ca="1">+IF(AND(ISNUMBER(OFFSET('Sanitation Data'!$G$6,0,10*ROW('Sanitation Data'!G129))),'Data Summary'!DA135="Yes"),OFFSET('Sanitation Data'!$G$6,0,10*ROW('Sanitation Data'!G129)),NA())</f>
        <v>#N/A</v>
      </c>
      <c r="AM135" s="517" t="e">
        <f ca="1">+IF(AND(ISNUMBER(OFFSET('Sanitation Data'!$G$10,0,10*ROW('Sanitation Data'!G129))),'Data Summary'!DB135="Yes"),OFFSET('Sanitation Data'!$G$10,0,10*ROW('Sanitation Data'!G129)),NA())</f>
        <v>#N/A</v>
      </c>
      <c r="AN135" s="517" t="e">
        <f ca="1">+IF(AND(ISNUMBER(OFFSET('Sanitation Data'!$G$11,0,10*ROW('Sanitation Data'!G129))),'Data Summary'!DC135="Yes"),OFFSET('Sanitation Data'!$G$11,0,10*ROW('Sanitation Data'!G129)),NA())</f>
        <v>#N/A</v>
      </c>
      <c r="AO135" s="517" t="e">
        <f ca="1">+IF(AND(ISNUMBER(OFFSET('Sanitation Data'!$G$12,0,10*ROW('Sanitation Data'!G129))),'Data Summary'!DD135="Yes"),OFFSET('Sanitation Data'!$G$12,0,10*ROW('Sanitation Data'!G129)),NA())</f>
        <v>#N/A</v>
      </c>
      <c r="AP135" s="517" t="e">
        <f ca="1">+IF(AND(ISNUMBER(OFFSET('Sanitation Data'!$H$4,0,10*ROW('Sanitation Data'!H129))),'Data Summary'!DE135="Yes"),100-OFFSET('Sanitation Data'!$H$4,0,10*ROW('Sanitation Data'!H129)),NA())</f>
        <v>#N/A</v>
      </c>
      <c r="AQ135" s="517" t="e">
        <f ca="1">+IF(AND(ISNUMBER(OFFSET('Sanitation Data'!$H$6,0,10*ROW('Sanitation Data'!H129))),'Data Summary'!DF135="Yes"),OFFSET('Sanitation Data'!$H$6,0,10*ROW('Sanitation Data'!H129)),NA())</f>
        <v>#N/A</v>
      </c>
      <c r="AR135" s="517" t="e">
        <f ca="1">+IF(AND(ISNUMBER(OFFSET('Sanitation Data'!$H$10,0,10*ROW('Sanitation Data'!H129))),'Data Summary'!DG135="Yes"),OFFSET('Sanitation Data'!$H$10,0,10*ROW('Sanitation Data'!H129)),NA())</f>
        <v>#N/A</v>
      </c>
      <c r="AS135" s="517" t="e">
        <f ca="1">+IF(AND(ISNUMBER(OFFSET('Sanitation Data'!$H$11,0,10*ROW('Sanitation Data'!H129))),'Data Summary'!DH135="Yes"),OFFSET('Sanitation Data'!$H$11,0,10*ROW('Sanitation Data'!H129)),NA())</f>
        <v>#N/A</v>
      </c>
      <c r="AT135" s="517" t="e">
        <f ca="1">+IF(AND(ISNUMBER(OFFSET('Sanitation Data'!$H$12,0,10*ROW('Sanitation Data'!H129))),'Data Summary'!DI135="Yes"),OFFSET('Sanitation Data'!$H$12,0,10*ROW('Sanitation Data'!H129)),NA())</f>
        <v>#N/A</v>
      </c>
      <c r="AU135" s="517" t="e">
        <f ca="1">+IF(AND(ISNUMBER(OFFSET('Sanitation Data'!$I$4,0,10*ROW('Sanitation Data'!I129))),'Data Summary'!DJ135="Yes"),100-OFFSET('Sanitation Data'!$I$4,0,10*ROW('Sanitation Data'!I129)),NA())</f>
        <v>#N/A</v>
      </c>
      <c r="AV135" s="517" t="e">
        <f ca="1">+IF(AND(ISNUMBER(OFFSET('Sanitation Data'!$I$6,0,10*ROW('Sanitation Data'!I129))),'Data Summary'!DK135="Yes"),OFFSET('Sanitation Data'!$I$6,0,10*ROW('Sanitation Data'!I129)),NA())</f>
        <v>#N/A</v>
      </c>
      <c r="AW135" s="517" t="e">
        <f ca="1">+IF(AND(ISNUMBER(OFFSET('Sanitation Data'!$I$10,0,10*ROW('Sanitation Data'!I129))),'Data Summary'!DL135="Yes"),OFFSET('Sanitation Data'!$I$10,0,10*ROW('Sanitation Data'!I129)),NA())</f>
        <v>#N/A</v>
      </c>
      <c r="AX135" s="517" t="e">
        <f ca="1">+IF(AND(ISNUMBER(OFFSET('Sanitation Data'!$I$11,0,10*ROW('Sanitation Data'!I129))),'Data Summary'!DM135="Yes"),OFFSET('Sanitation Data'!$I$11,0,10*ROW('Sanitation Data'!I129)),NA())</f>
        <v>#N/A</v>
      </c>
      <c r="AY135" s="517" t="e">
        <f ca="1">+IF(AND(ISNUMBER(OFFSET('Sanitation Data'!$I$12,0,10*ROW('Sanitation Data'!I129))),'Data Summary'!DN135="Yes"),OFFSET('Sanitation Data'!$I$12,0,10*ROW('Sanitation Data'!I129)),NA())</f>
        <v>#N/A</v>
      </c>
      <c r="AZ135" s="518" t="e">
        <f ca="1">+IF(AND(ISNUMBER(OFFSET('Hygiene Data'!$D$5,0,10*ROW('Hygiene Data'!D129))),'Data Summary'!DO135="Yes"),OFFSET('Hygiene Data'!$D$5,0,10*ROW('Hygiene Data'!D129)),NA())</f>
        <v>#N/A</v>
      </c>
      <c r="BA135" s="518" t="e">
        <f ca="1">+IF(AND(ISNUMBER(OFFSET('Hygiene Data'!$D$7,0,10*ROW('Hygiene Data'!D129))),'Data Summary'!DP135="Yes"),OFFSET('Hygiene Data'!$D$7,0,10*ROW('Hygiene Data'!D129)),NA())</f>
        <v>#N/A</v>
      </c>
      <c r="BB135" s="518" t="e">
        <f ca="1">+IF(AND(ISNUMBER(OFFSET('Hygiene Data'!$D$9,0,10*ROW('Hygiene Data'!D129))),'Data Summary'!DQ135="Yes"),OFFSET('Hygiene Data'!$D$9,0,10*ROW('Hygiene Data'!D129)),NA())</f>
        <v>#N/A</v>
      </c>
      <c r="BC135" s="518" t="e">
        <f ca="1">+IF(AND(ISNUMBER(OFFSET('Hygiene Data'!$E$5,0,10*ROW('Hygiene Data'!E129))),'Data Summary'!DR135="Yes"),OFFSET('Hygiene Data'!$E$5,0,10*ROW('Hygiene Data'!E129)),NA())</f>
        <v>#N/A</v>
      </c>
      <c r="BD135" s="518" t="e">
        <f ca="1">+IF(AND(ISNUMBER(OFFSET('Hygiene Data'!$E$7,0,10*ROW('Hygiene Data'!E129))),'Data Summary'!DS135="Yes"),OFFSET('Hygiene Data'!$E$7,0,10*ROW('Hygiene Data'!E129)),NA())</f>
        <v>#N/A</v>
      </c>
      <c r="BE135" s="518" t="e">
        <f ca="1">+IF(AND(ISNUMBER(OFFSET('Hygiene Data'!$E$9,0,10*ROW('Hygiene Data'!E129))),'Data Summary'!DT135="Yes"),OFFSET('Hygiene Data'!$E$9,0,10*ROW('Hygiene Data'!E129)),NA())</f>
        <v>#N/A</v>
      </c>
      <c r="BF135" s="518" t="e">
        <f ca="1">+IF(AND(ISNUMBER(OFFSET('Hygiene Data'!$F$5,0,10*ROW('Hygiene Data'!F129))),'Data Summary'!DU135="Yes"),OFFSET('Hygiene Data'!$F$5,0,10*ROW('Hygiene Data'!F129)),NA())</f>
        <v>#N/A</v>
      </c>
      <c r="BG135" s="518" t="e">
        <f ca="1">+IF(AND(ISNUMBER(OFFSET('Hygiene Data'!$F$7,0,10*ROW('Hygiene Data'!F129))),'Data Summary'!DV135="Yes"),OFFSET('Hygiene Data'!$F$7,0,10*ROW('Hygiene Data'!F129)),NA())</f>
        <v>#N/A</v>
      </c>
      <c r="BH135" s="518" t="e">
        <f ca="1">+IF(AND(ISNUMBER(OFFSET('Hygiene Data'!$F$9,0,10*ROW('Hygiene Data'!F129))),'Data Summary'!DW135="Yes"),OFFSET('Hygiene Data'!$F$9,0,10*ROW('Hygiene Data'!F129)),NA())</f>
        <v>#N/A</v>
      </c>
      <c r="BI135" s="518" t="e">
        <f ca="1">+IF(AND(ISNUMBER(OFFSET('Hygiene Data'!$G$5,0,10*ROW('Hygiene Data'!G129))),'Data Summary'!DX135="Yes"),OFFSET('Hygiene Data'!$G$5,0,10*ROW('Hygiene Data'!G129)),NA())</f>
        <v>#N/A</v>
      </c>
      <c r="BJ135" s="518" t="e">
        <f ca="1">+IF(AND(ISNUMBER(OFFSET('Hygiene Data'!$G$7,0,10*ROW('Hygiene Data'!G129))),'Data Summary'!DY135="Yes"),OFFSET('Hygiene Data'!$G$7,0,10*ROW('Hygiene Data'!G129)),NA())</f>
        <v>#N/A</v>
      </c>
      <c r="BK135" s="518" t="e">
        <f ca="1">+IF(AND(ISNUMBER(OFFSET('Hygiene Data'!$G$9,0,10*ROW('Hygiene Data'!G129))),'Data Summary'!DZ135="Yes"),OFFSET('Hygiene Data'!$G$9,0,10*ROW('Hygiene Data'!G129)),NA())</f>
        <v>#N/A</v>
      </c>
      <c r="BL135" s="518" t="e">
        <f ca="1">+IF(AND(ISNUMBER(OFFSET('Hygiene Data'!$H$5,0,10*ROW('Hygiene Data'!H129))),'Data Summary'!EA135="Yes"),OFFSET('Hygiene Data'!$H$5,0,10*ROW('Hygiene Data'!H129)),NA())</f>
        <v>#N/A</v>
      </c>
      <c r="BM135" s="518" t="e">
        <f ca="1">+IF(AND(ISNUMBER(OFFSET('Hygiene Data'!$H$7,0,10*ROW('Hygiene Data'!H129))),'Data Summary'!EB135="Yes"),OFFSET('Hygiene Data'!$H$7,0,10*ROW('Hygiene Data'!H129)),NA())</f>
        <v>#N/A</v>
      </c>
      <c r="BN135" s="518" t="e">
        <f ca="1">+IF(AND(ISNUMBER(OFFSET('Hygiene Data'!$H$9,0,10*ROW('Hygiene Data'!H129))),'Data Summary'!EC135="Yes"),OFFSET('Hygiene Data'!$H$9,0,10*ROW('Hygiene Data'!H129)),NA())</f>
        <v>#N/A</v>
      </c>
      <c r="BO135" s="518" t="e">
        <f ca="1">+IF(AND(ISNUMBER(OFFSET('Hygiene Data'!$I$5,0,10*ROW('Hygiene Data'!I129))),'Data Summary'!ED135="Yes"),OFFSET('Hygiene Data'!$I$5,0,10*ROW('Hygiene Data'!I129)),NA())</f>
        <v>#N/A</v>
      </c>
      <c r="BP135" s="518" t="e">
        <f ca="1">+IF(AND(ISNUMBER(OFFSET('Hygiene Data'!$I$7,0,10*ROW('Hygiene Data'!I129))),'Data Summary'!EE135="Yes"),OFFSET('Hygiene Data'!$I$7,0,10*ROW('Hygiene Data'!I129)),NA())</f>
        <v>#N/A</v>
      </c>
      <c r="BQ135" s="518" t="e">
        <f ca="1">+IF(AND(ISNUMBER(OFFSET('Hygiene Data'!$I$9,0,10*ROW('Hygiene Data'!I129))),'Data Summary'!EF135="Yes"),OFFSET('Hygiene Data'!$I$9,0,10*ROW('Hygiene Data'!I129)),NA())</f>
        <v>#N/A</v>
      </c>
    </row>
    <row r="136" spans="1:69" x14ac:dyDescent="0.25">
      <c r="A136" s="514" t="e">
        <f ca="1">+RIGHT('Data Summary'!A136,LEN('Data Summary'!A136)-9)</f>
        <v>#VALUE!</v>
      </c>
      <c r="B136" s="488" t="str">
        <f ca="1">+IF(ISTEXT('Data Summary'!B136),'Data Summary'!B136,"")</f>
        <v/>
      </c>
      <c r="C136" s="515" t="e">
        <f ca="1">+VALUE('Data Summary'!C136)</f>
        <v>#VALUE!</v>
      </c>
      <c r="D136" s="516" t="e">
        <f ca="1">+IF(AND(ISNUMBER(OFFSET('Water Data'!$D$4,0,10*ROW('Water Data'!D130))),'Data Summary'!BS136="Yes"),100-OFFSET('Water Data'!$D$4,0,10*ROW('Water Data'!D130)),NA())</f>
        <v>#N/A</v>
      </c>
      <c r="E136" s="516" t="e">
        <f ca="1">+IF(AND(ISNUMBER(OFFSET('Water Data'!$D$6,0,10*ROW('Water Data'!D130))),'Data Summary'!BT136="Yes"),OFFSET('Water Data'!$D$6,0,10*ROW('Water Data'!D130)),NA())</f>
        <v>#N/A</v>
      </c>
      <c r="F136" s="516" t="e">
        <f ca="1">+IF(AND(ISNUMBER(OFFSET('Water Data'!$D$9,0,10*ROW('Water Data'!D130))),'Data Summary'!BU136="Yes"),OFFSET('Water Data'!$D$9,0,10*ROW('Water Data'!D130)),NA())</f>
        <v>#N/A</v>
      </c>
      <c r="G136" s="516" t="e">
        <f ca="1">+IF(AND(ISNUMBER(OFFSET('Water Data'!$E$4,0,10*ROW('Water Data'!E130))),'Data Summary'!BV136="Yes"),100-OFFSET('Water Data'!$E$4,0,10*ROW('Water Data'!E130)),NA())</f>
        <v>#N/A</v>
      </c>
      <c r="H136" s="516" t="e">
        <f ca="1">+IF(AND(ISNUMBER(OFFSET('Water Data'!$E$6,0,10*ROW('Water Data'!E130))),'Data Summary'!BW136="Yes"),OFFSET('Water Data'!$E$6,0,10*ROW('Water Data'!E130)),NA())</f>
        <v>#N/A</v>
      </c>
      <c r="I136" s="516" t="e">
        <f ca="1">+IF(AND(ISNUMBER(OFFSET('Water Data'!$E$9,0,10*ROW('Water Data'!E130))),'Data Summary'!BX136="Yes"),OFFSET('Water Data'!$E$9,0,10*ROW('Water Data'!E130)),NA())</f>
        <v>#N/A</v>
      </c>
      <c r="J136" s="516" t="e">
        <f ca="1">+IF(AND(ISNUMBER(OFFSET('Water Data'!$F$4,0,10*ROW('Water Data'!F130))),'Data Summary'!BY136="Yes"),100-OFFSET('Water Data'!$F$4,0,10*ROW('Water Data'!F130)),NA())</f>
        <v>#N/A</v>
      </c>
      <c r="K136" s="516" t="e">
        <f ca="1">+IF(AND(ISNUMBER(OFFSET('Water Data'!$F$6,0,10*ROW('Water Data'!F130))),'Data Summary'!BZ136="Yes"),OFFSET('Water Data'!$F$6,0,10*ROW('Water Data'!F130)),NA())</f>
        <v>#N/A</v>
      </c>
      <c r="L136" s="516" t="e">
        <f ca="1">+IF(AND(ISNUMBER(OFFSET('Water Data'!$F$9,0,10*ROW('Water Data'!F130))),'Data Summary'!CA136="Yes"),OFFSET('Water Data'!$F$9,0,10*ROW('Water Data'!F130)),NA())</f>
        <v>#N/A</v>
      </c>
      <c r="M136" s="516" t="e">
        <f ca="1">+IF(AND(ISNUMBER(OFFSET('Water Data'!$G$4,0,10*ROW('Water Data'!G130))),'Data Summary'!CB136="Yes"),100-OFFSET('Water Data'!$G$4,0,10*ROW('Water Data'!G130)),NA())</f>
        <v>#N/A</v>
      </c>
      <c r="N136" s="516" t="e">
        <f ca="1">+IF(AND(ISNUMBER(OFFSET('Water Data'!$G$6,0,10*ROW('Water Data'!G130))),'Data Summary'!CC136="Yes"),OFFSET('Water Data'!$G$6,0,10*ROW('Water Data'!G130)),NA())</f>
        <v>#N/A</v>
      </c>
      <c r="O136" s="516" t="e">
        <f ca="1">+IF(AND(ISNUMBER(OFFSET('Water Data'!$G$9,0,10*ROW('Water Data'!G130))),'Data Summary'!CD136="Yes"),OFFSET('Water Data'!$G$9,0,10*ROW('Water Data'!G130)),NA())</f>
        <v>#N/A</v>
      </c>
      <c r="P136" s="516" t="e">
        <f ca="1">+IF(AND(ISNUMBER(OFFSET('Water Data'!$H$4,0,10*ROW('Water Data'!H130))),'Data Summary'!CE136="Yes"),100-OFFSET('Water Data'!$H$4,0,10*ROW('Water Data'!H130)),NA())</f>
        <v>#N/A</v>
      </c>
      <c r="Q136" s="516" t="e">
        <f ca="1">+IF(AND(ISNUMBER(OFFSET('Water Data'!$H$6,0,10*ROW('Water Data'!H130))),'Data Summary'!CF136="Yes"),OFFSET('Water Data'!$H$6,0,10*ROW('Water Data'!H130)),NA())</f>
        <v>#N/A</v>
      </c>
      <c r="R136" s="516" t="e">
        <f ca="1">+IF(AND(ISNUMBER(OFFSET('Water Data'!$H$9,0,10*ROW('Water Data'!H130))),'Data Summary'!CG136="Yes"),OFFSET('Water Data'!$H$9,0,10*ROW('Water Data'!H130)),NA())</f>
        <v>#N/A</v>
      </c>
      <c r="S136" s="516" t="e">
        <f ca="1">+IF(AND(ISNUMBER(OFFSET('Water Data'!$I$4,0,10*ROW('Water Data'!I130))),'Data Summary'!CH136="Yes"),100-OFFSET('Water Data'!$I$4,0,10*ROW('Water Data'!I130)),NA())</f>
        <v>#N/A</v>
      </c>
      <c r="T136" s="516" t="e">
        <f ca="1">+IF(AND(ISNUMBER(OFFSET('Water Data'!$I$6,0,10*ROW('Water Data'!I130))),'Data Summary'!CI136="Yes"),OFFSET('Water Data'!$I$6,0,10*ROW('Water Data'!I130)),NA())</f>
        <v>#N/A</v>
      </c>
      <c r="U136" s="516" t="e">
        <f ca="1">+IF(AND(ISNUMBER(OFFSET('Water Data'!$I$9,0,10*ROW('Water Data'!I130))),'Data Summary'!CJ136="Yes"),OFFSET('Water Data'!$I$9,0,10*ROW('Water Data'!I130)),NA())</f>
        <v>#N/A</v>
      </c>
      <c r="V136" s="517" t="e">
        <f ca="1">+IF(AND(ISNUMBER(OFFSET('Sanitation Data'!$D$4,0,10*ROW('Sanitation Data'!D130))),'Data Summary'!CK136="Yes"),100-OFFSET('Sanitation Data'!$D$4,0,10*ROW('Sanitation Data'!D130)),NA())</f>
        <v>#N/A</v>
      </c>
      <c r="W136" s="517" t="e">
        <f ca="1">+IF(AND(ISNUMBER(OFFSET('Sanitation Data'!$D$6,0,10*ROW('Sanitation Data'!D130))),'Data Summary'!CL136="Yes"),OFFSET('Sanitation Data'!$D$6,0,10*ROW('Sanitation Data'!D130)),NA())</f>
        <v>#N/A</v>
      </c>
      <c r="X136" s="517" t="e">
        <f ca="1">+IF(AND(ISNUMBER(OFFSET('Sanitation Data'!$D$10,0,10*ROW('Sanitation Data'!D130))),'Data Summary'!CM136="Yes"),OFFSET('Sanitation Data'!$D$10,0,10*ROW('Sanitation Data'!D130)),NA())</f>
        <v>#N/A</v>
      </c>
      <c r="Y136" s="517" t="e">
        <f ca="1">+IF(AND(ISNUMBER(OFFSET('Sanitation Data'!$D$11,0,10*ROW('Sanitation Data'!D130))),'Data Summary'!CN136="Yes"),OFFSET('Sanitation Data'!$D$11,0,10*ROW('Sanitation Data'!D130)),NA())</f>
        <v>#N/A</v>
      </c>
      <c r="Z136" s="517" t="e">
        <f ca="1">+IF(AND(ISNUMBER(OFFSET('Sanitation Data'!$D$12,0,10*ROW('Sanitation Data'!D130))),'Data Summary'!CO136="Yes"),OFFSET('Sanitation Data'!$D$12,0,10*ROW('Sanitation Data'!D130)),NA())</f>
        <v>#N/A</v>
      </c>
      <c r="AA136" s="517" t="e">
        <f ca="1">+IF(AND(ISNUMBER(OFFSET('Sanitation Data'!$E$4,0,10*ROW('Sanitation Data'!E130))),'Data Summary'!CP136="Yes"),100-OFFSET('Sanitation Data'!$E$4,0,10*ROW('Sanitation Data'!E130)),NA())</f>
        <v>#N/A</v>
      </c>
      <c r="AB136" s="517" t="e">
        <f ca="1">+IF(AND(ISNUMBER(OFFSET('Sanitation Data'!$E$6,0,10*ROW('Sanitation Data'!E130))),'Data Summary'!CQ136="Yes"),OFFSET('Sanitation Data'!$E$6,0,10*ROW('Sanitation Data'!E130)),NA())</f>
        <v>#N/A</v>
      </c>
      <c r="AC136" s="517" t="e">
        <f ca="1">+IF(AND(ISNUMBER(OFFSET('Sanitation Data'!$E$10,0,10*ROW('Sanitation Data'!E130))),'Data Summary'!CR136="Yes"),OFFSET('Sanitation Data'!$E$10,0,10*ROW('Sanitation Data'!E130)),NA())</f>
        <v>#N/A</v>
      </c>
      <c r="AD136" s="517" t="e">
        <f ca="1">+IF(AND(ISNUMBER(OFFSET('Sanitation Data'!$E$11,0,10*ROW('Sanitation Data'!E130))),'Data Summary'!CS136="Yes"),OFFSET('Sanitation Data'!$E$11,0,10*ROW('Sanitation Data'!E130)),NA())</f>
        <v>#N/A</v>
      </c>
      <c r="AE136" s="517" t="e">
        <f ca="1">+IF(AND(ISNUMBER(OFFSET('Sanitation Data'!$E$12,0,10*ROW('Sanitation Data'!E130))),'Data Summary'!CT136="Yes"),OFFSET('Sanitation Data'!$E$12,0,10*ROW('Sanitation Data'!E130)),NA())</f>
        <v>#N/A</v>
      </c>
      <c r="AF136" s="517" t="e">
        <f ca="1">+IF(AND(ISNUMBER(OFFSET('Sanitation Data'!$F$4,0,10*ROW('Sanitation Data'!F130))),'Data Summary'!CU136="Yes"),100-OFFSET('Sanitation Data'!$F$4,0,10*ROW('Sanitation Data'!F130)),NA())</f>
        <v>#N/A</v>
      </c>
      <c r="AG136" s="517" t="e">
        <f ca="1">+IF(AND(ISNUMBER(OFFSET('Sanitation Data'!$F$6,0,10*ROW('Sanitation Data'!F130))),'Data Summary'!CV136="Yes"),OFFSET('Sanitation Data'!$F$6,0,10*ROW('Sanitation Data'!F130)),NA())</f>
        <v>#N/A</v>
      </c>
      <c r="AH136" s="517" t="e">
        <f ca="1">+IF(AND(ISNUMBER(OFFSET('Sanitation Data'!$F$10,0,10*ROW('Sanitation Data'!F130))),'Data Summary'!CW136="Yes"),OFFSET('Sanitation Data'!$F$10,0,10*ROW('Sanitation Data'!F130)),NA())</f>
        <v>#N/A</v>
      </c>
      <c r="AI136" s="517" t="e">
        <f ca="1">+IF(AND(ISNUMBER(OFFSET('Sanitation Data'!$F$11,0,10*ROW('Sanitation Data'!F130))),'Data Summary'!CX136="Yes"),OFFSET('Sanitation Data'!$F$11,0,10*ROW('Sanitation Data'!F130)),NA())</f>
        <v>#N/A</v>
      </c>
      <c r="AJ136" s="517" t="e">
        <f ca="1">+IF(AND(ISNUMBER(OFFSET('Sanitation Data'!$F$12,0,10*ROW('Sanitation Data'!F130))),'Data Summary'!CY136="Yes"),OFFSET('Sanitation Data'!$F$12,0,10*ROW('Sanitation Data'!F130)),NA())</f>
        <v>#N/A</v>
      </c>
      <c r="AK136" s="517" t="e">
        <f ca="1">+IF(AND(ISNUMBER(OFFSET('Sanitation Data'!$G$4,0,10*ROW('Sanitation Data'!G130))),'Data Summary'!CZ136="Yes"),100-OFFSET('Sanitation Data'!$G$4,0,10*ROW('Sanitation Data'!G130)),NA())</f>
        <v>#N/A</v>
      </c>
      <c r="AL136" s="517" t="e">
        <f ca="1">+IF(AND(ISNUMBER(OFFSET('Sanitation Data'!$G$6,0,10*ROW('Sanitation Data'!G130))),'Data Summary'!DA136="Yes"),OFFSET('Sanitation Data'!$G$6,0,10*ROW('Sanitation Data'!G130)),NA())</f>
        <v>#N/A</v>
      </c>
      <c r="AM136" s="517" t="e">
        <f ca="1">+IF(AND(ISNUMBER(OFFSET('Sanitation Data'!$G$10,0,10*ROW('Sanitation Data'!G130))),'Data Summary'!DB136="Yes"),OFFSET('Sanitation Data'!$G$10,0,10*ROW('Sanitation Data'!G130)),NA())</f>
        <v>#N/A</v>
      </c>
      <c r="AN136" s="517" t="e">
        <f ca="1">+IF(AND(ISNUMBER(OFFSET('Sanitation Data'!$G$11,0,10*ROW('Sanitation Data'!G130))),'Data Summary'!DC136="Yes"),OFFSET('Sanitation Data'!$G$11,0,10*ROW('Sanitation Data'!G130)),NA())</f>
        <v>#N/A</v>
      </c>
      <c r="AO136" s="517" t="e">
        <f ca="1">+IF(AND(ISNUMBER(OFFSET('Sanitation Data'!$G$12,0,10*ROW('Sanitation Data'!G130))),'Data Summary'!DD136="Yes"),OFFSET('Sanitation Data'!$G$12,0,10*ROW('Sanitation Data'!G130)),NA())</f>
        <v>#N/A</v>
      </c>
      <c r="AP136" s="517" t="e">
        <f ca="1">+IF(AND(ISNUMBER(OFFSET('Sanitation Data'!$H$4,0,10*ROW('Sanitation Data'!H130))),'Data Summary'!DE136="Yes"),100-OFFSET('Sanitation Data'!$H$4,0,10*ROW('Sanitation Data'!H130)),NA())</f>
        <v>#N/A</v>
      </c>
      <c r="AQ136" s="517" t="e">
        <f ca="1">+IF(AND(ISNUMBER(OFFSET('Sanitation Data'!$H$6,0,10*ROW('Sanitation Data'!H130))),'Data Summary'!DF136="Yes"),OFFSET('Sanitation Data'!$H$6,0,10*ROW('Sanitation Data'!H130)),NA())</f>
        <v>#N/A</v>
      </c>
      <c r="AR136" s="517" t="e">
        <f ca="1">+IF(AND(ISNUMBER(OFFSET('Sanitation Data'!$H$10,0,10*ROW('Sanitation Data'!H130))),'Data Summary'!DG136="Yes"),OFFSET('Sanitation Data'!$H$10,0,10*ROW('Sanitation Data'!H130)),NA())</f>
        <v>#N/A</v>
      </c>
      <c r="AS136" s="517" t="e">
        <f ca="1">+IF(AND(ISNUMBER(OFFSET('Sanitation Data'!$H$11,0,10*ROW('Sanitation Data'!H130))),'Data Summary'!DH136="Yes"),OFFSET('Sanitation Data'!$H$11,0,10*ROW('Sanitation Data'!H130)),NA())</f>
        <v>#N/A</v>
      </c>
      <c r="AT136" s="517" t="e">
        <f ca="1">+IF(AND(ISNUMBER(OFFSET('Sanitation Data'!$H$12,0,10*ROW('Sanitation Data'!H130))),'Data Summary'!DI136="Yes"),OFFSET('Sanitation Data'!$H$12,0,10*ROW('Sanitation Data'!H130)),NA())</f>
        <v>#N/A</v>
      </c>
      <c r="AU136" s="517" t="e">
        <f ca="1">+IF(AND(ISNUMBER(OFFSET('Sanitation Data'!$I$4,0,10*ROW('Sanitation Data'!I130))),'Data Summary'!DJ136="Yes"),100-OFFSET('Sanitation Data'!$I$4,0,10*ROW('Sanitation Data'!I130)),NA())</f>
        <v>#N/A</v>
      </c>
      <c r="AV136" s="517" t="e">
        <f ca="1">+IF(AND(ISNUMBER(OFFSET('Sanitation Data'!$I$6,0,10*ROW('Sanitation Data'!I130))),'Data Summary'!DK136="Yes"),OFFSET('Sanitation Data'!$I$6,0,10*ROW('Sanitation Data'!I130)),NA())</f>
        <v>#N/A</v>
      </c>
      <c r="AW136" s="517" t="e">
        <f ca="1">+IF(AND(ISNUMBER(OFFSET('Sanitation Data'!$I$10,0,10*ROW('Sanitation Data'!I130))),'Data Summary'!DL136="Yes"),OFFSET('Sanitation Data'!$I$10,0,10*ROW('Sanitation Data'!I130)),NA())</f>
        <v>#N/A</v>
      </c>
      <c r="AX136" s="517" t="e">
        <f ca="1">+IF(AND(ISNUMBER(OFFSET('Sanitation Data'!$I$11,0,10*ROW('Sanitation Data'!I130))),'Data Summary'!DM136="Yes"),OFFSET('Sanitation Data'!$I$11,0,10*ROW('Sanitation Data'!I130)),NA())</f>
        <v>#N/A</v>
      </c>
      <c r="AY136" s="517" t="e">
        <f ca="1">+IF(AND(ISNUMBER(OFFSET('Sanitation Data'!$I$12,0,10*ROW('Sanitation Data'!I130))),'Data Summary'!DN136="Yes"),OFFSET('Sanitation Data'!$I$12,0,10*ROW('Sanitation Data'!I130)),NA())</f>
        <v>#N/A</v>
      </c>
      <c r="AZ136" s="518" t="e">
        <f ca="1">+IF(AND(ISNUMBER(OFFSET('Hygiene Data'!$D$5,0,10*ROW('Hygiene Data'!D130))),'Data Summary'!DO136="Yes"),OFFSET('Hygiene Data'!$D$5,0,10*ROW('Hygiene Data'!D130)),NA())</f>
        <v>#N/A</v>
      </c>
      <c r="BA136" s="518" t="e">
        <f ca="1">+IF(AND(ISNUMBER(OFFSET('Hygiene Data'!$D$7,0,10*ROW('Hygiene Data'!D130))),'Data Summary'!DP136="Yes"),OFFSET('Hygiene Data'!$D$7,0,10*ROW('Hygiene Data'!D130)),NA())</f>
        <v>#N/A</v>
      </c>
      <c r="BB136" s="518" t="e">
        <f ca="1">+IF(AND(ISNUMBER(OFFSET('Hygiene Data'!$D$9,0,10*ROW('Hygiene Data'!D130))),'Data Summary'!DQ136="Yes"),OFFSET('Hygiene Data'!$D$9,0,10*ROW('Hygiene Data'!D130)),NA())</f>
        <v>#N/A</v>
      </c>
      <c r="BC136" s="518" t="e">
        <f ca="1">+IF(AND(ISNUMBER(OFFSET('Hygiene Data'!$E$5,0,10*ROW('Hygiene Data'!E130))),'Data Summary'!DR136="Yes"),OFFSET('Hygiene Data'!$E$5,0,10*ROW('Hygiene Data'!E130)),NA())</f>
        <v>#N/A</v>
      </c>
      <c r="BD136" s="518" t="e">
        <f ca="1">+IF(AND(ISNUMBER(OFFSET('Hygiene Data'!$E$7,0,10*ROW('Hygiene Data'!E130))),'Data Summary'!DS136="Yes"),OFFSET('Hygiene Data'!$E$7,0,10*ROW('Hygiene Data'!E130)),NA())</f>
        <v>#N/A</v>
      </c>
      <c r="BE136" s="518" t="e">
        <f ca="1">+IF(AND(ISNUMBER(OFFSET('Hygiene Data'!$E$9,0,10*ROW('Hygiene Data'!E130))),'Data Summary'!DT136="Yes"),OFFSET('Hygiene Data'!$E$9,0,10*ROW('Hygiene Data'!E130)),NA())</f>
        <v>#N/A</v>
      </c>
      <c r="BF136" s="518" t="e">
        <f ca="1">+IF(AND(ISNUMBER(OFFSET('Hygiene Data'!$F$5,0,10*ROW('Hygiene Data'!F130))),'Data Summary'!DU136="Yes"),OFFSET('Hygiene Data'!$F$5,0,10*ROW('Hygiene Data'!F130)),NA())</f>
        <v>#N/A</v>
      </c>
      <c r="BG136" s="518" t="e">
        <f ca="1">+IF(AND(ISNUMBER(OFFSET('Hygiene Data'!$F$7,0,10*ROW('Hygiene Data'!F130))),'Data Summary'!DV136="Yes"),OFFSET('Hygiene Data'!$F$7,0,10*ROW('Hygiene Data'!F130)),NA())</f>
        <v>#N/A</v>
      </c>
      <c r="BH136" s="518" t="e">
        <f ca="1">+IF(AND(ISNUMBER(OFFSET('Hygiene Data'!$F$9,0,10*ROW('Hygiene Data'!F130))),'Data Summary'!DW136="Yes"),OFFSET('Hygiene Data'!$F$9,0,10*ROW('Hygiene Data'!F130)),NA())</f>
        <v>#N/A</v>
      </c>
      <c r="BI136" s="518" t="e">
        <f ca="1">+IF(AND(ISNUMBER(OFFSET('Hygiene Data'!$G$5,0,10*ROW('Hygiene Data'!G130))),'Data Summary'!DX136="Yes"),OFFSET('Hygiene Data'!$G$5,0,10*ROW('Hygiene Data'!G130)),NA())</f>
        <v>#N/A</v>
      </c>
      <c r="BJ136" s="518" t="e">
        <f ca="1">+IF(AND(ISNUMBER(OFFSET('Hygiene Data'!$G$7,0,10*ROW('Hygiene Data'!G130))),'Data Summary'!DY136="Yes"),OFFSET('Hygiene Data'!$G$7,0,10*ROW('Hygiene Data'!G130)),NA())</f>
        <v>#N/A</v>
      </c>
      <c r="BK136" s="518" t="e">
        <f ca="1">+IF(AND(ISNUMBER(OFFSET('Hygiene Data'!$G$9,0,10*ROW('Hygiene Data'!G130))),'Data Summary'!DZ136="Yes"),OFFSET('Hygiene Data'!$G$9,0,10*ROW('Hygiene Data'!G130)),NA())</f>
        <v>#N/A</v>
      </c>
      <c r="BL136" s="518" t="e">
        <f ca="1">+IF(AND(ISNUMBER(OFFSET('Hygiene Data'!$H$5,0,10*ROW('Hygiene Data'!H130))),'Data Summary'!EA136="Yes"),OFFSET('Hygiene Data'!$H$5,0,10*ROW('Hygiene Data'!H130)),NA())</f>
        <v>#N/A</v>
      </c>
      <c r="BM136" s="518" t="e">
        <f ca="1">+IF(AND(ISNUMBER(OFFSET('Hygiene Data'!$H$7,0,10*ROW('Hygiene Data'!H130))),'Data Summary'!EB136="Yes"),OFFSET('Hygiene Data'!$H$7,0,10*ROW('Hygiene Data'!H130)),NA())</f>
        <v>#N/A</v>
      </c>
      <c r="BN136" s="518" t="e">
        <f ca="1">+IF(AND(ISNUMBER(OFFSET('Hygiene Data'!$H$9,0,10*ROW('Hygiene Data'!H130))),'Data Summary'!EC136="Yes"),OFFSET('Hygiene Data'!$H$9,0,10*ROW('Hygiene Data'!H130)),NA())</f>
        <v>#N/A</v>
      </c>
      <c r="BO136" s="518" t="e">
        <f ca="1">+IF(AND(ISNUMBER(OFFSET('Hygiene Data'!$I$5,0,10*ROW('Hygiene Data'!I130))),'Data Summary'!ED136="Yes"),OFFSET('Hygiene Data'!$I$5,0,10*ROW('Hygiene Data'!I130)),NA())</f>
        <v>#N/A</v>
      </c>
      <c r="BP136" s="518" t="e">
        <f ca="1">+IF(AND(ISNUMBER(OFFSET('Hygiene Data'!$I$7,0,10*ROW('Hygiene Data'!I130))),'Data Summary'!EE136="Yes"),OFFSET('Hygiene Data'!$I$7,0,10*ROW('Hygiene Data'!I130)),NA())</f>
        <v>#N/A</v>
      </c>
      <c r="BQ136" s="518" t="e">
        <f ca="1">+IF(AND(ISNUMBER(OFFSET('Hygiene Data'!$I$9,0,10*ROW('Hygiene Data'!I130))),'Data Summary'!EF136="Yes"),OFFSET('Hygiene Data'!$I$9,0,10*ROW('Hygiene Data'!I130)),NA())</f>
        <v>#N/A</v>
      </c>
    </row>
    <row r="137" spans="1:69" x14ac:dyDescent="0.25">
      <c r="A137" s="514" t="e">
        <f ca="1">+RIGHT('Data Summary'!A137,LEN('Data Summary'!A137)-9)</f>
        <v>#VALUE!</v>
      </c>
      <c r="B137" s="488" t="str">
        <f ca="1">+IF(ISTEXT('Data Summary'!B137),'Data Summary'!B137,"")</f>
        <v/>
      </c>
      <c r="C137" s="515" t="e">
        <f ca="1">+VALUE('Data Summary'!C137)</f>
        <v>#VALUE!</v>
      </c>
      <c r="D137" s="516" t="e">
        <f ca="1">+IF(AND(ISNUMBER(OFFSET('Water Data'!$D$4,0,10*ROW('Water Data'!D131))),'Data Summary'!BS137="Yes"),100-OFFSET('Water Data'!$D$4,0,10*ROW('Water Data'!D131)),NA())</f>
        <v>#N/A</v>
      </c>
      <c r="E137" s="516" t="e">
        <f ca="1">+IF(AND(ISNUMBER(OFFSET('Water Data'!$D$6,0,10*ROW('Water Data'!D131))),'Data Summary'!BT137="Yes"),OFFSET('Water Data'!$D$6,0,10*ROW('Water Data'!D131)),NA())</f>
        <v>#N/A</v>
      </c>
      <c r="F137" s="516" t="e">
        <f ca="1">+IF(AND(ISNUMBER(OFFSET('Water Data'!$D$9,0,10*ROW('Water Data'!D131))),'Data Summary'!BU137="Yes"),OFFSET('Water Data'!$D$9,0,10*ROW('Water Data'!D131)),NA())</f>
        <v>#N/A</v>
      </c>
      <c r="G137" s="516" t="e">
        <f ca="1">+IF(AND(ISNUMBER(OFFSET('Water Data'!$E$4,0,10*ROW('Water Data'!E131))),'Data Summary'!BV137="Yes"),100-OFFSET('Water Data'!$E$4,0,10*ROW('Water Data'!E131)),NA())</f>
        <v>#N/A</v>
      </c>
      <c r="H137" s="516" t="e">
        <f ca="1">+IF(AND(ISNUMBER(OFFSET('Water Data'!$E$6,0,10*ROW('Water Data'!E131))),'Data Summary'!BW137="Yes"),OFFSET('Water Data'!$E$6,0,10*ROW('Water Data'!E131)),NA())</f>
        <v>#N/A</v>
      </c>
      <c r="I137" s="516" t="e">
        <f ca="1">+IF(AND(ISNUMBER(OFFSET('Water Data'!$E$9,0,10*ROW('Water Data'!E131))),'Data Summary'!BX137="Yes"),OFFSET('Water Data'!$E$9,0,10*ROW('Water Data'!E131)),NA())</f>
        <v>#N/A</v>
      </c>
      <c r="J137" s="516" t="e">
        <f ca="1">+IF(AND(ISNUMBER(OFFSET('Water Data'!$F$4,0,10*ROW('Water Data'!F131))),'Data Summary'!BY137="Yes"),100-OFFSET('Water Data'!$F$4,0,10*ROW('Water Data'!F131)),NA())</f>
        <v>#N/A</v>
      </c>
      <c r="K137" s="516" t="e">
        <f ca="1">+IF(AND(ISNUMBER(OFFSET('Water Data'!$F$6,0,10*ROW('Water Data'!F131))),'Data Summary'!BZ137="Yes"),OFFSET('Water Data'!$F$6,0,10*ROW('Water Data'!F131)),NA())</f>
        <v>#N/A</v>
      </c>
      <c r="L137" s="516" t="e">
        <f ca="1">+IF(AND(ISNUMBER(OFFSET('Water Data'!$F$9,0,10*ROW('Water Data'!F131))),'Data Summary'!CA137="Yes"),OFFSET('Water Data'!$F$9,0,10*ROW('Water Data'!F131)),NA())</f>
        <v>#N/A</v>
      </c>
      <c r="M137" s="516" t="e">
        <f ca="1">+IF(AND(ISNUMBER(OFFSET('Water Data'!$G$4,0,10*ROW('Water Data'!G131))),'Data Summary'!CB137="Yes"),100-OFFSET('Water Data'!$G$4,0,10*ROW('Water Data'!G131)),NA())</f>
        <v>#N/A</v>
      </c>
      <c r="N137" s="516" t="e">
        <f ca="1">+IF(AND(ISNUMBER(OFFSET('Water Data'!$G$6,0,10*ROW('Water Data'!G131))),'Data Summary'!CC137="Yes"),OFFSET('Water Data'!$G$6,0,10*ROW('Water Data'!G131)),NA())</f>
        <v>#N/A</v>
      </c>
      <c r="O137" s="516" t="e">
        <f ca="1">+IF(AND(ISNUMBER(OFFSET('Water Data'!$G$9,0,10*ROW('Water Data'!G131))),'Data Summary'!CD137="Yes"),OFFSET('Water Data'!$G$9,0,10*ROW('Water Data'!G131)),NA())</f>
        <v>#N/A</v>
      </c>
      <c r="P137" s="516" t="e">
        <f ca="1">+IF(AND(ISNUMBER(OFFSET('Water Data'!$H$4,0,10*ROW('Water Data'!H131))),'Data Summary'!CE137="Yes"),100-OFFSET('Water Data'!$H$4,0,10*ROW('Water Data'!H131)),NA())</f>
        <v>#N/A</v>
      </c>
      <c r="Q137" s="516" t="e">
        <f ca="1">+IF(AND(ISNUMBER(OFFSET('Water Data'!$H$6,0,10*ROW('Water Data'!H131))),'Data Summary'!CF137="Yes"),OFFSET('Water Data'!$H$6,0,10*ROW('Water Data'!H131)),NA())</f>
        <v>#N/A</v>
      </c>
      <c r="R137" s="516" t="e">
        <f ca="1">+IF(AND(ISNUMBER(OFFSET('Water Data'!$H$9,0,10*ROW('Water Data'!H131))),'Data Summary'!CG137="Yes"),OFFSET('Water Data'!$H$9,0,10*ROW('Water Data'!H131)),NA())</f>
        <v>#N/A</v>
      </c>
      <c r="S137" s="516" t="e">
        <f ca="1">+IF(AND(ISNUMBER(OFFSET('Water Data'!$I$4,0,10*ROW('Water Data'!I131))),'Data Summary'!CH137="Yes"),100-OFFSET('Water Data'!$I$4,0,10*ROW('Water Data'!I131)),NA())</f>
        <v>#N/A</v>
      </c>
      <c r="T137" s="516" t="e">
        <f ca="1">+IF(AND(ISNUMBER(OFFSET('Water Data'!$I$6,0,10*ROW('Water Data'!I131))),'Data Summary'!CI137="Yes"),OFFSET('Water Data'!$I$6,0,10*ROW('Water Data'!I131)),NA())</f>
        <v>#N/A</v>
      </c>
      <c r="U137" s="516" t="e">
        <f ca="1">+IF(AND(ISNUMBER(OFFSET('Water Data'!$I$9,0,10*ROW('Water Data'!I131))),'Data Summary'!CJ137="Yes"),OFFSET('Water Data'!$I$9,0,10*ROW('Water Data'!I131)),NA())</f>
        <v>#N/A</v>
      </c>
      <c r="V137" s="517" t="e">
        <f ca="1">+IF(AND(ISNUMBER(OFFSET('Sanitation Data'!$D$4,0,10*ROW('Sanitation Data'!D131))),'Data Summary'!CK137="Yes"),100-OFFSET('Sanitation Data'!$D$4,0,10*ROW('Sanitation Data'!D131)),NA())</f>
        <v>#N/A</v>
      </c>
      <c r="W137" s="517" t="e">
        <f ca="1">+IF(AND(ISNUMBER(OFFSET('Sanitation Data'!$D$6,0,10*ROW('Sanitation Data'!D131))),'Data Summary'!CL137="Yes"),OFFSET('Sanitation Data'!$D$6,0,10*ROW('Sanitation Data'!D131)),NA())</f>
        <v>#N/A</v>
      </c>
      <c r="X137" s="517" t="e">
        <f ca="1">+IF(AND(ISNUMBER(OFFSET('Sanitation Data'!$D$10,0,10*ROW('Sanitation Data'!D131))),'Data Summary'!CM137="Yes"),OFFSET('Sanitation Data'!$D$10,0,10*ROW('Sanitation Data'!D131)),NA())</f>
        <v>#N/A</v>
      </c>
      <c r="Y137" s="517" t="e">
        <f ca="1">+IF(AND(ISNUMBER(OFFSET('Sanitation Data'!$D$11,0,10*ROW('Sanitation Data'!D131))),'Data Summary'!CN137="Yes"),OFFSET('Sanitation Data'!$D$11,0,10*ROW('Sanitation Data'!D131)),NA())</f>
        <v>#N/A</v>
      </c>
      <c r="Z137" s="517" t="e">
        <f ca="1">+IF(AND(ISNUMBER(OFFSET('Sanitation Data'!$D$12,0,10*ROW('Sanitation Data'!D131))),'Data Summary'!CO137="Yes"),OFFSET('Sanitation Data'!$D$12,0,10*ROW('Sanitation Data'!D131)),NA())</f>
        <v>#N/A</v>
      </c>
      <c r="AA137" s="517" t="e">
        <f ca="1">+IF(AND(ISNUMBER(OFFSET('Sanitation Data'!$E$4,0,10*ROW('Sanitation Data'!E131))),'Data Summary'!CP137="Yes"),100-OFFSET('Sanitation Data'!$E$4,0,10*ROW('Sanitation Data'!E131)),NA())</f>
        <v>#N/A</v>
      </c>
      <c r="AB137" s="517" t="e">
        <f ca="1">+IF(AND(ISNUMBER(OFFSET('Sanitation Data'!$E$6,0,10*ROW('Sanitation Data'!E131))),'Data Summary'!CQ137="Yes"),OFFSET('Sanitation Data'!$E$6,0,10*ROW('Sanitation Data'!E131)),NA())</f>
        <v>#N/A</v>
      </c>
      <c r="AC137" s="517" t="e">
        <f ca="1">+IF(AND(ISNUMBER(OFFSET('Sanitation Data'!$E$10,0,10*ROW('Sanitation Data'!E131))),'Data Summary'!CR137="Yes"),OFFSET('Sanitation Data'!$E$10,0,10*ROW('Sanitation Data'!E131)),NA())</f>
        <v>#N/A</v>
      </c>
      <c r="AD137" s="517" t="e">
        <f ca="1">+IF(AND(ISNUMBER(OFFSET('Sanitation Data'!$E$11,0,10*ROW('Sanitation Data'!E131))),'Data Summary'!CS137="Yes"),OFFSET('Sanitation Data'!$E$11,0,10*ROW('Sanitation Data'!E131)),NA())</f>
        <v>#N/A</v>
      </c>
      <c r="AE137" s="517" t="e">
        <f ca="1">+IF(AND(ISNUMBER(OFFSET('Sanitation Data'!$E$12,0,10*ROW('Sanitation Data'!E131))),'Data Summary'!CT137="Yes"),OFFSET('Sanitation Data'!$E$12,0,10*ROW('Sanitation Data'!E131)),NA())</f>
        <v>#N/A</v>
      </c>
      <c r="AF137" s="517" t="e">
        <f ca="1">+IF(AND(ISNUMBER(OFFSET('Sanitation Data'!$F$4,0,10*ROW('Sanitation Data'!F131))),'Data Summary'!CU137="Yes"),100-OFFSET('Sanitation Data'!$F$4,0,10*ROW('Sanitation Data'!F131)),NA())</f>
        <v>#N/A</v>
      </c>
      <c r="AG137" s="517" t="e">
        <f ca="1">+IF(AND(ISNUMBER(OFFSET('Sanitation Data'!$F$6,0,10*ROW('Sanitation Data'!F131))),'Data Summary'!CV137="Yes"),OFFSET('Sanitation Data'!$F$6,0,10*ROW('Sanitation Data'!F131)),NA())</f>
        <v>#N/A</v>
      </c>
      <c r="AH137" s="517" t="e">
        <f ca="1">+IF(AND(ISNUMBER(OFFSET('Sanitation Data'!$F$10,0,10*ROW('Sanitation Data'!F131))),'Data Summary'!CW137="Yes"),OFFSET('Sanitation Data'!$F$10,0,10*ROW('Sanitation Data'!F131)),NA())</f>
        <v>#N/A</v>
      </c>
      <c r="AI137" s="517" t="e">
        <f ca="1">+IF(AND(ISNUMBER(OFFSET('Sanitation Data'!$F$11,0,10*ROW('Sanitation Data'!F131))),'Data Summary'!CX137="Yes"),OFFSET('Sanitation Data'!$F$11,0,10*ROW('Sanitation Data'!F131)),NA())</f>
        <v>#N/A</v>
      </c>
      <c r="AJ137" s="517" t="e">
        <f ca="1">+IF(AND(ISNUMBER(OFFSET('Sanitation Data'!$F$12,0,10*ROW('Sanitation Data'!F131))),'Data Summary'!CY137="Yes"),OFFSET('Sanitation Data'!$F$12,0,10*ROW('Sanitation Data'!F131)),NA())</f>
        <v>#N/A</v>
      </c>
      <c r="AK137" s="517" t="e">
        <f ca="1">+IF(AND(ISNUMBER(OFFSET('Sanitation Data'!$G$4,0,10*ROW('Sanitation Data'!G131))),'Data Summary'!CZ137="Yes"),100-OFFSET('Sanitation Data'!$G$4,0,10*ROW('Sanitation Data'!G131)),NA())</f>
        <v>#N/A</v>
      </c>
      <c r="AL137" s="517" t="e">
        <f ca="1">+IF(AND(ISNUMBER(OFFSET('Sanitation Data'!$G$6,0,10*ROW('Sanitation Data'!G131))),'Data Summary'!DA137="Yes"),OFFSET('Sanitation Data'!$G$6,0,10*ROW('Sanitation Data'!G131)),NA())</f>
        <v>#N/A</v>
      </c>
      <c r="AM137" s="517" t="e">
        <f ca="1">+IF(AND(ISNUMBER(OFFSET('Sanitation Data'!$G$10,0,10*ROW('Sanitation Data'!G131))),'Data Summary'!DB137="Yes"),OFFSET('Sanitation Data'!$G$10,0,10*ROW('Sanitation Data'!G131)),NA())</f>
        <v>#N/A</v>
      </c>
      <c r="AN137" s="517" t="e">
        <f ca="1">+IF(AND(ISNUMBER(OFFSET('Sanitation Data'!$G$11,0,10*ROW('Sanitation Data'!G131))),'Data Summary'!DC137="Yes"),OFFSET('Sanitation Data'!$G$11,0,10*ROW('Sanitation Data'!G131)),NA())</f>
        <v>#N/A</v>
      </c>
      <c r="AO137" s="517" t="e">
        <f ca="1">+IF(AND(ISNUMBER(OFFSET('Sanitation Data'!$G$12,0,10*ROW('Sanitation Data'!G131))),'Data Summary'!DD137="Yes"),OFFSET('Sanitation Data'!$G$12,0,10*ROW('Sanitation Data'!G131)),NA())</f>
        <v>#N/A</v>
      </c>
      <c r="AP137" s="517" t="e">
        <f ca="1">+IF(AND(ISNUMBER(OFFSET('Sanitation Data'!$H$4,0,10*ROW('Sanitation Data'!H131))),'Data Summary'!DE137="Yes"),100-OFFSET('Sanitation Data'!$H$4,0,10*ROW('Sanitation Data'!H131)),NA())</f>
        <v>#N/A</v>
      </c>
      <c r="AQ137" s="517" t="e">
        <f ca="1">+IF(AND(ISNUMBER(OFFSET('Sanitation Data'!$H$6,0,10*ROW('Sanitation Data'!H131))),'Data Summary'!DF137="Yes"),OFFSET('Sanitation Data'!$H$6,0,10*ROW('Sanitation Data'!H131)),NA())</f>
        <v>#N/A</v>
      </c>
      <c r="AR137" s="517" t="e">
        <f ca="1">+IF(AND(ISNUMBER(OFFSET('Sanitation Data'!$H$10,0,10*ROW('Sanitation Data'!H131))),'Data Summary'!DG137="Yes"),OFFSET('Sanitation Data'!$H$10,0,10*ROW('Sanitation Data'!H131)),NA())</f>
        <v>#N/A</v>
      </c>
      <c r="AS137" s="517" t="e">
        <f ca="1">+IF(AND(ISNUMBER(OFFSET('Sanitation Data'!$H$11,0,10*ROW('Sanitation Data'!H131))),'Data Summary'!DH137="Yes"),OFFSET('Sanitation Data'!$H$11,0,10*ROW('Sanitation Data'!H131)),NA())</f>
        <v>#N/A</v>
      </c>
      <c r="AT137" s="517" t="e">
        <f ca="1">+IF(AND(ISNUMBER(OFFSET('Sanitation Data'!$H$12,0,10*ROW('Sanitation Data'!H131))),'Data Summary'!DI137="Yes"),OFFSET('Sanitation Data'!$H$12,0,10*ROW('Sanitation Data'!H131)),NA())</f>
        <v>#N/A</v>
      </c>
      <c r="AU137" s="517" t="e">
        <f ca="1">+IF(AND(ISNUMBER(OFFSET('Sanitation Data'!$I$4,0,10*ROW('Sanitation Data'!I131))),'Data Summary'!DJ137="Yes"),100-OFFSET('Sanitation Data'!$I$4,0,10*ROW('Sanitation Data'!I131)),NA())</f>
        <v>#N/A</v>
      </c>
      <c r="AV137" s="517" t="e">
        <f ca="1">+IF(AND(ISNUMBER(OFFSET('Sanitation Data'!$I$6,0,10*ROW('Sanitation Data'!I131))),'Data Summary'!DK137="Yes"),OFFSET('Sanitation Data'!$I$6,0,10*ROW('Sanitation Data'!I131)),NA())</f>
        <v>#N/A</v>
      </c>
      <c r="AW137" s="517" t="e">
        <f ca="1">+IF(AND(ISNUMBER(OFFSET('Sanitation Data'!$I$10,0,10*ROW('Sanitation Data'!I131))),'Data Summary'!DL137="Yes"),OFFSET('Sanitation Data'!$I$10,0,10*ROW('Sanitation Data'!I131)),NA())</f>
        <v>#N/A</v>
      </c>
      <c r="AX137" s="517" t="e">
        <f ca="1">+IF(AND(ISNUMBER(OFFSET('Sanitation Data'!$I$11,0,10*ROW('Sanitation Data'!I131))),'Data Summary'!DM137="Yes"),OFFSET('Sanitation Data'!$I$11,0,10*ROW('Sanitation Data'!I131)),NA())</f>
        <v>#N/A</v>
      </c>
      <c r="AY137" s="517" t="e">
        <f ca="1">+IF(AND(ISNUMBER(OFFSET('Sanitation Data'!$I$12,0,10*ROW('Sanitation Data'!I131))),'Data Summary'!DN137="Yes"),OFFSET('Sanitation Data'!$I$12,0,10*ROW('Sanitation Data'!I131)),NA())</f>
        <v>#N/A</v>
      </c>
      <c r="AZ137" s="518" t="e">
        <f ca="1">+IF(AND(ISNUMBER(OFFSET('Hygiene Data'!$D$5,0,10*ROW('Hygiene Data'!D131))),'Data Summary'!DO137="Yes"),OFFSET('Hygiene Data'!$D$5,0,10*ROW('Hygiene Data'!D131)),NA())</f>
        <v>#N/A</v>
      </c>
      <c r="BA137" s="518" t="e">
        <f ca="1">+IF(AND(ISNUMBER(OFFSET('Hygiene Data'!$D$7,0,10*ROW('Hygiene Data'!D131))),'Data Summary'!DP137="Yes"),OFFSET('Hygiene Data'!$D$7,0,10*ROW('Hygiene Data'!D131)),NA())</f>
        <v>#N/A</v>
      </c>
      <c r="BB137" s="518" t="e">
        <f ca="1">+IF(AND(ISNUMBER(OFFSET('Hygiene Data'!$D$9,0,10*ROW('Hygiene Data'!D131))),'Data Summary'!DQ137="Yes"),OFFSET('Hygiene Data'!$D$9,0,10*ROW('Hygiene Data'!D131)),NA())</f>
        <v>#N/A</v>
      </c>
      <c r="BC137" s="518" t="e">
        <f ca="1">+IF(AND(ISNUMBER(OFFSET('Hygiene Data'!$E$5,0,10*ROW('Hygiene Data'!E131))),'Data Summary'!DR137="Yes"),OFFSET('Hygiene Data'!$E$5,0,10*ROW('Hygiene Data'!E131)),NA())</f>
        <v>#N/A</v>
      </c>
      <c r="BD137" s="518" t="e">
        <f ca="1">+IF(AND(ISNUMBER(OFFSET('Hygiene Data'!$E$7,0,10*ROW('Hygiene Data'!E131))),'Data Summary'!DS137="Yes"),OFFSET('Hygiene Data'!$E$7,0,10*ROW('Hygiene Data'!E131)),NA())</f>
        <v>#N/A</v>
      </c>
      <c r="BE137" s="518" t="e">
        <f ca="1">+IF(AND(ISNUMBER(OFFSET('Hygiene Data'!$E$9,0,10*ROW('Hygiene Data'!E131))),'Data Summary'!DT137="Yes"),OFFSET('Hygiene Data'!$E$9,0,10*ROW('Hygiene Data'!E131)),NA())</f>
        <v>#N/A</v>
      </c>
      <c r="BF137" s="518" t="e">
        <f ca="1">+IF(AND(ISNUMBER(OFFSET('Hygiene Data'!$F$5,0,10*ROW('Hygiene Data'!F131))),'Data Summary'!DU137="Yes"),OFFSET('Hygiene Data'!$F$5,0,10*ROW('Hygiene Data'!F131)),NA())</f>
        <v>#N/A</v>
      </c>
      <c r="BG137" s="518" t="e">
        <f ca="1">+IF(AND(ISNUMBER(OFFSET('Hygiene Data'!$F$7,0,10*ROW('Hygiene Data'!F131))),'Data Summary'!DV137="Yes"),OFFSET('Hygiene Data'!$F$7,0,10*ROW('Hygiene Data'!F131)),NA())</f>
        <v>#N/A</v>
      </c>
      <c r="BH137" s="518" t="e">
        <f ca="1">+IF(AND(ISNUMBER(OFFSET('Hygiene Data'!$F$9,0,10*ROW('Hygiene Data'!F131))),'Data Summary'!DW137="Yes"),OFFSET('Hygiene Data'!$F$9,0,10*ROW('Hygiene Data'!F131)),NA())</f>
        <v>#N/A</v>
      </c>
      <c r="BI137" s="518" t="e">
        <f ca="1">+IF(AND(ISNUMBER(OFFSET('Hygiene Data'!$G$5,0,10*ROW('Hygiene Data'!G131))),'Data Summary'!DX137="Yes"),OFFSET('Hygiene Data'!$G$5,0,10*ROW('Hygiene Data'!G131)),NA())</f>
        <v>#N/A</v>
      </c>
      <c r="BJ137" s="518" t="e">
        <f ca="1">+IF(AND(ISNUMBER(OFFSET('Hygiene Data'!$G$7,0,10*ROW('Hygiene Data'!G131))),'Data Summary'!DY137="Yes"),OFFSET('Hygiene Data'!$G$7,0,10*ROW('Hygiene Data'!G131)),NA())</f>
        <v>#N/A</v>
      </c>
      <c r="BK137" s="518" t="e">
        <f ca="1">+IF(AND(ISNUMBER(OFFSET('Hygiene Data'!$G$9,0,10*ROW('Hygiene Data'!G131))),'Data Summary'!DZ137="Yes"),OFFSET('Hygiene Data'!$G$9,0,10*ROW('Hygiene Data'!G131)),NA())</f>
        <v>#N/A</v>
      </c>
      <c r="BL137" s="518" t="e">
        <f ca="1">+IF(AND(ISNUMBER(OFFSET('Hygiene Data'!$H$5,0,10*ROW('Hygiene Data'!H131))),'Data Summary'!EA137="Yes"),OFFSET('Hygiene Data'!$H$5,0,10*ROW('Hygiene Data'!H131)),NA())</f>
        <v>#N/A</v>
      </c>
      <c r="BM137" s="518" t="e">
        <f ca="1">+IF(AND(ISNUMBER(OFFSET('Hygiene Data'!$H$7,0,10*ROW('Hygiene Data'!H131))),'Data Summary'!EB137="Yes"),OFFSET('Hygiene Data'!$H$7,0,10*ROW('Hygiene Data'!H131)),NA())</f>
        <v>#N/A</v>
      </c>
      <c r="BN137" s="518" t="e">
        <f ca="1">+IF(AND(ISNUMBER(OFFSET('Hygiene Data'!$H$9,0,10*ROW('Hygiene Data'!H131))),'Data Summary'!EC137="Yes"),OFFSET('Hygiene Data'!$H$9,0,10*ROW('Hygiene Data'!H131)),NA())</f>
        <v>#N/A</v>
      </c>
      <c r="BO137" s="518" t="e">
        <f ca="1">+IF(AND(ISNUMBER(OFFSET('Hygiene Data'!$I$5,0,10*ROW('Hygiene Data'!I131))),'Data Summary'!ED137="Yes"),OFFSET('Hygiene Data'!$I$5,0,10*ROW('Hygiene Data'!I131)),NA())</f>
        <v>#N/A</v>
      </c>
      <c r="BP137" s="518" t="e">
        <f ca="1">+IF(AND(ISNUMBER(OFFSET('Hygiene Data'!$I$7,0,10*ROW('Hygiene Data'!I131))),'Data Summary'!EE137="Yes"),OFFSET('Hygiene Data'!$I$7,0,10*ROW('Hygiene Data'!I131)),NA())</f>
        <v>#N/A</v>
      </c>
      <c r="BQ137" s="518" t="e">
        <f ca="1">+IF(AND(ISNUMBER(OFFSET('Hygiene Data'!$I$9,0,10*ROW('Hygiene Data'!I131))),'Data Summary'!EF137="Yes"),OFFSET('Hygiene Data'!$I$9,0,10*ROW('Hygiene Data'!I131)),NA())</f>
        <v>#N/A</v>
      </c>
    </row>
    <row r="138" spans="1:69" x14ac:dyDescent="0.25">
      <c r="A138" s="514" t="e">
        <f ca="1">+RIGHT('Data Summary'!A138,LEN('Data Summary'!A138)-9)</f>
        <v>#VALUE!</v>
      </c>
      <c r="B138" s="488" t="str">
        <f ca="1">+IF(ISTEXT('Data Summary'!B138),'Data Summary'!B138,"")</f>
        <v/>
      </c>
      <c r="C138" s="515" t="e">
        <f ca="1">+VALUE('Data Summary'!C138)</f>
        <v>#VALUE!</v>
      </c>
      <c r="D138" s="516" t="e">
        <f ca="1">+IF(AND(ISNUMBER(OFFSET('Water Data'!$D$4,0,10*ROW('Water Data'!D132))),'Data Summary'!BS138="Yes"),100-OFFSET('Water Data'!$D$4,0,10*ROW('Water Data'!D132)),NA())</f>
        <v>#N/A</v>
      </c>
      <c r="E138" s="516" t="e">
        <f ca="1">+IF(AND(ISNUMBER(OFFSET('Water Data'!$D$6,0,10*ROW('Water Data'!D132))),'Data Summary'!BT138="Yes"),OFFSET('Water Data'!$D$6,0,10*ROW('Water Data'!D132)),NA())</f>
        <v>#N/A</v>
      </c>
      <c r="F138" s="516" t="e">
        <f ca="1">+IF(AND(ISNUMBER(OFFSET('Water Data'!$D$9,0,10*ROW('Water Data'!D132))),'Data Summary'!BU138="Yes"),OFFSET('Water Data'!$D$9,0,10*ROW('Water Data'!D132)),NA())</f>
        <v>#N/A</v>
      </c>
      <c r="G138" s="516" t="e">
        <f ca="1">+IF(AND(ISNUMBER(OFFSET('Water Data'!$E$4,0,10*ROW('Water Data'!E132))),'Data Summary'!BV138="Yes"),100-OFFSET('Water Data'!$E$4,0,10*ROW('Water Data'!E132)),NA())</f>
        <v>#N/A</v>
      </c>
      <c r="H138" s="516" t="e">
        <f ca="1">+IF(AND(ISNUMBER(OFFSET('Water Data'!$E$6,0,10*ROW('Water Data'!E132))),'Data Summary'!BW138="Yes"),OFFSET('Water Data'!$E$6,0,10*ROW('Water Data'!E132)),NA())</f>
        <v>#N/A</v>
      </c>
      <c r="I138" s="516" t="e">
        <f ca="1">+IF(AND(ISNUMBER(OFFSET('Water Data'!$E$9,0,10*ROW('Water Data'!E132))),'Data Summary'!BX138="Yes"),OFFSET('Water Data'!$E$9,0,10*ROW('Water Data'!E132)),NA())</f>
        <v>#N/A</v>
      </c>
      <c r="J138" s="516" t="e">
        <f ca="1">+IF(AND(ISNUMBER(OFFSET('Water Data'!$F$4,0,10*ROW('Water Data'!F132))),'Data Summary'!BY138="Yes"),100-OFFSET('Water Data'!$F$4,0,10*ROW('Water Data'!F132)),NA())</f>
        <v>#N/A</v>
      </c>
      <c r="K138" s="516" t="e">
        <f ca="1">+IF(AND(ISNUMBER(OFFSET('Water Data'!$F$6,0,10*ROW('Water Data'!F132))),'Data Summary'!BZ138="Yes"),OFFSET('Water Data'!$F$6,0,10*ROW('Water Data'!F132)),NA())</f>
        <v>#N/A</v>
      </c>
      <c r="L138" s="516" t="e">
        <f ca="1">+IF(AND(ISNUMBER(OFFSET('Water Data'!$F$9,0,10*ROW('Water Data'!F132))),'Data Summary'!CA138="Yes"),OFFSET('Water Data'!$F$9,0,10*ROW('Water Data'!F132)),NA())</f>
        <v>#N/A</v>
      </c>
      <c r="M138" s="516" t="e">
        <f ca="1">+IF(AND(ISNUMBER(OFFSET('Water Data'!$G$4,0,10*ROW('Water Data'!G132))),'Data Summary'!CB138="Yes"),100-OFFSET('Water Data'!$G$4,0,10*ROW('Water Data'!G132)),NA())</f>
        <v>#N/A</v>
      </c>
      <c r="N138" s="516" t="e">
        <f ca="1">+IF(AND(ISNUMBER(OFFSET('Water Data'!$G$6,0,10*ROW('Water Data'!G132))),'Data Summary'!CC138="Yes"),OFFSET('Water Data'!$G$6,0,10*ROW('Water Data'!G132)),NA())</f>
        <v>#N/A</v>
      </c>
      <c r="O138" s="516" t="e">
        <f ca="1">+IF(AND(ISNUMBER(OFFSET('Water Data'!$G$9,0,10*ROW('Water Data'!G132))),'Data Summary'!CD138="Yes"),OFFSET('Water Data'!$G$9,0,10*ROW('Water Data'!G132)),NA())</f>
        <v>#N/A</v>
      </c>
      <c r="P138" s="516" t="e">
        <f ca="1">+IF(AND(ISNUMBER(OFFSET('Water Data'!$H$4,0,10*ROW('Water Data'!H132))),'Data Summary'!CE138="Yes"),100-OFFSET('Water Data'!$H$4,0,10*ROW('Water Data'!H132)),NA())</f>
        <v>#N/A</v>
      </c>
      <c r="Q138" s="516" t="e">
        <f ca="1">+IF(AND(ISNUMBER(OFFSET('Water Data'!$H$6,0,10*ROW('Water Data'!H132))),'Data Summary'!CF138="Yes"),OFFSET('Water Data'!$H$6,0,10*ROW('Water Data'!H132)),NA())</f>
        <v>#N/A</v>
      </c>
      <c r="R138" s="516" t="e">
        <f ca="1">+IF(AND(ISNUMBER(OFFSET('Water Data'!$H$9,0,10*ROW('Water Data'!H132))),'Data Summary'!CG138="Yes"),OFFSET('Water Data'!$H$9,0,10*ROW('Water Data'!H132)),NA())</f>
        <v>#N/A</v>
      </c>
      <c r="S138" s="516" t="e">
        <f ca="1">+IF(AND(ISNUMBER(OFFSET('Water Data'!$I$4,0,10*ROW('Water Data'!I132))),'Data Summary'!CH138="Yes"),100-OFFSET('Water Data'!$I$4,0,10*ROW('Water Data'!I132)),NA())</f>
        <v>#N/A</v>
      </c>
      <c r="T138" s="516" t="e">
        <f ca="1">+IF(AND(ISNUMBER(OFFSET('Water Data'!$I$6,0,10*ROW('Water Data'!I132))),'Data Summary'!CI138="Yes"),OFFSET('Water Data'!$I$6,0,10*ROW('Water Data'!I132)),NA())</f>
        <v>#N/A</v>
      </c>
      <c r="U138" s="516" t="e">
        <f ca="1">+IF(AND(ISNUMBER(OFFSET('Water Data'!$I$9,0,10*ROW('Water Data'!I132))),'Data Summary'!CJ138="Yes"),OFFSET('Water Data'!$I$9,0,10*ROW('Water Data'!I132)),NA())</f>
        <v>#N/A</v>
      </c>
      <c r="V138" s="517" t="e">
        <f ca="1">+IF(AND(ISNUMBER(OFFSET('Sanitation Data'!$D$4,0,10*ROW('Sanitation Data'!D132))),'Data Summary'!CK138="Yes"),100-OFFSET('Sanitation Data'!$D$4,0,10*ROW('Sanitation Data'!D132)),NA())</f>
        <v>#N/A</v>
      </c>
      <c r="W138" s="517" t="e">
        <f ca="1">+IF(AND(ISNUMBER(OFFSET('Sanitation Data'!$D$6,0,10*ROW('Sanitation Data'!D132))),'Data Summary'!CL138="Yes"),OFFSET('Sanitation Data'!$D$6,0,10*ROW('Sanitation Data'!D132)),NA())</f>
        <v>#N/A</v>
      </c>
      <c r="X138" s="517" t="e">
        <f ca="1">+IF(AND(ISNUMBER(OFFSET('Sanitation Data'!$D$10,0,10*ROW('Sanitation Data'!D132))),'Data Summary'!CM138="Yes"),OFFSET('Sanitation Data'!$D$10,0,10*ROW('Sanitation Data'!D132)),NA())</f>
        <v>#N/A</v>
      </c>
      <c r="Y138" s="517" t="e">
        <f ca="1">+IF(AND(ISNUMBER(OFFSET('Sanitation Data'!$D$11,0,10*ROW('Sanitation Data'!D132))),'Data Summary'!CN138="Yes"),OFFSET('Sanitation Data'!$D$11,0,10*ROW('Sanitation Data'!D132)),NA())</f>
        <v>#N/A</v>
      </c>
      <c r="Z138" s="517" t="e">
        <f ca="1">+IF(AND(ISNUMBER(OFFSET('Sanitation Data'!$D$12,0,10*ROW('Sanitation Data'!D132))),'Data Summary'!CO138="Yes"),OFFSET('Sanitation Data'!$D$12,0,10*ROW('Sanitation Data'!D132)),NA())</f>
        <v>#N/A</v>
      </c>
      <c r="AA138" s="517" t="e">
        <f ca="1">+IF(AND(ISNUMBER(OFFSET('Sanitation Data'!$E$4,0,10*ROW('Sanitation Data'!E132))),'Data Summary'!CP138="Yes"),100-OFFSET('Sanitation Data'!$E$4,0,10*ROW('Sanitation Data'!E132)),NA())</f>
        <v>#N/A</v>
      </c>
      <c r="AB138" s="517" t="e">
        <f ca="1">+IF(AND(ISNUMBER(OFFSET('Sanitation Data'!$E$6,0,10*ROW('Sanitation Data'!E132))),'Data Summary'!CQ138="Yes"),OFFSET('Sanitation Data'!$E$6,0,10*ROW('Sanitation Data'!E132)),NA())</f>
        <v>#N/A</v>
      </c>
      <c r="AC138" s="517" t="e">
        <f ca="1">+IF(AND(ISNUMBER(OFFSET('Sanitation Data'!$E$10,0,10*ROW('Sanitation Data'!E132))),'Data Summary'!CR138="Yes"),OFFSET('Sanitation Data'!$E$10,0,10*ROW('Sanitation Data'!E132)),NA())</f>
        <v>#N/A</v>
      </c>
      <c r="AD138" s="517" t="e">
        <f ca="1">+IF(AND(ISNUMBER(OFFSET('Sanitation Data'!$E$11,0,10*ROW('Sanitation Data'!E132))),'Data Summary'!CS138="Yes"),OFFSET('Sanitation Data'!$E$11,0,10*ROW('Sanitation Data'!E132)),NA())</f>
        <v>#N/A</v>
      </c>
      <c r="AE138" s="517" t="e">
        <f ca="1">+IF(AND(ISNUMBER(OFFSET('Sanitation Data'!$E$12,0,10*ROW('Sanitation Data'!E132))),'Data Summary'!CT138="Yes"),OFFSET('Sanitation Data'!$E$12,0,10*ROW('Sanitation Data'!E132)),NA())</f>
        <v>#N/A</v>
      </c>
      <c r="AF138" s="517" t="e">
        <f ca="1">+IF(AND(ISNUMBER(OFFSET('Sanitation Data'!$F$4,0,10*ROW('Sanitation Data'!F132))),'Data Summary'!CU138="Yes"),100-OFFSET('Sanitation Data'!$F$4,0,10*ROW('Sanitation Data'!F132)),NA())</f>
        <v>#N/A</v>
      </c>
      <c r="AG138" s="517" t="e">
        <f ca="1">+IF(AND(ISNUMBER(OFFSET('Sanitation Data'!$F$6,0,10*ROW('Sanitation Data'!F132))),'Data Summary'!CV138="Yes"),OFFSET('Sanitation Data'!$F$6,0,10*ROW('Sanitation Data'!F132)),NA())</f>
        <v>#N/A</v>
      </c>
      <c r="AH138" s="517" t="e">
        <f ca="1">+IF(AND(ISNUMBER(OFFSET('Sanitation Data'!$F$10,0,10*ROW('Sanitation Data'!F132))),'Data Summary'!CW138="Yes"),OFFSET('Sanitation Data'!$F$10,0,10*ROW('Sanitation Data'!F132)),NA())</f>
        <v>#N/A</v>
      </c>
      <c r="AI138" s="517" t="e">
        <f ca="1">+IF(AND(ISNUMBER(OFFSET('Sanitation Data'!$F$11,0,10*ROW('Sanitation Data'!F132))),'Data Summary'!CX138="Yes"),OFFSET('Sanitation Data'!$F$11,0,10*ROW('Sanitation Data'!F132)),NA())</f>
        <v>#N/A</v>
      </c>
      <c r="AJ138" s="517" t="e">
        <f ca="1">+IF(AND(ISNUMBER(OFFSET('Sanitation Data'!$F$12,0,10*ROW('Sanitation Data'!F132))),'Data Summary'!CY138="Yes"),OFFSET('Sanitation Data'!$F$12,0,10*ROW('Sanitation Data'!F132)),NA())</f>
        <v>#N/A</v>
      </c>
      <c r="AK138" s="517" t="e">
        <f ca="1">+IF(AND(ISNUMBER(OFFSET('Sanitation Data'!$G$4,0,10*ROW('Sanitation Data'!G132))),'Data Summary'!CZ138="Yes"),100-OFFSET('Sanitation Data'!$G$4,0,10*ROW('Sanitation Data'!G132)),NA())</f>
        <v>#N/A</v>
      </c>
      <c r="AL138" s="517" t="e">
        <f ca="1">+IF(AND(ISNUMBER(OFFSET('Sanitation Data'!$G$6,0,10*ROW('Sanitation Data'!G132))),'Data Summary'!DA138="Yes"),OFFSET('Sanitation Data'!$G$6,0,10*ROW('Sanitation Data'!G132)),NA())</f>
        <v>#N/A</v>
      </c>
      <c r="AM138" s="517" t="e">
        <f ca="1">+IF(AND(ISNUMBER(OFFSET('Sanitation Data'!$G$10,0,10*ROW('Sanitation Data'!G132))),'Data Summary'!DB138="Yes"),OFFSET('Sanitation Data'!$G$10,0,10*ROW('Sanitation Data'!G132)),NA())</f>
        <v>#N/A</v>
      </c>
      <c r="AN138" s="517" t="e">
        <f ca="1">+IF(AND(ISNUMBER(OFFSET('Sanitation Data'!$G$11,0,10*ROW('Sanitation Data'!G132))),'Data Summary'!DC138="Yes"),OFFSET('Sanitation Data'!$G$11,0,10*ROW('Sanitation Data'!G132)),NA())</f>
        <v>#N/A</v>
      </c>
      <c r="AO138" s="517" t="e">
        <f ca="1">+IF(AND(ISNUMBER(OFFSET('Sanitation Data'!$G$12,0,10*ROW('Sanitation Data'!G132))),'Data Summary'!DD138="Yes"),OFFSET('Sanitation Data'!$G$12,0,10*ROW('Sanitation Data'!G132)),NA())</f>
        <v>#N/A</v>
      </c>
      <c r="AP138" s="517" t="e">
        <f ca="1">+IF(AND(ISNUMBER(OFFSET('Sanitation Data'!$H$4,0,10*ROW('Sanitation Data'!H132))),'Data Summary'!DE138="Yes"),100-OFFSET('Sanitation Data'!$H$4,0,10*ROW('Sanitation Data'!H132)),NA())</f>
        <v>#N/A</v>
      </c>
      <c r="AQ138" s="517" t="e">
        <f ca="1">+IF(AND(ISNUMBER(OFFSET('Sanitation Data'!$H$6,0,10*ROW('Sanitation Data'!H132))),'Data Summary'!DF138="Yes"),OFFSET('Sanitation Data'!$H$6,0,10*ROW('Sanitation Data'!H132)),NA())</f>
        <v>#N/A</v>
      </c>
      <c r="AR138" s="517" t="e">
        <f ca="1">+IF(AND(ISNUMBER(OFFSET('Sanitation Data'!$H$10,0,10*ROW('Sanitation Data'!H132))),'Data Summary'!DG138="Yes"),OFFSET('Sanitation Data'!$H$10,0,10*ROW('Sanitation Data'!H132)),NA())</f>
        <v>#N/A</v>
      </c>
      <c r="AS138" s="517" t="e">
        <f ca="1">+IF(AND(ISNUMBER(OFFSET('Sanitation Data'!$H$11,0,10*ROW('Sanitation Data'!H132))),'Data Summary'!DH138="Yes"),OFFSET('Sanitation Data'!$H$11,0,10*ROW('Sanitation Data'!H132)),NA())</f>
        <v>#N/A</v>
      </c>
      <c r="AT138" s="517" t="e">
        <f ca="1">+IF(AND(ISNUMBER(OFFSET('Sanitation Data'!$H$12,0,10*ROW('Sanitation Data'!H132))),'Data Summary'!DI138="Yes"),OFFSET('Sanitation Data'!$H$12,0,10*ROW('Sanitation Data'!H132)),NA())</f>
        <v>#N/A</v>
      </c>
      <c r="AU138" s="517" t="e">
        <f ca="1">+IF(AND(ISNUMBER(OFFSET('Sanitation Data'!$I$4,0,10*ROW('Sanitation Data'!I132))),'Data Summary'!DJ138="Yes"),100-OFFSET('Sanitation Data'!$I$4,0,10*ROW('Sanitation Data'!I132)),NA())</f>
        <v>#N/A</v>
      </c>
      <c r="AV138" s="517" t="e">
        <f ca="1">+IF(AND(ISNUMBER(OFFSET('Sanitation Data'!$I$6,0,10*ROW('Sanitation Data'!I132))),'Data Summary'!DK138="Yes"),OFFSET('Sanitation Data'!$I$6,0,10*ROW('Sanitation Data'!I132)),NA())</f>
        <v>#N/A</v>
      </c>
      <c r="AW138" s="517" t="e">
        <f ca="1">+IF(AND(ISNUMBER(OFFSET('Sanitation Data'!$I$10,0,10*ROW('Sanitation Data'!I132))),'Data Summary'!DL138="Yes"),OFFSET('Sanitation Data'!$I$10,0,10*ROW('Sanitation Data'!I132)),NA())</f>
        <v>#N/A</v>
      </c>
      <c r="AX138" s="517" t="e">
        <f ca="1">+IF(AND(ISNUMBER(OFFSET('Sanitation Data'!$I$11,0,10*ROW('Sanitation Data'!I132))),'Data Summary'!DM138="Yes"),OFFSET('Sanitation Data'!$I$11,0,10*ROW('Sanitation Data'!I132)),NA())</f>
        <v>#N/A</v>
      </c>
      <c r="AY138" s="517" t="e">
        <f ca="1">+IF(AND(ISNUMBER(OFFSET('Sanitation Data'!$I$12,0,10*ROW('Sanitation Data'!I132))),'Data Summary'!DN138="Yes"),OFFSET('Sanitation Data'!$I$12,0,10*ROW('Sanitation Data'!I132)),NA())</f>
        <v>#N/A</v>
      </c>
      <c r="AZ138" s="518" t="e">
        <f ca="1">+IF(AND(ISNUMBER(OFFSET('Hygiene Data'!$D$5,0,10*ROW('Hygiene Data'!D132))),'Data Summary'!DO138="Yes"),OFFSET('Hygiene Data'!$D$5,0,10*ROW('Hygiene Data'!D132)),NA())</f>
        <v>#N/A</v>
      </c>
      <c r="BA138" s="518" t="e">
        <f ca="1">+IF(AND(ISNUMBER(OFFSET('Hygiene Data'!$D$7,0,10*ROW('Hygiene Data'!D132))),'Data Summary'!DP138="Yes"),OFFSET('Hygiene Data'!$D$7,0,10*ROW('Hygiene Data'!D132)),NA())</f>
        <v>#N/A</v>
      </c>
      <c r="BB138" s="518" t="e">
        <f ca="1">+IF(AND(ISNUMBER(OFFSET('Hygiene Data'!$D$9,0,10*ROW('Hygiene Data'!D132))),'Data Summary'!DQ138="Yes"),OFFSET('Hygiene Data'!$D$9,0,10*ROW('Hygiene Data'!D132)),NA())</f>
        <v>#N/A</v>
      </c>
      <c r="BC138" s="518" t="e">
        <f ca="1">+IF(AND(ISNUMBER(OFFSET('Hygiene Data'!$E$5,0,10*ROW('Hygiene Data'!E132))),'Data Summary'!DR138="Yes"),OFFSET('Hygiene Data'!$E$5,0,10*ROW('Hygiene Data'!E132)),NA())</f>
        <v>#N/A</v>
      </c>
      <c r="BD138" s="518" t="e">
        <f ca="1">+IF(AND(ISNUMBER(OFFSET('Hygiene Data'!$E$7,0,10*ROW('Hygiene Data'!E132))),'Data Summary'!DS138="Yes"),OFFSET('Hygiene Data'!$E$7,0,10*ROW('Hygiene Data'!E132)),NA())</f>
        <v>#N/A</v>
      </c>
      <c r="BE138" s="518" t="e">
        <f ca="1">+IF(AND(ISNUMBER(OFFSET('Hygiene Data'!$E$9,0,10*ROW('Hygiene Data'!E132))),'Data Summary'!DT138="Yes"),OFFSET('Hygiene Data'!$E$9,0,10*ROW('Hygiene Data'!E132)),NA())</f>
        <v>#N/A</v>
      </c>
      <c r="BF138" s="518" t="e">
        <f ca="1">+IF(AND(ISNUMBER(OFFSET('Hygiene Data'!$F$5,0,10*ROW('Hygiene Data'!F132))),'Data Summary'!DU138="Yes"),OFFSET('Hygiene Data'!$F$5,0,10*ROW('Hygiene Data'!F132)),NA())</f>
        <v>#N/A</v>
      </c>
      <c r="BG138" s="518" t="e">
        <f ca="1">+IF(AND(ISNUMBER(OFFSET('Hygiene Data'!$F$7,0,10*ROW('Hygiene Data'!F132))),'Data Summary'!DV138="Yes"),OFFSET('Hygiene Data'!$F$7,0,10*ROW('Hygiene Data'!F132)),NA())</f>
        <v>#N/A</v>
      </c>
      <c r="BH138" s="518" t="e">
        <f ca="1">+IF(AND(ISNUMBER(OFFSET('Hygiene Data'!$F$9,0,10*ROW('Hygiene Data'!F132))),'Data Summary'!DW138="Yes"),OFFSET('Hygiene Data'!$F$9,0,10*ROW('Hygiene Data'!F132)),NA())</f>
        <v>#N/A</v>
      </c>
      <c r="BI138" s="518" t="e">
        <f ca="1">+IF(AND(ISNUMBER(OFFSET('Hygiene Data'!$G$5,0,10*ROW('Hygiene Data'!G132))),'Data Summary'!DX138="Yes"),OFFSET('Hygiene Data'!$G$5,0,10*ROW('Hygiene Data'!G132)),NA())</f>
        <v>#N/A</v>
      </c>
      <c r="BJ138" s="518" t="e">
        <f ca="1">+IF(AND(ISNUMBER(OFFSET('Hygiene Data'!$G$7,0,10*ROW('Hygiene Data'!G132))),'Data Summary'!DY138="Yes"),OFFSET('Hygiene Data'!$G$7,0,10*ROW('Hygiene Data'!G132)),NA())</f>
        <v>#N/A</v>
      </c>
      <c r="BK138" s="518" t="e">
        <f ca="1">+IF(AND(ISNUMBER(OFFSET('Hygiene Data'!$G$9,0,10*ROW('Hygiene Data'!G132))),'Data Summary'!DZ138="Yes"),OFFSET('Hygiene Data'!$G$9,0,10*ROW('Hygiene Data'!G132)),NA())</f>
        <v>#N/A</v>
      </c>
      <c r="BL138" s="518" t="e">
        <f ca="1">+IF(AND(ISNUMBER(OFFSET('Hygiene Data'!$H$5,0,10*ROW('Hygiene Data'!H132))),'Data Summary'!EA138="Yes"),OFFSET('Hygiene Data'!$H$5,0,10*ROW('Hygiene Data'!H132)),NA())</f>
        <v>#N/A</v>
      </c>
      <c r="BM138" s="518" t="e">
        <f ca="1">+IF(AND(ISNUMBER(OFFSET('Hygiene Data'!$H$7,0,10*ROW('Hygiene Data'!H132))),'Data Summary'!EB138="Yes"),OFFSET('Hygiene Data'!$H$7,0,10*ROW('Hygiene Data'!H132)),NA())</f>
        <v>#N/A</v>
      </c>
      <c r="BN138" s="518" t="e">
        <f ca="1">+IF(AND(ISNUMBER(OFFSET('Hygiene Data'!$H$9,0,10*ROW('Hygiene Data'!H132))),'Data Summary'!EC138="Yes"),OFFSET('Hygiene Data'!$H$9,0,10*ROW('Hygiene Data'!H132)),NA())</f>
        <v>#N/A</v>
      </c>
      <c r="BO138" s="518" t="e">
        <f ca="1">+IF(AND(ISNUMBER(OFFSET('Hygiene Data'!$I$5,0,10*ROW('Hygiene Data'!I132))),'Data Summary'!ED138="Yes"),OFFSET('Hygiene Data'!$I$5,0,10*ROW('Hygiene Data'!I132)),NA())</f>
        <v>#N/A</v>
      </c>
      <c r="BP138" s="518" t="e">
        <f ca="1">+IF(AND(ISNUMBER(OFFSET('Hygiene Data'!$I$7,0,10*ROW('Hygiene Data'!I132))),'Data Summary'!EE138="Yes"),OFFSET('Hygiene Data'!$I$7,0,10*ROW('Hygiene Data'!I132)),NA())</f>
        <v>#N/A</v>
      </c>
      <c r="BQ138" s="518" t="e">
        <f ca="1">+IF(AND(ISNUMBER(OFFSET('Hygiene Data'!$I$9,0,10*ROW('Hygiene Data'!I132))),'Data Summary'!EF138="Yes"),OFFSET('Hygiene Data'!$I$9,0,10*ROW('Hygiene Data'!I132)),NA())</f>
        <v>#N/A</v>
      </c>
    </row>
    <row r="139" spans="1:69" x14ac:dyDescent="0.25">
      <c r="A139" s="514" t="e">
        <f ca="1">+RIGHT('Data Summary'!A139,LEN('Data Summary'!A139)-9)</f>
        <v>#VALUE!</v>
      </c>
      <c r="B139" s="488" t="str">
        <f ca="1">+IF(ISTEXT('Data Summary'!B139),'Data Summary'!B139,"")</f>
        <v/>
      </c>
      <c r="C139" s="515" t="e">
        <f ca="1">+VALUE('Data Summary'!C139)</f>
        <v>#VALUE!</v>
      </c>
      <c r="D139" s="516" t="e">
        <f ca="1">+IF(AND(ISNUMBER(OFFSET('Water Data'!$D$4,0,10*ROW('Water Data'!D133))),'Data Summary'!BS139="Yes"),100-OFFSET('Water Data'!$D$4,0,10*ROW('Water Data'!D133)),NA())</f>
        <v>#N/A</v>
      </c>
      <c r="E139" s="516" t="e">
        <f ca="1">+IF(AND(ISNUMBER(OFFSET('Water Data'!$D$6,0,10*ROW('Water Data'!D133))),'Data Summary'!BT139="Yes"),OFFSET('Water Data'!$D$6,0,10*ROW('Water Data'!D133)),NA())</f>
        <v>#N/A</v>
      </c>
      <c r="F139" s="516" t="e">
        <f ca="1">+IF(AND(ISNUMBER(OFFSET('Water Data'!$D$9,0,10*ROW('Water Data'!D133))),'Data Summary'!BU139="Yes"),OFFSET('Water Data'!$D$9,0,10*ROW('Water Data'!D133)),NA())</f>
        <v>#N/A</v>
      </c>
      <c r="G139" s="516" t="e">
        <f ca="1">+IF(AND(ISNUMBER(OFFSET('Water Data'!$E$4,0,10*ROW('Water Data'!E133))),'Data Summary'!BV139="Yes"),100-OFFSET('Water Data'!$E$4,0,10*ROW('Water Data'!E133)),NA())</f>
        <v>#N/A</v>
      </c>
      <c r="H139" s="516" t="e">
        <f ca="1">+IF(AND(ISNUMBER(OFFSET('Water Data'!$E$6,0,10*ROW('Water Data'!E133))),'Data Summary'!BW139="Yes"),OFFSET('Water Data'!$E$6,0,10*ROW('Water Data'!E133)),NA())</f>
        <v>#N/A</v>
      </c>
      <c r="I139" s="516" t="e">
        <f ca="1">+IF(AND(ISNUMBER(OFFSET('Water Data'!$E$9,0,10*ROW('Water Data'!E133))),'Data Summary'!BX139="Yes"),OFFSET('Water Data'!$E$9,0,10*ROW('Water Data'!E133)),NA())</f>
        <v>#N/A</v>
      </c>
      <c r="J139" s="516" t="e">
        <f ca="1">+IF(AND(ISNUMBER(OFFSET('Water Data'!$F$4,0,10*ROW('Water Data'!F133))),'Data Summary'!BY139="Yes"),100-OFFSET('Water Data'!$F$4,0,10*ROW('Water Data'!F133)),NA())</f>
        <v>#N/A</v>
      </c>
      <c r="K139" s="516" t="e">
        <f ca="1">+IF(AND(ISNUMBER(OFFSET('Water Data'!$F$6,0,10*ROW('Water Data'!F133))),'Data Summary'!BZ139="Yes"),OFFSET('Water Data'!$F$6,0,10*ROW('Water Data'!F133)),NA())</f>
        <v>#N/A</v>
      </c>
      <c r="L139" s="516" t="e">
        <f ca="1">+IF(AND(ISNUMBER(OFFSET('Water Data'!$F$9,0,10*ROW('Water Data'!F133))),'Data Summary'!CA139="Yes"),OFFSET('Water Data'!$F$9,0,10*ROW('Water Data'!F133)),NA())</f>
        <v>#N/A</v>
      </c>
      <c r="M139" s="516" t="e">
        <f ca="1">+IF(AND(ISNUMBER(OFFSET('Water Data'!$G$4,0,10*ROW('Water Data'!G133))),'Data Summary'!CB139="Yes"),100-OFFSET('Water Data'!$G$4,0,10*ROW('Water Data'!G133)),NA())</f>
        <v>#N/A</v>
      </c>
      <c r="N139" s="516" t="e">
        <f ca="1">+IF(AND(ISNUMBER(OFFSET('Water Data'!$G$6,0,10*ROW('Water Data'!G133))),'Data Summary'!CC139="Yes"),OFFSET('Water Data'!$G$6,0,10*ROW('Water Data'!G133)),NA())</f>
        <v>#N/A</v>
      </c>
      <c r="O139" s="516" t="e">
        <f ca="1">+IF(AND(ISNUMBER(OFFSET('Water Data'!$G$9,0,10*ROW('Water Data'!G133))),'Data Summary'!CD139="Yes"),OFFSET('Water Data'!$G$9,0,10*ROW('Water Data'!G133)),NA())</f>
        <v>#N/A</v>
      </c>
      <c r="P139" s="516" t="e">
        <f ca="1">+IF(AND(ISNUMBER(OFFSET('Water Data'!$H$4,0,10*ROW('Water Data'!H133))),'Data Summary'!CE139="Yes"),100-OFFSET('Water Data'!$H$4,0,10*ROW('Water Data'!H133)),NA())</f>
        <v>#N/A</v>
      </c>
      <c r="Q139" s="516" t="e">
        <f ca="1">+IF(AND(ISNUMBER(OFFSET('Water Data'!$H$6,0,10*ROW('Water Data'!H133))),'Data Summary'!CF139="Yes"),OFFSET('Water Data'!$H$6,0,10*ROW('Water Data'!H133)),NA())</f>
        <v>#N/A</v>
      </c>
      <c r="R139" s="516" t="e">
        <f ca="1">+IF(AND(ISNUMBER(OFFSET('Water Data'!$H$9,0,10*ROW('Water Data'!H133))),'Data Summary'!CG139="Yes"),OFFSET('Water Data'!$H$9,0,10*ROW('Water Data'!H133)),NA())</f>
        <v>#N/A</v>
      </c>
      <c r="S139" s="516" t="e">
        <f ca="1">+IF(AND(ISNUMBER(OFFSET('Water Data'!$I$4,0,10*ROW('Water Data'!I133))),'Data Summary'!CH139="Yes"),100-OFFSET('Water Data'!$I$4,0,10*ROW('Water Data'!I133)),NA())</f>
        <v>#N/A</v>
      </c>
      <c r="T139" s="516" t="e">
        <f ca="1">+IF(AND(ISNUMBER(OFFSET('Water Data'!$I$6,0,10*ROW('Water Data'!I133))),'Data Summary'!CI139="Yes"),OFFSET('Water Data'!$I$6,0,10*ROW('Water Data'!I133)),NA())</f>
        <v>#N/A</v>
      </c>
      <c r="U139" s="516" t="e">
        <f ca="1">+IF(AND(ISNUMBER(OFFSET('Water Data'!$I$9,0,10*ROW('Water Data'!I133))),'Data Summary'!CJ139="Yes"),OFFSET('Water Data'!$I$9,0,10*ROW('Water Data'!I133)),NA())</f>
        <v>#N/A</v>
      </c>
      <c r="V139" s="517" t="e">
        <f ca="1">+IF(AND(ISNUMBER(OFFSET('Sanitation Data'!$D$4,0,10*ROW('Sanitation Data'!D133))),'Data Summary'!CK139="Yes"),100-OFFSET('Sanitation Data'!$D$4,0,10*ROW('Sanitation Data'!D133)),NA())</f>
        <v>#N/A</v>
      </c>
      <c r="W139" s="517" t="e">
        <f ca="1">+IF(AND(ISNUMBER(OFFSET('Sanitation Data'!$D$6,0,10*ROW('Sanitation Data'!D133))),'Data Summary'!CL139="Yes"),OFFSET('Sanitation Data'!$D$6,0,10*ROW('Sanitation Data'!D133)),NA())</f>
        <v>#N/A</v>
      </c>
      <c r="X139" s="517" t="e">
        <f ca="1">+IF(AND(ISNUMBER(OFFSET('Sanitation Data'!$D$10,0,10*ROW('Sanitation Data'!D133))),'Data Summary'!CM139="Yes"),OFFSET('Sanitation Data'!$D$10,0,10*ROW('Sanitation Data'!D133)),NA())</f>
        <v>#N/A</v>
      </c>
      <c r="Y139" s="517" t="e">
        <f ca="1">+IF(AND(ISNUMBER(OFFSET('Sanitation Data'!$D$11,0,10*ROW('Sanitation Data'!D133))),'Data Summary'!CN139="Yes"),OFFSET('Sanitation Data'!$D$11,0,10*ROW('Sanitation Data'!D133)),NA())</f>
        <v>#N/A</v>
      </c>
      <c r="Z139" s="517" t="e">
        <f ca="1">+IF(AND(ISNUMBER(OFFSET('Sanitation Data'!$D$12,0,10*ROW('Sanitation Data'!D133))),'Data Summary'!CO139="Yes"),OFFSET('Sanitation Data'!$D$12,0,10*ROW('Sanitation Data'!D133)),NA())</f>
        <v>#N/A</v>
      </c>
      <c r="AA139" s="517" t="e">
        <f ca="1">+IF(AND(ISNUMBER(OFFSET('Sanitation Data'!$E$4,0,10*ROW('Sanitation Data'!E133))),'Data Summary'!CP139="Yes"),100-OFFSET('Sanitation Data'!$E$4,0,10*ROW('Sanitation Data'!E133)),NA())</f>
        <v>#N/A</v>
      </c>
      <c r="AB139" s="517" t="e">
        <f ca="1">+IF(AND(ISNUMBER(OFFSET('Sanitation Data'!$E$6,0,10*ROW('Sanitation Data'!E133))),'Data Summary'!CQ139="Yes"),OFFSET('Sanitation Data'!$E$6,0,10*ROW('Sanitation Data'!E133)),NA())</f>
        <v>#N/A</v>
      </c>
      <c r="AC139" s="517" t="e">
        <f ca="1">+IF(AND(ISNUMBER(OFFSET('Sanitation Data'!$E$10,0,10*ROW('Sanitation Data'!E133))),'Data Summary'!CR139="Yes"),OFFSET('Sanitation Data'!$E$10,0,10*ROW('Sanitation Data'!E133)),NA())</f>
        <v>#N/A</v>
      </c>
      <c r="AD139" s="517" t="e">
        <f ca="1">+IF(AND(ISNUMBER(OFFSET('Sanitation Data'!$E$11,0,10*ROW('Sanitation Data'!E133))),'Data Summary'!CS139="Yes"),OFFSET('Sanitation Data'!$E$11,0,10*ROW('Sanitation Data'!E133)),NA())</f>
        <v>#N/A</v>
      </c>
      <c r="AE139" s="517" t="e">
        <f ca="1">+IF(AND(ISNUMBER(OFFSET('Sanitation Data'!$E$12,0,10*ROW('Sanitation Data'!E133))),'Data Summary'!CT139="Yes"),OFFSET('Sanitation Data'!$E$12,0,10*ROW('Sanitation Data'!E133)),NA())</f>
        <v>#N/A</v>
      </c>
      <c r="AF139" s="517" t="e">
        <f ca="1">+IF(AND(ISNUMBER(OFFSET('Sanitation Data'!$F$4,0,10*ROW('Sanitation Data'!F133))),'Data Summary'!CU139="Yes"),100-OFFSET('Sanitation Data'!$F$4,0,10*ROW('Sanitation Data'!F133)),NA())</f>
        <v>#N/A</v>
      </c>
      <c r="AG139" s="517" t="e">
        <f ca="1">+IF(AND(ISNUMBER(OFFSET('Sanitation Data'!$F$6,0,10*ROW('Sanitation Data'!F133))),'Data Summary'!CV139="Yes"),OFFSET('Sanitation Data'!$F$6,0,10*ROW('Sanitation Data'!F133)),NA())</f>
        <v>#N/A</v>
      </c>
      <c r="AH139" s="517" t="e">
        <f ca="1">+IF(AND(ISNUMBER(OFFSET('Sanitation Data'!$F$10,0,10*ROW('Sanitation Data'!F133))),'Data Summary'!CW139="Yes"),OFFSET('Sanitation Data'!$F$10,0,10*ROW('Sanitation Data'!F133)),NA())</f>
        <v>#N/A</v>
      </c>
      <c r="AI139" s="517" t="e">
        <f ca="1">+IF(AND(ISNUMBER(OFFSET('Sanitation Data'!$F$11,0,10*ROW('Sanitation Data'!F133))),'Data Summary'!CX139="Yes"),OFFSET('Sanitation Data'!$F$11,0,10*ROW('Sanitation Data'!F133)),NA())</f>
        <v>#N/A</v>
      </c>
      <c r="AJ139" s="517" t="e">
        <f ca="1">+IF(AND(ISNUMBER(OFFSET('Sanitation Data'!$F$12,0,10*ROW('Sanitation Data'!F133))),'Data Summary'!CY139="Yes"),OFFSET('Sanitation Data'!$F$12,0,10*ROW('Sanitation Data'!F133)),NA())</f>
        <v>#N/A</v>
      </c>
      <c r="AK139" s="517" t="e">
        <f ca="1">+IF(AND(ISNUMBER(OFFSET('Sanitation Data'!$G$4,0,10*ROW('Sanitation Data'!G133))),'Data Summary'!CZ139="Yes"),100-OFFSET('Sanitation Data'!$G$4,0,10*ROW('Sanitation Data'!G133)),NA())</f>
        <v>#N/A</v>
      </c>
      <c r="AL139" s="517" t="e">
        <f ca="1">+IF(AND(ISNUMBER(OFFSET('Sanitation Data'!$G$6,0,10*ROW('Sanitation Data'!G133))),'Data Summary'!DA139="Yes"),OFFSET('Sanitation Data'!$G$6,0,10*ROW('Sanitation Data'!G133)),NA())</f>
        <v>#N/A</v>
      </c>
      <c r="AM139" s="517" t="e">
        <f ca="1">+IF(AND(ISNUMBER(OFFSET('Sanitation Data'!$G$10,0,10*ROW('Sanitation Data'!G133))),'Data Summary'!DB139="Yes"),OFFSET('Sanitation Data'!$G$10,0,10*ROW('Sanitation Data'!G133)),NA())</f>
        <v>#N/A</v>
      </c>
      <c r="AN139" s="517" t="e">
        <f ca="1">+IF(AND(ISNUMBER(OFFSET('Sanitation Data'!$G$11,0,10*ROW('Sanitation Data'!G133))),'Data Summary'!DC139="Yes"),OFFSET('Sanitation Data'!$G$11,0,10*ROW('Sanitation Data'!G133)),NA())</f>
        <v>#N/A</v>
      </c>
      <c r="AO139" s="517" t="e">
        <f ca="1">+IF(AND(ISNUMBER(OFFSET('Sanitation Data'!$G$12,0,10*ROW('Sanitation Data'!G133))),'Data Summary'!DD139="Yes"),OFFSET('Sanitation Data'!$G$12,0,10*ROW('Sanitation Data'!G133)),NA())</f>
        <v>#N/A</v>
      </c>
      <c r="AP139" s="517" t="e">
        <f ca="1">+IF(AND(ISNUMBER(OFFSET('Sanitation Data'!$H$4,0,10*ROW('Sanitation Data'!H133))),'Data Summary'!DE139="Yes"),100-OFFSET('Sanitation Data'!$H$4,0,10*ROW('Sanitation Data'!H133)),NA())</f>
        <v>#N/A</v>
      </c>
      <c r="AQ139" s="517" t="e">
        <f ca="1">+IF(AND(ISNUMBER(OFFSET('Sanitation Data'!$H$6,0,10*ROW('Sanitation Data'!H133))),'Data Summary'!DF139="Yes"),OFFSET('Sanitation Data'!$H$6,0,10*ROW('Sanitation Data'!H133)),NA())</f>
        <v>#N/A</v>
      </c>
      <c r="AR139" s="517" t="e">
        <f ca="1">+IF(AND(ISNUMBER(OFFSET('Sanitation Data'!$H$10,0,10*ROW('Sanitation Data'!H133))),'Data Summary'!DG139="Yes"),OFFSET('Sanitation Data'!$H$10,0,10*ROW('Sanitation Data'!H133)),NA())</f>
        <v>#N/A</v>
      </c>
      <c r="AS139" s="517" t="e">
        <f ca="1">+IF(AND(ISNUMBER(OFFSET('Sanitation Data'!$H$11,0,10*ROW('Sanitation Data'!H133))),'Data Summary'!DH139="Yes"),OFFSET('Sanitation Data'!$H$11,0,10*ROW('Sanitation Data'!H133)),NA())</f>
        <v>#N/A</v>
      </c>
      <c r="AT139" s="517" t="e">
        <f ca="1">+IF(AND(ISNUMBER(OFFSET('Sanitation Data'!$H$12,0,10*ROW('Sanitation Data'!H133))),'Data Summary'!DI139="Yes"),OFFSET('Sanitation Data'!$H$12,0,10*ROW('Sanitation Data'!H133)),NA())</f>
        <v>#N/A</v>
      </c>
      <c r="AU139" s="517" t="e">
        <f ca="1">+IF(AND(ISNUMBER(OFFSET('Sanitation Data'!$I$4,0,10*ROW('Sanitation Data'!I133))),'Data Summary'!DJ139="Yes"),100-OFFSET('Sanitation Data'!$I$4,0,10*ROW('Sanitation Data'!I133)),NA())</f>
        <v>#N/A</v>
      </c>
      <c r="AV139" s="517" t="e">
        <f ca="1">+IF(AND(ISNUMBER(OFFSET('Sanitation Data'!$I$6,0,10*ROW('Sanitation Data'!I133))),'Data Summary'!DK139="Yes"),OFFSET('Sanitation Data'!$I$6,0,10*ROW('Sanitation Data'!I133)),NA())</f>
        <v>#N/A</v>
      </c>
      <c r="AW139" s="517" t="e">
        <f ca="1">+IF(AND(ISNUMBER(OFFSET('Sanitation Data'!$I$10,0,10*ROW('Sanitation Data'!I133))),'Data Summary'!DL139="Yes"),OFFSET('Sanitation Data'!$I$10,0,10*ROW('Sanitation Data'!I133)),NA())</f>
        <v>#N/A</v>
      </c>
      <c r="AX139" s="517" t="e">
        <f ca="1">+IF(AND(ISNUMBER(OFFSET('Sanitation Data'!$I$11,0,10*ROW('Sanitation Data'!I133))),'Data Summary'!DM139="Yes"),OFFSET('Sanitation Data'!$I$11,0,10*ROW('Sanitation Data'!I133)),NA())</f>
        <v>#N/A</v>
      </c>
      <c r="AY139" s="517" t="e">
        <f ca="1">+IF(AND(ISNUMBER(OFFSET('Sanitation Data'!$I$12,0,10*ROW('Sanitation Data'!I133))),'Data Summary'!DN139="Yes"),OFFSET('Sanitation Data'!$I$12,0,10*ROW('Sanitation Data'!I133)),NA())</f>
        <v>#N/A</v>
      </c>
      <c r="AZ139" s="518" t="e">
        <f ca="1">+IF(AND(ISNUMBER(OFFSET('Hygiene Data'!$D$5,0,10*ROW('Hygiene Data'!D133))),'Data Summary'!DO139="Yes"),OFFSET('Hygiene Data'!$D$5,0,10*ROW('Hygiene Data'!D133)),NA())</f>
        <v>#N/A</v>
      </c>
      <c r="BA139" s="518" t="e">
        <f ca="1">+IF(AND(ISNUMBER(OFFSET('Hygiene Data'!$D$7,0,10*ROW('Hygiene Data'!D133))),'Data Summary'!DP139="Yes"),OFFSET('Hygiene Data'!$D$7,0,10*ROW('Hygiene Data'!D133)),NA())</f>
        <v>#N/A</v>
      </c>
      <c r="BB139" s="518" t="e">
        <f ca="1">+IF(AND(ISNUMBER(OFFSET('Hygiene Data'!$D$9,0,10*ROW('Hygiene Data'!D133))),'Data Summary'!DQ139="Yes"),OFFSET('Hygiene Data'!$D$9,0,10*ROW('Hygiene Data'!D133)),NA())</f>
        <v>#N/A</v>
      </c>
      <c r="BC139" s="518" t="e">
        <f ca="1">+IF(AND(ISNUMBER(OFFSET('Hygiene Data'!$E$5,0,10*ROW('Hygiene Data'!E133))),'Data Summary'!DR139="Yes"),OFFSET('Hygiene Data'!$E$5,0,10*ROW('Hygiene Data'!E133)),NA())</f>
        <v>#N/A</v>
      </c>
      <c r="BD139" s="518" t="e">
        <f ca="1">+IF(AND(ISNUMBER(OFFSET('Hygiene Data'!$E$7,0,10*ROW('Hygiene Data'!E133))),'Data Summary'!DS139="Yes"),OFFSET('Hygiene Data'!$E$7,0,10*ROW('Hygiene Data'!E133)),NA())</f>
        <v>#N/A</v>
      </c>
      <c r="BE139" s="518" t="e">
        <f ca="1">+IF(AND(ISNUMBER(OFFSET('Hygiene Data'!$E$9,0,10*ROW('Hygiene Data'!E133))),'Data Summary'!DT139="Yes"),OFFSET('Hygiene Data'!$E$9,0,10*ROW('Hygiene Data'!E133)),NA())</f>
        <v>#N/A</v>
      </c>
      <c r="BF139" s="518" t="e">
        <f ca="1">+IF(AND(ISNUMBER(OFFSET('Hygiene Data'!$F$5,0,10*ROW('Hygiene Data'!F133))),'Data Summary'!DU139="Yes"),OFFSET('Hygiene Data'!$F$5,0,10*ROW('Hygiene Data'!F133)),NA())</f>
        <v>#N/A</v>
      </c>
      <c r="BG139" s="518" t="e">
        <f ca="1">+IF(AND(ISNUMBER(OFFSET('Hygiene Data'!$F$7,0,10*ROW('Hygiene Data'!F133))),'Data Summary'!DV139="Yes"),OFFSET('Hygiene Data'!$F$7,0,10*ROW('Hygiene Data'!F133)),NA())</f>
        <v>#N/A</v>
      </c>
      <c r="BH139" s="518" t="e">
        <f ca="1">+IF(AND(ISNUMBER(OFFSET('Hygiene Data'!$F$9,0,10*ROW('Hygiene Data'!F133))),'Data Summary'!DW139="Yes"),OFFSET('Hygiene Data'!$F$9,0,10*ROW('Hygiene Data'!F133)),NA())</f>
        <v>#N/A</v>
      </c>
      <c r="BI139" s="518" t="e">
        <f ca="1">+IF(AND(ISNUMBER(OFFSET('Hygiene Data'!$G$5,0,10*ROW('Hygiene Data'!G133))),'Data Summary'!DX139="Yes"),OFFSET('Hygiene Data'!$G$5,0,10*ROW('Hygiene Data'!G133)),NA())</f>
        <v>#N/A</v>
      </c>
      <c r="BJ139" s="518" t="e">
        <f ca="1">+IF(AND(ISNUMBER(OFFSET('Hygiene Data'!$G$7,0,10*ROW('Hygiene Data'!G133))),'Data Summary'!DY139="Yes"),OFFSET('Hygiene Data'!$G$7,0,10*ROW('Hygiene Data'!G133)),NA())</f>
        <v>#N/A</v>
      </c>
      <c r="BK139" s="518" t="e">
        <f ca="1">+IF(AND(ISNUMBER(OFFSET('Hygiene Data'!$G$9,0,10*ROW('Hygiene Data'!G133))),'Data Summary'!DZ139="Yes"),OFFSET('Hygiene Data'!$G$9,0,10*ROW('Hygiene Data'!G133)),NA())</f>
        <v>#N/A</v>
      </c>
      <c r="BL139" s="518" t="e">
        <f ca="1">+IF(AND(ISNUMBER(OFFSET('Hygiene Data'!$H$5,0,10*ROW('Hygiene Data'!H133))),'Data Summary'!EA139="Yes"),OFFSET('Hygiene Data'!$H$5,0,10*ROW('Hygiene Data'!H133)),NA())</f>
        <v>#N/A</v>
      </c>
      <c r="BM139" s="518" t="e">
        <f ca="1">+IF(AND(ISNUMBER(OFFSET('Hygiene Data'!$H$7,0,10*ROW('Hygiene Data'!H133))),'Data Summary'!EB139="Yes"),OFFSET('Hygiene Data'!$H$7,0,10*ROW('Hygiene Data'!H133)),NA())</f>
        <v>#N/A</v>
      </c>
      <c r="BN139" s="518" t="e">
        <f ca="1">+IF(AND(ISNUMBER(OFFSET('Hygiene Data'!$H$9,0,10*ROW('Hygiene Data'!H133))),'Data Summary'!EC139="Yes"),OFFSET('Hygiene Data'!$H$9,0,10*ROW('Hygiene Data'!H133)),NA())</f>
        <v>#N/A</v>
      </c>
      <c r="BO139" s="518" t="e">
        <f ca="1">+IF(AND(ISNUMBER(OFFSET('Hygiene Data'!$I$5,0,10*ROW('Hygiene Data'!I133))),'Data Summary'!ED139="Yes"),OFFSET('Hygiene Data'!$I$5,0,10*ROW('Hygiene Data'!I133)),NA())</f>
        <v>#N/A</v>
      </c>
      <c r="BP139" s="518" t="e">
        <f ca="1">+IF(AND(ISNUMBER(OFFSET('Hygiene Data'!$I$7,0,10*ROW('Hygiene Data'!I133))),'Data Summary'!EE139="Yes"),OFFSET('Hygiene Data'!$I$7,0,10*ROW('Hygiene Data'!I133)),NA())</f>
        <v>#N/A</v>
      </c>
      <c r="BQ139" s="518" t="e">
        <f ca="1">+IF(AND(ISNUMBER(OFFSET('Hygiene Data'!$I$9,0,10*ROW('Hygiene Data'!I133))),'Data Summary'!EF139="Yes"),OFFSET('Hygiene Data'!$I$9,0,10*ROW('Hygiene Data'!I133)),NA())</f>
        <v>#N/A</v>
      </c>
    </row>
    <row r="140" spans="1:69" x14ac:dyDescent="0.25">
      <c r="A140" s="514" t="e">
        <f ca="1">+RIGHT('Data Summary'!A140,LEN('Data Summary'!A140)-9)</f>
        <v>#VALUE!</v>
      </c>
      <c r="B140" s="488" t="str">
        <f ca="1">+IF(ISTEXT('Data Summary'!B140),'Data Summary'!B140,"")</f>
        <v/>
      </c>
      <c r="C140" s="515" t="e">
        <f ca="1">+VALUE('Data Summary'!C140)</f>
        <v>#VALUE!</v>
      </c>
      <c r="D140" s="516" t="e">
        <f ca="1">+IF(AND(ISNUMBER(OFFSET('Water Data'!$D$4,0,10*ROW('Water Data'!D134))),'Data Summary'!BS140="Yes"),100-OFFSET('Water Data'!$D$4,0,10*ROW('Water Data'!D134)),NA())</f>
        <v>#N/A</v>
      </c>
      <c r="E140" s="516" t="e">
        <f ca="1">+IF(AND(ISNUMBER(OFFSET('Water Data'!$D$6,0,10*ROW('Water Data'!D134))),'Data Summary'!BT140="Yes"),OFFSET('Water Data'!$D$6,0,10*ROW('Water Data'!D134)),NA())</f>
        <v>#N/A</v>
      </c>
      <c r="F140" s="516" t="e">
        <f ca="1">+IF(AND(ISNUMBER(OFFSET('Water Data'!$D$9,0,10*ROW('Water Data'!D134))),'Data Summary'!BU140="Yes"),OFFSET('Water Data'!$D$9,0,10*ROW('Water Data'!D134)),NA())</f>
        <v>#N/A</v>
      </c>
      <c r="G140" s="516" t="e">
        <f ca="1">+IF(AND(ISNUMBER(OFFSET('Water Data'!$E$4,0,10*ROW('Water Data'!E134))),'Data Summary'!BV140="Yes"),100-OFFSET('Water Data'!$E$4,0,10*ROW('Water Data'!E134)),NA())</f>
        <v>#N/A</v>
      </c>
      <c r="H140" s="516" t="e">
        <f ca="1">+IF(AND(ISNUMBER(OFFSET('Water Data'!$E$6,0,10*ROW('Water Data'!E134))),'Data Summary'!BW140="Yes"),OFFSET('Water Data'!$E$6,0,10*ROW('Water Data'!E134)),NA())</f>
        <v>#N/A</v>
      </c>
      <c r="I140" s="516" t="e">
        <f ca="1">+IF(AND(ISNUMBER(OFFSET('Water Data'!$E$9,0,10*ROW('Water Data'!E134))),'Data Summary'!BX140="Yes"),OFFSET('Water Data'!$E$9,0,10*ROW('Water Data'!E134)),NA())</f>
        <v>#N/A</v>
      </c>
      <c r="J140" s="516" t="e">
        <f ca="1">+IF(AND(ISNUMBER(OFFSET('Water Data'!$F$4,0,10*ROW('Water Data'!F134))),'Data Summary'!BY140="Yes"),100-OFFSET('Water Data'!$F$4,0,10*ROW('Water Data'!F134)),NA())</f>
        <v>#N/A</v>
      </c>
      <c r="K140" s="516" t="e">
        <f ca="1">+IF(AND(ISNUMBER(OFFSET('Water Data'!$F$6,0,10*ROW('Water Data'!F134))),'Data Summary'!BZ140="Yes"),OFFSET('Water Data'!$F$6,0,10*ROW('Water Data'!F134)),NA())</f>
        <v>#N/A</v>
      </c>
      <c r="L140" s="516" t="e">
        <f ca="1">+IF(AND(ISNUMBER(OFFSET('Water Data'!$F$9,0,10*ROW('Water Data'!F134))),'Data Summary'!CA140="Yes"),OFFSET('Water Data'!$F$9,0,10*ROW('Water Data'!F134)),NA())</f>
        <v>#N/A</v>
      </c>
      <c r="M140" s="516" t="e">
        <f ca="1">+IF(AND(ISNUMBER(OFFSET('Water Data'!$G$4,0,10*ROW('Water Data'!G134))),'Data Summary'!CB140="Yes"),100-OFFSET('Water Data'!$G$4,0,10*ROW('Water Data'!G134)),NA())</f>
        <v>#N/A</v>
      </c>
      <c r="N140" s="516" t="e">
        <f ca="1">+IF(AND(ISNUMBER(OFFSET('Water Data'!$G$6,0,10*ROW('Water Data'!G134))),'Data Summary'!CC140="Yes"),OFFSET('Water Data'!$G$6,0,10*ROW('Water Data'!G134)),NA())</f>
        <v>#N/A</v>
      </c>
      <c r="O140" s="516" t="e">
        <f ca="1">+IF(AND(ISNUMBER(OFFSET('Water Data'!$G$9,0,10*ROW('Water Data'!G134))),'Data Summary'!CD140="Yes"),OFFSET('Water Data'!$G$9,0,10*ROW('Water Data'!G134)),NA())</f>
        <v>#N/A</v>
      </c>
      <c r="P140" s="516" t="e">
        <f ca="1">+IF(AND(ISNUMBER(OFFSET('Water Data'!$H$4,0,10*ROW('Water Data'!H134))),'Data Summary'!CE140="Yes"),100-OFFSET('Water Data'!$H$4,0,10*ROW('Water Data'!H134)),NA())</f>
        <v>#N/A</v>
      </c>
      <c r="Q140" s="516" t="e">
        <f ca="1">+IF(AND(ISNUMBER(OFFSET('Water Data'!$H$6,0,10*ROW('Water Data'!H134))),'Data Summary'!CF140="Yes"),OFFSET('Water Data'!$H$6,0,10*ROW('Water Data'!H134)),NA())</f>
        <v>#N/A</v>
      </c>
      <c r="R140" s="516" t="e">
        <f ca="1">+IF(AND(ISNUMBER(OFFSET('Water Data'!$H$9,0,10*ROW('Water Data'!H134))),'Data Summary'!CG140="Yes"),OFFSET('Water Data'!$H$9,0,10*ROW('Water Data'!H134)),NA())</f>
        <v>#N/A</v>
      </c>
      <c r="S140" s="516" t="e">
        <f ca="1">+IF(AND(ISNUMBER(OFFSET('Water Data'!$I$4,0,10*ROW('Water Data'!I134))),'Data Summary'!CH140="Yes"),100-OFFSET('Water Data'!$I$4,0,10*ROW('Water Data'!I134)),NA())</f>
        <v>#N/A</v>
      </c>
      <c r="T140" s="516" t="e">
        <f ca="1">+IF(AND(ISNUMBER(OFFSET('Water Data'!$I$6,0,10*ROW('Water Data'!I134))),'Data Summary'!CI140="Yes"),OFFSET('Water Data'!$I$6,0,10*ROW('Water Data'!I134)),NA())</f>
        <v>#N/A</v>
      </c>
      <c r="U140" s="516" t="e">
        <f ca="1">+IF(AND(ISNUMBER(OFFSET('Water Data'!$I$9,0,10*ROW('Water Data'!I134))),'Data Summary'!CJ140="Yes"),OFFSET('Water Data'!$I$9,0,10*ROW('Water Data'!I134)),NA())</f>
        <v>#N/A</v>
      </c>
      <c r="V140" s="517" t="e">
        <f ca="1">+IF(AND(ISNUMBER(OFFSET('Sanitation Data'!$D$4,0,10*ROW('Sanitation Data'!D134))),'Data Summary'!CK140="Yes"),100-OFFSET('Sanitation Data'!$D$4,0,10*ROW('Sanitation Data'!D134)),NA())</f>
        <v>#N/A</v>
      </c>
      <c r="W140" s="517" t="e">
        <f ca="1">+IF(AND(ISNUMBER(OFFSET('Sanitation Data'!$D$6,0,10*ROW('Sanitation Data'!D134))),'Data Summary'!CL140="Yes"),OFFSET('Sanitation Data'!$D$6,0,10*ROW('Sanitation Data'!D134)),NA())</f>
        <v>#N/A</v>
      </c>
      <c r="X140" s="517" t="e">
        <f ca="1">+IF(AND(ISNUMBER(OFFSET('Sanitation Data'!$D$10,0,10*ROW('Sanitation Data'!D134))),'Data Summary'!CM140="Yes"),OFFSET('Sanitation Data'!$D$10,0,10*ROW('Sanitation Data'!D134)),NA())</f>
        <v>#N/A</v>
      </c>
      <c r="Y140" s="517" t="e">
        <f ca="1">+IF(AND(ISNUMBER(OFFSET('Sanitation Data'!$D$11,0,10*ROW('Sanitation Data'!D134))),'Data Summary'!CN140="Yes"),OFFSET('Sanitation Data'!$D$11,0,10*ROW('Sanitation Data'!D134)),NA())</f>
        <v>#N/A</v>
      </c>
      <c r="Z140" s="517" t="e">
        <f ca="1">+IF(AND(ISNUMBER(OFFSET('Sanitation Data'!$D$12,0,10*ROW('Sanitation Data'!D134))),'Data Summary'!CO140="Yes"),OFFSET('Sanitation Data'!$D$12,0,10*ROW('Sanitation Data'!D134)),NA())</f>
        <v>#N/A</v>
      </c>
      <c r="AA140" s="517" t="e">
        <f ca="1">+IF(AND(ISNUMBER(OFFSET('Sanitation Data'!$E$4,0,10*ROW('Sanitation Data'!E134))),'Data Summary'!CP140="Yes"),100-OFFSET('Sanitation Data'!$E$4,0,10*ROW('Sanitation Data'!E134)),NA())</f>
        <v>#N/A</v>
      </c>
      <c r="AB140" s="517" t="e">
        <f ca="1">+IF(AND(ISNUMBER(OFFSET('Sanitation Data'!$E$6,0,10*ROW('Sanitation Data'!E134))),'Data Summary'!CQ140="Yes"),OFFSET('Sanitation Data'!$E$6,0,10*ROW('Sanitation Data'!E134)),NA())</f>
        <v>#N/A</v>
      </c>
      <c r="AC140" s="517" t="e">
        <f ca="1">+IF(AND(ISNUMBER(OFFSET('Sanitation Data'!$E$10,0,10*ROW('Sanitation Data'!E134))),'Data Summary'!CR140="Yes"),OFFSET('Sanitation Data'!$E$10,0,10*ROW('Sanitation Data'!E134)),NA())</f>
        <v>#N/A</v>
      </c>
      <c r="AD140" s="517" t="e">
        <f ca="1">+IF(AND(ISNUMBER(OFFSET('Sanitation Data'!$E$11,0,10*ROW('Sanitation Data'!E134))),'Data Summary'!CS140="Yes"),OFFSET('Sanitation Data'!$E$11,0,10*ROW('Sanitation Data'!E134)),NA())</f>
        <v>#N/A</v>
      </c>
      <c r="AE140" s="517" t="e">
        <f ca="1">+IF(AND(ISNUMBER(OFFSET('Sanitation Data'!$E$12,0,10*ROW('Sanitation Data'!E134))),'Data Summary'!CT140="Yes"),OFFSET('Sanitation Data'!$E$12,0,10*ROW('Sanitation Data'!E134)),NA())</f>
        <v>#N/A</v>
      </c>
      <c r="AF140" s="517" t="e">
        <f ca="1">+IF(AND(ISNUMBER(OFFSET('Sanitation Data'!$F$4,0,10*ROW('Sanitation Data'!F134))),'Data Summary'!CU140="Yes"),100-OFFSET('Sanitation Data'!$F$4,0,10*ROW('Sanitation Data'!F134)),NA())</f>
        <v>#N/A</v>
      </c>
      <c r="AG140" s="517" t="e">
        <f ca="1">+IF(AND(ISNUMBER(OFFSET('Sanitation Data'!$F$6,0,10*ROW('Sanitation Data'!F134))),'Data Summary'!CV140="Yes"),OFFSET('Sanitation Data'!$F$6,0,10*ROW('Sanitation Data'!F134)),NA())</f>
        <v>#N/A</v>
      </c>
      <c r="AH140" s="517" t="e">
        <f ca="1">+IF(AND(ISNUMBER(OFFSET('Sanitation Data'!$F$10,0,10*ROW('Sanitation Data'!F134))),'Data Summary'!CW140="Yes"),OFFSET('Sanitation Data'!$F$10,0,10*ROW('Sanitation Data'!F134)),NA())</f>
        <v>#N/A</v>
      </c>
      <c r="AI140" s="517" t="e">
        <f ca="1">+IF(AND(ISNUMBER(OFFSET('Sanitation Data'!$F$11,0,10*ROW('Sanitation Data'!F134))),'Data Summary'!CX140="Yes"),OFFSET('Sanitation Data'!$F$11,0,10*ROW('Sanitation Data'!F134)),NA())</f>
        <v>#N/A</v>
      </c>
      <c r="AJ140" s="517" t="e">
        <f ca="1">+IF(AND(ISNUMBER(OFFSET('Sanitation Data'!$F$12,0,10*ROW('Sanitation Data'!F134))),'Data Summary'!CY140="Yes"),OFFSET('Sanitation Data'!$F$12,0,10*ROW('Sanitation Data'!F134)),NA())</f>
        <v>#N/A</v>
      </c>
      <c r="AK140" s="517" t="e">
        <f ca="1">+IF(AND(ISNUMBER(OFFSET('Sanitation Data'!$G$4,0,10*ROW('Sanitation Data'!G134))),'Data Summary'!CZ140="Yes"),100-OFFSET('Sanitation Data'!$G$4,0,10*ROW('Sanitation Data'!G134)),NA())</f>
        <v>#N/A</v>
      </c>
      <c r="AL140" s="517" t="e">
        <f ca="1">+IF(AND(ISNUMBER(OFFSET('Sanitation Data'!$G$6,0,10*ROW('Sanitation Data'!G134))),'Data Summary'!DA140="Yes"),OFFSET('Sanitation Data'!$G$6,0,10*ROW('Sanitation Data'!G134)),NA())</f>
        <v>#N/A</v>
      </c>
      <c r="AM140" s="517" t="e">
        <f ca="1">+IF(AND(ISNUMBER(OFFSET('Sanitation Data'!$G$10,0,10*ROW('Sanitation Data'!G134))),'Data Summary'!DB140="Yes"),OFFSET('Sanitation Data'!$G$10,0,10*ROW('Sanitation Data'!G134)),NA())</f>
        <v>#N/A</v>
      </c>
      <c r="AN140" s="517" t="e">
        <f ca="1">+IF(AND(ISNUMBER(OFFSET('Sanitation Data'!$G$11,0,10*ROW('Sanitation Data'!G134))),'Data Summary'!DC140="Yes"),OFFSET('Sanitation Data'!$G$11,0,10*ROW('Sanitation Data'!G134)),NA())</f>
        <v>#N/A</v>
      </c>
      <c r="AO140" s="517" t="e">
        <f ca="1">+IF(AND(ISNUMBER(OFFSET('Sanitation Data'!$G$12,0,10*ROW('Sanitation Data'!G134))),'Data Summary'!DD140="Yes"),OFFSET('Sanitation Data'!$G$12,0,10*ROW('Sanitation Data'!G134)),NA())</f>
        <v>#N/A</v>
      </c>
      <c r="AP140" s="517" t="e">
        <f ca="1">+IF(AND(ISNUMBER(OFFSET('Sanitation Data'!$H$4,0,10*ROW('Sanitation Data'!H134))),'Data Summary'!DE140="Yes"),100-OFFSET('Sanitation Data'!$H$4,0,10*ROW('Sanitation Data'!H134)),NA())</f>
        <v>#N/A</v>
      </c>
      <c r="AQ140" s="517" t="e">
        <f ca="1">+IF(AND(ISNUMBER(OFFSET('Sanitation Data'!$H$6,0,10*ROW('Sanitation Data'!H134))),'Data Summary'!DF140="Yes"),OFFSET('Sanitation Data'!$H$6,0,10*ROW('Sanitation Data'!H134)),NA())</f>
        <v>#N/A</v>
      </c>
      <c r="AR140" s="517" t="e">
        <f ca="1">+IF(AND(ISNUMBER(OFFSET('Sanitation Data'!$H$10,0,10*ROW('Sanitation Data'!H134))),'Data Summary'!DG140="Yes"),OFFSET('Sanitation Data'!$H$10,0,10*ROW('Sanitation Data'!H134)),NA())</f>
        <v>#N/A</v>
      </c>
      <c r="AS140" s="517" t="e">
        <f ca="1">+IF(AND(ISNUMBER(OFFSET('Sanitation Data'!$H$11,0,10*ROW('Sanitation Data'!H134))),'Data Summary'!DH140="Yes"),OFFSET('Sanitation Data'!$H$11,0,10*ROW('Sanitation Data'!H134)),NA())</f>
        <v>#N/A</v>
      </c>
      <c r="AT140" s="517" t="e">
        <f ca="1">+IF(AND(ISNUMBER(OFFSET('Sanitation Data'!$H$12,0,10*ROW('Sanitation Data'!H134))),'Data Summary'!DI140="Yes"),OFFSET('Sanitation Data'!$H$12,0,10*ROW('Sanitation Data'!H134)),NA())</f>
        <v>#N/A</v>
      </c>
      <c r="AU140" s="517" t="e">
        <f ca="1">+IF(AND(ISNUMBER(OFFSET('Sanitation Data'!$I$4,0,10*ROW('Sanitation Data'!I134))),'Data Summary'!DJ140="Yes"),100-OFFSET('Sanitation Data'!$I$4,0,10*ROW('Sanitation Data'!I134)),NA())</f>
        <v>#N/A</v>
      </c>
      <c r="AV140" s="517" t="e">
        <f ca="1">+IF(AND(ISNUMBER(OFFSET('Sanitation Data'!$I$6,0,10*ROW('Sanitation Data'!I134))),'Data Summary'!DK140="Yes"),OFFSET('Sanitation Data'!$I$6,0,10*ROW('Sanitation Data'!I134)),NA())</f>
        <v>#N/A</v>
      </c>
      <c r="AW140" s="517" t="e">
        <f ca="1">+IF(AND(ISNUMBER(OFFSET('Sanitation Data'!$I$10,0,10*ROW('Sanitation Data'!I134))),'Data Summary'!DL140="Yes"),OFFSET('Sanitation Data'!$I$10,0,10*ROW('Sanitation Data'!I134)),NA())</f>
        <v>#N/A</v>
      </c>
      <c r="AX140" s="517" t="e">
        <f ca="1">+IF(AND(ISNUMBER(OFFSET('Sanitation Data'!$I$11,0,10*ROW('Sanitation Data'!I134))),'Data Summary'!DM140="Yes"),OFFSET('Sanitation Data'!$I$11,0,10*ROW('Sanitation Data'!I134)),NA())</f>
        <v>#N/A</v>
      </c>
      <c r="AY140" s="517" t="e">
        <f ca="1">+IF(AND(ISNUMBER(OFFSET('Sanitation Data'!$I$12,0,10*ROW('Sanitation Data'!I134))),'Data Summary'!DN140="Yes"),OFFSET('Sanitation Data'!$I$12,0,10*ROW('Sanitation Data'!I134)),NA())</f>
        <v>#N/A</v>
      </c>
      <c r="AZ140" s="518" t="e">
        <f ca="1">+IF(AND(ISNUMBER(OFFSET('Hygiene Data'!$D$5,0,10*ROW('Hygiene Data'!D134))),'Data Summary'!DO140="Yes"),OFFSET('Hygiene Data'!$D$5,0,10*ROW('Hygiene Data'!D134)),NA())</f>
        <v>#N/A</v>
      </c>
      <c r="BA140" s="518" t="e">
        <f ca="1">+IF(AND(ISNUMBER(OFFSET('Hygiene Data'!$D$7,0,10*ROW('Hygiene Data'!D134))),'Data Summary'!DP140="Yes"),OFFSET('Hygiene Data'!$D$7,0,10*ROW('Hygiene Data'!D134)),NA())</f>
        <v>#N/A</v>
      </c>
      <c r="BB140" s="518" t="e">
        <f ca="1">+IF(AND(ISNUMBER(OFFSET('Hygiene Data'!$D$9,0,10*ROW('Hygiene Data'!D134))),'Data Summary'!DQ140="Yes"),OFFSET('Hygiene Data'!$D$9,0,10*ROW('Hygiene Data'!D134)),NA())</f>
        <v>#N/A</v>
      </c>
      <c r="BC140" s="518" t="e">
        <f ca="1">+IF(AND(ISNUMBER(OFFSET('Hygiene Data'!$E$5,0,10*ROW('Hygiene Data'!E134))),'Data Summary'!DR140="Yes"),OFFSET('Hygiene Data'!$E$5,0,10*ROW('Hygiene Data'!E134)),NA())</f>
        <v>#N/A</v>
      </c>
      <c r="BD140" s="518" t="e">
        <f ca="1">+IF(AND(ISNUMBER(OFFSET('Hygiene Data'!$E$7,0,10*ROW('Hygiene Data'!E134))),'Data Summary'!DS140="Yes"),OFFSET('Hygiene Data'!$E$7,0,10*ROW('Hygiene Data'!E134)),NA())</f>
        <v>#N/A</v>
      </c>
      <c r="BE140" s="518" t="e">
        <f ca="1">+IF(AND(ISNUMBER(OFFSET('Hygiene Data'!$E$9,0,10*ROW('Hygiene Data'!E134))),'Data Summary'!DT140="Yes"),OFFSET('Hygiene Data'!$E$9,0,10*ROW('Hygiene Data'!E134)),NA())</f>
        <v>#N/A</v>
      </c>
      <c r="BF140" s="518" t="e">
        <f ca="1">+IF(AND(ISNUMBER(OFFSET('Hygiene Data'!$F$5,0,10*ROW('Hygiene Data'!F134))),'Data Summary'!DU140="Yes"),OFFSET('Hygiene Data'!$F$5,0,10*ROW('Hygiene Data'!F134)),NA())</f>
        <v>#N/A</v>
      </c>
      <c r="BG140" s="518" t="e">
        <f ca="1">+IF(AND(ISNUMBER(OFFSET('Hygiene Data'!$F$7,0,10*ROW('Hygiene Data'!F134))),'Data Summary'!DV140="Yes"),OFFSET('Hygiene Data'!$F$7,0,10*ROW('Hygiene Data'!F134)),NA())</f>
        <v>#N/A</v>
      </c>
      <c r="BH140" s="518" t="e">
        <f ca="1">+IF(AND(ISNUMBER(OFFSET('Hygiene Data'!$F$9,0,10*ROW('Hygiene Data'!F134))),'Data Summary'!DW140="Yes"),OFFSET('Hygiene Data'!$F$9,0,10*ROW('Hygiene Data'!F134)),NA())</f>
        <v>#N/A</v>
      </c>
      <c r="BI140" s="518" t="e">
        <f ca="1">+IF(AND(ISNUMBER(OFFSET('Hygiene Data'!$G$5,0,10*ROW('Hygiene Data'!G134))),'Data Summary'!DX140="Yes"),OFFSET('Hygiene Data'!$G$5,0,10*ROW('Hygiene Data'!G134)),NA())</f>
        <v>#N/A</v>
      </c>
      <c r="BJ140" s="518" t="e">
        <f ca="1">+IF(AND(ISNUMBER(OFFSET('Hygiene Data'!$G$7,0,10*ROW('Hygiene Data'!G134))),'Data Summary'!DY140="Yes"),OFFSET('Hygiene Data'!$G$7,0,10*ROW('Hygiene Data'!G134)),NA())</f>
        <v>#N/A</v>
      </c>
      <c r="BK140" s="518" t="e">
        <f ca="1">+IF(AND(ISNUMBER(OFFSET('Hygiene Data'!$G$9,0,10*ROW('Hygiene Data'!G134))),'Data Summary'!DZ140="Yes"),OFFSET('Hygiene Data'!$G$9,0,10*ROW('Hygiene Data'!G134)),NA())</f>
        <v>#N/A</v>
      </c>
      <c r="BL140" s="518" t="e">
        <f ca="1">+IF(AND(ISNUMBER(OFFSET('Hygiene Data'!$H$5,0,10*ROW('Hygiene Data'!H134))),'Data Summary'!EA140="Yes"),OFFSET('Hygiene Data'!$H$5,0,10*ROW('Hygiene Data'!H134)),NA())</f>
        <v>#N/A</v>
      </c>
      <c r="BM140" s="518" t="e">
        <f ca="1">+IF(AND(ISNUMBER(OFFSET('Hygiene Data'!$H$7,0,10*ROW('Hygiene Data'!H134))),'Data Summary'!EB140="Yes"),OFFSET('Hygiene Data'!$H$7,0,10*ROW('Hygiene Data'!H134)),NA())</f>
        <v>#N/A</v>
      </c>
      <c r="BN140" s="518" t="e">
        <f ca="1">+IF(AND(ISNUMBER(OFFSET('Hygiene Data'!$H$9,0,10*ROW('Hygiene Data'!H134))),'Data Summary'!EC140="Yes"),OFFSET('Hygiene Data'!$H$9,0,10*ROW('Hygiene Data'!H134)),NA())</f>
        <v>#N/A</v>
      </c>
      <c r="BO140" s="518" t="e">
        <f ca="1">+IF(AND(ISNUMBER(OFFSET('Hygiene Data'!$I$5,0,10*ROW('Hygiene Data'!I134))),'Data Summary'!ED140="Yes"),OFFSET('Hygiene Data'!$I$5,0,10*ROW('Hygiene Data'!I134)),NA())</f>
        <v>#N/A</v>
      </c>
      <c r="BP140" s="518" t="e">
        <f ca="1">+IF(AND(ISNUMBER(OFFSET('Hygiene Data'!$I$7,0,10*ROW('Hygiene Data'!I134))),'Data Summary'!EE140="Yes"),OFFSET('Hygiene Data'!$I$7,0,10*ROW('Hygiene Data'!I134)),NA())</f>
        <v>#N/A</v>
      </c>
      <c r="BQ140" s="518" t="e">
        <f ca="1">+IF(AND(ISNUMBER(OFFSET('Hygiene Data'!$I$9,0,10*ROW('Hygiene Data'!I134))),'Data Summary'!EF140="Yes"),OFFSET('Hygiene Data'!$I$9,0,10*ROW('Hygiene Data'!I134)),NA())</f>
        <v>#N/A</v>
      </c>
    </row>
    <row r="141" spans="1:69" x14ac:dyDescent="0.25">
      <c r="A141" s="514" t="e">
        <f ca="1">+RIGHT('Data Summary'!A141,LEN('Data Summary'!A141)-9)</f>
        <v>#VALUE!</v>
      </c>
      <c r="B141" s="488" t="str">
        <f ca="1">+IF(ISTEXT('Data Summary'!B141),'Data Summary'!B141,"")</f>
        <v/>
      </c>
      <c r="C141" s="515" t="e">
        <f ca="1">+VALUE('Data Summary'!C141)</f>
        <v>#VALUE!</v>
      </c>
      <c r="D141" s="516" t="e">
        <f ca="1">+IF(AND(ISNUMBER(OFFSET('Water Data'!$D$4,0,10*ROW('Water Data'!D135))),'Data Summary'!BS141="Yes"),100-OFFSET('Water Data'!$D$4,0,10*ROW('Water Data'!D135)),NA())</f>
        <v>#N/A</v>
      </c>
      <c r="E141" s="516" t="e">
        <f ca="1">+IF(AND(ISNUMBER(OFFSET('Water Data'!$D$6,0,10*ROW('Water Data'!D135))),'Data Summary'!BT141="Yes"),OFFSET('Water Data'!$D$6,0,10*ROW('Water Data'!D135)),NA())</f>
        <v>#N/A</v>
      </c>
      <c r="F141" s="516" t="e">
        <f ca="1">+IF(AND(ISNUMBER(OFFSET('Water Data'!$D$9,0,10*ROW('Water Data'!D135))),'Data Summary'!BU141="Yes"),OFFSET('Water Data'!$D$9,0,10*ROW('Water Data'!D135)),NA())</f>
        <v>#N/A</v>
      </c>
      <c r="G141" s="516" t="e">
        <f ca="1">+IF(AND(ISNUMBER(OFFSET('Water Data'!$E$4,0,10*ROW('Water Data'!E135))),'Data Summary'!BV141="Yes"),100-OFFSET('Water Data'!$E$4,0,10*ROW('Water Data'!E135)),NA())</f>
        <v>#N/A</v>
      </c>
      <c r="H141" s="516" t="e">
        <f ca="1">+IF(AND(ISNUMBER(OFFSET('Water Data'!$E$6,0,10*ROW('Water Data'!E135))),'Data Summary'!BW141="Yes"),OFFSET('Water Data'!$E$6,0,10*ROW('Water Data'!E135)),NA())</f>
        <v>#N/A</v>
      </c>
      <c r="I141" s="516" t="e">
        <f ca="1">+IF(AND(ISNUMBER(OFFSET('Water Data'!$E$9,0,10*ROW('Water Data'!E135))),'Data Summary'!BX141="Yes"),OFFSET('Water Data'!$E$9,0,10*ROW('Water Data'!E135)),NA())</f>
        <v>#N/A</v>
      </c>
      <c r="J141" s="516" t="e">
        <f ca="1">+IF(AND(ISNUMBER(OFFSET('Water Data'!$F$4,0,10*ROW('Water Data'!F135))),'Data Summary'!BY141="Yes"),100-OFFSET('Water Data'!$F$4,0,10*ROW('Water Data'!F135)),NA())</f>
        <v>#N/A</v>
      </c>
      <c r="K141" s="516" t="e">
        <f ca="1">+IF(AND(ISNUMBER(OFFSET('Water Data'!$F$6,0,10*ROW('Water Data'!F135))),'Data Summary'!BZ141="Yes"),OFFSET('Water Data'!$F$6,0,10*ROW('Water Data'!F135)),NA())</f>
        <v>#N/A</v>
      </c>
      <c r="L141" s="516" t="e">
        <f ca="1">+IF(AND(ISNUMBER(OFFSET('Water Data'!$F$9,0,10*ROW('Water Data'!F135))),'Data Summary'!CA141="Yes"),OFFSET('Water Data'!$F$9,0,10*ROW('Water Data'!F135)),NA())</f>
        <v>#N/A</v>
      </c>
      <c r="M141" s="516" t="e">
        <f ca="1">+IF(AND(ISNUMBER(OFFSET('Water Data'!$G$4,0,10*ROW('Water Data'!G135))),'Data Summary'!CB141="Yes"),100-OFFSET('Water Data'!$G$4,0,10*ROW('Water Data'!G135)),NA())</f>
        <v>#N/A</v>
      </c>
      <c r="N141" s="516" t="e">
        <f ca="1">+IF(AND(ISNUMBER(OFFSET('Water Data'!$G$6,0,10*ROW('Water Data'!G135))),'Data Summary'!CC141="Yes"),OFFSET('Water Data'!$G$6,0,10*ROW('Water Data'!G135)),NA())</f>
        <v>#N/A</v>
      </c>
      <c r="O141" s="516" t="e">
        <f ca="1">+IF(AND(ISNUMBER(OFFSET('Water Data'!$G$9,0,10*ROW('Water Data'!G135))),'Data Summary'!CD141="Yes"),OFFSET('Water Data'!$G$9,0,10*ROW('Water Data'!G135)),NA())</f>
        <v>#N/A</v>
      </c>
      <c r="P141" s="516" t="e">
        <f ca="1">+IF(AND(ISNUMBER(OFFSET('Water Data'!$H$4,0,10*ROW('Water Data'!H135))),'Data Summary'!CE141="Yes"),100-OFFSET('Water Data'!$H$4,0,10*ROW('Water Data'!H135)),NA())</f>
        <v>#N/A</v>
      </c>
      <c r="Q141" s="516" t="e">
        <f ca="1">+IF(AND(ISNUMBER(OFFSET('Water Data'!$H$6,0,10*ROW('Water Data'!H135))),'Data Summary'!CF141="Yes"),OFFSET('Water Data'!$H$6,0,10*ROW('Water Data'!H135)),NA())</f>
        <v>#N/A</v>
      </c>
      <c r="R141" s="516" t="e">
        <f ca="1">+IF(AND(ISNUMBER(OFFSET('Water Data'!$H$9,0,10*ROW('Water Data'!H135))),'Data Summary'!CG141="Yes"),OFFSET('Water Data'!$H$9,0,10*ROW('Water Data'!H135)),NA())</f>
        <v>#N/A</v>
      </c>
      <c r="S141" s="516" t="e">
        <f ca="1">+IF(AND(ISNUMBER(OFFSET('Water Data'!$I$4,0,10*ROW('Water Data'!I135))),'Data Summary'!CH141="Yes"),100-OFFSET('Water Data'!$I$4,0,10*ROW('Water Data'!I135)),NA())</f>
        <v>#N/A</v>
      </c>
      <c r="T141" s="516" t="e">
        <f ca="1">+IF(AND(ISNUMBER(OFFSET('Water Data'!$I$6,0,10*ROW('Water Data'!I135))),'Data Summary'!CI141="Yes"),OFFSET('Water Data'!$I$6,0,10*ROW('Water Data'!I135)),NA())</f>
        <v>#N/A</v>
      </c>
      <c r="U141" s="516" t="e">
        <f ca="1">+IF(AND(ISNUMBER(OFFSET('Water Data'!$I$9,0,10*ROW('Water Data'!I135))),'Data Summary'!CJ141="Yes"),OFFSET('Water Data'!$I$9,0,10*ROW('Water Data'!I135)),NA())</f>
        <v>#N/A</v>
      </c>
      <c r="V141" s="517" t="e">
        <f ca="1">+IF(AND(ISNUMBER(OFFSET('Sanitation Data'!$D$4,0,10*ROW('Sanitation Data'!D135))),'Data Summary'!CK141="Yes"),100-OFFSET('Sanitation Data'!$D$4,0,10*ROW('Sanitation Data'!D135)),NA())</f>
        <v>#N/A</v>
      </c>
      <c r="W141" s="517" t="e">
        <f ca="1">+IF(AND(ISNUMBER(OFFSET('Sanitation Data'!$D$6,0,10*ROW('Sanitation Data'!D135))),'Data Summary'!CL141="Yes"),OFFSET('Sanitation Data'!$D$6,0,10*ROW('Sanitation Data'!D135)),NA())</f>
        <v>#N/A</v>
      </c>
      <c r="X141" s="517" t="e">
        <f ca="1">+IF(AND(ISNUMBER(OFFSET('Sanitation Data'!$D$10,0,10*ROW('Sanitation Data'!D135))),'Data Summary'!CM141="Yes"),OFFSET('Sanitation Data'!$D$10,0,10*ROW('Sanitation Data'!D135)),NA())</f>
        <v>#N/A</v>
      </c>
      <c r="Y141" s="517" t="e">
        <f ca="1">+IF(AND(ISNUMBER(OFFSET('Sanitation Data'!$D$11,0,10*ROW('Sanitation Data'!D135))),'Data Summary'!CN141="Yes"),OFFSET('Sanitation Data'!$D$11,0,10*ROW('Sanitation Data'!D135)),NA())</f>
        <v>#N/A</v>
      </c>
      <c r="Z141" s="517" t="e">
        <f ca="1">+IF(AND(ISNUMBER(OFFSET('Sanitation Data'!$D$12,0,10*ROW('Sanitation Data'!D135))),'Data Summary'!CO141="Yes"),OFFSET('Sanitation Data'!$D$12,0,10*ROW('Sanitation Data'!D135)),NA())</f>
        <v>#N/A</v>
      </c>
      <c r="AA141" s="517" t="e">
        <f ca="1">+IF(AND(ISNUMBER(OFFSET('Sanitation Data'!$E$4,0,10*ROW('Sanitation Data'!E135))),'Data Summary'!CP141="Yes"),100-OFFSET('Sanitation Data'!$E$4,0,10*ROW('Sanitation Data'!E135)),NA())</f>
        <v>#N/A</v>
      </c>
      <c r="AB141" s="517" t="e">
        <f ca="1">+IF(AND(ISNUMBER(OFFSET('Sanitation Data'!$E$6,0,10*ROW('Sanitation Data'!E135))),'Data Summary'!CQ141="Yes"),OFFSET('Sanitation Data'!$E$6,0,10*ROW('Sanitation Data'!E135)),NA())</f>
        <v>#N/A</v>
      </c>
      <c r="AC141" s="517" t="e">
        <f ca="1">+IF(AND(ISNUMBER(OFFSET('Sanitation Data'!$E$10,0,10*ROW('Sanitation Data'!E135))),'Data Summary'!CR141="Yes"),OFFSET('Sanitation Data'!$E$10,0,10*ROW('Sanitation Data'!E135)),NA())</f>
        <v>#N/A</v>
      </c>
      <c r="AD141" s="517" t="e">
        <f ca="1">+IF(AND(ISNUMBER(OFFSET('Sanitation Data'!$E$11,0,10*ROW('Sanitation Data'!E135))),'Data Summary'!CS141="Yes"),OFFSET('Sanitation Data'!$E$11,0,10*ROW('Sanitation Data'!E135)),NA())</f>
        <v>#N/A</v>
      </c>
      <c r="AE141" s="517" t="e">
        <f ca="1">+IF(AND(ISNUMBER(OFFSET('Sanitation Data'!$E$12,0,10*ROW('Sanitation Data'!E135))),'Data Summary'!CT141="Yes"),OFFSET('Sanitation Data'!$E$12,0,10*ROW('Sanitation Data'!E135)),NA())</f>
        <v>#N/A</v>
      </c>
      <c r="AF141" s="517" t="e">
        <f ca="1">+IF(AND(ISNUMBER(OFFSET('Sanitation Data'!$F$4,0,10*ROW('Sanitation Data'!F135))),'Data Summary'!CU141="Yes"),100-OFFSET('Sanitation Data'!$F$4,0,10*ROW('Sanitation Data'!F135)),NA())</f>
        <v>#N/A</v>
      </c>
      <c r="AG141" s="517" t="e">
        <f ca="1">+IF(AND(ISNUMBER(OFFSET('Sanitation Data'!$F$6,0,10*ROW('Sanitation Data'!F135))),'Data Summary'!CV141="Yes"),OFFSET('Sanitation Data'!$F$6,0,10*ROW('Sanitation Data'!F135)),NA())</f>
        <v>#N/A</v>
      </c>
      <c r="AH141" s="517" t="e">
        <f ca="1">+IF(AND(ISNUMBER(OFFSET('Sanitation Data'!$F$10,0,10*ROW('Sanitation Data'!F135))),'Data Summary'!CW141="Yes"),OFFSET('Sanitation Data'!$F$10,0,10*ROW('Sanitation Data'!F135)),NA())</f>
        <v>#N/A</v>
      </c>
      <c r="AI141" s="517" t="e">
        <f ca="1">+IF(AND(ISNUMBER(OFFSET('Sanitation Data'!$F$11,0,10*ROW('Sanitation Data'!F135))),'Data Summary'!CX141="Yes"),OFFSET('Sanitation Data'!$F$11,0,10*ROW('Sanitation Data'!F135)),NA())</f>
        <v>#N/A</v>
      </c>
      <c r="AJ141" s="517" t="e">
        <f ca="1">+IF(AND(ISNUMBER(OFFSET('Sanitation Data'!$F$12,0,10*ROW('Sanitation Data'!F135))),'Data Summary'!CY141="Yes"),OFFSET('Sanitation Data'!$F$12,0,10*ROW('Sanitation Data'!F135)),NA())</f>
        <v>#N/A</v>
      </c>
      <c r="AK141" s="517" t="e">
        <f ca="1">+IF(AND(ISNUMBER(OFFSET('Sanitation Data'!$G$4,0,10*ROW('Sanitation Data'!G135))),'Data Summary'!CZ141="Yes"),100-OFFSET('Sanitation Data'!$G$4,0,10*ROW('Sanitation Data'!G135)),NA())</f>
        <v>#N/A</v>
      </c>
      <c r="AL141" s="517" t="e">
        <f ca="1">+IF(AND(ISNUMBER(OFFSET('Sanitation Data'!$G$6,0,10*ROW('Sanitation Data'!G135))),'Data Summary'!DA141="Yes"),OFFSET('Sanitation Data'!$G$6,0,10*ROW('Sanitation Data'!G135)),NA())</f>
        <v>#N/A</v>
      </c>
      <c r="AM141" s="517" t="e">
        <f ca="1">+IF(AND(ISNUMBER(OFFSET('Sanitation Data'!$G$10,0,10*ROW('Sanitation Data'!G135))),'Data Summary'!DB141="Yes"),OFFSET('Sanitation Data'!$G$10,0,10*ROW('Sanitation Data'!G135)),NA())</f>
        <v>#N/A</v>
      </c>
      <c r="AN141" s="517" t="e">
        <f ca="1">+IF(AND(ISNUMBER(OFFSET('Sanitation Data'!$G$11,0,10*ROW('Sanitation Data'!G135))),'Data Summary'!DC141="Yes"),OFFSET('Sanitation Data'!$G$11,0,10*ROW('Sanitation Data'!G135)),NA())</f>
        <v>#N/A</v>
      </c>
      <c r="AO141" s="517" t="e">
        <f ca="1">+IF(AND(ISNUMBER(OFFSET('Sanitation Data'!$G$12,0,10*ROW('Sanitation Data'!G135))),'Data Summary'!DD141="Yes"),OFFSET('Sanitation Data'!$G$12,0,10*ROW('Sanitation Data'!G135)),NA())</f>
        <v>#N/A</v>
      </c>
      <c r="AP141" s="517" t="e">
        <f ca="1">+IF(AND(ISNUMBER(OFFSET('Sanitation Data'!$H$4,0,10*ROW('Sanitation Data'!H135))),'Data Summary'!DE141="Yes"),100-OFFSET('Sanitation Data'!$H$4,0,10*ROW('Sanitation Data'!H135)),NA())</f>
        <v>#N/A</v>
      </c>
      <c r="AQ141" s="517" t="e">
        <f ca="1">+IF(AND(ISNUMBER(OFFSET('Sanitation Data'!$H$6,0,10*ROW('Sanitation Data'!H135))),'Data Summary'!DF141="Yes"),OFFSET('Sanitation Data'!$H$6,0,10*ROW('Sanitation Data'!H135)),NA())</f>
        <v>#N/A</v>
      </c>
      <c r="AR141" s="517" t="e">
        <f ca="1">+IF(AND(ISNUMBER(OFFSET('Sanitation Data'!$H$10,0,10*ROW('Sanitation Data'!H135))),'Data Summary'!DG141="Yes"),OFFSET('Sanitation Data'!$H$10,0,10*ROW('Sanitation Data'!H135)),NA())</f>
        <v>#N/A</v>
      </c>
      <c r="AS141" s="517" t="e">
        <f ca="1">+IF(AND(ISNUMBER(OFFSET('Sanitation Data'!$H$11,0,10*ROW('Sanitation Data'!H135))),'Data Summary'!DH141="Yes"),OFFSET('Sanitation Data'!$H$11,0,10*ROW('Sanitation Data'!H135)),NA())</f>
        <v>#N/A</v>
      </c>
      <c r="AT141" s="517" t="e">
        <f ca="1">+IF(AND(ISNUMBER(OFFSET('Sanitation Data'!$H$12,0,10*ROW('Sanitation Data'!H135))),'Data Summary'!DI141="Yes"),OFFSET('Sanitation Data'!$H$12,0,10*ROW('Sanitation Data'!H135)),NA())</f>
        <v>#N/A</v>
      </c>
      <c r="AU141" s="517" t="e">
        <f ca="1">+IF(AND(ISNUMBER(OFFSET('Sanitation Data'!$I$4,0,10*ROW('Sanitation Data'!I135))),'Data Summary'!DJ141="Yes"),100-OFFSET('Sanitation Data'!$I$4,0,10*ROW('Sanitation Data'!I135)),NA())</f>
        <v>#N/A</v>
      </c>
      <c r="AV141" s="517" t="e">
        <f ca="1">+IF(AND(ISNUMBER(OFFSET('Sanitation Data'!$I$6,0,10*ROW('Sanitation Data'!I135))),'Data Summary'!DK141="Yes"),OFFSET('Sanitation Data'!$I$6,0,10*ROW('Sanitation Data'!I135)),NA())</f>
        <v>#N/A</v>
      </c>
      <c r="AW141" s="517" t="e">
        <f ca="1">+IF(AND(ISNUMBER(OFFSET('Sanitation Data'!$I$10,0,10*ROW('Sanitation Data'!I135))),'Data Summary'!DL141="Yes"),OFFSET('Sanitation Data'!$I$10,0,10*ROW('Sanitation Data'!I135)),NA())</f>
        <v>#N/A</v>
      </c>
      <c r="AX141" s="517" t="e">
        <f ca="1">+IF(AND(ISNUMBER(OFFSET('Sanitation Data'!$I$11,0,10*ROW('Sanitation Data'!I135))),'Data Summary'!DM141="Yes"),OFFSET('Sanitation Data'!$I$11,0,10*ROW('Sanitation Data'!I135)),NA())</f>
        <v>#N/A</v>
      </c>
      <c r="AY141" s="517" t="e">
        <f ca="1">+IF(AND(ISNUMBER(OFFSET('Sanitation Data'!$I$12,0,10*ROW('Sanitation Data'!I135))),'Data Summary'!DN141="Yes"),OFFSET('Sanitation Data'!$I$12,0,10*ROW('Sanitation Data'!I135)),NA())</f>
        <v>#N/A</v>
      </c>
      <c r="AZ141" s="518" t="e">
        <f ca="1">+IF(AND(ISNUMBER(OFFSET('Hygiene Data'!$D$5,0,10*ROW('Hygiene Data'!D135))),'Data Summary'!DO141="Yes"),OFFSET('Hygiene Data'!$D$5,0,10*ROW('Hygiene Data'!D135)),NA())</f>
        <v>#N/A</v>
      </c>
      <c r="BA141" s="518" t="e">
        <f ca="1">+IF(AND(ISNUMBER(OFFSET('Hygiene Data'!$D$7,0,10*ROW('Hygiene Data'!D135))),'Data Summary'!DP141="Yes"),OFFSET('Hygiene Data'!$D$7,0,10*ROW('Hygiene Data'!D135)),NA())</f>
        <v>#N/A</v>
      </c>
      <c r="BB141" s="518" t="e">
        <f ca="1">+IF(AND(ISNUMBER(OFFSET('Hygiene Data'!$D$9,0,10*ROW('Hygiene Data'!D135))),'Data Summary'!DQ141="Yes"),OFFSET('Hygiene Data'!$D$9,0,10*ROW('Hygiene Data'!D135)),NA())</f>
        <v>#N/A</v>
      </c>
      <c r="BC141" s="518" t="e">
        <f ca="1">+IF(AND(ISNUMBER(OFFSET('Hygiene Data'!$E$5,0,10*ROW('Hygiene Data'!E135))),'Data Summary'!DR141="Yes"),OFFSET('Hygiene Data'!$E$5,0,10*ROW('Hygiene Data'!E135)),NA())</f>
        <v>#N/A</v>
      </c>
      <c r="BD141" s="518" t="e">
        <f ca="1">+IF(AND(ISNUMBER(OFFSET('Hygiene Data'!$E$7,0,10*ROW('Hygiene Data'!E135))),'Data Summary'!DS141="Yes"),OFFSET('Hygiene Data'!$E$7,0,10*ROW('Hygiene Data'!E135)),NA())</f>
        <v>#N/A</v>
      </c>
      <c r="BE141" s="518" t="e">
        <f ca="1">+IF(AND(ISNUMBER(OFFSET('Hygiene Data'!$E$9,0,10*ROW('Hygiene Data'!E135))),'Data Summary'!DT141="Yes"),OFFSET('Hygiene Data'!$E$9,0,10*ROW('Hygiene Data'!E135)),NA())</f>
        <v>#N/A</v>
      </c>
      <c r="BF141" s="518" t="e">
        <f ca="1">+IF(AND(ISNUMBER(OFFSET('Hygiene Data'!$F$5,0,10*ROW('Hygiene Data'!F135))),'Data Summary'!DU141="Yes"),OFFSET('Hygiene Data'!$F$5,0,10*ROW('Hygiene Data'!F135)),NA())</f>
        <v>#N/A</v>
      </c>
      <c r="BG141" s="518" t="e">
        <f ca="1">+IF(AND(ISNUMBER(OFFSET('Hygiene Data'!$F$7,0,10*ROW('Hygiene Data'!F135))),'Data Summary'!DV141="Yes"),OFFSET('Hygiene Data'!$F$7,0,10*ROW('Hygiene Data'!F135)),NA())</f>
        <v>#N/A</v>
      </c>
      <c r="BH141" s="518" t="e">
        <f ca="1">+IF(AND(ISNUMBER(OFFSET('Hygiene Data'!$F$9,0,10*ROW('Hygiene Data'!F135))),'Data Summary'!DW141="Yes"),OFFSET('Hygiene Data'!$F$9,0,10*ROW('Hygiene Data'!F135)),NA())</f>
        <v>#N/A</v>
      </c>
      <c r="BI141" s="518" t="e">
        <f ca="1">+IF(AND(ISNUMBER(OFFSET('Hygiene Data'!$G$5,0,10*ROW('Hygiene Data'!G135))),'Data Summary'!DX141="Yes"),OFFSET('Hygiene Data'!$G$5,0,10*ROW('Hygiene Data'!G135)),NA())</f>
        <v>#N/A</v>
      </c>
      <c r="BJ141" s="518" t="e">
        <f ca="1">+IF(AND(ISNUMBER(OFFSET('Hygiene Data'!$G$7,0,10*ROW('Hygiene Data'!G135))),'Data Summary'!DY141="Yes"),OFFSET('Hygiene Data'!$G$7,0,10*ROW('Hygiene Data'!G135)),NA())</f>
        <v>#N/A</v>
      </c>
      <c r="BK141" s="518" t="e">
        <f ca="1">+IF(AND(ISNUMBER(OFFSET('Hygiene Data'!$G$9,0,10*ROW('Hygiene Data'!G135))),'Data Summary'!DZ141="Yes"),OFFSET('Hygiene Data'!$G$9,0,10*ROW('Hygiene Data'!G135)),NA())</f>
        <v>#N/A</v>
      </c>
      <c r="BL141" s="518" t="e">
        <f ca="1">+IF(AND(ISNUMBER(OFFSET('Hygiene Data'!$H$5,0,10*ROW('Hygiene Data'!H135))),'Data Summary'!EA141="Yes"),OFFSET('Hygiene Data'!$H$5,0,10*ROW('Hygiene Data'!H135)),NA())</f>
        <v>#N/A</v>
      </c>
      <c r="BM141" s="518" t="e">
        <f ca="1">+IF(AND(ISNUMBER(OFFSET('Hygiene Data'!$H$7,0,10*ROW('Hygiene Data'!H135))),'Data Summary'!EB141="Yes"),OFFSET('Hygiene Data'!$H$7,0,10*ROW('Hygiene Data'!H135)),NA())</f>
        <v>#N/A</v>
      </c>
      <c r="BN141" s="518" t="e">
        <f ca="1">+IF(AND(ISNUMBER(OFFSET('Hygiene Data'!$H$9,0,10*ROW('Hygiene Data'!H135))),'Data Summary'!EC141="Yes"),OFFSET('Hygiene Data'!$H$9,0,10*ROW('Hygiene Data'!H135)),NA())</f>
        <v>#N/A</v>
      </c>
      <c r="BO141" s="518" t="e">
        <f ca="1">+IF(AND(ISNUMBER(OFFSET('Hygiene Data'!$I$5,0,10*ROW('Hygiene Data'!I135))),'Data Summary'!ED141="Yes"),OFFSET('Hygiene Data'!$I$5,0,10*ROW('Hygiene Data'!I135)),NA())</f>
        <v>#N/A</v>
      </c>
      <c r="BP141" s="518" t="e">
        <f ca="1">+IF(AND(ISNUMBER(OFFSET('Hygiene Data'!$I$7,0,10*ROW('Hygiene Data'!I135))),'Data Summary'!EE141="Yes"),OFFSET('Hygiene Data'!$I$7,0,10*ROW('Hygiene Data'!I135)),NA())</f>
        <v>#N/A</v>
      </c>
      <c r="BQ141" s="518" t="e">
        <f ca="1">+IF(AND(ISNUMBER(OFFSET('Hygiene Data'!$I$9,0,10*ROW('Hygiene Data'!I135))),'Data Summary'!EF141="Yes"),OFFSET('Hygiene Data'!$I$9,0,10*ROW('Hygiene Data'!I135)),NA())</f>
        <v>#N/A</v>
      </c>
    </row>
    <row r="142" spans="1:69" x14ac:dyDescent="0.25">
      <c r="A142" s="514" t="e">
        <f ca="1">+RIGHT('Data Summary'!A142,LEN('Data Summary'!A142)-9)</f>
        <v>#VALUE!</v>
      </c>
      <c r="B142" s="488" t="str">
        <f ca="1">+IF(ISTEXT('Data Summary'!B142),'Data Summary'!B142,"")</f>
        <v/>
      </c>
      <c r="C142" s="515" t="e">
        <f ca="1">+VALUE('Data Summary'!C142)</f>
        <v>#VALUE!</v>
      </c>
      <c r="D142" s="516" t="e">
        <f ca="1">+IF(AND(ISNUMBER(OFFSET('Water Data'!$D$4,0,10*ROW('Water Data'!D136))),'Data Summary'!BS142="Yes"),100-OFFSET('Water Data'!$D$4,0,10*ROW('Water Data'!D136)),NA())</f>
        <v>#N/A</v>
      </c>
      <c r="E142" s="516" t="e">
        <f ca="1">+IF(AND(ISNUMBER(OFFSET('Water Data'!$D$6,0,10*ROW('Water Data'!D136))),'Data Summary'!BT142="Yes"),OFFSET('Water Data'!$D$6,0,10*ROW('Water Data'!D136)),NA())</f>
        <v>#N/A</v>
      </c>
      <c r="F142" s="516" t="e">
        <f ca="1">+IF(AND(ISNUMBER(OFFSET('Water Data'!$D$9,0,10*ROW('Water Data'!D136))),'Data Summary'!BU142="Yes"),OFFSET('Water Data'!$D$9,0,10*ROW('Water Data'!D136)),NA())</f>
        <v>#N/A</v>
      </c>
      <c r="G142" s="516" t="e">
        <f ca="1">+IF(AND(ISNUMBER(OFFSET('Water Data'!$E$4,0,10*ROW('Water Data'!E136))),'Data Summary'!BV142="Yes"),100-OFFSET('Water Data'!$E$4,0,10*ROW('Water Data'!E136)),NA())</f>
        <v>#N/A</v>
      </c>
      <c r="H142" s="516" t="e">
        <f ca="1">+IF(AND(ISNUMBER(OFFSET('Water Data'!$E$6,0,10*ROW('Water Data'!E136))),'Data Summary'!BW142="Yes"),OFFSET('Water Data'!$E$6,0,10*ROW('Water Data'!E136)),NA())</f>
        <v>#N/A</v>
      </c>
      <c r="I142" s="516" t="e">
        <f ca="1">+IF(AND(ISNUMBER(OFFSET('Water Data'!$E$9,0,10*ROW('Water Data'!E136))),'Data Summary'!BX142="Yes"),OFFSET('Water Data'!$E$9,0,10*ROW('Water Data'!E136)),NA())</f>
        <v>#N/A</v>
      </c>
      <c r="J142" s="516" t="e">
        <f ca="1">+IF(AND(ISNUMBER(OFFSET('Water Data'!$F$4,0,10*ROW('Water Data'!F136))),'Data Summary'!BY142="Yes"),100-OFFSET('Water Data'!$F$4,0,10*ROW('Water Data'!F136)),NA())</f>
        <v>#N/A</v>
      </c>
      <c r="K142" s="516" t="e">
        <f ca="1">+IF(AND(ISNUMBER(OFFSET('Water Data'!$F$6,0,10*ROW('Water Data'!F136))),'Data Summary'!BZ142="Yes"),OFFSET('Water Data'!$F$6,0,10*ROW('Water Data'!F136)),NA())</f>
        <v>#N/A</v>
      </c>
      <c r="L142" s="516" t="e">
        <f ca="1">+IF(AND(ISNUMBER(OFFSET('Water Data'!$F$9,0,10*ROW('Water Data'!F136))),'Data Summary'!CA142="Yes"),OFFSET('Water Data'!$F$9,0,10*ROW('Water Data'!F136)),NA())</f>
        <v>#N/A</v>
      </c>
      <c r="M142" s="516" t="e">
        <f ca="1">+IF(AND(ISNUMBER(OFFSET('Water Data'!$G$4,0,10*ROW('Water Data'!G136))),'Data Summary'!CB142="Yes"),100-OFFSET('Water Data'!$G$4,0,10*ROW('Water Data'!G136)),NA())</f>
        <v>#N/A</v>
      </c>
      <c r="N142" s="516" t="e">
        <f ca="1">+IF(AND(ISNUMBER(OFFSET('Water Data'!$G$6,0,10*ROW('Water Data'!G136))),'Data Summary'!CC142="Yes"),OFFSET('Water Data'!$G$6,0,10*ROW('Water Data'!G136)),NA())</f>
        <v>#N/A</v>
      </c>
      <c r="O142" s="516" t="e">
        <f ca="1">+IF(AND(ISNUMBER(OFFSET('Water Data'!$G$9,0,10*ROW('Water Data'!G136))),'Data Summary'!CD142="Yes"),OFFSET('Water Data'!$G$9,0,10*ROW('Water Data'!G136)),NA())</f>
        <v>#N/A</v>
      </c>
      <c r="P142" s="516" t="e">
        <f ca="1">+IF(AND(ISNUMBER(OFFSET('Water Data'!$H$4,0,10*ROW('Water Data'!H136))),'Data Summary'!CE142="Yes"),100-OFFSET('Water Data'!$H$4,0,10*ROW('Water Data'!H136)),NA())</f>
        <v>#N/A</v>
      </c>
      <c r="Q142" s="516" t="e">
        <f ca="1">+IF(AND(ISNUMBER(OFFSET('Water Data'!$H$6,0,10*ROW('Water Data'!H136))),'Data Summary'!CF142="Yes"),OFFSET('Water Data'!$H$6,0,10*ROW('Water Data'!H136)),NA())</f>
        <v>#N/A</v>
      </c>
      <c r="R142" s="516" t="e">
        <f ca="1">+IF(AND(ISNUMBER(OFFSET('Water Data'!$H$9,0,10*ROW('Water Data'!H136))),'Data Summary'!CG142="Yes"),OFFSET('Water Data'!$H$9,0,10*ROW('Water Data'!H136)),NA())</f>
        <v>#N/A</v>
      </c>
      <c r="S142" s="516" t="e">
        <f ca="1">+IF(AND(ISNUMBER(OFFSET('Water Data'!$I$4,0,10*ROW('Water Data'!I136))),'Data Summary'!CH142="Yes"),100-OFFSET('Water Data'!$I$4,0,10*ROW('Water Data'!I136)),NA())</f>
        <v>#N/A</v>
      </c>
      <c r="T142" s="516" t="e">
        <f ca="1">+IF(AND(ISNUMBER(OFFSET('Water Data'!$I$6,0,10*ROW('Water Data'!I136))),'Data Summary'!CI142="Yes"),OFFSET('Water Data'!$I$6,0,10*ROW('Water Data'!I136)),NA())</f>
        <v>#N/A</v>
      </c>
      <c r="U142" s="516" t="e">
        <f ca="1">+IF(AND(ISNUMBER(OFFSET('Water Data'!$I$9,0,10*ROW('Water Data'!I136))),'Data Summary'!CJ142="Yes"),OFFSET('Water Data'!$I$9,0,10*ROW('Water Data'!I136)),NA())</f>
        <v>#N/A</v>
      </c>
      <c r="V142" s="517" t="e">
        <f ca="1">+IF(AND(ISNUMBER(OFFSET('Sanitation Data'!$D$4,0,10*ROW('Sanitation Data'!D136))),'Data Summary'!CK142="Yes"),100-OFFSET('Sanitation Data'!$D$4,0,10*ROW('Sanitation Data'!D136)),NA())</f>
        <v>#N/A</v>
      </c>
      <c r="W142" s="517" t="e">
        <f ca="1">+IF(AND(ISNUMBER(OFFSET('Sanitation Data'!$D$6,0,10*ROW('Sanitation Data'!D136))),'Data Summary'!CL142="Yes"),OFFSET('Sanitation Data'!$D$6,0,10*ROW('Sanitation Data'!D136)),NA())</f>
        <v>#N/A</v>
      </c>
      <c r="X142" s="517" t="e">
        <f ca="1">+IF(AND(ISNUMBER(OFFSET('Sanitation Data'!$D$10,0,10*ROW('Sanitation Data'!D136))),'Data Summary'!CM142="Yes"),OFFSET('Sanitation Data'!$D$10,0,10*ROW('Sanitation Data'!D136)),NA())</f>
        <v>#N/A</v>
      </c>
      <c r="Y142" s="517" t="e">
        <f ca="1">+IF(AND(ISNUMBER(OFFSET('Sanitation Data'!$D$11,0,10*ROW('Sanitation Data'!D136))),'Data Summary'!CN142="Yes"),OFFSET('Sanitation Data'!$D$11,0,10*ROW('Sanitation Data'!D136)),NA())</f>
        <v>#N/A</v>
      </c>
      <c r="Z142" s="517" t="e">
        <f ca="1">+IF(AND(ISNUMBER(OFFSET('Sanitation Data'!$D$12,0,10*ROW('Sanitation Data'!D136))),'Data Summary'!CO142="Yes"),OFFSET('Sanitation Data'!$D$12,0,10*ROW('Sanitation Data'!D136)),NA())</f>
        <v>#N/A</v>
      </c>
      <c r="AA142" s="517" t="e">
        <f ca="1">+IF(AND(ISNUMBER(OFFSET('Sanitation Data'!$E$4,0,10*ROW('Sanitation Data'!E136))),'Data Summary'!CP142="Yes"),100-OFFSET('Sanitation Data'!$E$4,0,10*ROW('Sanitation Data'!E136)),NA())</f>
        <v>#N/A</v>
      </c>
      <c r="AB142" s="517" t="e">
        <f ca="1">+IF(AND(ISNUMBER(OFFSET('Sanitation Data'!$E$6,0,10*ROW('Sanitation Data'!E136))),'Data Summary'!CQ142="Yes"),OFFSET('Sanitation Data'!$E$6,0,10*ROW('Sanitation Data'!E136)),NA())</f>
        <v>#N/A</v>
      </c>
      <c r="AC142" s="517" t="e">
        <f ca="1">+IF(AND(ISNUMBER(OFFSET('Sanitation Data'!$E$10,0,10*ROW('Sanitation Data'!E136))),'Data Summary'!CR142="Yes"),OFFSET('Sanitation Data'!$E$10,0,10*ROW('Sanitation Data'!E136)),NA())</f>
        <v>#N/A</v>
      </c>
      <c r="AD142" s="517" t="e">
        <f ca="1">+IF(AND(ISNUMBER(OFFSET('Sanitation Data'!$E$11,0,10*ROW('Sanitation Data'!E136))),'Data Summary'!CS142="Yes"),OFFSET('Sanitation Data'!$E$11,0,10*ROW('Sanitation Data'!E136)),NA())</f>
        <v>#N/A</v>
      </c>
      <c r="AE142" s="517" t="e">
        <f ca="1">+IF(AND(ISNUMBER(OFFSET('Sanitation Data'!$E$12,0,10*ROW('Sanitation Data'!E136))),'Data Summary'!CT142="Yes"),OFFSET('Sanitation Data'!$E$12,0,10*ROW('Sanitation Data'!E136)),NA())</f>
        <v>#N/A</v>
      </c>
      <c r="AF142" s="517" t="e">
        <f ca="1">+IF(AND(ISNUMBER(OFFSET('Sanitation Data'!$F$4,0,10*ROW('Sanitation Data'!F136))),'Data Summary'!CU142="Yes"),100-OFFSET('Sanitation Data'!$F$4,0,10*ROW('Sanitation Data'!F136)),NA())</f>
        <v>#N/A</v>
      </c>
      <c r="AG142" s="517" t="e">
        <f ca="1">+IF(AND(ISNUMBER(OFFSET('Sanitation Data'!$F$6,0,10*ROW('Sanitation Data'!F136))),'Data Summary'!CV142="Yes"),OFFSET('Sanitation Data'!$F$6,0,10*ROW('Sanitation Data'!F136)),NA())</f>
        <v>#N/A</v>
      </c>
      <c r="AH142" s="517" t="e">
        <f ca="1">+IF(AND(ISNUMBER(OFFSET('Sanitation Data'!$F$10,0,10*ROW('Sanitation Data'!F136))),'Data Summary'!CW142="Yes"),OFFSET('Sanitation Data'!$F$10,0,10*ROW('Sanitation Data'!F136)),NA())</f>
        <v>#N/A</v>
      </c>
      <c r="AI142" s="517" t="e">
        <f ca="1">+IF(AND(ISNUMBER(OFFSET('Sanitation Data'!$F$11,0,10*ROW('Sanitation Data'!F136))),'Data Summary'!CX142="Yes"),OFFSET('Sanitation Data'!$F$11,0,10*ROW('Sanitation Data'!F136)),NA())</f>
        <v>#N/A</v>
      </c>
      <c r="AJ142" s="517" t="e">
        <f ca="1">+IF(AND(ISNUMBER(OFFSET('Sanitation Data'!$F$12,0,10*ROW('Sanitation Data'!F136))),'Data Summary'!CY142="Yes"),OFFSET('Sanitation Data'!$F$12,0,10*ROW('Sanitation Data'!F136)),NA())</f>
        <v>#N/A</v>
      </c>
      <c r="AK142" s="517" t="e">
        <f ca="1">+IF(AND(ISNUMBER(OFFSET('Sanitation Data'!$G$4,0,10*ROW('Sanitation Data'!G136))),'Data Summary'!CZ142="Yes"),100-OFFSET('Sanitation Data'!$G$4,0,10*ROW('Sanitation Data'!G136)),NA())</f>
        <v>#N/A</v>
      </c>
      <c r="AL142" s="517" t="e">
        <f ca="1">+IF(AND(ISNUMBER(OFFSET('Sanitation Data'!$G$6,0,10*ROW('Sanitation Data'!G136))),'Data Summary'!DA142="Yes"),OFFSET('Sanitation Data'!$G$6,0,10*ROW('Sanitation Data'!G136)),NA())</f>
        <v>#N/A</v>
      </c>
      <c r="AM142" s="517" t="e">
        <f ca="1">+IF(AND(ISNUMBER(OFFSET('Sanitation Data'!$G$10,0,10*ROW('Sanitation Data'!G136))),'Data Summary'!DB142="Yes"),OFFSET('Sanitation Data'!$G$10,0,10*ROW('Sanitation Data'!G136)),NA())</f>
        <v>#N/A</v>
      </c>
      <c r="AN142" s="517" t="e">
        <f ca="1">+IF(AND(ISNUMBER(OFFSET('Sanitation Data'!$G$11,0,10*ROW('Sanitation Data'!G136))),'Data Summary'!DC142="Yes"),OFFSET('Sanitation Data'!$G$11,0,10*ROW('Sanitation Data'!G136)),NA())</f>
        <v>#N/A</v>
      </c>
      <c r="AO142" s="517" t="e">
        <f ca="1">+IF(AND(ISNUMBER(OFFSET('Sanitation Data'!$G$12,0,10*ROW('Sanitation Data'!G136))),'Data Summary'!DD142="Yes"),OFFSET('Sanitation Data'!$G$12,0,10*ROW('Sanitation Data'!G136)),NA())</f>
        <v>#N/A</v>
      </c>
      <c r="AP142" s="517" t="e">
        <f ca="1">+IF(AND(ISNUMBER(OFFSET('Sanitation Data'!$H$4,0,10*ROW('Sanitation Data'!H136))),'Data Summary'!DE142="Yes"),100-OFFSET('Sanitation Data'!$H$4,0,10*ROW('Sanitation Data'!H136)),NA())</f>
        <v>#N/A</v>
      </c>
      <c r="AQ142" s="517" t="e">
        <f ca="1">+IF(AND(ISNUMBER(OFFSET('Sanitation Data'!$H$6,0,10*ROW('Sanitation Data'!H136))),'Data Summary'!DF142="Yes"),OFFSET('Sanitation Data'!$H$6,0,10*ROW('Sanitation Data'!H136)),NA())</f>
        <v>#N/A</v>
      </c>
      <c r="AR142" s="517" t="e">
        <f ca="1">+IF(AND(ISNUMBER(OFFSET('Sanitation Data'!$H$10,0,10*ROW('Sanitation Data'!H136))),'Data Summary'!DG142="Yes"),OFFSET('Sanitation Data'!$H$10,0,10*ROW('Sanitation Data'!H136)),NA())</f>
        <v>#N/A</v>
      </c>
      <c r="AS142" s="517" t="e">
        <f ca="1">+IF(AND(ISNUMBER(OFFSET('Sanitation Data'!$H$11,0,10*ROW('Sanitation Data'!H136))),'Data Summary'!DH142="Yes"),OFFSET('Sanitation Data'!$H$11,0,10*ROW('Sanitation Data'!H136)),NA())</f>
        <v>#N/A</v>
      </c>
      <c r="AT142" s="517" t="e">
        <f ca="1">+IF(AND(ISNUMBER(OFFSET('Sanitation Data'!$H$12,0,10*ROW('Sanitation Data'!H136))),'Data Summary'!DI142="Yes"),OFFSET('Sanitation Data'!$H$12,0,10*ROW('Sanitation Data'!H136)),NA())</f>
        <v>#N/A</v>
      </c>
      <c r="AU142" s="517" t="e">
        <f ca="1">+IF(AND(ISNUMBER(OFFSET('Sanitation Data'!$I$4,0,10*ROW('Sanitation Data'!I136))),'Data Summary'!DJ142="Yes"),100-OFFSET('Sanitation Data'!$I$4,0,10*ROW('Sanitation Data'!I136)),NA())</f>
        <v>#N/A</v>
      </c>
      <c r="AV142" s="517" t="e">
        <f ca="1">+IF(AND(ISNUMBER(OFFSET('Sanitation Data'!$I$6,0,10*ROW('Sanitation Data'!I136))),'Data Summary'!DK142="Yes"),OFFSET('Sanitation Data'!$I$6,0,10*ROW('Sanitation Data'!I136)),NA())</f>
        <v>#N/A</v>
      </c>
      <c r="AW142" s="517" t="e">
        <f ca="1">+IF(AND(ISNUMBER(OFFSET('Sanitation Data'!$I$10,0,10*ROW('Sanitation Data'!I136))),'Data Summary'!DL142="Yes"),OFFSET('Sanitation Data'!$I$10,0,10*ROW('Sanitation Data'!I136)),NA())</f>
        <v>#N/A</v>
      </c>
      <c r="AX142" s="517" t="e">
        <f ca="1">+IF(AND(ISNUMBER(OFFSET('Sanitation Data'!$I$11,0,10*ROW('Sanitation Data'!I136))),'Data Summary'!DM142="Yes"),OFFSET('Sanitation Data'!$I$11,0,10*ROW('Sanitation Data'!I136)),NA())</f>
        <v>#N/A</v>
      </c>
      <c r="AY142" s="517" t="e">
        <f ca="1">+IF(AND(ISNUMBER(OFFSET('Sanitation Data'!$I$12,0,10*ROW('Sanitation Data'!I136))),'Data Summary'!DN142="Yes"),OFFSET('Sanitation Data'!$I$12,0,10*ROW('Sanitation Data'!I136)),NA())</f>
        <v>#N/A</v>
      </c>
      <c r="AZ142" s="518" t="e">
        <f ca="1">+IF(AND(ISNUMBER(OFFSET('Hygiene Data'!$D$5,0,10*ROW('Hygiene Data'!D136))),'Data Summary'!DO142="Yes"),OFFSET('Hygiene Data'!$D$5,0,10*ROW('Hygiene Data'!D136)),NA())</f>
        <v>#N/A</v>
      </c>
      <c r="BA142" s="518" t="e">
        <f ca="1">+IF(AND(ISNUMBER(OFFSET('Hygiene Data'!$D$7,0,10*ROW('Hygiene Data'!D136))),'Data Summary'!DP142="Yes"),OFFSET('Hygiene Data'!$D$7,0,10*ROW('Hygiene Data'!D136)),NA())</f>
        <v>#N/A</v>
      </c>
      <c r="BB142" s="518" t="e">
        <f ca="1">+IF(AND(ISNUMBER(OFFSET('Hygiene Data'!$D$9,0,10*ROW('Hygiene Data'!D136))),'Data Summary'!DQ142="Yes"),OFFSET('Hygiene Data'!$D$9,0,10*ROW('Hygiene Data'!D136)),NA())</f>
        <v>#N/A</v>
      </c>
      <c r="BC142" s="518" t="e">
        <f ca="1">+IF(AND(ISNUMBER(OFFSET('Hygiene Data'!$E$5,0,10*ROW('Hygiene Data'!E136))),'Data Summary'!DR142="Yes"),OFFSET('Hygiene Data'!$E$5,0,10*ROW('Hygiene Data'!E136)),NA())</f>
        <v>#N/A</v>
      </c>
      <c r="BD142" s="518" t="e">
        <f ca="1">+IF(AND(ISNUMBER(OFFSET('Hygiene Data'!$E$7,0,10*ROW('Hygiene Data'!E136))),'Data Summary'!DS142="Yes"),OFFSET('Hygiene Data'!$E$7,0,10*ROW('Hygiene Data'!E136)),NA())</f>
        <v>#N/A</v>
      </c>
      <c r="BE142" s="518" t="e">
        <f ca="1">+IF(AND(ISNUMBER(OFFSET('Hygiene Data'!$E$9,0,10*ROW('Hygiene Data'!E136))),'Data Summary'!DT142="Yes"),OFFSET('Hygiene Data'!$E$9,0,10*ROW('Hygiene Data'!E136)),NA())</f>
        <v>#N/A</v>
      </c>
      <c r="BF142" s="518" t="e">
        <f ca="1">+IF(AND(ISNUMBER(OFFSET('Hygiene Data'!$F$5,0,10*ROW('Hygiene Data'!F136))),'Data Summary'!DU142="Yes"),OFFSET('Hygiene Data'!$F$5,0,10*ROW('Hygiene Data'!F136)),NA())</f>
        <v>#N/A</v>
      </c>
      <c r="BG142" s="518" t="e">
        <f ca="1">+IF(AND(ISNUMBER(OFFSET('Hygiene Data'!$F$7,0,10*ROW('Hygiene Data'!F136))),'Data Summary'!DV142="Yes"),OFFSET('Hygiene Data'!$F$7,0,10*ROW('Hygiene Data'!F136)),NA())</f>
        <v>#N/A</v>
      </c>
      <c r="BH142" s="518" t="e">
        <f ca="1">+IF(AND(ISNUMBER(OFFSET('Hygiene Data'!$F$9,0,10*ROW('Hygiene Data'!F136))),'Data Summary'!DW142="Yes"),OFFSET('Hygiene Data'!$F$9,0,10*ROW('Hygiene Data'!F136)),NA())</f>
        <v>#N/A</v>
      </c>
      <c r="BI142" s="518" t="e">
        <f ca="1">+IF(AND(ISNUMBER(OFFSET('Hygiene Data'!$G$5,0,10*ROW('Hygiene Data'!G136))),'Data Summary'!DX142="Yes"),OFFSET('Hygiene Data'!$G$5,0,10*ROW('Hygiene Data'!G136)),NA())</f>
        <v>#N/A</v>
      </c>
      <c r="BJ142" s="518" t="e">
        <f ca="1">+IF(AND(ISNUMBER(OFFSET('Hygiene Data'!$G$7,0,10*ROW('Hygiene Data'!G136))),'Data Summary'!DY142="Yes"),OFFSET('Hygiene Data'!$G$7,0,10*ROW('Hygiene Data'!G136)),NA())</f>
        <v>#N/A</v>
      </c>
      <c r="BK142" s="518" t="e">
        <f ca="1">+IF(AND(ISNUMBER(OFFSET('Hygiene Data'!$G$9,0,10*ROW('Hygiene Data'!G136))),'Data Summary'!DZ142="Yes"),OFFSET('Hygiene Data'!$G$9,0,10*ROW('Hygiene Data'!G136)),NA())</f>
        <v>#N/A</v>
      </c>
      <c r="BL142" s="518" t="e">
        <f ca="1">+IF(AND(ISNUMBER(OFFSET('Hygiene Data'!$H$5,0,10*ROW('Hygiene Data'!H136))),'Data Summary'!EA142="Yes"),OFFSET('Hygiene Data'!$H$5,0,10*ROW('Hygiene Data'!H136)),NA())</f>
        <v>#N/A</v>
      </c>
      <c r="BM142" s="518" t="e">
        <f ca="1">+IF(AND(ISNUMBER(OFFSET('Hygiene Data'!$H$7,0,10*ROW('Hygiene Data'!H136))),'Data Summary'!EB142="Yes"),OFFSET('Hygiene Data'!$H$7,0,10*ROW('Hygiene Data'!H136)),NA())</f>
        <v>#N/A</v>
      </c>
      <c r="BN142" s="518" t="e">
        <f ca="1">+IF(AND(ISNUMBER(OFFSET('Hygiene Data'!$H$9,0,10*ROW('Hygiene Data'!H136))),'Data Summary'!EC142="Yes"),OFFSET('Hygiene Data'!$H$9,0,10*ROW('Hygiene Data'!H136)),NA())</f>
        <v>#N/A</v>
      </c>
      <c r="BO142" s="518" t="e">
        <f ca="1">+IF(AND(ISNUMBER(OFFSET('Hygiene Data'!$I$5,0,10*ROW('Hygiene Data'!I136))),'Data Summary'!ED142="Yes"),OFFSET('Hygiene Data'!$I$5,0,10*ROW('Hygiene Data'!I136)),NA())</f>
        <v>#N/A</v>
      </c>
      <c r="BP142" s="518" t="e">
        <f ca="1">+IF(AND(ISNUMBER(OFFSET('Hygiene Data'!$I$7,0,10*ROW('Hygiene Data'!I136))),'Data Summary'!EE142="Yes"),OFFSET('Hygiene Data'!$I$7,0,10*ROW('Hygiene Data'!I136)),NA())</f>
        <v>#N/A</v>
      </c>
      <c r="BQ142" s="518" t="e">
        <f ca="1">+IF(AND(ISNUMBER(OFFSET('Hygiene Data'!$I$9,0,10*ROW('Hygiene Data'!I136))),'Data Summary'!EF142="Yes"),OFFSET('Hygiene Data'!$I$9,0,10*ROW('Hygiene Data'!I136)),NA())</f>
        <v>#N/A</v>
      </c>
    </row>
    <row r="143" spans="1:69" x14ac:dyDescent="0.25">
      <c r="A143" s="514" t="e">
        <f ca="1">+RIGHT('Data Summary'!A143,LEN('Data Summary'!A143)-9)</f>
        <v>#VALUE!</v>
      </c>
      <c r="B143" s="488" t="str">
        <f ca="1">+IF(ISTEXT('Data Summary'!B143),'Data Summary'!B143,"")</f>
        <v/>
      </c>
      <c r="C143" s="515" t="e">
        <f ca="1">+VALUE('Data Summary'!C143)</f>
        <v>#VALUE!</v>
      </c>
      <c r="D143" s="516" t="e">
        <f ca="1">+IF(AND(ISNUMBER(OFFSET('Water Data'!$D$4,0,10*ROW('Water Data'!D137))),'Data Summary'!BS143="Yes"),100-OFFSET('Water Data'!$D$4,0,10*ROW('Water Data'!D137)),NA())</f>
        <v>#N/A</v>
      </c>
      <c r="E143" s="516" t="e">
        <f ca="1">+IF(AND(ISNUMBER(OFFSET('Water Data'!$D$6,0,10*ROW('Water Data'!D137))),'Data Summary'!BT143="Yes"),OFFSET('Water Data'!$D$6,0,10*ROW('Water Data'!D137)),NA())</f>
        <v>#N/A</v>
      </c>
      <c r="F143" s="516" t="e">
        <f ca="1">+IF(AND(ISNUMBER(OFFSET('Water Data'!$D$9,0,10*ROW('Water Data'!D137))),'Data Summary'!BU143="Yes"),OFFSET('Water Data'!$D$9,0,10*ROW('Water Data'!D137)),NA())</f>
        <v>#N/A</v>
      </c>
      <c r="G143" s="516" t="e">
        <f ca="1">+IF(AND(ISNUMBER(OFFSET('Water Data'!$E$4,0,10*ROW('Water Data'!E137))),'Data Summary'!BV143="Yes"),100-OFFSET('Water Data'!$E$4,0,10*ROW('Water Data'!E137)),NA())</f>
        <v>#N/A</v>
      </c>
      <c r="H143" s="516" t="e">
        <f ca="1">+IF(AND(ISNUMBER(OFFSET('Water Data'!$E$6,0,10*ROW('Water Data'!E137))),'Data Summary'!BW143="Yes"),OFFSET('Water Data'!$E$6,0,10*ROW('Water Data'!E137)),NA())</f>
        <v>#N/A</v>
      </c>
      <c r="I143" s="516" t="e">
        <f ca="1">+IF(AND(ISNUMBER(OFFSET('Water Data'!$E$9,0,10*ROW('Water Data'!E137))),'Data Summary'!BX143="Yes"),OFFSET('Water Data'!$E$9,0,10*ROW('Water Data'!E137)),NA())</f>
        <v>#N/A</v>
      </c>
      <c r="J143" s="516" t="e">
        <f ca="1">+IF(AND(ISNUMBER(OFFSET('Water Data'!$F$4,0,10*ROW('Water Data'!F137))),'Data Summary'!BY143="Yes"),100-OFFSET('Water Data'!$F$4,0,10*ROW('Water Data'!F137)),NA())</f>
        <v>#N/A</v>
      </c>
      <c r="K143" s="516" t="e">
        <f ca="1">+IF(AND(ISNUMBER(OFFSET('Water Data'!$F$6,0,10*ROW('Water Data'!F137))),'Data Summary'!BZ143="Yes"),OFFSET('Water Data'!$F$6,0,10*ROW('Water Data'!F137)),NA())</f>
        <v>#N/A</v>
      </c>
      <c r="L143" s="516" t="e">
        <f ca="1">+IF(AND(ISNUMBER(OFFSET('Water Data'!$F$9,0,10*ROW('Water Data'!F137))),'Data Summary'!CA143="Yes"),OFFSET('Water Data'!$F$9,0,10*ROW('Water Data'!F137)),NA())</f>
        <v>#N/A</v>
      </c>
      <c r="M143" s="516" t="e">
        <f ca="1">+IF(AND(ISNUMBER(OFFSET('Water Data'!$G$4,0,10*ROW('Water Data'!G137))),'Data Summary'!CB143="Yes"),100-OFFSET('Water Data'!$G$4,0,10*ROW('Water Data'!G137)),NA())</f>
        <v>#N/A</v>
      </c>
      <c r="N143" s="516" t="e">
        <f ca="1">+IF(AND(ISNUMBER(OFFSET('Water Data'!$G$6,0,10*ROW('Water Data'!G137))),'Data Summary'!CC143="Yes"),OFFSET('Water Data'!$G$6,0,10*ROW('Water Data'!G137)),NA())</f>
        <v>#N/A</v>
      </c>
      <c r="O143" s="516" t="e">
        <f ca="1">+IF(AND(ISNUMBER(OFFSET('Water Data'!$G$9,0,10*ROW('Water Data'!G137))),'Data Summary'!CD143="Yes"),OFFSET('Water Data'!$G$9,0,10*ROW('Water Data'!G137)),NA())</f>
        <v>#N/A</v>
      </c>
      <c r="P143" s="516" t="e">
        <f ca="1">+IF(AND(ISNUMBER(OFFSET('Water Data'!$H$4,0,10*ROW('Water Data'!H137))),'Data Summary'!CE143="Yes"),100-OFFSET('Water Data'!$H$4,0,10*ROW('Water Data'!H137)),NA())</f>
        <v>#N/A</v>
      </c>
      <c r="Q143" s="516" t="e">
        <f ca="1">+IF(AND(ISNUMBER(OFFSET('Water Data'!$H$6,0,10*ROW('Water Data'!H137))),'Data Summary'!CF143="Yes"),OFFSET('Water Data'!$H$6,0,10*ROW('Water Data'!H137)),NA())</f>
        <v>#N/A</v>
      </c>
      <c r="R143" s="516" t="e">
        <f ca="1">+IF(AND(ISNUMBER(OFFSET('Water Data'!$H$9,0,10*ROW('Water Data'!H137))),'Data Summary'!CG143="Yes"),OFFSET('Water Data'!$H$9,0,10*ROW('Water Data'!H137)),NA())</f>
        <v>#N/A</v>
      </c>
      <c r="S143" s="516" t="e">
        <f ca="1">+IF(AND(ISNUMBER(OFFSET('Water Data'!$I$4,0,10*ROW('Water Data'!I137))),'Data Summary'!CH143="Yes"),100-OFFSET('Water Data'!$I$4,0,10*ROW('Water Data'!I137)),NA())</f>
        <v>#N/A</v>
      </c>
      <c r="T143" s="516" t="e">
        <f ca="1">+IF(AND(ISNUMBER(OFFSET('Water Data'!$I$6,0,10*ROW('Water Data'!I137))),'Data Summary'!CI143="Yes"),OFFSET('Water Data'!$I$6,0,10*ROW('Water Data'!I137)),NA())</f>
        <v>#N/A</v>
      </c>
      <c r="U143" s="516" t="e">
        <f ca="1">+IF(AND(ISNUMBER(OFFSET('Water Data'!$I$9,0,10*ROW('Water Data'!I137))),'Data Summary'!CJ143="Yes"),OFFSET('Water Data'!$I$9,0,10*ROW('Water Data'!I137)),NA())</f>
        <v>#N/A</v>
      </c>
      <c r="V143" s="517" t="e">
        <f ca="1">+IF(AND(ISNUMBER(OFFSET('Sanitation Data'!$D$4,0,10*ROW('Sanitation Data'!D137))),'Data Summary'!CK143="Yes"),100-OFFSET('Sanitation Data'!$D$4,0,10*ROW('Sanitation Data'!D137)),NA())</f>
        <v>#N/A</v>
      </c>
      <c r="W143" s="517" t="e">
        <f ca="1">+IF(AND(ISNUMBER(OFFSET('Sanitation Data'!$D$6,0,10*ROW('Sanitation Data'!D137))),'Data Summary'!CL143="Yes"),OFFSET('Sanitation Data'!$D$6,0,10*ROW('Sanitation Data'!D137)),NA())</f>
        <v>#N/A</v>
      </c>
      <c r="X143" s="517" t="e">
        <f ca="1">+IF(AND(ISNUMBER(OFFSET('Sanitation Data'!$D$10,0,10*ROW('Sanitation Data'!D137))),'Data Summary'!CM143="Yes"),OFFSET('Sanitation Data'!$D$10,0,10*ROW('Sanitation Data'!D137)),NA())</f>
        <v>#N/A</v>
      </c>
      <c r="Y143" s="517" t="e">
        <f ca="1">+IF(AND(ISNUMBER(OFFSET('Sanitation Data'!$D$11,0,10*ROW('Sanitation Data'!D137))),'Data Summary'!CN143="Yes"),OFFSET('Sanitation Data'!$D$11,0,10*ROW('Sanitation Data'!D137)),NA())</f>
        <v>#N/A</v>
      </c>
      <c r="Z143" s="517" t="e">
        <f ca="1">+IF(AND(ISNUMBER(OFFSET('Sanitation Data'!$D$12,0,10*ROW('Sanitation Data'!D137))),'Data Summary'!CO143="Yes"),OFFSET('Sanitation Data'!$D$12,0,10*ROW('Sanitation Data'!D137)),NA())</f>
        <v>#N/A</v>
      </c>
      <c r="AA143" s="517" t="e">
        <f ca="1">+IF(AND(ISNUMBER(OFFSET('Sanitation Data'!$E$4,0,10*ROW('Sanitation Data'!E137))),'Data Summary'!CP143="Yes"),100-OFFSET('Sanitation Data'!$E$4,0,10*ROW('Sanitation Data'!E137)),NA())</f>
        <v>#N/A</v>
      </c>
      <c r="AB143" s="517" t="e">
        <f ca="1">+IF(AND(ISNUMBER(OFFSET('Sanitation Data'!$E$6,0,10*ROW('Sanitation Data'!E137))),'Data Summary'!CQ143="Yes"),OFFSET('Sanitation Data'!$E$6,0,10*ROW('Sanitation Data'!E137)),NA())</f>
        <v>#N/A</v>
      </c>
      <c r="AC143" s="517" t="e">
        <f ca="1">+IF(AND(ISNUMBER(OFFSET('Sanitation Data'!$E$10,0,10*ROW('Sanitation Data'!E137))),'Data Summary'!CR143="Yes"),OFFSET('Sanitation Data'!$E$10,0,10*ROW('Sanitation Data'!E137)),NA())</f>
        <v>#N/A</v>
      </c>
      <c r="AD143" s="517" t="e">
        <f ca="1">+IF(AND(ISNUMBER(OFFSET('Sanitation Data'!$E$11,0,10*ROW('Sanitation Data'!E137))),'Data Summary'!CS143="Yes"),OFFSET('Sanitation Data'!$E$11,0,10*ROW('Sanitation Data'!E137)),NA())</f>
        <v>#N/A</v>
      </c>
      <c r="AE143" s="517" t="e">
        <f ca="1">+IF(AND(ISNUMBER(OFFSET('Sanitation Data'!$E$12,0,10*ROW('Sanitation Data'!E137))),'Data Summary'!CT143="Yes"),OFFSET('Sanitation Data'!$E$12,0,10*ROW('Sanitation Data'!E137)),NA())</f>
        <v>#N/A</v>
      </c>
      <c r="AF143" s="517" t="e">
        <f ca="1">+IF(AND(ISNUMBER(OFFSET('Sanitation Data'!$F$4,0,10*ROW('Sanitation Data'!F137))),'Data Summary'!CU143="Yes"),100-OFFSET('Sanitation Data'!$F$4,0,10*ROW('Sanitation Data'!F137)),NA())</f>
        <v>#N/A</v>
      </c>
      <c r="AG143" s="517" t="e">
        <f ca="1">+IF(AND(ISNUMBER(OFFSET('Sanitation Data'!$F$6,0,10*ROW('Sanitation Data'!F137))),'Data Summary'!CV143="Yes"),OFFSET('Sanitation Data'!$F$6,0,10*ROW('Sanitation Data'!F137)),NA())</f>
        <v>#N/A</v>
      </c>
      <c r="AH143" s="517" t="e">
        <f ca="1">+IF(AND(ISNUMBER(OFFSET('Sanitation Data'!$F$10,0,10*ROW('Sanitation Data'!F137))),'Data Summary'!CW143="Yes"),OFFSET('Sanitation Data'!$F$10,0,10*ROW('Sanitation Data'!F137)),NA())</f>
        <v>#N/A</v>
      </c>
      <c r="AI143" s="517" t="e">
        <f ca="1">+IF(AND(ISNUMBER(OFFSET('Sanitation Data'!$F$11,0,10*ROW('Sanitation Data'!F137))),'Data Summary'!CX143="Yes"),OFFSET('Sanitation Data'!$F$11,0,10*ROW('Sanitation Data'!F137)),NA())</f>
        <v>#N/A</v>
      </c>
      <c r="AJ143" s="517" t="e">
        <f ca="1">+IF(AND(ISNUMBER(OFFSET('Sanitation Data'!$F$12,0,10*ROW('Sanitation Data'!F137))),'Data Summary'!CY143="Yes"),OFFSET('Sanitation Data'!$F$12,0,10*ROW('Sanitation Data'!F137)),NA())</f>
        <v>#N/A</v>
      </c>
      <c r="AK143" s="517" t="e">
        <f ca="1">+IF(AND(ISNUMBER(OFFSET('Sanitation Data'!$G$4,0,10*ROW('Sanitation Data'!G137))),'Data Summary'!CZ143="Yes"),100-OFFSET('Sanitation Data'!$G$4,0,10*ROW('Sanitation Data'!G137)),NA())</f>
        <v>#N/A</v>
      </c>
      <c r="AL143" s="517" t="e">
        <f ca="1">+IF(AND(ISNUMBER(OFFSET('Sanitation Data'!$G$6,0,10*ROW('Sanitation Data'!G137))),'Data Summary'!DA143="Yes"),OFFSET('Sanitation Data'!$G$6,0,10*ROW('Sanitation Data'!G137)),NA())</f>
        <v>#N/A</v>
      </c>
      <c r="AM143" s="517" t="e">
        <f ca="1">+IF(AND(ISNUMBER(OFFSET('Sanitation Data'!$G$10,0,10*ROW('Sanitation Data'!G137))),'Data Summary'!DB143="Yes"),OFFSET('Sanitation Data'!$G$10,0,10*ROW('Sanitation Data'!G137)),NA())</f>
        <v>#N/A</v>
      </c>
      <c r="AN143" s="517" t="e">
        <f ca="1">+IF(AND(ISNUMBER(OFFSET('Sanitation Data'!$G$11,0,10*ROW('Sanitation Data'!G137))),'Data Summary'!DC143="Yes"),OFFSET('Sanitation Data'!$G$11,0,10*ROW('Sanitation Data'!G137)),NA())</f>
        <v>#N/A</v>
      </c>
      <c r="AO143" s="517" t="e">
        <f ca="1">+IF(AND(ISNUMBER(OFFSET('Sanitation Data'!$G$12,0,10*ROW('Sanitation Data'!G137))),'Data Summary'!DD143="Yes"),OFFSET('Sanitation Data'!$G$12,0,10*ROW('Sanitation Data'!G137)),NA())</f>
        <v>#N/A</v>
      </c>
      <c r="AP143" s="517" t="e">
        <f ca="1">+IF(AND(ISNUMBER(OFFSET('Sanitation Data'!$H$4,0,10*ROW('Sanitation Data'!H137))),'Data Summary'!DE143="Yes"),100-OFFSET('Sanitation Data'!$H$4,0,10*ROW('Sanitation Data'!H137)),NA())</f>
        <v>#N/A</v>
      </c>
      <c r="AQ143" s="517" t="e">
        <f ca="1">+IF(AND(ISNUMBER(OFFSET('Sanitation Data'!$H$6,0,10*ROW('Sanitation Data'!H137))),'Data Summary'!DF143="Yes"),OFFSET('Sanitation Data'!$H$6,0,10*ROW('Sanitation Data'!H137)),NA())</f>
        <v>#N/A</v>
      </c>
      <c r="AR143" s="517" t="e">
        <f ca="1">+IF(AND(ISNUMBER(OFFSET('Sanitation Data'!$H$10,0,10*ROW('Sanitation Data'!H137))),'Data Summary'!DG143="Yes"),OFFSET('Sanitation Data'!$H$10,0,10*ROW('Sanitation Data'!H137)),NA())</f>
        <v>#N/A</v>
      </c>
      <c r="AS143" s="517" t="e">
        <f ca="1">+IF(AND(ISNUMBER(OFFSET('Sanitation Data'!$H$11,0,10*ROW('Sanitation Data'!H137))),'Data Summary'!DH143="Yes"),OFFSET('Sanitation Data'!$H$11,0,10*ROW('Sanitation Data'!H137)),NA())</f>
        <v>#N/A</v>
      </c>
      <c r="AT143" s="517" t="e">
        <f ca="1">+IF(AND(ISNUMBER(OFFSET('Sanitation Data'!$H$12,0,10*ROW('Sanitation Data'!H137))),'Data Summary'!DI143="Yes"),OFFSET('Sanitation Data'!$H$12,0,10*ROW('Sanitation Data'!H137)),NA())</f>
        <v>#N/A</v>
      </c>
      <c r="AU143" s="517" t="e">
        <f ca="1">+IF(AND(ISNUMBER(OFFSET('Sanitation Data'!$I$4,0,10*ROW('Sanitation Data'!I137))),'Data Summary'!DJ143="Yes"),100-OFFSET('Sanitation Data'!$I$4,0,10*ROW('Sanitation Data'!I137)),NA())</f>
        <v>#N/A</v>
      </c>
      <c r="AV143" s="517" t="e">
        <f ca="1">+IF(AND(ISNUMBER(OFFSET('Sanitation Data'!$I$6,0,10*ROW('Sanitation Data'!I137))),'Data Summary'!DK143="Yes"),OFFSET('Sanitation Data'!$I$6,0,10*ROW('Sanitation Data'!I137)),NA())</f>
        <v>#N/A</v>
      </c>
      <c r="AW143" s="517" t="e">
        <f ca="1">+IF(AND(ISNUMBER(OFFSET('Sanitation Data'!$I$10,0,10*ROW('Sanitation Data'!I137))),'Data Summary'!DL143="Yes"),OFFSET('Sanitation Data'!$I$10,0,10*ROW('Sanitation Data'!I137)),NA())</f>
        <v>#N/A</v>
      </c>
      <c r="AX143" s="517" t="e">
        <f ca="1">+IF(AND(ISNUMBER(OFFSET('Sanitation Data'!$I$11,0,10*ROW('Sanitation Data'!I137))),'Data Summary'!DM143="Yes"),OFFSET('Sanitation Data'!$I$11,0,10*ROW('Sanitation Data'!I137)),NA())</f>
        <v>#N/A</v>
      </c>
      <c r="AY143" s="517" t="e">
        <f ca="1">+IF(AND(ISNUMBER(OFFSET('Sanitation Data'!$I$12,0,10*ROW('Sanitation Data'!I137))),'Data Summary'!DN143="Yes"),OFFSET('Sanitation Data'!$I$12,0,10*ROW('Sanitation Data'!I137)),NA())</f>
        <v>#N/A</v>
      </c>
      <c r="AZ143" s="518" t="e">
        <f ca="1">+IF(AND(ISNUMBER(OFFSET('Hygiene Data'!$D$5,0,10*ROW('Hygiene Data'!D137))),'Data Summary'!DO143="Yes"),OFFSET('Hygiene Data'!$D$5,0,10*ROW('Hygiene Data'!D137)),NA())</f>
        <v>#N/A</v>
      </c>
      <c r="BA143" s="518" t="e">
        <f ca="1">+IF(AND(ISNUMBER(OFFSET('Hygiene Data'!$D$7,0,10*ROW('Hygiene Data'!D137))),'Data Summary'!DP143="Yes"),OFFSET('Hygiene Data'!$D$7,0,10*ROW('Hygiene Data'!D137)),NA())</f>
        <v>#N/A</v>
      </c>
      <c r="BB143" s="518" t="e">
        <f ca="1">+IF(AND(ISNUMBER(OFFSET('Hygiene Data'!$D$9,0,10*ROW('Hygiene Data'!D137))),'Data Summary'!DQ143="Yes"),OFFSET('Hygiene Data'!$D$9,0,10*ROW('Hygiene Data'!D137)),NA())</f>
        <v>#N/A</v>
      </c>
      <c r="BC143" s="518" t="e">
        <f ca="1">+IF(AND(ISNUMBER(OFFSET('Hygiene Data'!$E$5,0,10*ROW('Hygiene Data'!E137))),'Data Summary'!DR143="Yes"),OFFSET('Hygiene Data'!$E$5,0,10*ROW('Hygiene Data'!E137)),NA())</f>
        <v>#N/A</v>
      </c>
      <c r="BD143" s="518" t="e">
        <f ca="1">+IF(AND(ISNUMBER(OFFSET('Hygiene Data'!$E$7,0,10*ROW('Hygiene Data'!E137))),'Data Summary'!DS143="Yes"),OFFSET('Hygiene Data'!$E$7,0,10*ROW('Hygiene Data'!E137)),NA())</f>
        <v>#N/A</v>
      </c>
      <c r="BE143" s="518" t="e">
        <f ca="1">+IF(AND(ISNUMBER(OFFSET('Hygiene Data'!$E$9,0,10*ROW('Hygiene Data'!E137))),'Data Summary'!DT143="Yes"),OFFSET('Hygiene Data'!$E$9,0,10*ROW('Hygiene Data'!E137)),NA())</f>
        <v>#N/A</v>
      </c>
      <c r="BF143" s="518" t="e">
        <f ca="1">+IF(AND(ISNUMBER(OFFSET('Hygiene Data'!$F$5,0,10*ROW('Hygiene Data'!F137))),'Data Summary'!DU143="Yes"),OFFSET('Hygiene Data'!$F$5,0,10*ROW('Hygiene Data'!F137)),NA())</f>
        <v>#N/A</v>
      </c>
      <c r="BG143" s="518" t="e">
        <f ca="1">+IF(AND(ISNUMBER(OFFSET('Hygiene Data'!$F$7,0,10*ROW('Hygiene Data'!F137))),'Data Summary'!DV143="Yes"),OFFSET('Hygiene Data'!$F$7,0,10*ROW('Hygiene Data'!F137)),NA())</f>
        <v>#N/A</v>
      </c>
      <c r="BH143" s="518" t="e">
        <f ca="1">+IF(AND(ISNUMBER(OFFSET('Hygiene Data'!$F$9,0,10*ROW('Hygiene Data'!F137))),'Data Summary'!DW143="Yes"),OFFSET('Hygiene Data'!$F$9,0,10*ROW('Hygiene Data'!F137)),NA())</f>
        <v>#N/A</v>
      </c>
      <c r="BI143" s="518" t="e">
        <f ca="1">+IF(AND(ISNUMBER(OFFSET('Hygiene Data'!$G$5,0,10*ROW('Hygiene Data'!G137))),'Data Summary'!DX143="Yes"),OFFSET('Hygiene Data'!$G$5,0,10*ROW('Hygiene Data'!G137)),NA())</f>
        <v>#N/A</v>
      </c>
      <c r="BJ143" s="518" t="e">
        <f ca="1">+IF(AND(ISNUMBER(OFFSET('Hygiene Data'!$G$7,0,10*ROW('Hygiene Data'!G137))),'Data Summary'!DY143="Yes"),OFFSET('Hygiene Data'!$G$7,0,10*ROW('Hygiene Data'!G137)),NA())</f>
        <v>#N/A</v>
      </c>
      <c r="BK143" s="518" t="e">
        <f ca="1">+IF(AND(ISNUMBER(OFFSET('Hygiene Data'!$G$9,0,10*ROW('Hygiene Data'!G137))),'Data Summary'!DZ143="Yes"),OFFSET('Hygiene Data'!$G$9,0,10*ROW('Hygiene Data'!G137)),NA())</f>
        <v>#N/A</v>
      </c>
      <c r="BL143" s="518" t="e">
        <f ca="1">+IF(AND(ISNUMBER(OFFSET('Hygiene Data'!$H$5,0,10*ROW('Hygiene Data'!H137))),'Data Summary'!EA143="Yes"),OFFSET('Hygiene Data'!$H$5,0,10*ROW('Hygiene Data'!H137)),NA())</f>
        <v>#N/A</v>
      </c>
      <c r="BM143" s="518" t="e">
        <f ca="1">+IF(AND(ISNUMBER(OFFSET('Hygiene Data'!$H$7,0,10*ROW('Hygiene Data'!H137))),'Data Summary'!EB143="Yes"),OFFSET('Hygiene Data'!$H$7,0,10*ROW('Hygiene Data'!H137)),NA())</f>
        <v>#N/A</v>
      </c>
      <c r="BN143" s="518" t="e">
        <f ca="1">+IF(AND(ISNUMBER(OFFSET('Hygiene Data'!$H$9,0,10*ROW('Hygiene Data'!H137))),'Data Summary'!EC143="Yes"),OFFSET('Hygiene Data'!$H$9,0,10*ROW('Hygiene Data'!H137)),NA())</f>
        <v>#N/A</v>
      </c>
      <c r="BO143" s="518" t="e">
        <f ca="1">+IF(AND(ISNUMBER(OFFSET('Hygiene Data'!$I$5,0,10*ROW('Hygiene Data'!I137))),'Data Summary'!ED143="Yes"),OFFSET('Hygiene Data'!$I$5,0,10*ROW('Hygiene Data'!I137)),NA())</f>
        <v>#N/A</v>
      </c>
      <c r="BP143" s="518" t="e">
        <f ca="1">+IF(AND(ISNUMBER(OFFSET('Hygiene Data'!$I$7,0,10*ROW('Hygiene Data'!I137))),'Data Summary'!EE143="Yes"),OFFSET('Hygiene Data'!$I$7,0,10*ROW('Hygiene Data'!I137)),NA())</f>
        <v>#N/A</v>
      </c>
      <c r="BQ143" s="518" t="e">
        <f ca="1">+IF(AND(ISNUMBER(OFFSET('Hygiene Data'!$I$9,0,10*ROW('Hygiene Data'!I137))),'Data Summary'!EF143="Yes"),OFFSET('Hygiene Data'!$I$9,0,10*ROW('Hygiene Data'!I137)),NA())</f>
        <v>#N/A</v>
      </c>
    </row>
    <row r="144" spans="1:69" x14ac:dyDescent="0.25">
      <c r="A144" s="514" t="e">
        <f ca="1">+RIGHT('Data Summary'!A144,LEN('Data Summary'!A144)-9)</f>
        <v>#VALUE!</v>
      </c>
      <c r="B144" s="488" t="str">
        <f ca="1">+IF(ISTEXT('Data Summary'!B144),'Data Summary'!B144,"")</f>
        <v/>
      </c>
      <c r="C144" s="515" t="e">
        <f ca="1">+VALUE('Data Summary'!C144)</f>
        <v>#VALUE!</v>
      </c>
      <c r="D144" s="516" t="e">
        <f ca="1">+IF(AND(ISNUMBER(OFFSET('Water Data'!$D$4,0,10*ROW('Water Data'!D138))),'Data Summary'!BS144="Yes"),100-OFFSET('Water Data'!$D$4,0,10*ROW('Water Data'!D138)),NA())</f>
        <v>#N/A</v>
      </c>
      <c r="E144" s="516" t="e">
        <f ca="1">+IF(AND(ISNUMBER(OFFSET('Water Data'!$D$6,0,10*ROW('Water Data'!D138))),'Data Summary'!BT144="Yes"),OFFSET('Water Data'!$D$6,0,10*ROW('Water Data'!D138)),NA())</f>
        <v>#N/A</v>
      </c>
      <c r="F144" s="516" t="e">
        <f ca="1">+IF(AND(ISNUMBER(OFFSET('Water Data'!$D$9,0,10*ROW('Water Data'!D138))),'Data Summary'!BU144="Yes"),OFFSET('Water Data'!$D$9,0,10*ROW('Water Data'!D138)),NA())</f>
        <v>#N/A</v>
      </c>
      <c r="G144" s="516" t="e">
        <f ca="1">+IF(AND(ISNUMBER(OFFSET('Water Data'!$E$4,0,10*ROW('Water Data'!E138))),'Data Summary'!BV144="Yes"),100-OFFSET('Water Data'!$E$4,0,10*ROW('Water Data'!E138)),NA())</f>
        <v>#N/A</v>
      </c>
      <c r="H144" s="516" t="e">
        <f ca="1">+IF(AND(ISNUMBER(OFFSET('Water Data'!$E$6,0,10*ROW('Water Data'!E138))),'Data Summary'!BW144="Yes"),OFFSET('Water Data'!$E$6,0,10*ROW('Water Data'!E138)),NA())</f>
        <v>#N/A</v>
      </c>
      <c r="I144" s="516" t="e">
        <f ca="1">+IF(AND(ISNUMBER(OFFSET('Water Data'!$E$9,0,10*ROW('Water Data'!E138))),'Data Summary'!BX144="Yes"),OFFSET('Water Data'!$E$9,0,10*ROW('Water Data'!E138)),NA())</f>
        <v>#N/A</v>
      </c>
      <c r="J144" s="516" t="e">
        <f ca="1">+IF(AND(ISNUMBER(OFFSET('Water Data'!$F$4,0,10*ROW('Water Data'!F138))),'Data Summary'!BY144="Yes"),100-OFFSET('Water Data'!$F$4,0,10*ROW('Water Data'!F138)),NA())</f>
        <v>#N/A</v>
      </c>
      <c r="K144" s="516" t="e">
        <f ca="1">+IF(AND(ISNUMBER(OFFSET('Water Data'!$F$6,0,10*ROW('Water Data'!F138))),'Data Summary'!BZ144="Yes"),OFFSET('Water Data'!$F$6,0,10*ROW('Water Data'!F138)),NA())</f>
        <v>#N/A</v>
      </c>
      <c r="L144" s="516" t="e">
        <f ca="1">+IF(AND(ISNUMBER(OFFSET('Water Data'!$F$9,0,10*ROW('Water Data'!F138))),'Data Summary'!CA144="Yes"),OFFSET('Water Data'!$F$9,0,10*ROW('Water Data'!F138)),NA())</f>
        <v>#N/A</v>
      </c>
      <c r="M144" s="516" t="e">
        <f ca="1">+IF(AND(ISNUMBER(OFFSET('Water Data'!$G$4,0,10*ROW('Water Data'!G138))),'Data Summary'!CB144="Yes"),100-OFFSET('Water Data'!$G$4,0,10*ROW('Water Data'!G138)),NA())</f>
        <v>#N/A</v>
      </c>
      <c r="N144" s="516" t="e">
        <f ca="1">+IF(AND(ISNUMBER(OFFSET('Water Data'!$G$6,0,10*ROW('Water Data'!G138))),'Data Summary'!CC144="Yes"),OFFSET('Water Data'!$G$6,0,10*ROW('Water Data'!G138)),NA())</f>
        <v>#N/A</v>
      </c>
      <c r="O144" s="516" t="e">
        <f ca="1">+IF(AND(ISNUMBER(OFFSET('Water Data'!$G$9,0,10*ROW('Water Data'!G138))),'Data Summary'!CD144="Yes"),OFFSET('Water Data'!$G$9,0,10*ROW('Water Data'!G138)),NA())</f>
        <v>#N/A</v>
      </c>
      <c r="P144" s="516" t="e">
        <f ca="1">+IF(AND(ISNUMBER(OFFSET('Water Data'!$H$4,0,10*ROW('Water Data'!H138))),'Data Summary'!CE144="Yes"),100-OFFSET('Water Data'!$H$4,0,10*ROW('Water Data'!H138)),NA())</f>
        <v>#N/A</v>
      </c>
      <c r="Q144" s="516" t="e">
        <f ca="1">+IF(AND(ISNUMBER(OFFSET('Water Data'!$H$6,0,10*ROW('Water Data'!H138))),'Data Summary'!CF144="Yes"),OFFSET('Water Data'!$H$6,0,10*ROW('Water Data'!H138)),NA())</f>
        <v>#N/A</v>
      </c>
      <c r="R144" s="516" t="e">
        <f ca="1">+IF(AND(ISNUMBER(OFFSET('Water Data'!$H$9,0,10*ROW('Water Data'!H138))),'Data Summary'!CG144="Yes"),OFFSET('Water Data'!$H$9,0,10*ROW('Water Data'!H138)),NA())</f>
        <v>#N/A</v>
      </c>
      <c r="S144" s="516" t="e">
        <f ca="1">+IF(AND(ISNUMBER(OFFSET('Water Data'!$I$4,0,10*ROW('Water Data'!I138))),'Data Summary'!CH144="Yes"),100-OFFSET('Water Data'!$I$4,0,10*ROW('Water Data'!I138)),NA())</f>
        <v>#N/A</v>
      </c>
      <c r="T144" s="516" t="e">
        <f ca="1">+IF(AND(ISNUMBER(OFFSET('Water Data'!$I$6,0,10*ROW('Water Data'!I138))),'Data Summary'!CI144="Yes"),OFFSET('Water Data'!$I$6,0,10*ROW('Water Data'!I138)),NA())</f>
        <v>#N/A</v>
      </c>
      <c r="U144" s="516" t="e">
        <f ca="1">+IF(AND(ISNUMBER(OFFSET('Water Data'!$I$9,0,10*ROW('Water Data'!I138))),'Data Summary'!CJ144="Yes"),OFFSET('Water Data'!$I$9,0,10*ROW('Water Data'!I138)),NA())</f>
        <v>#N/A</v>
      </c>
      <c r="V144" s="517" t="e">
        <f ca="1">+IF(AND(ISNUMBER(OFFSET('Sanitation Data'!$D$4,0,10*ROW('Sanitation Data'!D138))),'Data Summary'!CK144="Yes"),100-OFFSET('Sanitation Data'!$D$4,0,10*ROW('Sanitation Data'!D138)),NA())</f>
        <v>#N/A</v>
      </c>
      <c r="W144" s="517" t="e">
        <f ca="1">+IF(AND(ISNUMBER(OFFSET('Sanitation Data'!$D$6,0,10*ROW('Sanitation Data'!D138))),'Data Summary'!CL144="Yes"),OFFSET('Sanitation Data'!$D$6,0,10*ROW('Sanitation Data'!D138)),NA())</f>
        <v>#N/A</v>
      </c>
      <c r="X144" s="517" t="e">
        <f ca="1">+IF(AND(ISNUMBER(OFFSET('Sanitation Data'!$D$10,0,10*ROW('Sanitation Data'!D138))),'Data Summary'!CM144="Yes"),OFFSET('Sanitation Data'!$D$10,0,10*ROW('Sanitation Data'!D138)),NA())</f>
        <v>#N/A</v>
      </c>
      <c r="Y144" s="517" t="e">
        <f ca="1">+IF(AND(ISNUMBER(OFFSET('Sanitation Data'!$D$11,0,10*ROW('Sanitation Data'!D138))),'Data Summary'!CN144="Yes"),OFFSET('Sanitation Data'!$D$11,0,10*ROW('Sanitation Data'!D138)),NA())</f>
        <v>#N/A</v>
      </c>
      <c r="Z144" s="517" t="e">
        <f ca="1">+IF(AND(ISNUMBER(OFFSET('Sanitation Data'!$D$12,0,10*ROW('Sanitation Data'!D138))),'Data Summary'!CO144="Yes"),OFFSET('Sanitation Data'!$D$12,0,10*ROW('Sanitation Data'!D138)),NA())</f>
        <v>#N/A</v>
      </c>
      <c r="AA144" s="517" t="e">
        <f ca="1">+IF(AND(ISNUMBER(OFFSET('Sanitation Data'!$E$4,0,10*ROW('Sanitation Data'!E138))),'Data Summary'!CP144="Yes"),100-OFFSET('Sanitation Data'!$E$4,0,10*ROW('Sanitation Data'!E138)),NA())</f>
        <v>#N/A</v>
      </c>
      <c r="AB144" s="517" t="e">
        <f ca="1">+IF(AND(ISNUMBER(OFFSET('Sanitation Data'!$E$6,0,10*ROW('Sanitation Data'!E138))),'Data Summary'!CQ144="Yes"),OFFSET('Sanitation Data'!$E$6,0,10*ROW('Sanitation Data'!E138)),NA())</f>
        <v>#N/A</v>
      </c>
      <c r="AC144" s="517" t="e">
        <f ca="1">+IF(AND(ISNUMBER(OFFSET('Sanitation Data'!$E$10,0,10*ROW('Sanitation Data'!E138))),'Data Summary'!CR144="Yes"),OFFSET('Sanitation Data'!$E$10,0,10*ROW('Sanitation Data'!E138)),NA())</f>
        <v>#N/A</v>
      </c>
      <c r="AD144" s="517" t="e">
        <f ca="1">+IF(AND(ISNUMBER(OFFSET('Sanitation Data'!$E$11,0,10*ROW('Sanitation Data'!E138))),'Data Summary'!CS144="Yes"),OFFSET('Sanitation Data'!$E$11,0,10*ROW('Sanitation Data'!E138)),NA())</f>
        <v>#N/A</v>
      </c>
      <c r="AE144" s="517" t="e">
        <f ca="1">+IF(AND(ISNUMBER(OFFSET('Sanitation Data'!$E$12,0,10*ROW('Sanitation Data'!E138))),'Data Summary'!CT144="Yes"),OFFSET('Sanitation Data'!$E$12,0,10*ROW('Sanitation Data'!E138)),NA())</f>
        <v>#N/A</v>
      </c>
      <c r="AF144" s="517" t="e">
        <f ca="1">+IF(AND(ISNUMBER(OFFSET('Sanitation Data'!$F$4,0,10*ROW('Sanitation Data'!F138))),'Data Summary'!CU144="Yes"),100-OFFSET('Sanitation Data'!$F$4,0,10*ROW('Sanitation Data'!F138)),NA())</f>
        <v>#N/A</v>
      </c>
      <c r="AG144" s="517" t="e">
        <f ca="1">+IF(AND(ISNUMBER(OFFSET('Sanitation Data'!$F$6,0,10*ROW('Sanitation Data'!F138))),'Data Summary'!CV144="Yes"),OFFSET('Sanitation Data'!$F$6,0,10*ROW('Sanitation Data'!F138)),NA())</f>
        <v>#N/A</v>
      </c>
      <c r="AH144" s="517" t="e">
        <f ca="1">+IF(AND(ISNUMBER(OFFSET('Sanitation Data'!$F$10,0,10*ROW('Sanitation Data'!F138))),'Data Summary'!CW144="Yes"),OFFSET('Sanitation Data'!$F$10,0,10*ROW('Sanitation Data'!F138)),NA())</f>
        <v>#N/A</v>
      </c>
      <c r="AI144" s="517" t="e">
        <f ca="1">+IF(AND(ISNUMBER(OFFSET('Sanitation Data'!$F$11,0,10*ROW('Sanitation Data'!F138))),'Data Summary'!CX144="Yes"),OFFSET('Sanitation Data'!$F$11,0,10*ROW('Sanitation Data'!F138)),NA())</f>
        <v>#N/A</v>
      </c>
      <c r="AJ144" s="517" t="e">
        <f ca="1">+IF(AND(ISNUMBER(OFFSET('Sanitation Data'!$F$12,0,10*ROW('Sanitation Data'!F138))),'Data Summary'!CY144="Yes"),OFFSET('Sanitation Data'!$F$12,0,10*ROW('Sanitation Data'!F138)),NA())</f>
        <v>#N/A</v>
      </c>
      <c r="AK144" s="517" t="e">
        <f ca="1">+IF(AND(ISNUMBER(OFFSET('Sanitation Data'!$G$4,0,10*ROW('Sanitation Data'!G138))),'Data Summary'!CZ144="Yes"),100-OFFSET('Sanitation Data'!$G$4,0,10*ROW('Sanitation Data'!G138)),NA())</f>
        <v>#N/A</v>
      </c>
      <c r="AL144" s="517" t="e">
        <f ca="1">+IF(AND(ISNUMBER(OFFSET('Sanitation Data'!$G$6,0,10*ROW('Sanitation Data'!G138))),'Data Summary'!DA144="Yes"),OFFSET('Sanitation Data'!$G$6,0,10*ROW('Sanitation Data'!G138)),NA())</f>
        <v>#N/A</v>
      </c>
      <c r="AM144" s="517" t="e">
        <f ca="1">+IF(AND(ISNUMBER(OFFSET('Sanitation Data'!$G$10,0,10*ROW('Sanitation Data'!G138))),'Data Summary'!DB144="Yes"),OFFSET('Sanitation Data'!$G$10,0,10*ROW('Sanitation Data'!G138)),NA())</f>
        <v>#N/A</v>
      </c>
      <c r="AN144" s="517" t="e">
        <f ca="1">+IF(AND(ISNUMBER(OFFSET('Sanitation Data'!$G$11,0,10*ROW('Sanitation Data'!G138))),'Data Summary'!DC144="Yes"),OFFSET('Sanitation Data'!$G$11,0,10*ROW('Sanitation Data'!G138)),NA())</f>
        <v>#N/A</v>
      </c>
      <c r="AO144" s="517" t="e">
        <f ca="1">+IF(AND(ISNUMBER(OFFSET('Sanitation Data'!$G$12,0,10*ROW('Sanitation Data'!G138))),'Data Summary'!DD144="Yes"),OFFSET('Sanitation Data'!$G$12,0,10*ROW('Sanitation Data'!G138)),NA())</f>
        <v>#N/A</v>
      </c>
      <c r="AP144" s="517" t="e">
        <f ca="1">+IF(AND(ISNUMBER(OFFSET('Sanitation Data'!$H$4,0,10*ROW('Sanitation Data'!H138))),'Data Summary'!DE144="Yes"),100-OFFSET('Sanitation Data'!$H$4,0,10*ROW('Sanitation Data'!H138)),NA())</f>
        <v>#N/A</v>
      </c>
      <c r="AQ144" s="517" t="e">
        <f ca="1">+IF(AND(ISNUMBER(OFFSET('Sanitation Data'!$H$6,0,10*ROW('Sanitation Data'!H138))),'Data Summary'!DF144="Yes"),OFFSET('Sanitation Data'!$H$6,0,10*ROW('Sanitation Data'!H138)),NA())</f>
        <v>#N/A</v>
      </c>
      <c r="AR144" s="517" t="e">
        <f ca="1">+IF(AND(ISNUMBER(OFFSET('Sanitation Data'!$H$10,0,10*ROW('Sanitation Data'!H138))),'Data Summary'!DG144="Yes"),OFFSET('Sanitation Data'!$H$10,0,10*ROW('Sanitation Data'!H138)),NA())</f>
        <v>#N/A</v>
      </c>
      <c r="AS144" s="517" t="e">
        <f ca="1">+IF(AND(ISNUMBER(OFFSET('Sanitation Data'!$H$11,0,10*ROW('Sanitation Data'!H138))),'Data Summary'!DH144="Yes"),OFFSET('Sanitation Data'!$H$11,0,10*ROW('Sanitation Data'!H138)),NA())</f>
        <v>#N/A</v>
      </c>
      <c r="AT144" s="517" t="e">
        <f ca="1">+IF(AND(ISNUMBER(OFFSET('Sanitation Data'!$H$12,0,10*ROW('Sanitation Data'!H138))),'Data Summary'!DI144="Yes"),OFFSET('Sanitation Data'!$H$12,0,10*ROW('Sanitation Data'!H138)),NA())</f>
        <v>#N/A</v>
      </c>
      <c r="AU144" s="517" t="e">
        <f ca="1">+IF(AND(ISNUMBER(OFFSET('Sanitation Data'!$I$4,0,10*ROW('Sanitation Data'!I138))),'Data Summary'!DJ144="Yes"),100-OFFSET('Sanitation Data'!$I$4,0,10*ROW('Sanitation Data'!I138)),NA())</f>
        <v>#N/A</v>
      </c>
      <c r="AV144" s="517" t="e">
        <f ca="1">+IF(AND(ISNUMBER(OFFSET('Sanitation Data'!$I$6,0,10*ROW('Sanitation Data'!I138))),'Data Summary'!DK144="Yes"),OFFSET('Sanitation Data'!$I$6,0,10*ROW('Sanitation Data'!I138)),NA())</f>
        <v>#N/A</v>
      </c>
      <c r="AW144" s="517" t="e">
        <f ca="1">+IF(AND(ISNUMBER(OFFSET('Sanitation Data'!$I$10,0,10*ROW('Sanitation Data'!I138))),'Data Summary'!DL144="Yes"),OFFSET('Sanitation Data'!$I$10,0,10*ROW('Sanitation Data'!I138)),NA())</f>
        <v>#N/A</v>
      </c>
      <c r="AX144" s="517" t="e">
        <f ca="1">+IF(AND(ISNUMBER(OFFSET('Sanitation Data'!$I$11,0,10*ROW('Sanitation Data'!I138))),'Data Summary'!DM144="Yes"),OFFSET('Sanitation Data'!$I$11,0,10*ROW('Sanitation Data'!I138)),NA())</f>
        <v>#N/A</v>
      </c>
      <c r="AY144" s="517" t="e">
        <f ca="1">+IF(AND(ISNUMBER(OFFSET('Sanitation Data'!$I$12,0,10*ROW('Sanitation Data'!I138))),'Data Summary'!DN144="Yes"),OFFSET('Sanitation Data'!$I$12,0,10*ROW('Sanitation Data'!I138)),NA())</f>
        <v>#N/A</v>
      </c>
      <c r="AZ144" s="518" t="e">
        <f ca="1">+IF(AND(ISNUMBER(OFFSET('Hygiene Data'!$D$5,0,10*ROW('Hygiene Data'!D138))),'Data Summary'!DO144="Yes"),OFFSET('Hygiene Data'!$D$5,0,10*ROW('Hygiene Data'!D138)),NA())</f>
        <v>#N/A</v>
      </c>
      <c r="BA144" s="518" t="e">
        <f ca="1">+IF(AND(ISNUMBER(OFFSET('Hygiene Data'!$D$7,0,10*ROW('Hygiene Data'!D138))),'Data Summary'!DP144="Yes"),OFFSET('Hygiene Data'!$D$7,0,10*ROW('Hygiene Data'!D138)),NA())</f>
        <v>#N/A</v>
      </c>
      <c r="BB144" s="518" t="e">
        <f ca="1">+IF(AND(ISNUMBER(OFFSET('Hygiene Data'!$D$9,0,10*ROW('Hygiene Data'!D138))),'Data Summary'!DQ144="Yes"),OFFSET('Hygiene Data'!$D$9,0,10*ROW('Hygiene Data'!D138)),NA())</f>
        <v>#N/A</v>
      </c>
      <c r="BC144" s="518" t="e">
        <f ca="1">+IF(AND(ISNUMBER(OFFSET('Hygiene Data'!$E$5,0,10*ROW('Hygiene Data'!E138))),'Data Summary'!DR144="Yes"),OFFSET('Hygiene Data'!$E$5,0,10*ROW('Hygiene Data'!E138)),NA())</f>
        <v>#N/A</v>
      </c>
      <c r="BD144" s="518" t="e">
        <f ca="1">+IF(AND(ISNUMBER(OFFSET('Hygiene Data'!$E$7,0,10*ROW('Hygiene Data'!E138))),'Data Summary'!DS144="Yes"),OFFSET('Hygiene Data'!$E$7,0,10*ROW('Hygiene Data'!E138)),NA())</f>
        <v>#N/A</v>
      </c>
      <c r="BE144" s="518" t="e">
        <f ca="1">+IF(AND(ISNUMBER(OFFSET('Hygiene Data'!$E$9,0,10*ROW('Hygiene Data'!E138))),'Data Summary'!DT144="Yes"),OFFSET('Hygiene Data'!$E$9,0,10*ROW('Hygiene Data'!E138)),NA())</f>
        <v>#N/A</v>
      </c>
      <c r="BF144" s="518" t="e">
        <f ca="1">+IF(AND(ISNUMBER(OFFSET('Hygiene Data'!$F$5,0,10*ROW('Hygiene Data'!F138))),'Data Summary'!DU144="Yes"),OFFSET('Hygiene Data'!$F$5,0,10*ROW('Hygiene Data'!F138)),NA())</f>
        <v>#N/A</v>
      </c>
      <c r="BG144" s="518" t="e">
        <f ca="1">+IF(AND(ISNUMBER(OFFSET('Hygiene Data'!$F$7,0,10*ROW('Hygiene Data'!F138))),'Data Summary'!DV144="Yes"),OFFSET('Hygiene Data'!$F$7,0,10*ROW('Hygiene Data'!F138)),NA())</f>
        <v>#N/A</v>
      </c>
      <c r="BH144" s="518" t="e">
        <f ca="1">+IF(AND(ISNUMBER(OFFSET('Hygiene Data'!$F$9,0,10*ROW('Hygiene Data'!F138))),'Data Summary'!DW144="Yes"),OFFSET('Hygiene Data'!$F$9,0,10*ROW('Hygiene Data'!F138)),NA())</f>
        <v>#N/A</v>
      </c>
      <c r="BI144" s="518" t="e">
        <f ca="1">+IF(AND(ISNUMBER(OFFSET('Hygiene Data'!$G$5,0,10*ROW('Hygiene Data'!G138))),'Data Summary'!DX144="Yes"),OFFSET('Hygiene Data'!$G$5,0,10*ROW('Hygiene Data'!G138)),NA())</f>
        <v>#N/A</v>
      </c>
      <c r="BJ144" s="518" t="e">
        <f ca="1">+IF(AND(ISNUMBER(OFFSET('Hygiene Data'!$G$7,0,10*ROW('Hygiene Data'!G138))),'Data Summary'!DY144="Yes"),OFFSET('Hygiene Data'!$G$7,0,10*ROW('Hygiene Data'!G138)),NA())</f>
        <v>#N/A</v>
      </c>
      <c r="BK144" s="518" t="e">
        <f ca="1">+IF(AND(ISNUMBER(OFFSET('Hygiene Data'!$G$9,0,10*ROW('Hygiene Data'!G138))),'Data Summary'!DZ144="Yes"),OFFSET('Hygiene Data'!$G$9,0,10*ROW('Hygiene Data'!G138)),NA())</f>
        <v>#N/A</v>
      </c>
      <c r="BL144" s="518" t="e">
        <f ca="1">+IF(AND(ISNUMBER(OFFSET('Hygiene Data'!$H$5,0,10*ROW('Hygiene Data'!H138))),'Data Summary'!EA144="Yes"),OFFSET('Hygiene Data'!$H$5,0,10*ROW('Hygiene Data'!H138)),NA())</f>
        <v>#N/A</v>
      </c>
      <c r="BM144" s="518" t="e">
        <f ca="1">+IF(AND(ISNUMBER(OFFSET('Hygiene Data'!$H$7,0,10*ROW('Hygiene Data'!H138))),'Data Summary'!EB144="Yes"),OFFSET('Hygiene Data'!$H$7,0,10*ROW('Hygiene Data'!H138)),NA())</f>
        <v>#N/A</v>
      </c>
      <c r="BN144" s="518" t="e">
        <f ca="1">+IF(AND(ISNUMBER(OFFSET('Hygiene Data'!$H$9,0,10*ROW('Hygiene Data'!H138))),'Data Summary'!EC144="Yes"),OFFSET('Hygiene Data'!$H$9,0,10*ROW('Hygiene Data'!H138)),NA())</f>
        <v>#N/A</v>
      </c>
      <c r="BO144" s="518" t="e">
        <f ca="1">+IF(AND(ISNUMBER(OFFSET('Hygiene Data'!$I$5,0,10*ROW('Hygiene Data'!I138))),'Data Summary'!ED144="Yes"),OFFSET('Hygiene Data'!$I$5,0,10*ROW('Hygiene Data'!I138)),NA())</f>
        <v>#N/A</v>
      </c>
      <c r="BP144" s="518" t="e">
        <f ca="1">+IF(AND(ISNUMBER(OFFSET('Hygiene Data'!$I$7,0,10*ROW('Hygiene Data'!I138))),'Data Summary'!EE144="Yes"),OFFSET('Hygiene Data'!$I$7,0,10*ROW('Hygiene Data'!I138)),NA())</f>
        <v>#N/A</v>
      </c>
      <c r="BQ144" s="518" t="e">
        <f ca="1">+IF(AND(ISNUMBER(OFFSET('Hygiene Data'!$I$9,0,10*ROW('Hygiene Data'!I138))),'Data Summary'!EF144="Yes"),OFFSET('Hygiene Data'!$I$9,0,10*ROW('Hygiene Data'!I138)),NA())</f>
        <v>#N/A</v>
      </c>
    </row>
    <row r="145" spans="1:69" x14ac:dyDescent="0.25">
      <c r="A145" s="514" t="e">
        <f ca="1">+RIGHT('Data Summary'!A145,LEN('Data Summary'!A145)-9)</f>
        <v>#VALUE!</v>
      </c>
      <c r="B145" s="488" t="str">
        <f ca="1">+IF(ISTEXT('Data Summary'!B145),'Data Summary'!B145,"")</f>
        <v/>
      </c>
      <c r="C145" s="515" t="e">
        <f ca="1">+VALUE('Data Summary'!C145)</f>
        <v>#VALUE!</v>
      </c>
      <c r="D145" s="516" t="e">
        <f ca="1">+IF(AND(ISNUMBER(OFFSET('Water Data'!$D$4,0,10*ROW('Water Data'!D139))),'Data Summary'!BS145="Yes"),100-OFFSET('Water Data'!$D$4,0,10*ROW('Water Data'!D139)),NA())</f>
        <v>#N/A</v>
      </c>
      <c r="E145" s="516" t="e">
        <f ca="1">+IF(AND(ISNUMBER(OFFSET('Water Data'!$D$6,0,10*ROW('Water Data'!D139))),'Data Summary'!BT145="Yes"),OFFSET('Water Data'!$D$6,0,10*ROW('Water Data'!D139)),NA())</f>
        <v>#N/A</v>
      </c>
      <c r="F145" s="516" t="e">
        <f ca="1">+IF(AND(ISNUMBER(OFFSET('Water Data'!$D$9,0,10*ROW('Water Data'!D139))),'Data Summary'!BU145="Yes"),OFFSET('Water Data'!$D$9,0,10*ROW('Water Data'!D139)),NA())</f>
        <v>#N/A</v>
      </c>
      <c r="G145" s="516" t="e">
        <f ca="1">+IF(AND(ISNUMBER(OFFSET('Water Data'!$E$4,0,10*ROW('Water Data'!E139))),'Data Summary'!BV145="Yes"),100-OFFSET('Water Data'!$E$4,0,10*ROW('Water Data'!E139)),NA())</f>
        <v>#N/A</v>
      </c>
      <c r="H145" s="516" t="e">
        <f ca="1">+IF(AND(ISNUMBER(OFFSET('Water Data'!$E$6,0,10*ROW('Water Data'!E139))),'Data Summary'!BW145="Yes"),OFFSET('Water Data'!$E$6,0,10*ROW('Water Data'!E139)),NA())</f>
        <v>#N/A</v>
      </c>
      <c r="I145" s="516" t="e">
        <f ca="1">+IF(AND(ISNUMBER(OFFSET('Water Data'!$E$9,0,10*ROW('Water Data'!E139))),'Data Summary'!BX145="Yes"),OFFSET('Water Data'!$E$9,0,10*ROW('Water Data'!E139)),NA())</f>
        <v>#N/A</v>
      </c>
      <c r="J145" s="516" t="e">
        <f ca="1">+IF(AND(ISNUMBER(OFFSET('Water Data'!$F$4,0,10*ROW('Water Data'!F139))),'Data Summary'!BY145="Yes"),100-OFFSET('Water Data'!$F$4,0,10*ROW('Water Data'!F139)),NA())</f>
        <v>#N/A</v>
      </c>
      <c r="K145" s="516" t="e">
        <f ca="1">+IF(AND(ISNUMBER(OFFSET('Water Data'!$F$6,0,10*ROW('Water Data'!F139))),'Data Summary'!BZ145="Yes"),OFFSET('Water Data'!$F$6,0,10*ROW('Water Data'!F139)),NA())</f>
        <v>#N/A</v>
      </c>
      <c r="L145" s="516" t="e">
        <f ca="1">+IF(AND(ISNUMBER(OFFSET('Water Data'!$F$9,0,10*ROW('Water Data'!F139))),'Data Summary'!CA145="Yes"),OFFSET('Water Data'!$F$9,0,10*ROW('Water Data'!F139)),NA())</f>
        <v>#N/A</v>
      </c>
      <c r="M145" s="516" t="e">
        <f ca="1">+IF(AND(ISNUMBER(OFFSET('Water Data'!$G$4,0,10*ROW('Water Data'!G139))),'Data Summary'!CB145="Yes"),100-OFFSET('Water Data'!$G$4,0,10*ROW('Water Data'!G139)),NA())</f>
        <v>#N/A</v>
      </c>
      <c r="N145" s="516" t="e">
        <f ca="1">+IF(AND(ISNUMBER(OFFSET('Water Data'!$G$6,0,10*ROW('Water Data'!G139))),'Data Summary'!CC145="Yes"),OFFSET('Water Data'!$G$6,0,10*ROW('Water Data'!G139)),NA())</f>
        <v>#N/A</v>
      </c>
      <c r="O145" s="516" t="e">
        <f ca="1">+IF(AND(ISNUMBER(OFFSET('Water Data'!$G$9,0,10*ROW('Water Data'!G139))),'Data Summary'!CD145="Yes"),OFFSET('Water Data'!$G$9,0,10*ROW('Water Data'!G139)),NA())</f>
        <v>#N/A</v>
      </c>
      <c r="P145" s="516" t="e">
        <f ca="1">+IF(AND(ISNUMBER(OFFSET('Water Data'!$H$4,0,10*ROW('Water Data'!H139))),'Data Summary'!CE145="Yes"),100-OFFSET('Water Data'!$H$4,0,10*ROW('Water Data'!H139)),NA())</f>
        <v>#N/A</v>
      </c>
      <c r="Q145" s="516" t="e">
        <f ca="1">+IF(AND(ISNUMBER(OFFSET('Water Data'!$H$6,0,10*ROW('Water Data'!H139))),'Data Summary'!CF145="Yes"),OFFSET('Water Data'!$H$6,0,10*ROW('Water Data'!H139)),NA())</f>
        <v>#N/A</v>
      </c>
      <c r="R145" s="516" t="e">
        <f ca="1">+IF(AND(ISNUMBER(OFFSET('Water Data'!$H$9,0,10*ROW('Water Data'!H139))),'Data Summary'!CG145="Yes"),OFFSET('Water Data'!$H$9,0,10*ROW('Water Data'!H139)),NA())</f>
        <v>#N/A</v>
      </c>
      <c r="S145" s="516" t="e">
        <f ca="1">+IF(AND(ISNUMBER(OFFSET('Water Data'!$I$4,0,10*ROW('Water Data'!I139))),'Data Summary'!CH145="Yes"),100-OFFSET('Water Data'!$I$4,0,10*ROW('Water Data'!I139)),NA())</f>
        <v>#N/A</v>
      </c>
      <c r="T145" s="516" t="e">
        <f ca="1">+IF(AND(ISNUMBER(OFFSET('Water Data'!$I$6,0,10*ROW('Water Data'!I139))),'Data Summary'!CI145="Yes"),OFFSET('Water Data'!$I$6,0,10*ROW('Water Data'!I139)),NA())</f>
        <v>#N/A</v>
      </c>
      <c r="U145" s="516" t="e">
        <f ca="1">+IF(AND(ISNUMBER(OFFSET('Water Data'!$I$9,0,10*ROW('Water Data'!I139))),'Data Summary'!CJ145="Yes"),OFFSET('Water Data'!$I$9,0,10*ROW('Water Data'!I139)),NA())</f>
        <v>#N/A</v>
      </c>
      <c r="V145" s="517" t="e">
        <f ca="1">+IF(AND(ISNUMBER(OFFSET('Sanitation Data'!$D$4,0,10*ROW('Sanitation Data'!D139))),'Data Summary'!CK145="Yes"),100-OFFSET('Sanitation Data'!$D$4,0,10*ROW('Sanitation Data'!D139)),NA())</f>
        <v>#N/A</v>
      </c>
      <c r="W145" s="517" t="e">
        <f ca="1">+IF(AND(ISNUMBER(OFFSET('Sanitation Data'!$D$6,0,10*ROW('Sanitation Data'!D139))),'Data Summary'!CL145="Yes"),OFFSET('Sanitation Data'!$D$6,0,10*ROW('Sanitation Data'!D139)),NA())</f>
        <v>#N/A</v>
      </c>
      <c r="X145" s="517" t="e">
        <f ca="1">+IF(AND(ISNUMBER(OFFSET('Sanitation Data'!$D$10,0,10*ROW('Sanitation Data'!D139))),'Data Summary'!CM145="Yes"),OFFSET('Sanitation Data'!$D$10,0,10*ROW('Sanitation Data'!D139)),NA())</f>
        <v>#N/A</v>
      </c>
      <c r="Y145" s="517" t="e">
        <f ca="1">+IF(AND(ISNUMBER(OFFSET('Sanitation Data'!$D$11,0,10*ROW('Sanitation Data'!D139))),'Data Summary'!CN145="Yes"),OFFSET('Sanitation Data'!$D$11,0,10*ROW('Sanitation Data'!D139)),NA())</f>
        <v>#N/A</v>
      </c>
      <c r="Z145" s="517" t="e">
        <f ca="1">+IF(AND(ISNUMBER(OFFSET('Sanitation Data'!$D$12,0,10*ROW('Sanitation Data'!D139))),'Data Summary'!CO145="Yes"),OFFSET('Sanitation Data'!$D$12,0,10*ROW('Sanitation Data'!D139)),NA())</f>
        <v>#N/A</v>
      </c>
      <c r="AA145" s="517" t="e">
        <f ca="1">+IF(AND(ISNUMBER(OFFSET('Sanitation Data'!$E$4,0,10*ROW('Sanitation Data'!E139))),'Data Summary'!CP145="Yes"),100-OFFSET('Sanitation Data'!$E$4,0,10*ROW('Sanitation Data'!E139)),NA())</f>
        <v>#N/A</v>
      </c>
      <c r="AB145" s="517" t="e">
        <f ca="1">+IF(AND(ISNUMBER(OFFSET('Sanitation Data'!$E$6,0,10*ROW('Sanitation Data'!E139))),'Data Summary'!CQ145="Yes"),OFFSET('Sanitation Data'!$E$6,0,10*ROW('Sanitation Data'!E139)),NA())</f>
        <v>#N/A</v>
      </c>
      <c r="AC145" s="517" t="e">
        <f ca="1">+IF(AND(ISNUMBER(OFFSET('Sanitation Data'!$E$10,0,10*ROW('Sanitation Data'!E139))),'Data Summary'!CR145="Yes"),OFFSET('Sanitation Data'!$E$10,0,10*ROW('Sanitation Data'!E139)),NA())</f>
        <v>#N/A</v>
      </c>
      <c r="AD145" s="517" t="e">
        <f ca="1">+IF(AND(ISNUMBER(OFFSET('Sanitation Data'!$E$11,0,10*ROW('Sanitation Data'!E139))),'Data Summary'!CS145="Yes"),OFFSET('Sanitation Data'!$E$11,0,10*ROW('Sanitation Data'!E139)),NA())</f>
        <v>#N/A</v>
      </c>
      <c r="AE145" s="517" t="e">
        <f ca="1">+IF(AND(ISNUMBER(OFFSET('Sanitation Data'!$E$12,0,10*ROW('Sanitation Data'!E139))),'Data Summary'!CT145="Yes"),OFFSET('Sanitation Data'!$E$12,0,10*ROW('Sanitation Data'!E139)),NA())</f>
        <v>#N/A</v>
      </c>
      <c r="AF145" s="517" t="e">
        <f ca="1">+IF(AND(ISNUMBER(OFFSET('Sanitation Data'!$F$4,0,10*ROW('Sanitation Data'!F139))),'Data Summary'!CU145="Yes"),100-OFFSET('Sanitation Data'!$F$4,0,10*ROW('Sanitation Data'!F139)),NA())</f>
        <v>#N/A</v>
      </c>
      <c r="AG145" s="517" t="e">
        <f ca="1">+IF(AND(ISNUMBER(OFFSET('Sanitation Data'!$F$6,0,10*ROW('Sanitation Data'!F139))),'Data Summary'!CV145="Yes"),OFFSET('Sanitation Data'!$F$6,0,10*ROW('Sanitation Data'!F139)),NA())</f>
        <v>#N/A</v>
      </c>
      <c r="AH145" s="517" t="e">
        <f ca="1">+IF(AND(ISNUMBER(OFFSET('Sanitation Data'!$F$10,0,10*ROW('Sanitation Data'!F139))),'Data Summary'!CW145="Yes"),OFFSET('Sanitation Data'!$F$10,0,10*ROW('Sanitation Data'!F139)),NA())</f>
        <v>#N/A</v>
      </c>
      <c r="AI145" s="517" t="e">
        <f ca="1">+IF(AND(ISNUMBER(OFFSET('Sanitation Data'!$F$11,0,10*ROW('Sanitation Data'!F139))),'Data Summary'!CX145="Yes"),OFFSET('Sanitation Data'!$F$11,0,10*ROW('Sanitation Data'!F139)),NA())</f>
        <v>#N/A</v>
      </c>
      <c r="AJ145" s="517" t="e">
        <f ca="1">+IF(AND(ISNUMBER(OFFSET('Sanitation Data'!$F$12,0,10*ROW('Sanitation Data'!F139))),'Data Summary'!CY145="Yes"),OFFSET('Sanitation Data'!$F$12,0,10*ROW('Sanitation Data'!F139)),NA())</f>
        <v>#N/A</v>
      </c>
      <c r="AK145" s="517" t="e">
        <f ca="1">+IF(AND(ISNUMBER(OFFSET('Sanitation Data'!$G$4,0,10*ROW('Sanitation Data'!G139))),'Data Summary'!CZ145="Yes"),100-OFFSET('Sanitation Data'!$G$4,0,10*ROW('Sanitation Data'!G139)),NA())</f>
        <v>#N/A</v>
      </c>
      <c r="AL145" s="517" t="e">
        <f ca="1">+IF(AND(ISNUMBER(OFFSET('Sanitation Data'!$G$6,0,10*ROW('Sanitation Data'!G139))),'Data Summary'!DA145="Yes"),OFFSET('Sanitation Data'!$G$6,0,10*ROW('Sanitation Data'!G139)),NA())</f>
        <v>#N/A</v>
      </c>
      <c r="AM145" s="517" t="e">
        <f ca="1">+IF(AND(ISNUMBER(OFFSET('Sanitation Data'!$G$10,0,10*ROW('Sanitation Data'!G139))),'Data Summary'!DB145="Yes"),OFFSET('Sanitation Data'!$G$10,0,10*ROW('Sanitation Data'!G139)),NA())</f>
        <v>#N/A</v>
      </c>
      <c r="AN145" s="517" t="e">
        <f ca="1">+IF(AND(ISNUMBER(OFFSET('Sanitation Data'!$G$11,0,10*ROW('Sanitation Data'!G139))),'Data Summary'!DC145="Yes"),OFFSET('Sanitation Data'!$G$11,0,10*ROW('Sanitation Data'!G139)),NA())</f>
        <v>#N/A</v>
      </c>
      <c r="AO145" s="517" t="e">
        <f ca="1">+IF(AND(ISNUMBER(OFFSET('Sanitation Data'!$G$12,0,10*ROW('Sanitation Data'!G139))),'Data Summary'!DD145="Yes"),OFFSET('Sanitation Data'!$G$12,0,10*ROW('Sanitation Data'!G139)),NA())</f>
        <v>#N/A</v>
      </c>
      <c r="AP145" s="517" t="e">
        <f ca="1">+IF(AND(ISNUMBER(OFFSET('Sanitation Data'!$H$4,0,10*ROW('Sanitation Data'!H139))),'Data Summary'!DE145="Yes"),100-OFFSET('Sanitation Data'!$H$4,0,10*ROW('Sanitation Data'!H139)),NA())</f>
        <v>#N/A</v>
      </c>
      <c r="AQ145" s="517" t="e">
        <f ca="1">+IF(AND(ISNUMBER(OFFSET('Sanitation Data'!$H$6,0,10*ROW('Sanitation Data'!H139))),'Data Summary'!DF145="Yes"),OFFSET('Sanitation Data'!$H$6,0,10*ROW('Sanitation Data'!H139)),NA())</f>
        <v>#N/A</v>
      </c>
      <c r="AR145" s="517" t="e">
        <f ca="1">+IF(AND(ISNUMBER(OFFSET('Sanitation Data'!$H$10,0,10*ROW('Sanitation Data'!H139))),'Data Summary'!DG145="Yes"),OFFSET('Sanitation Data'!$H$10,0,10*ROW('Sanitation Data'!H139)),NA())</f>
        <v>#N/A</v>
      </c>
      <c r="AS145" s="517" t="e">
        <f ca="1">+IF(AND(ISNUMBER(OFFSET('Sanitation Data'!$H$11,0,10*ROW('Sanitation Data'!H139))),'Data Summary'!DH145="Yes"),OFFSET('Sanitation Data'!$H$11,0,10*ROW('Sanitation Data'!H139)),NA())</f>
        <v>#N/A</v>
      </c>
      <c r="AT145" s="517" t="e">
        <f ca="1">+IF(AND(ISNUMBER(OFFSET('Sanitation Data'!$H$12,0,10*ROW('Sanitation Data'!H139))),'Data Summary'!DI145="Yes"),OFFSET('Sanitation Data'!$H$12,0,10*ROW('Sanitation Data'!H139)),NA())</f>
        <v>#N/A</v>
      </c>
      <c r="AU145" s="517" t="e">
        <f ca="1">+IF(AND(ISNUMBER(OFFSET('Sanitation Data'!$I$4,0,10*ROW('Sanitation Data'!I139))),'Data Summary'!DJ145="Yes"),100-OFFSET('Sanitation Data'!$I$4,0,10*ROW('Sanitation Data'!I139)),NA())</f>
        <v>#N/A</v>
      </c>
      <c r="AV145" s="517" t="e">
        <f ca="1">+IF(AND(ISNUMBER(OFFSET('Sanitation Data'!$I$6,0,10*ROW('Sanitation Data'!I139))),'Data Summary'!DK145="Yes"),OFFSET('Sanitation Data'!$I$6,0,10*ROW('Sanitation Data'!I139)),NA())</f>
        <v>#N/A</v>
      </c>
      <c r="AW145" s="517" t="e">
        <f ca="1">+IF(AND(ISNUMBER(OFFSET('Sanitation Data'!$I$10,0,10*ROW('Sanitation Data'!I139))),'Data Summary'!DL145="Yes"),OFFSET('Sanitation Data'!$I$10,0,10*ROW('Sanitation Data'!I139)),NA())</f>
        <v>#N/A</v>
      </c>
      <c r="AX145" s="517" t="e">
        <f ca="1">+IF(AND(ISNUMBER(OFFSET('Sanitation Data'!$I$11,0,10*ROW('Sanitation Data'!I139))),'Data Summary'!DM145="Yes"),OFFSET('Sanitation Data'!$I$11,0,10*ROW('Sanitation Data'!I139)),NA())</f>
        <v>#N/A</v>
      </c>
      <c r="AY145" s="517" t="e">
        <f ca="1">+IF(AND(ISNUMBER(OFFSET('Sanitation Data'!$I$12,0,10*ROW('Sanitation Data'!I139))),'Data Summary'!DN145="Yes"),OFFSET('Sanitation Data'!$I$12,0,10*ROW('Sanitation Data'!I139)),NA())</f>
        <v>#N/A</v>
      </c>
      <c r="AZ145" s="518" t="e">
        <f ca="1">+IF(AND(ISNUMBER(OFFSET('Hygiene Data'!$D$5,0,10*ROW('Hygiene Data'!D139))),'Data Summary'!DO145="Yes"),OFFSET('Hygiene Data'!$D$5,0,10*ROW('Hygiene Data'!D139)),NA())</f>
        <v>#N/A</v>
      </c>
      <c r="BA145" s="518" t="e">
        <f ca="1">+IF(AND(ISNUMBER(OFFSET('Hygiene Data'!$D$7,0,10*ROW('Hygiene Data'!D139))),'Data Summary'!DP145="Yes"),OFFSET('Hygiene Data'!$D$7,0,10*ROW('Hygiene Data'!D139)),NA())</f>
        <v>#N/A</v>
      </c>
      <c r="BB145" s="518" t="e">
        <f ca="1">+IF(AND(ISNUMBER(OFFSET('Hygiene Data'!$D$9,0,10*ROW('Hygiene Data'!D139))),'Data Summary'!DQ145="Yes"),OFFSET('Hygiene Data'!$D$9,0,10*ROW('Hygiene Data'!D139)),NA())</f>
        <v>#N/A</v>
      </c>
      <c r="BC145" s="518" t="e">
        <f ca="1">+IF(AND(ISNUMBER(OFFSET('Hygiene Data'!$E$5,0,10*ROW('Hygiene Data'!E139))),'Data Summary'!DR145="Yes"),OFFSET('Hygiene Data'!$E$5,0,10*ROW('Hygiene Data'!E139)),NA())</f>
        <v>#N/A</v>
      </c>
      <c r="BD145" s="518" t="e">
        <f ca="1">+IF(AND(ISNUMBER(OFFSET('Hygiene Data'!$E$7,0,10*ROW('Hygiene Data'!E139))),'Data Summary'!DS145="Yes"),OFFSET('Hygiene Data'!$E$7,0,10*ROW('Hygiene Data'!E139)),NA())</f>
        <v>#N/A</v>
      </c>
      <c r="BE145" s="518" t="e">
        <f ca="1">+IF(AND(ISNUMBER(OFFSET('Hygiene Data'!$E$9,0,10*ROW('Hygiene Data'!E139))),'Data Summary'!DT145="Yes"),OFFSET('Hygiene Data'!$E$9,0,10*ROW('Hygiene Data'!E139)),NA())</f>
        <v>#N/A</v>
      </c>
      <c r="BF145" s="518" t="e">
        <f ca="1">+IF(AND(ISNUMBER(OFFSET('Hygiene Data'!$F$5,0,10*ROW('Hygiene Data'!F139))),'Data Summary'!DU145="Yes"),OFFSET('Hygiene Data'!$F$5,0,10*ROW('Hygiene Data'!F139)),NA())</f>
        <v>#N/A</v>
      </c>
      <c r="BG145" s="518" t="e">
        <f ca="1">+IF(AND(ISNUMBER(OFFSET('Hygiene Data'!$F$7,0,10*ROW('Hygiene Data'!F139))),'Data Summary'!DV145="Yes"),OFFSET('Hygiene Data'!$F$7,0,10*ROW('Hygiene Data'!F139)),NA())</f>
        <v>#N/A</v>
      </c>
      <c r="BH145" s="518" t="e">
        <f ca="1">+IF(AND(ISNUMBER(OFFSET('Hygiene Data'!$F$9,0,10*ROW('Hygiene Data'!F139))),'Data Summary'!DW145="Yes"),OFFSET('Hygiene Data'!$F$9,0,10*ROW('Hygiene Data'!F139)),NA())</f>
        <v>#N/A</v>
      </c>
      <c r="BI145" s="518" t="e">
        <f ca="1">+IF(AND(ISNUMBER(OFFSET('Hygiene Data'!$G$5,0,10*ROW('Hygiene Data'!G139))),'Data Summary'!DX145="Yes"),OFFSET('Hygiene Data'!$G$5,0,10*ROW('Hygiene Data'!G139)),NA())</f>
        <v>#N/A</v>
      </c>
      <c r="BJ145" s="518" t="e">
        <f ca="1">+IF(AND(ISNUMBER(OFFSET('Hygiene Data'!$G$7,0,10*ROW('Hygiene Data'!G139))),'Data Summary'!DY145="Yes"),OFFSET('Hygiene Data'!$G$7,0,10*ROW('Hygiene Data'!G139)),NA())</f>
        <v>#N/A</v>
      </c>
      <c r="BK145" s="518" t="e">
        <f ca="1">+IF(AND(ISNUMBER(OFFSET('Hygiene Data'!$G$9,0,10*ROW('Hygiene Data'!G139))),'Data Summary'!DZ145="Yes"),OFFSET('Hygiene Data'!$G$9,0,10*ROW('Hygiene Data'!G139)),NA())</f>
        <v>#N/A</v>
      </c>
      <c r="BL145" s="518" t="e">
        <f ca="1">+IF(AND(ISNUMBER(OFFSET('Hygiene Data'!$H$5,0,10*ROW('Hygiene Data'!H139))),'Data Summary'!EA145="Yes"),OFFSET('Hygiene Data'!$H$5,0,10*ROW('Hygiene Data'!H139)),NA())</f>
        <v>#N/A</v>
      </c>
      <c r="BM145" s="518" t="e">
        <f ca="1">+IF(AND(ISNUMBER(OFFSET('Hygiene Data'!$H$7,0,10*ROW('Hygiene Data'!H139))),'Data Summary'!EB145="Yes"),OFFSET('Hygiene Data'!$H$7,0,10*ROW('Hygiene Data'!H139)),NA())</f>
        <v>#N/A</v>
      </c>
      <c r="BN145" s="518" t="e">
        <f ca="1">+IF(AND(ISNUMBER(OFFSET('Hygiene Data'!$H$9,0,10*ROW('Hygiene Data'!H139))),'Data Summary'!EC145="Yes"),OFFSET('Hygiene Data'!$H$9,0,10*ROW('Hygiene Data'!H139)),NA())</f>
        <v>#N/A</v>
      </c>
      <c r="BO145" s="518" t="e">
        <f ca="1">+IF(AND(ISNUMBER(OFFSET('Hygiene Data'!$I$5,0,10*ROW('Hygiene Data'!I139))),'Data Summary'!ED145="Yes"),OFFSET('Hygiene Data'!$I$5,0,10*ROW('Hygiene Data'!I139)),NA())</f>
        <v>#N/A</v>
      </c>
      <c r="BP145" s="518" t="e">
        <f ca="1">+IF(AND(ISNUMBER(OFFSET('Hygiene Data'!$I$7,0,10*ROW('Hygiene Data'!I139))),'Data Summary'!EE145="Yes"),OFFSET('Hygiene Data'!$I$7,0,10*ROW('Hygiene Data'!I139)),NA())</f>
        <v>#N/A</v>
      </c>
      <c r="BQ145" s="518" t="e">
        <f ca="1">+IF(AND(ISNUMBER(OFFSET('Hygiene Data'!$I$9,0,10*ROW('Hygiene Data'!I139))),'Data Summary'!EF145="Yes"),OFFSET('Hygiene Data'!$I$9,0,10*ROW('Hygiene Data'!I139)),NA())</f>
        <v>#N/A</v>
      </c>
    </row>
    <row r="146" spans="1:69" x14ac:dyDescent="0.25">
      <c r="A146" s="514" t="e">
        <f ca="1">+RIGHT('Data Summary'!A146,LEN('Data Summary'!A146)-9)</f>
        <v>#VALUE!</v>
      </c>
      <c r="B146" s="488" t="str">
        <f ca="1">+IF(ISTEXT('Data Summary'!B146),'Data Summary'!B146,"")</f>
        <v/>
      </c>
      <c r="C146" s="515" t="e">
        <f ca="1">+VALUE('Data Summary'!C146)</f>
        <v>#VALUE!</v>
      </c>
      <c r="D146" s="516" t="e">
        <f ca="1">+IF(AND(ISNUMBER(OFFSET('Water Data'!$D$4,0,10*ROW('Water Data'!D140))),'Data Summary'!BS146="Yes"),100-OFFSET('Water Data'!$D$4,0,10*ROW('Water Data'!D140)),NA())</f>
        <v>#N/A</v>
      </c>
      <c r="E146" s="516" t="e">
        <f ca="1">+IF(AND(ISNUMBER(OFFSET('Water Data'!$D$6,0,10*ROW('Water Data'!D140))),'Data Summary'!BT146="Yes"),OFFSET('Water Data'!$D$6,0,10*ROW('Water Data'!D140)),NA())</f>
        <v>#N/A</v>
      </c>
      <c r="F146" s="516" t="e">
        <f ca="1">+IF(AND(ISNUMBER(OFFSET('Water Data'!$D$9,0,10*ROW('Water Data'!D140))),'Data Summary'!BU146="Yes"),OFFSET('Water Data'!$D$9,0,10*ROW('Water Data'!D140)),NA())</f>
        <v>#N/A</v>
      </c>
      <c r="G146" s="516" t="e">
        <f ca="1">+IF(AND(ISNUMBER(OFFSET('Water Data'!$E$4,0,10*ROW('Water Data'!E140))),'Data Summary'!BV146="Yes"),100-OFFSET('Water Data'!$E$4,0,10*ROW('Water Data'!E140)),NA())</f>
        <v>#N/A</v>
      </c>
      <c r="H146" s="516" t="e">
        <f ca="1">+IF(AND(ISNUMBER(OFFSET('Water Data'!$E$6,0,10*ROW('Water Data'!E140))),'Data Summary'!BW146="Yes"),OFFSET('Water Data'!$E$6,0,10*ROW('Water Data'!E140)),NA())</f>
        <v>#N/A</v>
      </c>
      <c r="I146" s="516" t="e">
        <f ca="1">+IF(AND(ISNUMBER(OFFSET('Water Data'!$E$9,0,10*ROW('Water Data'!E140))),'Data Summary'!BX146="Yes"),OFFSET('Water Data'!$E$9,0,10*ROW('Water Data'!E140)),NA())</f>
        <v>#N/A</v>
      </c>
      <c r="J146" s="516" t="e">
        <f ca="1">+IF(AND(ISNUMBER(OFFSET('Water Data'!$F$4,0,10*ROW('Water Data'!F140))),'Data Summary'!BY146="Yes"),100-OFFSET('Water Data'!$F$4,0,10*ROW('Water Data'!F140)),NA())</f>
        <v>#N/A</v>
      </c>
      <c r="K146" s="516" t="e">
        <f ca="1">+IF(AND(ISNUMBER(OFFSET('Water Data'!$F$6,0,10*ROW('Water Data'!F140))),'Data Summary'!BZ146="Yes"),OFFSET('Water Data'!$F$6,0,10*ROW('Water Data'!F140)),NA())</f>
        <v>#N/A</v>
      </c>
      <c r="L146" s="516" t="e">
        <f ca="1">+IF(AND(ISNUMBER(OFFSET('Water Data'!$F$9,0,10*ROW('Water Data'!F140))),'Data Summary'!CA146="Yes"),OFFSET('Water Data'!$F$9,0,10*ROW('Water Data'!F140)),NA())</f>
        <v>#N/A</v>
      </c>
      <c r="M146" s="516" t="e">
        <f ca="1">+IF(AND(ISNUMBER(OFFSET('Water Data'!$G$4,0,10*ROW('Water Data'!G140))),'Data Summary'!CB146="Yes"),100-OFFSET('Water Data'!$G$4,0,10*ROW('Water Data'!G140)),NA())</f>
        <v>#N/A</v>
      </c>
      <c r="N146" s="516" t="e">
        <f ca="1">+IF(AND(ISNUMBER(OFFSET('Water Data'!$G$6,0,10*ROW('Water Data'!G140))),'Data Summary'!CC146="Yes"),OFFSET('Water Data'!$G$6,0,10*ROW('Water Data'!G140)),NA())</f>
        <v>#N/A</v>
      </c>
      <c r="O146" s="516" t="e">
        <f ca="1">+IF(AND(ISNUMBER(OFFSET('Water Data'!$G$9,0,10*ROW('Water Data'!G140))),'Data Summary'!CD146="Yes"),OFFSET('Water Data'!$G$9,0,10*ROW('Water Data'!G140)),NA())</f>
        <v>#N/A</v>
      </c>
      <c r="P146" s="516" t="e">
        <f ca="1">+IF(AND(ISNUMBER(OFFSET('Water Data'!$H$4,0,10*ROW('Water Data'!H140))),'Data Summary'!CE146="Yes"),100-OFFSET('Water Data'!$H$4,0,10*ROW('Water Data'!H140)),NA())</f>
        <v>#N/A</v>
      </c>
      <c r="Q146" s="516" t="e">
        <f ca="1">+IF(AND(ISNUMBER(OFFSET('Water Data'!$H$6,0,10*ROW('Water Data'!H140))),'Data Summary'!CF146="Yes"),OFFSET('Water Data'!$H$6,0,10*ROW('Water Data'!H140)),NA())</f>
        <v>#N/A</v>
      </c>
      <c r="R146" s="516" t="e">
        <f ca="1">+IF(AND(ISNUMBER(OFFSET('Water Data'!$H$9,0,10*ROW('Water Data'!H140))),'Data Summary'!CG146="Yes"),OFFSET('Water Data'!$H$9,0,10*ROW('Water Data'!H140)),NA())</f>
        <v>#N/A</v>
      </c>
      <c r="S146" s="516" t="e">
        <f ca="1">+IF(AND(ISNUMBER(OFFSET('Water Data'!$I$4,0,10*ROW('Water Data'!I140))),'Data Summary'!CH146="Yes"),100-OFFSET('Water Data'!$I$4,0,10*ROW('Water Data'!I140)),NA())</f>
        <v>#N/A</v>
      </c>
      <c r="T146" s="516" t="e">
        <f ca="1">+IF(AND(ISNUMBER(OFFSET('Water Data'!$I$6,0,10*ROW('Water Data'!I140))),'Data Summary'!CI146="Yes"),OFFSET('Water Data'!$I$6,0,10*ROW('Water Data'!I140)),NA())</f>
        <v>#N/A</v>
      </c>
      <c r="U146" s="516" t="e">
        <f ca="1">+IF(AND(ISNUMBER(OFFSET('Water Data'!$I$9,0,10*ROW('Water Data'!I140))),'Data Summary'!CJ146="Yes"),OFFSET('Water Data'!$I$9,0,10*ROW('Water Data'!I140)),NA())</f>
        <v>#N/A</v>
      </c>
      <c r="V146" s="517" t="e">
        <f ca="1">+IF(AND(ISNUMBER(OFFSET('Sanitation Data'!$D$4,0,10*ROW('Sanitation Data'!D140))),'Data Summary'!CK146="Yes"),100-OFFSET('Sanitation Data'!$D$4,0,10*ROW('Sanitation Data'!D140)),NA())</f>
        <v>#N/A</v>
      </c>
      <c r="W146" s="517" t="e">
        <f ca="1">+IF(AND(ISNUMBER(OFFSET('Sanitation Data'!$D$6,0,10*ROW('Sanitation Data'!D140))),'Data Summary'!CL146="Yes"),OFFSET('Sanitation Data'!$D$6,0,10*ROW('Sanitation Data'!D140)),NA())</f>
        <v>#N/A</v>
      </c>
      <c r="X146" s="517" t="e">
        <f ca="1">+IF(AND(ISNUMBER(OFFSET('Sanitation Data'!$D$10,0,10*ROW('Sanitation Data'!D140))),'Data Summary'!CM146="Yes"),OFFSET('Sanitation Data'!$D$10,0,10*ROW('Sanitation Data'!D140)),NA())</f>
        <v>#N/A</v>
      </c>
      <c r="Y146" s="517" t="e">
        <f ca="1">+IF(AND(ISNUMBER(OFFSET('Sanitation Data'!$D$11,0,10*ROW('Sanitation Data'!D140))),'Data Summary'!CN146="Yes"),OFFSET('Sanitation Data'!$D$11,0,10*ROW('Sanitation Data'!D140)),NA())</f>
        <v>#N/A</v>
      </c>
      <c r="Z146" s="517" t="e">
        <f ca="1">+IF(AND(ISNUMBER(OFFSET('Sanitation Data'!$D$12,0,10*ROW('Sanitation Data'!D140))),'Data Summary'!CO146="Yes"),OFFSET('Sanitation Data'!$D$12,0,10*ROW('Sanitation Data'!D140)),NA())</f>
        <v>#N/A</v>
      </c>
      <c r="AA146" s="517" t="e">
        <f ca="1">+IF(AND(ISNUMBER(OFFSET('Sanitation Data'!$E$4,0,10*ROW('Sanitation Data'!E140))),'Data Summary'!CP146="Yes"),100-OFFSET('Sanitation Data'!$E$4,0,10*ROW('Sanitation Data'!E140)),NA())</f>
        <v>#N/A</v>
      </c>
      <c r="AB146" s="517" t="e">
        <f ca="1">+IF(AND(ISNUMBER(OFFSET('Sanitation Data'!$E$6,0,10*ROW('Sanitation Data'!E140))),'Data Summary'!CQ146="Yes"),OFFSET('Sanitation Data'!$E$6,0,10*ROW('Sanitation Data'!E140)),NA())</f>
        <v>#N/A</v>
      </c>
      <c r="AC146" s="517" t="e">
        <f ca="1">+IF(AND(ISNUMBER(OFFSET('Sanitation Data'!$E$10,0,10*ROW('Sanitation Data'!E140))),'Data Summary'!CR146="Yes"),OFFSET('Sanitation Data'!$E$10,0,10*ROW('Sanitation Data'!E140)),NA())</f>
        <v>#N/A</v>
      </c>
      <c r="AD146" s="517" t="e">
        <f ca="1">+IF(AND(ISNUMBER(OFFSET('Sanitation Data'!$E$11,0,10*ROW('Sanitation Data'!E140))),'Data Summary'!CS146="Yes"),OFFSET('Sanitation Data'!$E$11,0,10*ROW('Sanitation Data'!E140)),NA())</f>
        <v>#N/A</v>
      </c>
      <c r="AE146" s="517" t="e">
        <f ca="1">+IF(AND(ISNUMBER(OFFSET('Sanitation Data'!$E$12,0,10*ROW('Sanitation Data'!E140))),'Data Summary'!CT146="Yes"),OFFSET('Sanitation Data'!$E$12,0,10*ROW('Sanitation Data'!E140)),NA())</f>
        <v>#N/A</v>
      </c>
      <c r="AF146" s="517" t="e">
        <f ca="1">+IF(AND(ISNUMBER(OFFSET('Sanitation Data'!$F$4,0,10*ROW('Sanitation Data'!F140))),'Data Summary'!CU146="Yes"),100-OFFSET('Sanitation Data'!$F$4,0,10*ROW('Sanitation Data'!F140)),NA())</f>
        <v>#N/A</v>
      </c>
      <c r="AG146" s="517" t="e">
        <f ca="1">+IF(AND(ISNUMBER(OFFSET('Sanitation Data'!$F$6,0,10*ROW('Sanitation Data'!F140))),'Data Summary'!CV146="Yes"),OFFSET('Sanitation Data'!$F$6,0,10*ROW('Sanitation Data'!F140)),NA())</f>
        <v>#N/A</v>
      </c>
      <c r="AH146" s="517" t="e">
        <f ca="1">+IF(AND(ISNUMBER(OFFSET('Sanitation Data'!$F$10,0,10*ROW('Sanitation Data'!F140))),'Data Summary'!CW146="Yes"),OFFSET('Sanitation Data'!$F$10,0,10*ROW('Sanitation Data'!F140)),NA())</f>
        <v>#N/A</v>
      </c>
      <c r="AI146" s="517" t="e">
        <f ca="1">+IF(AND(ISNUMBER(OFFSET('Sanitation Data'!$F$11,0,10*ROW('Sanitation Data'!F140))),'Data Summary'!CX146="Yes"),OFFSET('Sanitation Data'!$F$11,0,10*ROW('Sanitation Data'!F140)),NA())</f>
        <v>#N/A</v>
      </c>
      <c r="AJ146" s="517" t="e">
        <f ca="1">+IF(AND(ISNUMBER(OFFSET('Sanitation Data'!$F$12,0,10*ROW('Sanitation Data'!F140))),'Data Summary'!CY146="Yes"),OFFSET('Sanitation Data'!$F$12,0,10*ROW('Sanitation Data'!F140)),NA())</f>
        <v>#N/A</v>
      </c>
      <c r="AK146" s="517" t="e">
        <f ca="1">+IF(AND(ISNUMBER(OFFSET('Sanitation Data'!$G$4,0,10*ROW('Sanitation Data'!G140))),'Data Summary'!CZ146="Yes"),100-OFFSET('Sanitation Data'!$G$4,0,10*ROW('Sanitation Data'!G140)),NA())</f>
        <v>#N/A</v>
      </c>
      <c r="AL146" s="517" t="e">
        <f ca="1">+IF(AND(ISNUMBER(OFFSET('Sanitation Data'!$G$6,0,10*ROW('Sanitation Data'!G140))),'Data Summary'!DA146="Yes"),OFFSET('Sanitation Data'!$G$6,0,10*ROW('Sanitation Data'!G140)),NA())</f>
        <v>#N/A</v>
      </c>
      <c r="AM146" s="517" t="e">
        <f ca="1">+IF(AND(ISNUMBER(OFFSET('Sanitation Data'!$G$10,0,10*ROW('Sanitation Data'!G140))),'Data Summary'!DB146="Yes"),OFFSET('Sanitation Data'!$G$10,0,10*ROW('Sanitation Data'!G140)),NA())</f>
        <v>#N/A</v>
      </c>
      <c r="AN146" s="517" t="e">
        <f ca="1">+IF(AND(ISNUMBER(OFFSET('Sanitation Data'!$G$11,0,10*ROW('Sanitation Data'!G140))),'Data Summary'!DC146="Yes"),OFFSET('Sanitation Data'!$G$11,0,10*ROW('Sanitation Data'!G140)),NA())</f>
        <v>#N/A</v>
      </c>
      <c r="AO146" s="517" t="e">
        <f ca="1">+IF(AND(ISNUMBER(OFFSET('Sanitation Data'!$G$12,0,10*ROW('Sanitation Data'!G140))),'Data Summary'!DD146="Yes"),OFFSET('Sanitation Data'!$G$12,0,10*ROW('Sanitation Data'!G140)),NA())</f>
        <v>#N/A</v>
      </c>
      <c r="AP146" s="517" t="e">
        <f ca="1">+IF(AND(ISNUMBER(OFFSET('Sanitation Data'!$H$4,0,10*ROW('Sanitation Data'!H140))),'Data Summary'!DE146="Yes"),100-OFFSET('Sanitation Data'!$H$4,0,10*ROW('Sanitation Data'!H140)),NA())</f>
        <v>#N/A</v>
      </c>
      <c r="AQ146" s="517" t="e">
        <f ca="1">+IF(AND(ISNUMBER(OFFSET('Sanitation Data'!$H$6,0,10*ROW('Sanitation Data'!H140))),'Data Summary'!DF146="Yes"),OFFSET('Sanitation Data'!$H$6,0,10*ROW('Sanitation Data'!H140)),NA())</f>
        <v>#N/A</v>
      </c>
      <c r="AR146" s="517" t="e">
        <f ca="1">+IF(AND(ISNUMBER(OFFSET('Sanitation Data'!$H$10,0,10*ROW('Sanitation Data'!H140))),'Data Summary'!DG146="Yes"),OFFSET('Sanitation Data'!$H$10,0,10*ROW('Sanitation Data'!H140)),NA())</f>
        <v>#N/A</v>
      </c>
      <c r="AS146" s="517" t="e">
        <f ca="1">+IF(AND(ISNUMBER(OFFSET('Sanitation Data'!$H$11,0,10*ROW('Sanitation Data'!H140))),'Data Summary'!DH146="Yes"),OFFSET('Sanitation Data'!$H$11,0,10*ROW('Sanitation Data'!H140)),NA())</f>
        <v>#N/A</v>
      </c>
      <c r="AT146" s="517" t="e">
        <f ca="1">+IF(AND(ISNUMBER(OFFSET('Sanitation Data'!$H$12,0,10*ROW('Sanitation Data'!H140))),'Data Summary'!DI146="Yes"),OFFSET('Sanitation Data'!$H$12,0,10*ROW('Sanitation Data'!H140)),NA())</f>
        <v>#N/A</v>
      </c>
      <c r="AU146" s="517" t="e">
        <f ca="1">+IF(AND(ISNUMBER(OFFSET('Sanitation Data'!$I$4,0,10*ROW('Sanitation Data'!I140))),'Data Summary'!DJ146="Yes"),100-OFFSET('Sanitation Data'!$I$4,0,10*ROW('Sanitation Data'!I140)),NA())</f>
        <v>#N/A</v>
      </c>
      <c r="AV146" s="517" t="e">
        <f ca="1">+IF(AND(ISNUMBER(OFFSET('Sanitation Data'!$I$6,0,10*ROW('Sanitation Data'!I140))),'Data Summary'!DK146="Yes"),OFFSET('Sanitation Data'!$I$6,0,10*ROW('Sanitation Data'!I140)),NA())</f>
        <v>#N/A</v>
      </c>
      <c r="AW146" s="517" t="e">
        <f ca="1">+IF(AND(ISNUMBER(OFFSET('Sanitation Data'!$I$10,0,10*ROW('Sanitation Data'!I140))),'Data Summary'!DL146="Yes"),OFFSET('Sanitation Data'!$I$10,0,10*ROW('Sanitation Data'!I140)),NA())</f>
        <v>#N/A</v>
      </c>
      <c r="AX146" s="517" t="e">
        <f ca="1">+IF(AND(ISNUMBER(OFFSET('Sanitation Data'!$I$11,0,10*ROW('Sanitation Data'!I140))),'Data Summary'!DM146="Yes"),OFFSET('Sanitation Data'!$I$11,0,10*ROW('Sanitation Data'!I140)),NA())</f>
        <v>#N/A</v>
      </c>
      <c r="AY146" s="517" t="e">
        <f ca="1">+IF(AND(ISNUMBER(OFFSET('Sanitation Data'!$I$12,0,10*ROW('Sanitation Data'!I140))),'Data Summary'!DN146="Yes"),OFFSET('Sanitation Data'!$I$12,0,10*ROW('Sanitation Data'!I140)),NA())</f>
        <v>#N/A</v>
      </c>
      <c r="AZ146" s="518" t="e">
        <f ca="1">+IF(AND(ISNUMBER(OFFSET('Hygiene Data'!$D$5,0,10*ROW('Hygiene Data'!D140))),'Data Summary'!DO146="Yes"),OFFSET('Hygiene Data'!$D$5,0,10*ROW('Hygiene Data'!D140)),NA())</f>
        <v>#N/A</v>
      </c>
      <c r="BA146" s="518" t="e">
        <f ca="1">+IF(AND(ISNUMBER(OFFSET('Hygiene Data'!$D$7,0,10*ROW('Hygiene Data'!D140))),'Data Summary'!DP146="Yes"),OFFSET('Hygiene Data'!$D$7,0,10*ROW('Hygiene Data'!D140)),NA())</f>
        <v>#N/A</v>
      </c>
      <c r="BB146" s="518" t="e">
        <f ca="1">+IF(AND(ISNUMBER(OFFSET('Hygiene Data'!$D$9,0,10*ROW('Hygiene Data'!D140))),'Data Summary'!DQ146="Yes"),OFFSET('Hygiene Data'!$D$9,0,10*ROW('Hygiene Data'!D140)),NA())</f>
        <v>#N/A</v>
      </c>
      <c r="BC146" s="518" t="e">
        <f ca="1">+IF(AND(ISNUMBER(OFFSET('Hygiene Data'!$E$5,0,10*ROW('Hygiene Data'!E140))),'Data Summary'!DR146="Yes"),OFFSET('Hygiene Data'!$E$5,0,10*ROW('Hygiene Data'!E140)),NA())</f>
        <v>#N/A</v>
      </c>
      <c r="BD146" s="518" t="e">
        <f ca="1">+IF(AND(ISNUMBER(OFFSET('Hygiene Data'!$E$7,0,10*ROW('Hygiene Data'!E140))),'Data Summary'!DS146="Yes"),OFFSET('Hygiene Data'!$E$7,0,10*ROW('Hygiene Data'!E140)),NA())</f>
        <v>#N/A</v>
      </c>
      <c r="BE146" s="518" t="e">
        <f ca="1">+IF(AND(ISNUMBER(OFFSET('Hygiene Data'!$E$9,0,10*ROW('Hygiene Data'!E140))),'Data Summary'!DT146="Yes"),OFFSET('Hygiene Data'!$E$9,0,10*ROW('Hygiene Data'!E140)),NA())</f>
        <v>#N/A</v>
      </c>
      <c r="BF146" s="518" t="e">
        <f ca="1">+IF(AND(ISNUMBER(OFFSET('Hygiene Data'!$F$5,0,10*ROW('Hygiene Data'!F140))),'Data Summary'!DU146="Yes"),OFFSET('Hygiene Data'!$F$5,0,10*ROW('Hygiene Data'!F140)),NA())</f>
        <v>#N/A</v>
      </c>
      <c r="BG146" s="518" t="e">
        <f ca="1">+IF(AND(ISNUMBER(OFFSET('Hygiene Data'!$F$7,0,10*ROW('Hygiene Data'!F140))),'Data Summary'!DV146="Yes"),OFFSET('Hygiene Data'!$F$7,0,10*ROW('Hygiene Data'!F140)),NA())</f>
        <v>#N/A</v>
      </c>
      <c r="BH146" s="518" t="e">
        <f ca="1">+IF(AND(ISNUMBER(OFFSET('Hygiene Data'!$F$9,0,10*ROW('Hygiene Data'!F140))),'Data Summary'!DW146="Yes"),OFFSET('Hygiene Data'!$F$9,0,10*ROW('Hygiene Data'!F140)),NA())</f>
        <v>#N/A</v>
      </c>
      <c r="BI146" s="518" t="e">
        <f ca="1">+IF(AND(ISNUMBER(OFFSET('Hygiene Data'!$G$5,0,10*ROW('Hygiene Data'!G140))),'Data Summary'!DX146="Yes"),OFFSET('Hygiene Data'!$G$5,0,10*ROW('Hygiene Data'!G140)),NA())</f>
        <v>#N/A</v>
      </c>
      <c r="BJ146" s="518" t="e">
        <f ca="1">+IF(AND(ISNUMBER(OFFSET('Hygiene Data'!$G$7,0,10*ROW('Hygiene Data'!G140))),'Data Summary'!DY146="Yes"),OFFSET('Hygiene Data'!$G$7,0,10*ROW('Hygiene Data'!G140)),NA())</f>
        <v>#N/A</v>
      </c>
      <c r="BK146" s="518" t="e">
        <f ca="1">+IF(AND(ISNUMBER(OFFSET('Hygiene Data'!$G$9,0,10*ROW('Hygiene Data'!G140))),'Data Summary'!DZ146="Yes"),OFFSET('Hygiene Data'!$G$9,0,10*ROW('Hygiene Data'!G140)),NA())</f>
        <v>#N/A</v>
      </c>
      <c r="BL146" s="518" t="e">
        <f ca="1">+IF(AND(ISNUMBER(OFFSET('Hygiene Data'!$H$5,0,10*ROW('Hygiene Data'!H140))),'Data Summary'!EA146="Yes"),OFFSET('Hygiene Data'!$H$5,0,10*ROW('Hygiene Data'!H140)),NA())</f>
        <v>#N/A</v>
      </c>
      <c r="BM146" s="518" t="e">
        <f ca="1">+IF(AND(ISNUMBER(OFFSET('Hygiene Data'!$H$7,0,10*ROW('Hygiene Data'!H140))),'Data Summary'!EB146="Yes"),OFFSET('Hygiene Data'!$H$7,0,10*ROW('Hygiene Data'!H140)),NA())</f>
        <v>#N/A</v>
      </c>
      <c r="BN146" s="518" t="e">
        <f ca="1">+IF(AND(ISNUMBER(OFFSET('Hygiene Data'!$H$9,0,10*ROW('Hygiene Data'!H140))),'Data Summary'!EC146="Yes"),OFFSET('Hygiene Data'!$H$9,0,10*ROW('Hygiene Data'!H140)),NA())</f>
        <v>#N/A</v>
      </c>
      <c r="BO146" s="518" t="e">
        <f ca="1">+IF(AND(ISNUMBER(OFFSET('Hygiene Data'!$I$5,0,10*ROW('Hygiene Data'!I140))),'Data Summary'!ED146="Yes"),OFFSET('Hygiene Data'!$I$5,0,10*ROW('Hygiene Data'!I140)),NA())</f>
        <v>#N/A</v>
      </c>
      <c r="BP146" s="518" t="e">
        <f ca="1">+IF(AND(ISNUMBER(OFFSET('Hygiene Data'!$I$7,0,10*ROW('Hygiene Data'!I140))),'Data Summary'!EE146="Yes"),OFFSET('Hygiene Data'!$I$7,0,10*ROW('Hygiene Data'!I140)),NA())</f>
        <v>#N/A</v>
      </c>
      <c r="BQ146" s="518" t="e">
        <f ca="1">+IF(AND(ISNUMBER(OFFSET('Hygiene Data'!$I$9,0,10*ROW('Hygiene Data'!I140))),'Data Summary'!EF146="Yes"),OFFSET('Hygiene Data'!$I$9,0,10*ROW('Hygiene Data'!I140)),NA())</f>
        <v>#N/A</v>
      </c>
    </row>
    <row r="147" spans="1:69" x14ac:dyDescent="0.25">
      <c r="A147" s="514" t="e">
        <f ca="1">+RIGHT('Data Summary'!A147,LEN('Data Summary'!A147)-9)</f>
        <v>#VALUE!</v>
      </c>
      <c r="B147" s="488" t="str">
        <f ca="1">+IF(ISTEXT('Data Summary'!B147),'Data Summary'!B147,"")</f>
        <v/>
      </c>
      <c r="C147" s="515" t="e">
        <f ca="1">+VALUE('Data Summary'!C147)</f>
        <v>#VALUE!</v>
      </c>
      <c r="D147" s="516" t="e">
        <f ca="1">+IF(AND(ISNUMBER(OFFSET('Water Data'!$D$4,0,10*ROW('Water Data'!D141))),'Data Summary'!BS147="Yes"),100-OFFSET('Water Data'!$D$4,0,10*ROW('Water Data'!D141)),NA())</f>
        <v>#N/A</v>
      </c>
      <c r="E147" s="516" t="e">
        <f ca="1">+IF(AND(ISNUMBER(OFFSET('Water Data'!$D$6,0,10*ROW('Water Data'!D141))),'Data Summary'!BT147="Yes"),OFFSET('Water Data'!$D$6,0,10*ROW('Water Data'!D141)),NA())</f>
        <v>#N/A</v>
      </c>
      <c r="F147" s="516" t="e">
        <f ca="1">+IF(AND(ISNUMBER(OFFSET('Water Data'!$D$9,0,10*ROW('Water Data'!D141))),'Data Summary'!BU147="Yes"),OFFSET('Water Data'!$D$9,0,10*ROW('Water Data'!D141)),NA())</f>
        <v>#N/A</v>
      </c>
      <c r="G147" s="516" t="e">
        <f ca="1">+IF(AND(ISNUMBER(OFFSET('Water Data'!$E$4,0,10*ROW('Water Data'!E141))),'Data Summary'!BV147="Yes"),100-OFFSET('Water Data'!$E$4,0,10*ROW('Water Data'!E141)),NA())</f>
        <v>#N/A</v>
      </c>
      <c r="H147" s="516" t="e">
        <f ca="1">+IF(AND(ISNUMBER(OFFSET('Water Data'!$E$6,0,10*ROW('Water Data'!E141))),'Data Summary'!BW147="Yes"),OFFSET('Water Data'!$E$6,0,10*ROW('Water Data'!E141)),NA())</f>
        <v>#N/A</v>
      </c>
      <c r="I147" s="516" t="e">
        <f ca="1">+IF(AND(ISNUMBER(OFFSET('Water Data'!$E$9,0,10*ROW('Water Data'!E141))),'Data Summary'!BX147="Yes"),OFFSET('Water Data'!$E$9,0,10*ROW('Water Data'!E141)),NA())</f>
        <v>#N/A</v>
      </c>
      <c r="J147" s="516" t="e">
        <f ca="1">+IF(AND(ISNUMBER(OFFSET('Water Data'!$F$4,0,10*ROW('Water Data'!F141))),'Data Summary'!BY147="Yes"),100-OFFSET('Water Data'!$F$4,0,10*ROW('Water Data'!F141)),NA())</f>
        <v>#N/A</v>
      </c>
      <c r="K147" s="516" t="e">
        <f ca="1">+IF(AND(ISNUMBER(OFFSET('Water Data'!$F$6,0,10*ROW('Water Data'!F141))),'Data Summary'!BZ147="Yes"),OFFSET('Water Data'!$F$6,0,10*ROW('Water Data'!F141)),NA())</f>
        <v>#N/A</v>
      </c>
      <c r="L147" s="516" t="e">
        <f ca="1">+IF(AND(ISNUMBER(OFFSET('Water Data'!$F$9,0,10*ROW('Water Data'!F141))),'Data Summary'!CA147="Yes"),OFFSET('Water Data'!$F$9,0,10*ROW('Water Data'!F141)),NA())</f>
        <v>#N/A</v>
      </c>
      <c r="M147" s="516" t="e">
        <f ca="1">+IF(AND(ISNUMBER(OFFSET('Water Data'!$G$4,0,10*ROW('Water Data'!G141))),'Data Summary'!CB147="Yes"),100-OFFSET('Water Data'!$G$4,0,10*ROW('Water Data'!G141)),NA())</f>
        <v>#N/A</v>
      </c>
      <c r="N147" s="516" t="e">
        <f ca="1">+IF(AND(ISNUMBER(OFFSET('Water Data'!$G$6,0,10*ROW('Water Data'!G141))),'Data Summary'!CC147="Yes"),OFFSET('Water Data'!$G$6,0,10*ROW('Water Data'!G141)),NA())</f>
        <v>#N/A</v>
      </c>
      <c r="O147" s="516" t="e">
        <f ca="1">+IF(AND(ISNUMBER(OFFSET('Water Data'!$G$9,0,10*ROW('Water Data'!G141))),'Data Summary'!CD147="Yes"),OFFSET('Water Data'!$G$9,0,10*ROW('Water Data'!G141)),NA())</f>
        <v>#N/A</v>
      </c>
      <c r="P147" s="516" t="e">
        <f ca="1">+IF(AND(ISNUMBER(OFFSET('Water Data'!$H$4,0,10*ROW('Water Data'!H141))),'Data Summary'!CE147="Yes"),100-OFFSET('Water Data'!$H$4,0,10*ROW('Water Data'!H141)),NA())</f>
        <v>#N/A</v>
      </c>
      <c r="Q147" s="516" t="e">
        <f ca="1">+IF(AND(ISNUMBER(OFFSET('Water Data'!$H$6,0,10*ROW('Water Data'!H141))),'Data Summary'!CF147="Yes"),OFFSET('Water Data'!$H$6,0,10*ROW('Water Data'!H141)),NA())</f>
        <v>#N/A</v>
      </c>
      <c r="R147" s="516" t="e">
        <f ca="1">+IF(AND(ISNUMBER(OFFSET('Water Data'!$H$9,0,10*ROW('Water Data'!H141))),'Data Summary'!CG147="Yes"),OFFSET('Water Data'!$H$9,0,10*ROW('Water Data'!H141)),NA())</f>
        <v>#N/A</v>
      </c>
      <c r="S147" s="516" t="e">
        <f ca="1">+IF(AND(ISNUMBER(OFFSET('Water Data'!$I$4,0,10*ROW('Water Data'!I141))),'Data Summary'!CH147="Yes"),100-OFFSET('Water Data'!$I$4,0,10*ROW('Water Data'!I141)),NA())</f>
        <v>#N/A</v>
      </c>
      <c r="T147" s="516" t="e">
        <f ca="1">+IF(AND(ISNUMBER(OFFSET('Water Data'!$I$6,0,10*ROW('Water Data'!I141))),'Data Summary'!CI147="Yes"),OFFSET('Water Data'!$I$6,0,10*ROW('Water Data'!I141)),NA())</f>
        <v>#N/A</v>
      </c>
      <c r="U147" s="516" t="e">
        <f ca="1">+IF(AND(ISNUMBER(OFFSET('Water Data'!$I$9,0,10*ROW('Water Data'!I141))),'Data Summary'!CJ147="Yes"),OFFSET('Water Data'!$I$9,0,10*ROW('Water Data'!I141)),NA())</f>
        <v>#N/A</v>
      </c>
      <c r="V147" s="517" t="e">
        <f ca="1">+IF(AND(ISNUMBER(OFFSET('Sanitation Data'!$D$4,0,10*ROW('Sanitation Data'!D141))),'Data Summary'!CK147="Yes"),100-OFFSET('Sanitation Data'!$D$4,0,10*ROW('Sanitation Data'!D141)),NA())</f>
        <v>#N/A</v>
      </c>
      <c r="W147" s="517" t="e">
        <f ca="1">+IF(AND(ISNUMBER(OFFSET('Sanitation Data'!$D$6,0,10*ROW('Sanitation Data'!D141))),'Data Summary'!CL147="Yes"),OFFSET('Sanitation Data'!$D$6,0,10*ROW('Sanitation Data'!D141)),NA())</f>
        <v>#N/A</v>
      </c>
      <c r="X147" s="517" t="e">
        <f ca="1">+IF(AND(ISNUMBER(OFFSET('Sanitation Data'!$D$10,0,10*ROW('Sanitation Data'!D141))),'Data Summary'!CM147="Yes"),OFFSET('Sanitation Data'!$D$10,0,10*ROW('Sanitation Data'!D141)),NA())</f>
        <v>#N/A</v>
      </c>
      <c r="Y147" s="517" t="e">
        <f ca="1">+IF(AND(ISNUMBER(OFFSET('Sanitation Data'!$D$11,0,10*ROW('Sanitation Data'!D141))),'Data Summary'!CN147="Yes"),OFFSET('Sanitation Data'!$D$11,0,10*ROW('Sanitation Data'!D141)),NA())</f>
        <v>#N/A</v>
      </c>
      <c r="Z147" s="517" t="e">
        <f ca="1">+IF(AND(ISNUMBER(OFFSET('Sanitation Data'!$D$12,0,10*ROW('Sanitation Data'!D141))),'Data Summary'!CO147="Yes"),OFFSET('Sanitation Data'!$D$12,0,10*ROW('Sanitation Data'!D141)),NA())</f>
        <v>#N/A</v>
      </c>
      <c r="AA147" s="517" t="e">
        <f ca="1">+IF(AND(ISNUMBER(OFFSET('Sanitation Data'!$E$4,0,10*ROW('Sanitation Data'!E141))),'Data Summary'!CP147="Yes"),100-OFFSET('Sanitation Data'!$E$4,0,10*ROW('Sanitation Data'!E141)),NA())</f>
        <v>#N/A</v>
      </c>
      <c r="AB147" s="517" t="e">
        <f ca="1">+IF(AND(ISNUMBER(OFFSET('Sanitation Data'!$E$6,0,10*ROW('Sanitation Data'!E141))),'Data Summary'!CQ147="Yes"),OFFSET('Sanitation Data'!$E$6,0,10*ROW('Sanitation Data'!E141)),NA())</f>
        <v>#N/A</v>
      </c>
      <c r="AC147" s="517" t="e">
        <f ca="1">+IF(AND(ISNUMBER(OFFSET('Sanitation Data'!$E$10,0,10*ROW('Sanitation Data'!E141))),'Data Summary'!CR147="Yes"),OFFSET('Sanitation Data'!$E$10,0,10*ROW('Sanitation Data'!E141)),NA())</f>
        <v>#N/A</v>
      </c>
      <c r="AD147" s="517" t="e">
        <f ca="1">+IF(AND(ISNUMBER(OFFSET('Sanitation Data'!$E$11,0,10*ROW('Sanitation Data'!E141))),'Data Summary'!CS147="Yes"),OFFSET('Sanitation Data'!$E$11,0,10*ROW('Sanitation Data'!E141)),NA())</f>
        <v>#N/A</v>
      </c>
      <c r="AE147" s="517" t="e">
        <f ca="1">+IF(AND(ISNUMBER(OFFSET('Sanitation Data'!$E$12,0,10*ROW('Sanitation Data'!E141))),'Data Summary'!CT147="Yes"),OFFSET('Sanitation Data'!$E$12,0,10*ROW('Sanitation Data'!E141)),NA())</f>
        <v>#N/A</v>
      </c>
      <c r="AF147" s="517" t="e">
        <f ca="1">+IF(AND(ISNUMBER(OFFSET('Sanitation Data'!$F$4,0,10*ROW('Sanitation Data'!F141))),'Data Summary'!CU147="Yes"),100-OFFSET('Sanitation Data'!$F$4,0,10*ROW('Sanitation Data'!F141)),NA())</f>
        <v>#N/A</v>
      </c>
      <c r="AG147" s="517" t="e">
        <f ca="1">+IF(AND(ISNUMBER(OFFSET('Sanitation Data'!$F$6,0,10*ROW('Sanitation Data'!F141))),'Data Summary'!CV147="Yes"),OFFSET('Sanitation Data'!$F$6,0,10*ROW('Sanitation Data'!F141)),NA())</f>
        <v>#N/A</v>
      </c>
      <c r="AH147" s="517" t="e">
        <f ca="1">+IF(AND(ISNUMBER(OFFSET('Sanitation Data'!$F$10,0,10*ROW('Sanitation Data'!F141))),'Data Summary'!CW147="Yes"),OFFSET('Sanitation Data'!$F$10,0,10*ROW('Sanitation Data'!F141)),NA())</f>
        <v>#N/A</v>
      </c>
      <c r="AI147" s="517" t="e">
        <f ca="1">+IF(AND(ISNUMBER(OFFSET('Sanitation Data'!$F$11,0,10*ROW('Sanitation Data'!F141))),'Data Summary'!CX147="Yes"),OFFSET('Sanitation Data'!$F$11,0,10*ROW('Sanitation Data'!F141)),NA())</f>
        <v>#N/A</v>
      </c>
      <c r="AJ147" s="517" t="e">
        <f ca="1">+IF(AND(ISNUMBER(OFFSET('Sanitation Data'!$F$12,0,10*ROW('Sanitation Data'!F141))),'Data Summary'!CY147="Yes"),OFFSET('Sanitation Data'!$F$12,0,10*ROW('Sanitation Data'!F141)),NA())</f>
        <v>#N/A</v>
      </c>
      <c r="AK147" s="517" t="e">
        <f ca="1">+IF(AND(ISNUMBER(OFFSET('Sanitation Data'!$G$4,0,10*ROW('Sanitation Data'!G141))),'Data Summary'!CZ147="Yes"),100-OFFSET('Sanitation Data'!$G$4,0,10*ROW('Sanitation Data'!G141)),NA())</f>
        <v>#N/A</v>
      </c>
      <c r="AL147" s="517" t="e">
        <f ca="1">+IF(AND(ISNUMBER(OFFSET('Sanitation Data'!$G$6,0,10*ROW('Sanitation Data'!G141))),'Data Summary'!DA147="Yes"),OFFSET('Sanitation Data'!$G$6,0,10*ROW('Sanitation Data'!G141)),NA())</f>
        <v>#N/A</v>
      </c>
      <c r="AM147" s="517" t="e">
        <f ca="1">+IF(AND(ISNUMBER(OFFSET('Sanitation Data'!$G$10,0,10*ROW('Sanitation Data'!G141))),'Data Summary'!DB147="Yes"),OFFSET('Sanitation Data'!$G$10,0,10*ROW('Sanitation Data'!G141)),NA())</f>
        <v>#N/A</v>
      </c>
      <c r="AN147" s="517" t="e">
        <f ca="1">+IF(AND(ISNUMBER(OFFSET('Sanitation Data'!$G$11,0,10*ROW('Sanitation Data'!G141))),'Data Summary'!DC147="Yes"),OFFSET('Sanitation Data'!$G$11,0,10*ROW('Sanitation Data'!G141)),NA())</f>
        <v>#N/A</v>
      </c>
      <c r="AO147" s="517" t="e">
        <f ca="1">+IF(AND(ISNUMBER(OFFSET('Sanitation Data'!$G$12,0,10*ROW('Sanitation Data'!G141))),'Data Summary'!DD147="Yes"),OFFSET('Sanitation Data'!$G$12,0,10*ROW('Sanitation Data'!G141)),NA())</f>
        <v>#N/A</v>
      </c>
      <c r="AP147" s="517" t="e">
        <f ca="1">+IF(AND(ISNUMBER(OFFSET('Sanitation Data'!$H$4,0,10*ROW('Sanitation Data'!H141))),'Data Summary'!DE147="Yes"),100-OFFSET('Sanitation Data'!$H$4,0,10*ROW('Sanitation Data'!H141)),NA())</f>
        <v>#N/A</v>
      </c>
      <c r="AQ147" s="517" t="e">
        <f ca="1">+IF(AND(ISNUMBER(OFFSET('Sanitation Data'!$H$6,0,10*ROW('Sanitation Data'!H141))),'Data Summary'!DF147="Yes"),OFFSET('Sanitation Data'!$H$6,0,10*ROW('Sanitation Data'!H141)),NA())</f>
        <v>#N/A</v>
      </c>
      <c r="AR147" s="517" t="e">
        <f ca="1">+IF(AND(ISNUMBER(OFFSET('Sanitation Data'!$H$10,0,10*ROW('Sanitation Data'!H141))),'Data Summary'!DG147="Yes"),OFFSET('Sanitation Data'!$H$10,0,10*ROW('Sanitation Data'!H141)),NA())</f>
        <v>#N/A</v>
      </c>
      <c r="AS147" s="517" t="e">
        <f ca="1">+IF(AND(ISNUMBER(OFFSET('Sanitation Data'!$H$11,0,10*ROW('Sanitation Data'!H141))),'Data Summary'!DH147="Yes"),OFFSET('Sanitation Data'!$H$11,0,10*ROW('Sanitation Data'!H141)),NA())</f>
        <v>#N/A</v>
      </c>
      <c r="AT147" s="517" t="e">
        <f ca="1">+IF(AND(ISNUMBER(OFFSET('Sanitation Data'!$H$12,0,10*ROW('Sanitation Data'!H141))),'Data Summary'!DI147="Yes"),OFFSET('Sanitation Data'!$H$12,0,10*ROW('Sanitation Data'!H141)),NA())</f>
        <v>#N/A</v>
      </c>
      <c r="AU147" s="517" t="e">
        <f ca="1">+IF(AND(ISNUMBER(OFFSET('Sanitation Data'!$I$4,0,10*ROW('Sanitation Data'!I141))),'Data Summary'!DJ147="Yes"),100-OFFSET('Sanitation Data'!$I$4,0,10*ROW('Sanitation Data'!I141)),NA())</f>
        <v>#N/A</v>
      </c>
      <c r="AV147" s="517" t="e">
        <f ca="1">+IF(AND(ISNUMBER(OFFSET('Sanitation Data'!$I$6,0,10*ROW('Sanitation Data'!I141))),'Data Summary'!DK147="Yes"),OFFSET('Sanitation Data'!$I$6,0,10*ROW('Sanitation Data'!I141)),NA())</f>
        <v>#N/A</v>
      </c>
      <c r="AW147" s="517" t="e">
        <f ca="1">+IF(AND(ISNUMBER(OFFSET('Sanitation Data'!$I$10,0,10*ROW('Sanitation Data'!I141))),'Data Summary'!DL147="Yes"),OFFSET('Sanitation Data'!$I$10,0,10*ROW('Sanitation Data'!I141)),NA())</f>
        <v>#N/A</v>
      </c>
      <c r="AX147" s="517" t="e">
        <f ca="1">+IF(AND(ISNUMBER(OFFSET('Sanitation Data'!$I$11,0,10*ROW('Sanitation Data'!I141))),'Data Summary'!DM147="Yes"),OFFSET('Sanitation Data'!$I$11,0,10*ROW('Sanitation Data'!I141)),NA())</f>
        <v>#N/A</v>
      </c>
      <c r="AY147" s="517" t="e">
        <f ca="1">+IF(AND(ISNUMBER(OFFSET('Sanitation Data'!$I$12,0,10*ROW('Sanitation Data'!I141))),'Data Summary'!DN147="Yes"),OFFSET('Sanitation Data'!$I$12,0,10*ROW('Sanitation Data'!I141)),NA())</f>
        <v>#N/A</v>
      </c>
      <c r="AZ147" s="518" t="e">
        <f ca="1">+IF(AND(ISNUMBER(OFFSET('Hygiene Data'!$D$5,0,10*ROW('Hygiene Data'!D141))),'Data Summary'!DO147="Yes"),OFFSET('Hygiene Data'!$D$5,0,10*ROW('Hygiene Data'!D141)),NA())</f>
        <v>#N/A</v>
      </c>
      <c r="BA147" s="518" t="e">
        <f ca="1">+IF(AND(ISNUMBER(OFFSET('Hygiene Data'!$D$7,0,10*ROW('Hygiene Data'!D141))),'Data Summary'!DP147="Yes"),OFFSET('Hygiene Data'!$D$7,0,10*ROW('Hygiene Data'!D141)),NA())</f>
        <v>#N/A</v>
      </c>
      <c r="BB147" s="518" t="e">
        <f ca="1">+IF(AND(ISNUMBER(OFFSET('Hygiene Data'!$D$9,0,10*ROW('Hygiene Data'!D141))),'Data Summary'!DQ147="Yes"),OFFSET('Hygiene Data'!$D$9,0,10*ROW('Hygiene Data'!D141)),NA())</f>
        <v>#N/A</v>
      </c>
      <c r="BC147" s="518" t="e">
        <f ca="1">+IF(AND(ISNUMBER(OFFSET('Hygiene Data'!$E$5,0,10*ROW('Hygiene Data'!E141))),'Data Summary'!DR147="Yes"),OFFSET('Hygiene Data'!$E$5,0,10*ROW('Hygiene Data'!E141)),NA())</f>
        <v>#N/A</v>
      </c>
      <c r="BD147" s="518" t="e">
        <f ca="1">+IF(AND(ISNUMBER(OFFSET('Hygiene Data'!$E$7,0,10*ROW('Hygiene Data'!E141))),'Data Summary'!DS147="Yes"),OFFSET('Hygiene Data'!$E$7,0,10*ROW('Hygiene Data'!E141)),NA())</f>
        <v>#N/A</v>
      </c>
      <c r="BE147" s="518" t="e">
        <f ca="1">+IF(AND(ISNUMBER(OFFSET('Hygiene Data'!$E$9,0,10*ROW('Hygiene Data'!E141))),'Data Summary'!DT147="Yes"),OFFSET('Hygiene Data'!$E$9,0,10*ROW('Hygiene Data'!E141)),NA())</f>
        <v>#N/A</v>
      </c>
      <c r="BF147" s="518" t="e">
        <f ca="1">+IF(AND(ISNUMBER(OFFSET('Hygiene Data'!$F$5,0,10*ROW('Hygiene Data'!F141))),'Data Summary'!DU147="Yes"),OFFSET('Hygiene Data'!$F$5,0,10*ROW('Hygiene Data'!F141)),NA())</f>
        <v>#N/A</v>
      </c>
      <c r="BG147" s="518" t="e">
        <f ca="1">+IF(AND(ISNUMBER(OFFSET('Hygiene Data'!$F$7,0,10*ROW('Hygiene Data'!F141))),'Data Summary'!DV147="Yes"),OFFSET('Hygiene Data'!$F$7,0,10*ROW('Hygiene Data'!F141)),NA())</f>
        <v>#N/A</v>
      </c>
      <c r="BH147" s="518" t="e">
        <f ca="1">+IF(AND(ISNUMBER(OFFSET('Hygiene Data'!$F$9,0,10*ROW('Hygiene Data'!F141))),'Data Summary'!DW147="Yes"),OFFSET('Hygiene Data'!$F$9,0,10*ROW('Hygiene Data'!F141)),NA())</f>
        <v>#N/A</v>
      </c>
      <c r="BI147" s="518" t="e">
        <f ca="1">+IF(AND(ISNUMBER(OFFSET('Hygiene Data'!$G$5,0,10*ROW('Hygiene Data'!G141))),'Data Summary'!DX147="Yes"),OFFSET('Hygiene Data'!$G$5,0,10*ROW('Hygiene Data'!G141)),NA())</f>
        <v>#N/A</v>
      </c>
      <c r="BJ147" s="518" t="e">
        <f ca="1">+IF(AND(ISNUMBER(OFFSET('Hygiene Data'!$G$7,0,10*ROW('Hygiene Data'!G141))),'Data Summary'!DY147="Yes"),OFFSET('Hygiene Data'!$G$7,0,10*ROW('Hygiene Data'!G141)),NA())</f>
        <v>#N/A</v>
      </c>
      <c r="BK147" s="518" t="e">
        <f ca="1">+IF(AND(ISNUMBER(OFFSET('Hygiene Data'!$G$9,0,10*ROW('Hygiene Data'!G141))),'Data Summary'!DZ147="Yes"),OFFSET('Hygiene Data'!$G$9,0,10*ROW('Hygiene Data'!G141)),NA())</f>
        <v>#N/A</v>
      </c>
      <c r="BL147" s="518" t="e">
        <f ca="1">+IF(AND(ISNUMBER(OFFSET('Hygiene Data'!$H$5,0,10*ROW('Hygiene Data'!H141))),'Data Summary'!EA147="Yes"),OFFSET('Hygiene Data'!$H$5,0,10*ROW('Hygiene Data'!H141)),NA())</f>
        <v>#N/A</v>
      </c>
      <c r="BM147" s="518" t="e">
        <f ca="1">+IF(AND(ISNUMBER(OFFSET('Hygiene Data'!$H$7,0,10*ROW('Hygiene Data'!H141))),'Data Summary'!EB147="Yes"),OFFSET('Hygiene Data'!$H$7,0,10*ROW('Hygiene Data'!H141)),NA())</f>
        <v>#N/A</v>
      </c>
      <c r="BN147" s="518" t="e">
        <f ca="1">+IF(AND(ISNUMBER(OFFSET('Hygiene Data'!$H$9,0,10*ROW('Hygiene Data'!H141))),'Data Summary'!EC147="Yes"),OFFSET('Hygiene Data'!$H$9,0,10*ROW('Hygiene Data'!H141)),NA())</f>
        <v>#N/A</v>
      </c>
      <c r="BO147" s="518" t="e">
        <f ca="1">+IF(AND(ISNUMBER(OFFSET('Hygiene Data'!$I$5,0,10*ROW('Hygiene Data'!I141))),'Data Summary'!ED147="Yes"),OFFSET('Hygiene Data'!$I$5,0,10*ROW('Hygiene Data'!I141)),NA())</f>
        <v>#N/A</v>
      </c>
      <c r="BP147" s="518" t="e">
        <f ca="1">+IF(AND(ISNUMBER(OFFSET('Hygiene Data'!$I$7,0,10*ROW('Hygiene Data'!I141))),'Data Summary'!EE147="Yes"),OFFSET('Hygiene Data'!$I$7,0,10*ROW('Hygiene Data'!I141)),NA())</f>
        <v>#N/A</v>
      </c>
      <c r="BQ147" s="518" t="e">
        <f ca="1">+IF(AND(ISNUMBER(OFFSET('Hygiene Data'!$I$9,0,10*ROW('Hygiene Data'!I141))),'Data Summary'!EF147="Yes"),OFFSET('Hygiene Data'!$I$9,0,10*ROW('Hygiene Data'!I141)),NA())</f>
        <v>#N/A</v>
      </c>
    </row>
    <row r="148" spans="1:69" x14ac:dyDescent="0.25">
      <c r="A148" s="514" t="e">
        <f ca="1">+RIGHT('Data Summary'!A148,LEN('Data Summary'!A148)-9)</f>
        <v>#VALUE!</v>
      </c>
      <c r="B148" s="488" t="str">
        <f ca="1">+IF(ISTEXT('Data Summary'!B148),'Data Summary'!B148,"")</f>
        <v/>
      </c>
      <c r="C148" s="515" t="e">
        <f ca="1">+VALUE('Data Summary'!C148)</f>
        <v>#VALUE!</v>
      </c>
      <c r="D148" s="516" t="e">
        <f ca="1">+IF(AND(ISNUMBER(OFFSET('Water Data'!$D$4,0,10*ROW('Water Data'!D142))),'Data Summary'!BS148="Yes"),100-OFFSET('Water Data'!$D$4,0,10*ROW('Water Data'!D142)),NA())</f>
        <v>#N/A</v>
      </c>
      <c r="E148" s="516" t="e">
        <f ca="1">+IF(AND(ISNUMBER(OFFSET('Water Data'!$D$6,0,10*ROW('Water Data'!D142))),'Data Summary'!BT148="Yes"),OFFSET('Water Data'!$D$6,0,10*ROW('Water Data'!D142)),NA())</f>
        <v>#N/A</v>
      </c>
      <c r="F148" s="516" t="e">
        <f ca="1">+IF(AND(ISNUMBER(OFFSET('Water Data'!$D$9,0,10*ROW('Water Data'!D142))),'Data Summary'!BU148="Yes"),OFFSET('Water Data'!$D$9,0,10*ROW('Water Data'!D142)),NA())</f>
        <v>#N/A</v>
      </c>
      <c r="G148" s="516" t="e">
        <f ca="1">+IF(AND(ISNUMBER(OFFSET('Water Data'!$E$4,0,10*ROW('Water Data'!E142))),'Data Summary'!BV148="Yes"),100-OFFSET('Water Data'!$E$4,0,10*ROW('Water Data'!E142)),NA())</f>
        <v>#N/A</v>
      </c>
      <c r="H148" s="516" t="e">
        <f ca="1">+IF(AND(ISNUMBER(OFFSET('Water Data'!$E$6,0,10*ROW('Water Data'!E142))),'Data Summary'!BW148="Yes"),OFFSET('Water Data'!$E$6,0,10*ROW('Water Data'!E142)),NA())</f>
        <v>#N/A</v>
      </c>
      <c r="I148" s="516" t="e">
        <f ca="1">+IF(AND(ISNUMBER(OFFSET('Water Data'!$E$9,0,10*ROW('Water Data'!E142))),'Data Summary'!BX148="Yes"),OFFSET('Water Data'!$E$9,0,10*ROW('Water Data'!E142)),NA())</f>
        <v>#N/A</v>
      </c>
      <c r="J148" s="516" t="e">
        <f ca="1">+IF(AND(ISNUMBER(OFFSET('Water Data'!$F$4,0,10*ROW('Water Data'!F142))),'Data Summary'!BY148="Yes"),100-OFFSET('Water Data'!$F$4,0,10*ROW('Water Data'!F142)),NA())</f>
        <v>#N/A</v>
      </c>
      <c r="K148" s="516" t="e">
        <f ca="1">+IF(AND(ISNUMBER(OFFSET('Water Data'!$F$6,0,10*ROW('Water Data'!F142))),'Data Summary'!BZ148="Yes"),OFFSET('Water Data'!$F$6,0,10*ROW('Water Data'!F142)),NA())</f>
        <v>#N/A</v>
      </c>
      <c r="L148" s="516" t="e">
        <f ca="1">+IF(AND(ISNUMBER(OFFSET('Water Data'!$F$9,0,10*ROW('Water Data'!F142))),'Data Summary'!CA148="Yes"),OFFSET('Water Data'!$F$9,0,10*ROW('Water Data'!F142)),NA())</f>
        <v>#N/A</v>
      </c>
      <c r="M148" s="516" t="e">
        <f ca="1">+IF(AND(ISNUMBER(OFFSET('Water Data'!$G$4,0,10*ROW('Water Data'!G142))),'Data Summary'!CB148="Yes"),100-OFFSET('Water Data'!$G$4,0,10*ROW('Water Data'!G142)),NA())</f>
        <v>#N/A</v>
      </c>
      <c r="N148" s="516" t="e">
        <f ca="1">+IF(AND(ISNUMBER(OFFSET('Water Data'!$G$6,0,10*ROW('Water Data'!G142))),'Data Summary'!CC148="Yes"),OFFSET('Water Data'!$G$6,0,10*ROW('Water Data'!G142)),NA())</f>
        <v>#N/A</v>
      </c>
      <c r="O148" s="516" t="e">
        <f ca="1">+IF(AND(ISNUMBER(OFFSET('Water Data'!$G$9,0,10*ROW('Water Data'!G142))),'Data Summary'!CD148="Yes"),OFFSET('Water Data'!$G$9,0,10*ROW('Water Data'!G142)),NA())</f>
        <v>#N/A</v>
      </c>
      <c r="P148" s="516" t="e">
        <f ca="1">+IF(AND(ISNUMBER(OFFSET('Water Data'!$H$4,0,10*ROW('Water Data'!H142))),'Data Summary'!CE148="Yes"),100-OFFSET('Water Data'!$H$4,0,10*ROW('Water Data'!H142)),NA())</f>
        <v>#N/A</v>
      </c>
      <c r="Q148" s="516" t="e">
        <f ca="1">+IF(AND(ISNUMBER(OFFSET('Water Data'!$H$6,0,10*ROW('Water Data'!H142))),'Data Summary'!CF148="Yes"),OFFSET('Water Data'!$H$6,0,10*ROW('Water Data'!H142)),NA())</f>
        <v>#N/A</v>
      </c>
      <c r="R148" s="516" t="e">
        <f ca="1">+IF(AND(ISNUMBER(OFFSET('Water Data'!$H$9,0,10*ROW('Water Data'!H142))),'Data Summary'!CG148="Yes"),OFFSET('Water Data'!$H$9,0,10*ROW('Water Data'!H142)),NA())</f>
        <v>#N/A</v>
      </c>
      <c r="S148" s="516" t="e">
        <f ca="1">+IF(AND(ISNUMBER(OFFSET('Water Data'!$I$4,0,10*ROW('Water Data'!I142))),'Data Summary'!CH148="Yes"),100-OFFSET('Water Data'!$I$4,0,10*ROW('Water Data'!I142)),NA())</f>
        <v>#N/A</v>
      </c>
      <c r="T148" s="516" t="e">
        <f ca="1">+IF(AND(ISNUMBER(OFFSET('Water Data'!$I$6,0,10*ROW('Water Data'!I142))),'Data Summary'!CI148="Yes"),OFFSET('Water Data'!$I$6,0,10*ROW('Water Data'!I142)),NA())</f>
        <v>#N/A</v>
      </c>
      <c r="U148" s="516" t="e">
        <f ca="1">+IF(AND(ISNUMBER(OFFSET('Water Data'!$I$9,0,10*ROW('Water Data'!I142))),'Data Summary'!CJ148="Yes"),OFFSET('Water Data'!$I$9,0,10*ROW('Water Data'!I142)),NA())</f>
        <v>#N/A</v>
      </c>
      <c r="V148" s="517" t="e">
        <f ca="1">+IF(AND(ISNUMBER(OFFSET('Sanitation Data'!$D$4,0,10*ROW('Sanitation Data'!D142))),'Data Summary'!CK148="Yes"),100-OFFSET('Sanitation Data'!$D$4,0,10*ROW('Sanitation Data'!D142)),NA())</f>
        <v>#N/A</v>
      </c>
      <c r="W148" s="517" t="e">
        <f ca="1">+IF(AND(ISNUMBER(OFFSET('Sanitation Data'!$D$6,0,10*ROW('Sanitation Data'!D142))),'Data Summary'!CL148="Yes"),OFFSET('Sanitation Data'!$D$6,0,10*ROW('Sanitation Data'!D142)),NA())</f>
        <v>#N/A</v>
      </c>
      <c r="X148" s="517" t="e">
        <f ca="1">+IF(AND(ISNUMBER(OFFSET('Sanitation Data'!$D$10,0,10*ROW('Sanitation Data'!D142))),'Data Summary'!CM148="Yes"),OFFSET('Sanitation Data'!$D$10,0,10*ROW('Sanitation Data'!D142)),NA())</f>
        <v>#N/A</v>
      </c>
      <c r="Y148" s="517" t="e">
        <f ca="1">+IF(AND(ISNUMBER(OFFSET('Sanitation Data'!$D$11,0,10*ROW('Sanitation Data'!D142))),'Data Summary'!CN148="Yes"),OFFSET('Sanitation Data'!$D$11,0,10*ROW('Sanitation Data'!D142)),NA())</f>
        <v>#N/A</v>
      </c>
      <c r="Z148" s="517" t="e">
        <f ca="1">+IF(AND(ISNUMBER(OFFSET('Sanitation Data'!$D$12,0,10*ROW('Sanitation Data'!D142))),'Data Summary'!CO148="Yes"),OFFSET('Sanitation Data'!$D$12,0,10*ROW('Sanitation Data'!D142)),NA())</f>
        <v>#N/A</v>
      </c>
      <c r="AA148" s="517" t="e">
        <f ca="1">+IF(AND(ISNUMBER(OFFSET('Sanitation Data'!$E$4,0,10*ROW('Sanitation Data'!E142))),'Data Summary'!CP148="Yes"),100-OFFSET('Sanitation Data'!$E$4,0,10*ROW('Sanitation Data'!E142)),NA())</f>
        <v>#N/A</v>
      </c>
      <c r="AB148" s="517" t="e">
        <f ca="1">+IF(AND(ISNUMBER(OFFSET('Sanitation Data'!$E$6,0,10*ROW('Sanitation Data'!E142))),'Data Summary'!CQ148="Yes"),OFFSET('Sanitation Data'!$E$6,0,10*ROW('Sanitation Data'!E142)),NA())</f>
        <v>#N/A</v>
      </c>
      <c r="AC148" s="517" t="e">
        <f ca="1">+IF(AND(ISNUMBER(OFFSET('Sanitation Data'!$E$10,0,10*ROW('Sanitation Data'!E142))),'Data Summary'!CR148="Yes"),OFFSET('Sanitation Data'!$E$10,0,10*ROW('Sanitation Data'!E142)),NA())</f>
        <v>#N/A</v>
      </c>
      <c r="AD148" s="517" t="e">
        <f ca="1">+IF(AND(ISNUMBER(OFFSET('Sanitation Data'!$E$11,0,10*ROW('Sanitation Data'!E142))),'Data Summary'!CS148="Yes"),OFFSET('Sanitation Data'!$E$11,0,10*ROW('Sanitation Data'!E142)),NA())</f>
        <v>#N/A</v>
      </c>
      <c r="AE148" s="517" t="e">
        <f ca="1">+IF(AND(ISNUMBER(OFFSET('Sanitation Data'!$E$12,0,10*ROW('Sanitation Data'!E142))),'Data Summary'!CT148="Yes"),OFFSET('Sanitation Data'!$E$12,0,10*ROW('Sanitation Data'!E142)),NA())</f>
        <v>#N/A</v>
      </c>
      <c r="AF148" s="517" t="e">
        <f ca="1">+IF(AND(ISNUMBER(OFFSET('Sanitation Data'!$F$4,0,10*ROW('Sanitation Data'!F142))),'Data Summary'!CU148="Yes"),100-OFFSET('Sanitation Data'!$F$4,0,10*ROW('Sanitation Data'!F142)),NA())</f>
        <v>#N/A</v>
      </c>
      <c r="AG148" s="517" t="e">
        <f ca="1">+IF(AND(ISNUMBER(OFFSET('Sanitation Data'!$F$6,0,10*ROW('Sanitation Data'!F142))),'Data Summary'!CV148="Yes"),OFFSET('Sanitation Data'!$F$6,0,10*ROW('Sanitation Data'!F142)),NA())</f>
        <v>#N/A</v>
      </c>
      <c r="AH148" s="517" t="e">
        <f ca="1">+IF(AND(ISNUMBER(OFFSET('Sanitation Data'!$F$10,0,10*ROW('Sanitation Data'!F142))),'Data Summary'!CW148="Yes"),OFFSET('Sanitation Data'!$F$10,0,10*ROW('Sanitation Data'!F142)),NA())</f>
        <v>#N/A</v>
      </c>
      <c r="AI148" s="517" t="e">
        <f ca="1">+IF(AND(ISNUMBER(OFFSET('Sanitation Data'!$F$11,0,10*ROW('Sanitation Data'!F142))),'Data Summary'!CX148="Yes"),OFFSET('Sanitation Data'!$F$11,0,10*ROW('Sanitation Data'!F142)),NA())</f>
        <v>#N/A</v>
      </c>
      <c r="AJ148" s="517" t="e">
        <f ca="1">+IF(AND(ISNUMBER(OFFSET('Sanitation Data'!$F$12,0,10*ROW('Sanitation Data'!F142))),'Data Summary'!CY148="Yes"),OFFSET('Sanitation Data'!$F$12,0,10*ROW('Sanitation Data'!F142)),NA())</f>
        <v>#N/A</v>
      </c>
      <c r="AK148" s="517" t="e">
        <f ca="1">+IF(AND(ISNUMBER(OFFSET('Sanitation Data'!$G$4,0,10*ROW('Sanitation Data'!G142))),'Data Summary'!CZ148="Yes"),100-OFFSET('Sanitation Data'!$G$4,0,10*ROW('Sanitation Data'!G142)),NA())</f>
        <v>#N/A</v>
      </c>
      <c r="AL148" s="517" t="e">
        <f ca="1">+IF(AND(ISNUMBER(OFFSET('Sanitation Data'!$G$6,0,10*ROW('Sanitation Data'!G142))),'Data Summary'!DA148="Yes"),OFFSET('Sanitation Data'!$G$6,0,10*ROW('Sanitation Data'!G142)),NA())</f>
        <v>#N/A</v>
      </c>
      <c r="AM148" s="517" t="e">
        <f ca="1">+IF(AND(ISNUMBER(OFFSET('Sanitation Data'!$G$10,0,10*ROW('Sanitation Data'!G142))),'Data Summary'!DB148="Yes"),OFFSET('Sanitation Data'!$G$10,0,10*ROW('Sanitation Data'!G142)),NA())</f>
        <v>#N/A</v>
      </c>
      <c r="AN148" s="517" t="e">
        <f ca="1">+IF(AND(ISNUMBER(OFFSET('Sanitation Data'!$G$11,0,10*ROW('Sanitation Data'!G142))),'Data Summary'!DC148="Yes"),OFFSET('Sanitation Data'!$G$11,0,10*ROW('Sanitation Data'!G142)),NA())</f>
        <v>#N/A</v>
      </c>
      <c r="AO148" s="517" t="e">
        <f ca="1">+IF(AND(ISNUMBER(OFFSET('Sanitation Data'!$G$12,0,10*ROW('Sanitation Data'!G142))),'Data Summary'!DD148="Yes"),OFFSET('Sanitation Data'!$G$12,0,10*ROW('Sanitation Data'!G142)),NA())</f>
        <v>#N/A</v>
      </c>
      <c r="AP148" s="517" t="e">
        <f ca="1">+IF(AND(ISNUMBER(OFFSET('Sanitation Data'!$H$4,0,10*ROW('Sanitation Data'!H142))),'Data Summary'!DE148="Yes"),100-OFFSET('Sanitation Data'!$H$4,0,10*ROW('Sanitation Data'!H142)),NA())</f>
        <v>#N/A</v>
      </c>
      <c r="AQ148" s="517" t="e">
        <f ca="1">+IF(AND(ISNUMBER(OFFSET('Sanitation Data'!$H$6,0,10*ROW('Sanitation Data'!H142))),'Data Summary'!DF148="Yes"),OFFSET('Sanitation Data'!$H$6,0,10*ROW('Sanitation Data'!H142)),NA())</f>
        <v>#N/A</v>
      </c>
      <c r="AR148" s="517" t="e">
        <f ca="1">+IF(AND(ISNUMBER(OFFSET('Sanitation Data'!$H$10,0,10*ROW('Sanitation Data'!H142))),'Data Summary'!DG148="Yes"),OFFSET('Sanitation Data'!$H$10,0,10*ROW('Sanitation Data'!H142)),NA())</f>
        <v>#N/A</v>
      </c>
      <c r="AS148" s="517" t="e">
        <f ca="1">+IF(AND(ISNUMBER(OFFSET('Sanitation Data'!$H$11,0,10*ROW('Sanitation Data'!H142))),'Data Summary'!DH148="Yes"),OFFSET('Sanitation Data'!$H$11,0,10*ROW('Sanitation Data'!H142)),NA())</f>
        <v>#N/A</v>
      </c>
      <c r="AT148" s="517" t="e">
        <f ca="1">+IF(AND(ISNUMBER(OFFSET('Sanitation Data'!$H$12,0,10*ROW('Sanitation Data'!H142))),'Data Summary'!DI148="Yes"),OFFSET('Sanitation Data'!$H$12,0,10*ROW('Sanitation Data'!H142)),NA())</f>
        <v>#N/A</v>
      </c>
      <c r="AU148" s="517" t="e">
        <f ca="1">+IF(AND(ISNUMBER(OFFSET('Sanitation Data'!$I$4,0,10*ROW('Sanitation Data'!I142))),'Data Summary'!DJ148="Yes"),100-OFFSET('Sanitation Data'!$I$4,0,10*ROW('Sanitation Data'!I142)),NA())</f>
        <v>#N/A</v>
      </c>
      <c r="AV148" s="517" t="e">
        <f ca="1">+IF(AND(ISNUMBER(OFFSET('Sanitation Data'!$I$6,0,10*ROW('Sanitation Data'!I142))),'Data Summary'!DK148="Yes"),OFFSET('Sanitation Data'!$I$6,0,10*ROW('Sanitation Data'!I142)),NA())</f>
        <v>#N/A</v>
      </c>
      <c r="AW148" s="517" t="e">
        <f ca="1">+IF(AND(ISNUMBER(OFFSET('Sanitation Data'!$I$10,0,10*ROW('Sanitation Data'!I142))),'Data Summary'!DL148="Yes"),OFFSET('Sanitation Data'!$I$10,0,10*ROW('Sanitation Data'!I142)),NA())</f>
        <v>#N/A</v>
      </c>
      <c r="AX148" s="517" t="e">
        <f ca="1">+IF(AND(ISNUMBER(OFFSET('Sanitation Data'!$I$11,0,10*ROW('Sanitation Data'!I142))),'Data Summary'!DM148="Yes"),OFFSET('Sanitation Data'!$I$11,0,10*ROW('Sanitation Data'!I142)),NA())</f>
        <v>#N/A</v>
      </c>
      <c r="AY148" s="517" t="e">
        <f ca="1">+IF(AND(ISNUMBER(OFFSET('Sanitation Data'!$I$12,0,10*ROW('Sanitation Data'!I142))),'Data Summary'!DN148="Yes"),OFFSET('Sanitation Data'!$I$12,0,10*ROW('Sanitation Data'!I142)),NA())</f>
        <v>#N/A</v>
      </c>
      <c r="AZ148" s="518" t="e">
        <f ca="1">+IF(AND(ISNUMBER(OFFSET('Hygiene Data'!$D$5,0,10*ROW('Hygiene Data'!D142))),'Data Summary'!DO148="Yes"),OFFSET('Hygiene Data'!$D$5,0,10*ROW('Hygiene Data'!D142)),NA())</f>
        <v>#N/A</v>
      </c>
      <c r="BA148" s="518" t="e">
        <f ca="1">+IF(AND(ISNUMBER(OFFSET('Hygiene Data'!$D$7,0,10*ROW('Hygiene Data'!D142))),'Data Summary'!DP148="Yes"),OFFSET('Hygiene Data'!$D$7,0,10*ROW('Hygiene Data'!D142)),NA())</f>
        <v>#N/A</v>
      </c>
      <c r="BB148" s="518" t="e">
        <f ca="1">+IF(AND(ISNUMBER(OFFSET('Hygiene Data'!$D$9,0,10*ROW('Hygiene Data'!D142))),'Data Summary'!DQ148="Yes"),OFFSET('Hygiene Data'!$D$9,0,10*ROW('Hygiene Data'!D142)),NA())</f>
        <v>#N/A</v>
      </c>
      <c r="BC148" s="518" t="e">
        <f ca="1">+IF(AND(ISNUMBER(OFFSET('Hygiene Data'!$E$5,0,10*ROW('Hygiene Data'!E142))),'Data Summary'!DR148="Yes"),OFFSET('Hygiene Data'!$E$5,0,10*ROW('Hygiene Data'!E142)),NA())</f>
        <v>#N/A</v>
      </c>
      <c r="BD148" s="518" t="e">
        <f ca="1">+IF(AND(ISNUMBER(OFFSET('Hygiene Data'!$E$7,0,10*ROW('Hygiene Data'!E142))),'Data Summary'!DS148="Yes"),OFFSET('Hygiene Data'!$E$7,0,10*ROW('Hygiene Data'!E142)),NA())</f>
        <v>#N/A</v>
      </c>
      <c r="BE148" s="518" t="e">
        <f ca="1">+IF(AND(ISNUMBER(OFFSET('Hygiene Data'!$E$9,0,10*ROW('Hygiene Data'!E142))),'Data Summary'!DT148="Yes"),OFFSET('Hygiene Data'!$E$9,0,10*ROW('Hygiene Data'!E142)),NA())</f>
        <v>#N/A</v>
      </c>
      <c r="BF148" s="518" t="e">
        <f ca="1">+IF(AND(ISNUMBER(OFFSET('Hygiene Data'!$F$5,0,10*ROW('Hygiene Data'!F142))),'Data Summary'!DU148="Yes"),OFFSET('Hygiene Data'!$F$5,0,10*ROW('Hygiene Data'!F142)),NA())</f>
        <v>#N/A</v>
      </c>
      <c r="BG148" s="518" t="e">
        <f ca="1">+IF(AND(ISNUMBER(OFFSET('Hygiene Data'!$F$7,0,10*ROW('Hygiene Data'!F142))),'Data Summary'!DV148="Yes"),OFFSET('Hygiene Data'!$F$7,0,10*ROW('Hygiene Data'!F142)),NA())</f>
        <v>#N/A</v>
      </c>
      <c r="BH148" s="518" t="e">
        <f ca="1">+IF(AND(ISNUMBER(OFFSET('Hygiene Data'!$F$9,0,10*ROW('Hygiene Data'!F142))),'Data Summary'!DW148="Yes"),OFFSET('Hygiene Data'!$F$9,0,10*ROW('Hygiene Data'!F142)),NA())</f>
        <v>#N/A</v>
      </c>
      <c r="BI148" s="518" t="e">
        <f ca="1">+IF(AND(ISNUMBER(OFFSET('Hygiene Data'!$G$5,0,10*ROW('Hygiene Data'!G142))),'Data Summary'!DX148="Yes"),OFFSET('Hygiene Data'!$G$5,0,10*ROW('Hygiene Data'!G142)),NA())</f>
        <v>#N/A</v>
      </c>
      <c r="BJ148" s="518" t="e">
        <f ca="1">+IF(AND(ISNUMBER(OFFSET('Hygiene Data'!$G$7,0,10*ROW('Hygiene Data'!G142))),'Data Summary'!DY148="Yes"),OFFSET('Hygiene Data'!$G$7,0,10*ROW('Hygiene Data'!G142)),NA())</f>
        <v>#N/A</v>
      </c>
      <c r="BK148" s="518" t="e">
        <f ca="1">+IF(AND(ISNUMBER(OFFSET('Hygiene Data'!$G$9,0,10*ROW('Hygiene Data'!G142))),'Data Summary'!DZ148="Yes"),OFFSET('Hygiene Data'!$G$9,0,10*ROW('Hygiene Data'!G142)),NA())</f>
        <v>#N/A</v>
      </c>
      <c r="BL148" s="518" t="e">
        <f ca="1">+IF(AND(ISNUMBER(OFFSET('Hygiene Data'!$H$5,0,10*ROW('Hygiene Data'!H142))),'Data Summary'!EA148="Yes"),OFFSET('Hygiene Data'!$H$5,0,10*ROW('Hygiene Data'!H142)),NA())</f>
        <v>#N/A</v>
      </c>
      <c r="BM148" s="518" t="e">
        <f ca="1">+IF(AND(ISNUMBER(OFFSET('Hygiene Data'!$H$7,0,10*ROW('Hygiene Data'!H142))),'Data Summary'!EB148="Yes"),OFFSET('Hygiene Data'!$H$7,0,10*ROW('Hygiene Data'!H142)),NA())</f>
        <v>#N/A</v>
      </c>
      <c r="BN148" s="518" t="e">
        <f ca="1">+IF(AND(ISNUMBER(OFFSET('Hygiene Data'!$H$9,0,10*ROW('Hygiene Data'!H142))),'Data Summary'!EC148="Yes"),OFFSET('Hygiene Data'!$H$9,0,10*ROW('Hygiene Data'!H142)),NA())</f>
        <v>#N/A</v>
      </c>
      <c r="BO148" s="518" t="e">
        <f ca="1">+IF(AND(ISNUMBER(OFFSET('Hygiene Data'!$I$5,0,10*ROW('Hygiene Data'!I142))),'Data Summary'!ED148="Yes"),OFFSET('Hygiene Data'!$I$5,0,10*ROW('Hygiene Data'!I142)),NA())</f>
        <v>#N/A</v>
      </c>
      <c r="BP148" s="518" t="e">
        <f ca="1">+IF(AND(ISNUMBER(OFFSET('Hygiene Data'!$I$7,0,10*ROW('Hygiene Data'!I142))),'Data Summary'!EE148="Yes"),OFFSET('Hygiene Data'!$I$7,0,10*ROW('Hygiene Data'!I142)),NA())</f>
        <v>#N/A</v>
      </c>
      <c r="BQ148" s="518" t="e">
        <f ca="1">+IF(AND(ISNUMBER(OFFSET('Hygiene Data'!$I$9,0,10*ROW('Hygiene Data'!I142))),'Data Summary'!EF148="Yes"),OFFSET('Hygiene Data'!$I$9,0,10*ROW('Hygiene Data'!I142)),NA())</f>
        <v>#N/A</v>
      </c>
    </row>
    <row r="149" spans="1:69" x14ac:dyDescent="0.25">
      <c r="A149" s="514" t="e">
        <f ca="1">+RIGHT('Data Summary'!A149,LEN('Data Summary'!A149)-9)</f>
        <v>#VALUE!</v>
      </c>
      <c r="B149" s="488" t="str">
        <f ca="1">+IF(ISTEXT('Data Summary'!B149),'Data Summary'!B149,"")</f>
        <v/>
      </c>
      <c r="C149" s="515" t="e">
        <f ca="1">+VALUE('Data Summary'!C149)</f>
        <v>#VALUE!</v>
      </c>
      <c r="D149" s="516" t="e">
        <f ca="1">+IF(AND(ISNUMBER(OFFSET('Water Data'!$D$4,0,10*ROW('Water Data'!D143))),'Data Summary'!BS149="Yes"),100-OFFSET('Water Data'!$D$4,0,10*ROW('Water Data'!D143)),NA())</f>
        <v>#N/A</v>
      </c>
      <c r="E149" s="516" t="e">
        <f ca="1">+IF(AND(ISNUMBER(OFFSET('Water Data'!$D$6,0,10*ROW('Water Data'!D143))),'Data Summary'!BT149="Yes"),OFFSET('Water Data'!$D$6,0,10*ROW('Water Data'!D143)),NA())</f>
        <v>#N/A</v>
      </c>
      <c r="F149" s="516" t="e">
        <f ca="1">+IF(AND(ISNUMBER(OFFSET('Water Data'!$D$9,0,10*ROW('Water Data'!D143))),'Data Summary'!BU149="Yes"),OFFSET('Water Data'!$D$9,0,10*ROW('Water Data'!D143)),NA())</f>
        <v>#N/A</v>
      </c>
      <c r="G149" s="516" t="e">
        <f ca="1">+IF(AND(ISNUMBER(OFFSET('Water Data'!$E$4,0,10*ROW('Water Data'!E143))),'Data Summary'!BV149="Yes"),100-OFFSET('Water Data'!$E$4,0,10*ROW('Water Data'!E143)),NA())</f>
        <v>#N/A</v>
      </c>
      <c r="H149" s="516" t="e">
        <f ca="1">+IF(AND(ISNUMBER(OFFSET('Water Data'!$E$6,0,10*ROW('Water Data'!E143))),'Data Summary'!BW149="Yes"),OFFSET('Water Data'!$E$6,0,10*ROW('Water Data'!E143)),NA())</f>
        <v>#N/A</v>
      </c>
      <c r="I149" s="516" t="e">
        <f ca="1">+IF(AND(ISNUMBER(OFFSET('Water Data'!$E$9,0,10*ROW('Water Data'!E143))),'Data Summary'!BX149="Yes"),OFFSET('Water Data'!$E$9,0,10*ROW('Water Data'!E143)),NA())</f>
        <v>#N/A</v>
      </c>
      <c r="J149" s="516" t="e">
        <f ca="1">+IF(AND(ISNUMBER(OFFSET('Water Data'!$F$4,0,10*ROW('Water Data'!F143))),'Data Summary'!BY149="Yes"),100-OFFSET('Water Data'!$F$4,0,10*ROW('Water Data'!F143)),NA())</f>
        <v>#N/A</v>
      </c>
      <c r="K149" s="516" t="e">
        <f ca="1">+IF(AND(ISNUMBER(OFFSET('Water Data'!$F$6,0,10*ROW('Water Data'!F143))),'Data Summary'!BZ149="Yes"),OFFSET('Water Data'!$F$6,0,10*ROW('Water Data'!F143)),NA())</f>
        <v>#N/A</v>
      </c>
      <c r="L149" s="516" t="e">
        <f ca="1">+IF(AND(ISNUMBER(OFFSET('Water Data'!$F$9,0,10*ROW('Water Data'!F143))),'Data Summary'!CA149="Yes"),OFFSET('Water Data'!$F$9,0,10*ROW('Water Data'!F143)),NA())</f>
        <v>#N/A</v>
      </c>
      <c r="M149" s="516" t="e">
        <f ca="1">+IF(AND(ISNUMBER(OFFSET('Water Data'!$G$4,0,10*ROW('Water Data'!G143))),'Data Summary'!CB149="Yes"),100-OFFSET('Water Data'!$G$4,0,10*ROW('Water Data'!G143)),NA())</f>
        <v>#N/A</v>
      </c>
      <c r="N149" s="516" t="e">
        <f ca="1">+IF(AND(ISNUMBER(OFFSET('Water Data'!$G$6,0,10*ROW('Water Data'!G143))),'Data Summary'!CC149="Yes"),OFFSET('Water Data'!$G$6,0,10*ROW('Water Data'!G143)),NA())</f>
        <v>#N/A</v>
      </c>
      <c r="O149" s="516" t="e">
        <f ca="1">+IF(AND(ISNUMBER(OFFSET('Water Data'!$G$9,0,10*ROW('Water Data'!G143))),'Data Summary'!CD149="Yes"),OFFSET('Water Data'!$G$9,0,10*ROW('Water Data'!G143)),NA())</f>
        <v>#N/A</v>
      </c>
      <c r="P149" s="516" t="e">
        <f ca="1">+IF(AND(ISNUMBER(OFFSET('Water Data'!$H$4,0,10*ROW('Water Data'!H143))),'Data Summary'!CE149="Yes"),100-OFFSET('Water Data'!$H$4,0,10*ROW('Water Data'!H143)),NA())</f>
        <v>#N/A</v>
      </c>
      <c r="Q149" s="516" t="e">
        <f ca="1">+IF(AND(ISNUMBER(OFFSET('Water Data'!$H$6,0,10*ROW('Water Data'!H143))),'Data Summary'!CF149="Yes"),OFFSET('Water Data'!$H$6,0,10*ROW('Water Data'!H143)),NA())</f>
        <v>#N/A</v>
      </c>
      <c r="R149" s="516" t="e">
        <f ca="1">+IF(AND(ISNUMBER(OFFSET('Water Data'!$H$9,0,10*ROW('Water Data'!H143))),'Data Summary'!CG149="Yes"),OFFSET('Water Data'!$H$9,0,10*ROW('Water Data'!H143)),NA())</f>
        <v>#N/A</v>
      </c>
      <c r="S149" s="516" t="e">
        <f ca="1">+IF(AND(ISNUMBER(OFFSET('Water Data'!$I$4,0,10*ROW('Water Data'!I143))),'Data Summary'!CH149="Yes"),100-OFFSET('Water Data'!$I$4,0,10*ROW('Water Data'!I143)),NA())</f>
        <v>#N/A</v>
      </c>
      <c r="T149" s="516" t="e">
        <f ca="1">+IF(AND(ISNUMBER(OFFSET('Water Data'!$I$6,0,10*ROW('Water Data'!I143))),'Data Summary'!CI149="Yes"),OFFSET('Water Data'!$I$6,0,10*ROW('Water Data'!I143)),NA())</f>
        <v>#N/A</v>
      </c>
      <c r="U149" s="516" t="e">
        <f ca="1">+IF(AND(ISNUMBER(OFFSET('Water Data'!$I$9,0,10*ROW('Water Data'!I143))),'Data Summary'!CJ149="Yes"),OFFSET('Water Data'!$I$9,0,10*ROW('Water Data'!I143)),NA())</f>
        <v>#N/A</v>
      </c>
      <c r="V149" s="517" t="e">
        <f ca="1">+IF(AND(ISNUMBER(OFFSET('Sanitation Data'!$D$4,0,10*ROW('Sanitation Data'!D143))),'Data Summary'!CK149="Yes"),100-OFFSET('Sanitation Data'!$D$4,0,10*ROW('Sanitation Data'!D143)),NA())</f>
        <v>#N/A</v>
      </c>
      <c r="W149" s="517" t="e">
        <f ca="1">+IF(AND(ISNUMBER(OFFSET('Sanitation Data'!$D$6,0,10*ROW('Sanitation Data'!D143))),'Data Summary'!CL149="Yes"),OFFSET('Sanitation Data'!$D$6,0,10*ROW('Sanitation Data'!D143)),NA())</f>
        <v>#N/A</v>
      </c>
      <c r="X149" s="517" t="e">
        <f ca="1">+IF(AND(ISNUMBER(OFFSET('Sanitation Data'!$D$10,0,10*ROW('Sanitation Data'!D143))),'Data Summary'!CM149="Yes"),OFFSET('Sanitation Data'!$D$10,0,10*ROW('Sanitation Data'!D143)),NA())</f>
        <v>#N/A</v>
      </c>
      <c r="Y149" s="517" t="e">
        <f ca="1">+IF(AND(ISNUMBER(OFFSET('Sanitation Data'!$D$11,0,10*ROW('Sanitation Data'!D143))),'Data Summary'!CN149="Yes"),OFFSET('Sanitation Data'!$D$11,0,10*ROW('Sanitation Data'!D143)),NA())</f>
        <v>#N/A</v>
      </c>
      <c r="Z149" s="517" t="e">
        <f ca="1">+IF(AND(ISNUMBER(OFFSET('Sanitation Data'!$D$12,0,10*ROW('Sanitation Data'!D143))),'Data Summary'!CO149="Yes"),OFFSET('Sanitation Data'!$D$12,0,10*ROW('Sanitation Data'!D143)),NA())</f>
        <v>#N/A</v>
      </c>
      <c r="AA149" s="517" t="e">
        <f ca="1">+IF(AND(ISNUMBER(OFFSET('Sanitation Data'!$E$4,0,10*ROW('Sanitation Data'!E143))),'Data Summary'!CP149="Yes"),100-OFFSET('Sanitation Data'!$E$4,0,10*ROW('Sanitation Data'!E143)),NA())</f>
        <v>#N/A</v>
      </c>
      <c r="AB149" s="517" t="e">
        <f ca="1">+IF(AND(ISNUMBER(OFFSET('Sanitation Data'!$E$6,0,10*ROW('Sanitation Data'!E143))),'Data Summary'!CQ149="Yes"),OFFSET('Sanitation Data'!$E$6,0,10*ROW('Sanitation Data'!E143)),NA())</f>
        <v>#N/A</v>
      </c>
      <c r="AC149" s="517" t="e">
        <f ca="1">+IF(AND(ISNUMBER(OFFSET('Sanitation Data'!$E$10,0,10*ROW('Sanitation Data'!E143))),'Data Summary'!CR149="Yes"),OFFSET('Sanitation Data'!$E$10,0,10*ROW('Sanitation Data'!E143)),NA())</f>
        <v>#N/A</v>
      </c>
      <c r="AD149" s="517" t="e">
        <f ca="1">+IF(AND(ISNUMBER(OFFSET('Sanitation Data'!$E$11,0,10*ROW('Sanitation Data'!E143))),'Data Summary'!CS149="Yes"),OFFSET('Sanitation Data'!$E$11,0,10*ROW('Sanitation Data'!E143)),NA())</f>
        <v>#N/A</v>
      </c>
      <c r="AE149" s="517" t="e">
        <f ca="1">+IF(AND(ISNUMBER(OFFSET('Sanitation Data'!$E$12,0,10*ROW('Sanitation Data'!E143))),'Data Summary'!CT149="Yes"),OFFSET('Sanitation Data'!$E$12,0,10*ROW('Sanitation Data'!E143)),NA())</f>
        <v>#N/A</v>
      </c>
      <c r="AF149" s="517" t="e">
        <f ca="1">+IF(AND(ISNUMBER(OFFSET('Sanitation Data'!$F$4,0,10*ROW('Sanitation Data'!F143))),'Data Summary'!CU149="Yes"),100-OFFSET('Sanitation Data'!$F$4,0,10*ROW('Sanitation Data'!F143)),NA())</f>
        <v>#N/A</v>
      </c>
      <c r="AG149" s="517" t="e">
        <f ca="1">+IF(AND(ISNUMBER(OFFSET('Sanitation Data'!$F$6,0,10*ROW('Sanitation Data'!F143))),'Data Summary'!CV149="Yes"),OFFSET('Sanitation Data'!$F$6,0,10*ROW('Sanitation Data'!F143)),NA())</f>
        <v>#N/A</v>
      </c>
      <c r="AH149" s="517" t="e">
        <f ca="1">+IF(AND(ISNUMBER(OFFSET('Sanitation Data'!$F$10,0,10*ROW('Sanitation Data'!F143))),'Data Summary'!CW149="Yes"),OFFSET('Sanitation Data'!$F$10,0,10*ROW('Sanitation Data'!F143)),NA())</f>
        <v>#N/A</v>
      </c>
      <c r="AI149" s="517" t="e">
        <f ca="1">+IF(AND(ISNUMBER(OFFSET('Sanitation Data'!$F$11,0,10*ROW('Sanitation Data'!F143))),'Data Summary'!CX149="Yes"),OFFSET('Sanitation Data'!$F$11,0,10*ROW('Sanitation Data'!F143)),NA())</f>
        <v>#N/A</v>
      </c>
      <c r="AJ149" s="517" t="e">
        <f ca="1">+IF(AND(ISNUMBER(OFFSET('Sanitation Data'!$F$12,0,10*ROW('Sanitation Data'!F143))),'Data Summary'!CY149="Yes"),OFFSET('Sanitation Data'!$F$12,0,10*ROW('Sanitation Data'!F143)),NA())</f>
        <v>#N/A</v>
      </c>
      <c r="AK149" s="517" t="e">
        <f ca="1">+IF(AND(ISNUMBER(OFFSET('Sanitation Data'!$G$4,0,10*ROW('Sanitation Data'!G143))),'Data Summary'!CZ149="Yes"),100-OFFSET('Sanitation Data'!$G$4,0,10*ROW('Sanitation Data'!G143)),NA())</f>
        <v>#N/A</v>
      </c>
      <c r="AL149" s="517" t="e">
        <f ca="1">+IF(AND(ISNUMBER(OFFSET('Sanitation Data'!$G$6,0,10*ROW('Sanitation Data'!G143))),'Data Summary'!DA149="Yes"),OFFSET('Sanitation Data'!$G$6,0,10*ROW('Sanitation Data'!G143)),NA())</f>
        <v>#N/A</v>
      </c>
      <c r="AM149" s="517" t="e">
        <f ca="1">+IF(AND(ISNUMBER(OFFSET('Sanitation Data'!$G$10,0,10*ROW('Sanitation Data'!G143))),'Data Summary'!DB149="Yes"),OFFSET('Sanitation Data'!$G$10,0,10*ROW('Sanitation Data'!G143)),NA())</f>
        <v>#N/A</v>
      </c>
      <c r="AN149" s="517" t="e">
        <f ca="1">+IF(AND(ISNUMBER(OFFSET('Sanitation Data'!$G$11,0,10*ROW('Sanitation Data'!G143))),'Data Summary'!DC149="Yes"),OFFSET('Sanitation Data'!$G$11,0,10*ROW('Sanitation Data'!G143)),NA())</f>
        <v>#N/A</v>
      </c>
      <c r="AO149" s="517" t="e">
        <f ca="1">+IF(AND(ISNUMBER(OFFSET('Sanitation Data'!$G$12,0,10*ROW('Sanitation Data'!G143))),'Data Summary'!DD149="Yes"),OFFSET('Sanitation Data'!$G$12,0,10*ROW('Sanitation Data'!G143)),NA())</f>
        <v>#N/A</v>
      </c>
      <c r="AP149" s="517" t="e">
        <f ca="1">+IF(AND(ISNUMBER(OFFSET('Sanitation Data'!$H$4,0,10*ROW('Sanitation Data'!H143))),'Data Summary'!DE149="Yes"),100-OFFSET('Sanitation Data'!$H$4,0,10*ROW('Sanitation Data'!H143)),NA())</f>
        <v>#N/A</v>
      </c>
      <c r="AQ149" s="517" t="e">
        <f ca="1">+IF(AND(ISNUMBER(OFFSET('Sanitation Data'!$H$6,0,10*ROW('Sanitation Data'!H143))),'Data Summary'!DF149="Yes"),OFFSET('Sanitation Data'!$H$6,0,10*ROW('Sanitation Data'!H143)),NA())</f>
        <v>#N/A</v>
      </c>
      <c r="AR149" s="517" t="e">
        <f ca="1">+IF(AND(ISNUMBER(OFFSET('Sanitation Data'!$H$10,0,10*ROW('Sanitation Data'!H143))),'Data Summary'!DG149="Yes"),OFFSET('Sanitation Data'!$H$10,0,10*ROW('Sanitation Data'!H143)),NA())</f>
        <v>#N/A</v>
      </c>
      <c r="AS149" s="517" t="e">
        <f ca="1">+IF(AND(ISNUMBER(OFFSET('Sanitation Data'!$H$11,0,10*ROW('Sanitation Data'!H143))),'Data Summary'!DH149="Yes"),OFFSET('Sanitation Data'!$H$11,0,10*ROW('Sanitation Data'!H143)),NA())</f>
        <v>#N/A</v>
      </c>
      <c r="AT149" s="517" t="e">
        <f ca="1">+IF(AND(ISNUMBER(OFFSET('Sanitation Data'!$H$12,0,10*ROW('Sanitation Data'!H143))),'Data Summary'!DI149="Yes"),OFFSET('Sanitation Data'!$H$12,0,10*ROW('Sanitation Data'!H143)),NA())</f>
        <v>#N/A</v>
      </c>
      <c r="AU149" s="517" t="e">
        <f ca="1">+IF(AND(ISNUMBER(OFFSET('Sanitation Data'!$I$4,0,10*ROW('Sanitation Data'!I143))),'Data Summary'!DJ149="Yes"),100-OFFSET('Sanitation Data'!$I$4,0,10*ROW('Sanitation Data'!I143)),NA())</f>
        <v>#N/A</v>
      </c>
      <c r="AV149" s="517" t="e">
        <f ca="1">+IF(AND(ISNUMBER(OFFSET('Sanitation Data'!$I$6,0,10*ROW('Sanitation Data'!I143))),'Data Summary'!DK149="Yes"),OFFSET('Sanitation Data'!$I$6,0,10*ROW('Sanitation Data'!I143)),NA())</f>
        <v>#N/A</v>
      </c>
      <c r="AW149" s="517" t="e">
        <f ca="1">+IF(AND(ISNUMBER(OFFSET('Sanitation Data'!$I$10,0,10*ROW('Sanitation Data'!I143))),'Data Summary'!DL149="Yes"),OFFSET('Sanitation Data'!$I$10,0,10*ROW('Sanitation Data'!I143)),NA())</f>
        <v>#N/A</v>
      </c>
      <c r="AX149" s="517" t="e">
        <f ca="1">+IF(AND(ISNUMBER(OFFSET('Sanitation Data'!$I$11,0,10*ROW('Sanitation Data'!I143))),'Data Summary'!DM149="Yes"),OFFSET('Sanitation Data'!$I$11,0,10*ROW('Sanitation Data'!I143)),NA())</f>
        <v>#N/A</v>
      </c>
      <c r="AY149" s="517" t="e">
        <f ca="1">+IF(AND(ISNUMBER(OFFSET('Sanitation Data'!$I$12,0,10*ROW('Sanitation Data'!I143))),'Data Summary'!DN149="Yes"),OFFSET('Sanitation Data'!$I$12,0,10*ROW('Sanitation Data'!I143)),NA())</f>
        <v>#N/A</v>
      </c>
      <c r="AZ149" s="518" t="e">
        <f ca="1">+IF(AND(ISNUMBER(OFFSET('Hygiene Data'!$D$5,0,10*ROW('Hygiene Data'!D143))),'Data Summary'!DO149="Yes"),OFFSET('Hygiene Data'!$D$5,0,10*ROW('Hygiene Data'!D143)),NA())</f>
        <v>#N/A</v>
      </c>
      <c r="BA149" s="518" t="e">
        <f ca="1">+IF(AND(ISNUMBER(OFFSET('Hygiene Data'!$D$7,0,10*ROW('Hygiene Data'!D143))),'Data Summary'!DP149="Yes"),OFFSET('Hygiene Data'!$D$7,0,10*ROW('Hygiene Data'!D143)),NA())</f>
        <v>#N/A</v>
      </c>
      <c r="BB149" s="518" t="e">
        <f ca="1">+IF(AND(ISNUMBER(OFFSET('Hygiene Data'!$D$9,0,10*ROW('Hygiene Data'!D143))),'Data Summary'!DQ149="Yes"),OFFSET('Hygiene Data'!$D$9,0,10*ROW('Hygiene Data'!D143)),NA())</f>
        <v>#N/A</v>
      </c>
      <c r="BC149" s="518" t="e">
        <f ca="1">+IF(AND(ISNUMBER(OFFSET('Hygiene Data'!$E$5,0,10*ROW('Hygiene Data'!E143))),'Data Summary'!DR149="Yes"),OFFSET('Hygiene Data'!$E$5,0,10*ROW('Hygiene Data'!E143)),NA())</f>
        <v>#N/A</v>
      </c>
      <c r="BD149" s="518" t="e">
        <f ca="1">+IF(AND(ISNUMBER(OFFSET('Hygiene Data'!$E$7,0,10*ROW('Hygiene Data'!E143))),'Data Summary'!DS149="Yes"),OFFSET('Hygiene Data'!$E$7,0,10*ROW('Hygiene Data'!E143)),NA())</f>
        <v>#N/A</v>
      </c>
      <c r="BE149" s="518" t="e">
        <f ca="1">+IF(AND(ISNUMBER(OFFSET('Hygiene Data'!$E$9,0,10*ROW('Hygiene Data'!E143))),'Data Summary'!DT149="Yes"),OFFSET('Hygiene Data'!$E$9,0,10*ROW('Hygiene Data'!E143)),NA())</f>
        <v>#N/A</v>
      </c>
      <c r="BF149" s="518" t="e">
        <f ca="1">+IF(AND(ISNUMBER(OFFSET('Hygiene Data'!$F$5,0,10*ROW('Hygiene Data'!F143))),'Data Summary'!DU149="Yes"),OFFSET('Hygiene Data'!$F$5,0,10*ROW('Hygiene Data'!F143)),NA())</f>
        <v>#N/A</v>
      </c>
      <c r="BG149" s="518" t="e">
        <f ca="1">+IF(AND(ISNUMBER(OFFSET('Hygiene Data'!$F$7,0,10*ROW('Hygiene Data'!F143))),'Data Summary'!DV149="Yes"),OFFSET('Hygiene Data'!$F$7,0,10*ROW('Hygiene Data'!F143)),NA())</f>
        <v>#N/A</v>
      </c>
      <c r="BH149" s="518" t="e">
        <f ca="1">+IF(AND(ISNUMBER(OFFSET('Hygiene Data'!$F$9,0,10*ROW('Hygiene Data'!F143))),'Data Summary'!DW149="Yes"),OFFSET('Hygiene Data'!$F$9,0,10*ROW('Hygiene Data'!F143)),NA())</f>
        <v>#N/A</v>
      </c>
      <c r="BI149" s="518" t="e">
        <f ca="1">+IF(AND(ISNUMBER(OFFSET('Hygiene Data'!$G$5,0,10*ROW('Hygiene Data'!G143))),'Data Summary'!DX149="Yes"),OFFSET('Hygiene Data'!$G$5,0,10*ROW('Hygiene Data'!G143)),NA())</f>
        <v>#N/A</v>
      </c>
      <c r="BJ149" s="518" t="e">
        <f ca="1">+IF(AND(ISNUMBER(OFFSET('Hygiene Data'!$G$7,0,10*ROW('Hygiene Data'!G143))),'Data Summary'!DY149="Yes"),OFFSET('Hygiene Data'!$G$7,0,10*ROW('Hygiene Data'!G143)),NA())</f>
        <v>#N/A</v>
      </c>
      <c r="BK149" s="518" t="e">
        <f ca="1">+IF(AND(ISNUMBER(OFFSET('Hygiene Data'!$G$9,0,10*ROW('Hygiene Data'!G143))),'Data Summary'!DZ149="Yes"),OFFSET('Hygiene Data'!$G$9,0,10*ROW('Hygiene Data'!G143)),NA())</f>
        <v>#N/A</v>
      </c>
      <c r="BL149" s="518" t="e">
        <f ca="1">+IF(AND(ISNUMBER(OFFSET('Hygiene Data'!$H$5,0,10*ROW('Hygiene Data'!H143))),'Data Summary'!EA149="Yes"),OFFSET('Hygiene Data'!$H$5,0,10*ROW('Hygiene Data'!H143)),NA())</f>
        <v>#N/A</v>
      </c>
      <c r="BM149" s="518" t="e">
        <f ca="1">+IF(AND(ISNUMBER(OFFSET('Hygiene Data'!$H$7,0,10*ROW('Hygiene Data'!H143))),'Data Summary'!EB149="Yes"),OFFSET('Hygiene Data'!$H$7,0,10*ROW('Hygiene Data'!H143)),NA())</f>
        <v>#N/A</v>
      </c>
      <c r="BN149" s="518" t="e">
        <f ca="1">+IF(AND(ISNUMBER(OFFSET('Hygiene Data'!$H$9,0,10*ROW('Hygiene Data'!H143))),'Data Summary'!EC149="Yes"),OFFSET('Hygiene Data'!$H$9,0,10*ROW('Hygiene Data'!H143)),NA())</f>
        <v>#N/A</v>
      </c>
      <c r="BO149" s="518" t="e">
        <f ca="1">+IF(AND(ISNUMBER(OFFSET('Hygiene Data'!$I$5,0,10*ROW('Hygiene Data'!I143))),'Data Summary'!ED149="Yes"),OFFSET('Hygiene Data'!$I$5,0,10*ROW('Hygiene Data'!I143)),NA())</f>
        <v>#N/A</v>
      </c>
      <c r="BP149" s="518" t="e">
        <f ca="1">+IF(AND(ISNUMBER(OFFSET('Hygiene Data'!$I$7,0,10*ROW('Hygiene Data'!I143))),'Data Summary'!EE149="Yes"),OFFSET('Hygiene Data'!$I$7,0,10*ROW('Hygiene Data'!I143)),NA())</f>
        <v>#N/A</v>
      </c>
      <c r="BQ149" s="518" t="e">
        <f ca="1">+IF(AND(ISNUMBER(OFFSET('Hygiene Data'!$I$9,0,10*ROW('Hygiene Data'!I143))),'Data Summary'!EF149="Yes"),OFFSET('Hygiene Data'!$I$9,0,10*ROW('Hygiene Data'!I143)),NA())</f>
        <v>#N/A</v>
      </c>
    </row>
    <row r="150" spans="1:69" x14ac:dyDescent="0.25">
      <c r="A150" s="514" t="e">
        <f ca="1">+RIGHT('Data Summary'!A150,LEN('Data Summary'!A150)-9)</f>
        <v>#VALUE!</v>
      </c>
      <c r="B150" s="488" t="str">
        <f ca="1">+IF(ISTEXT('Data Summary'!B150),'Data Summary'!B150,"")</f>
        <v/>
      </c>
      <c r="C150" s="515" t="e">
        <f ca="1">+VALUE('Data Summary'!C150)</f>
        <v>#VALUE!</v>
      </c>
      <c r="D150" s="516" t="e">
        <f ca="1">+IF(AND(ISNUMBER(OFFSET('Water Data'!$D$4,0,10*ROW('Water Data'!D144))),'Data Summary'!BS150="Yes"),100-OFFSET('Water Data'!$D$4,0,10*ROW('Water Data'!D144)),NA())</f>
        <v>#N/A</v>
      </c>
      <c r="E150" s="516" t="e">
        <f ca="1">+IF(AND(ISNUMBER(OFFSET('Water Data'!$D$6,0,10*ROW('Water Data'!D144))),'Data Summary'!BT150="Yes"),OFFSET('Water Data'!$D$6,0,10*ROW('Water Data'!D144)),NA())</f>
        <v>#N/A</v>
      </c>
      <c r="F150" s="516" t="e">
        <f ca="1">+IF(AND(ISNUMBER(OFFSET('Water Data'!$D$9,0,10*ROW('Water Data'!D144))),'Data Summary'!BU150="Yes"),OFFSET('Water Data'!$D$9,0,10*ROW('Water Data'!D144)),NA())</f>
        <v>#N/A</v>
      </c>
      <c r="G150" s="516" t="e">
        <f ca="1">+IF(AND(ISNUMBER(OFFSET('Water Data'!$E$4,0,10*ROW('Water Data'!E144))),'Data Summary'!BV150="Yes"),100-OFFSET('Water Data'!$E$4,0,10*ROW('Water Data'!E144)),NA())</f>
        <v>#N/A</v>
      </c>
      <c r="H150" s="516" t="e">
        <f ca="1">+IF(AND(ISNUMBER(OFFSET('Water Data'!$E$6,0,10*ROW('Water Data'!E144))),'Data Summary'!BW150="Yes"),OFFSET('Water Data'!$E$6,0,10*ROW('Water Data'!E144)),NA())</f>
        <v>#N/A</v>
      </c>
      <c r="I150" s="516" t="e">
        <f ca="1">+IF(AND(ISNUMBER(OFFSET('Water Data'!$E$9,0,10*ROW('Water Data'!E144))),'Data Summary'!BX150="Yes"),OFFSET('Water Data'!$E$9,0,10*ROW('Water Data'!E144)),NA())</f>
        <v>#N/A</v>
      </c>
      <c r="J150" s="516" t="e">
        <f ca="1">+IF(AND(ISNUMBER(OFFSET('Water Data'!$F$4,0,10*ROW('Water Data'!F144))),'Data Summary'!BY150="Yes"),100-OFFSET('Water Data'!$F$4,0,10*ROW('Water Data'!F144)),NA())</f>
        <v>#N/A</v>
      </c>
      <c r="K150" s="516" t="e">
        <f ca="1">+IF(AND(ISNUMBER(OFFSET('Water Data'!$F$6,0,10*ROW('Water Data'!F144))),'Data Summary'!BZ150="Yes"),OFFSET('Water Data'!$F$6,0,10*ROW('Water Data'!F144)),NA())</f>
        <v>#N/A</v>
      </c>
      <c r="L150" s="516" t="e">
        <f ca="1">+IF(AND(ISNUMBER(OFFSET('Water Data'!$F$9,0,10*ROW('Water Data'!F144))),'Data Summary'!CA150="Yes"),OFFSET('Water Data'!$F$9,0,10*ROW('Water Data'!F144)),NA())</f>
        <v>#N/A</v>
      </c>
      <c r="M150" s="516" t="e">
        <f ca="1">+IF(AND(ISNUMBER(OFFSET('Water Data'!$G$4,0,10*ROW('Water Data'!G144))),'Data Summary'!CB150="Yes"),100-OFFSET('Water Data'!$G$4,0,10*ROW('Water Data'!G144)),NA())</f>
        <v>#N/A</v>
      </c>
      <c r="N150" s="516" t="e">
        <f ca="1">+IF(AND(ISNUMBER(OFFSET('Water Data'!$G$6,0,10*ROW('Water Data'!G144))),'Data Summary'!CC150="Yes"),OFFSET('Water Data'!$G$6,0,10*ROW('Water Data'!G144)),NA())</f>
        <v>#N/A</v>
      </c>
      <c r="O150" s="516" t="e">
        <f ca="1">+IF(AND(ISNUMBER(OFFSET('Water Data'!$G$9,0,10*ROW('Water Data'!G144))),'Data Summary'!CD150="Yes"),OFFSET('Water Data'!$G$9,0,10*ROW('Water Data'!G144)),NA())</f>
        <v>#N/A</v>
      </c>
      <c r="P150" s="516" t="e">
        <f ca="1">+IF(AND(ISNUMBER(OFFSET('Water Data'!$H$4,0,10*ROW('Water Data'!H144))),'Data Summary'!CE150="Yes"),100-OFFSET('Water Data'!$H$4,0,10*ROW('Water Data'!H144)),NA())</f>
        <v>#N/A</v>
      </c>
      <c r="Q150" s="516" t="e">
        <f ca="1">+IF(AND(ISNUMBER(OFFSET('Water Data'!$H$6,0,10*ROW('Water Data'!H144))),'Data Summary'!CF150="Yes"),OFFSET('Water Data'!$H$6,0,10*ROW('Water Data'!H144)),NA())</f>
        <v>#N/A</v>
      </c>
      <c r="R150" s="516" t="e">
        <f ca="1">+IF(AND(ISNUMBER(OFFSET('Water Data'!$H$9,0,10*ROW('Water Data'!H144))),'Data Summary'!CG150="Yes"),OFFSET('Water Data'!$H$9,0,10*ROW('Water Data'!H144)),NA())</f>
        <v>#N/A</v>
      </c>
      <c r="S150" s="516" t="e">
        <f ca="1">+IF(AND(ISNUMBER(OFFSET('Water Data'!$I$4,0,10*ROW('Water Data'!I144))),'Data Summary'!CH150="Yes"),100-OFFSET('Water Data'!$I$4,0,10*ROW('Water Data'!I144)),NA())</f>
        <v>#N/A</v>
      </c>
      <c r="T150" s="516" t="e">
        <f ca="1">+IF(AND(ISNUMBER(OFFSET('Water Data'!$I$6,0,10*ROW('Water Data'!I144))),'Data Summary'!CI150="Yes"),OFFSET('Water Data'!$I$6,0,10*ROW('Water Data'!I144)),NA())</f>
        <v>#N/A</v>
      </c>
      <c r="U150" s="516" t="e">
        <f ca="1">+IF(AND(ISNUMBER(OFFSET('Water Data'!$I$9,0,10*ROW('Water Data'!I144))),'Data Summary'!CJ150="Yes"),OFFSET('Water Data'!$I$9,0,10*ROW('Water Data'!I144)),NA())</f>
        <v>#N/A</v>
      </c>
      <c r="V150" s="517" t="e">
        <f ca="1">+IF(AND(ISNUMBER(OFFSET('Sanitation Data'!$D$4,0,10*ROW('Sanitation Data'!D144))),'Data Summary'!CK150="Yes"),100-OFFSET('Sanitation Data'!$D$4,0,10*ROW('Sanitation Data'!D144)),NA())</f>
        <v>#N/A</v>
      </c>
      <c r="W150" s="517" t="e">
        <f ca="1">+IF(AND(ISNUMBER(OFFSET('Sanitation Data'!$D$6,0,10*ROW('Sanitation Data'!D144))),'Data Summary'!CL150="Yes"),OFFSET('Sanitation Data'!$D$6,0,10*ROW('Sanitation Data'!D144)),NA())</f>
        <v>#N/A</v>
      </c>
      <c r="X150" s="517" t="e">
        <f ca="1">+IF(AND(ISNUMBER(OFFSET('Sanitation Data'!$D$10,0,10*ROW('Sanitation Data'!D144))),'Data Summary'!CM150="Yes"),OFFSET('Sanitation Data'!$D$10,0,10*ROW('Sanitation Data'!D144)),NA())</f>
        <v>#N/A</v>
      </c>
      <c r="Y150" s="517" t="e">
        <f ca="1">+IF(AND(ISNUMBER(OFFSET('Sanitation Data'!$D$11,0,10*ROW('Sanitation Data'!D144))),'Data Summary'!CN150="Yes"),OFFSET('Sanitation Data'!$D$11,0,10*ROW('Sanitation Data'!D144)),NA())</f>
        <v>#N/A</v>
      </c>
      <c r="Z150" s="517" t="e">
        <f ca="1">+IF(AND(ISNUMBER(OFFSET('Sanitation Data'!$D$12,0,10*ROW('Sanitation Data'!D144))),'Data Summary'!CO150="Yes"),OFFSET('Sanitation Data'!$D$12,0,10*ROW('Sanitation Data'!D144)),NA())</f>
        <v>#N/A</v>
      </c>
      <c r="AA150" s="517" t="e">
        <f ca="1">+IF(AND(ISNUMBER(OFFSET('Sanitation Data'!$E$4,0,10*ROW('Sanitation Data'!E144))),'Data Summary'!CP150="Yes"),100-OFFSET('Sanitation Data'!$E$4,0,10*ROW('Sanitation Data'!E144)),NA())</f>
        <v>#N/A</v>
      </c>
      <c r="AB150" s="517" t="e">
        <f ca="1">+IF(AND(ISNUMBER(OFFSET('Sanitation Data'!$E$6,0,10*ROW('Sanitation Data'!E144))),'Data Summary'!CQ150="Yes"),OFFSET('Sanitation Data'!$E$6,0,10*ROW('Sanitation Data'!E144)),NA())</f>
        <v>#N/A</v>
      </c>
      <c r="AC150" s="517" t="e">
        <f ca="1">+IF(AND(ISNUMBER(OFFSET('Sanitation Data'!$E$10,0,10*ROW('Sanitation Data'!E144))),'Data Summary'!CR150="Yes"),OFFSET('Sanitation Data'!$E$10,0,10*ROW('Sanitation Data'!E144)),NA())</f>
        <v>#N/A</v>
      </c>
      <c r="AD150" s="517" t="e">
        <f ca="1">+IF(AND(ISNUMBER(OFFSET('Sanitation Data'!$E$11,0,10*ROW('Sanitation Data'!E144))),'Data Summary'!CS150="Yes"),OFFSET('Sanitation Data'!$E$11,0,10*ROW('Sanitation Data'!E144)),NA())</f>
        <v>#N/A</v>
      </c>
      <c r="AE150" s="517" t="e">
        <f ca="1">+IF(AND(ISNUMBER(OFFSET('Sanitation Data'!$E$12,0,10*ROW('Sanitation Data'!E144))),'Data Summary'!CT150="Yes"),OFFSET('Sanitation Data'!$E$12,0,10*ROW('Sanitation Data'!E144)),NA())</f>
        <v>#N/A</v>
      </c>
      <c r="AF150" s="517" t="e">
        <f ca="1">+IF(AND(ISNUMBER(OFFSET('Sanitation Data'!$F$4,0,10*ROW('Sanitation Data'!F144))),'Data Summary'!CU150="Yes"),100-OFFSET('Sanitation Data'!$F$4,0,10*ROW('Sanitation Data'!F144)),NA())</f>
        <v>#N/A</v>
      </c>
      <c r="AG150" s="517" t="e">
        <f ca="1">+IF(AND(ISNUMBER(OFFSET('Sanitation Data'!$F$6,0,10*ROW('Sanitation Data'!F144))),'Data Summary'!CV150="Yes"),OFFSET('Sanitation Data'!$F$6,0,10*ROW('Sanitation Data'!F144)),NA())</f>
        <v>#N/A</v>
      </c>
      <c r="AH150" s="517" t="e">
        <f ca="1">+IF(AND(ISNUMBER(OFFSET('Sanitation Data'!$F$10,0,10*ROW('Sanitation Data'!F144))),'Data Summary'!CW150="Yes"),OFFSET('Sanitation Data'!$F$10,0,10*ROW('Sanitation Data'!F144)),NA())</f>
        <v>#N/A</v>
      </c>
      <c r="AI150" s="517" t="e">
        <f ca="1">+IF(AND(ISNUMBER(OFFSET('Sanitation Data'!$F$11,0,10*ROW('Sanitation Data'!F144))),'Data Summary'!CX150="Yes"),OFFSET('Sanitation Data'!$F$11,0,10*ROW('Sanitation Data'!F144)),NA())</f>
        <v>#N/A</v>
      </c>
      <c r="AJ150" s="517" t="e">
        <f ca="1">+IF(AND(ISNUMBER(OFFSET('Sanitation Data'!$F$12,0,10*ROW('Sanitation Data'!F144))),'Data Summary'!CY150="Yes"),OFFSET('Sanitation Data'!$F$12,0,10*ROW('Sanitation Data'!F144)),NA())</f>
        <v>#N/A</v>
      </c>
      <c r="AK150" s="517" t="e">
        <f ca="1">+IF(AND(ISNUMBER(OFFSET('Sanitation Data'!$G$4,0,10*ROW('Sanitation Data'!G144))),'Data Summary'!CZ150="Yes"),100-OFFSET('Sanitation Data'!$G$4,0,10*ROW('Sanitation Data'!G144)),NA())</f>
        <v>#N/A</v>
      </c>
      <c r="AL150" s="517" t="e">
        <f ca="1">+IF(AND(ISNUMBER(OFFSET('Sanitation Data'!$G$6,0,10*ROW('Sanitation Data'!G144))),'Data Summary'!DA150="Yes"),OFFSET('Sanitation Data'!$G$6,0,10*ROW('Sanitation Data'!G144)),NA())</f>
        <v>#N/A</v>
      </c>
      <c r="AM150" s="517" t="e">
        <f ca="1">+IF(AND(ISNUMBER(OFFSET('Sanitation Data'!$G$10,0,10*ROW('Sanitation Data'!G144))),'Data Summary'!DB150="Yes"),OFFSET('Sanitation Data'!$G$10,0,10*ROW('Sanitation Data'!G144)),NA())</f>
        <v>#N/A</v>
      </c>
      <c r="AN150" s="517" t="e">
        <f ca="1">+IF(AND(ISNUMBER(OFFSET('Sanitation Data'!$G$11,0,10*ROW('Sanitation Data'!G144))),'Data Summary'!DC150="Yes"),OFFSET('Sanitation Data'!$G$11,0,10*ROW('Sanitation Data'!G144)),NA())</f>
        <v>#N/A</v>
      </c>
      <c r="AO150" s="517" t="e">
        <f ca="1">+IF(AND(ISNUMBER(OFFSET('Sanitation Data'!$G$12,0,10*ROW('Sanitation Data'!G144))),'Data Summary'!DD150="Yes"),OFFSET('Sanitation Data'!$G$12,0,10*ROW('Sanitation Data'!G144)),NA())</f>
        <v>#N/A</v>
      </c>
      <c r="AP150" s="517" t="e">
        <f ca="1">+IF(AND(ISNUMBER(OFFSET('Sanitation Data'!$H$4,0,10*ROW('Sanitation Data'!H144))),'Data Summary'!DE150="Yes"),100-OFFSET('Sanitation Data'!$H$4,0,10*ROW('Sanitation Data'!H144)),NA())</f>
        <v>#N/A</v>
      </c>
      <c r="AQ150" s="517" t="e">
        <f ca="1">+IF(AND(ISNUMBER(OFFSET('Sanitation Data'!$H$6,0,10*ROW('Sanitation Data'!H144))),'Data Summary'!DF150="Yes"),OFFSET('Sanitation Data'!$H$6,0,10*ROW('Sanitation Data'!H144)),NA())</f>
        <v>#N/A</v>
      </c>
      <c r="AR150" s="517" t="e">
        <f ca="1">+IF(AND(ISNUMBER(OFFSET('Sanitation Data'!$H$10,0,10*ROW('Sanitation Data'!H144))),'Data Summary'!DG150="Yes"),OFFSET('Sanitation Data'!$H$10,0,10*ROW('Sanitation Data'!H144)),NA())</f>
        <v>#N/A</v>
      </c>
      <c r="AS150" s="517" t="e">
        <f ca="1">+IF(AND(ISNUMBER(OFFSET('Sanitation Data'!$H$11,0,10*ROW('Sanitation Data'!H144))),'Data Summary'!DH150="Yes"),OFFSET('Sanitation Data'!$H$11,0,10*ROW('Sanitation Data'!H144)),NA())</f>
        <v>#N/A</v>
      </c>
      <c r="AT150" s="517" t="e">
        <f ca="1">+IF(AND(ISNUMBER(OFFSET('Sanitation Data'!$H$12,0,10*ROW('Sanitation Data'!H144))),'Data Summary'!DI150="Yes"),OFFSET('Sanitation Data'!$H$12,0,10*ROW('Sanitation Data'!H144)),NA())</f>
        <v>#N/A</v>
      </c>
      <c r="AU150" s="517" t="e">
        <f ca="1">+IF(AND(ISNUMBER(OFFSET('Sanitation Data'!$I$4,0,10*ROW('Sanitation Data'!I144))),'Data Summary'!DJ150="Yes"),100-OFFSET('Sanitation Data'!$I$4,0,10*ROW('Sanitation Data'!I144)),NA())</f>
        <v>#N/A</v>
      </c>
      <c r="AV150" s="517" t="e">
        <f ca="1">+IF(AND(ISNUMBER(OFFSET('Sanitation Data'!$I$6,0,10*ROW('Sanitation Data'!I144))),'Data Summary'!DK150="Yes"),OFFSET('Sanitation Data'!$I$6,0,10*ROW('Sanitation Data'!I144)),NA())</f>
        <v>#N/A</v>
      </c>
      <c r="AW150" s="517" t="e">
        <f ca="1">+IF(AND(ISNUMBER(OFFSET('Sanitation Data'!$I$10,0,10*ROW('Sanitation Data'!I144))),'Data Summary'!DL150="Yes"),OFFSET('Sanitation Data'!$I$10,0,10*ROW('Sanitation Data'!I144)),NA())</f>
        <v>#N/A</v>
      </c>
      <c r="AX150" s="517" t="e">
        <f ca="1">+IF(AND(ISNUMBER(OFFSET('Sanitation Data'!$I$11,0,10*ROW('Sanitation Data'!I144))),'Data Summary'!DM150="Yes"),OFFSET('Sanitation Data'!$I$11,0,10*ROW('Sanitation Data'!I144)),NA())</f>
        <v>#N/A</v>
      </c>
      <c r="AY150" s="517" t="e">
        <f ca="1">+IF(AND(ISNUMBER(OFFSET('Sanitation Data'!$I$12,0,10*ROW('Sanitation Data'!I144))),'Data Summary'!DN150="Yes"),OFFSET('Sanitation Data'!$I$12,0,10*ROW('Sanitation Data'!I144)),NA())</f>
        <v>#N/A</v>
      </c>
      <c r="AZ150" s="518" t="e">
        <f ca="1">+IF(AND(ISNUMBER(OFFSET('Hygiene Data'!$D$5,0,10*ROW('Hygiene Data'!D144))),'Data Summary'!DO150="Yes"),OFFSET('Hygiene Data'!$D$5,0,10*ROW('Hygiene Data'!D144)),NA())</f>
        <v>#N/A</v>
      </c>
      <c r="BA150" s="518" t="e">
        <f ca="1">+IF(AND(ISNUMBER(OFFSET('Hygiene Data'!$D$7,0,10*ROW('Hygiene Data'!D144))),'Data Summary'!DP150="Yes"),OFFSET('Hygiene Data'!$D$7,0,10*ROW('Hygiene Data'!D144)),NA())</f>
        <v>#N/A</v>
      </c>
      <c r="BB150" s="518" t="e">
        <f ca="1">+IF(AND(ISNUMBER(OFFSET('Hygiene Data'!$D$9,0,10*ROW('Hygiene Data'!D144))),'Data Summary'!DQ150="Yes"),OFFSET('Hygiene Data'!$D$9,0,10*ROW('Hygiene Data'!D144)),NA())</f>
        <v>#N/A</v>
      </c>
      <c r="BC150" s="518" t="e">
        <f ca="1">+IF(AND(ISNUMBER(OFFSET('Hygiene Data'!$E$5,0,10*ROW('Hygiene Data'!E144))),'Data Summary'!DR150="Yes"),OFFSET('Hygiene Data'!$E$5,0,10*ROW('Hygiene Data'!E144)),NA())</f>
        <v>#N/A</v>
      </c>
      <c r="BD150" s="518" t="e">
        <f ca="1">+IF(AND(ISNUMBER(OFFSET('Hygiene Data'!$E$7,0,10*ROW('Hygiene Data'!E144))),'Data Summary'!DS150="Yes"),OFFSET('Hygiene Data'!$E$7,0,10*ROW('Hygiene Data'!E144)),NA())</f>
        <v>#N/A</v>
      </c>
      <c r="BE150" s="518" t="e">
        <f ca="1">+IF(AND(ISNUMBER(OFFSET('Hygiene Data'!$E$9,0,10*ROW('Hygiene Data'!E144))),'Data Summary'!DT150="Yes"),OFFSET('Hygiene Data'!$E$9,0,10*ROW('Hygiene Data'!E144)),NA())</f>
        <v>#N/A</v>
      </c>
      <c r="BF150" s="518" t="e">
        <f ca="1">+IF(AND(ISNUMBER(OFFSET('Hygiene Data'!$F$5,0,10*ROW('Hygiene Data'!F144))),'Data Summary'!DU150="Yes"),OFFSET('Hygiene Data'!$F$5,0,10*ROW('Hygiene Data'!F144)),NA())</f>
        <v>#N/A</v>
      </c>
      <c r="BG150" s="518" t="e">
        <f ca="1">+IF(AND(ISNUMBER(OFFSET('Hygiene Data'!$F$7,0,10*ROW('Hygiene Data'!F144))),'Data Summary'!DV150="Yes"),OFFSET('Hygiene Data'!$F$7,0,10*ROW('Hygiene Data'!F144)),NA())</f>
        <v>#N/A</v>
      </c>
      <c r="BH150" s="518" t="e">
        <f ca="1">+IF(AND(ISNUMBER(OFFSET('Hygiene Data'!$F$9,0,10*ROW('Hygiene Data'!F144))),'Data Summary'!DW150="Yes"),OFFSET('Hygiene Data'!$F$9,0,10*ROW('Hygiene Data'!F144)),NA())</f>
        <v>#N/A</v>
      </c>
      <c r="BI150" s="518" t="e">
        <f ca="1">+IF(AND(ISNUMBER(OFFSET('Hygiene Data'!$G$5,0,10*ROW('Hygiene Data'!G144))),'Data Summary'!DX150="Yes"),OFFSET('Hygiene Data'!$G$5,0,10*ROW('Hygiene Data'!G144)),NA())</f>
        <v>#N/A</v>
      </c>
      <c r="BJ150" s="518" t="e">
        <f ca="1">+IF(AND(ISNUMBER(OFFSET('Hygiene Data'!$G$7,0,10*ROW('Hygiene Data'!G144))),'Data Summary'!DY150="Yes"),OFFSET('Hygiene Data'!$G$7,0,10*ROW('Hygiene Data'!G144)),NA())</f>
        <v>#N/A</v>
      </c>
      <c r="BK150" s="518" t="e">
        <f ca="1">+IF(AND(ISNUMBER(OFFSET('Hygiene Data'!$G$9,0,10*ROW('Hygiene Data'!G144))),'Data Summary'!DZ150="Yes"),OFFSET('Hygiene Data'!$G$9,0,10*ROW('Hygiene Data'!G144)),NA())</f>
        <v>#N/A</v>
      </c>
      <c r="BL150" s="518" t="e">
        <f ca="1">+IF(AND(ISNUMBER(OFFSET('Hygiene Data'!$H$5,0,10*ROW('Hygiene Data'!H144))),'Data Summary'!EA150="Yes"),OFFSET('Hygiene Data'!$H$5,0,10*ROW('Hygiene Data'!H144)),NA())</f>
        <v>#N/A</v>
      </c>
      <c r="BM150" s="518" t="e">
        <f ca="1">+IF(AND(ISNUMBER(OFFSET('Hygiene Data'!$H$7,0,10*ROW('Hygiene Data'!H144))),'Data Summary'!EB150="Yes"),OFFSET('Hygiene Data'!$H$7,0,10*ROW('Hygiene Data'!H144)),NA())</f>
        <v>#N/A</v>
      </c>
      <c r="BN150" s="518" t="e">
        <f ca="1">+IF(AND(ISNUMBER(OFFSET('Hygiene Data'!$H$9,0,10*ROW('Hygiene Data'!H144))),'Data Summary'!EC150="Yes"),OFFSET('Hygiene Data'!$H$9,0,10*ROW('Hygiene Data'!H144)),NA())</f>
        <v>#N/A</v>
      </c>
      <c r="BO150" s="518" t="e">
        <f ca="1">+IF(AND(ISNUMBER(OFFSET('Hygiene Data'!$I$5,0,10*ROW('Hygiene Data'!I144))),'Data Summary'!ED150="Yes"),OFFSET('Hygiene Data'!$I$5,0,10*ROW('Hygiene Data'!I144)),NA())</f>
        <v>#N/A</v>
      </c>
      <c r="BP150" s="518" t="e">
        <f ca="1">+IF(AND(ISNUMBER(OFFSET('Hygiene Data'!$I$7,0,10*ROW('Hygiene Data'!I144))),'Data Summary'!EE150="Yes"),OFFSET('Hygiene Data'!$I$7,0,10*ROW('Hygiene Data'!I144)),NA())</f>
        <v>#N/A</v>
      </c>
      <c r="BQ150" s="518" t="e">
        <f ca="1">+IF(AND(ISNUMBER(OFFSET('Hygiene Data'!$I$9,0,10*ROW('Hygiene Data'!I144))),'Data Summary'!EF150="Yes"),OFFSET('Hygiene Data'!$I$9,0,10*ROW('Hygiene Data'!I144)),NA())</f>
        <v>#N/A</v>
      </c>
    </row>
    <row r="151" spans="1:69" x14ac:dyDescent="0.25">
      <c r="A151" s="514" t="e">
        <f ca="1">+RIGHT('Data Summary'!A151,LEN('Data Summary'!A151)-9)</f>
        <v>#VALUE!</v>
      </c>
      <c r="B151" s="488" t="str">
        <f ca="1">+IF(ISTEXT('Data Summary'!B151),'Data Summary'!B151,"")</f>
        <v/>
      </c>
      <c r="C151" s="515" t="e">
        <f ca="1">+VALUE('Data Summary'!C151)</f>
        <v>#VALUE!</v>
      </c>
      <c r="D151" s="516" t="e">
        <f ca="1">+IF(AND(ISNUMBER(OFFSET('Water Data'!$D$4,0,10*ROW('Water Data'!D145))),'Data Summary'!BS151="Yes"),100-OFFSET('Water Data'!$D$4,0,10*ROW('Water Data'!D145)),NA())</f>
        <v>#N/A</v>
      </c>
      <c r="E151" s="516" t="e">
        <f ca="1">+IF(AND(ISNUMBER(OFFSET('Water Data'!$D$6,0,10*ROW('Water Data'!D145))),'Data Summary'!BT151="Yes"),OFFSET('Water Data'!$D$6,0,10*ROW('Water Data'!D145)),NA())</f>
        <v>#N/A</v>
      </c>
      <c r="F151" s="516" t="e">
        <f ca="1">+IF(AND(ISNUMBER(OFFSET('Water Data'!$D$9,0,10*ROW('Water Data'!D145))),'Data Summary'!BU151="Yes"),OFFSET('Water Data'!$D$9,0,10*ROW('Water Data'!D145)),NA())</f>
        <v>#N/A</v>
      </c>
      <c r="G151" s="516" t="e">
        <f ca="1">+IF(AND(ISNUMBER(OFFSET('Water Data'!$E$4,0,10*ROW('Water Data'!E145))),'Data Summary'!BV151="Yes"),100-OFFSET('Water Data'!$E$4,0,10*ROW('Water Data'!E145)),NA())</f>
        <v>#N/A</v>
      </c>
      <c r="H151" s="516" t="e">
        <f ca="1">+IF(AND(ISNUMBER(OFFSET('Water Data'!$E$6,0,10*ROW('Water Data'!E145))),'Data Summary'!BW151="Yes"),OFFSET('Water Data'!$E$6,0,10*ROW('Water Data'!E145)),NA())</f>
        <v>#N/A</v>
      </c>
      <c r="I151" s="516" t="e">
        <f ca="1">+IF(AND(ISNUMBER(OFFSET('Water Data'!$E$9,0,10*ROW('Water Data'!E145))),'Data Summary'!BX151="Yes"),OFFSET('Water Data'!$E$9,0,10*ROW('Water Data'!E145)),NA())</f>
        <v>#N/A</v>
      </c>
      <c r="J151" s="516" t="e">
        <f ca="1">+IF(AND(ISNUMBER(OFFSET('Water Data'!$F$4,0,10*ROW('Water Data'!F145))),'Data Summary'!BY151="Yes"),100-OFFSET('Water Data'!$F$4,0,10*ROW('Water Data'!F145)),NA())</f>
        <v>#N/A</v>
      </c>
      <c r="K151" s="516" t="e">
        <f ca="1">+IF(AND(ISNUMBER(OFFSET('Water Data'!$F$6,0,10*ROW('Water Data'!F145))),'Data Summary'!BZ151="Yes"),OFFSET('Water Data'!$F$6,0,10*ROW('Water Data'!F145)),NA())</f>
        <v>#N/A</v>
      </c>
      <c r="L151" s="516" t="e">
        <f ca="1">+IF(AND(ISNUMBER(OFFSET('Water Data'!$F$9,0,10*ROW('Water Data'!F145))),'Data Summary'!CA151="Yes"),OFFSET('Water Data'!$F$9,0,10*ROW('Water Data'!F145)),NA())</f>
        <v>#N/A</v>
      </c>
      <c r="M151" s="516" t="e">
        <f ca="1">+IF(AND(ISNUMBER(OFFSET('Water Data'!$G$4,0,10*ROW('Water Data'!G145))),'Data Summary'!CB151="Yes"),100-OFFSET('Water Data'!$G$4,0,10*ROW('Water Data'!G145)),NA())</f>
        <v>#N/A</v>
      </c>
      <c r="N151" s="516" t="e">
        <f ca="1">+IF(AND(ISNUMBER(OFFSET('Water Data'!$G$6,0,10*ROW('Water Data'!G145))),'Data Summary'!CC151="Yes"),OFFSET('Water Data'!$G$6,0,10*ROW('Water Data'!G145)),NA())</f>
        <v>#N/A</v>
      </c>
      <c r="O151" s="516" t="e">
        <f ca="1">+IF(AND(ISNUMBER(OFFSET('Water Data'!$G$9,0,10*ROW('Water Data'!G145))),'Data Summary'!CD151="Yes"),OFFSET('Water Data'!$G$9,0,10*ROW('Water Data'!G145)),NA())</f>
        <v>#N/A</v>
      </c>
      <c r="P151" s="516" t="e">
        <f ca="1">+IF(AND(ISNUMBER(OFFSET('Water Data'!$H$4,0,10*ROW('Water Data'!H145))),'Data Summary'!CE151="Yes"),100-OFFSET('Water Data'!$H$4,0,10*ROW('Water Data'!H145)),NA())</f>
        <v>#N/A</v>
      </c>
      <c r="Q151" s="516" t="e">
        <f ca="1">+IF(AND(ISNUMBER(OFFSET('Water Data'!$H$6,0,10*ROW('Water Data'!H145))),'Data Summary'!CF151="Yes"),OFFSET('Water Data'!$H$6,0,10*ROW('Water Data'!H145)),NA())</f>
        <v>#N/A</v>
      </c>
      <c r="R151" s="516" t="e">
        <f ca="1">+IF(AND(ISNUMBER(OFFSET('Water Data'!$H$9,0,10*ROW('Water Data'!H145))),'Data Summary'!CG151="Yes"),OFFSET('Water Data'!$H$9,0,10*ROW('Water Data'!H145)),NA())</f>
        <v>#N/A</v>
      </c>
      <c r="S151" s="516" t="e">
        <f ca="1">+IF(AND(ISNUMBER(OFFSET('Water Data'!$I$4,0,10*ROW('Water Data'!I145))),'Data Summary'!CH151="Yes"),100-OFFSET('Water Data'!$I$4,0,10*ROW('Water Data'!I145)),NA())</f>
        <v>#N/A</v>
      </c>
      <c r="T151" s="516" t="e">
        <f ca="1">+IF(AND(ISNUMBER(OFFSET('Water Data'!$I$6,0,10*ROW('Water Data'!I145))),'Data Summary'!CI151="Yes"),OFFSET('Water Data'!$I$6,0,10*ROW('Water Data'!I145)),NA())</f>
        <v>#N/A</v>
      </c>
      <c r="U151" s="516" t="e">
        <f ca="1">+IF(AND(ISNUMBER(OFFSET('Water Data'!$I$9,0,10*ROW('Water Data'!I145))),'Data Summary'!CJ151="Yes"),OFFSET('Water Data'!$I$9,0,10*ROW('Water Data'!I145)),NA())</f>
        <v>#N/A</v>
      </c>
      <c r="V151" s="517" t="e">
        <f ca="1">+IF(AND(ISNUMBER(OFFSET('Sanitation Data'!$D$4,0,10*ROW('Sanitation Data'!D145))),'Data Summary'!CK151="Yes"),100-OFFSET('Sanitation Data'!$D$4,0,10*ROW('Sanitation Data'!D145)),NA())</f>
        <v>#N/A</v>
      </c>
      <c r="W151" s="517" t="e">
        <f ca="1">+IF(AND(ISNUMBER(OFFSET('Sanitation Data'!$D$6,0,10*ROW('Sanitation Data'!D145))),'Data Summary'!CL151="Yes"),OFFSET('Sanitation Data'!$D$6,0,10*ROW('Sanitation Data'!D145)),NA())</f>
        <v>#N/A</v>
      </c>
      <c r="X151" s="517" t="e">
        <f ca="1">+IF(AND(ISNUMBER(OFFSET('Sanitation Data'!$D$10,0,10*ROW('Sanitation Data'!D145))),'Data Summary'!CM151="Yes"),OFFSET('Sanitation Data'!$D$10,0,10*ROW('Sanitation Data'!D145)),NA())</f>
        <v>#N/A</v>
      </c>
      <c r="Y151" s="517" t="e">
        <f ca="1">+IF(AND(ISNUMBER(OFFSET('Sanitation Data'!$D$11,0,10*ROW('Sanitation Data'!D145))),'Data Summary'!CN151="Yes"),OFFSET('Sanitation Data'!$D$11,0,10*ROW('Sanitation Data'!D145)),NA())</f>
        <v>#N/A</v>
      </c>
      <c r="Z151" s="517" t="e">
        <f ca="1">+IF(AND(ISNUMBER(OFFSET('Sanitation Data'!$D$12,0,10*ROW('Sanitation Data'!D145))),'Data Summary'!CO151="Yes"),OFFSET('Sanitation Data'!$D$12,0,10*ROW('Sanitation Data'!D145)),NA())</f>
        <v>#N/A</v>
      </c>
      <c r="AA151" s="517" t="e">
        <f ca="1">+IF(AND(ISNUMBER(OFFSET('Sanitation Data'!$E$4,0,10*ROW('Sanitation Data'!E145))),'Data Summary'!CP151="Yes"),100-OFFSET('Sanitation Data'!$E$4,0,10*ROW('Sanitation Data'!E145)),NA())</f>
        <v>#N/A</v>
      </c>
      <c r="AB151" s="517" t="e">
        <f ca="1">+IF(AND(ISNUMBER(OFFSET('Sanitation Data'!$E$6,0,10*ROW('Sanitation Data'!E145))),'Data Summary'!CQ151="Yes"),OFFSET('Sanitation Data'!$E$6,0,10*ROW('Sanitation Data'!E145)),NA())</f>
        <v>#N/A</v>
      </c>
      <c r="AC151" s="517" t="e">
        <f ca="1">+IF(AND(ISNUMBER(OFFSET('Sanitation Data'!$E$10,0,10*ROW('Sanitation Data'!E145))),'Data Summary'!CR151="Yes"),OFFSET('Sanitation Data'!$E$10,0,10*ROW('Sanitation Data'!E145)),NA())</f>
        <v>#N/A</v>
      </c>
      <c r="AD151" s="517" t="e">
        <f ca="1">+IF(AND(ISNUMBER(OFFSET('Sanitation Data'!$E$11,0,10*ROW('Sanitation Data'!E145))),'Data Summary'!CS151="Yes"),OFFSET('Sanitation Data'!$E$11,0,10*ROW('Sanitation Data'!E145)),NA())</f>
        <v>#N/A</v>
      </c>
      <c r="AE151" s="517" t="e">
        <f ca="1">+IF(AND(ISNUMBER(OFFSET('Sanitation Data'!$E$12,0,10*ROW('Sanitation Data'!E145))),'Data Summary'!CT151="Yes"),OFFSET('Sanitation Data'!$E$12,0,10*ROW('Sanitation Data'!E145)),NA())</f>
        <v>#N/A</v>
      </c>
      <c r="AF151" s="517" t="e">
        <f ca="1">+IF(AND(ISNUMBER(OFFSET('Sanitation Data'!$F$4,0,10*ROW('Sanitation Data'!F145))),'Data Summary'!CU151="Yes"),100-OFFSET('Sanitation Data'!$F$4,0,10*ROW('Sanitation Data'!F145)),NA())</f>
        <v>#N/A</v>
      </c>
      <c r="AG151" s="517" t="e">
        <f ca="1">+IF(AND(ISNUMBER(OFFSET('Sanitation Data'!$F$6,0,10*ROW('Sanitation Data'!F145))),'Data Summary'!CV151="Yes"),OFFSET('Sanitation Data'!$F$6,0,10*ROW('Sanitation Data'!F145)),NA())</f>
        <v>#N/A</v>
      </c>
      <c r="AH151" s="517" t="e">
        <f ca="1">+IF(AND(ISNUMBER(OFFSET('Sanitation Data'!$F$10,0,10*ROW('Sanitation Data'!F145))),'Data Summary'!CW151="Yes"),OFFSET('Sanitation Data'!$F$10,0,10*ROW('Sanitation Data'!F145)),NA())</f>
        <v>#N/A</v>
      </c>
      <c r="AI151" s="517" t="e">
        <f ca="1">+IF(AND(ISNUMBER(OFFSET('Sanitation Data'!$F$11,0,10*ROW('Sanitation Data'!F145))),'Data Summary'!CX151="Yes"),OFFSET('Sanitation Data'!$F$11,0,10*ROW('Sanitation Data'!F145)),NA())</f>
        <v>#N/A</v>
      </c>
      <c r="AJ151" s="517" t="e">
        <f ca="1">+IF(AND(ISNUMBER(OFFSET('Sanitation Data'!$F$12,0,10*ROW('Sanitation Data'!F145))),'Data Summary'!CY151="Yes"),OFFSET('Sanitation Data'!$F$12,0,10*ROW('Sanitation Data'!F145)),NA())</f>
        <v>#N/A</v>
      </c>
      <c r="AK151" s="517" t="e">
        <f ca="1">+IF(AND(ISNUMBER(OFFSET('Sanitation Data'!$G$4,0,10*ROW('Sanitation Data'!G145))),'Data Summary'!CZ151="Yes"),100-OFFSET('Sanitation Data'!$G$4,0,10*ROW('Sanitation Data'!G145)),NA())</f>
        <v>#N/A</v>
      </c>
      <c r="AL151" s="517" t="e">
        <f ca="1">+IF(AND(ISNUMBER(OFFSET('Sanitation Data'!$G$6,0,10*ROW('Sanitation Data'!G145))),'Data Summary'!DA151="Yes"),OFFSET('Sanitation Data'!$G$6,0,10*ROW('Sanitation Data'!G145)),NA())</f>
        <v>#N/A</v>
      </c>
      <c r="AM151" s="517" t="e">
        <f ca="1">+IF(AND(ISNUMBER(OFFSET('Sanitation Data'!$G$10,0,10*ROW('Sanitation Data'!G145))),'Data Summary'!DB151="Yes"),OFFSET('Sanitation Data'!$G$10,0,10*ROW('Sanitation Data'!G145)),NA())</f>
        <v>#N/A</v>
      </c>
      <c r="AN151" s="517" t="e">
        <f ca="1">+IF(AND(ISNUMBER(OFFSET('Sanitation Data'!$G$11,0,10*ROW('Sanitation Data'!G145))),'Data Summary'!DC151="Yes"),OFFSET('Sanitation Data'!$G$11,0,10*ROW('Sanitation Data'!G145)),NA())</f>
        <v>#N/A</v>
      </c>
      <c r="AO151" s="517" t="e">
        <f ca="1">+IF(AND(ISNUMBER(OFFSET('Sanitation Data'!$G$12,0,10*ROW('Sanitation Data'!G145))),'Data Summary'!DD151="Yes"),OFFSET('Sanitation Data'!$G$12,0,10*ROW('Sanitation Data'!G145)),NA())</f>
        <v>#N/A</v>
      </c>
      <c r="AP151" s="517" t="e">
        <f ca="1">+IF(AND(ISNUMBER(OFFSET('Sanitation Data'!$H$4,0,10*ROW('Sanitation Data'!H145))),'Data Summary'!DE151="Yes"),100-OFFSET('Sanitation Data'!$H$4,0,10*ROW('Sanitation Data'!H145)),NA())</f>
        <v>#N/A</v>
      </c>
      <c r="AQ151" s="517" t="e">
        <f ca="1">+IF(AND(ISNUMBER(OFFSET('Sanitation Data'!$H$6,0,10*ROW('Sanitation Data'!H145))),'Data Summary'!DF151="Yes"),OFFSET('Sanitation Data'!$H$6,0,10*ROW('Sanitation Data'!H145)),NA())</f>
        <v>#N/A</v>
      </c>
      <c r="AR151" s="517" t="e">
        <f ca="1">+IF(AND(ISNUMBER(OFFSET('Sanitation Data'!$H$10,0,10*ROW('Sanitation Data'!H145))),'Data Summary'!DG151="Yes"),OFFSET('Sanitation Data'!$H$10,0,10*ROW('Sanitation Data'!H145)),NA())</f>
        <v>#N/A</v>
      </c>
      <c r="AS151" s="517" t="e">
        <f ca="1">+IF(AND(ISNUMBER(OFFSET('Sanitation Data'!$H$11,0,10*ROW('Sanitation Data'!H145))),'Data Summary'!DH151="Yes"),OFFSET('Sanitation Data'!$H$11,0,10*ROW('Sanitation Data'!H145)),NA())</f>
        <v>#N/A</v>
      </c>
      <c r="AT151" s="517" t="e">
        <f ca="1">+IF(AND(ISNUMBER(OFFSET('Sanitation Data'!$H$12,0,10*ROW('Sanitation Data'!H145))),'Data Summary'!DI151="Yes"),OFFSET('Sanitation Data'!$H$12,0,10*ROW('Sanitation Data'!H145)),NA())</f>
        <v>#N/A</v>
      </c>
      <c r="AU151" s="517" t="e">
        <f ca="1">+IF(AND(ISNUMBER(OFFSET('Sanitation Data'!$I$4,0,10*ROW('Sanitation Data'!I145))),'Data Summary'!DJ151="Yes"),100-OFFSET('Sanitation Data'!$I$4,0,10*ROW('Sanitation Data'!I145)),NA())</f>
        <v>#N/A</v>
      </c>
      <c r="AV151" s="517" t="e">
        <f ca="1">+IF(AND(ISNUMBER(OFFSET('Sanitation Data'!$I$6,0,10*ROW('Sanitation Data'!I145))),'Data Summary'!DK151="Yes"),OFFSET('Sanitation Data'!$I$6,0,10*ROW('Sanitation Data'!I145)),NA())</f>
        <v>#N/A</v>
      </c>
      <c r="AW151" s="517" t="e">
        <f ca="1">+IF(AND(ISNUMBER(OFFSET('Sanitation Data'!$I$10,0,10*ROW('Sanitation Data'!I145))),'Data Summary'!DL151="Yes"),OFFSET('Sanitation Data'!$I$10,0,10*ROW('Sanitation Data'!I145)),NA())</f>
        <v>#N/A</v>
      </c>
      <c r="AX151" s="517" t="e">
        <f ca="1">+IF(AND(ISNUMBER(OFFSET('Sanitation Data'!$I$11,0,10*ROW('Sanitation Data'!I145))),'Data Summary'!DM151="Yes"),OFFSET('Sanitation Data'!$I$11,0,10*ROW('Sanitation Data'!I145)),NA())</f>
        <v>#N/A</v>
      </c>
      <c r="AY151" s="517" t="e">
        <f ca="1">+IF(AND(ISNUMBER(OFFSET('Sanitation Data'!$I$12,0,10*ROW('Sanitation Data'!I145))),'Data Summary'!DN151="Yes"),OFFSET('Sanitation Data'!$I$12,0,10*ROW('Sanitation Data'!I145)),NA())</f>
        <v>#N/A</v>
      </c>
      <c r="AZ151" s="518" t="e">
        <f ca="1">+IF(AND(ISNUMBER(OFFSET('Hygiene Data'!$D$5,0,10*ROW('Hygiene Data'!D145))),'Data Summary'!DO151="Yes"),OFFSET('Hygiene Data'!$D$5,0,10*ROW('Hygiene Data'!D145)),NA())</f>
        <v>#N/A</v>
      </c>
      <c r="BA151" s="518" t="e">
        <f ca="1">+IF(AND(ISNUMBER(OFFSET('Hygiene Data'!$D$7,0,10*ROW('Hygiene Data'!D145))),'Data Summary'!DP151="Yes"),OFFSET('Hygiene Data'!$D$7,0,10*ROW('Hygiene Data'!D145)),NA())</f>
        <v>#N/A</v>
      </c>
      <c r="BB151" s="518" t="e">
        <f ca="1">+IF(AND(ISNUMBER(OFFSET('Hygiene Data'!$D$9,0,10*ROW('Hygiene Data'!D145))),'Data Summary'!DQ151="Yes"),OFFSET('Hygiene Data'!$D$9,0,10*ROW('Hygiene Data'!D145)),NA())</f>
        <v>#N/A</v>
      </c>
      <c r="BC151" s="518" t="e">
        <f ca="1">+IF(AND(ISNUMBER(OFFSET('Hygiene Data'!$E$5,0,10*ROW('Hygiene Data'!E145))),'Data Summary'!DR151="Yes"),OFFSET('Hygiene Data'!$E$5,0,10*ROW('Hygiene Data'!E145)),NA())</f>
        <v>#N/A</v>
      </c>
      <c r="BD151" s="518" t="e">
        <f ca="1">+IF(AND(ISNUMBER(OFFSET('Hygiene Data'!$E$7,0,10*ROW('Hygiene Data'!E145))),'Data Summary'!DS151="Yes"),OFFSET('Hygiene Data'!$E$7,0,10*ROW('Hygiene Data'!E145)),NA())</f>
        <v>#N/A</v>
      </c>
      <c r="BE151" s="518" t="e">
        <f ca="1">+IF(AND(ISNUMBER(OFFSET('Hygiene Data'!$E$9,0,10*ROW('Hygiene Data'!E145))),'Data Summary'!DT151="Yes"),OFFSET('Hygiene Data'!$E$9,0,10*ROW('Hygiene Data'!E145)),NA())</f>
        <v>#N/A</v>
      </c>
      <c r="BF151" s="518" t="e">
        <f ca="1">+IF(AND(ISNUMBER(OFFSET('Hygiene Data'!$F$5,0,10*ROW('Hygiene Data'!F145))),'Data Summary'!DU151="Yes"),OFFSET('Hygiene Data'!$F$5,0,10*ROW('Hygiene Data'!F145)),NA())</f>
        <v>#N/A</v>
      </c>
      <c r="BG151" s="518" t="e">
        <f ca="1">+IF(AND(ISNUMBER(OFFSET('Hygiene Data'!$F$7,0,10*ROW('Hygiene Data'!F145))),'Data Summary'!DV151="Yes"),OFFSET('Hygiene Data'!$F$7,0,10*ROW('Hygiene Data'!F145)),NA())</f>
        <v>#N/A</v>
      </c>
      <c r="BH151" s="518" t="e">
        <f ca="1">+IF(AND(ISNUMBER(OFFSET('Hygiene Data'!$F$9,0,10*ROW('Hygiene Data'!F145))),'Data Summary'!DW151="Yes"),OFFSET('Hygiene Data'!$F$9,0,10*ROW('Hygiene Data'!F145)),NA())</f>
        <v>#N/A</v>
      </c>
      <c r="BI151" s="518" t="e">
        <f ca="1">+IF(AND(ISNUMBER(OFFSET('Hygiene Data'!$G$5,0,10*ROW('Hygiene Data'!G145))),'Data Summary'!DX151="Yes"),OFFSET('Hygiene Data'!$G$5,0,10*ROW('Hygiene Data'!G145)),NA())</f>
        <v>#N/A</v>
      </c>
      <c r="BJ151" s="518" t="e">
        <f ca="1">+IF(AND(ISNUMBER(OFFSET('Hygiene Data'!$G$7,0,10*ROW('Hygiene Data'!G145))),'Data Summary'!DY151="Yes"),OFFSET('Hygiene Data'!$G$7,0,10*ROW('Hygiene Data'!G145)),NA())</f>
        <v>#N/A</v>
      </c>
      <c r="BK151" s="518" t="e">
        <f ca="1">+IF(AND(ISNUMBER(OFFSET('Hygiene Data'!$G$9,0,10*ROW('Hygiene Data'!G145))),'Data Summary'!DZ151="Yes"),OFFSET('Hygiene Data'!$G$9,0,10*ROW('Hygiene Data'!G145)),NA())</f>
        <v>#N/A</v>
      </c>
      <c r="BL151" s="518" t="e">
        <f ca="1">+IF(AND(ISNUMBER(OFFSET('Hygiene Data'!$H$5,0,10*ROW('Hygiene Data'!H145))),'Data Summary'!EA151="Yes"),OFFSET('Hygiene Data'!$H$5,0,10*ROW('Hygiene Data'!H145)),NA())</f>
        <v>#N/A</v>
      </c>
      <c r="BM151" s="518" t="e">
        <f ca="1">+IF(AND(ISNUMBER(OFFSET('Hygiene Data'!$H$7,0,10*ROW('Hygiene Data'!H145))),'Data Summary'!EB151="Yes"),OFFSET('Hygiene Data'!$H$7,0,10*ROW('Hygiene Data'!H145)),NA())</f>
        <v>#N/A</v>
      </c>
      <c r="BN151" s="518" t="e">
        <f ca="1">+IF(AND(ISNUMBER(OFFSET('Hygiene Data'!$H$9,0,10*ROW('Hygiene Data'!H145))),'Data Summary'!EC151="Yes"),OFFSET('Hygiene Data'!$H$9,0,10*ROW('Hygiene Data'!H145)),NA())</f>
        <v>#N/A</v>
      </c>
      <c r="BO151" s="518" t="e">
        <f ca="1">+IF(AND(ISNUMBER(OFFSET('Hygiene Data'!$I$5,0,10*ROW('Hygiene Data'!I145))),'Data Summary'!ED151="Yes"),OFFSET('Hygiene Data'!$I$5,0,10*ROW('Hygiene Data'!I145)),NA())</f>
        <v>#N/A</v>
      </c>
      <c r="BP151" s="518" t="e">
        <f ca="1">+IF(AND(ISNUMBER(OFFSET('Hygiene Data'!$I$7,0,10*ROW('Hygiene Data'!I145))),'Data Summary'!EE151="Yes"),OFFSET('Hygiene Data'!$I$7,0,10*ROW('Hygiene Data'!I145)),NA())</f>
        <v>#N/A</v>
      </c>
      <c r="BQ151" s="518" t="e">
        <f ca="1">+IF(AND(ISNUMBER(OFFSET('Hygiene Data'!$I$9,0,10*ROW('Hygiene Data'!I145))),'Data Summary'!EF151="Yes"),OFFSET('Hygiene Data'!$I$9,0,10*ROW('Hygiene Data'!I145)),NA())</f>
        <v>#N/A</v>
      </c>
    </row>
    <row r="152" spans="1:69" x14ac:dyDescent="0.25">
      <c r="A152" s="514" t="e">
        <f ca="1">+RIGHT('Data Summary'!A152,LEN('Data Summary'!A152)-9)</f>
        <v>#VALUE!</v>
      </c>
      <c r="B152" s="488" t="str">
        <f ca="1">+IF(ISTEXT('Data Summary'!B152),'Data Summary'!B152,"")</f>
        <v/>
      </c>
      <c r="C152" s="515" t="e">
        <f ca="1">+VALUE('Data Summary'!C152)</f>
        <v>#VALUE!</v>
      </c>
      <c r="D152" s="516" t="e">
        <f ca="1">+IF(AND(ISNUMBER(OFFSET('Water Data'!$D$4,0,10*ROW('Water Data'!D146))),'Data Summary'!BS152="Yes"),100-OFFSET('Water Data'!$D$4,0,10*ROW('Water Data'!D146)),NA())</f>
        <v>#N/A</v>
      </c>
      <c r="E152" s="516" t="e">
        <f ca="1">+IF(AND(ISNUMBER(OFFSET('Water Data'!$D$6,0,10*ROW('Water Data'!D146))),'Data Summary'!BT152="Yes"),OFFSET('Water Data'!$D$6,0,10*ROW('Water Data'!D146)),NA())</f>
        <v>#N/A</v>
      </c>
      <c r="F152" s="516" t="e">
        <f ca="1">+IF(AND(ISNUMBER(OFFSET('Water Data'!$D$9,0,10*ROW('Water Data'!D146))),'Data Summary'!BU152="Yes"),OFFSET('Water Data'!$D$9,0,10*ROW('Water Data'!D146)),NA())</f>
        <v>#N/A</v>
      </c>
      <c r="G152" s="516" t="e">
        <f ca="1">+IF(AND(ISNUMBER(OFFSET('Water Data'!$E$4,0,10*ROW('Water Data'!E146))),'Data Summary'!BV152="Yes"),100-OFFSET('Water Data'!$E$4,0,10*ROW('Water Data'!E146)),NA())</f>
        <v>#N/A</v>
      </c>
      <c r="H152" s="516" t="e">
        <f ca="1">+IF(AND(ISNUMBER(OFFSET('Water Data'!$E$6,0,10*ROW('Water Data'!E146))),'Data Summary'!BW152="Yes"),OFFSET('Water Data'!$E$6,0,10*ROW('Water Data'!E146)),NA())</f>
        <v>#N/A</v>
      </c>
      <c r="I152" s="516" t="e">
        <f ca="1">+IF(AND(ISNUMBER(OFFSET('Water Data'!$E$9,0,10*ROW('Water Data'!E146))),'Data Summary'!BX152="Yes"),OFFSET('Water Data'!$E$9,0,10*ROW('Water Data'!E146)),NA())</f>
        <v>#N/A</v>
      </c>
      <c r="J152" s="516" t="e">
        <f ca="1">+IF(AND(ISNUMBER(OFFSET('Water Data'!$F$4,0,10*ROW('Water Data'!F146))),'Data Summary'!BY152="Yes"),100-OFFSET('Water Data'!$F$4,0,10*ROW('Water Data'!F146)),NA())</f>
        <v>#N/A</v>
      </c>
      <c r="K152" s="516" t="e">
        <f ca="1">+IF(AND(ISNUMBER(OFFSET('Water Data'!$F$6,0,10*ROW('Water Data'!F146))),'Data Summary'!BZ152="Yes"),OFFSET('Water Data'!$F$6,0,10*ROW('Water Data'!F146)),NA())</f>
        <v>#N/A</v>
      </c>
      <c r="L152" s="516" t="e">
        <f ca="1">+IF(AND(ISNUMBER(OFFSET('Water Data'!$F$9,0,10*ROW('Water Data'!F146))),'Data Summary'!CA152="Yes"),OFFSET('Water Data'!$F$9,0,10*ROW('Water Data'!F146)),NA())</f>
        <v>#N/A</v>
      </c>
      <c r="M152" s="516" t="e">
        <f ca="1">+IF(AND(ISNUMBER(OFFSET('Water Data'!$G$4,0,10*ROW('Water Data'!G146))),'Data Summary'!CB152="Yes"),100-OFFSET('Water Data'!$G$4,0,10*ROW('Water Data'!G146)),NA())</f>
        <v>#N/A</v>
      </c>
      <c r="N152" s="516" t="e">
        <f ca="1">+IF(AND(ISNUMBER(OFFSET('Water Data'!$G$6,0,10*ROW('Water Data'!G146))),'Data Summary'!CC152="Yes"),OFFSET('Water Data'!$G$6,0,10*ROW('Water Data'!G146)),NA())</f>
        <v>#N/A</v>
      </c>
      <c r="O152" s="516" t="e">
        <f ca="1">+IF(AND(ISNUMBER(OFFSET('Water Data'!$G$9,0,10*ROW('Water Data'!G146))),'Data Summary'!CD152="Yes"),OFFSET('Water Data'!$G$9,0,10*ROW('Water Data'!G146)),NA())</f>
        <v>#N/A</v>
      </c>
      <c r="P152" s="516" t="e">
        <f ca="1">+IF(AND(ISNUMBER(OFFSET('Water Data'!$H$4,0,10*ROW('Water Data'!H146))),'Data Summary'!CE152="Yes"),100-OFFSET('Water Data'!$H$4,0,10*ROW('Water Data'!H146)),NA())</f>
        <v>#N/A</v>
      </c>
      <c r="Q152" s="516" t="e">
        <f ca="1">+IF(AND(ISNUMBER(OFFSET('Water Data'!$H$6,0,10*ROW('Water Data'!H146))),'Data Summary'!CF152="Yes"),OFFSET('Water Data'!$H$6,0,10*ROW('Water Data'!H146)),NA())</f>
        <v>#N/A</v>
      </c>
      <c r="R152" s="516" t="e">
        <f ca="1">+IF(AND(ISNUMBER(OFFSET('Water Data'!$H$9,0,10*ROW('Water Data'!H146))),'Data Summary'!CG152="Yes"),OFFSET('Water Data'!$H$9,0,10*ROW('Water Data'!H146)),NA())</f>
        <v>#N/A</v>
      </c>
      <c r="S152" s="516" t="e">
        <f ca="1">+IF(AND(ISNUMBER(OFFSET('Water Data'!$I$4,0,10*ROW('Water Data'!I146))),'Data Summary'!CH152="Yes"),100-OFFSET('Water Data'!$I$4,0,10*ROW('Water Data'!I146)),NA())</f>
        <v>#N/A</v>
      </c>
      <c r="T152" s="516" t="e">
        <f ca="1">+IF(AND(ISNUMBER(OFFSET('Water Data'!$I$6,0,10*ROW('Water Data'!I146))),'Data Summary'!CI152="Yes"),OFFSET('Water Data'!$I$6,0,10*ROW('Water Data'!I146)),NA())</f>
        <v>#N/A</v>
      </c>
      <c r="U152" s="516" t="e">
        <f ca="1">+IF(AND(ISNUMBER(OFFSET('Water Data'!$I$9,0,10*ROW('Water Data'!I146))),'Data Summary'!CJ152="Yes"),OFFSET('Water Data'!$I$9,0,10*ROW('Water Data'!I146)),NA())</f>
        <v>#N/A</v>
      </c>
      <c r="V152" s="517" t="e">
        <f ca="1">+IF(AND(ISNUMBER(OFFSET('Sanitation Data'!$D$4,0,10*ROW('Sanitation Data'!D146))),'Data Summary'!CK152="Yes"),100-OFFSET('Sanitation Data'!$D$4,0,10*ROW('Sanitation Data'!D146)),NA())</f>
        <v>#N/A</v>
      </c>
      <c r="W152" s="517" t="e">
        <f ca="1">+IF(AND(ISNUMBER(OFFSET('Sanitation Data'!$D$6,0,10*ROW('Sanitation Data'!D146))),'Data Summary'!CL152="Yes"),OFFSET('Sanitation Data'!$D$6,0,10*ROW('Sanitation Data'!D146)),NA())</f>
        <v>#N/A</v>
      </c>
      <c r="X152" s="517" t="e">
        <f ca="1">+IF(AND(ISNUMBER(OFFSET('Sanitation Data'!$D$10,0,10*ROW('Sanitation Data'!D146))),'Data Summary'!CM152="Yes"),OFFSET('Sanitation Data'!$D$10,0,10*ROW('Sanitation Data'!D146)),NA())</f>
        <v>#N/A</v>
      </c>
      <c r="Y152" s="517" t="e">
        <f ca="1">+IF(AND(ISNUMBER(OFFSET('Sanitation Data'!$D$11,0,10*ROW('Sanitation Data'!D146))),'Data Summary'!CN152="Yes"),OFFSET('Sanitation Data'!$D$11,0,10*ROW('Sanitation Data'!D146)),NA())</f>
        <v>#N/A</v>
      </c>
      <c r="Z152" s="517" t="e">
        <f ca="1">+IF(AND(ISNUMBER(OFFSET('Sanitation Data'!$D$12,0,10*ROW('Sanitation Data'!D146))),'Data Summary'!CO152="Yes"),OFFSET('Sanitation Data'!$D$12,0,10*ROW('Sanitation Data'!D146)),NA())</f>
        <v>#N/A</v>
      </c>
      <c r="AA152" s="517" t="e">
        <f ca="1">+IF(AND(ISNUMBER(OFFSET('Sanitation Data'!$E$4,0,10*ROW('Sanitation Data'!E146))),'Data Summary'!CP152="Yes"),100-OFFSET('Sanitation Data'!$E$4,0,10*ROW('Sanitation Data'!E146)),NA())</f>
        <v>#N/A</v>
      </c>
      <c r="AB152" s="517" t="e">
        <f ca="1">+IF(AND(ISNUMBER(OFFSET('Sanitation Data'!$E$6,0,10*ROW('Sanitation Data'!E146))),'Data Summary'!CQ152="Yes"),OFFSET('Sanitation Data'!$E$6,0,10*ROW('Sanitation Data'!E146)),NA())</f>
        <v>#N/A</v>
      </c>
      <c r="AC152" s="517" t="e">
        <f ca="1">+IF(AND(ISNUMBER(OFFSET('Sanitation Data'!$E$10,0,10*ROW('Sanitation Data'!E146))),'Data Summary'!CR152="Yes"),OFFSET('Sanitation Data'!$E$10,0,10*ROW('Sanitation Data'!E146)),NA())</f>
        <v>#N/A</v>
      </c>
      <c r="AD152" s="517" t="e">
        <f ca="1">+IF(AND(ISNUMBER(OFFSET('Sanitation Data'!$E$11,0,10*ROW('Sanitation Data'!E146))),'Data Summary'!CS152="Yes"),OFFSET('Sanitation Data'!$E$11,0,10*ROW('Sanitation Data'!E146)),NA())</f>
        <v>#N/A</v>
      </c>
      <c r="AE152" s="517" t="e">
        <f ca="1">+IF(AND(ISNUMBER(OFFSET('Sanitation Data'!$E$12,0,10*ROW('Sanitation Data'!E146))),'Data Summary'!CT152="Yes"),OFFSET('Sanitation Data'!$E$12,0,10*ROW('Sanitation Data'!E146)),NA())</f>
        <v>#N/A</v>
      </c>
      <c r="AF152" s="517" t="e">
        <f ca="1">+IF(AND(ISNUMBER(OFFSET('Sanitation Data'!$F$4,0,10*ROW('Sanitation Data'!F146))),'Data Summary'!CU152="Yes"),100-OFFSET('Sanitation Data'!$F$4,0,10*ROW('Sanitation Data'!F146)),NA())</f>
        <v>#N/A</v>
      </c>
      <c r="AG152" s="517" t="e">
        <f ca="1">+IF(AND(ISNUMBER(OFFSET('Sanitation Data'!$F$6,0,10*ROW('Sanitation Data'!F146))),'Data Summary'!CV152="Yes"),OFFSET('Sanitation Data'!$F$6,0,10*ROW('Sanitation Data'!F146)),NA())</f>
        <v>#N/A</v>
      </c>
      <c r="AH152" s="517" t="e">
        <f ca="1">+IF(AND(ISNUMBER(OFFSET('Sanitation Data'!$F$10,0,10*ROW('Sanitation Data'!F146))),'Data Summary'!CW152="Yes"),OFFSET('Sanitation Data'!$F$10,0,10*ROW('Sanitation Data'!F146)),NA())</f>
        <v>#N/A</v>
      </c>
      <c r="AI152" s="517" t="e">
        <f ca="1">+IF(AND(ISNUMBER(OFFSET('Sanitation Data'!$F$11,0,10*ROW('Sanitation Data'!F146))),'Data Summary'!CX152="Yes"),OFFSET('Sanitation Data'!$F$11,0,10*ROW('Sanitation Data'!F146)),NA())</f>
        <v>#N/A</v>
      </c>
      <c r="AJ152" s="517" t="e">
        <f ca="1">+IF(AND(ISNUMBER(OFFSET('Sanitation Data'!$F$12,0,10*ROW('Sanitation Data'!F146))),'Data Summary'!CY152="Yes"),OFFSET('Sanitation Data'!$F$12,0,10*ROW('Sanitation Data'!F146)),NA())</f>
        <v>#N/A</v>
      </c>
      <c r="AK152" s="517" t="e">
        <f ca="1">+IF(AND(ISNUMBER(OFFSET('Sanitation Data'!$G$4,0,10*ROW('Sanitation Data'!G146))),'Data Summary'!CZ152="Yes"),100-OFFSET('Sanitation Data'!$G$4,0,10*ROW('Sanitation Data'!G146)),NA())</f>
        <v>#N/A</v>
      </c>
      <c r="AL152" s="517" t="e">
        <f ca="1">+IF(AND(ISNUMBER(OFFSET('Sanitation Data'!$G$6,0,10*ROW('Sanitation Data'!G146))),'Data Summary'!DA152="Yes"),OFFSET('Sanitation Data'!$G$6,0,10*ROW('Sanitation Data'!G146)),NA())</f>
        <v>#N/A</v>
      </c>
      <c r="AM152" s="517" t="e">
        <f ca="1">+IF(AND(ISNUMBER(OFFSET('Sanitation Data'!$G$10,0,10*ROW('Sanitation Data'!G146))),'Data Summary'!DB152="Yes"),OFFSET('Sanitation Data'!$G$10,0,10*ROW('Sanitation Data'!G146)),NA())</f>
        <v>#N/A</v>
      </c>
      <c r="AN152" s="517" t="e">
        <f ca="1">+IF(AND(ISNUMBER(OFFSET('Sanitation Data'!$G$11,0,10*ROW('Sanitation Data'!G146))),'Data Summary'!DC152="Yes"),OFFSET('Sanitation Data'!$G$11,0,10*ROW('Sanitation Data'!G146)),NA())</f>
        <v>#N/A</v>
      </c>
      <c r="AO152" s="517" t="e">
        <f ca="1">+IF(AND(ISNUMBER(OFFSET('Sanitation Data'!$G$12,0,10*ROW('Sanitation Data'!G146))),'Data Summary'!DD152="Yes"),OFFSET('Sanitation Data'!$G$12,0,10*ROW('Sanitation Data'!G146)),NA())</f>
        <v>#N/A</v>
      </c>
      <c r="AP152" s="517" t="e">
        <f ca="1">+IF(AND(ISNUMBER(OFFSET('Sanitation Data'!$H$4,0,10*ROW('Sanitation Data'!H146))),'Data Summary'!DE152="Yes"),100-OFFSET('Sanitation Data'!$H$4,0,10*ROW('Sanitation Data'!H146)),NA())</f>
        <v>#N/A</v>
      </c>
      <c r="AQ152" s="517" t="e">
        <f ca="1">+IF(AND(ISNUMBER(OFFSET('Sanitation Data'!$H$6,0,10*ROW('Sanitation Data'!H146))),'Data Summary'!DF152="Yes"),OFFSET('Sanitation Data'!$H$6,0,10*ROW('Sanitation Data'!H146)),NA())</f>
        <v>#N/A</v>
      </c>
      <c r="AR152" s="517" t="e">
        <f ca="1">+IF(AND(ISNUMBER(OFFSET('Sanitation Data'!$H$10,0,10*ROW('Sanitation Data'!H146))),'Data Summary'!DG152="Yes"),OFFSET('Sanitation Data'!$H$10,0,10*ROW('Sanitation Data'!H146)),NA())</f>
        <v>#N/A</v>
      </c>
      <c r="AS152" s="517" t="e">
        <f ca="1">+IF(AND(ISNUMBER(OFFSET('Sanitation Data'!$H$11,0,10*ROW('Sanitation Data'!H146))),'Data Summary'!DH152="Yes"),OFFSET('Sanitation Data'!$H$11,0,10*ROW('Sanitation Data'!H146)),NA())</f>
        <v>#N/A</v>
      </c>
      <c r="AT152" s="517" t="e">
        <f ca="1">+IF(AND(ISNUMBER(OFFSET('Sanitation Data'!$H$12,0,10*ROW('Sanitation Data'!H146))),'Data Summary'!DI152="Yes"),OFFSET('Sanitation Data'!$H$12,0,10*ROW('Sanitation Data'!H146)),NA())</f>
        <v>#N/A</v>
      </c>
      <c r="AU152" s="517" t="e">
        <f ca="1">+IF(AND(ISNUMBER(OFFSET('Sanitation Data'!$I$4,0,10*ROW('Sanitation Data'!I146))),'Data Summary'!DJ152="Yes"),100-OFFSET('Sanitation Data'!$I$4,0,10*ROW('Sanitation Data'!I146)),NA())</f>
        <v>#N/A</v>
      </c>
      <c r="AV152" s="517" t="e">
        <f ca="1">+IF(AND(ISNUMBER(OFFSET('Sanitation Data'!$I$6,0,10*ROW('Sanitation Data'!I146))),'Data Summary'!DK152="Yes"),OFFSET('Sanitation Data'!$I$6,0,10*ROW('Sanitation Data'!I146)),NA())</f>
        <v>#N/A</v>
      </c>
      <c r="AW152" s="517" t="e">
        <f ca="1">+IF(AND(ISNUMBER(OFFSET('Sanitation Data'!$I$10,0,10*ROW('Sanitation Data'!I146))),'Data Summary'!DL152="Yes"),OFFSET('Sanitation Data'!$I$10,0,10*ROW('Sanitation Data'!I146)),NA())</f>
        <v>#N/A</v>
      </c>
      <c r="AX152" s="517" t="e">
        <f ca="1">+IF(AND(ISNUMBER(OFFSET('Sanitation Data'!$I$11,0,10*ROW('Sanitation Data'!I146))),'Data Summary'!DM152="Yes"),OFFSET('Sanitation Data'!$I$11,0,10*ROW('Sanitation Data'!I146)),NA())</f>
        <v>#N/A</v>
      </c>
      <c r="AY152" s="517" t="e">
        <f ca="1">+IF(AND(ISNUMBER(OFFSET('Sanitation Data'!$I$12,0,10*ROW('Sanitation Data'!I146))),'Data Summary'!DN152="Yes"),OFFSET('Sanitation Data'!$I$12,0,10*ROW('Sanitation Data'!I146)),NA())</f>
        <v>#N/A</v>
      </c>
      <c r="AZ152" s="518" t="e">
        <f ca="1">+IF(AND(ISNUMBER(OFFSET('Hygiene Data'!$D$5,0,10*ROW('Hygiene Data'!D146))),'Data Summary'!DO152="Yes"),OFFSET('Hygiene Data'!$D$5,0,10*ROW('Hygiene Data'!D146)),NA())</f>
        <v>#N/A</v>
      </c>
      <c r="BA152" s="518" t="e">
        <f ca="1">+IF(AND(ISNUMBER(OFFSET('Hygiene Data'!$D$7,0,10*ROW('Hygiene Data'!D146))),'Data Summary'!DP152="Yes"),OFFSET('Hygiene Data'!$D$7,0,10*ROW('Hygiene Data'!D146)),NA())</f>
        <v>#N/A</v>
      </c>
      <c r="BB152" s="518" t="e">
        <f ca="1">+IF(AND(ISNUMBER(OFFSET('Hygiene Data'!$D$9,0,10*ROW('Hygiene Data'!D146))),'Data Summary'!DQ152="Yes"),OFFSET('Hygiene Data'!$D$9,0,10*ROW('Hygiene Data'!D146)),NA())</f>
        <v>#N/A</v>
      </c>
      <c r="BC152" s="518" t="e">
        <f ca="1">+IF(AND(ISNUMBER(OFFSET('Hygiene Data'!$E$5,0,10*ROW('Hygiene Data'!E146))),'Data Summary'!DR152="Yes"),OFFSET('Hygiene Data'!$E$5,0,10*ROW('Hygiene Data'!E146)),NA())</f>
        <v>#N/A</v>
      </c>
      <c r="BD152" s="518" t="e">
        <f ca="1">+IF(AND(ISNUMBER(OFFSET('Hygiene Data'!$E$7,0,10*ROW('Hygiene Data'!E146))),'Data Summary'!DS152="Yes"),OFFSET('Hygiene Data'!$E$7,0,10*ROW('Hygiene Data'!E146)),NA())</f>
        <v>#N/A</v>
      </c>
      <c r="BE152" s="518" t="e">
        <f ca="1">+IF(AND(ISNUMBER(OFFSET('Hygiene Data'!$E$9,0,10*ROW('Hygiene Data'!E146))),'Data Summary'!DT152="Yes"),OFFSET('Hygiene Data'!$E$9,0,10*ROW('Hygiene Data'!E146)),NA())</f>
        <v>#N/A</v>
      </c>
      <c r="BF152" s="518" t="e">
        <f ca="1">+IF(AND(ISNUMBER(OFFSET('Hygiene Data'!$F$5,0,10*ROW('Hygiene Data'!F146))),'Data Summary'!DU152="Yes"),OFFSET('Hygiene Data'!$F$5,0,10*ROW('Hygiene Data'!F146)),NA())</f>
        <v>#N/A</v>
      </c>
      <c r="BG152" s="518" t="e">
        <f ca="1">+IF(AND(ISNUMBER(OFFSET('Hygiene Data'!$F$7,0,10*ROW('Hygiene Data'!F146))),'Data Summary'!DV152="Yes"),OFFSET('Hygiene Data'!$F$7,0,10*ROW('Hygiene Data'!F146)),NA())</f>
        <v>#N/A</v>
      </c>
      <c r="BH152" s="518" t="e">
        <f ca="1">+IF(AND(ISNUMBER(OFFSET('Hygiene Data'!$F$9,0,10*ROW('Hygiene Data'!F146))),'Data Summary'!DW152="Yes"),OFFSET('Hygiene Data'!$F$9,0,10*ROW('Hygiene Data'!F146)),NA())</f>
        <v>#N/A</v>
      </c>
      <c r="BI152" s="518" t="e">
        <f ca="1">+IF(AND(ISNUMBER(OFFSET('Hygiene Data'!$G$5,0,10*ROW('Hygiene Data'!G146))),'Data Summary'!DX152="Yes"),OFFSET('Hygiene Data'!$G$5,0,10*ROW('Hygiene Data'!G146)),NA())</f>
        <v>#N/A</v>
      </c>
      <c r="BJ152" s="518" t="e">
        <f ca="1">+IF(AND(ISNUMBER(OFFSET('Hygiene Data'!$G$7,0,10*ROW('Hygiene Data'!G146))),'Data Summary'!DY152="Yes"),OFFSET('Hygiene Data'!$G$7,0,10*ROW('Hygiene Data'!G146)),NA())</f>
        <v>#N/A</v>
      </c>
      <c r="BK152" s="518" t="e">
        <f ca="1">+IF(AND(ISNUMBER(OFFSET('Hygiene Data'!$G$9,0,10*ROW('Hygiene Data'!G146))),'Data Summary'!DZ152="Yes"),OFFSET('Hygiene Data'!$G$9,0,10*ROW('Hygiene Data'!G146)),NA())</f>
        <v>#N/A</v>
      </c>
      <c r="BL152" s="518" t="e">
        <f ca="1">+IF(AND(ISNUMBER(OFFSET('Hygiene Data'!$H$5,0,10*ROW('Hygiene Data'!H146))),'Data Summary'!EA152="Yes"),OFFSET('Hygiene Data'!$H$5,0,10*ROW('Hygiene Data'!H146)),NA())</f>
        <v>#N/A</v>
      </c>
      <c r="BM152" s="518" t="e">
        <f ca="1">+IF(AND(ISNUMBER(OFFSET('Hygiene Data'!$H$7,0,10*ROW('Hygiene Data'!H146))),'Data Summary'!EB152="Yes"),OFFSET('Hygiene Data'!$H$7,0,10*ROW('Hygiene Data'!H146)),NA())</f>
        <v>#N/A</v>
      </c>
      <c r="BN152" s="518" t="e">
        <f ca="1">+IF(AND(ISNUMBER(OFFSET('Hygiene Data'!$H$9,0,10*ROW('Hygiene Data'!H146))),'Data Summary'!EC152="Yes"),OFFSET('Hygiene Data'!$H$9,0,10*ROW('Hygiene Data'!H146)),NA())</f>
        <v>#N/A</v>
      </c>
      <c r="BO152" s="518" t="e">
        <f ca="1">+IF(AND(ISNUMBER(OFFSET('Hygiene Data'!$I$5,0,10*ROW('Hygiene Data'!I146))),'Data Summary'!ED152="Yes"),OFFSET('Hygiene Data'!$I$5,0,10*ROW('Hygiene Data'!I146)),NA())</f>
        <v>#N/A</v>
      </c>
      <c r="BP152" s="518" t="e">
        <f ca="1">+IF(AND(ISNUMBER(OFFSET('Hygiene Data'!$I$7,0,10*ROW('Hygiene Data'!I146))),'Data Summary'!EE152="Yes"),OFFSET('Hygiene Data'!$I$7,0,10*ROW('Hygiene Data'!I146)),NA())</f>
        <v>#N/A</v>
      </c>
      <c r="BQ152" s="518" t="e">
        <f ca="1">+IF(AND(ISNUMBER(OFFSET('Hygiene Data'!$I$9,0,10*ROW('Hygiene Data'!I146))),'Data Summary'!EF152="Yes"),OFFSET('Hygiene Data'!$I$9,0,10*ROW('Hygiene Data'!I146)),NA())</f>
        <v>#N/A</v>
      </c>
    </row>
    <row r="153" spans="1:69" x14ac:dyDescent="0.25">
      <c r="A153" s="514" t="e">
        <f ca="1">+RIGHT('Data Summary'!A153,LEN('Data Summary'!A153)-9)</f>
        <v>#VALUE!</v>
      </c>
      <c r="B153" s="488" t="str">
        <f ca="1">+IF(ISTEXT('Data Summary'!B153),'Data Summary'!B153,"")</f>
        <v/>
      </c>
      <c r="C153" s="515" t="e">
        <f ca="1">+VALUE('Data Summary'!C153)</f>
        <v>#VALUE!</v>
      </c>
      <c r="D153" s="516" t="e">
        <f ca="1">+IF(AND(ISNUMBER(OFFSET('Water Data'!$D$4,0,10*ROW('Water Data'!D147))),'Data Summary'!BS153="Yes"),100-OFFSET('Water Data'!$D$4,0,10*ROW('Water Data'!D147)),NA())</f>
        <v>#N/A</v>
      </c>
      <c r="E153" s="516" t="e">
        <f ca="1">+IF(AND(ISNUMBER(OFFSET('Water Data'!$D$6,0,10*ROW('Water Data'!D147))),'Data Summary'!BT153="Yes"),OFFSET('Water Data'!$D$6,0,10*ROW('Water Data'!D147)),NA())</f>
        <v>#N/A</v>
      </c>
      <c r="F153" s="516" t="e">
        <f ca="1">+IF(AND(ISNUMBER(OFFSET('Water Data'!$D$9,0,10*ROW('Water Data'!D147))),'Data Summary'!BU153="Yes"),OFFSET('Water Data'!$D$9,0,10*ROW('Water Data'!D147)),NA())</f>
        <v>#N/A</v>
      </c>
      <c r="G153" s="516" t="e">
        <f ca="1">+IF(AND(ISNUMBER(OFFSET('Water Data'!$E$4,0,10*ROW('Water Data'!E147))),'Data Summary'!BV153="Yes"),100-OFFSET('Water Data'!$E$4,0,10*ROW('Water Data'!E147)),NA())</f>
        <v>#N/A</v>
      </c>
      <c r="H153" s="516" t="e">
        <f ca="1">+IF(AND(ISNUMBER(OFFSET('Water Data'!$E$6,0,10*ROW('Water Data'!E147))),'Data Summary'!BW153="Yes"),OFFSET('Water Data'!$E$6,0,10*ROW('Water Data'!E147)),NA())</f>
        <v>#N/A</v>
      </c>
      <c r="I153" s="516" t="e">
        <f ca="1">+IF(AND(ISNUMBER(OFFSET('Water Data'!$E$9,0,10*ROW('Water Data'!E147))),'Data Summary'!BX153="Yes"),OFFSET('Water Data'!$E$9,0,10*ROW('Water Data'!E147)),NA())</f>
        <v>#N/A</v>
      </c>
      <c r="J153" s="516" t="e">
        <f ca="1">+IF(AND(ISNUMBER(OFFSET('Water Data'!$F$4,0,10*ROW('Water Data'!F147))),'Data Summary'!BY153="Yes"),100-OFFSET('Water Data'!$F$4,0,10*ROW('Water Data'!F147)),NA())</f>
        <v>#N/A</v>
      </c>
      <c r="K153" s="516" t="e">
        <f ca="1">+IF(AND(ISNUMBER(OFFSET('Water Data'!$F$6,0,10*ROW('Water Data'!F147))),'Data Summary'!BZ153="Yes"),OFFSET('Water Data'!$F$6,0,10*ROW('Water Data'!F147)),NA())</f>
        <v>#N/A</v>
      </c>
      <c r="L153" s="516" t="e">
        <f ca="1">+IF(AND(ISNUMBER(OFFSET('Water Data'!$F$9,0,10*ROW('Water Data'!F147))),'Data Summary'!CA153="Yes"),OFFSET('Water Data'!$F$9,0,10*ROW('Water Data'!F147)),NA())</f>
        <v>#N/A</v>
      </c>
      <c r="M153" s="516" t="e">
        <f ca="1">+IF(AND(ISNUMBER(OFFSET('Water Data'!$G$4,0,10*ROW('Water Data'!G147))),'Data Summary'!CB153="Yes"),100-OFFSET('Water Data'!$G$4,0,10*ROW('Water Data'!G147)),NA())</f>
        <v>#N/A</v>
      </c>
      <c r="N153" s="516" t="e">
        <f ca="1">+IF(AND(ISNUMBER(OFFSET('Water Data'!$G$6,0,10*ROW('Water Data'!G147))),'Data Summary'!CC153="Yes"),OFFSET('Water Data'!$G$6,0,10*ROW('Water Data'!G147)),NA())</f>
        <v>#N/A</v>
      </c>
      <c r="O153" s="516" t="e">
        <f ca="1">+IF(AND(ISNUMBER(OFFSET('Water Data'!$G$9,0,10*ROW('Water Data'!G147))),'Data Summary'!CD153="Yes"),OFFSET('Water Data'!$G$9,0,10*ROW('Water Data'!G147)),NA())</f>
        <v>#N/A</v>
      </c>
      <c r="P153" s="516" t="e">
        <f ca="1">+IF(AND(ISNUMBER(OFFSET('Water Data'!$H$4,0,10*ROW('Water Data'!H147))),'Data Summary'!CE153="Yes"),100-OFFSET('Water Data'!$H$4,0,10*ROW('Water Data'!H147)),NA())</f>
        <v>#N/A</v>
      </c>
      <c r="Q153" s="516" t="e">
        <f ca="1">+IF(AND(ISNUMBER(OFFSET('Water Data'!$H$6,0,10*ROW('Water Data'!H147))),'Data Summary'!CF153="Yes"),OFFSET('Water Data'!$H$6,0,10*ROW('Water Data'!H147)),NA())</f>
        <v>#N/A</v>
      </c>
      <c r="R153" s="516" t="e">
        <f ca="1">+IF(AND(ISNUMBER(OFFSET('Water Data'!$H$9,0,10*ROW('Water Data'!H147))),'Data Summary'!CG153="Yes"),OFFSET('Water Data'!$H$9,0,10*ROW('Water Data'!H147)),NA())</f>
        <v>#N/A</v>
      </c>
      <c r="S153" s="516" t="e">
        <f ca="1">+IF(AND(ISNUMBER(OFFSET('Water Data'!$I$4,0,10*ROW('Water Data'!I147))),'Data Summary'!CH153="Yes"),100-OFFSET('Water Data'!$I$4,0,10*ROW('Water Data'!I147)),NA())</f>
        <v>#N/A</v>
      </c>
      <c r="T153" s="516" t="e">
        <f ca="1">+IF(AND(ISNUMBER(OFFSET('Water Data'!$I$6,0,10*ROW('Water Data'!I147))),'Data Summary'!CI153="Yes"),OFFSET('Water Data'!$I$6,0,10*ROW('Water Data'!I147)),NA())</f>
        <v>#N/A</v>
      </c>
      <c r="U153" s="516" t="e">
        <f ca="1">+IF(AND(ISNUMBER(OFFSET('Water Data'!$I$9,0,10*ROW('Water Data'!I147))),'Data Summary'!CJ153="Yes"),OFFSET('Water Data'!$I$9,0,10*ROW('Water Data'!I147)),NA())</f>
        <v>#N/A</v>
      </c>
      <c r="V153" s="517" t="e">
        <f ca="1">+IF(AND(ISNUMBER(OFFSET('Sanitation Data'!$D$4,0,10*ROW('Sanitation Data'!D147))),'Data Summary'!CK153="Yes"),100-OFFSET('Sanitation Data'!$D$4,0,10*ROW('Sanitation Data'!D147)),NA())</f>
        <v>#N/A</v>
      </c>
      <c r="W153" s="517" t="e">
        <f ca="1">+IF(AND(ISNUMBER(OFFSET('Sanitation Data'!$D$6,0,10*ROW('Sanitation Data'!D147))),'Data Summary'!CL153="Yes"),OFFSET('Sanitation Data'!$D$6,0,10*ROW('Sanitation Data'!D147)),NA())</f>
        <v>#N/A</v>
      </c>
      <c r="X153" s="517" t="e">
        <f ca="1">+IF(AND(ISNUMBER(OFFSET('Sanitation Data'!$D$10,0,10*ROW('Sanitation Data'!D147))),'Data Summary'!CM153="Yes"),OFFSET('Sanitation Data'!$D$10,0,10*ROW('Sanitation Data'!D147)),NA())</f>
        <v>#N/A</v>
      </c>
      <c r="Y153" s="517" t="e">
        <f ca="1">+IF(AND(ISNUMBER(OFFSET('Sanitation Data'!$D$11,0,10*ROW('Sanitation Data'!D147))),'Data Summary'!CN153="Yes"),OFFSET('Sanitation Data'!$D$11,0,10*ROW('Sanitation Data'!D147)),NA())</f>
        <v>#N/A</v>
      </c>
      <c r="Z153" s="517" t="e">
        <f ca="1">+IF(AND(ISNUMBER(OFFSET('Sanitation Data'!$D$12,0,10*ROW('Sanitation Data'!D147))),'Data Summary'!CO153="Yes"),OFFSET('Sanitation Data'!$D$12,0,10*ROW('Sanitation Data'!D147)),NA())</f>
        <v>#N/A</v>
      </c>
      <c r="AA153" s="517" t="e">
        <f ca="1">+IF(AND(ISNUMBER(OFFSET('Sanitation Data'!$E$4,0,10*ROW('Sanitation Data'!E147))),'Data Summary'!CP153="Yes"),100-OFFSET('Sanitation Data'!$E$4,0,10*ROW('Sanitation Data'!E147)),NA())</f>
        <v>#N/A</v>
      </c>
      <c r="AB153" s="517" t="e">
        <f ca="1">+IF(AND(ISNUMBER(OFFSET('Sanitation Data'!$E$6,0,10*ROW('Sanitation Data'!E147))),'Data Summary'!CQ153="Yes"),OFFSET('Sanitation Data'!$E$6,0,10*ROW('Sanitation Data'!E147)),NA())</f>
        <v>#N/A</v>
      </c>
      <c r="AC153" s="517" t="e">
        <f ca="1">+IF(AND(ISNUMBER(OFFSET('Sanitation Data'!$E$10,0,10*ROW('Sanitation Data'!E147))),'Data Summary'!CR153="Yes"),OFFSET('Sanitation Data'!$E$10,0,10*ROW('Sanitation Data'!E147)),NA())</f>
        <v>#N/A</v>
      </c>
      <c r="AD153" s="517" t="e">
        <f ca="1">+IF(AND(ISNUMBER(OFFSET('Sanitation Data'!$E$11,0,10*ROW('Sanitation Data'!E147))),'Data Summary'!CS153="Yes"),OFFSET('Sanitation Data'!$E$11,0,10*ROW('Sanitation Data'!E147)),NA())</f>
        <v>#N/A</v>
      </c>
      <c r="AE153" s="517" t="e">
        <f ca="1">+IF(AND(ISNUMBER(OFFSET('Sanitation Data'!$E$12,0,10*ROW('Sanitation Data'!E147))),'Data Summary'!CT153="Yes"),OFFSET('Sanitation Data'!$E$12,0,10*ROW('Sanitation Data'!E147)),NA())</f>
        <v>#N/A</v>
      </c>
      <c r="AF153" s="517" t="e">
        <f ca="1">+IF(AND(ISNUMBER(OFFSET('Sanitation Data'!$F$4,0,10*ROW('Sanitation Data'!F147))),'Data Summary'!CU153="Yes"),100-OFFSET('Sanitation Data'!$F$4,0,10*ROW('Sanitation Data'!F147)),NA())</f>
        <v>#N/A</v>
      </c>
      <c r="AG153" s="517" t="e">
        <f ca="1">+IF(AND(ISNUMBER(OFFSET('Sanitation Data'!$F$6,0,10*ROW('Sanitation Data'!F147))),'Data Summary'!CV153="Yes"),OFFSET('Sanitation Data'!$F$6,0,10*ROW('Sanitation Data'!F147)),NA())</f>
        <v>#N/A</v>
      </c>
      <c r="AH153" s="517" t="e">
        <f ca="1">+IF(AND(ISNUMBER(OFFSET('Sanitation Data'!$F$10,0,10*ROW('Sanitation Data'!F147))),'Data Summary'!CW153="Yes"),OFFSET('Sanitation Data'!$F$10,0,10*ROW('Sanitation Data'!F147)),NA())</f>
        <v>#N/A</v>
      </c>
      <c r="AI153" s="517" t="e">
        <f ca="1">+IF(AND(ISNUMBER(OFFSET('Sanitation Data'!$F$11,0,10*ROW('Sanitation Data'!F147))),'Data Summary'!CX153="Yes"),OFFSET('Sanitation Data'!$F$11,0,10*ROW('Sanitation Data'!F147)),NA())</f>
        <v>#N/A</v>
      </c>
      <c r="AJ153" s="517" t="e">
        <f ca="1">+IF(AND(ISNUMBER(OFFSET('Sanitation Data'!$F$12,0,10*ROW('Sanitation Data'!F147))),'Data Summary'!CY153="Yes"),OFFSET('Sanitation Data'!$F$12,0,10*ROW('Sanitation Data'!F147)),NA())</f>
        <v>#N/A</v>
      </c>
      <c r="AK153" s="517" t="e">
        <f ca="1">+IF(AND(ISNUMBER(OFFSET('Sanitation Data'!$G$4,0,10*ROW('Sanitation Data'!G147))),'Data Summary'!CZ153="Yes"),100-OFFSET('Sanitation Data'!$G$4,0,10*ROW('Sanitation Data'!G147)),NA())</f>
        <v>#N/A</v>
      </c>
      <c r="AL153" s="517" t="e">
        <f ca="1">+IF(AND(ISNUMBER(OFFSET('Sanitation Data'!$G$6,0,10*ROW('Sanitation Data'!G147))),'Data Summary'!DA153="Yes"),OFFSET('Sanitation Data'!$G$6,0,10*ROW('Sanitation Data'!G147)),NA())</f>
        <v>#N/A</v>
      </c>
      <c r="AM153" s="517" t="e">
        <f ca="1">+IF(AND(ISNUMBER(OFFSET('Sanitation Data'!$G$10,0,10*ROW('Sanitation Data'!G147))),'Data Summary'!DB153="Yes"),OFFSET('Sanitation Data'!$G$10,0,10*ROW('Sanitation Data'!G147)),NA())</f>
        <v>#N/A</v>
      </c>
      <c r="AN153" s="517" t="e">
        <f ca="1">+IF(AND(ISNUMBER(OFFSET('Sanitation Data'!$G$11,0,10*ROW('Sanitation Data'!G147))),'Data Summary'!DC153="Yes"),OFFSET('Sanitation Data'!$G$11,0,10*ROW('Sanitation Data'!G147)),NA())</f>
        <v>#N/A</v>
      </c>
      <c r="AO153" s="517" t="e">
        <f ca="1">+IF(AND(ISNUMBER(OFFSET('Sanitation Data'!$G$12,0,10*ROW('Sanitation Data'!G147))),'Data Summary'!DD153="Yes"),OFFSET('Sanitation Data'!$G$12,0,10*ROW('Sanitation Data'!G147)),NA())</f>
        <v>#N/A</v>
      </c>
      <c r="AP153" s="517" t="e">
        <f ca="1">+IF(AND(ISNUMBER(OFFSET('Sanitation Data'!$H$4,0,10*ROW('Sanitation Data'!H147))),'Data Summary'!DE153="Yes"),100-OFFSET('Sanitation Data'!$H$4,0,10*ROW('Sanitation Data'!H147)),NA())</f>
        <v>#N/A</v>
      </c>
      <c r="AQ153" s="517" t="e">
        <f ca="1">+IF(AND(ISNUMBER(OFFSET('Sanitation Data'!$H$6,0,10*ROW('Sanitation Data'!H147))),'Data Summary'!DF153="Yes"),OFFSET('Sanitation Data'!$H$6,0,10*ROW('Sanitation Data'!H147)),NA())</f>
        <v>#N/A</v>
      </c>
      <c r="AR153" s="517" t="e">
        <f ca="1">+IF(AND(ISNUMBER(OFFSET('Sanitation Data'!$H$10,0,10*ROW('Sanitation Data'!H147))),'Data Summary'!DG153="Yes"),OFFSET('Sanitation Data'!$H$10,0,10*ROW('Sanitation Data'!H147)),NA())</f>
        <v>#N/A</v>
      </c>
      <c r="AS153" s="517" t="e">
        <f ca="1">+IF(AND(ISNUMBER(OFFSET('Sanitation Data'!$H$11,0,10*ROW('Sanitation Data'!H147))),'Data Summary'!DH153="Yes"),OFFSET('Sanitation Data'!$H$11,0,10*ROW('Sanitation Data'!H147)),NA())</f>
        <v>#N/A</v>
      </c>
      <c r="AT153" s="517" t="e">
        <f ca="1">+IF(AND(ISNUMBER(OFFSET('Sanitation Data'!$H$12,0,10*ROW('Sanitation Data'!H147))),'Data Summary'!DI153="Yes"),OFFSET('Sanitation Data'!$H$12,0,10*ROW('Sanitation Data'!H147)),NA())</f>
        <v>#N/A</v>
      </c>
      <c r="AU153" s="517" t="e">
        <f ca="1">+IF(AND(ISNUMBER(OFFSET('Sanitation Data'!$I$4,0,10*ROW('Sanitation Data'!I147))),'Data Summary'!DJ153="Yes"),100-OFFSET('Sanitation Data'!$I$4,0,10*ROW('Sanitation Data'!I147)),NA())</f>
        <v>#N/A</v>
      </c>
      <c r="AV153" s="517" t="e">
        <f ca="1">+IF(AND(ISNUMBER(OFFSET('Sanitation Data'!$I$6,0,10*ROW('Sanitation Data'!I147))),'Data Summary'!DK153="Yes"),OFFSET('Sanitation Data'!$I$6,0,10*ROW('Sanitation Data'!I147)),NA())</f>
        <v>#N/A</v>
      </c>
      <c r="AW153" s="517" t="e">
        <f ca="1">+IF(AND(ISNUMBER(OFFSET('Sanitation Data'!$I$10,0,10*ROW('Sanitation Data'!I147))),'Data Summary'!DL153="Yes"),OFFSET('Sanitation Data'!$I$10,0,10*ROW('Sanitation Data'!I147)),NA())</f>
        <v>#N/A</v>
      </c>
      <c r="AX153" s="517" t="e">
        <f ca="1">+IF(AND(ISNUMBER(OFFSET('Sanitation Data'!$I$11,0,10*ROW('Sanitation Data'!I147))),'Data Summary'!DM153="Yes"),OFFSET('Sanitation Data'!$I$11,0,10*ROW('Sanitation Data'!I147)),NA())</f>
        <v>#N/A</v>
      </c>
      <c r="AY153" s="517" t="e">
        <f ca="1">+IF(AND(ISNUMBER(OFFSET('Sanitation Data'!$I$12,0,10*ROW('Sanitation Data'!I147))),'Data Summary'!DN153="Yes"),OFFSET('Sanitation Data'!$I$12,0,10*ROW('Sanitation Data'!I147)),NA())</f>
        <v>#N/A</v>
      </c>
      <c r="AZ153" s="518" t="e">
        <f ca="1">+IF(AND(ISNUMBER(OFFSET('Hygiene Data'!$D$5,0,10*ROW('Hygiene Data'!D147))),'Data Summary'!DO153="Yes"),OFFSET('Hygiene Data'!$D$5,0,10*ROW('Hygiene Data'!D147)),NA())</f>
        <v>#N/A</v>
      </c>
      <c r="BA153" s="518" t="e">
        <f ca="1">+IF(AND(ISNUMBER(OFFSET('Hygiene Data'!$D$7,0,10*ROW('Hygiene Data'!D147))),'Data Summary'!DP153="Yes"),OFFSET('Hygiene Data'!$D$7,0,10*ROW('Hygiene Data'!D147)),NA())</f>
        <v>#N/A</v>
      </c>
      <c r="BB153" s="518" t="e">
        <f ca="1">+IF(AND(ISNUMBER(OFFSET('Hygiene Data'!$D$9,0,10*ROW('Hygiene Data'!D147))),'Data Summary'!DQ153="Yes"),OFFSET('Hygiene Data'!$D$9,0,10*ROW('Hygiene Data'!D147)),NA())</f>
        <v>#N/A</v>
      </c>
      <c r="BC153" s="518" t="e">
        <f ca="1">+IF(AND(ISNUMBER(OFFSET('Hygiene Data'!$E$5,0,10*ROW('Hygiene Data'!E147))),'Data Summary'!DR153="Yes"),OFFSET('Hygiene Data'!$E$5,0,10*ROW('Hygiene Data'!E147)),NA())</f>
        <v>#N/A</v>
      </c>
      <c r="BD153" s="518" t="e">
        <f ca="1">+IF(AND(ISNUMBER(OFFSET('Hygiene Data'!$E$7,0,10*ROW('Hygiene Data'!E147))),'Data Summary'!DS153="Yes"),OFFSET('Hygiene Data'!$E$7,0,10*ROW('Hygiene Data'!E147)),NA())</f>
        <v>#N/A</v>
      </c>
      <c r="BE153" s="518" t="e">
        <f ca="1">+IF(AND(ISNUMBER(OFFSET('Hygiene Data'!$E$9,0,10*ROW('Hygiene Data'!E147))),'Data Summary'!DT153="Yes"),OFFSET('Hygiene Data'!$E$9,0,10*ROW('Hygiene Data'!E147)),NA())</f>
        <v>#N/A</v>
      </c>
      <c r="BF153" s="518" t="e">
        <f ca="1">+IF(AND(ISNUMBER(OFFSET('Hygiene Data'!$F$5,0,10*ROW('Hygiene Data'!F147))),'Data Summary'!DU153="Yes"),OFFSET('Hygiene Data'!$F$5,0,10*ROW('Hygiene Data'!F147)),NA())</f>
        <v>#N/A</v>
      </c>
      <c r="BG153" s="518" t="e">
        <f ca="1">+IF(AND(ISNUMBER(OFFSET('Hygiene Data'!$F$7,0,10*ROW('Hygiene Data'!F147))),'Data Summary'!DV153="Yes"),OFFSET('Hygiene Data'!$F$7,0,10*ROW('Hygiene Data'!F147)),NA())</f>
        <v>#N/A</v>
      </c>
      <c r="BH153" s="518" t="e">
        <f ca="1">+IF(AND(ISNUMBER(OFFSET('Hygiene Data'!$F$9,0,10*ROW('Hygiene Data'!F147))),'Data Summary'!DW153="Yes"),OFFSET('Hygiene Data'!$F$9,0,10*ROW('Hygiene Data'!F147)),NA())</f>
        <v>#N/A</v>
      </c>
      <c r="BI153" s="518" t="e">
        <f ca="1">+IF(AND(ISNUMBER(OFFSET('Hygiene Data'!$G$5,0,10*ROW('Hygiene Data'!G147))),'Data Summary'!DX153="Yes"),OFFSET('Hygiene Data'!$G$5,0,10*ROW('Hygiene Data'!G147)),NA())</f>
        <v>#N/A</v>
      </c>
      <c r="BJ153" s="518" t="e">
        <f ca="1">+IF(AND(ISNUMBER(OFFSET('Hygiene Data'!$G$7,0,10*ROW('Hygiene Data'!G147))),'Data Summary'!DY153="Yes"),OFFSET('Hygiene Data'!$G$7,0,10*ROW('Hygiene Data'!G147)),NA())</f>
        <v>#N/A</v>
      </c>
      <c r="BK153" s="518" t="e">
        <f ca="1">+IF(AND(ISNUMBER(OFFSET('Hygiene Data'!$G$9,0,10*ROW('Hygiene Data'!G147))),'Data Summary'!DZ153="Yes"),OFFSET('Hygiene Data'!$G$9,0,10*ROW('Hygiene Data'!G147)),NA())</f>
        <v>#N/A</v>
      </c>
      <c r="BL153" s="518" t="e">
        <f ca="1">+IF(AND(ISNUMBER(OFFSET('Hygiene Data'!$H$5,0,10*ROW('Hygiene Data'!H147))),'Data Summary'!EA153="Yes"),OFFSET('Hygiene Data'!$H$5,0,10*ROW('Hygiene Data'!H147)),NA())</f>
        <v>#N/A</v>
      </c>
      <c r="BM153" s="518" t="e">
        <f ca="1">+IF(AND(ISNUMBER(OFFSET('Hygiene Data'!$H$7,0,10*ROW('Hygiene Data'!H147))),'Data Summary'!EB153="Yes"),OFFSET('Hygiene Data'!$H$7,0,10*ROW('Hygiene Data'!H147)),NA())</f>
        <v>#N/A</v>
      </c>
      <c r="BN153" s="518" t="e">
        <f ca="1">+IF(AND(ISNUMBER(OFFSET('Hygiene Data'!$H$9,0,10*ROW('Hygiene Data'!H147))),'Data Summary'!EC153="Yes"),OFFSET('Hygiene Data'!$H$9,0,10*ROW('Hygiene Data'!H147)),NA())</f>
        <v>#N/A</v>
      </c>
      <c r="BO153" s="518" t="e">
        <f ca="1">+IF(AND(ISNUMBER(OFFSET('Hygiene Data'!$I$5,0,10*ROW('Hygiene Data'!I147))),'Data Summary'!ED153="Yes"),OFFSET('Hygiene Data'!$I$5,0,10*ROW('Hygiene Data'!I147)),NA())</f>
        <v>#N/A</v>
      </c>
      <c r="BP153" s="518" t="e">
        <f ca="1">+IF(AND(ISNUMBER(OFFSET('Hygiene Data'!$I$7,0,10*ROW('Hygiene Data'!I147))),'Data Summary'!EE153="Yes"),OFFSET('Hygiene Data'!$I$7,0,10*ROW('Hygiene Data'!I147)),NA())</f>
        <v>#N/A</v>
      </c>
      <c r="BQ153" s="518" t="e">
        <f ca="1">+IF(AND(ISNUMBER(OFFSET('Hygiene Data'!$I$9,0,10*ROW('Hygiene Data'!I147))),'Data Summary'!EF153="Yes"),OFFSET('Hygiene Data'!$I$9,0,10*ROW('Hygiene Data'!I147)),NA())</f>
        <v>#N/A</v>
      </c>
    </row>
    <row r="154" spans="1:69" x14ac:dyDescent="0.25">
      <c r="A154" s="514" t="e">
        <f ca="1">+RIGHT('Data Summary'!A154,LEN('Data Summary'!A154)-9)</f>
        <v>#VALUE!</v>
      </c>
      <c r="B154" s="488" t="str">
        <f ca="1">+IF(ISTEXT('Data Summary'!B154),'Data Summary'!B154,"")</f>
        <v/>
      </c>
      <c r="C154" s="515" t="e">
        <f ca="1">+VALUE('Data Summary'!C154)</f>
        <v>#VALUE!</v>
      </c>
      <c r="D154" s="516" t="e">
        <f ca="1">+IF(AND(ISNUMBER(OFFSET('Water Data'!$D$4,0,10*ROW('Water Data'!D148))),'Data Summary'!BS154="Yes"),100-OFFSET('Water Data'!$D$4,0,10*ROW('Water Data'!D148)),NA())</f>
        <v>#N/A</v>
      </c>
      <c r="E154" s="516" t="e">
        <f ca="1">+IF(AND(ISNUMBER(OFFSET('Water Data'!$D$6,0,10*ROW('Water Data'!D148))),'Data Summary'!BT154="Yes"),OFFSET('Water Data'!$D$6,0,10*ROW('Water Data'!D148)),NA())</f>
        <v>#N/A</v>
      </c>
      <c r="F154" s="516" t="e">
        <f ca="1">+IF(AND(ISNUMBER(OFFSET('Water Data'!$D$9,0,10*ROW('Water Data'!D148))),'Data Summary'!BU154="Yes"),OFFSET('Water Data'!$D$9,0,10*ROW('Water Data'!D148)),NA())</f>
        <v>#N/A</v>
      </c>
      <c r="G154" s="516" t="e">
        <f ca="1">+IF(AND(ISNUMBER(OFFSET('Water Data'!$E$4,0,10*ROW('Water Data'!E148))),'Data Summary'!BV154="Yes"),100-OFFSET('Water Data'!$E$4,0,10*ROW('Water Data'!E148)),NA())</f>
        <v>#N/A</v>
      </c>
      <c r="H154" s="516" t="e">
        <f ca="1">+IF(AND(ISNUMBER(OFFSET('Water Data'!$E$6,0,10*ROW('Water Data'!E148))),'Data Summary'!BW154="Yes"),OFFSET('Water Data'!$E$6,0,10*ROW('Water Data'!E148)),NA())</f>
        <v>#N/A</v>
      </c>
      <c r="I154" s="516" t="e">
        <f ca="1">+IF(AND(ISNUMBER(OFFSET('Water Data'!$E$9,0,10*ROW('Water Data'!E148))),'Data Summary'!BX154="Yes"),OFFSET('Water Data'!$E$9,0,10*ROW('Water Data'!E148)),NA())</f>
        <v>#N/A</v>
      </c>
      <c r="J154" s="516" t="e">
        <f ca="1">+IF(AND(ISNUMBER(OFFSET('Water Data'!$F$4,0,10*ROW('Water Data'!F148))),'Data Summary'!BY154="Yes"),100-OFFSET('Water Data'!$F$4,0,10*ROW('Water Data'!F148)),NA())</f>
        <v>#N/A</v>
      </c>
      <c r="K154" s="516" t="e">
        <f ca="1">+IF(AND(ISNUMBER(OFFSET('Water Data'!$F$6,0,10*ROW('Water Data'!F148))),'Data Summary'!BZ154="Yes"),OFFSET('Water Data'!$F$6,0,10*ROW('Water Data'!F148)),NA())</f>
        <v>#N/A</v>
      </c>
      <c r="L154" s="516" t="e">
        <f ca="1">+IF(AND(ISNUMBER(OFFSET('Water Data'!$F$9,0,10*ROW('Water Data'!F148))),'Data Summary'!CA154="Yes"),OFFSET('Water Data'!$F$9,0,10*ROW('Water Data'!F148)),NA())</f>
        <v>#N/A</v>
      </c>
      <c r="M154" s="516" t="e">
        <f ca="1">+IF(AND(ISNUMBER(OFFSET('Water Data'!$G$4,0,10*ROW('Water Data'!G148))),'Data Summary'!CB154="Yes"),100-OFFSET('Water Data'!$G$4,0,10*ROW('Water Data'!G148)),NA())</f>
        <v>#N/A</v>
      </c>
      <c r="N154" s="516" t="e">
        <f ca="1">+IF(AND(ISNUMBER(OFFSET('Water Data'!$G$6,0,10*ROW('Water Data'!G148))),'Data Summary'!CC154="Yes"),OFFSET('Water Data'!$G$6,0,10*ROW('Water Data'!G148)),NA())</f>
        <v>#N/A</v>
      </c>
      <c r="O154" s="516" t="e">
        <f ca="1">+IF(AND(ISNUMBER(OFFSET('Water Data'!$G$9,0,10*ROW('Water Data'!G148))),'Data Summary'!CD154="Yes"),OFFSET('Water Data'!$G$9,0,10*ROW('Water Data'!G148)),NA())</f>
        <v>#N/A</v>
      </c>
      <c r="P154" s="516" t="e">
        <f ca="1">+IF(AND(ISNUMBER(OFFSET('Water Data'!$H$4,0,10*ROW('Water Data'!H148))),'Data Summary'!CE154="Yes"),100-OFFSET('Water Data'!$H$4,0,10*ROW('Water Data'!H148)),NA())</f>
        <v>#N/A</v>
      </c>
      <c r="Q154" s="516" t="e">
        <f ca="1">+IF(AND(ISNUMBER(OFFSET('Water Data'!$H$6,0,10*ROW('Water Data'!H148))),'Data Summary'!CF154="Yes"),OFFSET('Water Data'!$H$6,0,10*ROW('Water Data'!H148)),NA())</f>
        <v>#N/A</v>
      </c>
      <c r="R154" s="516" t="e">
        <f ca="1">+IF(AND(ISNUMBER(OFFSET('Water Data'!$H$9,0,10*ROW('Water Data'!H148))),'Data Summary'!CG154="Yes"),OFFSET('Water Data'!$H$9,0,10*ROW('Water Data'!H148)),NA())</f>
        <v>#N/A</v>
      </c>
      <c r="S154" s="516" t="e">
        <f ca="1">+IF(AND(ISNUMBER(OFFSET('Water Data'!$I$4,0,10*ROW('Water Data'!I148))),'Data Summary'!CH154="Yes"),100-OFFSET('Water Data'!$I$4,0,10*ROW('Water Data'!I148)),NA())</f>
        <v>#N/A</v>
      </c>
      <c r="T154" s="516" t="e">
        <f ca="1">+IF(AND(ISNUMBER(OFFSET('Water Data'!$I$6,0,10*ROW('Water Data'!I148))),'Data Summary'!CI154="Yes"),OFFSET('Water Data'!$I$6,0,10*ROW('Water Data'!I148)),NA())</f>
        <v>#N/A</v>
      </c>
      <c r="U154" s="516" t="e">
        <f ca="1">+IF(AND(ISNUMBER(OFFSET('Water Data'!$I$9,0,10*ROW('Water Data'!I148))),'Data Summary'!CJ154="Yes"),OFFSET('Water Data'!$I$9,0,10*ROW('Water Data'!I148)),NA())</f>
        <v>#N/A</v>
      </c>
      <c r="V154" s="517" t="e">
        <f ca="1">+IF(AND(ISNUMBER(OFFSET('Sanitation Data'!$D$4,0,10*ROW('Sanitation Data'!D148))),'Data Summary'!CK154="Yes"),100-OFFSET('Sanitation Data'!$D$4,0,10*ROW('Sanitation Data'!D148)),NA())</f>
        <v>#N/A</v>
      </c>
      <c r="W154" s="517" t="e">
        <f ca="1">+IF(AND(ISNUMBER(OFFSET('Sanitation Data'!$D$6,0,10*ROW('Sanitation Data'!D148))),'Data Summary'!CL154="Yes"),OFFSET('Sanitation Data'!$D$6,0,10*ROW('Sanitation Data'!D148)),NA())</f>
        <v>#N/A</v>
      </c>
      <c r="X154" s="517" t="e">
        <f ca="1">+IF(AND(ISNUMBER(OFFSET('Sanitation Data'!$D$10,0,10*ROW('Sanitation Data'!D148))),'Data Summary'!CM154="Yes"),OFFSET('Sanitation Data'!$D$10,0,10*ROW('Sanitation Data'!D148)),NA())</f>
        <v>#N/A</v>
      </c>
      <c r="Y154" s="517" t="e">
        <f ca="1">+IF(AND(ISNUMBER(OFFSET('Sanitation Data'!$D$11,0,10*ROW('Sanitation Data'!D148))),'Data Summary'!CN154="Yes"),OFFSET('Sanitation Data'!$D$11,0,10*ROW('Sanitation Data'!D148)),NA())</f>
        <v>#N/A</v>
      </c>
      <c r="Z154" s="517" t="e">
        <f ca="1">+IF(AND(ISNUMBER(OFFSET('Sanitation Data'!$D$12,0,10*ROW('Sanitation Data'!D148))),'Data Summary'!CO154="Yes"),OFFSET('Sanitation Data'!$D$12,0,10*ROW('Sanitation Data'!D148)),NA())</f>
        <v>#N/A</v>
      </c>
      <c r="AA154" s="517" t="e">
        <f ca="1">+IF(AND(ISNUMBER(OFFSET('Sanitation Data'!$E$4,0,10*ROW('Sanitation Data'!E148))),'Data Summary'!CP154="Yes"),100-OFFSET('Sanitation Data'!$E$4,0,10*ROW('Sanitation Data'!E148)),NA())</f>
        <v>#N/A</v>
      </c>
      <c r="AB154" s="517" t="e">
        <f ca="1">+IF(AND(ISNUMBER(OFFSET('Sanitation Data'!$E$6,0,10*ROW('Sanitation Data'!E148))),'Data Summary'!CQ154="Yes"),OFFSET('Sanitation Data'!$E$6,0,10*ROW('Sanitation Data'!E148)),NA())</f>
        <v>#N/A</v>
      </c>
      <c r="AC154" s="517" t="e">
        <f ca="1">+IF(AND(ISNUMBER(OFFSET('Sanitation Data'!$E$10,0,10*ROW('Sanitation Data'!E148))),'Data Summary'!CR154="Yes"),OFFSET('Sanitation Data'!$E$10,0,10*ROW('Sanitation Data'!E148)),NA())</f>
        <v>#N/A</v>
      </c>
      <c r="AD154" s="517" t="e">
        <f ca="1">+IF(AND(ISNUMBER(OFFSET('Sanitation Data'!$E$11,0,10*ROW('Sanitation Data'!E148))),'Data Summary'!CS154="Yes"),OFFSET('Sanitation Data'!$E$11,0,10*ROW('Sanitation Data'!E148)),NA())</f>
        <v>#N/A</v>
      </c>
      <c r="AE154" s="517" t="e">
        <f ca="1">+IF(AND(ISNUMBER(OFFSET('Sanitation Data'!$E$12,0,10*ROW('Sanitation Data'!E148))),'Data Summary'!CT154="Yes"),OFFSET('Sanitation Data'!$E$12,0,10*ROW('Sanitation Data'!E148)),NA())</f>
        <v>#N/A</v>
      </c>
      <c r="AF154" s="517" t="e">
        <f ca="1">+IF(AND(ISNUMBER(OFFSET('Sanitation Data'!$F$4,0,10*ROW('Sanitation Data'!F148))),'Data Summary'!CU154="Yes"),100-OFFSET('Sanitation Data'!$F$4,0,10*ROW('Sanitation Data'!F148)),NA())</f>
        <v>#N/A</v>
      </c>
      <c r="AG154" s="517" t="e">
        <f ca="1">+IF(AND(ISNUMBER(OFFSET('Sanitation Data'!$F$6,0,10*ROW('Sanitation Data'!F148))),'Data Summary'!CV154="Yes"),OFFSET('Sanitation Data'!$F$6,0,10*ROW('Sanitation Data'!F148)),NA())</f>
        <v>#N/A</v>
      </c>
      <c r="AH154" s="517" t="e">
        <f ca="1">+IF(AND(ISNUMBER(OFFSET('Sanitation Data'!$F$10,0,10*ROW('Sanitation Data'!F148))),'Data Summary'!CW154="Yes"),OFFSET('Sanitation Data'!$F$10,0,10*ROW('Sanitation Data'!F148)),NA())</f>
        <v>#N/A</v>
      </c>
      <c r="AI154" s="517" t="e">
        <f ca="1">+IF(AND(ISNUMBER(OFFSET('Sanitation Data'!$F$11,0,10*ROW('Sanitation Data'!F148))),'Data Summary'!CX154="Yes"),OFFSET('Sanitation Data'!$F$11,0,10*ROW('Sanitation Data'!F148)),NA())</f>
        <v>#N/A</v>
      </c>
      <c r="AJ154" s="517" t="e">
        <f ca="1">+IF(AND(ISNUMBER(OFFSET('Sanitation Data'!$F$12,0,10*ROW('Sanitation Data'!F148))),'Data Summary'!CY154="Yes"),OFFSET('Sanitation Data'!$F$12,0,10*ROW('Sanitation Data'!F148)),NA())</f>
        <v>#N/A</v>
      </c>
      <c r="AK154" s="517" t="e">
        <f ca="1">+IF(AND(ISNUMBER(OFFSET('Sanitation Data'!$G$4,0,10*ROW('Sanitation Data'!G148))),'Data Summary'!CZ154="Yes"),100-OFFSET('Sanitation Data'!$G$4,0,10*ROW('Sanitation Data'!G148)),NA())</f>
        <v>#N/A</v>
      </c>
      <c r="AL154" s="517" t="e">
        <f ca="1">+IF(AND(ISNUMBER(OFFSET('Sanitation Data'!$G$6,0,10*ROW('Sanitation Data'!G148))),'Data Summary'!DA154="Yes"),OFFSET('Sanitation Data'!$G$6,0,10*ROW('Sanitation Data'!G148)),NA())</f>
        <v>#N/A</v>
      </c>
      <c r="AM154" s="517" t="e">
        <f ca="1">+IF(AND(ISNUMBER(OFFSET('Sanitation Data'!$G$10,0,10*ROW('Sanitation Data'!G148))),'Data Summary'!DB154="Yes"),OFFSET('Sanitation Data'!$G$10,0,10*ROW('Sanitation Data'!G148)),NA())</f>
        <v>#N/A</v>
      </c>
      <c r="AN154" s="517" t="e">
        <f ca="1">+IF(AND(ISNUMBER(OFFSET('Sanitation Data'!$G$11,0,10*ROW('Sanitation Data'!G148))),'Data Summary'!DC154="Yes"),OFFSET('Sanitation Data'!$G$11,0,10*ROW('Sanitation Data'!G148)),NA())</f>
        <v>#N/A</v>
      </c>
      <c r="AO154" s="517" t="e">
        <f ca="1">+IF(AND(ISNUMBER(OFFSET('Sanitation Data'!$G$12,0,10*ROW('Sanitation Data'!G148))),'Data Summary'!DD154="Yes"),OFFSET('Sanitation Data'!$G$12,0,10*ROW('Sanitation Data'!G148)),NA())</f>
        <v>#N/A</v>
      </c>
      <c r="AP154" s="517" t="e">
        <f ca="1">+IF(AND(ISNUMBER(OFFSET('Sanitation Data'!$H$4,0,10*ROW('Sanitation Data'!H148))),'Data Summary'!DE154="Yes"),100-OFFSET('Sanitation Data'!$H$4,0,10*ROW('Sanitation Data'!H148)),NA())</f>
        <v>#N/A</v>
      </c>
      <c r="AQ154" s="517" t="e">
        <f ca="1">+IF(AND(ISNUMBER(OFFSET('Sanitation Data'!$H$6,0,10*ROW('Sanitation Data'!H148))),'Data Summary'!DF154="Yes"),OFFSET('Sanitation Data'!$H$6,0,10*ROW('Sanitation Data'!H148)),NA())</f>
        <v>#N/A</v>
      </c>
      <c r="AR154" s="517" t="e">
        <f ca="1">+IF(AND(ISNUMBER(OFFSET('Sanitation Data'!$H$10,0,10*ROW('Sanitation Data'!H148))),'Data Summary'!DG154="Yes"),OFFSET('Sanitation Data'!$H$10,0,10*ROW('Sanitation Data'!H148)),NA())</f>
        <v>#N/A</v>
      </c>
      <c r="AS154" s="517" t="e">
        <f ca="1">+IF(AND(ISNUMBER(OFFSET('Sanitation Data'!$H$11,0,10*ROW('Sanitation Data'!H148))),'Data Summary'!DH154="Yes"),OFFSET('Sanitation Data'!$H$11,0,10*ROW('Sanitation Data'!H148)),NA())</f>
        <v>#N/A</v>
      </c>
      <c r="AT154" s="517" t="e">
        <f ca="1">+IF(AND(ISNUMBER(OFFSET('Sanitation Data'!$H$12,0,10*ROW('Sanitation Data'!H148))),'Data Summary'!DI154="Yes"),OFFSET('Sanitation Data'!$H$12,0,10*ROW('Sanitation Data'!H148)),NA())</f>
        <v>#N/A</v>
      </c>
      <c r="AU154" s="517" t="e">
        <f ca="1">+IF(AND(ISNUMBER(OFFSET('Sanitation Data'!$I$4,0,10*ROW('Sanitation Data'!I148))),'Data Summary'!DJ154="Yes"),100-OFFSET('Sanitation Data'!$I$4,0,10*ROW('Sanitation Data'!I148)),NA())</f>
        <v>#N/A</v>
      </c>
      <c r="AV154" s="517" t="e">
        <f ca="1">+IF(AND(ISNUMBER(OFFSET('Sanitation Data'!$I$6,0,10*ROW('Sanitation Data'!I148))),'Data Summary'!DK154="Yes"),OFFSET('Sanitation Data'!$I$6,0,10*ROW('Sanitation Data'!I148)),NA())</f>
        <v>#N/A</v>
      </c>
      <c r="AW154" s="517" t="e">
        <f ca="1">+IF(AND(ISNUMBER(OFFSET('Sanitation Data'!$I$10,0,10*ROW('Sanitation Data'!I148))),'Data Summary'!DL154="Yes"),OFFSET('Sanitation Data'!$I$10,0,10*ROW('Sanitation Data'!I148)),NA())</f>
        <v>#N/A</v>
      </c>
      <c r="AX154" s="517" t="e">
        <f ca="1">+IF(AND(ISNUMBER(OFFSET('Sanitation Data'!$I$11,0,10*ROW('Sanitation Data'!I148))),'Data Summary'!DM154="Yes"),OFFSET('Sanitation Data'!$I$11,0,10*ROW('Sanitation Data'!I148)),NA())</f>
        <v>#N/A</v>
      </c>
      <c r="AY154" s="517" t="e">
        <f ca="1">+IF(AND(ISNUMBER(OFFSET('Sanitation Data'!$I$12,0,10*ROW('Sanitation Data'!I148))),'Data Summary'!DN154="Yes"),OFFSET('Sanitation Data'!$I$12,0,10*ROW('Sanitation Data'!I148)),NA())</f>
        <v>#N/A</v>
      </c>
      <c r="AZ154" s="518" t="e">
        <f ca="1">+IF(AND(ISNUMBER(OFFSET('Hygiene Data'!$D$5,0,10*ROW('Hygiene Data'!D148))),'Data Summary'!DO154="Yes"),OFFSET('Hygiene Data'!$D$5,0,10*ROW('Hygiene Data'!D148)),NA())</f>
        <v>#N/A</v>
      </c>
      <c r="BA154" s="518" t="e">
        <f ca="1">+IF(AND(ISNUMBER(OFFSET('Hygiene Data'!$D$7,0,10*ROW('Hygiene Data'!D148))),'Data Summary'!DP154="Yes"),OFFSET('Hygiene Data'!$D$7,0,10*ROW('Hygiene Data'!D148)),NA())</f>
        <v>#N/A</v>
      </c>
      <c r="BB154" s="518" t="e">
        <f ca="1">+IF(AND(ISNUMBER(OFFSET('Hygiene Data'!$D$9,0,10*ROW('Hygiene Data'!D148))),'Data Summary'!DQ154="Yes"),OFFSET('Hygiene Data'!$D$9,0,10*ROW('Hygiene Data'!D148)),NA())</f>
        <v>#N/A</v>
      </c>
      <c r="BC154" s="518" t="e">
        <f ca="1">+IF(AND(ISNUMBER(OFFSET('Hygiene Data'!$E$5,0,10*ROW('Hygiene Data'!E148))),'Data Summary'!DR154="Yes"),OFFSET('Hygiene Data'!$E$5,0,10*ROW('Hygiene Data'!E148)),NA())</f>
        <v>#N/A</v>
      </c>
      <c r="BD154" s="518" t="e">
        <f ca="1">+IF(AND(ISNUMBER(OFFSET('Hygiene Data'!$E$7,0,10*ROW('Hygiene Data'!E148))),'Data Summary'!DS154="Yes"),OFFSET('Hygiene Data'!$E$7,0,10*ROW('Hygiene Data'!E148)),NA())</f>
        <v>#N/A</v>
      </c>
      <c r="BE154" s="518" t="e">
        <f ca="1">+IF(AND(ISNUMBER(OFFSET('Hygiene Data'!$E$9,0,10*ROW('Hygiene Data'!E148))),'Data Summary'!DT154="Yes"),OFFSET('Hygiene Data'!$E$9,0,10*ROW('Hygiene Data'!E148)),NA())</f>
        <v>#N/A</v>
      </c>
      <c r="BF154" s="518" t="e">
        <f ca="1">+IF(AND(ISNUMBER(OFFSET('Hygiene Data'!$F$5,0,10*ROW('Hygiene Data'!F148))),'Data Summary'!DU154="Yes"),OFFSET('Hygiene Data'!$F$5,0,10*ROW('Hygiene Data'!F148)),NA())</f>
        <v>#N/A</v>
      </c>
      <c r="BG154" s="518" t="e">
        <f ca="1">+IF(AND(ISNUMBER(OFFSET('Hygiene Data'!$F$7,0,10*ROW('Hygiene Data'!F148))),'Data Summary'!DV154="Yes"),OFFSET('Hygiene Data'!$F$7,0,10*ROW('Hygiene Data'!F148)),NA())</f>
        <v>#N/A</v>
      </c>
      <c r="BH154" s="518" t="e">
        <f ca="1">+IF(AND(ISNUMBER(OFFSET('Hygiene Data'!$F$9,0,10*ROW('Hygiene Data'!F148))),'Data Summary'!DW154="Yes"),OFFSET('Hygiene Data'!$F$9,0,10*ROW('Hygiene Data'!F148)),NA())</f>
        <v>#N/A</v>
      </c>
      <c r="BI154" s="518" t="e">
        <f ca="1">+IF(AND(ISNUMBER(OFFSET('Hygiene Data'!$G$5,0,10*ROW('Hygiene Data'!G148))),'Data Summary'!DX154="Yes"),OFFSET('Hygiene Data'!$G$5,0,10*ROW('Hygiene Data'!G148)),NA())</f>
        <v>#N/A</v>
      </c>
      <c r="BJ154" s="518" t="e">
        <f ca="1">+IF(AND(ISNUMBER(OFFSET('Hygiene Data'!$G$7,0,10*ROW('Hygiene Data'!G148))),'Data Summary'!DY154="Yes"),OFFSET('Hygiene Data'!$G$7,0,10*ROW('Hygiene Data'!G148)),NA())</f>
        <v>#N/A</v>
      </c>
      <c r="BK154" s="518" t="e">
        <f ca="1">+IF(AND(ISNUMBER(OFFSET('Hygiene Data'!$G$9,0,10*ROW('Hygiene Data'!G148))),'Data Summary'!DZ154="Yes"),OFFSET('Hygiene Data'!$G$9,0,10*ROW('Hygiene Data'!G148)),NA())</f>
        <v>#N/A</v>
      </c>
      <c r="BL154" s="518" t="e">
        <f ca="1">+IF(AND(ISNUMBER(OFFSET('Hygiene Data'!$H$5,0,10*ROW('Hygiene Data'!H148))),'Data Summary'!EA154="Yes"),OFFSET('Hygiene Data'!$H$5,0,10*ROW('Hygiene Data'!H148)),NA())</f>
        <v>#N/A</v>
      </c>
      <c r="BM154" s="518" t="e">
        <f ca="1">+IF(AND(ISNUMBER(OFFSET('Hygiene Data'!$H$7,0,10*ROW('Hygiene Data'!H148))),'Data Summary'!EB154="Yes"),OFFSET('Hygiene Data'!$H$7,0,10*ROW('Hygiene Data'!H148)),NA())</f>
        <v>#N/A</v>
      </c>
      <c r="BN154" s="518" t="e">
        <f ca="1">+IF(AND(ISNUMBER(OFFSET('Hygiene Data'!$H$9,0,10*ROW('Hygiene Data'!H148))),'Data Summary'!EC154="Yes"),OFFSET('Hygiene Data'!$H$9,0,10*ROW('Hygiene Data'!H148)),NA())</f>
        <v>#N/A</v>
      </c>
      <c r="BO154" s="518" t="e">
        <f ca="1">+IF(AND(ISNUMBER(OFFSET('Hygiene Data'!$I$5,0,10*ROW('Hygiene Data'!I148))),'Data Summary'!ED154="Yes"),OFFSET('Hygiene Data'!$I$5,0,10*ROW('Hygiene Data'!I148)),NA())</f>
        <v>#N/A</v>
      </c>
      <c r="BP154" s="518" t="e">
        <f ca="1">+IF(AND(ISNUMBER(OFFSET('Hygiene Data'!$I$7,0,10*ROW('Hygiene Data'!I148))),'Data Summary'!EE154="Yes"),OFFSET('Hygiene Data'!$I$7,0,10*ROW('Hygiene Data'!I148)),NA())</f>
        <v>#N/A</v>
      </c>
      <c r="BQ154" s="518" t="e">
        <f ca="1">+IF(AND(ISNUMBER(OFFSET('Hygiene Data'!$I$9,0,10*ROW('Hygiene Data'!I148))),'Data Summary'!EF154="Yes"),OFFSET('Hygiene Data'!$I$9,0,10*ROW('Hygiene Data'!I148)),NA())</f>
        <v>#N/A</v>
      </c>
    </row>
    <row r="155" spans="1:69" x14ac:dyDescent="0.25">
      <c r="A155" s="514" t="e">
        <f ca="1">+RIGHT('Data Summary'!A155,LEN('Data Summary'!A155)-9)</f>
        <v>#VALUE!</v>
      </c>
      <c r="B155" s="488" t="str">
        <f ca="1">+IF(ISTEXT('Data Summary'!B155),'Data Summary'!B155,"")</f>
        <v/>
      </c>
      <c r="C155" s="515" t="e">
        <f ca="1">+VALUE('Data Summary'!C155)</f>
        <v>#VALUE!</v>
      </c>
      <c r="D155" s="516" t="e">
        <f ca="1">+IF(AND(ISNUMBER(OFFSET('Water Data'!$D$4,0,10*ROW('Water Data'!D149))),'Data Summary'!BS155="Yes"),100-OFFSET('Water Data'!$D$4,0,10*ROW('Water Data'!D149)),NA())</f>
        <v>#N/A</v>
      </c>
      <c r="E155" s="516" t="e">
        <f ca="1">+IF(AND(ISNUMBER(OFFSET('Water Data'!$D$6,0,10*ROW('Water Data'!D149))),'Data Summary'!BT155="Yes"),OFFSET('Water Data'!$D$6,0,10*ROW('Water Data'!D149)),NA())</f>
        <v>#N/A</v>
      </c>
      <c r="F155" s="516" t="e">
        <f ca="1">+IF(AND(ISNUMBER(OFFSET('Water Data'!$D$9,0,10*ROW('Water Data'!D149))),'Data Summary'!BU155="Yes"),OFFSET('Water Data'!$D$9,0,10*ROW('Water Data'!D149)),NA())</f>
        <v>#N/A</v>
      </c>
      <c r="G155" s="516" t="e">
        <f ca="1">+IF(AND(ISNUMBER(OFFSET('Water Data'!$E$4,0,10*ROW('Water Data'!E149))),'Data Summary'!BV155="Yes"),100-OFFSET('Water Data'!$E$4,0,10*ROW('Water Data'!E149)),NA())</f>
        <v>#N/A</v>
      </c>
      <c r="H155" s="516" t="e">
        <f ca="1">+IF(AND(ISNUMBER(OFFSET('Water Data'!$E$6,0,10*ROW('Water Data'!E149))),'Data Summary'!BW155="Yes"),OFFSET('Water Data'!$E$6,0,10*ROW('Water Data'!E149)),NA())</f>
        <v>#N/A</v>
      </c>
      <c r="I155" s="516" t="e">
        <f ca="1">+IF(AND(ISNUMBER(OFFSET('Water Data'!$E$9,0,10*ROW('Water Data'!E149))),'Data Summary'!BX155="Yes"),OFFSET('Water Data'!$E$9,0,10*ROW('Water Data'!E149)),NA())</f>
        <v>#N/A</v>
      </c>
      <c r="J155" s="516" t="e">
        <f ca="1">+IF(AND(ISNUMBER(OFFSET('Water Data'!$F$4,0,10*ROW('Water Data'!F149))),'Data Summary'!BY155="Yes"),100-OFFSET('Water Data'!$F$4,0,10*ROW('Water Data'!F149)),NA())</f>
        <v>#N/A</v>
      </c>
      <c r="K155" s="516" t="e">
        <f ca="1">+IF(AND(ISNUMBER(OFFSET('Water Data'!$F$6,0,10*ROW('Water Data'!F149))),'Data Summary'!BZ155="Yes"),OFFSET('Water Data'!$F$6,0,10*ROW('Water Data'!F149)),NA())</f>
        <v>#N/A</v>
      </c>
      <c r="L155" s="516" t="e">
        <f ca="1">+IF(AND(ISNUMBER(OFFSET('Water Data'!$F$9,0,10*ROW('Water Data'!F149))),'Data Summary'!CA155="Yes"),OFFSET('Water Data'!$F$9,0,10*ROW('Water Data'!F149)),NA())</f>
        <v>#N/A</v>
      </c>
      <c r="M155" s="516" t="e">
        <f ca="1">+IF(AND(ISNUMBER(OFFSET('Water Data'!$G$4,0,10*ROW('Water Data'!G149))),'Data Summary'!CB155="Yes"),100-OFFSET('Water Data'!$G$4,0,10*ROW('Water Data'!G149)),NA())</f>
        <v>#N/A</v>
      </c>
      <c r="N155" s="516" t="e">
        <f ca="1">+IF(AND(ISNUMBER(OFFSET('Water Data'!$G$6,0,10*ROW('Water Data'!G149))),'Data Summary'!CC155="Yes"),OFFSET('Water Data'!$G$6,0,10*ROW('Water Data'!G149)),NA())</f>
        <v>#N/A</v>
      </c>
      <c r="O155" s="516" t="e">
        <f ca="1">+IF(AND(ISNUMBER(OFFSET('Water Data'!$G$9,0,10*ROW('Water Data'!G149))),'Data Summary'!CD155="Yes"),OFFSET('Water Data'!$G$9,0,10*ROW('Water Data'!G149)),NA())</f>
        <v>#N/A</v>
      </c>
      <c r="P155" s="516" t="e">
        <f ca="1">+IF(AND(ISNUMBER(OFFSET('Water Data'!$H$4,0,10*ROW('Water Data'!H149))),'Data Summary'!CE155="Yes"),100-OFFSET('Water Data'!$H$4,0,10*ROW('Water Data'!H149)),NA())</f>
        <v>#N/A</v>
      </c>
      <c r="Q155" s="516" t="e">
        <f ca="1">+IF(AND(ISNUMBER(OFFSET('Water Data'!$H$6,0,10*ROW('Water Data'!H149))),'Data Summary'!CF155="Yes"),OFFSET('Water Data'!$H$6,0,10*ROW('Water Data'!H149)),NA())</f>
        <v>#N/A</v>
      </c>
      <c r="R155" s="516" t="e">
        <f ca="1">+IF(AND(ISNUMBER(OFFSET('Water Data'!$H$9,0,10*ROW('Water Data'!H149))),'Data Summary'!CG155="Yes"),OFFSET('Water Data'!$H$9,0,10*ROW('Water Data'!H149)),NA())</f>
        <v>#N/A</v>
      </c>
      <c r="S155" s="516" t="e">
        <f ca="1">+IF(AND(ISNUMBER(OFFSET('Water Data'!$I$4,0,10*ROW('Water Data'!I149))),'Data Summary'!CH155="Yes"),100-OFFSET('Water Data'!$I$4,0,10*ROW('Water Data'!I149)),NA())</f>
        <v>#N/A</v>
      </c>
      <c r="T155" s="516" t="e">
        <f ca="1">+IF(AND(ISNUMBER(OFFSET('Water Data'!$I$6,0,10*ROW('Water Data'!I149))),'Data Summary'!CI155="Yes"),OFFSET('Water Data'!$I$6,0,10*ROW('Water Data'!I149)),NA())</f>
        <v>#N/A</v>
      </c>
      <c r="U155" s="516" t="e">
        <f ca="1">+IF(AND(ISNUMBER(OFFSET('Water Data'!$I$9,0,10*ROW('Water Data'!I149))),'Data Summary'!CJ155="Yes"),OFFSET('Water Data'!$I$9,0,10*ROW('Water Data'!I149)),NA())</f>
        <v>#N/A</v>
      </c>
      <c r="V155" s="517" t="e">
        <f ca="1">+IF(AND(ISNUMBER(OFFSET('Sanitation Data'!$D$4,0,10*ROW('Sanitation Data'!D149))),'Data Summary'!CK155="Yes"),100-OFFSET('Sanitation Data'!$D$4,0,10*ROW('Sanitation Data'!D149)),NA())</f>
        <v>#N/A</v>
      </c>
      <c r="W155" s="517" t="e">
        <f ca="1">+IF(AND(ISNUMBER(OFFSET('Sanitation Data'!$D$6,0,10*ROW('Sanitation Data'!D149))),'Data Summary'!CL155="Yes"),OFFSET('Sanitation Data'!$D$6,0,10*ROW('Sanitation Data'!D149)),NA())</f>
        <v>#N/A</v>
      </c>
      <c r="X155" s="517" t="e">
        <f ca="1">+IF(AND(ISNUMBER(OFFSET('Sanitation Data'!$D$10,0,10*ROW('Sanitation Data'!D149))),'Data Summary'!CM155="Yes"),OFFSET('Sanitation Data'!$D$10,0,10*ROW('Sanitation Data'!D149)),NA())</f>
        <v>#N/A</v>
      </c>
      <c r="Y155" s="517" t="e">
        <f ca="1">+IF(AND(ISNUMBER(OFFSET('Sanitation Data'!$D$11,0,10*ROW('Sanitation Data'!D149))),'Data Summary'!CN155="Yes"),OFFSET('Sanitation Data'!$D$11,0,10*ROW('Sanitation Data'!D149)),NA())</f>
        <v>#N/A</v>
      </c>
      <c r="Z155" s="517" t="e">
        <f ca="1">+IF(AND(ISNUMBER(OFFSET('Sanitation Data'!$D$12,0,10*ROW('Sanitation Data'!D149))),'Data Summary'!CO155="Yes"),OFFSET('Sanitation Data'!$D$12,0,10*ROW('Sanitation Data'!D149)),NA())</f>
        <v>#N/A</v>
      </c>
      <c r="AA155" s="517" t="e">
        <f ca="1">+IF(AND(ISNUMBER(OFFSET('Sanitation Data'!$E$4,0,10*ROW('Sanitation Data'!E149))),'Data Summary'!CP155="Yes"),100-OFFSET('Sanitation Data'!$E$4,0,10*ROW('Sanitation Data'!E149)),NA())</f>
        <v>#N/A</v>
      </c>
      <c r="AB155" s="517" t="e">
        <f ca="1">+IF(AND(ISNUMBER(OFFSET('Sanitation Data'!$E$6,0,10*ROW('Sanitation Data'!E149))),'Data Summary'!CQ155="Yes"),OFFSET('Sanitation Data'!$E$6,0,10*ROW('Sanitation Data'!E149)),NA())</f>
        <v>#N/A</v>
      </c>
      <c r="AC155" s="517" t="e">
        <f ca="1">+IF(AND(ISNUMBER(OFFSET('Sanitation Data'!$E$10,0,10*ROW('Sanitation Data'!E149))),'Data Summary'!CR155="Yes"),OFFSET('Sanitation Data'!$E$10,0,10*ROW('Sanitation Data'!E149)),NA())</f>
        <v>#N/A</v>
      </c>
      <c r="AD155" s="517" t="e">
        <f ca="1">+IF(AND(ISNUMBER(OFFSET('Sanitation Data'!$E$11,0,10*ROW('Sanitation Data'!E149))),'Data Summary'!CS155="Yes"),OFFSET('Sanitation Data'!$E$11,0,10*ROW('Sanitation Data'!E149)),NA())</f>
        <v>#N/A</v>
      </c>
      <c r="AE155" s="517" t="e">
        <f ca="1">+IF(AND(ISNUMBER(OFFSET('Sanitation Data'!$E$12,0,10*ROW('Sanitation Data'!E149))),'Data Summary'!CT155="Yes"),OFFSET('Sanitation Data'!$E$12,0,10*ROW('Sanitation Data'!E149)),NA())</f>
        <v>#N/A</v>
      </c>
      <c r="AF155" s="517" t="e">
        <f ca="1">+IF(AND(ISNUMBER(OFFSET('Sanitation Data'!$F$4,0,10*ROW('Sanitation Data'!F149))),'Data Summary'!CU155="Yes"),100-OFFSET('Sanitation Data'!$F$4,0,10*ROW('Sanitation Data'!F149)),NA())</f>
        <v>#N/A</v>
      </c>
      <c r="AG155" s="517" t="e">
        <f ca="1">+IF(AND(ISNUMBER(OFFSET('Sanitation Data'!$F$6,0,10*ROW('Sanitation Data'!F149))),'Data Summary'!CV155="Yes"),OFFSET('Sanitation Data'!$F$6,0,10*ROW('Sanitation Data'!F149)),NA())</f>
        <v>#N/A</v>
      </c>
      <c r="AH155" s="517" t="e">
        <f ca="1">+IF(AND(ISNUMBER(OFFSET('Sanitation Data'!$F$10,0,10*ROW('Sanitation Data'!F149))),'Data Summary'!CW155="Yes"),OFFSET('Sanitation Data'!$F$10,0,10*ROW('Sanitation Data'!F149)),NA())</f>
        <v>#N/A</v>
      </c>
      <c r="AI155" s="517" t="e">
        <f ca="1">+IF(AND(ISNUMBER(OFFSET('Sanitation Data'!$F$11,0,10*ROW('Sanitation Data'!F149))),'Data Summary'!CX155="Yes"),OFFSET('Sanitation Data'!$F$11,0,10*ROW('Sanitation Data'!F149)),NA())</f>
        <v>#N/A</v>
      </c>
      <c r="AJ155" s="517" t="e">
        <f ca="1">+IF(AND(ISNUMBER(OFFSET('Sanitation Data'!$F$12,0,10*ROW('Sanitation Data'!F149))),'Data Summary'!CY155="Yes"),OFFSET('Sanitation Data'!$F$12,0,10*ROW('Sanitation Data'!F149)),NA())</f>
        <v>#N/A</v>
      </c>
      <c r="AK155" s="517" t="e">
        <f ca="1">+IF(AND(ISNUMBER(OFFSET('Sanitation Data'!$G$4,0,10*ROW('Sanitation Data'!G149))),'Data Summary'!CZ155="Yes"),100-OFFSET('Sanitation Data'!$G$4,0,10*ROW('Sanitation Data'!G149)),NA())</f>
        <v>#N/A</v>
      </c>
      <c r="AL155" s="517" t="e">
        <f ca="1">+IF(AND(ISNUMBER(OFFSET('Sanitation Data'!$G$6,0,10*ROW('Sanitation Data'!G149))),'Data Summary'!DA155="Yes"),OFFSET('Sanitation Data'!$G$6,0,10*ROW('Sanitation Data'!G149)),NA())</f>
        <v>#N/A</v>
      </c>
      <c r="AM155" s="517" t="e">
        <f ca="1">+IF(AND(ISNUMBER(OFFSET('Sanitation Data'!$G$10,0,10*ROW('Sanitation Data'!G149))),'Data Summary'!DB155="Yes"),OFFSET('Sanitation Data'!$G$10,0,10*ROW('Sanitation Data'!G149)),NA())</f>
        <v>#N/A</v>
      </c>
      <c r="AN155" s="517" t="e">
        <f ca="1">+IF(AND(ISNUMBER(OFFSET('Sanitation Data'!$G$11,0,10*ROW('Sanitation Data'!G149))),'Data Summary'!DC155="Yes"),OFFSET('Sanitation Data'!$G$11,0,10*ROW('Sanitation Data'!G149)),NA())</f>
        <v>#N/A</v>
      </c>
      <c r="AO155" s="517" t="e">
        <f ca="1">+IF(AND(ISNUMBER(OFFSET('Sanitation Data'!$G$12,0,10*ROW('Sanitation Data'!G149))),'Data Summary'!DD155="Yes"),OFFSET('Sanitation Data'!$G$12,0,10*ROW('Sanitation Data'!G149)),NA())</f>
        <v>#N/A</v>
      </c>
      <c r="AP155" s="517" t="e">
        <f ca="1">+IF(AND(ISNUMBER(OFFSET('Sanitation Data'!$H$4,0,10*ROW('Sanitation Data'!H149))),'Data Summary'!DE155="Yes"),100-OFFSET('Sanitation Data'!$H$4,0,10*ROW('Sanitation Data'!H149)),NA())</f>
        <v>#N/A</v>
      </c>
      <c r="AQ155" s="517" t="e">
        <f ca="1">+IF(AND(ISNUMBER(OFFSET('Sanitation Data'!$H$6,0,10*ROW('Sanitation Data'!H149))),'Data Summary'!DF155="Yes"),OFFSET('Sanitation Data'!$H$6,0,10*ROW('Sanitation Data'!H149)),NA())</f>
        <v>#N/A</v>
      </c>
      <c r="AR155" s="517" t="e">
        <f ca="1">+IF(AND(ISNUMBER(OFFSET('Sanitation Data'!$H$10,0,10*ROW('Sanitation Data'!H149))),'Data Summary'!DG155="Yes"),OFFSET('Sanitation Data'!$H$10,0,10*ROW('Sanitation Data'!H149)),NA())</f>
        <v>#N/A</v>
      </c>
      <c r="AS155" s="517" t="e">
        <f ca="1">+IF(AND(ISNUMBER(OFFSET('Sanitation Data'!$H$11,0,10*ROW('Sanitation Data'!H149))),'Data Summary'!DH155="Yes"),OFFSET('Sanitation Data'!$H$11,0,10*ROW('Sanitation Data'!H149)),NA())</f>
        <v>#N/A</v>
      </c>
      <c r="AT155" s="517" t="e">
        <f ca="1">+IF(AND(ISNUMBER(OFFSET('Sanitation Data'!$H$12,0,10*ROW('Sanitation Data'!H149))),'Data Summary'!DI155="Yes"),OFFSET('Sanitation Data'!$H$12,0,10*ROW('Sanitation Data'!H149)),NA())</f>
        <v>#N/A</v>
      </c>
      <c r="AU155" s="517" t="e">
        <f ca="1">+IF(AND(ISNUMBER(OFFSET('Sanitation Data'!$I$4,0,10*ROW('Sanitation Data'!I149))),'Data Summary'!DJ155="Yes"),100-OFFSET('Sanitation Data'!$I$4,0,10*ROW('Sanitation Data'!I149)),NA())</f>
        <v>#N/A</v>
      </c>
      <c r="AV155" s="517" t="e">
        <f ca="1">+IF(AND(ISNUMBER(OFFSET('Sanitation Data'!$I$6,0,10*ROW('Sanitation Data'!I149))),'Data Summary'!DK155="Yes"),OFFSET('Sanitation Data'!$I$6,0,10*ROW('Sanitation Data'!I149)),NA())</f>
        <v>#N/A</v>
      </c>
      <c r="AW155" s="517" t="e">
        <f ca="1">+IF(AND(ISNUMBER(OFFSET('Sanitation Data'!$I$10,0,10*ROW('Sanitation Data'!I149))),'Data Summary'!DL155="Yes"),OFFSET('Sanitation Data'!$I$10,0,10*ROW('Sanitation Data'!I149)),NA())</f>
        <v>#N/A</v>
      </c>
      <c r="AX155" s="517" t="e">
        <f ca="1">+IF(AND(ISNUMBER(OFFSET('Sanitation Data'!$I$11,0,10*ROW('Sanitation Data'!I149))),'Data Summary'!DM155="Yes"),OFFSET('Sanitation Data'!$I$11,0,10*ROW('Sanitation Data'!I149)),NA())</f>
        <v>#N/A</v>
      </c>
      <c r="AY155" s="517" t="e">
        <f ca="1">+IF(AND(ISNUMBER(OFFSET('Sanitation Data'!$I$12,0,10*ROW('Sanitation Data'!I149))),'Data Summary'!DN155="Yes"),OFFSET('Sanitation Data'!$I$12,0,10*ROW('Sanitation Data'!I149)),NA())</f>
        <v>#N/A</v>
      </c>
      <c r="AZ155" s="518" t="e">
        <f ca="1">+IF(AND(ISNUMBER(OFFSET('Hygiene Data'!$D$5,0,10*ROW('Hygiene Data'!D149))),'Data Summary'!DO155="Yes"),OFFSET('Hygiene Data'!$D$5,0,10*ROW('Hygiene Data'!D149)),NA())</f>
        <v>#N/A</v>
      </c>
      <c r="BA155" s="518" t="e">
        <f ca="1">+IF(AND(ISNUMBER(OFFSET('Hygiene Data'!$D$7,0,10*ROW('Hygiene Data'!D149))),'Data Summary'!DP155="Yes"),OFFSET('Hygiene Data'!$D$7,0,10*ROW('Hygiene Data'!D149)),NA())</f>
        <v>#N/A</v>
      </c>
      <c r="BB155" s="518" t="e">
        <f ca="1">+IF(AND(ISNUMBER(OFFSET('Hygiene Data'!$D$9,0,10*ROW('Hygiene Data'!D149))),'Data Summary'!DQ155="Yes"),OFFSET('Hygiene Data'!$D$9,0,10*ROW('Hygiene Data'!D149)),NA())</f>
        <v>#N/A</v>
      </c>
      <c r="BC155" s="518" t="e">
        <f ca="1">+IF(AND(ISNUMBER(OFFSET('Hygiene Data'!$E$5,0,10*ROW('Hygiene Data'!E149))),'Data Summary'!DR155="Yes"),OFFSET('Hygiene Data'!$E$5,0,10*ROW('Hygiene Data'!E149)),NA())</f>
        <v>#N/A</v>
      </c>
      <c r="BD155" s="518" t="e">
        <f ca="1">+IF(AND(ISNUMBER(OFFSET('Hygiene Data'!$E$7,0,10*ROW('Hygiene Data'!E149))),'Data Summary'!DS155="Yes"),OFFSET('Hygiene Data'!$E$7,0,10*ROW('Hygiene Data'!E149)),NA())</f>
        <v>#N/A</v>
      </c>
      <c r="BE155" s="518" t="e">
        <f ca="1">+IF(AND(ISNUMBER(OFFSET('Hygiene Data'!$E$9,0,10*ROW('Hygiene Data'!E149))),'Data Summary'!DT155="Yes"),OFFSET('Hygiene Data'!$E$9,0,10*ROW('Hygiene Data'!E149)),NA())</f>
        <v>#N/A</v>
      </c>
      <c r="BF155" s="518" t="e">
        <f ca="1">+IF(AND(ISNUMBER(OFFSET('Hygiene Data'!$F$5,0,10*ROW('Hygiene Data'!F149))),'Data Summary'!DU155="Yes"),OFFSET('Hygiene Data'!$F$5,0,10*ROW('Hygiene Data'!F149)),NA())</f>
        <v>#N/A</v>
      </c>
      <c r="BG155" s="518" t="e">
        <f ca="1">+IF(AND(ISNUMBER(OFFSET('Hygiene Data'!$F$7,0,10*ROW('Hygiene Data'!F149))),'Data Summary'!DV155="Yes"),OFFSET('Hygiene Data'!$F$7,0,10*ROW('Hygiene Data'!F149)),NA())</f>
        <v>#N/A</v>
      </c>
      <c r="BH155" s="518" t="e">
        <f ca="1">+IF(AND(ISNUMBER(OFFSET('Hygiene Data'!$F$9,0,10*ROW('Hygiene Data'!F149))),'Data Summary'!DW155="Yes"),OFFSET('Hygiene Data'!$F$9,0,10*ROW('Hygiene Data'!F149)),NA())</f>
        <v>#N/A</v>
      </c>
      <c r="BI155" s="518" t="e">
        <f ca="1">+IF(AND(ISNUMBER(OFFSET('Hygiene Data'!$G$5,0,10*ROW('Hygiene Data'!G149))),'Data Summary'!DX155="Yes"),OFFSET('Hygiene Data'!$G$5,0,10*ROW('Hygiene Data'!G149)),NA())</f>
        <v>#N/A</v>
      </c>
      <c r="BJ155" s="518" t="e">
        <f ca="1">+IF(AND(ISNUMBER(OFFSET('Hygiene Data'!$G$7,0,10*ROW('Hygiene Data'!G149))),'Data Summary'!DY155="Yes"),OFFSET('Hygiene Data'!$G$7,0,10*ROW('Hygiene Data'!G149)),NA())</f>
        <v>#N/A</v>
      </c>
      <c r="BK155" s="518" t="e">
        <f ca="1">+IF(AND(ISNUMBER(OFFSET('Hygiene Data'!$G$9,0,10*ROW('Hygiene Data'!G149))),'Data Summary'!DZ155="Yes"),OFFSET('Hygiene Data'!$G$9,0,10*ROW('Hygiene Data'!G149)),NA())</f>
        <v>#N/A</v>
      </c>
      <c r="BL155" s="518" t="e">
        <f ca="1">+IF(AND(ISNUMBER(OFFSET('Hygiene Data'!$H$5,0,10*ROW('Hygiene Data'!H149))),'Data Summary'!EA155="Yes"),OFFSET('Hygiene Data'!$H$5,0,10*ROW('Hygiene Data'!H149)),NA())</f>
        <v>#N/A</v>
      </c>
      <c r="BM155" s="518" t="e">
        <f ca="1">+IF(AND(ISNUMBER(OFFSET('Hygiene Data'!$H$7,0,10*ROW('Hygiene Data'!H149))),'Data Summary'!EB155="Yes"),OFFSET('Hygiene Data'!$H$7,0,10*ROW('Hygiene Data'!H149)),NA())</f>
        <v>#N/A</v>
      </c>
      <c r="BN155" s="518" t="e">
        <f ca="1">+IF(AND(ISNUMBER(OFFSET('Hygiene Data'!$H$9,0,10*ROW('Hygiene Data'!H149))),'Data Summary'!EC155="Yes"),OFFSET('Hygiene Data'!$H$9,0,10*ROW('Hygiene Data'!H149)),NA())</f>
        <v>#N/A</v>
      </c>
      <c r="BO155" s="518" t="e">
        <f ca="1">+IF(AND(ISNUMBER(OFFSET('Hygiene Data'!$I$5,0,10*ROW('Hygiene Data'!I149))),'Data Summary'!ED155="Yes"),OFFSET('Hygiene Data'!$I$5,0,10*ROW('Hygiene Data'!I149)),NA())</f>
        <v>#N/A</v>
      </c>
      <c r="BP155" s="518" t="e">
        <f ca="1">+IF(AND(ISNUMBER(OFFSET('Hygiene Data'!$I$7,0,10*ROW('Hygiene Data'!I149))),'Data Summary'!EE155="Yes"),OFFSET('Hygiene Data'!$I$7,0,10*ROW('Hygiene Data'!I149)),NA())</f>
        <v>#N/A</v>
      </c>
      <c r="BQ155" s="518" t="e">
        <f ca="1">+IF(AND(ISNUMBER(OFFSET('Hygiene Data'!$I$9,0,10*ROW('Hygiene Data'!I149))),'Data Summary'!EF155="Yes"),OFFSET('Hygiene Data'!$I$9,0,10*ROW('Hygiene Data'!I149)),NA())</f>
        <v>#N/A</v>
      </c>
    </row>
    <row r="156" spans="1:69" x14ac:dyDescent="0.25">
      <c r="A156" s="514" t="e">
        <f ca="1">+RIGHT('Data Summary'!A156,LEN('Data Summary'!A156)-9)</f>
        <v>#VALUE!</v>
      </c>
      <c r="B156" s="488" t="str">
        <f ca="1">+IF(ISTEXT('Data Summary'!B156),'Data Summary'!B156,"")</f>
        <v/>
      </c>
      <c r="C156" s="515" t="e">
        <f ca="1">+VALUE('Data Summary'!C156)</f>
        <v>#VALUE!</v>
      </c>
      <c r="D156" s="516" t="e">
        <f ca="1">+IF(AND(ISNUMBER(OFFSET('Water Data'!$D$4,0,10*ROW('Water Data'!D150))),'Data Summary'!BS156="Yes"),100-OFFSET('Water Data'!$D$4,0,10*ROW('Water Data'!D150)),NA())</f>
        <v>#N/A</v>
      </c>
      <c r="E156" s="516" t="e">
        <f ca="1">+IF(AND(ISNUMBER(OFFSET('Water Data'!$D$6,0,10*ROW('Water Data'!D150))),'Data Summary'!BT156="Yes"),OFFSET('Water Data'!$D$6,0,10*ROW('Water Data'!D150)),NA())</f>
        <v>#N/A</v>
      </c>
      <c r="F156" s="516" t="e">
        <f ca="1">+IF(AND(ISNUMBER(OFFSET('Water Data'!$D$9,0,10*ROW('Water Data'!D150))),'Data Summary'!BU156="Yes"),OFFSET('Water Data'!$D$9,0,10*ROW('Water Data'!D150)),NA())</f>
        <v>#N/A</v>
      </c>
      <c r="G156" s="516" t="e">
        <f ca="1">+IF(AND(ISNUMBER(OFFSET('Water Data'!$E$4,0,10*ROW('Water Data'!E150))),'Data Summary'!BV156="Yes"),100-OFFSET('Water Data'!$E$4,0,10*ROW('Water Data'!E150)),NA())</f>
        <v>#N/A</v>
      </c>
      <c r="H156" s="516" t="e">
        <f ca="1">+IF(AND(ISNUMBER(OFFSET('Water Data'!$E$6,0,10*ROW('Water Data'!E150))),'Data Summary'!BW156="Yes"),OFFSET('Water Data'!$E$6,0,10*ROW('Water Data'!E150)),NA())</f>
        <v>#N/A</v>
      </c>
      <c r="I156" s="516" t="e">
        <f ca="1">+IF(AND(ISNUMBER(OFFSET('Water Data'!$E$9,0,10*ROW('Water Data'!E150))),'Data Summary'!BX156="Yes"),OFFSET('Water Data'!$E$9,0,10*ROW('Water Data'!E150)),NA())</f>
        <v>#N/A</v>
      </c>
      <c r="J156" s="516" t="e">
        <f ca="1">+IF(AND(ISNUMBER(OFFSET('Water Data'!$F$4,0,10*ROW('Water Data'!F150))),'Data Summary'!BY156="Yes"),100-OFFSET('Water Data'!$F$4,0,10*ROW('Water Data'!F150)),NA())</f>
        <v>#N/A</v>
      </c>
      <c r="K156" s="516" t="e">
        <f ca="1">+IF(AND(ISNUMBER(OFFSET('Water Data'!$F$6,0,10*ROW('Water Data'!F150))),'Data Summary'!BZ156="Yes"),OFFSET('Water Data'!$F$6,0,10*ROW('Water Data'!F150)),NA())</f>
        <v>#N/A</v>
      </c>
      <c r="L156" s="516" t="e">
        <f ca="1">+IF(AND(ISNUMBER(OFFSET('Water Data'!$F$9,0,10*ROW('Water Data'!F150))),'Data Summary'!CA156="Yes"),OFFSET('Water Data'!$F$9,0,10*ROW('Water Data'!F150)),NA())</f>
        <v>#N/A</v>
      </c>
      <c r="M156" s="516" t="e">
        <f ca="1">+IF(AND(ISNUMBER(OFFSET('Water Data'!$G$4,0,10*ROW('Water Data'!G150))),'Data Summary'!CB156="Yes"),100-OFFSET('Water Data'!$G$4,0,10*ROW('Water Data'!G150)),NA())</f>
        <v>#N/A</v>
      </c>
      <c r="N156" s="516" t="e">
        <f ca="1">+IF(AND(ISNUMBER(OFFSET('Water Data'!$G$6,0,10*ROW('Water Data'!G150))),'Data Summary'!CC156="Yes"),OFFSET('Water Data'!$G$6,0,10*ROW('Water Data'!G150)),NA())</f>
        <v>#N/A</v>
      </c>
      <c r="O156" s="516" t="e">
        <f ca="1">+IF(AND(ISNUMBER(OFFSET('Water Data'!$G$9,0,10*ROW('Water Data'!G150))),'Data Summary'!CD156="Yes"),OFFSET('Water Data'!$G$9,0,10*ROW('Water Data'!G150)),NA())</f>
        <v>#N/A</v>
      </c>
      <c r="P156" s="516" t="e">
        <f ca="1">+IF(AND(ISNUMBER(OFFSET('Water Data'!$H$4,0,10*ROW('Water Data'!H150))),'Data Summary'!CE156="Yes"),100-OFFSET('Water Data'!$H$4,0,10*ROW('Water Data'!H150)),NA())</f>
        <v>#N/A</v>
      </c>
      <c r="Q156" s="516" t="e">
        <f ca="1">+IF(AND(ISNUMBER(OFFSET('Water Data'!$H$6,0,10*ROW('Water Data'!H150))),'Data Summary'!CF156="Yes"),OFFSET('Water Data'!$H$6,0,10*ROW('Water Data'!H150)),NA())</f>
        <v>#N/A</v>
      </c>
      <c r="R156" s="516" t="e">
        <f ca="1">+IF(AND(ISNUMBER(OFFSET('Water Data'!$H$9,0,10*ROW('Water Data'!H150))),'Data Summary'!CG156="Yes"),OFFSET('Water Data'!$H$9,0,10*ROW('Water Data'!H150)),NA())</f>
        <v>#N/A</v>
      </c>
      <c r="S156" s="516" t="e">
        <f ca="1">+IF(AND(ISNUMBER(OFFSET('Water Data'!$I$4,0,10*ROW('Water Data'!I150))),'Data Summary'!CH156="Yes"),100-OFFSET('Water Data'!$I$4,0,10*ROW('Water Data'!I150)),NA())</f>
        <v>#N/A</v>
      </c>
      <c r="T156" s="516" t="e">
        <f ca="1">+IF(AND(ISNUMBER(OFFSET('Water Data'!$I$6,0,10*ROW('Water Data'!I150))),'Data Summary'!CI156="Yes"),OFFSET('Water Data'!$I$6,0,10*ROW('Water Data'!I150)),NA())</f>
        <v>#N/A</v>
      </c>
      <c r="U156" s="516" t="e">
        <f ca="1">+IF(AND(ISNUMBER(OFFSET('Water Data'!$I$9,0,10*ROW('Water Data'!I150))),'Data Summary'!CJ156="Yes"),OFFSET('Water Data'!$I$9,0,10*ROW('Water Data'!I150)),NA())</f>
        <v>#N/A</v>
      </c>
      <c r="V156" s="517" t="e">
        <f ca="1">+IF(AND(ISNUMBER(OFFSET('Sanitation Data'!$D$4,0,10*ROW('Sanitation Data'!D150))),'Data Summary'!CK156="Yes"),100-OFFSET('Sanitation Data'!$D$4,0,10*ROW('Sanitation Data'!D150)),NA())</f>
        <v>#N/A</v>
      </c>
      <c r="W156" s="517" t="e">
        <f ca="1">+IF(AND(ISNUMBER(OFFSET('Sanitation Data'!$D$6,0,10*ROW('Sanitation Data'!D150))),'Data Summary'!CL156="Yes"),OFFSET('Sanitation Data'!$D$6,0,10*ROW('Sanitation Data'!D150)),NA())</f>
        <v>#N/A</v>
      </c>
      <c r="X156" s="517" t="e">
        <f ca="1">+IF(AND(ISNUMBER(OFFSET('Sanitation Data'!$D$10,0,10*ROW('Sanitation Data'!D150))),'Data Summary'!CM156="Yes"),OFFSET('Sanitation Data'!$D$10,0,10*ROW('Sanitation Data'!D150)),NA())</f>
        <v>#N/A</v>
      </c>
      <c r="Y156" s="517" t="e">
        <f ca="1">+IF(AND(ISNUMBER(OFFSET('Sanitation Data'!$D$11,0,10*ROW('Sanitation Data'!D150))),'Data Summary'!CN156="Yes"),OFFSET('Sanitation Data'!$D$11,0,10*ROW('Sanitation Data'!D150)),NA())</f>
        <v>#N/A</v>
      </c>
      <c r="Z156" s="517" t="e">
        <f ca="1">+IF(AND(ISNUMBER(OFFSET('Sanitation Data'!$D$12,0,10*ROW('Sanitation Data'!D150))),'Data Summary'!CO156="Yes"),OFFSET('Sanitation Data'!$D$12,0,10*ROW('Sanitation Data'!D150)),NA())</f>
        <v>#N/A</v>
      </c>
      <c r="AA156" s="517" t="e">
        <f ca="1">+IF(AND(ISNUMBER(OFFSET('Sanitation Data'!$E$4,0,10*ROW('Sanitation Data'!E150))),'Data Summary'!CP156="Yes"),100-OFFSET('Sanitation Data'!$E$4,0,10*ROW('Sanitation Data'!E150)),NA())</f>
        <v>#N/A</v>
      </c>
      <c r="AB156" s="517" t="e">
        <f ca="1">+IF(AND(ISNUMBER(OFFSET('Sanitation Data'!$E$6,0,10*ROW('Sanitation Data'!E150))),'Data Summary'!CQ156="Yes"),OFFSET('Sanitation Data'!$E$6,0,10*ROW('Sanitation Data'!E150)),NA())</f>
        <v>#N/A</v>
      </c>
      <c r="AC156" s="517" t="e">
        <f ca="1">+IF(AND(ISNUMBER(OFFSET('Sanitation Data'!$E$10,0,10*ROW('Sanitation Data'!E150))),'Data Summary'!CR156="Yes"),OFFSET('Sanitation Data'!$E$10,0,10*ROW('Sanitation Data'!E150)),NA())</f>
        <v>#N/A</v>
      </c>
      <c r="AD156" s="517" t="e">
        <f ca="1">+IF(AND(ISNUMBER(OFFSET('Sanitation Data'!$E$11,0,10*ROW('Sanitation Data'!E150))),'Data Summary'!CS156="Yes"),OFFSET('Sanitation Data'!$E$11,0,10*ROW('Sanitation Data'!E150)),NA())</f>
        <v>#N/A</v>
      </c>
      <c r="AE156" s="517" t="e">
        <f ca="1">+IF(AND(ISNUMBER(OFFSET('Sanitation Data'!$E$12,0,10*ROW('Sanitation Data'!E150))),'Data Summary'!CT156="Yes"),OFFSET('Sanitation Data'!$E$12,0,10*ROW('Sanitation Data'!E150)),NA())</f>
        <v>#N/A</v>
      </c>
      <c r="AF156" s="517" t="e">
        <f ca="1">+IF(AND(ISNUMBER(OFFSET('Sanitation Data'!$F$4,0,10*ROW('Sanitation Data'!F150))),'Data Summary'!CU156="Yes"),100-OFFSET('Sanitation Data'!$F$4,0,10*ROW('Sanitation Data'!F150)),NA())</f>
        <v>#N/A</v>
      </c>
      <c r="AG156" s="517" t="e">
        <f ca="1">+IF(AND(ISNUMBER(OFFSET('Sanitation Data'!$F$6,0,10*ROW('Sanitation Data'!F150))),'Data Summary'!CV156="Yes"),OFFSET('Sanitation Data'!$F$6,0,10*ROW('Sanitation Data'!F150)),NA())</f>
        <v>#N/A</v>
      </c>
      <c r="AH156" s="517" t="e">
        <f ca="1">+IF(AND(ISNUMBER(OFFSET('Sanitation Data'!$F$10,0,10*ROW('Sanitation Data'!F150))),'Data Summary'!CW156="Yes"),OFFSET('Sanitation Data'!$F$10,0,10*ROW('Sanitation Data'!F150)),NA())</f>
        <v>#N/A</v>
      </c>
      <c r="AI156" s="517" t="e">
        <f ca="1">+IF(AND(ISNUMBER(OFFSET('Sanitation Data'!$F$11,0,10*ROW('Sanitation Data'!F150))),'Data Summary'!CX156="Yes"),OFFSET('Sanitation Data'!$F$11,0,10*ROW('Sanitation Data'!F150)),NA())</f>
        <v>#N/A</v>
      </c>
      <c r="AJ156" s="517" t="e">
        <f ca="1">+IF(AND(ISNUMBER(OFFSET('Sanitation Data'!$F$12,0,10*ROW('Sanitation Data'!F150))),'Data Summary'!CY156="Yes"),OFFSET('Sanitation Data'!$F$12,0,10*ROW('Sanitation Data'!F150)),NA())</f>
        <v>#N/A</v>
      </c>
      <c r="AK156" s="517" t="e">
        <f ca="1">+IF(AND(ISNUMBER(OFFSET('Sanitation Data'!$G$4,0,10*ROW('Sanitation Data'!G150))),'Data Summary'!CZ156="Yes"),100-OFFSET('Sanitation Data'!$G$4,0,10*ROW('Sanitation Data'!G150)),NA())</f>
        <v>#N/A</v>
      </c>
      <c r="AL156" s="517" t="e">
        <f ca="1">+IF(AND(ISNUMBER(OFFSET('Sanitation Data'!$G$6,0,10*ROW('Sanitation Data'!G150))),'Data Summary'!DA156="Yes"),OFFSET('Sanitation Data'!$G$6,0,10*ROW('Sanitation Data'!G150)),NA())</f>
        <v>#N/A</v>
      </c>
      <c r="AM156" s="517" t="e">
        <f ca="1">+IF(AND(ISNUMBER(OFFSET('Sanitation Data'!$G$10,0,10*ROW('Sanitation Data'!G150))),'Data Summary'!DB156="Yes"),OFFSET('Sanitation Data'!$G$10,0,10*ROW('Sanitation Data'!G150)),NA())</f>
        <v>#N/A</v>
      </c>
      <c r="AN156" s="517" t="e">
        <f ca="1">+IF(AND(ISNUMBER(OFFSET('Sanitation Data'!$G$11,0,10*ROW('Sanitation Data'!G150))),'Data Summary'!DC156="Yes"),OFFSET('Sanitation Data'!$G$11,0,10*ROW('Sanitation Data'!G150)),NA())</f>
        <v>#N/A</v>
      </c>
      <c r="AO156" s="517" t="e">
        <f ca="1">+IF(AND(ISNUMBER(OFFSET('Sanitation Data'!$G$12,0,10*ROW('Sanitation Data'!G150))),'Data Summary'!DD156="Yes"),OFFSET('Sanitation Data'!$G$12,0,10*ROW('Sanitation Data'!G150)),NA())</f>
        <v>#N/A</v>
      </c>
      <c r="AP156" s="517" t="e">
        <f ca="1">+IF(AND(ISNUMBER(OFFSET('Sanitation Data'!$H$4,0,10*ROW('Sanitation Data'!H150))),'Data Summary'!DE156="Yes"),100-OFFSET('Sanitation Data'!$H$4,0,10*ROW('Sanitation Data'!H150)),NA())</f>
        <v>#N/A</v>
      </c>
      <c r="AQ156" s="517" t="e">
        <f ca="1">+IF(AND(ISNUMBER(OFFSET('Sanitation Data'!$H$6,0,10*ROW('Sanitation Data'!H150))),'Data Summary'!DF156="Yes"),OFFSET('Sanitation Data'!$H$6,0,10*ROW('Sanitation Data'!H150)),NA())</f>
        <v>#N/A</v>
      </c>
      <c r="AR156" s="517" t="e">
        <f ca="1">+IF(AND(ISNUMBER(OFFSET('Sanitation Data'!$H$10,0,10*ROW('Sanitation Data'!H150))),'Data Summary'!DG156="Yes"),OFFSET('Sanitation Data'!$H$10,0,10*ROW('Sanitation Data'!H150)),NA())</f>
        <v>#N/A</v>
      </c>
      <c r="AS156" s="517" t="e">
        <f ca="1">+IF(AND(ISNUMBER(OFFSET('Sanitation Data'!$H$11,0,10*ROW('Sanitation Data'!H150))),'Data Summary'!DH156="Yes"),OFFSET('Sanitation Data'!$H$11,0,10*ROW('Sanitation Data'!H150)),NA())</f>
        <v>#N/A</v>
      </c>
      <c r="AT156" s="517" t="e">
        <f ca="1">+IF(AND(ISNUMBER(OFFSET('Sanitation Data'!$H$12,0,10*ROW('Sanitation Data'!H150))),'Data Summary'!DI156="Yes"),OFFSET('Sanitation Data'!$H$12,0,10*ROW('Sanitation Data'!H150)),NA())</f>
        <v>#N/A</v>
      </c>
      <c r="AU156" s="517" t="e">
        <f ca="1">+IF(AND(ISNUMBER(OFFSET('Sanitation Data'!$I$4,0,10*ROW('Sanitation Data'!I150))),'Data Summary'!DJ156="Yes"),100-OFFSET('Sanitation Data'!$I$4,0,10*ROW('Sanitation Data'!I150)),NA())</f>
        <v>#N/A</v>
      </c>
      <c r="AV156" s="517" t="e">
        <f ca="1">+IF(AND(ISNUMBER(OFFSET('Sanitation Data'!$I$6,0,10*ROW('Sanitation Data'!I150))),'Data Summary'!DK156="Yes"),OFFSET('Sanitation Data'!$I$6,0,10*ROW('Sanitation Data'!I150)),NA())</f>
        <v>#N/A</v>
      </c>
      <c r="AW156" s="517" t="e">
        <f ca="1">+IF(AND(ISNUMBER(OFFSET('Sanitation Data'!$I$10,0,10*ROW('Sanitation Data'!I150))),'Data Summary'!DL156="Yes"),OFFSET('Sanitation Data'!$I$10,0,10*ROW('Sanitation Data'!I150)),NA())</f>
        <v>#N/A</v>
      </c>
      <c r="AX156" s="517" t="e">
        <f ca="1">+IF(AND(ISNUMBER(OFFSET('Sanitation Data'!$I$11,0,10*ROW('Sanitation Data'!I150))),'Data Summary'!DM156="Yes"),OFFSET('Sanitation Data'!$I$11,0,10*ROW('Sanitation Data'!I150)),NA())</f>
        <v>#N/A</v>
      </c>
      <c r="AY156" s="517" t="e">
        <f ca="1">+IF(AND(ISNUMBER(OFFSET('Sanitation Data'!$I$12,0,10*ROW('Sanitation Data'!I150))),'Data Summary'!DN156="Yes"),OFFSET('Sanitation Data'!$I$12,0,10*ROW('Sanitation Data'!I150)),NA())</f>
        <v>#N/A</v>
      </c>
      <c r="AZ156" s="518" t="e">
        <f ca="1">+IF(AND(ISNUMBER(OFFSET('Hygiene Data'!$D$5,0,10*ROW('Hygiene Data'!D150))),'Data Summary'!DO156="Yes"),OFFSET('Hygiene Data'!$D$5,0,10*ROW('Hygiene Data'!D150)),NA())</f>
        <v>#N/A</v>
      </c>
      <c r="BA156" s="518" t="e">
        <f ca="1">+IF(AND(ISNUMBER(OFFSET('Hygiene Data'!$D$7,0,10*ROW('Hygiene Data'!D150))),'Data Summary'!DP156="Yes"),OFFSET('Hygiene Data'!$D$7,0,10*ROW('Hygiene Data'!D150)),NA())</f>
        <v>#N/A</v>
      </c>
      <c r="BB156" s="518" t="e">
        <f ca="1">+IF(AND(ISNUMBER(OFFSET('Hygiene Data'!$D$9,0,10*ROW('Hygiene Data'!D150))),'Data Summary'!DQ156="Yes"),OFFSET('Hygiene Data'!$D$9,0,10*ROW('Hygiene Data'!D150)),NA())</f>
        <v>#N/A</v>
      </c>
      <c r="BC156" s="518" t="e">
        <f ca="1">+IF(AND(ISNUMBER(OFFSET('Hygiene Data'!$E$5,0,10*ROW('Hygiene Data'!E150))),'Data Summary'!DR156="Yes"),OFFSET('Hygiene Data'!$E$5,0,10*ROW('Hygiene Data'!E150)),NA())</f>
        <v>#N/A</v>
      </c>
      <c r="BD156" s="518" t="e">
        <f ca="1">+IF(AND(ISNUMBER(OFFSET('Hygiene Data'!$E$7,0,10*ROW('Hygiene Data'!E150))),'Data Summary'!DS156="Yes"),OFFSET('Hygiene Data'!$E$7,0,10*ROW('Hygiene Data'!E150)),NA())</f>
        <v>#N/A</v>
      </c>
      <c r="BE156" s="518" t="e">
        <f ca="1">+IF(AND(ISNUMBER(OFFSET('Hygiene Data'!$E$9,0,10*ROW('Hygiene Data'!E150))),'Data Summary'!DT156="Yes"),OFFSET('Hygiene Data'!$E$9,0,10*ROW('Hygiene Data'!E150)),NA())</f>
        <v>#N/A</v>
      </c>
      <c r="BF156" s="518" t="e">
        <f ca="1">+IF(AND(ISNUMBER(OFFSET('Hygiene Data'!$F$5,0,10*ROW('Hygiene Data'!F150))),'Data Summary'!DU156="Yes"),OFFSET('Hygiene Data'!$F$5,0,10*ROW('Hygiene Data'!F150)),NA())</f>
        <v>#N/A</v>
      </c>
      <c r="BG156" s="518" t="e">
        <f ca="1">+IF(AND(ISNUMBER(OFFSET('Hygiene Data'!$F$7,0,10*ROW('Hygiene Data'!F150))),'Data Summary'!DV156="Yes"),OFFSET('Hygiene Data'!$F$7,0,10*ROW('Hygiene Data'!F150)),NA())</f>
        <v>#N/A</v>
      </c>
      <c r="BH156" s="518" t="e">
        <f ca="1">+IF(AND(ISNUMBER(OFFSET('Hygiene Data'!$F$9,0,10*ROW('Hygiene Data'!F150))),'Data Summary'!DW156="Yes"),OFFSET('Hygiene Data'!$F$9,0,10*ROW('Hygiene Data'!F150)),NA())</f>
        <v>#N/A</v>
      </c>
      <c r="BI156" s="518" t="e">
        <f ca="1">+IF(AND(ISNUMBER(OFFSET('Hygiene Data'!$G$5,0,10*ROW('Hygiene Data'!G150))),'Data Summary'!DX156="Yes"),OFFSET('Hygiene Data'!$G$5,0,10*ROW('Hygiene Data'!G150)),NA())</f>
        <v>#N/A</v>
      </c>
      <c r="BJ156" s="518" t="e">
        <f ca="1">+IF(AND(ISNUMBER(OFFSET('Hygiene Data'!$G$7,0,10*ROW('Hygiene Data'!G150))),'Data Summary'!DY156="Yes"),OFFSET('Hygiene Data'!$G$7,0,10*ROW('Hygiene Data'!G150)),NA())</f>
        <v>#N/A</v>
      </c>
      <c r="BK156" s="518" t="e">
        <f ca="1">+IF(AND(ISNUMBER(OFFSET('Hygiene Data'!$G$9,0,10*ROW('Hygiene Data'!G150))),'Data Summary'!DZ156="Yes"),OFFSET('Hygiene Data'!$G$9,0,10*ROW('Hygiene Data'!G150)),NA())</f>
        <v>#N/A</v>
      </c>
      <c r="BL156" s="518" t="e">
        <f ca="1">+IF(AND(ISNUMBER(OFFSET('Hygiene Data'!$H$5,0,10*ROW('Hygiene Data'!H150))),'Data Summary'!EA156="Yes"),OFFSET('Hygiene Data'!$H$5,0,10*ROW('Hygiene Data'!H150)),NA())</f>
        <v>#N/A</v>
      </c>
      <c r="BM156" s="518" t="e">
        <f ca="1">+IF(AND(ISNUMBER(OFFSET('Hygiene Data'!$H$7,0,10*ROW('Hygiene Data'!H150))),'Data Summary'!EB156="Yes"),OFFSET('Hygiene Data'!$H$7,0,10*ROW('Hygiene Data'!H150)),NA())</f>
        <v>#N/A</v>
      </c>
      <c r="BN156" s="518" t="e">
        <f ca="1">+IF(AND(ISNUMBER(OFFSET('Hygiene Data'!$H$9,0,10*ROW('Hygiene Data'!H150))),'Data Summary'!EC156="Yes"),OFFSET('Hygiene Data'!$H$9,0,10*ROW('Hygiene Data'!H150)),NA())</f>
        <v>#N/A</v>
      </c>
      <c r="BO156" s="518" t="e">
        <f ca="1">+IF(AND(ISNUMBER(OFFSET('Hygiene Data'!$I$5,0,10*ROW('Hygiene Data'!I150))),'Data Summary'!ED156="Yes"),OFFSET('Hygiene Data'!$I$5,0,10*ROW('Hygiene Data'!I150)),NA())</f>
        <v>#N/A</v>
      </c>
      <c r="BP156" s="518" t="e">
        <f ca="1">+IF(AND(ISNUMBER(OFFSET('Hygiene Data'!$I$7,0,10*ROW('Hygiene Data'!I150))),'Data Summary'!EE156="Yes"),OFFSET('Hygiene Data'!$I$7,0,10*ROW('Hygiene Data'!I150)),NA())</f>
        <v>#N/A</v>
      </c>
      <c r="BQ156" s="518" t="e">
        <f ca="1">+IF(AND(ISNUMBER(OFFSET('Hygiene Data'!$I$9,0,10*ROW('Hygiene Data'!I150))),'Data Summary'!EF156="Yes"),OFFSET('Hygiene Data'!$I$9,0,10*ROW('Hygiene Data'!I150)),NA())</f>
        <v>#N/A</v>
      </c>
    </row>
    <row r="157" spans="1:69" x14ac:dyDescent="0.25">
      <c r="A157" s="514" t="e">
        <f ca="1">+RIGHT('Data Summary'!A157,LEN('Data Summary'!A157)-9)</f>
        <v>#VALUE!</v>
      </c>
      <c r="B157" s="488" t="str">
        <f ca="1">+IF(ISTEXT('Data Summary'!B157),'Data Summary'!B157,"")</f>
        <v/>
      </c>
      <c r="C157" s="515" t="e">
        <f ca="1">+VALUE('Data Summary'!C157)</f>
        <v>#VALUE!</v>
      </c>
      <c r="D157" s="516" t="e">
        <f ca="1">+IF(AND(ISNUMBER(OFFSET('Water Data'!$D$4,0,10*ROW('Water Data'!D151))),'Data Summary'!BS157="Yes"),100-OFFSET('Water Data'!$D$4,0,10*ROW('Water Data'!D151)),NA())</f>
        <v>#N/A</v>
      </c>
      <c r="E157" s="516" t="e">
        <f ca="1">+IF(AND(ISNUMBER(OFFSET('Water Data'!$D$6,0,10*ROW('Water Data'!D151))),'Data Summary'!BT157="Yes"),OFFSET('Water Data'!$D$6,0,10*ROW('Water Data'!D151)),NA())</f>
        <v>#N/A</v>
      </c>
      <c r="F157" s="516" t="e">
        <f ca="1">+IF(AND(ISNUMBER(OFFSET('Water Data'!$D$9,0,10*ROW('Water Data'!D151))),'Data Summary'!BU157="Yes"),OFFSET('Water Data'!$D$9,0,10*ROW('Water Data'!D151)),NA())</f>
        <v>#N/A</v>
      </c>
      <c r="G157" s="516" t="e">
        <f ca="1">+IF(AND(ISNUMBER(OFFSET('Water Data'!$E$4,0,10*ROW('Water Data'!E151))),'Data Summary'!BV157="Yes"),100-OFFSET('Water Data'!$E$4,0,10*ROW('Water Data'!E151)),NA())</f>
        <v>#N/A</v>
      </c>
      <c r="H157" s="516" t="e">
        <f ca="1">+IF(AND(ISNUMBER(OFFSET('Water Data'!$E$6,0,10*ROW('Water Data'!E151))),'Data Summary'!BW157="Yes"),OFFSET('Water Data'!$E$6,0,10*ROW('Water Data'!E151)),NA())</f>
        <v>#N/A</v>
      </c>
      <c r="I157" s="516" t="e">
        <f ca="1">+IF(AND(ISNUMBER(OFFSET('Water Data'!$E$9,0,10*ROW('Water Data'!E151))),'Data Summary'!BX157="Yes"),OFFSET('Water Data'!$E$9,0,10*ROW('Water Data'!E151)),NA())</f>
        <v>#N/A</v>
      </c>
      <c r="J157" s="516" t="e">
        <f ca="1">+IF(AND(ISNUMBER(OFFSET('Water Data'!$F$4,0,10*ROW('Water Data'!F151))),'Data Summary'!BY157="Yes"),100-OFFSET('Water Data'!$F$4,0,10*ROW('Water Data'!F151)),NA())</f>
        <v>#N/A</v>
      </c>
      <c r="K157" s="516" t="e">
        <f ca="1">+IF(AND(ISNUMBER(OFFSET('Water Data'!$F$6,0,10*ROW('Water Data'!F151))),'Data Summary'!BZ157="Yes"),OFFSET('Water Data'!$F$6,0,10*ROW('Water Data'!F151)),NA())</f>
        <v>#N/A</v>
      </c>
      <c r="L157" s="516" t="e">
        <f ca="1">+IF(AND(ISNUMBER(OFFSET('Water Data'!$F$9,0,10*ROW('Water Data'!F151))),'Data Summary'!CA157="Yes"),OFFSET('Water Data'!$F$9,0,10*ROW('Water Data'!F151)),NA())</f>
        <v>#N/A</v>
      </c>
      <c r="M157" s="516" t="e">
        <f ca="1">+IF(AND(ISNUMBER(OFFSET('Water Data'!$G$4,0,10*ROW('Water Data'!G151))),'Data Summary'!CB157="Yes"),100-OFFSET('Water Data'!$G$4,0,10*ROW('Water Data'!G151)),NA())</f>
        <v>#N/A</v>
      </c>
      <c r="N157" s="516" t="e">
        <f ca="1">+IF(AND(ISNUMBER(OFFSET('Water Data'!$G$6,0,10*ROW('Water Data'!G151))),'Data Summary'!CC157="Yes"),OFFSET('Water Data'!$G$6,0,10*ROW('Water Data'!G151)),NA())</f>
        <v>#N/A</v>
      </c>
      <c r="O157" s="516" t="e">
        <f ca="1">+IF(AND(ISNUMBER(OFFSET('Water Data'!$G$9,0,10*ROW('Water Data'!G151))),'Data Summary'!CD157="Yes"),OFFSET('Water Data'!$G$9,0,10*ROW('Water Data'!G151)),NA())</f>
        <v>#N/A</v>
      </c>
      <c r="P157" s="516" t="e">
        <f ca="1">+IF(AND(ISNUMBER(OFFSET('Water Data'!$H$4,0,10*ROW('Water Data'!H151))),'Data Summary'!CE157="Yes"),100-OFFSET('Water Data'!$H$4,0,10*ROW('Water Data'!H151)),NA())</f>
        <v>#N/A</v>
      </c>
      <c r="Q157" s="516" t="e">
        <f ca="1">+IF(AND(ISNUMBER(OFFSET('Water Data'!$H$6,0,10*ROW('Water Data'!H151))),'Data Summary'!CF157="Yes"),OFFSET('Water Data'!$H$6,0,10*ROW('Water Data'!H151)),NA())</f>
        <v>#N/A</v>
      </c>
      <c r="R157" s="516" t="e">
        <f ca="1">+IF(AND(ISNUMBER(OFFSET('Water Data'!$H$9,0,10*ROW('Water Data'!H151))),'Data Summary'!CG157="Yes"),OFFSET('Water Data'!$H$9,0,10*ROW('Water Data'!H151)),NA())</f>
        <v>#N/A</v>
      </c>
      <c r="S157" s="516" t="e">
        <f ca="1">+IF(AND(ISNUMBER(OFFSET('Water Data'!$I$4,0,10*ROW('Water Data'!I151))),'Data Summary'!CH157="Yes"),100-OFFSET('Water Data'!$I$4,0,10*ROW('Water Data'!I151)),NA())</f>
        <v>#N/A</v>
      </c>
      <c r="T157" s="516" t="e">
        <f ca="1">+IF(AND(ISNUMBER(OFFSET('Water Data'!$I$6,0,10*ROW('Water Data'!I151))),'Data Summary'!CI157="Yes"),OFFSET('Water Data'!$I$6,0,10*ROW('Water Data'!I151)),NA())</f>
        <v>#N/A</v>
      </c>
      <c r="U157" s="516" t="e">
        <f ca="1">+IF(AND(ISNUMBER(OFFSET('Water Data'!$I$9,0,10*ROW('Water Data'!I151))),'Data Summary'!CJ157="Yes"),OFFSET('Water Data'!$I$9,0,10*ROW('Water Data'!I151)),NA())</f>
        <v>#N/A</v>
      </c>
      <c r="V157" s="517" t="e">
        <f ca="1">+IF(AND(ISNUMBER(OFFSET('Sanitation Data'!$D$4,0,10*ROW('Sanitation Data'!D151))),'Data Summary'!CK157="Yes"),100-OFFSET('Sanitation Data'!$D$4,0,10*ROW('Sanitation Data'!D151)),NA())</f>
        <v>#N/A</v>
      </c>
      <c r="W157" s="517" t="e">
        <f ca="1">+IF(AND(ISNUMBER(OFFSET('Sanitation Data'!$D$6,0,10*ROW('Sanitation Data'!D151))),'Data Summary'!CL157="Yes"),OFFSET('Sanitation Data'!$D$6,0,10*ROW('Sanitation Data'!D151)),NA())</f>
        <v>#N/A</v>
      </c>
      <c r="X157" s="517" t="e">
        <f ca="1">+IF(AND(ISNUMBER(OFFSET('Sanitation Data'!$D$10,0,10*ROW('Sanitation Data'!D151))),'Data Summary'!CM157="Yes"),OFFSET('Sanitation Data'!$D$10,0,10*ROW('Sanitation Data'!D151)),NA())</f>
        <v>#N/A</v>
      </c>
      <c r="Y157" s="517" t="e">
        <f ca="1">+IF(AND(ISNUMBER(OFFSET('Sanitation Data'!$D$11,0,10*ROW('Sanitation Data'!D151))),'Data Summary'!CN157="Yes"),OFFSET('Sanitation Data'!$D$11,0,10*ROW('Sanitation Data'!D151)),NA())</f>
        <v>#N/A</v>
      </c>
      <c r="Z157" s="517" t="e">
        <f ca="1">+IF(AND(ISNUMBER(OFFSET('Sanitation Data'!$D$12,0,10*ROW('Sanitation Data'!D151))),'Data Summary'!CO157="Yes"),OFFSET('Sanitation Data'!$D$12,0,10*ROW('Sanitation Data'!D151)),NA())</f>
        <v>#N/A</v>
      </c>
      <c r="AA157" s="517" t="e">
        <f ca="1">+IF(AND(ISNUMBER(OFFSET('Sanitation Data'!$E$4,0,10*ROW('Sanitation Data'!E151))),'Data Summary'!CP157="Yes"),100-OFFSET('Sanitation Data'!$E$4,0,10*ROW('Sanitation Data'!E151)),NA())</f>
        <v>#N/A</v>
      </c>
      <c r="AB157" s="517" t="e">
        <f ca="1">+IF(AND(ISNUMBER(OFFSET('Sanitation Data'!$E$6,0,10*ROW('Sanitation Data'!E151))),'Data Summary'!CQ157="Yes"),OFFSET('Sanitation Data'!$E$6,0,10*ROW('Sanitation Data'!E151)),NA())</f>
        <v>#N/A</v>
      </c>
      <c r="AC157" s="517" t="e">
        <f ca="1">+IF(AND(ISNUMBER(OFFSET('Sanitation Data'!$E$10,0,10*ROW('Sanitation Data'!E151))),'Data Summary'!CR157="Yes"),OFFSET('Sanitation Data'!$E$10,0,10*ROW('Sanitation Data'!E151)),NA())</f>
        <v>#N/A</v>
      </c>
      <c r="AD157" s="517" t="e">
        <f ca="1">+IF(AND(ISNUMBER(OFFSET('Sanitation Data'!$E$11,0,10*ROW('Sanitation Data'!E151))),'Data Summary'!CS157="Yes"),OFFSET('Sanitation Data'!$E$11,0,10*ROW('Sanitation Data'!E151)),NA())</f>
        <v>#N/A</v>
      </c>
      <c r="AE157" s="517" t="e">
        <f ca="1">+IF(AND(ISNUMBER(OFFSET('Sanitation Data'!$E$12,0,10*ROW('Sanitation Data'!E151))),'Data Summary'!CT157="Yes"),OFFSET('Sanitation Data'!$E$12,0,10*ROW('Sanitation Data'!E151)),NA())</f>
        <v>#N/A</v>
      </c>
      <c r="AF157" s="517" t="e">
        <f ca="1">+IF(AND(ISNUMBER(OFFSET('Sanitation Data'!$F$4,0,10*ROW('Sanitation Data'!F151))),'Data Summary'!CU157="Yes"),100-OFFSET('Sanitation Data'!$F$4,0,10*ROW('Sanitation Data'!F151)),NA())</f>
        <v>#N/A</v>
      </c>
      <c r="AG157" s="517" t="e">
        <f ca="1">+IF(AND(ISNUMBER(OFFSET('Sanitation Data'!$F$6,0,10*ROW('Sanitation Data'!F151))),'Data Summary'!CV157="Yes"),OFFSET('Sanitation Data'!$F$6,0,10*ROW('Sanitation Data'!F151)),NA())</f>
        <v>#N/A</v>
      </c>
      <c r="AH157" s="517" t="e">
        <f ca="1">+IF(AND(ISNUMBER(OFFSET('Sanitation Data'!$F$10,0,10*ROW('Sanitation Data'!F151))),'Data Summary'!CW157="Yes"),OFFSET('Sanitation Data'!$F$10,0,10*ROW('Sanitation Data'!F151)),NA())</f>
        <v>#N/A</v>
      </c>
      <c r="AI157" s="517" t="e">
        <f ca="1">+IF(AND(ISNUMBER(OFFSET('Sanitation Data'!$F$11,0,10*ROW('Sanitation Data'!F151))),'Data Summary'!CX157="Yes"),OFFSET('Sanitation Data'!$F$11,0,10*ROW('Sanitation Data'!F151)),NA())</f>
        <v>#N/A</v>
      </c>
      <c r="AJ157" s="517" t="e">
        <f ca="1">+IF(AND(ISNUMBER(OFFSET('Sanitation Data'!$F$12,0,10*ROW('Sanitation Data'!F151))),'Data Summary'!CY157="Yes"),OFFSET('Sanitation Data'!$F$12,0,10*ROW('Sanitation Data'!F151)),NA())</f>
        <v>#N/A</v>
      </c>
      <c r="AK157" s="517" t="e">
        <f ca="1">+IF(AND(ISNUMBER(OFFSET('Sanitation Data'!$G$4,0,10*ROW('Sanitation Data'!G151))),'Data Summary'!CZ157="Yes"),100-OFFSET('Sanitation Data'!$G$4,0,10*ROW('Sanitation Data'!G151)),NA())</f>
        <v>#N/A</v>
      </c>
      <c r="AL157" s="517" t="e">
        <f ca="1">+IF(AND(ISNUMBER(OFFSET('Sanitation Data'!$G$6,0,10*ROW('Sanitation Data'!G151))),'Data Summary'!DA157="Yes"),OFFSET('Sanitation Data'!$G$6,0,10*ROW('Sanitation Data'!G151)),NA())</f>
        <v>#N/A</v>
      </c>
      <c r="AM157" s="517" t="e">
        <f ca="1">+IF(AND(ISNUMBER(OFFSET('Sanitation Data'!$G$10,0,10*ROW('Sanitation Data'!G151))),'Data Summary'!DB157="Yes"),OFFSET('Sanitation Data'!$G$10,0,10*ROW('Sanitation Data'!G151)),NA())</f>
        <v>#N/A</v>
      </c>
      <c r="AN157" s="517" t="e">
        <f ca="1">+IF(AND(ISNUMBER(OFFSET('Sanitation Data'!$G$11,0,10*ROW('Sanitation Data'!G151))),'Data Summary'!DC157="Yes"),OFFSET('Sanitation Data'!$G$11,0,10*ROW('Sanitation Data'!G151)),NA())</f>
        <v>#N/A</v>
      </c>
      <c r="AO157" s="517" t="e">
        <f ca="1">+IF(AND(ISNUMBER(OFFSET('Sanitation Data'!$G$12,0,10*ROW('Sanitation Data'!G151))),'Data Summary'!DD157="Yes"),OFFSET('Sanitation Data'!$G$12,0,10*ROW('Sanitation Data'!G151)),NA())</f>
        <v>#N/A</v>
      </c>
      <c r="AP157" s="517" t="e">
        <f ca="1">+IF(AND(ISNUMBER(OFFSET('Sanitation Data'!$H$4,0,10*ROW('Sanitation Data'!H151))),'Data Summary'!DE157="Yes"),100-OFFSET('Sanitation Data'!$H$4,0,10*ROW('Sanitation Data'!H151)),NA())</f>
        <v>#N/A</v>
      </c>
      <c r="AQ157" s="517" t="e">
        <f ca="1">+IF(AND(ISNUMBER(OFFSET('Sanitation Data'!$H$6,0,10*ROW('Sanitation Data'!H151))),'Data Summary'!DF157="Yes"),OFFSET('Sanitation Data'!$H$6,0,10*ROW('Sanitation Data'!H151)),NA())</f>
        <v>#N/A</v>
      </c>
      <c r="AR157" s="517" t="e">
        <f ca="1">+IF(AND(ISNUMBER(OFFSET('Sanitation Data'!$H$10,0,10*ROW('Sanitation Data'!H151))),'Data Summary'!DG157="Yes"),OFFSET('Sanitation Data'!$H$10,0,10*ROW('Sanitation Data'!H151)),NA())</f>
        <v>#N/A</v>
      </c>
      <c r="AS157" s="517" t="e">
        <f ca="1">+IF(AND(ISNUMBER(OFFSET('Sanitation Data'!$H$11,0,10*ROW('Sanitation Data'!H151))),'Data Summary'!DH157="Yes"),OFFSET('Sanitation Data'!$H$11,0,10*ROW('Sanitation Data'!H151)),NA())</f>
        <v>#N/A</v>
      </c>
      <c r="AT157" s="517" t="e">
        <f ca="1">+IF(AND(ISNUMBER(OFFSET('Sanitation Data'!$H$12,0,10*ROW('Sanitation Data'!H151))),'Data Summary'!DI157="Yes"),OFFSET('Sanitation Data'!$H$12,0,10*ROW('Sanitation Data'!H151)),NA())</f>
        <v>#N/A</v>
      </c>
      <c r="AU157" s="517" t="e">
        <f ca="1">+IF(AND(ISNUMBER(OFFSET('Sanitation Data'!$I$4,0,10*ROW('Sanitation Data'!I151))),'Data Summary'!DJ157="Yes"),100-OFFSET('Sanitation Data'!$I$4,0,10*ROW('Sanitation Data'!I151)),NA())</f>
        <v>#N/A</v>
      </c>
      <c r="AV157" s="517" t="e">
        <f ca="1">+IF(AND(ISNUMBER(OFFSET('Sanitation Data'!$I$6,0,10*ROW('Sanitation Data'!I151))),'Data Summary'!DK157="Yes"),OFFSET('Sanitation Data'!$I$6,0,10*ROW('Sanitation Data'!I151)),NA())</f>
        <v>#N/A</v>
      </c>
      <c r="AW157" s="517" t="e">
        <f ca="1">+IF(AND(ISNUMBER(OFFSET('Sanitation Data'!$I$10,0,10*ROW('Sanitation Data'!I151))),'Data Summary'!DL157="Yes"),OFFSET('Sanitation Data'!$I$10,0,10*ROW('Sanitation Data'!I151)),NA())</f>
        <v>#N/A</v>
      </c>
      <c r="AX157" s="517" t="e">
        <f ca="1">+IF(AND(ISNUMBER(OFFSET('Sanitation Data'!$I$11,0,10*ROW('Sanitation Data'!I151))),'Data Summary'!DM157="Yes"),OFFSET('Sanitation Data'!$I$11,0,10*ROW('Sanitation Data'!I151)),NA())</f>
        <v>#N/A</v>
      </c>
      <c r="AY157" s="517" t="e">
        <f ca="1">+IF(AND(ISNUMBER(OFFSET('Sanitation Data'!$I$12,0,10*ROW('Sanitation Data'!I151))),'Data Summary'!DN157="Yes"),OFFSET('Sanitation Data'!$I$12,0,10*ROW('Sanitation Data'!I151)),NA())</f>
        <v>#N/A</v>
      </c>
      <c r="AZ157" s="518" t="e">
        <f ca="1">+IF(AND(ISNUMBER(OFFSET('Hygiene Data'!$D$5,0,10*ROW('Hygiene Data'!D151))),'Data Summary'!DO157="Yes"),OFFSET('Hygiene Data'!$D$5,0,10*ROW('Hygiene Data'!D151)),NA())</f>
        <v>#N/A</v>
      </c>
      <c r="BA157" s="518" t="e">
        <f ca="1">+IF(AND(ISNUMBER(OFFSET('Hygiene Data'!$D$7,0,10*ROW('Hygiene Data'!D151))),'Data Summary'!DP157="Yes"),OFFSET('Hygiene Data'!$D$7,0,10*ROW('Hygiene Data'!D151)),NA())</f>
        <v>#N/A</v>
      </c>
      <c r="BB157" s="518" t="e">
        <f ca="1">+IF(AND(ISNUMBER(OFFSET('Hygiene Data'!$D$9,0,10*ROW('Hygiene Data'!D151))),'Data Summary'!DQ157="Yes"),OFFSET('Hygiene Data'!$D$9,0,10*ROW('Hygiene Data'!D151)),NA())</f>
        <v>#N/A</v>
      </c>
      <c r="BC157" s="518" t="e">
        <f ca="1">+IF(AND(ISNUMBER(OFFSET('Hygiene Data'!$E$5,0,10*ROW('Hygiene Data'!E151))),'Data Summary'!DR157="Yes"),OFFSET('Hygiene Data'!$E$5,0,10*ROW('Hygiene Data'!E151)),NA())</f>
        <v>#N/A</v>
      </c>
      <c r="BD157" s="518" t="e">
        <f ca="1">+IF(AND(ISNUMBER(OFFSET('Hygiene Data'!$E$7,0,10*ROW('Hygiene Data'!E151))),'Data Summary'!DS157="Yes"),OFFSET('Hygiene Data'!$E$7,0,10*ROW('Hygiene Data'!E151)),NA())</f>
        <v>#N/A</v>
      </c>
      <c r="BE157" s="518" t="e">
        <f ca="1">+IF(AND(ISNUMBER(OFFSET('Hygiene Data'!$E$9,0,10*ROW('Hygiene Data'!E151))),'Data Summary'!DT157="Yes"),OFFSET('Hygiene Data'!$E$9,0,10*ROW('Hygiene Data'!E151)),NA())</f>
        <v>#N/A</v>
      </c>
      <c r="BF157" s="518" t="e">
        <f ca="1">+IF(AND(ISNUMBER(OFFSET('Hygiene Data'!$F$5,0,10*ROW('Hygiene Data'!F151))),'Data Summary'!DU157="Yes"),OFFSET('Hygiene Data'!$F$5,0,10*ROW('Hygiene Data'!F151)),NA())</f>
        <v>#N/A</v>
      </c>
      <c r="BG157" s="518" t="e">
        <f ca="1">+IF(AND(ISNUMBER(OFFSET('Hygiene Data'!$F$7,0,10*ROW('Hygiene Data'!F151))),'Data Summary'!DV157="Yes"),OFFSET('Hygiene Data'!$F$7,0,10*ROW('Hygiene Data'!F151)),NA())</f>
        <v>#N/A</v>
      </c>
      <c r="BH157" s="518" t="e">
        <f ca="1">+IF(AND(ISNUMBER(OFFSET('Hygiene Data'!$F$9,0,10*ROW('Hygiene Data'!F151))),'Data Summary'!DW157="Yes"),OFFSET('Hygiene Data'!$F$9,0,10*ROW('Hygiene Data'!F151)),NA())</f>
        <v>#N/A</v>
      </c>
      <c r="BI157" s="518" t="e">
        <f ca="1">+IF(AND(ISNUMBER(OFFSET('Hygiene Data'!$G$5,0,10*ROW('Hygiene Data'!G151))),'Data Summary'!DX157="Yes"),OFFSET('Hygiene Data'!$G$5,0,10*ROW('Hygiene Data'!G151)),NA())</f>
        <v>#N/A</v>
      </c>
      <c r="BJ157" s="518" t="e">
        <f ca="1">+IF(AND(ISNUMBER(OFFSET('Hygiene Data'!$G$7,0,10*ROW('Hygiene Data'!G151))),'Data Summary'!DY157="Yes"),OFFSET('Hygiene Data'!$G$7,0,10*ROW('Hygiene Data'!G151)),NA())</f>
        <v>#N/A</v>
      </c>
      <c r="BK157" s="518" t="e">
        <f ca="1">+IF(AND(ISNUMBER(OFFSET('Hygiene Data'!$G$9,0,10*ROW('Hygiene Data'!G151))),'Data Summary'!DZ157="Yes"),OFFSET('Hygiene Data'!$G$9,0,10*ROW('Hygiene Data'!G151)),NA())</f>
        <v>#N/A</v>
      </c>
      <c r="BL157" s="518" t="e">
        <f ca="1">+IF(AND(ISNUMBER(OFFSET('Hygiene Data'!$H$5,0,10*ROW('Hygiene Data'!H151))),'Data Summary'!EA157="Yes"),OFFSET('Hygiene Data'!$H$5,0,10*ROW('Hygiene Data'!H151)),NA())</f>
        <v>#N/A</v>
      </c>
      <c r="BM157" s="518" t="e">
        <f ca="1">+IF(AND(ISNUMBER(OFFSET('Hygiene Data'!$H$7,0,10*ROW('Hygiene Data'!H151))),'Data Summary'!EB157="Yes"),OFFSET('Hygiene Data'!$H$7,0,10*ROW('Hygiene Data'!H151)),NA())</f>
        <v>#N/A</v>
      </c>
      <c r="BN157" s="518" t="e">
        <f ca="1">+IF(AND(ISNUMBER(OFFSET('Hygiene Data'!$H$9,0,10*ROW('Hygiene Data'!H151))),'Data Summary'!EC157="Yes"),OFFSET('Hygiene Data'!$H$9,0,10*ROW('Hygiene Data'!H151)),NA())</f>
        <v>#N/A</v>
      </c>
      <c r="BO157" s="518" t="e">
        <f ca="1">+IF(AND(ISNUMBER(OFFSET('Hygiene Data'!$I$5,0,10*ROW('Hygiene Data'!I151))),'Data Summary'!ED157="Yes"),OFFSET('Hygiene Data'!$I$5,0,10*ROW('Hygiene Data'!I151)),NA())</f>
        <v>#N/A</v>
      </c>
      <c r="BP157" s="518" t="e">
        <f ca="1">+IF(AND(ISNUMBER(OFFSET('Hygiene Data'!$I$7,0,10*ROW('Hygiene Data'!I151))),'Data Summary'!EE157="Yes"),OFFSET('Hygiene Data'!$I$7,0,10*ROW('Hygiene Data'!I151)),NA())</f>
        <v>#N/A</v>
      </c>
      <c r="BQ157" s="518" t="e">
        <f ca="1">+IF(AND(ISNUMBER(OFFSET('Hygiene Data'!$I$9,0,10*ROW('Hygiene Data'!I151))),'Data Summary'!EF157="Yes"),OFFSET('Hygiene Data'!$I$9,0,10*ROW('Hygiene Data'!I151)),NA())</f>
        <v>#N/A</v>
      </c>
    </row>
    <row r="158" spans="1:69" x14ac:dyDescent="0.25">
      <c r="A158" s="514" t="e">
        <f ca="1">+RIGHT('Data Summary'!A158,LEN('Data Summary'!A158)-9)</f>
        <v>#VALUE!</v>
      </c>
      <c r="B158" s="488" t="str">
        <f ca="1">+IF(ISTEXT('Data Summary'!B158),'Data Summary'!B158,"")</f>
        <v/>
      </c>
      <c r="C158" s="515" t="e">
        <f ca="1">+VALUE('Data Summary'!C158)</f>
        <v>#VALUE!</v>
      </c>
      <c r="D158" s="516" t="e">
        <f ca="1">+IF(AND(ISNUMBER(OFFSET('Water Data'!$D$4,0,10*ROW('Water Data'!D152))),'Data Summary'!BS158="Yes"),100-OFFSET('Water Data'!$D$4,0,10*ROW('Water Data'!D152)),NA())</f>
        <v>#N/A</v>
      </c>
      <c r="E158" s="516" t="e">
        <f ca="1">+IF(AND(ISNUMBER(OFFSET('Water Data'!$D$6,0,10*ROW('Water Data'!D152))),'Data Summary'!BT158="Yes"),OFFSET('Water Data'!$D$6,0,10*ROW('Water Data'!D152)),NA())</f>
        <v>#N/A</v>
      </c>
      <c r="F158" s="516" t="e">
        <f ca="1">+IF(AND(ISNUMBER(OFFSET('Water Data'!$D$9,0,10*ROW('Water Data'!D152))),'Data Summary'!BU158="Yes"),OFFSET('Water Data'!$D$9,0,10*ROW('Water Data'!D152)),NA())</f>
        <v>#N/A</v>
      </c>
      <c r="G158" s="516" t="e">
        <f ca="1">+IF(AND(ISNUMBER(OFFSET('Water Data'!$E$4,0,10*ROW('Water Data'!E152))),'Data Summary'!BV158="Yes"),100-OFFSET('Water Data'!$E$4,0,10*ROW('Water Data'!E152)),NA())</f>
        <v>#N/A</v>
      </c>
      <c r="H158" s="516" t="e">
        <f ca="1">+IF(AND(ISNUMBER(OFFSET('Water Data'!$E$6,0,10*ROW('Water Data'!E152))),'Data Summary'!BW158="Yes"),OFFSET('Water Data'!$E$6,0,10*ROW('Water Data'!E152)),NA())</f>
        <v>#N/A</v>
      </c>
      <c r="I158" s="516" t="e">
        <f ca="1">+IF(AND(ISNUMBER(OFFSET('Water Data'!$E$9,0,10*ROW('Water Data'!E152))),'Data Summary'!BX158="Yes"),OFFSET('Water Data'!$E$9,0,10*ROW('Water Data'!E152)),NA())</f>
        <v>#N/A</v>
      </c>
      <c r="J158" s="516" t="e">
        <f ca="1">+IF(AND(ISNUMBER(OFFSET('Water Data'!$F$4,0,10*ROW('Water Data'!F152))),'Data Summary'!BY158="Yes"),100-OFFSET('Water Data'!$F$4,0,10*ROW('Water Data'!F152)),NA())</f>
        <v>#N/A</v>
      </c>
      <c r="K158" s="516" t="e">
        <f ca="1">+IF(AND(ISNUMBER(OFFSET('Water Data'!$F$6,0,10*ROW('Water Data'!F152))),'Data Summary'!BZ158="Yes"),OFFSET('Water Data'!$F$6,0,10*ROW('Water Data'!F152)),NA())</f>
        <v>#N/A</v>
      </c>
      <c r="L158" s="516" t="e">
        <f ca="1">+IF(AND(ISNUMBER(OFFSET('Water Data'!$F$9,0,10*ROW('Water Data'!F152))),'Data Summary'!CA158="Yes"),OFFSET('Water Data'!$F$9,0,10*ROW('Water Data'!F152)),NA())</f>
        <v>#N/A</v>
      </c>
      <c r="M158" s="516" t="e">
        <f ca="1">+IF(AND(ISNUMBER(OFFSET('Water Data'!$G$4,0,10*ROW('Water Data'!G152))),'Data Summary'!CB158="Yes"),100-OFFSET('Water Data'!$G$4,0,10*ROW('Water Data'!G152)),NA())</f>
        <v>#N/A</v>
      </c>
      <c r="N158" s="516" t="e">
        <f ca="1">+IF(AND(ISNUMBER(OFFSET('Water Data'!$G$6,0,10*ROW('Water Data'!G152))),'Data Summary'!CC158="Yes"),OFFSET('Water Data'!$G$6,0,10*ROW('Water Data'!G152)),NA())</f>
        <v>#N/A</v>
      </c>
      <c r="O158" s="516" t="e">
        <f ca="1">+IF(AND(ISNUMBER(OFFSET('Water Data'!$G$9,0,10*ROW('Water Data'!G152))),'Data Summary'!CD158="Yes"),OFFSET('Water Data'!$G$9,0,10*ROW('Water Data'!G152)),NA())</f>
        <v>#N/A</v>
      </c>
      <c r="P158" s="516" t="e">
        <f ca="1">+IF(AND(ISNUMBER(OFFSET('Water Data'!$H$4,0,10*ROW('Water Data'!H152))),'Data Summary'!CE158="Yes"),100-OFFSET('Water Data'!$H$4,0,10*ROW('Water Data'!H152)),NA())</f>
        <v>#N/A</v>
      </c>
      <c r="Q158" s="516" t="e">
        <f ca="1">+IF(AND(ISNUMBER(OFFSET('Water Data'!$H$6,0,10*ROW('Water Data'!H152))),'Data Summary'!CF158="Yes"),OFFSET('Water Data'!$H$6,0,10*ROW('Water Data'!H152)),NA())</f>
        <v>#N/A</v>
      </c>
      <c r="R158" s="516" t="e">
        <f ca="1">+IF(AND(ISNUMBER(OFFSET('Water Data'!$H$9,0,10*ROW('Water Data'!H152))),'Data Summary'!CG158="Yes"),OFFSET('Water Data'!$H$9,0,10*ROW('Water Data'!H152)),NA())</f>
        <v>#N/A</v>
      </c>
      <c r="S158" s="516" t="e">
        <f ca="1">+IF(AND(ISNUMBER(OFFSET('Water Data'!$I$4,0,10*ROW('Water Data'!I152))),'Data Summary'!CH158="Yes"),100-OFFSET('Water Data'!$I$4,0,10*ROW('Water Data'!I152)),NA())</f>
        <v>#N/A</v>
      </c>
      <c r="T158" s="516" t="e">
        <f ca="1">+IF(AND(ISNUMBER(OFFSET('Water Data'!$I$6,0,10*ROW('Water Data'!I152))),'Data Summary'!CI158="Yes"),OFFSET('Water Data'!$I$6,0,10*ROW('Water Data'!I152)),NA())</f>
        <v>#N/A</v>
      </c>
      <c r="U158" s="516" t="e">
        <f ca="1">+IF(AND(ISNUMBER(OFFSET('Water Data'!$I$9,0,10*ROW('Water Data'!I152))),'Data Summary'!CJ158="Yes"),OFFSET('Water Data'!$I$9,0,10*ROW('Water Data'!I152)),NA())</f>
        <v>#N/A</v>
      </c>
      <c r="V158" s="517" t="e">
        <f ca="1">+IF(AND(ISNUMBER(OFFSET('Sanitation Data'!$D$4,0,10*ROW('Sanitation Data'!D152))),'Data Summary'!CK158="Yes"),100-OFFSET('Sanitation Data'!$D$4,0,10*ROW('Sanitation Data'!D152)),NA())</f>
        <v>#N/A</v>
      </c>
      <c r="W158" s="517" t="e">
        <f ca="1">+IF(AND(ISNUMBER(OFFSET('Sanitation Data'!$D$6,0,10*ROW('Sanitation Data'!D152))),'Data Summary'!CL158="Yes"),OFFSET('Sanitation Data'!$D$6,0,10*ROW('Sanitation Data'!D152)),NA())</f>
        <v>#N/A</v>
      </c>
      <c r="X158" s="517" t="e">
        <f ca="1">+IF(AND(ISNUMBER(OFFSET('Sanitation Data'!$D$10,0,10*ROW('Sanitation Data'!D152))),'Data Summary'!CM158="Yes"),OFFSET('Sanitation Data'!$D$10,0,10*ROW('Sanitation Data'!D152)),NA())</f>
        <v>#N/A</v>
      </c>
      <c r="Y158" s="517" t="e">
        <f ca="1">+IF(AND(ISNUMBER(OFFSET('Sanitation Data'!$D$11,0,10*ROW('Sanitation Data'!D152))),'Data Summary'!CN158="Yes"),OFFSET('Sanitation Data'!$D$11,0,10*ROW('Sanitation Data'!D152)),NA())</f>
        <v>#N/A</v>
      </c>
      <c r="Z158" s="517" t="e">
        <f ca="1">+IF(AND(ISNUMBER(OFFSET('Sanitation Data'!$D$12,0,10*ROW('Sanitation Data'!D152))),'Data Summary'!CO158="Yes"),OFFSET('Sanitation Data'!$D$12,0,10*ROW('Sanitation Data'!D152)),NA())</f>
        <v>#N/A</v>
      </c>
      <c r="AA158" s="517" t="e">
        <f ca="1">+IF(AND(ISNUMBER(OFFSET('Sanitation Data'!$E$4,0,10*ROW('Sanitation Data'!E152))),'Data Summary'!CP158="Yes"),100-OFFSET('Sanitation Data'!$E$4,0,10*ROW('Sanitation Data'!E152)),NA())</f>
        <v>#N/A</v>
      </c>
      <c r="AB158" s="517" t="e">
        <f ca="1">+IF(AND(ISNUMBER(OFFSET('Sanitation Data'!$E$6,0,10*ROW('Sanitation Data'!E152))),'Data Summary'!CQ158="Yes"),OFFSET('Sanitation Data'!$E$6,0,10*ROW('Sanitation Data'!E152)),NA())</f>
        <v>#N/A</v>
      </c>
      <c r="AC158" s="517" t="e">
        <f ca="1">+IF(AND(ISNUMBER(OFFSET('Sanitation Data'!$E$10,0,10*ROW('Sanitation Data'!E152))),'Data Summary'!CR158="Yes"),OFFSET('Sanitation Data'!$E$10,0,10*ROW('Sanitation Data'!E152)),NA())</f>
        <v>#N/A</v>
      </c>
      <c r="AD158" s="517" t="e">
        <f ca="1">+IF(AND(ISNUMBER(OFFSET('Sanitation Data'!$E$11,0,10*ROW('Sanitation Data'!E152))),'Data Summary'!CS158="Yes"),OFFSET('Sanitation Data'!$E$11,0,10*ROW('Sanitation Data'!E152)),NA())</f>
        <v>#N/A</v>
      </c>
      <c r="AE158" s="517" t="e">
        <f ca="1">+IF(AND(ISNUMBER(OFFSET('Sanitation Data'!$E$12,0,10*ROW('Sanitation Data'!E152))),'Data Summary'!CT158="Yes"),OFFSET('Sanitation Data'!$E$12,0,10*ROW('Sanitation Data'!E152)),NA())</f>
        <v>#N/A</v>
      </c>
      <c r="AF158" s="517" t="e">
        <f ca="1">+IF(AND(ISNUMBER(OFFSET('Sanitation Data'!$F$4,0,10*ROW('Sanitation Data'!F152))),'Data Summary'!CU158="Yes"),100-OFFSET('Sanitation Data'!$F$4,0,10*ROW('Sanitation Data'!F152)),NA())</f>
        <v>#N/A</v>
      </c>
      <c r="AG158" s="517" t="e">
        <f ca="1">+IF(AND(ISNUMBER(OFFSET('Sanitation Data'!$F$6,0,10*ROW('Sanitation Data'!F152))),'Data Summary'!CV158="Yes"),OFFSET('Sanitation Data'!$F$6,0,10*ROW('Sanitation Data'!F152)),NA())</f>
        <v>#N/A</v>
      </c>
      <c r="AH158" s="517" t="e">
        <f ca="1">+IF(AND(ISNUMBER(OFFSET('Sanitation Data'!$F$10,0,10*ROW('Sanitation Data'!F152))),'Data Summary'!CW158="Yes"),OFFSET('Sanitation Data'!$F$10,0,10*ROW('Sanitation Data'!F152)),NA())</f>
        <v>#N/A</v>
      </c>
      <c r="AI158" s="517" t="e">
        <f ca="1">+IF(AND(ISNUMBER(OFFSET('Sanitation Data'!$F$11,0,10*ROW('Sanitation Data'!F152))),'Data Summary'!CX158="Yes"),OFFSET('Sanitation Data'!$F$11,0,10*ROW('Sanitation Data'!F152)),NA())</f>
        <v>#N/A</v>
      </c>
      <c r="AJ158" s="517" t="e">
        <f ca="1">+IF(AND(ISNUMBER(OFFSET('Sanitation Data'!$F$12,0,10*ROW('Sanitation Data'!F152))),'Data Summary'!CY158="Yes"),OFFSET('Sanitation Data'!$F$12,0,10*ROW('Sanitation Data'!F152)),NA())</f>
        <v>#N/A</v>
      </c>
      <c r="AK158" s="517" t="e">
        <f ca="1">+IF(AND(ISNUMBER(OFFSET('Sanitation Data'!$G$4,0,10*ROW('Sanitation Data'!G152))),'Data Summary'!CZ158="Yes"),100-OFFSET('Sanitation Data'!$G$4,0,10*ROW('Sanitation Data'!G152)),NA())</f>
        <v>#N/A</v>
      </c>
      <c r="AL158" s="517" t="e">
        <f ca="1">+IF(AND(ISNUMBER(OFFSET('Sanitation Data'!$G$6,0,10*ROW('Sanitation Data'!G152))),'Data Summary'!DA158="Yes"),OFFSET('Sanitation Data'!$G$6,0,10*ROW('Sanitation Data'!G152)),NA())</f>
        <v>#N/A</v>
      </c>
      <c r="AM158" s="517" t="e">
        <f ca="1">+IF(AND(ISNUMBER(OFFSET('Sanitation Data'!$G$10,0,10*ROW('Sanitation Data'!G152))),'Data Summary'!DB158="Yes"),OFFSET('Sanitation Data'!$G$10,0,10*ROW('Sanitation Data'!G152)),NA())</f>
        <v>#N/A</v>
      </c>
      <c r="AN158" s="517" t="e">
        <f ca="1">+IF(AND(ISNUMBER(OFFSET('Sanitation Data'!$G$11,0,10*ROW('Sanitation Data'!G152))),'Data Summary'!DC158="Yes"),OFFSET('Sanitation Data'!$G$11,0,10*ROW('Sanitation Data'!G152)),NA())</f>
        <v>#N/A</v>
      </c>
      <c r="AO158" s="517" t="e">
        <f ca="1">+IF(AND(ISNUMBER(OFFSET('Sanitation Data'!$G$12,0,10*ROW('Sanitation Data'!G152))),'Data Summary'!DD158="Yes"),OFFSET('Sanitation Data'!$G$12,0,10*ROW('Sanitation Data'!G152)),NA())</f>
        <v>#N/A</v>
      </c>
      <c r="AP158" s="517" t="e">
        <f ca="1">+IF(AND(ISNUMBER(OFFSET('Sanitation Data'!$H$4,0,10*ROW('Sanitation Data'!H152))),'Data Summary'!DE158="Yes"),100-OFFSET('Sanitation Data'!$H$4,0,10*ROW('Sanitation Data'!H152)),NA())</f>
        <v>#N/A</v>
      </c>
      <c r="AQ158" s="517" t="e">
        <f ca="1">+IF(AND(ISNUMBER(OFFSET('Sanitation Data'!$H$6,0,10*ROW('Sanitation Data'!H152))),'Data Summary'!DF158="Yes"),OFFSET('Sanitation Data'!$H$6,0,10*ROW('Sanitation Data'!H152)),NA())</f>
        <v>#N/A</v>
      </c>
      <c r="AR158" s="517" t="e">
        <f ca="1">+IF(AND(ISNUMBER(OFFSET('Sanitation Data'!$H$10,0,10*ROW('Sanitation Data'!H152))),'Data Summary'!DG158="Yes"),OFFSET('Sanitation Data'!$H$10,0,10*ROW('Sanitation Data'!H152)),NA())</f>
        <v>#N/A</v>
      </c>
      <c r="AS158" s="517" t="e">
        <f ca="1">+IF(AND(ISNUMBER(OFFSET('Sanitation Data'!$H$11,0,10*ROW('Sanitation Data'!H152))),'Data Summary'!DH158="Yes"),OFFSET('Sanitation Data'!$H$11,0,10*ROW('Sanitation Data'!H152)),NA())</f>
        <v>#N/A</v>
      </c>
      <c r="AT158" s="517" t="e">
        <f ca="1">+IF(AND(ISNUMBER(OFFSET('Sanitation Data'!$H$12,0,10*ROW('Sanitation Data'!H152))),'Data Summary'!DI158="Yes"),OFFSET('Sanitation Data'!$H$12,0,10*ROW('Sanitation Data'!H152)),NA())</f>
        <v>#N/A</v>
      </c>
      <c r="AU158" s="517" t="e">
        <f ca="1">+IF(AND(ISNUMBER(OFFSET('Sanitation Data'!$I$4,0,10*ROW('Sanitation Data'!I152))),'Data Summary'!DJ158="Yes"),100-OFFSET('Sanitation Data'!$I$4,0,10*ROW('Sanitation Data'!I152)),NA())</f>
        <v>#N/A</v>
      </c>
      <c r="AV158" s="517" t="e">
        <f ca="1">+IF(AND(ISNUMBER(OFFSET('Sanitation Data'!$I$6,0,10*ROW('Sanitation Data'!I152))),'Data Summary'!DK158="Yes"),OFFSET('Sanitation Data'!$I$6,0,10*ROW('Sanitation Data'!I152)),NA())</f>
        <v>#N/A</v>
      </c>
      <c r="AW158" s="517" t="e">
        <f ca="1">+IF(AND(ISNUMBER(OFFSET('Sanitation Data'!$I$10,0,10*ROW('Sanitation Data'!I152))),'Data Summary'!DL158="Yes"),OFFSET('Sanitation Data'!$I$10,0,10*ROW('Sanitation Data'!I152)),NA())</f>
        <v>#N/A</v>
      </c>
      <c r="AX158" s="517" t="e">
        <f ca="1">+IF(AND(ISNUMBER(OFFSET('Sanitation Data'!$I$11,0,10*ROW('Sanitation Data'!I152))),'Data Summary'!DM158="Yes"),OFFSET('Sanitation Data'!$I$11,0,10*ROW('Sanitation Data'!I152)),NA())</f>
        <v>#N/A</v>
      </c>
      <c r="AY158" s="517" t="e">
        <f ca="1">+IF(AND(ISNUMBER(OFFSET('Sanitation Data'!$I$12,0,10*ROW('Sanitation Data'!I152))),'Data Summary'!DN158="Yes"),OFFSET('Sanitation Data'!$I$12,0,10*ROW('Sanitation Data'!I152)),NA())</f>
        <v>#N/A</v>
      </c>
      <c r="AZ158" s="518" t="e">
        <f ca="1">+IF(AND(ISNUMBER(OFFSET('Hygiene Data'!$D$5,0,10*ROW('Hygiene Data'!D152))),'Data Summary'!DO158="Yes"),OFFSET('Hygiene Data'!$D$5,0,10*ROW('Hygiene Data'!D152)),NA())</f>
        <v>#N/A</v>
      </c>
      <c r="BA158" s="518" t="e">
        <f ca="1">+IF(AND(ISNUMBER(OFFSET('Hygiene Data'!$D$7,0,10*ROW('Hygiene Data'!D152))),'Data Summary'!DP158="Yes"),OFFSET('Hygiene Data'!$D$7,0,10*ROW('Hygiene Data'!D152)),NA())</f>
        <v>#N/A</v>
      </c>
      <c r="BB158" s="518" t="e">
        <f ca="1">+IF(AND(ISNUMBER(OFFSET('Hygiene Data'!$D$9,0,10*ROW('Hygiene Data'!D152))),'Data Summary'!DQ158="Yes"),OFFSET('Hygiene Data'!$D$9,0,10*ROW('Hygiene Data'!D152)),NA())</f>
        <v>#N/A</v>
      </c>
      <c r="BC158" s="518" t="e">
        <f ca="1">+IF(AND(ISNUMBER(OFFSET('Hygiene Data'!$E$5,0,10*ROW('Hygiene Data'!E152))),'Data Summary'!DR158="Yes"),OFFSET('Hygiene Data'!$E$5,0,10*ROW('Hygiene Data'!E152)),NA())</f>
        <v>#N/A</v>
      </c>
      <c r="BD158" s="518" t="e">
        <f ca="1">+IF(AND(ISNUMBER(OFFSET('Hygiene Data'!$E$7,0,10*ROW('Hygiene Data'!E152))),'Data Summary'!DS158="Yes"),OFFSET('Hygiene Data'!$E$7,0,10*ROW('Hygiene Data'!E152)),NA())</f>
        <v>#N/A</v>
      </c>
      <c r="BE158" s="518" t="e">
        <f ca="1">+IF(AND(ISNUMBER(OFFSET('Hygiene Data'!$E$9,0,10*ROW('Hygiene Data'!E152))),'Data Summary'!DT158="Yes"),OFFSET('Hygiene Data'!$E$9,0,10*ROW('Hygiene Data'!E152)),NA())</f>
        <v>#N/A</v>
      </c>
      <c r="BF158" s="518" t="e">
        <f ca="1">+IF(AND(ISNUMBER(OFFSET('Hygiene Data'!$F$5,0,10*ROW('Hygiene Data'!F152))),'Data Summary'!DU158="Yes"),OFFSET('Hygiene Data'!$F$5,0,10*ROW('Hygiene Data'!F152)),NA())</f>
        <v>#N/A</v>
      </c>
      <c r="BG158" s="518" t="e">
        <f ca="1">+IF(AND(ISNUMBER(OFFSET('Hygiene Data'!$F$7,0,10*ROW('Hygiene Data'!F152))),'Data Summary'!DV158="Yes"),OFFSET('Hygiene Data'!$F$7,0,10*ROW('Hygiene Data'!F152)),NA())</f>
        <v>#N/A</v>
      </c>
      <c r="BH158" s="518" t="e">
        <f ca="1">+IF(AND(ISNUMBER(OFFSET('Hygiene Data'!$F$9,0,10*ROW('Hygiene Data'!F152))),'Data Summary'!DW158="Yes"),OFFSET('Hygiene Data'!$F$9,0,10*ROW('Hygiene Data'!F152)),NA())</f>
        <v>#N/A</v>
      </c>
      <c r="BI158" s="518" t="e">
        <f ca="1">+IF(AND(ISNUMBER(OFFSET('Hygiene Data'!$G$5,0,10*ROW('Hygiene Data'!G152))),'Data Summary'!DX158="Yes"),OFFSET('Hygiene Data'!$G$5,0,10*ROW('Hygiene Data'!G152)),NA())</f>
        <v>#N/A</v>
      </c>
      <c r="BJ158" s="518" t="e">
        <f ca="1">+IF(AND(ISNUMBER(OFFSET('Hygiene Data'!$G$7,0,10*ROW('Hygiene Data'!G152))),'Data Summary'!DY158="Yes"),OFFSET('Hygiene Data'!$G$7,0,10*ROW('Hygiene Data'!G152)),NA())</f>
        <v>#N/A</v>
      </c>
      <c r="BK158" s="518" t="e">
        <f ca="1">+IF(AND(ISNUMBER(OFFSET('Hygiene Data'!$G$9,0,10*ROW('Hygiene Data'!G152))),'Data Summary'!DZ158="Yes"),OFFSET('Hygiene Data'!$G$9,0,10*ROW('Hygiene Data'!G152)),NA())</f>
        <v>#N/A</v>
      </c>
      <c r="BL158" s="518" t="e">
        <f ca="1">+IF(AND(ISNUMBER(OFFSET('Hygiene Data'!$H$5,0,10*ROW('Hygiene Data'!H152))),'Data Summary'!EA158="Yes"),OFFSET('Hygiene Data'!$H$5,0,10*ROW('Hygiene Data'!H152)),NA())</f>
        <v>#N/A</v>
      </c>
      <c r="BM158" s="518" t="e">
        <f ca="1">+IF(AND(ISNUMBER(OFFSET('Hygiene Data'!$H$7,0,10*ROW('Hygiene Data'!H152))),'Data Summary'!EB158="Yes"),OFFSET('Hygiene Data'!$H$7,0,10*ROW('Hygiene Data'!H152)),NA())</f>
        <v>#N/A</v>
      </c>
      <c r="BN158" s="518" t="e">
        <f ca="1">+IF(AND(ISNUMBER(OFFSET('Hygiene Data'!$H$9,0,10*ROW('Hygiene Data'!H152))),'Data Summary'!EC158="Yes"),OFFSET('Hygiene Data'!$H$9,0,10*ROW('Hygiene Data'!H152)),NA())</f>
        <v>#N/A</v>
      </c>
      <c r="BO158" s="518" t="e">
        <f ca="1">+IF(AND(ISNUMBER(OFFSET('Hygiene Data'!$I$5,0,10*ROW('Hygiene Data'!I152))),'Data Summary'!ED158="Yes"),OFFSET('Hygiene Data'!$I$5,0,10*ROW('Hygiene Data'!I152)),NA())</f>
        <v>#N/A</v>
      </c>
      <c r="BP158" s="518" t="e">
        <f ca="1">+IF(AND(ISNUMBER(OFFSET('Hygiene Data'!$I$7,0,10*ROW('Hygiene Data'!I152))),'Data Summary'!EE158="Yes"),OFFSET('Hygiene Data'!$I$7,0,10*ROW('Hygiene Data'!I152)),NA())</f>
        <v>#N/A</v>
      </c>
      <c r="BQ158" s="518" t="e">
        <f ca="1">+IF(AND(ISNUMBER(OFFSET('Hygiene Data'!$I$9,0,10*ROW('Hygiene Data'!I152))),'Data Summary'!EF158="Yes"),OFFSET('Hygiene Data'!$I$9,0,10*ROW('Hygiene Data'!I152)),NA())</f>
        <v>#N/A</v>
      </c>
    </row>
    <row r="159" spans="1:69" x14ac:dyDescent="0.25">
      <c r="A159" s="514" t="e">
        <f ca="1">+RIGHT('Data Summary'!A159,LEN('Data Summary'!A159)-9)</f>
        <v>#VALUE!</v>
      </c>
      <c r="B159" s="488" t="str">
        <f ca="1">+IF(ISTEXT('Data Summary'!B159),'Data Summary'!B159,"")</f>
        <v/>
      </c>
      <c r="C159" s="515" t="e">
        <f ca="1">+VALUE('Data Summary'!C159)</f>
        <v>#VALUE!</v>
      </c>
      <c r="D159" s="516" t="e">
        <f ca="1">+IF(AND(ISNUMBER(OFFSET('Water Data'!$D$4,0,10*ROW('Water Data'!D153))),'Data Summary'!BS159="Yes"),100-OFFSET('Water Data'!$D$4,0,10*ROW('Water Data'!D153)),NA())</f>
        <v>#N/A</v>
      </c>
      <c r="E159" s="516" t="e">
        <f ca="1">+IF(AND(ISNUMBER(OFFSET('Water Data'!$D$6,0,10*ROW('Water Data'!D153))),'Data Summary'!BT159="Yes"),OFFSET('Water Data'!$D$6,0,10*ROW('Water Data'!D153)),NA())</f>
        <v>#N/A</v>
      </c>
      <c r="F159" s="516" t="e">
        <f ca="1">+IF(AND(ISNUMBER(OFFSET('Water Data'!$D$9,0,10*ROW('Water Data'!D153))),'Data Summary'!BU159="Yes"),OFFSET('Water Data'!$D$9,0,10*ROW('Water Data'!D153)),NA())</f>
        <v>#N/A</v>
      </c>
      <c r="G159" s="516" t="e">
        <f ca="1">+IF(AND(ISNUMBER(OFFSET('Water Data'!$E$4,0,10*ROW('Water Data'!E153))),'Data Summary'!BV159="Yes"),100-OFFSET('Water Data'!$E$4,0,10*ROW('Water Data'!E153)),NA())</f>
        <v>#N/A</v>
      </c>
      <c r="H159" s="516" t="e">
        <f ca="1">+IF(AND(ISNUMBER(OFFSET('Water Data'!$E$6,0,10*ROW('Water Data'!E153))),'Data Summary'!BW159="Yes"),OFFSET('Water Data'!$E$6,0,10*ROW('Water Data'!E153)),NA())</f>
        <v>#N/A</v>
      </c>
      <c r="I159" s="516" t="e">
        <f ca="1">+IF(AND(ISNUMBER(OFFSET('Water Data'!$E$9,0,10*ROW('Water Data'!E153))),'Data Summary'!BX159="Yes"),OFFSET('Water Data'!$E$9,0,10*ROW('Water Data'!E153)),NA())</f>
        <v>#N/A</v>
      </c>
      <c r="J159" s="516" t="e">
        <f ca="1">+IF(AND(ISNUMBER(OFFSET('Water Data'!$F$4,0,10*ROW('Water Data'!F153))),'Data Summary'!BY159="Yes"),100-OFFSET('Water Data'!$F$4,0,10*ROW('Water Data'!F153)),NA())</f>
        <v>#N/A</v>
      </c>
      <c r="K159" s="516" t="e">
        <f ca="1">+IF(AND(ISNUMBER(OFFSET('Water Data'!$F$6,0,10*ROW('Water Data'!F153))),'Data Summary'!BZ159="Yes"),OFFSET('Water Data'!$F$6,0,10*ROW('Water Data'!F153)),NA())</f>
        <v>#N/A</v>
      </c>
      <c r="L159" s="516" t="e">
        <f ca="1">+IF(AND(ISNUMBER(OFFSET('Water Data'!$F$9,0,10*ROW('Water Data'!F153))),'Data Summary'!CA159="Yes"),OFFSET('Water Data'!$F$9,0,10*ROW('Water Data'!F153)),NA())</f>
        <v>#N/A</v>
      </c>
      <c r="M159" s="516" t="e">
        <f ca="1">+IF(AND(ISNUMBER(OFFSET('Water Data'!$G$4,0,10*ROW('Water Data'!G153))),'Data Summary'!CB159="Yes"),100-OFFSET('Water Data'!$G$4,0,10*ROW('Water Data'!G153)),NA())</f>
        <v>#N/A</v>
      </c>
      <c r="N159" s="516" t="e">
        <f ca="1">+IF(AND(ISNUMBER(OFFSET('Water Data'!$G$6,0,10*ROW('Water Data'!G153))),'Data Summary'!CC159="Yes"),OFFSET('Water Data'!$G$6,0,10*ROW('Water Data'!G153)),NA())</f>
        <v>#N/A</v>
      </c>
      <c r="O159" s="516" t="e">
        <f ca="1">+IF(AND(ISNUMBER(OFFSET('Water Data'!$G$9,0,10*ROW('Water Data'!G153))),'Data Summary'!CD159="Yes"),OFFSET('Water Data'!$G$9,0,10*ROW('Water Data'!G153)),NA())</f>
        <v>#N/A</v>
      </c>
      <c r="P159" s="516" t="e">
        <f ca="1">+IF(AND(ISNUMBER(OFFSET('Water Data'!$H$4,0,10*ROW('Water Data'!H153))),'Data Summary'!CE159="Yes"),100-OFFSET('Water Data'!$H$4,0,10*ROW('Water Data'!H153)),NA())</f>
        <v>#N/A</v>
      </c>
      <c r="Q159" s="516" t="e">
        <f ca="1">+IF(AND(ISNUMBER(OFFSET('Water Data'!$H$6,0,10*ROW('Water Data'!H153))),'Data Summary'!CF159="Yes"),OFFSET('Water Data'!$H$6,0,10*ROW('Water Data'!H153)),NA())</f>
        <v>#N/A</v>
      </c>
      <c r="R159" s="516" t="e">
        <f ca="1">+IF(AND(ISNUMBER(OFFSET('Water Data'!$H$9,0,10*ROW('Water Data'!H153))),'Data Summary'!CG159="Yes"),OFFSET('Water Data'!$H$9,0,10*ROW('Water Data'!H153)),NA())</f>
        <v>#N/A</v>
      </c>
      <c r="S159" s="516" t="e">
        <f ca="1">+IF(AND(ISNUMBER(OFFSET('Water Data'!$I$4,0,10*ROW('Water Data'!I153))),'Data Summary'!CH159="Yes"),100-OFFSET('Water Data'!$I$4,0,10*ROW('Water Data'!I153)),NA())</f>
        <v>#N/A</v>
      </c>
      <c r="T159" s="516" t="e">
        <f ca="1">+IF(AND(ISNUMBER(OFFSET('Water Data'!$I$6,0,10*ROW('Water Data'!I153))),'Data Summary'!CI159="Yes"),OFFSET('Water Data'!$I$6,0,10*ROW('Water Data'!I153)),NA())</f>
        <v>#N/A</v>
      </c>
      <c r="U159" s="516" t="e">
        <f ca="1">+IF(AND(ISNUMBER(OFFSET('Water Data'!$I$9,0,10*ROW('Water Data'!I153))),'Data Summary'!CJ159="Yes"),OFFSET('Water Data'!$I$9,0,10*ROW('Water Data'!I153)),NA())</f>
        <v>#N/A</v>
      </c>
      <c r="V159" s="517" t="e">
        <f ca="1">+IF(AND(ISNUMBER(OFFSET('Sanitation Data'!$D$4,0,10*ROW('Sanitation Data'!D153))),'Data Summary'!CK159="Yes"),100-OFFSET('Sanitation Data'!$D$4,0,10*ROW('Sanitation Data'!D153)),NA())</f>
        <v>#N/A</v>
      </c>
      <c r="W159" s="517" t="e">
        <f ca="1">+IF(AND(ISNUMBER(OFFSET('Sanitation Data'!$D$6,0,10*ROW('Sanitation Data'!D153))),'Data Summary'!CL159="Yes"),OFFSET('Sanitation Data'!$D$6,0,10*ROW('Sanitation Data'!D153)),NA())</f>
        <v>#N/A</v>
      </c>
      <c r="X159" s="517" t="e">
        <f ca="1">+IF(AND(ISNUMBER(OFFSET('Sanitation Data'!$D$10,0,10*ROW('Sanitation Data'!D153))),'Data Summary'!CM159="Yes"),OFFSET('Sanitation Data'!$D$10,0,10*ROW('Sanitation Data'!D153)),NA())</f>
        <v>#N/A</v>
      </c>
      <c r="Y159" s="517" t="e">
        <f ca="1">+IF(AND(ISNUMBER(OFFSET('Sanitation Data'!$D$11,0,10*ROW('Sanitation Data'!D153))),'Data Summary'!CN159="Yes"),OFFSET('Sanitation Data'!$D$11,0,10*ROW('Sanitation Data'!D153)),NA())</f>
        <v>#N/A</v>
      </c>
      <c r="Z159" s="517" t="e">
        <f ca="1">+IF(AND(ISNUMBER(OFFSET('Sanitation Data'!$D$12,0,10*ROW('Sanitation Data'!D153))),'Data Summary'!CO159="Yes"),OFFSET('Sanitation Data'!$D$12,0,10*ROW('Sanitation Data'!D153)),NA())</f>
        <v>#N/A</v>
      </c>
      <c r="AA159" s="517" t="e">
        <f ca="1">+IF(AND(ISNUMBER(OFFSET('Sanitation Data'!$E$4,0,10*ROW('Sanitation Data'!E153))),'Data Summary'!CP159="Yes"),100-OFFSET('Sanitation Data'!$E$4,0,10*ROW('Sanitation Data'!E153)),NA())</f>
        <v>#N/A</v>
      </c>
      <c r="AB159" s="517" t="e">
        <f ca="1">+IF(AND(ISNUMBER(OFFSET('Sanitation Data'!$E$6,0,10*ROW('Sanitation Data'!E153))),'Data Summary'!CQ159="Yes"),OFFSET('Sanitation Data'!$E$6,0,10*ROW('Sanitation Data'!E153)),NA())</f>
        <v>#N/A</v>
      </c>
      <c r="AC159" s="517" t="e">
        <f ca="1">+IF(AND(ISNUMBER(OFFSET('Sanitation Data'!$E$10,0,10*ROW('Sanitation Data'!E153))),'Data Summary'!CR159="Yes"),OFFSET('Sanitation Data'!$E$10,0,10*ROW('Sanitation Data'!E153)),NA())</f>
        <v>#N/A</v>
      </c>
      <c r="AD159" s="517" t="e">
        <f ca="1">+IF(AND(ISNUMBER(OFFSET('Sanitation Data'!$E$11,0,10*ROW('Sanitation Data'!E153))),'Data Summary'!CS159="Yes"),OFFSET('Sanitation Data'!$E$11,0,10*ROW('Sanitation Data'!E153)),NA())</f>
        <v>#N/A</v>
      </c>
      <c r="AE159" s="517" t="e">
        <f ca="1">+IF(AND(ISNUMBER(OFFSET('Sanitation Data'!$E$12,0,10*ROW('Sanitation Data'!E153))),'Data Summary'!CT159="Yes"),OFFSET('Sanitation Data'!$E$12,0,10*ROW('Sanitation Data'!E153)),NA())</f>
        <v>#N/A</v>
      </c>
      <c r="AF159" s="517" t="e">
        <f ca="1">+IF(AND(ISNUMBER(OFFSET('Sanitation Data'!$F$4,0,10*ROW('Sanitation Data'!F153))),'Data Summary'!CU159="Yes"),100-OFFSET('Sanitation Data'!$F$4,0,10*ROW('Sanitation Data'!F153)),NA())</f>
        <v>#N/A</v>
      </c>
      <c r="AG159" s="517" t="e">
        <f ca="1">+IF(AND(ISNUMBER(OFFSET('Sanitation Data'!$F$6,0,10*ROW('Sanitation Data'!F153))),'Data Summary'!CV159="Yes"),OFFSET('Sanitation Data'!$F$6,0,10*ROW('Sanitation Data'!F153)),NA())</f>
        <v>#N/A</v>
      </c>
      <c r="AH159" s="517" t="e">
        <f ca="1">+IF(AND(ISNUMBER(OFFSET('Sanitation Data'!$F$10,0,10*ROW('Sanitation Data'!F153))),'Data Summary'!CW159="Yes"),OFFSET('Sanitation Data'!$F$10,0,10*ROW('Sanitation Data'!F153)),NA())</f>
        <v>#N/A</v>
      </c>
      <c r="AI159" s="517" t="e">
        <f ca="1">+IF(AND(ISNUMBER(OFFSET('Sanitation Data'!$F$11,0,10*ROW('Sanitation Data'!F153))),'Data Summary'!CX159="Yes"),OFFSET('Sanitation Data'!$F$11,0,10*ROW('Sanitation Data'!F153)),NA())</f>
        <v>#N/A</v>
      </c>
      <c r="AJ159" s="517" t="e">
        <f ca="1">+IF(AND(ISNUMBER(OFFSET('Sanitation Data'!$F$12,0,10*ROW('Sanitation Data'!F153))),'Data Summary'!CY159="Yes"),OFFSET('Sanitation Data'!$F$12,0,10*ROW('Sanitation Data'!F153)),NA())</f>
        <v>#N/A</v>
      </c>
      <c r="AK159" s="517" t="e">
        <f ca="1">+IF(AND(ISNUMBER(OFFSET('Sanitation Data'!$G$4,0,10*ROW('Sanitation Data'!G153))),'Data Summary'!CZ159="Yes"),100-OFFSET('Sanitation Data'!$G$4,0,10*ROW('Sanitation Data'!G153)),NA())</f>
        <v>#N/A</v>
      </c>
      <c r="AL159" s="517" t="e">
        <f ca="1">+IF(AND(ISNUMBER(OFFSET('Sanitation Data'!$G$6,0,10*ROW('Sanitation Data'!G153))),'Data Summary'!DA159="Yes"),OFFSET('Sanitation Data'!$G$6,0,10*ROW('Sanitation Data'!G153)),NA())</f>
        <v>#N/A</v>
      </c>
      <c r="AM159" s="517" t="e">
        <f ca="1">+IF(AND(ISNUMBER(OFFSET('Sanitation Data'!$G$10,0,10*ROW('Sanitation Data'!G153))),'Data Summary'!DB159="Yes"),OFFSET('Sanitation Data'!$G$10,0,10*ROW('Sanitation Data'!G153)),NA())</f>
        <v>#N/A</v>
      </c>
      <c r="AN159" s="517" t="e">
        <f ca="1">+IF(AND(ISNUMBER(OFFSET('Sanitation Data'!$G$11,0,10*ROW('Sanitation Data'!G153))),'Data Summary'!DC159="Yes"),OFFSET('Sanitation Data'!$G$11,0,10*ROW('Sanitation Data'!G153)),NA())</f>
        <v>#N/A</v>
      </c>
      <c r="AO159" s="517" t="e">
        <f ca="1">+IF(AND(ISNUMBER(OFFSET('Sanitation Data'!$G$12,0,10*ROW('Sanitation Data'!G153))),'Data Summary'!DD159="Yes"),OFFSET('Sanitation Data'!$G$12,0,10*ROW('Sanitation Data'!G153)),NA())</f>
        <v>#N/A</v>
      </c>
      <c r="AP159" s="517" t="e">
        <f ca="1">+IF(AND(ISNUMBER(OFFSET('Sanitation Data'!$H$4,0,10*ROW('Sanitation Data'!H153))),'Data Summary'!DE159="Yes"),100-OFFSET('Sanitation Data'!$H$4,0,10*ROW('Sanitation Data'!H153)),NA())</f>
        <v>#N/A</v>
      </c>
      <c r="AQ159" s="517" t="e">
        <f ca="1">+IF(AND(ISNUMBER(OFFSET('Sanitation Data'!$H$6,0,10*ROW('Sanitation Data'!H153))),'Data Summary'!DF159="Yes"),OFFSET('Sanitation Data'!$H$6,0,10*ROW('Sanitation Data'!H153)),NA())</f>
        <v>#N/A</v>
      </c>
      <c r="AR159" s="517" t="e">
        <f ca="1">+IF(AND(ISNUMBER(OFFSET('Sanitation Data'!$H$10,0,10*ROW('Sanitation Data'!H153))),'Data Summary'!DG159="Yes"),OFFSET('Sanitation Data'!$H$10,0,10*ROW('Sanitation Data'!H153)),NA())</f>
        <v>#N/A</v>
      </c>
      <c r="AS159" s="517" t="e">
        <f ca="1">+IF(AND(ISNUMBER(OFFSET('Sanitation Data'!$H$11,0,10*ROW('Sanitation Data'!H153))),'Data Summary'!DH159="Yes"),OFFSET('Sanitation Data'!$H$11,0,10*ROW('Sanitation Data'!H153)),NA())</f>
        <v>#N/A</v>
      </c>
      <c r="AT159" s="517" t="e">
        <f ca="1">+IF(AND(ISNUMBER(OFFSET('Sanitation Data'!$H$12,0,10*ROW('Sanitation Data'!H153))),'Data Summary'!DI159="Yes"),OFFSET('Sanitation Data'!$H$12,0,10*ROW('Sanitation Data'!H153)),NA())</f>
        <v>#N/A</v>
      </c>
      <c r="AU159" s="517" t="e">
        <f ca="1">+IF(AND(ISNUMBER(OFFSET('Sanitation Data'!$I$4,0,10*ROW('Sanitation Data'!I153))),'Data Summary'!DJ159="Yes"),100-OFFSET('Sanitation Data'!$I$4,0,10*ROW('Sanitation Data'!I153)),NA())</f>
        <v>#N/A</v>
      </c>
      <c r="AV159" s="517" t="e">
        <f ca="1">+IF(AND(ISNUMBER(OFFSET('Sanitation Data'!$I$6,0,10*ROW('Sanitation Data'!I153))),'Data Summary'!DK159="Yes"),OFFSET('Sanitation Data'!$I$6,0,10*ROW('Sanitation Data'!I153)),NA())</f>
        <v>#N/A</v>
      </c>
      <c r="AW159" s="517" t="e">
        <f ca="1">+IF(AND(ISNUMBER(OFFSET('Sanitation Data'!$I$10,0,10*ROW('Sanitation Data'!I153))),'Data Summary'!DL159="Yes"),OFFSET('Sanitation Data'!$I$10,0,10*ROW('Sanitation Data'!I153)),NA())</f>
        <v>#N/A</v>
      </c>
      <c r="AX159" s="517" t="e">
        <f ca="1">+IF(AND(ISNUMBER(OFFSET('Sanitation Data'!$I$11,0,10*ROW('Sanitation Data'!I153))),'Data Summary'!DM159="Yes"),OFFSET('Sanitation Data'!$I$11,0,10*ROW('Sanitation Data'!I153)),NA())</f>
        <v>#N/A</v>
      </c>
      <c r="AY159" s="517" t="e">
        <f ca="1">+IF(AND(ISNUMBER(OFFSET('Sanitation Data'!$I$12,0,10*ROW('Sanitation Data'!I153))),'Data Summary'!DN159="Yes"),OFFSET('Sanitation Data'!$I$12,0,10*ROW('Sanitation Data'!I153)),NA())</f>
        <v>#N/A</v>
      </c>
      <c r="AZ159" s="518" t="e">
        <f ca="1">+IF(AND(ISNUMBER(OFFSET('Hygiene Data'!$D$5,0,10*ROW('Hygiene Data'!D153))),'Data Summary'!DO159="Yes"),OFFSET('Hygiene Data'!$D$5,0,10*ROW('Hygiene Data'!D153)),NA())</f>
        <v>#N/A</v>
      </c>
      <c r="BA159" s="518" t="e">
        <f ca="1">+IF(AND(ISNUMBER(OFFSET('Hygiene Data'!$D$7,0,10*ROW('Hygiene Data'!D153))),'Data Summary'!DP159="Yes"),OFFSET('Hygiene Data'!$D$7,0,10*ROW('Hygiene Data'!D153)),NA())</f>
        <v>#N/A</v>
      </c>
      <c r="BB159" s="518" t="e">
        <f ca="1">+IF(AND(ISNUMBER(OFFSET('Hygiene Data'!$D$9,0,10*ROW('Hygiene Data'!D153))),'Data Summary'!DQ159="Yes"),OFFSET('Hygiene Data'!$D$9,0,10*ROW('Hygiene Data'!D153)),NA())</f>
        <v>#N/A</v>
      </c>
      <c r="BC159" s="518" t="e">
        <f ca="1">+IF(AND(ISNUMBER(OFFSET('Hygiene Data'!$E$5,0,10*ROW('Hygiene Data'!E153))),'Data Summary'!DR159="Yes"),OFFSET('Hygiene Data'!$E$5,0,10*ROW('Hygiene Data'!E153)),NA())</f>
        <v>#N/A</v>
      </c>
      <c r="BD159" s="518" t="e">
        <f ca="1">+IF(AND(ISNUMBER(OFFSET('Hygiene Data'!$E$7,0,10*ROW('Hygiene Data'!E153))),'Data Summary'!DS159="Yes"),OFFSET('Hygiene Data'!$E$7,0,10*ROW('Hygiene Data'!E153)),NA())</f>
        <v>#N/A</v>
      </c>
      <c r="BE159" s="518" t="e">
        <f ca="1">+IF(AND(ISNUMBER(OFFSET('Hygiene Data'!$E$9,0,10*ROW('Hygiene Data'!E153))),'Data Summary'!DT159="Yes"),OFFSET('Hygiene Data'!$E$9,0,10*ROW('Hygiene Data'!E153)),NA())</f>
        <v>#N/A</v>
      </c>
      <c r="BF159" s="518" t="e">
        <f ca="1">+IF(AND(ISNUMBER(OFFSET('Hygiene Data'!$F$5,0,10*ROW('Hygiene Data'!F153))),'Data Summary'!DU159="Yes"),OFFSET('Hygiene Data'!$F$5,0,10*ROW('Hygiene Data'!F153)),NA())</f>
        <v>#N/A</v>
      </c>
      <c r="BG159" s="518" t="e">
        <f ca="1">+IF(AND(ISNUMBER(OFFSET('Hygiene Data'!$F$7,0,10*ROW('Hygiene Data'!F153))),'Data Summary'!DV159="Yes"),OFFSET('Hygiene Data'!$F$7,0,10*ROW('Hygiene Data'!F153)),NA())</f>
        <v>#N/A</v>
      </c>
      <c r="BH159" s="518" t="e">
        <f ca="1">+IF(AND(ISNUMBER(OFFSET('Hygiene Data'!$F$9,0,10*ROW('Hygiene Data'!F153))),'Data Summary'!DW159="Yes"),OFFSET('Hygiene Data'!$F$9,0,10*ROW('Hygiene Data'!F153)),NA())</f>
        <v>#N/A</v>
      </c>
      <c r="BI159" s="518" t="e">
        <f ca="1">+IF(AND(ISNUMBER(OFFSET('Hygiene Data'!$G$5,0,10*ROW('Hygiene Data'!G153))),'Data Summary'!DX159="Yes"),OFFSET('Hygiene Data'!$G$5,0,10*ROW('Hygiene Data'!G153)),NA())</f>
        <v>#N/A</v>
      </c>
      <c r="BJ159" s="518" t="e">
        <f ca="1">+IF(AND(ISNUMBER(OFFSET('Hygiene Data'!$G$7,0,10*ROW('Hygiene Data'!G153))),'Data Summary'!DY159="Yes"),OFFSET('Hygiene Data'!$G$7,0,10*ROW('Hygiene Data'!G153)),NA())</f>
        <v>#N/A</v>
      </c>
      <c r="BK159" s="518" t="e">
        <f ca="1">+IF(AND(ISNUMBER(OFFSET('Hygiene Data'!$G$9,0,10*ROW('Hygiene Data'!G153))),'Data Summary'!DZ159="Yes"),OFFSET('Hygiene Data'!$G$9,0,10*ROW('Hygiene Data'!G153)),NA())</f>
        <v>#N/A</v>
      </c>
      <c r="BL159" s="518" t="e">
        <f ca="1">+IF(AND(ISNUMBER(OFFSET('Hygiene Data'!$H$5,0,10*ROW('Hygiene Data'!H153))),'Data Summary'!EA159="Yes"),OFFSET('Hygiene Data'!$H$5,0,10*ROW('Hygiene Data'!H153)),NA())</f>
        <v>#N/A</v>
      </c>
      <c r="BM159" s="518" t="e">
        <f ca="1">+IF(AND(ISNUMBER(OFFSET('Hygiene Data'!$H$7,0,10*ROW('Hygiene Data'!H153))),'Data Summary'!EB159="Yes"),OFFSET('Hygiene Data'!$H$7,0,10*ROW('Hygiene Data'!H153)),NA())</f>
        <v>#N/A</v>
      </c>
      <c r="BN159" s="518" t="e">
        <f ca="1">+IF(AND(ISNUMBER(OFFSET('Hygiene Data'!$H$9,0,10*ROW('Hygiene Data'!H153))),'Data Summary'!EC159="Yes"),OFFSET('Hygiene Data'!$H$9,0,10*ROW('Hygiene Data'!H153)),NA())</f>
        <v>#N/A</v>
      </c>
      <c r="BO159" s="518" t="e">
        <f ca="1">+IF(AND(ISNUMBER(OFFSET('Hygiene Data'!$I$5,0,10*ROW('Hygiene Data'!I153))),'Data Summary'!ED159="Yes"),OFFSET('Hygiene Data'!$I$5,0,10*ROW('Hygiene Data'!I153)),NA())</f>
        <v>#N/A</v>
      </c>
      <c r="BP159" s="518" t="e">
        <f ca="1">+IF(AND(ISNUMBER(OFFSET('Hygiene Data'!$I$7,0,10*ROW('Hygiene Data'!I153))),'Data Summary'!EE159="Yes"),OFFSET('Hygiene Data'!$I$7,0,10*ROW('Hygiene Data'!I153)),NA())</f>
        <v>#N/A</v>
      </c>
      <c r="BQ159" s="518" t="e">
        <f ca="1">+IF(AND(ISNUMBER(OFFSET('Hygiene Data'!$I$9,0,10*ROW('Hygiene Data'!I153))),'Data Summary'!EF159="Yes"),OFFSET('Hygiene Data'!$I$9,0,10*ROW('Hygiene Data'!I153)),NA())</f>
        <v>#N/A</v>
      </c>
    </row>
    <row r="160" spans="1:69" x14ac:dyDescent="0.25">
      <c r="A160" s="514" t="e">
        <f ca="1">+RIGHT('Data Summary'!A160,LEN('Data Summary'!A160)-9)</f>
        <v>#VALUE!</v>
      </c>
      <c r="B160" s="488" t="str">
        <f ca="1">+IF(ISTEXT('Data Summary'!B160),'Data Summary'!B160,"")</f>
        <v/>
      </c>
      <c r="C160" s="515" t="e">
        <f ca="1">+VALUE('Data Summary'!C160)</f>
        <v>#VALUE!</v>
      </c>
      <c r="D160" s="516" t="e">
        <f ca="1">+IF(AND(ISNUMBER(OFFSET('Water Data'!$D$4,0,10*ROW('Water Data'!D154))),'Data Summary'!BS160="Yes"),100-OFFSET('Water Data'!$D$4,0,10*ROW('Water Data'!D154)),NA())</f>
        <v>#N/A</v>
      </c>
      <c r="E160" s="516" t="e">
        <f ca="1">+IF(AND(ISNUMBER(OFFSET('Water Data'!$D$6,0,10*ROW('Water Data'!D154))),'Data Summary'!BT160="Yes"),OFFSET('Water Data'!$D$6,0,10*ROW('Water Data'!D154)),NA())</f>
        <v>#N/A</v>
      </c>
      <c r="F160" s="516" t="e">
        <f ca="1">+IF(AND(ISNUMBER(OFFSET('Water Data'!$D$9,0,10*ROW('Water Data'!D154))),'Data Summary'!BU160="Yes"),OFFSET('Water Data'!$D$9,0,10*ROW('Water Data'!D154)),NA())</f>
        <v>#N/A</v>
      </c>
      <c r="G160" s="516" t="e">
        <f ca="1">+IF(AND(ISNUMBER(OFFSET('Water Data'!$E$4,0,10*ROW('Water Data'!E154))),'Data Summary'!BV160="Yes"),100-OFFSET('Water Data'!$E$4,0,10*ROW('Water Data'!E154)),NA())</f>
        <v>#N/A</v>
      </c>
      <c r="H160" s="516" t="e">
        <f ca="1">+IF(AND(ISNUMBER(OFFSET('Water Data'!$E$6,0,10*ROW('Water Data'!E154))),'Data Summary'!BW160="Yes"),OFFSET('Water Data'!$E$6,0,10*ROW('Water Data'!E154)),NA())</f>
        <v>#N/A</v>
      </c>
      <c r="I160" s="516" t="e">
        <f ca="1">+IF(AND(ISNUMBER(OFFSET('Water Data'!$E$9,0,10*ROW('Water Data'!E154))),'Data Summary'!BX160="Yes"),OFFSET('Water Data'!$E$9,0,10*ROW('Water Data'!E154)),NA())</f>
        <v>#N/A</v>
      </c>
      <c r="J160" s="516" t="e">
        <f ca="1">+IF(AND(ISNUMBER(OFFSET('Water Data'!$F$4,0,10*ROW('Water Data'!F154))),'Data Summary'!BY160="Yes"),100-OFFSET('Water Data'!$F$4,0,10*ROW('Water Data'!F154)),NA())</f>
        <v>#N/A</v>
      </c>
      <c r="K160" s="516" t="e">
        <f ca="1">+IF(AND(ISNUMBER(OFFSET('Water Data'!$F$6,0,10*ROW('Water Data'!F154))),'Data Summary'!BZ160="Yes"),OFFSET('Water Data'!$F$6,0,10*ROW('Water Data'!F154)),NA())</f>
        <v>#N/A</v>
      </c>
      <c r="L160" s="516" t="e">
        <f ca="1">+IF(AND(ISNUMBER(OFFSET('Water Data'!$F$9,0,10*ROW('Water Data'!F154))),'Data Summary'!CA160="Yes"),OFFSET('Water Data'!$F$9,0,10*ROW('Water Data'!F154)),NA())</f>
        <v>#N/A</v>
      </c>
      <c r="M160" s="516" t="e">
        <f ca="1">+IF(AND(ISNUMBER(OFFSET('Water Data'!$G$4,0,10*ROW('Water Data'!G154))),'Data Summary'!CB160="Yes"),100-OFFSET('Water Data'!$G$4,0,10*ROW('Water Data'!G154)),NA())</f>
        <v>#N/A</v>
      </c>
      <c r="N160" s="516" t="e">
        <f ca="1">+IF(AND(ISNUMBER(OFFSET('Water Data'!$G$6,0,10*ROW('Water Data'!G154))),'Data Summary'!CC160="Yes"),OFFSET('Water Data'!$G$6,0,10*ROW('Water Data'!G154)),NA())</f>
        <v>#N/A</v>
      </c>
      <c r="O160" s="516" t="e">
        <f ca="1">+IF(AND(ISNUMBER(OFFSET('Water Data'!$G$9,0,10*ROW('Water Data'!G154))),'Data Summary'!CD160="Yes"),OFFSET('Water Data'!$G$9,0,10*ROW('Water Data'!G154)),NA())</f>
        <v>#N/A</v>
      </c>
      <c r="P160" s="516" t="e">
        <f ca="1">+IF(AND(ISNUMBER(OFFSET('Water Data'!$H$4,0,10*ROW('Water Data'!H154))),'Data Summary'!CE160="Yes"),100-OFFSET('Water Data'!$H$4,0,10*ROW('Water Data'!H154)),NA())</f>
        <v>#N/A</v>
      </c>
      <c r="Q160" s="516" t="e">
        <f ca="1">+IF(AND(ISNUMBER(OFFSET('Water Data'!$H$6,0,10*ROW('Water Data'!H154))),'Data Summary'!CF160="Yes"),OFFSET('Water Data'!$H$6,0,10*ROW('Water Data'!H154)),NA())</f>
        <v>#N/A</v>
      </c>
      <c r="R160" s="516" t="e">
        <f ca="1">+IF(AND(ISNUMBER(OFFSET('Water Data'!$H$9,0,10*ROW('Water Data'!H154))),'Data Summary'!CG160="Yes"),OFFSET('Water Data'!$H$9,0,10*ROW('Water Data'!H154)),NA())</f>
        <v>#N/A</v>
      </c>
      <c r="S160" s="516" t="e">
        <f ca="1">+IF(AND(ISNUMBER(OFFSET('Water Data'!$I$4,0,10*ROW('Water Data'!I154))),'Data Summary'!CH160="Yes"),100-OFFSET('Water Data'!$I$4,0,10*ROW('Water Data'!I154)),NA())</f>
        <v>#N/A</v>
      </c>
      <c r="T160" s="516" t="e">
        <f ca="1">+IF(AND(ISNUMBER(OFFSET('Water Data'!$I$6,0,10*ROW('Water Data'!I154))),'Data Summary'!CI160="Yes"),OFFSET('Water Data'!$I$6,0,10*ROW('Water Data'!I154)),NA())</f>
        <v>#N/A</v>
      </c>
      <c r="U160" s="516" t="e">
        <f ca="1">+IF(AND(ISNUMBER(OFFSET('Water Data'!$I$9,0,10*ROW('Water Data'!I154))),'Data Summary'!CJ160="Yes"),OFFSET('Water Data'!$I$9,0,10*ROW('Water Data'!I154)),NA())</f>
        <v>#N/A</v>
      </c>
      <c r="V160" s="517" t="e">
        <f ca="1">+IF(AND(ISNUMBER(OFFSET('Sanitation Data'!$D$4,0,10*ROW('Sanitation Data'!D154))),'Data Summary'!CK160="Yes"),100-OFFSET('Sanitation Data'!$D$4,0,10*ROW('Sanitation Data'!D154)),NA())</f>
        <v>#N/A</v>
      </c>
      <c r="W160" s="517" t="e">
        <f ca="1">+IF(AND(ISNUMBER(OFFSET('Sanitation Data'!$D$6,0,10*ROW('Sanitation Data'!D154))),'Data Summary'!CL160="Yes"),OFFSET('Sanitation Data'!$D$6,0,10*ROW('Sanitation Data'!D154)),NA())</f>
        <v>#N/A</v>
      </c>
      <c r="X160" s="517" t="e">
        <f ca="1">+IF(AND(ISNUMBER(OFFSET('Sanitation Data'!$D$10,0,10*ROW('Sanitation Data'!D154))),'Data Summary'!CM160="Yes"),OFFSET('Sanitation Data'!$D$10,0,10*ROW('Sanitation Data'!D154)),NA())</f>
        <v>#N/A</v>
      </c>
      <c r="Y160" s="517" t="e">
        <f ca="1">+IF(AND(ISNUMBER(OFFSET('Sanitation Data'!$D$11,0,10*ROW('Sanitation Data'!D154))),'Data Summary'!CN160="Yes"),OFFSET('Sanitation Data'!$D$11,0,10*ROW('Sanitation Data'!D154)),NA())</f>
        <v>#N/A</v>
      </c>
      <c r="Z160" s="517" t="e">
        <f ca="1">+IF(AND(ISNUMBER(OFFSET('Sanitation Data'!$D$12,0,10*ROW('Sanitation Data'!D154))),'Data Summary'!CO160="Yes"),OFFSET('Sanitation Data'!$D$12,0,10*ROW('Sanitation Data'!D154)),NA())</f>
        <v>#N/A</v>
      </c>
      <c r="AA160" s="517" t="e">
        <f ca="1">+IF(AND(ISNUMBER(OFFSET('Sanitation Data'!$E$4,0,10*ROW('Sanitation Data'!E154))),'Data Summary'!CP160="Yes"),100-OFFSET('Sanitation Data'!$E$4,0,10*ROW('Sanitation Data'!E154)),NA())</f>
        <v>#N/A</v>
      </c>
      <c r="AB160" s="517" t="e">
        <f ca="1">+IF(AND(ISNUMBER(OFFSET('Sanitation Data'!$E$6,0,10*ROW('Sanitation Data'!E154))),'Data Summary'!CQ160="Yes"),OFFSET('Sanitation Data'!$E$6,0,10*ROW('Sanitation Data'!E154)),NA())</f>
        <v>#N/A</v>
      </c>
      <c r="AC160" s="517" t="e">
        <f ca="1">+IF(AND(ISNUMBER(OFFSET('Sanitation Data'!$E$10,0,10*ROW('Sanitation Data'!E154))),'Data Summary'!CR160="Yes"),OFFSET('Sanitation Data'!$E$10,0,10*ROW('Sanitation Data'!E154)),NA())</f>
        <v>#N/A</v>
      </c>
      <c r="AD160" s="517" t="e">
        <f ca="1">+IF(AND(ISNUMBER(OFFSET('Sanitation Data'!$E$11,0,10*ROW('Sanitation Data'!E154))),'Data Summary'!CS160="Yes"),OFFSET('Sanitation Data'!$E$11,0,10*ROW('Sanitation Data'!E154)),NA())</f>
        <v>#N/A</v>
      </c>
      <c r="AE160" s="517" t="e">
        <f ca="1">+IF(AND(ISNUMBER(OFFSET('Sanitation Data'!$E$12,0,10*ROW('Sanitation Data'!E154))),'Data Summary'!CT160="Yes"),OFFSET('Sanitation Data'!$E$12,0,10*ROW('Sanitation Data'!E154)),NA())</f>
        <v>#N/A</v>
      </c>
      <c r="AF160" s="517" t="e">
        <f ca="1">+IF(AND(ISNUMBER(OFFSET('Sanitation Data'!$F$4,0,10*ROW('Sanitation Data'!F154))),'Data Summary'!CU160="Yes"),100-OFFSET('Sanitation Data'!$F$4,0,10*ROW('Sanitation Data'!F154)),NA())</f>
        <v>#N/A</v>
      </c>
      <c r="AG160" s="517" t="e">
        <f ca="1">+IF(AND(ISNUMBER(OFFSET('Sanitation Data'!$F$6,0,10*ROW('Sanitation Data'!F154))),'Data Summary'!CV160="Yes"),OFFSET('Sanitation Data'!$F$6,0,10*ROW('Sanitation Data'!F154)),NA())</f>
        <v>#N/A</v>
      </c>
      <c r="AH160" s="517" t="e">
        <f ca="1">+IF(AND(ISNUMBER(OFFSET('Sanitation Data'!$F$10,0,10*ROW('Sanitation Data'!F154))),'Data Summary'!CW160="Yes"),OFFSET('Sanitation Data'!$F$10,0,10*ROW('Sanitation Data'!F154)),NA())</f>
        <v>#N/A</v>
      </c>
      <c r="AI160" s="517" t="e">
        <f ca="1">+IF(AND(ISNUMBER(OFFSET('Sanitation Data'!$F$11,0,10*ROW('Sanitation Data'!F154))),'Data Summary'!CX160="Yes"),OFFSET('Sanitation Data'!$F$11,0,10*ROW('Sanitation Data'!F154)),NA())</f>
        <v>#N/A</v>
      </c>
      <c r="AJ160" s="517" t="e">
        <f ca="1">+IF(AND(ISNUMBER(OFFSET('Sanitation Data'!$F$12,0,10*ROW('Sanitation Data'!F154))),'Data Summary'!CY160="Yes"),OFFSET('Sanitation Data'!$F$12,0,10*ROW('Sanitation Data'!F154)),NA())</f>
        <v>#N/A</v>
      </c>
      <c r="AK160" s="517" t="e">
        <f ca="1">+IF(AND(ISNUMBER(OFFSET('Sanitation Data'!$G$4,0,10*ROW('Sanitation Data'!G154))),'Data Summary'!CZ160="Yes"),100-OFFSET('Sanitation Data'!$G$4,0,10*ROW('Sanitation Data'!G154)),NA())</f>
        <v>#N/A</v>
      </c>
      <c r="AL160" s="517" t="e">
        <f ca="1">+IF(AND(ISNUMBER(OFFSET('Sanitation Data'!$G$6,0,10*ROW('Sanitation Data'!G154))),'Data Summary'!DA160="Yes"),OFFSET('Sanitation Data'!$G$6,0,10*ROW('Sanitation Data'!G154)),NA())</f>
        <v>#N/A</v>
      </c>
      <c r="AM160" s="517" t="e">
        <f ca="1">+IF(AND(ISNUMBER(OFFSET('Sanitation Data'!$G$10,0,10*ROW('Sanitation Data'!G154))),'Data Summary'!DB160="Yes"),OFFSET('Sanitation Data'!$G$10,0,10*ROW('Sanitation Data'!G154)),NA())</f>
        <v>#N/A</v>
      </c>
      <c r="AN160" s="517" t="e">
        <f ca="1">+IF(AND(ISNUMBER(OFFSET('Sanitation Data'!$G$11,0,10*ROW('Sanitation Data'!G154))),'Data Summary'!DC160="Yes"),OFFSET('Sanitation Data'!$G$11,0,10*ROW('Sanitation Data'!G154)),NA())</f>
        <v>#N/A</v>
      </c>
      <c r="AO160" s="517" t="e">
        <f ca="1">+IF(AND(ISNUMBER(OFFSET('Sanitation Data'!$G$12,0,10*ROW('Sanitation Data'!G154))),'Data Summary'!DD160="Yes"),OFFSET('Sanitation Data'!$G$12,0,10*ROW('Sanitation Data'!G154)),NA())</f>
        <v>#N/A</v>
      </c>
      <c r="AP160" s="517" t="e">
        <f ca="1">+IF(AND(ISNUMBER(OFFSET('Sanitation Data'!$H$4,0,10*ROW('Sanitation Data'!H154))),'Data Summary'!DE160="Yes"),100-OFFSET('Sanitation Data'!$H$4,0,10*ROW('Sanitation Data'!H154)),NA())</f>
        <v>#N/A</v>
      </c>
      <c r="AQ160" s="517" t="e">
        <f ca="1">+IF(AND(ISNUMBER(OFFSET('Sanitation Data'!$H$6,0,10*ROW('Sanitation Data'!H154))),'Data Summary'!DF160="Yes"),OFFSET('Sanitation Data'!$H$6,0,10*ROW('Sanitation Data'!H154)),NA())</f>
        <v>#N/A</v>
      </c>
      <c r="AR160" s="517" t="e">
        <f ca="1">+IF(AND(ISNUMBER(OFFSET('Sanitation Data'!$H$10,0,10*ROW('Sanitation Data'!H154))),'Data Summary'!DG160="Yes"),OFFSET('Sanitation Data'!$H$10,0,10*ROW('Sanitation Data'!H154)),NA())</f>
        <v>#N/A</v>
      </c>
      <c r="AS160" s="517" t="e">
        <f ca="1">+IF(AND(ISNUMBER(OFFSET('Sanitation Data'!$H$11,0,10*ROW('Sanitation Data'!H154))),'Data Summary'!DH160="Yes"),OFFSET('Sanitation Data'!$H$11,0,10*ROW('Sanitation Data'!H154)),NA())</f>
        <v>#N/A</v>
      </c>
      <c r="AT160" s="517" t="e">
        <f ca="1">+IF(AND(ISNUMBER(OFFSET('Sanitation Data'!$H$12,0,10*ROW('Sanitation Data'!H154))),'Data Summary'!DI160="Yes"),OFFSET('Sanitation Data'!$H$12,0,10*ROW('Sanitation Data'!H154)),NA())</f>
        <v>#N/A</v>
      </c>
      <c r="AU160" s="517" t="e">
        <f ca="1">+IF(AND(ISNUMBER(OFFSET('Sanitation Data'!$I$4,0,10*ROW('Sanitation Data'!I154))),'Data Summary'!DJ160="Yes"),100-OFFSET('Sanitation Data'!$I$4,0,10*ROW('Sanitation Data'!I154)),NA())</f>
        <v>#N/A</v>
      </c>
      <c r="AV160" s="517" t="e">
        <f ca="1">+IF(AND(ISNUMBER(OFFSET('Sanitation Data'!$I$6,0,10*ROW('Sanitation Data'!I154))),'Data Summary'!DK160="Yes"),OFFSET('Sanitation Data'!$I$6,0,10*ROW('Sanitation Data'!I154)),NA())</f>
        <v>#N/A</v>
      </c>
      <c r="AW160" s="517" t="e">
        <f ca="1">+IF(AND(ISNUMBER(OFFSET('Sanitation Data'!$I$10,0,10*ROW('Sanitation Data'!I154))),'Data Summary'!DL160="Yes"),OFFSET('Sanitation Data'!$I$10,0,10*ROW('Sanitation Data'!I154)),NA())</f>
        <v>#N/A</v>
      </c>
      <c r="AX160" s="517" t="e">
        <f ca="1">+IF(AND(ISNUMBER(OFFSET('Sanitation Data'!$I$11,0,10*ROW('Sanitation Data'!I154))),'Data Summary'!DM160="Yes"),OFFSET('Sanitation Data'!$I$11,0,10*ROW('Sanitation Data'!I154)),NA())</f>
        <v>#N/A</v>
      </c>
      <c r="AY160" s="517" t="e">
        <f ca="1">+IF(AND(ISNUMBER(OFFSET('Sanitation Data'!$I$12,0,10*ROW('Sanitation Data'!I154))),'Data Summary'!DN160="Yes"),OFFSET('Sanitation Data'!$I$12,0,10*ROW('Sanitation Data'!I154)),NA())</f>
        <v>#N/A</v>
      </c>
      <c r="AZ160" s="518" t="e">
        <f ca="1">+IF(AND(ISNUMBER(OFFSET('Hygiene Data'!$D$5,0,10*ROW('Hygiene Data'!D154))),'Data Summary'!DO160="Yes"),OFFSET('Hygiene Data'!$D$5,0,10*ROW('Hygiene Data'!D154)),NA())</f>
        <v>#N/A</v>
      </c>
      <c r="BA160" s="518" t="e">
        <f ca="1">+IF(AND(ISNUMBER(OFFSET('Hygiene Data'!$D$7,0,10*ROW('Hygiene Data'!D154))),'Data Summary'!DP160="Yes"),OFFSET('Hygiene Data'!$D$7,0,10*ROW('Hygiene Data'!D154)),NA())</f>
        <v>#N/A</v>
      </c>
      <c r="BB160" s="518" t="e">
        <f ca="1">+IF(AND(ISNUMBER(OFFSET('Hygiene Data'!$D$9,0,10*ROW('Hygiene Data'!D154))),'Data Summary'!DQ160="Yes"),OFFSET('Hygiene Data'!$D$9,0,10*ROW('Hygiene Data'!D154)),NA())</f>
        <v>#N/A</v>
      </c>
      <c r="BC160" s="518" t="e">
        <f ca="1">+IF(AND(ISNUMBER(OFFSET('Hygiene Data'!$E$5,0,10*ROW('Hygiene Data'!E154))),'Data Summary'!DR160="Yes"),OFFSET('Hygiene Data'!$E$5,0,10*ROW('Hygiene Data'!E154)),NA())</f>
        <v>#N/A</v>
      </c>
      <c r="BD160" s="518" t="e">
        <f ca="1">+IF(AND(ISNUMBER(OFFSET('Hygiene Data'!$E$7,0,10*ROW('Hygiene Data'!E154))),'Data Summary'!DS160="Yes"),OFFSET('Hygiene Data'!$E$7,0,10*ROW('Hygiene Data'!E154)),NA())</f>
        <v>#N/A</v>
      </c>
      <c r="BE160" s="518" t="e">
        <f ca="1">+IF(AND(ISNUMBER(OFFSET('Hygiene Data'!$E$9,0,10*ROW('Hygiene Data'!E154))),'Data Summary'!DT160="Yes"),OFFSET('Hygiene Data'!$E$9,0,10*ROW('Hygiene Data'!E154)),NA())</f>
        <v>#N/A</v>
      </c>
      <c r="BF160" s="518" t="e">
        <f ca="1">+IF(AND(ISNUMBER(OFFSET('Hygiene Data'!$F$5,0,10*ROW('Hygiene Data'!F154))),'Data Summary'!DU160="Yes"),OFFSET('Hygiene Data'!$F$5,0,10*ROW('Hygiene Data'!F154)),NA())</f>
        <v>#N/A</v>
      </c>
      <c r="BG160" s="518" t="e">
        <f ca="1">+IF(AND(ISNUMBER(OFFSET('Hygiene Data'!$F$7,0,10*ROW('Hygiene Data'!F154))),'Data Summary'!DV160="Yes"),OFFSET('Hygiene Data'!$F$7,0,10*ROW('Hygiene Data'!F154)),NA())</f>
        <v>#N/A</v>
      </c>
      <c r="BH160" s="518" t="e">
        <f ca="1">+IF(AND(ISNUMBER(OFFSET('Hygiene Data'!$F$9,0,10*ROW('Hygiene Data'!F154))),'Data Summary'!DW160="Yes"),OFFSET('Hygiene Data'!$F$9,0,10*ROW('Hygiene Data'!F154)),NA())</f>
        <v>#N/A</v>
      </c>
      <c r="BI160" s="518" t="e">
        <f ca="1">+IF(AND(ISNUMBER(OFFSET('Hygiene Data'!$G$5,0,10*ROW('Hygiene Data'!G154))),'Data Summary'!DX160="Yes"),OFFSET('Hygiene Data'!$G$5,0,10*ROW('Hygiene Data'!G154)),NA())</f>
        <v>#N/A</v>
      </c>
      <c r="BJ160" s="518" t="e">
        <f ca="1">+IF(AND(ISNUMBER(OFFSET('Hygiene Data'!$G$7,0,10*ROW('Hygiene Data'!G154))),'Data Summary'!DY160="Yes"),OFFSET('Hygiene Data'!$G$7,0,10*ROW('Hygiene Data'!G154)),NA())</f>
        <v>#N/A</v>
      </c>
      <c r="BK160" s="518" t="e">
        <f ca="1">+IF(AND(ISNUMBER(OFFSET('Hygiene Data'!$G$9,0,10*ROW('Hygiene Data'!G154))),'Data Summary'!DZ160="Yes"),OFFSET('Hygiene Data'!$G$9,0,10*ROW('Hygiene Data'!G154)),NA())</f>
        <v>#N/A</v>
      </c>
      <c r="BL160" s="518" t="e">
        <f ca="1">+IF(AND(ISNUMBER(OFFSET('Hygiene Data'!$H$5,0,10*ROW('Hygiene Data'!H154))),'Data Summary'!EA160="Yes"),OFFSET('Hygiene Data'!$H$5,0,10*ROW('Hygiene Data'!H154)),NA())</f>
        <v>#N/A</v>
      </c>
      <c r="BM160" s="518" t="e">
        <f ca="1">+IF(AND(ISNUMBER(OFFSET('Hygiene Data'!$H$7,0,10*ROW('Hygiene Data'!H154))),'Data Summary'!EB160="Yes"),OFFSET('Hygiene Data'!$H$7,0,10*ROW('Hygiene Data'!H154)),NA())</f>
        <v>#N/A</v>
      </c>
      <c r="BN160" s="518" t="e">
        <f ca="1">+IF(AND(ISNUMBER(OFFSET('Hygiene Data'!$H$9,0,10*ROW('Hygiene Data'!H154))),'Data Summary'!EC160="Yes"),OFFSET('Hygiene Data'!$H$9,0,10*ROW('Hygiene Data'!H154)),NA())</f>
        <v>#N/A</v>
      </c>
      <c r="BO160" s="518" t="e">
        <f ca="1">+IF(AND(ISNUMBER(OFFSET('Hygiene Data'!$I$5,0,10*ROW('Hygiene Data'!I154))),'Data Summary'!ED160="Yes"),OFFSET('Hygiene Data'!$I$5,0,10*ROW('Hygiene Data'!I154)),NA())</f>
        <v>#N/A</v>
      </c>
      <c r="BP160" s="518" t="e">
        <f ca="1">+IF(AND(ISNUMBER(OFFSET('Hygiene Data'!$I$7,0,10*ROW('Hygiene Data'!I154))),'Data Summary'!EE160="Yes"),OFFSET('Hygiene Data'!$I$7,0,10*ROW('Hygiene Data'!I154)),NA())</f>
        <v>#N/A</v>
      </c>
      <c r="BQ160" s="518" t="e">
        <f ca="1">+IF(AND(ISNUMBER(OFFSET('Hygiene Data'!$I$9,0,10*ROW('Hygiene Data'!I154))),'Data Summary'!EF160="Yes"),OFFSET('Hygiene Data'!$I$9,0,10*ROW('Hygiene Data'!I154)),NA())</f>
        <v>#N/A</v>
      </c>
    </row>
    <row r="161" spans="1:69" x14ac:dyDescent="0.25">
      <c r="A161" s="514" t="e">
        <f ca="1">+RIGHT('Data Summary'!A161,LEN('Data Summary'!A161)-9)</f>
        <v>#VALUE!</v>
      </c>
      <c r="B161" s="488" t="str">
        <f ca="1">+IF(ISTEXT('Data Summary'!B161),'Data Summary'!B161,"")</f>
        <v/>
      </c>
      <c r="C161" s="515" t="e">
        <f ca="1">+VALUE('Data Summary'!C161)</f>
        <v>#VALUE!</v>
      </c>
      <c r="D161" s="516" t="e">
        <f ca="1">+IF(AND(ISNUMBER(OFFSET('Water Data'!$D$4,0,10*ROW('Water Data'!D155))),'Data Summary'!BS161="Yes"),100-OFFSET('Water Data'!$D$4,0,10*ROW('Water Data'!D155)),NA())</f>
        <v>#N/A</v>
      </c>
      <c r="E161" s="516" t="e">
        <f ca="1">+IF(AND(ISNUMBER(OFFSET('Water Data'!$D$6,0,10*ROW('Water Data'!D155))),'Data Summary'!BT161="Yes"),OFFSET('Water Data'!$D$6,0,10*ROW('Water Data'!D155)),NA())</f>
        <v>#N/A</v>
      </c>
      <c r="F161" s="516" t="e">
        <f ca="1">+IF(AND(ISNUMBER(OFFSET('Water Data'!$D$9,0,10*ROW('Water Data'!D155))),'Data Summary'!BU161="Yes"),OFFSET('Water Data'!$D$9,0,10*ROW('Water Data'!D155)),NA())</f>
        <v>#N/A</v>
      </c>
      <c r="G161" s="516" t="e">
        <f ca="1">+IF(AND(ISNUMBER(OFFSET('Water Data'!$E$4,0,10*ROW('Water Data'!E155))),'Data Summary'!BV161="Yes"),100-OFFSET('Water Data'!$E$4,0,10*ROW('Water Data'!E155)),NA())</f>
        <v>#N/A</v>
      </c>
      <c r="H161" s="516" t="e">
        <f ca="1">+IF(AND(ISNUMBER(OFFSET('Water Data'!$E$6,0,10*ROW('Water Data'!E155))),'Data Summary'!BW161="Yes"),OFFSET('Water Data'!$E$6,0,10*ROW('Water Data'!E155)),NA())</f>
        <v>#N/A</v>
      </c>
      <c r="I161" s="516" t="e">
        <f ca="1">+IF(AND(ISNUMBER(OFFSET('Water Data'!$E$9,0,10*ROW('Water Data'!E155))),'Data Summary'!BX161="Yes"),OFFSET('Water Data'!$E$9,0,10*ROW('Water Data'!E155)),NA())</f>
        <v>#N/A</v>
      </c>
      <c r="J161" s="516" t="e">
        <f ca="1">+IF(AND(ISNUMBER(OFFSET('Water Data'!$F$4,0,10*ROW('Water Data'!F155))),'Data Summary'!BY161="Yes"),100-OFFSET('Water Data'!$F$4,0,10*ROW('Water Data'!F155)),NA())</f>
        <v>#N/A</v>
      </c>
      <c r="K161" s="516" t="e">
        <f ca="1">+IF(AND(ISNUMBER(OFFSET('Water Data'!$F$6,0,10*ROW('Water Data'!F155))),'Data Summary'!BZ161="Yes"),OFFSET('Water Data'!$F$6,0,10*ROW('Water Data'!F155)),NA())</f>
        <v>#N/A</v>
      </c>
      <c r="L161" s="516" t="e">
        <f ca="1">+IF(AND(ISNUMBER(OFFSET('Water Data'!$F$9,0,10*ROW('Water Data'!F155))),'Data Summary'!CA161="Yes"),OFFSET('Water Data'!$F$9,0,10*ROW('Water Data'!F155)),NA())</f>
        <v>#N/A</v>
      </c>
      <c r="M161" s="516" t="e">
        <f ca="1">+IF(AND(ISNUMBER(OFFSET('Water Data'!$G$4,0,10*ROW('Water Data'!G155))),'Data Summary'!CB161="Yes"),100-OFFSET('Water Data'!$G$4,0,10*ROW('Water Data'!G155)),NA())</f>
        <v>#N/A</v>
      </c>
      <c r="N161" s="516" t="e">
        <f ca="1">+IF(AND(ISNUMBER(OFFSET('Water Data'!$G$6,0,10*ROW('Water Data'!G155))),'Data Summary'!CC161="Yes"),OFFSET('Water Data'!$G$6,0,10*ROW('Water Data'!G155)),NA())</f>
        <v>#N/A</v>
      </c>
      <c r="O161" s="516" t="e">
        <f ca="1">+IF(AND(ISNUMBER(OFFSET('Water Data'!$G$9,0,10*ROW('Water Data'!G155))),'Data Summary'!CD161="Yes"),OFFSET('Water Data'!$G$9,0,10*ROW('Water Data'!G155)),NA())</f>
        <v>#N/A</v>
      </c>
      <c r="P161" s="516" t="e">
        <f ca="1">+IF(AND(ISNUMBER(OFFSET('Water Data'!$H$4,0,10*ROW('Water Data'!H155))),'Data Summary'!CE161="Yes"),100-OFFSET('Water Data'!$H$4,0,10*ROW('Water Data'!H155)),NA())</f>
        <v>#N/A</v>
      </c>
      <c r="Q161" s="516" t="e">
        <f ca="1">+IF(AND(ISNUMBER(OFFSET('Water Data'!$H$6,0,10*ROW('Water Data'!H155))),'Data Summary'!CF161="Yes"),OFFSET('Water Data'!$H$6,0,10*ROW('Water Data'!H155)),NA())</f>
        <v>#N/A</v>
      </c>
      <c r="R161" s="516" t="e">
        <f ca="1">+IF(AND(ISNUMBER(OFFSET('Water Data'!$H$9,0,10*ROW('Water Data'!H155))),'Data Summary'!CG161="Yes"),OFFSET('Water Data'!$H$9,0,10*ROW('Water Data'!H155)),NA())</f>
        <v>#N/A</v>
      </c>
      <c r="S161" s="516" t="e">
        <f ca="1">+IF(AND(ISNUMBER(OFFSET('Water Data'!$I$4,0,10*ROW('Water Data'!I155))),'Data Summary'!CH161="Yes"),100-OFFSET('Water Data'!$I$4,0,10*ROW('Water Data'!I155)),NA())</f>
        <v>#N/A</v>
      </c>
      <c r="T161" s="516" t="e">
        <f ca="1">+IF(AND(ISNUMBER(OFFSET('Water Data'!$I$6,0,10*ROW('Water Data'!I155))),'Data Summary'!CI161="Yes"),OFFSET('Water Data'!$I$6,0,10*ROW('Water Data'!I155)),NA())</f>
        <v>#N/A</v>
      </c>
      <c r="U161" s="516" t="e">
        <f ca="1">+IF(AND(ISNUMBER(OFFSET('Water Data'!$I$9,0,10*ROW('Water Data'!I155))),'Data Summary'!CJ161="Yes"),OFFSET('Water Data'!$I$9,0,10*ROW('Water Data'!I155)),NA())</f>
        <v>#N/A</v>
      </c>
      <c r="V161" s="517" t="e">
        <f ca="1">+IF(AND(ISNUMBER(OFFSET('Sanitation Data'!$D$4,0,10*ROW('Sanitation Data'!D155))),'Data Summary'!CK161="Yes"),100-OFFSET('Sanitation Data'!$D$4,0,10*ROW('Sanitation Data'!D155)),NA())</f>
        <v>#N/A</v>
      </c>
      <c r="W161" s="517" t="e">
        <f ca="1">+IF(AND(ISNUMBER(OFFSET('Sanitation Data'!$D$6,0,10*ROW('Sanitation Data'!D155))),'Data Summary'!CL161="Yes"),OFFSET('Sanitation Data'!$D$6,0,10*ROW('Sanitation Data'!D155)),NA())</f>
        <v>#N/A</v>
      </c>
      <c r="X161" s="517" t="e">
        <f ca="1">+IF(AND(ISNUMBER(OFFSET('Sanitation Data'!$D$10,0,10*ROW('Sanitation Data'!D155))),'Data Summary'!CM161="Yes"),OFFSET('Sanitation Data'!$D$10,0,10*ROW('Sanitation Data'!D155)),NA())</f>
        <v>#N/A</v>
      </c>
      <c r="Y161" s="517" t="e">
        <f ca="1">+IF(AND(ISNUMBER(OFFSET('Sanitation Data'!$D$11,0,10*ROW('Sanitation Data'!D155))),'Data Summary'!CN161="Yes"),OFFSET('Sanitation Data'!$D$11,0,10*ROW('Sanitation Data'!D155)),NA())</f>
        <v>#N/A</v>
      </c>
      <c r="Z161" s="517" t="e">
        <f ca="1">+IF(AND(ISNUMBER(OFFSET('Sanitation Data'!$D$12,0,10*ROW('Sanitation Data'!D155))),'Data Summary'!CO161="Yes"),OFFSET('Sanitation Data'!$D$12,0,10*ROW('Sanitation Data'!D155)),NA())</f>
        <v>#N/A</v>
      </c>
      <c r="AA161" s="517" t="e">
        <f ca="1">+IF(AND(ISNUMBER(OFFSET('Sanitation Data'!$E$4,0,10*ROW('Sanitation Data'!E155))),'Data Summary'!CP161="Yes"),100-OFFSET('Sanitation Data'!$E$4,0,10*ROW('Sanitation Data'!E155)),NA())</f>
        <v>#N/A</v>
      </c>
      <c r="AB161" s="517" t="e">
        <f ca="1">+IF(AND(ISNUMBER(OFFSET('Sanitation Data'!$E$6,0,10*ROW('Sanitation Data'!E155))),'Data Summary'!CQ161="Yes"),OFFSET('Sanitation Data'!$E$6,0,10*ROW('Sanitation Data'!E155)),NA())</f>
        <v>#N/A</v>
      </c>
      <c r="AC161" s="517" t="e">
        <f ca="1">+IF(AND(ISNUMBER(OFFSET('Sanitation Data'!$E$10,0,10*ROW('Sanitation Data'!E155))),'Data Summary'!CR161="Yes"),OFFSET('Sanitation Data'!$E$10,0,10*ROW('Sanitation Data'!E155)),NA())</f>
        <v>#N/A</v>
      </c>
      <c r="AD161" s="517" t="e">
        <f ca="1">+IF(AND(ISNUMBER(OFFSET('Sanitation Data'!$E$11,0,10*ROW('Sanitation Data'!E155))),'Data Summary'!CS161="Yes"),OFFSET('Sanitation Data'!$E$11,0,10*ROW('Sanitation Data'!E155)),NA())</f>
        <v>#N/A</v>
      </c>
      <c r="AE161" s="517" t="e">
        <f ca="1">+IF(AND(ISNUMBER(OFFSET('Sanitation Data'!$E$12,0,10*ROW('Sanitation Data'!E155))),'Data Summary'!CT161="Yes"),OFFSET('Sanitation Data'!$E$12,0,10*ROW('Sanitation Data'!E155)),NA())</f>
        <v>#N/A</v>
      </c>
      <c r="AF161" s="517" t="e">
        <f ca="1">+IF(AND(ISNUMBER(OFFSET('Sanitation Data'!$F$4,0,10*ROW('Sanitation Data'!F155))),'Data Summary'!CU161="Yes"),100-OFFSET('Sanitation Data'!$F$4,0,10*ROW('Sanitation Data'!F155)),NA())</f>
        <v>#N/A</v>
      </c>
      <c r="AG161" s="517" t="e">
        <f ca="1">+IF(AND(ISNUMBER(OFFSET('Sanitation Data'!$F$6,0,10*ROW('Sanitation Data'!F155))),'Data Summary'!CV161="Yes"),OFFSET('Sanitation Data'!$F$6,0,10*ROW('Sanitation Data'!F155)),NA())</f>
        <v>#N/A</v>
      </c>
      <c r="AH161" s="517" t="e">
        <f ca="1">+IF(AND(ISNUMBER(OFFSET('Sanitation Data'!$F$10,0,10*ROW('Sanitation Data'!F155))),'Data Summary'!CW161="Yes"),OFFSET('Sanitation Data'!$F$10,0,10*ROW('Sanitation Data'!F155)),NA())</f>
        <v>#N/A</v>
      </c>
      <c r="AI161" s="517" t="e">
        <f ca="1">+IF(AND(ISNUMBER(OFFSET('Sanitation Data'!$F$11,0,10*ROW('Sanitation Data'!F155))),'Data Summary'!CX161="Yes"),OFFSET('Sanitation Data'!$F$11,0,10*ROW('Sanitation Data'!F155)),NA())</f>
        <v>#N/A</v>
      </c>
      <c r="AJ161" s="517" t="e">
        <f ca="1">+IF(AND(ISNUMBER(OFFSET('Sanitation Data'!$F$12,0,10*ROW('Sanitation Data'!F155))),'Data Summary'!CY161="Yes"),OFFSET('Sanitation Data'!$F$12,0,10*ROW('Sanitation Data'!F155)),NA())</f>
        <v>#N/A</v>
      </c>
      <c r="AK161" s="517" t="e">
        <f ca="1">+IF(AND(ISNUMBER(OFFSET('Sanitation Data'!$G$4,0,10*ROW('Sanitation Data'!G155))),'Data Summary'!CZ161="Yes"),100-OFFSET('Sanitation Data'!$G$4,0,10*ROW('Sanitation Data'!G155)),NA())</f>
        <v>#N/A</v>
      </c>
      <c r="AL161" s="517" t="e">
        <f ca="1">+IF(AND(ISNUMBER(OFFSET('Sanitation Data'!$G$6,0,10*ROW('Sanitation Data'!G155))),'Data Summary'!DA161="Yes"),OFFSET('Sanitation Data'!$G$6,0,10*ROW('Sanitation Data'!G155)),NA())</f>
        <v>#N/A</v>
      </c>
      <c r="AM161" s="517" t="e">
        <f ca="1">+IF(AND(ISNUMBER(OFFSET('Sanitation Data'!$G$10,0,10*ROW('Sanitation Data'!G155))),'Data Summary'!DB161="Yes"),OFFSET('Sanitation Data'!$G$10,0,10*ROW('Sanitation Data'!G155)),NA())</f>
        <v>#N/A</v>
      </c>
      <c r="AN161" s="517" t="e">
        <f ca="1">+IF(AND(ISNUMBER(OFFSET('Sanitation Data'!$G$11,0,10*ROW('Sanitation Data'!G155))),'Data Summary'!DC161="Yes"),OFFSET('Sanitation Data'!$G$11,0,10*ROW('Sanitation Data'!G155)),NA())</f>
        <v>#N/A</v>
      </c>
      <c r="AO161" s="517" t="e">
        <f ca="1">+IF(AND(ISNUMBER(OFFSET('Sanitation Data'!$G$12,0,10*ROW('Sanitation Data'!G155))),'Data Summary'!DD161="Yes"),OFFSET('Sanitation Data'!$G$12,0,10*ROW('Sanitation Data'!G155)),NA())</f>
        <v>#N/A</v>
      </c>
      <c r="AP161" s="517" t="e">
        <f ca="1">+IF(AND(ISNUMBER(OFFSET('Sanitation Data'!$H$4,0,10*ROW('Sanitation Data'!H155))),'Data Summary'!DE161="Yes"),100-OFFSET('Sanitation Data'!$H$4,0,10*ROW('Sanitation Data'!H155)),NA())</f>
        <v>#N/A</v>
      </c>
      <c r="AQ161" s="517" t="e">
        <f ca="1">+IF(AND(ISNUMBER(OFFSET('Sanitation Data'!$H$6,0,10*ROW('Sanitation Data'!H155))),'Data Summary'!DF161="Yes"),OFFSET('Sanitation Data'!$H$6,0,10*ROW('Sanitation Data'!H155)),NA())</f>
        <v>#N/A</v>
      </c>
      <c r="AR161" s="517" t="e">
        <f ca="1">+IF(AND(ISNUMBER(OFFSET('Sanitation Data'!$H$10,0,10*ROW('Sanitation Data'!H155))),'Data Summary'!DG161="Yes"),OFFSET('Sanitation Data'!$H$10,0,10*ROW('Sanitation Data'!H155)),NA())</f>
        <v>#N/A</v>
      </c>
      <c r="AS161" s="517" t="e">
        <f ca="1">+IF(AND(ISNUMBER(OFFSET('Sanitation Data'!$H$11,0,10*ROW('Sanitation Data'!H155))),'Data Summary'!DH161="Yes"),OFFSET('Sanitation Data'!$H$11,0,10*ROW('Sanitation Data'!H155)),NA())</f>
        <v>#N/A</v>
      </c>
      <c r="AT161" s="517" t="e">
        <f ca="1">+IF(AND(ISNUMBER(OFFSET('Sanitation Data'!$H$12,0,10*ROW('Sanitation Data'!H155))),'Data Summary'!DI161="Yes"),OFFSET('Sanitation Data'!$H$12,0,10*ROW('Sanitation Data'!H155)),NA())</f>
        <v>#N/A</v>
      </c>
      <c r="AU161" s="517" t="e">
        <f ca="1">+IF(AND(ISNUMBER(OFFSET('Sanitation Data'!$I$4,0,10*ROW('Sanitation Data'!I155))),'Data Summary'!DJ161="Yes"),100-OFFSET('Sanitation Data'!$I$4,0,10*ROW('Sanitation Data'!I155)),NA())</f>
        <v>#N/A</v>
      </c>
      <c r="AV161" s="517" t="e">
        <f ca="1">+IF(AND(ISNUMBER(OFFSET('Sanitation Data'!$I$6,0,10*ROW('Sanitation Data'!I155))),'Data Summary'!DK161="Yes"),OFFSET('Sanitation Data'!$I$6,0,10*ROW('Sanitation Data'!I155)),NA())</f>
        <v>#N/A</v>
      </c>
      <c r="AW161" s="517" t="e">
        <f ca="1">+IF(AND(ISNUMBER(OFFSET('Sanitation Data'!$I$10,0,10*ROW('Sanitation Data'!I155))),'Data Summary'!DL161="Yes"),OFFSET('Sanitation Data'!$I$10,0,10*ROW('Sanitation Data'!I155)),NA())</f>
        <v>#N/A</v>
      </c>
      <c r="AX161" s="517" t="e">
        <f ca="1">+IF(AND(ISNUMBER(OFFSET('Sanitation Data'!$I$11,0,10*ROW('Sanitation Data'!I155))),'Data Summary'!DM161="Yes"),OFFSET('Sanitation Data'!$I$11,0,10*ROW('Sanitation Data'!I155)),NA())</f>
        <v>#N/A</v>
      </c>
      <c r="AY161" s="517" t="e">
        <f ca="1">+IF(AND(ISNUMBER(OFFSET('Sanitation Data'!$I$12,0,10*ROW('Sanitation Data'!I155))),'Data Summary'!DN161="Yes"),OFFSET('Sanitation Data'!$I$12,0,10*ROW('Sanitation Data'!I155)),NA())</f>
        <v>#N/A</v>
      </c>
      <c r="AZ161" s="518" t="e">
        <f ca="1">+IF(AND(ISNUMBER(OFFSET('Hygiene Data'!$D$5,0,10*ROW('Hygiene Data'!D155))),'Data Summary'!DO161="Yes"),OFFSET('Hygiene Data'!$D$5,0,10*ROW('Hygiene Data'!D155)),NA())</f>
        <v>#N/A</v>
      </c>
      <c r="BA161" s="518" t="e">
        <f ca="1">+IF(AND(ISNUMBER(OFFSET('Hygiene Data'!$D$7,0,10*ROW('Hygiene Data'!D155))),'Data Summary'!DP161="Yes"),OFFSET('Hygiene Data'!$D$7,0,10*ROW('Hygiene Data'!D155)),NA())</f>
        <v>#N/A</v>
      </c>
      <c r="BB161" s="518" t="e">
        <f ca="1">+IF(AND(ISNUMBER(OFFSET('Hygiene Data'!$D$9,0,10*ROW('Hygiene Data'!D155))),'Data Summary'!DQ161="Yes"),OFFSET('Hygiene Data'!$D$9,0,10*ROW('Hygiene Data'!D155)),NA())</f>
        <v>#N/A</v>
      </c>
      <c r="BC161" s="518" t="e">
        <f ca="1">+IF(AND(ISNUMBER(OFFSET('Hygiene Data'!$E$5,0,10*ROW('Hygiene Data'!E155))),'Data Summary'!DR161="Yes"),OFFSET('Hygiene Data'!$E$5,0,10*ROW('Hygiene Data'!E155)),NA())</f>
        <v>#N/A</v>
      </c>
      <c r="BD161" s="518" t="e">
        <f ca="1">+IF(AND(ISNUMBER(OFFSET('Hygiene Data'!$E$7,0,10*ROW('Hygiene Data'!E155))),'Data Summary'!DS161="Yes"),OFFSET('Hygiene Data'!$E$7,0,10*ROW('Hygiene Data'!E155)),NA())</f>
        <v>#N/A</v>
      </c>
      <c r="BE161" s="518" t="e">
        <f ca="1">+IF(AND(ISNUMBER(OFFSET('Hygiene Data'!$E$9,0,10*ROW('Hygiene Data'!E155))),'Data Summary'!DT161="Yes"),OFFSET('Hygiene Data'!$E$9,0,10*ROW('Hygiene Data'!E155)),NA())</f>
        <v>#N/A</v>
      </c>
      <c r="BF161" s="518" t="e">
        <f ca="1">+IF(AND(ISNUMBER(OFFSET('Hygiene Data'!$F$5,0,10*ROW('Hygiene Data'!F155))),'Data Summary'!DU161="Yes"),OFFSET('Hygiene Data'!$F$5,0,10*ROW('Hygiene Data'!F155)),NA())</f>
        <v>#N/A</v>
      </c>
      <c r="BG161" s="518" t="e">
        <f ca="1">+IF(AND(ISNUMBER(OFFSET('Hygiene Data'!$F$7,0,10*ROW('Hygiene Data'!F155))),'Data Summary'!DV161="Yes"),OFFSET('Hygiene Data'!$F$7,0,10*ROW('Hygiene Data'!F155)),NA())</f>
        <v>#N/A</v>
      </c>
      <c r="BH161" s="518" t="e">
        <f ca="1">+IF(AND(ISNUMBER(OFFSET('Hygiene Data'!$F$9,0,10*ROW('Hygiene Data'!F155))),'Data Summary'!DW161="Yes"),OFFSET('Hygiene Data'!$F$9,0,10*ROW('Hygiene Data'!F155)),NA())</f>
        <v>#N/A</v>
      </c>
      <c r="BI161" s="518" t="e">
        <f ca="1">+IF(AND(ISNUMBER(OFFSET('Hygiene Data'!$G$5,0,10*ROW('Hygiene Data'!G155))),'Data Summary'!DX161="Yes"),OFFSET('Hygiene Data'!$G$5,0,10*ROW('Hygiene Data'!G155)),NA())</f>
        <v>#N/A</v>
      </c>
      <c r="BJ161" s="518" t="e">
        <f ca="1">+IF(AND(ISNUMBER(OFFSET('Hygiene Data'!$G$7,0,10*ROW('Hygiene Data'!G155))),'Data Summary'!DY161="Yes"),OFFSET('Hygiene Data'!$G$7,0,10*ROW('Hygiene Data'!G155)),NA())</f>
        <v>#N/A</v>
      </c>
      <c r="BK161" s="518" t="e">
        <f ca="1">+IF(AND(ISNUMBER(OFFSET('Hygiene Data'!$G$9,0,10*ROW('Hygiene Data'!G155))),'Data Summary'!DZ161="Yes"),OFFSET('Hygiene Data'!$G$9,0,10*ROW('Hygiene Data'!G155)),NA())</f>
        <v>#N/A</v>
      </c>
      <c r="BL161" s="518" t="e">
        <f ca="1">+IF(AND(ISNUMBER(OFFSET('Hygiene Data'!$H$5,0,10*ROW('Hygiene Data'!H155))),'Data Summary'!EA161="Yes"),OFFSET('Hygiene Data'!$H$5,0,10*ROW('Hygiene Data'!H155)),NA())</f>
        <v>#N/A</v>
      </c>
      <c r="BM161" s="518" t="e">
        <f ca="1">+IF(AND(ISNUMBER(OFFSET('Hygiene Data'!$H$7,0,10*ROW('Hygiene Data'!H155))),'Data Summary'!EB161="Yes"),OFFSET('Hygiene Data'!$H$7,0,10*ROW('Hygiene Data'!H155)),NA())</f>
        <v>#N/A</v>
      </c>
      <c r="BN161" s="518" t="e">
        <f ca="1">+IF(AND(ISNUMBER(OFFSET('Hygiene Data'!$H$9,0,10*ROW('Hygiene Data'!H155))),'Data Summary'!EC161="Yes"),OFFSET('Hygiene Data'!$H$9,0,10*ROW('Hygiene Data'!H155)),NA())</f>
        <v>#N/A</v>
      </c>
      <c r="BO161" s="518" t="e">
        <f ca="1">+IF(AND(ISNUMBER(OFFSET('Hygiene Data'!$I$5,0,10*ROW('Hygiene Data'!I155))),'Data Summary'!ED161="Yes"),OFFSET('Hygiene Data'!$I$5,0,10*ROW('Hygiene Data'!I155)),NA())</f>
        <v>#N/A</v>
      </c>
      <c r="BP161" s="518" t="e">
        <f ca="1">+IF(AND(ISNUMBER(OFFSET('Hygiene Data'!$I$7,0,10*ROW('Hygiene Data'!I155))),'Data Summary'!EE161="Yes"),OFFSET('Hygiene Data'!$I$7,0,10*ROW('Hygiene Data'!I155)),NA())</f>
        <v>#N/A</v>
      </c>
      <c r="BQ161" s="518" t="e">
        <f ca="1">+IF(AND(ISNUMBER(OFFSET('Hygiene Data'!$I$9,0,10*ROW('Hygiene Data'!I155))),'Data Summary'!EF161="Yes"),OFFSET('Hygiene Data'!$I$9,0,10*ROW('Hygiene Data'!I155)),NA())</f>
        <v>#N/A</v>
      </c>
    </row>
    <row r="162" spans="1:69" x14ac:dyDescent="0.25">
      <c r="A162" s="514" t="e">
        <f ca="1">+RIGHT('Data Summary'!A162,LEN('Data Summary'!A162)-9)</f>
        <v>#VALUE!</v>
      </c>
      <c r="B162" s="488" t="str">
        <f ca="1">+IF(ISTEXT('Data Summary'!B162),'Data Summary'!B162,"")</f>
        <v/>
      </c>
      <c r="C162" s="515" t="e">
        <f ca="1">+VALUE('Data Summary'!C162)</f>
        <v>#VALUE!</v>
      </c>
      <c r="D162" s="516" t="e">
        <f ca="1">+IF(AND(ISNUMBER(OFFSET('Water Data'!$D$4,0,10*ROW('Water Data'!D156))),'Data Summary'!BS162="Yes"),100-OFFSET('Water Data'!$D$4,0,10*ROW('Water Data'!D156)),NA())</f>
        <v>#N/A</v>
      </c>
      <c r="E162" s="516" t="e">
        <f ca="1">+IF(AND(ISNUMBER(OFFSET('Water Data'!$D$6,0,10*ROW('Water Data'!D156))),'Data Summary'!BT162="Yes"),OFFSET('Water Data'!$D$6,0,10*ROW('Water Data'!D156)),NA())</f>
        <v>#N/A</v>
      </c>
      <c r="F162" s="516" t="e">
        <f ca="1">+IF(AND(ISNUMBER(OFFSET('Water Data'!$D$9,0,10*ROW('Water Data'!D156))),'Data Summary'!BU162="Yes"),OFFSET('Water Data'!$D$9,0,10*ROW('Water Data'!D156)),NA())</f>
        <v>#N/A</v>
      </c>
      <c r="G162" s="516" t="e">
        <f ca="1">+IF(AND(ISNUMBER(OFFSET('Water Data'!$E$4,0,10*ROW('Water Data'!E156))),'Data Summary'!BV162="Yes"),100-OFFSET('Water Data'!$E$4,0,10*ROW('Water Data'!E156)),NA())</f>
        <v>#N/A</v>
      </c>
      <c r="H162" s="516" t="e">
        <f ca="1">+IF(AND(ISNUMBER(OFFSET('Water Data'!$E$6,0,10*ROW('Water Data'!E156))),'Data Summary'!BW162="Yes"),OFFSET('Water Data'!$E$6,0,10*ROW('Water Data'!E156)),NA())</f>
        <v>#N/A</v>
      </c>
      <c r="I162" s="516" t="e">
        <f ca="1">+IF(AND(ISNUMBER(OFFSET('Water Data'!$E$9,0,10*ROW('Water Data'!E156))),'Data Summary'!BX162="Yes"),OFFSET('Water Data'!$E$9,0,10*ROW('Water Data'!E156)),NA())</f>
        <v>#N/A</v>
      </c>
      <c r="J162" s="516" t="e">
        <f ca="1">+IF(AND(ISNUMBER(OFFSET('Water Data'!$F$4,0,10*ROW('Water Data'!F156))),'Data Summary'!BY162="Yes"),100-OFFSET('Water Data'!$F$4,0,10*ROW('Water Data'!F156)),NA())</f>
        <v>#N/A</v>
      </c>
      <c r="K162" s="516" t="e">
        <f ca="1">+IF(AND(ISNUMBER(OFFSET('Water Data'!$F$6,0,10*ROW('Water Data'!F156))),'Data Summary'!BZ162="Yes"),OFFSET('Water Data'!$F$6,0,10*ROW('Water Data'!F156)),NA())</f>
        <v>#N/A</v>
      </c>
      <c r="L162" s="516" t="e">
        <f ca="1">+IF(AND(ISNUMBER(OFFSET('Water Data'!$F$9,0,10*ROW('Water Data'!F156))),'Data Summary'!CA162="Yes"),OFFSET('Water Data'!$F$9,0,10*ROW('Water Data'!F156)),NA())</f>
        <v>#N/A</v>
      </c>
      <c r="M162" s="516" t="e">
        <f ca="1">+IF(AND(ISNUMBER(OFFSET('Water Data'!$G$4,0,10*ROW('Water Data'!G156))),'Data Summary'!CB162="Yes"),100-OFFSET('Water Data'!$G$4,0,10*ROW('Water Data'!G156)),NA())</f>
        <v>#N/A</v>
      </c>
      <c r="N162" s="516" t="e">
        <f ca="1">+IF(AND(ISNUMBER(OFFSET('Water Data'!$G$6,0,10*ROW('Water Data'!G156))),'Data Summary'!CC162="Yes"),OFFSET('Water Data'!$G$6,0,10*ROW('Water Data'!G156)),NA())</f>
        <v>#N/A</v>
      </c>
      <c r="O162" s="516" t="e">
        <f ca="1">+IF(AND(ISNUMBER(OFFSET('Water Data'!$G$9,0,10*ROW('Water Data'!G156))),'Data Summary'!CD162="Yes"),OFFSET('Water Data'!$G$9,0,10*ROW('Water Data'!G156)),NA())</f>
        <v>#N/A</v>
      </c>
      <c r="P162" s="516" t="e">
        <f ca="1">+IF(AND(ISNUMBER(OFFSET('Water Data'!$H$4,0,10*ROW('Water Data'!H156))),'Data Summary'!CE162="Yes"),100-OFFSET('Water Data'!$H$4,0,10*ROW('Water Data'!H156)),NA())</f>
        <v>#N/A</v>
      </c>
      <c r="Q162" s="516" t="e">
        <f ca="1">+IF(AND(ISNUMBER(OFFSET('Water Data'!$H$6,0,10*ROW('Water Data'!H156))),'Data Summary'!CF162="Yes"),OFFSET('Water Data'!$H$6,0,10*ROW('Water Data'!H156)),NA())</f>
        <v>#N/A</v>
      </c>
      <c r="R162" s="516" t="e">
        <f ca="1">+IF(AND(ISNUMBER(OFFSET('Water Data'!$H$9,0,10*ROW('Water Data'!H156))),'Data Summary'!CG162="Yes"),OFFSET('Water Data'!$H$9,0,10*ROW('Water Data'!H156)),NA())</f>
        <v>#N/A</v>
      </c>
      <c r="S162" s="516" t="e">
        <f ca="1">+IF(AND(ISNUMBER(OFFSET('Water Data'!$I$4,0,10*ROW('Water Data'!I156))),'Data Summary'!CH162="Yes"),100-OFFSET('Water Data'!$I$4,0,10*ROW('Water Data'!I156)),NA())</f>
        <v>#N/A</v>
      </c>
      <c r="T162" s="516" t="e">
        <f ca="1">+IF(AND(ISNUMBER(OFFSET('Water Data'!$I$6,0,10*ROW('Water Data'!I156))),'Data Summary'!CI162="Yes"),OFFSET('Water Data'!$I$6,0,10*ROW('Water Data'!I156)),NA())</f>
        <v>#N/A</v>
      </c>
      <c r="U162" s="516" t="e">
        <f ca="1">+IF(AND(ISNUMBER(OFFSET('Water Data'!$I$9,0,10*ROW('Water Data'!I156))),'Data Summary'!CJ162="Yes"),OFFSET('Water Data'!$I$9,0,10*ROW('Water Data'!I156)),NA())</f>
        <v>#N/A</v>
      </c>
      <c r="V162" s="517" t="e">
        <f ca="1">+IF(AND(ISNUMBER(OFFSET('Sanitation Data'!$D$4,0,10*ROW('Sanitation Data'!D156))),'Data Summary'!CK162="Yes"),100-OFFSET('Sanitation Data'!$D$4,0,10*ROW('Sanitation Data'!D156)),NA())</f>
        <v>#N/A</v>
      </c>
      <c r="W162" s="517" t="e">
        <f ca="1">+IF(AND(ISNUMBER(OFFSET('Sanitation Data'!$D$6,0,10*ROW('Sanitation Data'!D156))),'Data Summary'!CL162="Yes"),OFFSET('Sanitation Data'!$D$6,0,10*ROW('Sanitation Data'!D156)),NA())</f>
        <v>#N/A</v>
      </c>
      <c r="X162" s="517" t="e">
        <f ca="1">+IF(AND(ISNUMBER(OFFSET('Sanitation Data'!$D$10,0,10*ROW('Sanitation Data'!D156))),'Data Summary'!CM162="Yes"),OFFSET('Sanitation Data'!$D$10,0,10*ROW('Sanitation Data'!D156)),NA())</f>
        <v>#N/A</v>
      </c>
      <c r="Y162" s="517" t="e">
        <f ca="1">+IF(AND(ISNUMBER(OFFSET('Sanitation Data'!$D$11,0,10*ROW('Sanitation Data'!D156))),'Data Summary'!CN162="Yes"),OFFSET('Sanitation Data'!$D$11,0,10*ROW('Sanitation Data'!D156)),NA())</f>
        <v>#N/A</v>
      </c>
      <c r="Z162" s="517" t="e">
        <f ca="1">+IF(AND(ISNUMBER(OFFSET('Sanitation Data'!$D$12,0,10*ROW('Sanitation Data'!D156))),'Data Summary'!CO162="Yes"),OFFSET('Sanitation Data'!$D$12,0,10*ROW('Sanitation Data'!D156)),NA())</f>
        <v>#N/A</v>
      </c>
      <c r="AA162" s="517" t="e">
        <f ca="1">+IF(AND(ISNUMBER(OFFSET('Sanitation Data'!$E$4,0,10*ROW('Sanitation Data'!E156))),'Data Summary'!CP162="Yes"),100-OFFSET('Sanitation Data'!$E$4,0,10*ROW('Sanitation Data'!E156)),NA())</f>
        <v>#N/A</v>
      </c>
      <c r="AB162" s="517" t="e">
        <f ca="1">+IF(AND(ISNUMBER(OFFSET('Sanitation Data'!$E$6,0,10*ROW('Sanitation Data'!E156))),'Data Summary'!CQ162="Yes"),OFFSET('Sanitation Data'!$E$6,0,10*ROW('Sanitation Data'!E156)),NA())</f>
        <v>#N/A</v>
      </c>
      <c r="AC162" s="517" t="e">
        <f ca="1">+IF(AND(ISNUMBER(OFFSET('Sanitation Data'!$E$10,0,10*ROW('Sanitation Data'!E156))),'Data Summary'!CR162="Yes"),OFFSET('Sanitation Data'!$E$10,0,10*ROW('Sanitation Data'!E156)),NA())</f>
        <v>#N/A</v>
      </c>
      <c r="AD162" s="517" t="e">
        <f ca="1">+IF(AND(ISNUMBER(OFFSET('Sanitation Data'!$E$11,0,10*ROW('Sanitation Data'!E156))),'Data Summary'!CS162="Yes"),OFFSET('Sanitation Data'!$E$11,0,10*ROW('Sanitation Data'!E156)),NA())</f>
        <v>#N/A</v>
      </c>
      <c r="AE162" s="517" t="e">
        <f ca="1">+IF(AND(ISNUMBER(OFFSET('Sanitation Data'!$E$12,0,10*ROW('Sanitation Data'!E156))),'Data Summary'!CT162="Yes"),OFFSET('Sanitation Data'!$E$12,0,10*ROW('Sanitation Data'!E156)),NA())</f>
        <v>#N/A</v>
      </c>
      <c r="AF162" s="517" t="e">
        <f ca="1">+IF(AND(ISNUMBER(OFFSET('Sanitation Data'!$F$4,0,10*ROW('Sanitation Data'!F156))),'Data Summary'!CU162="Yes"),100-OFFSET('Sanitation Data'!$F$4,0,10*ROW('Sanitation Data'!F156)),NA())</f>
        <v>#N/A</v>
      </c>
      <c r="AG162" s="517" t="e">
        <f ca="1">+IF(AND(ISNUMBER(OFFSET('Sanitation Data'!$F$6,0,10*ROW('Sanitation Data'!F156))),'Data Summary'!CV162="Yes"),OFFSET('Sanitation Data'!$F$6,0,10*ROW('Sanitation Data'!F156)),NA())</f>
        <v>#N/A</v>
      </c>
      <c r="AH162" s="517" t="e">
        <f ca="1">+IF(AND(ISNUMBER(OFFSET('Sanitation Data'!$F$10,0,10*ROW('Sanitation Data'!F156))),'Data Summary'!CW162="Yes"),OFFSET('Sanitation Data'!$F$10,0,10*ROW('Sanitation Data'!F156)),NA())</f>
        <v>#N/A</v>
      </c>
      <c r="AI162" s="517" t="e">
        <f ca="1">+IF(AND(ISNUMBER(OFFSET('Sanitation Data'!$F$11,0,10*ROW('Sanitation Data'!F156))),'Data Summary'!CX162="Yes"),OFFSET('Sanitation Data'!$F$11,0,10*ROW('Sanitation Data'!F156)),NA())</f>
        <v>#N/A</v>
      </c>
      <c r="AJ162" s="517" t="e">
        <f ca="1">+IF(AND(ISNUMBER(OFFSET('Sanitation Data'!$F$12,0,10*ROW('Sanitation Data'!F156))),'Data Summary'!CY162="Yes"),OFFSET('Sanitation Data'!$F$12,0,10*ROW('Sanitation Data'!F156)),NA())</f>
        <v>#N/A</v>
      </c>
      <c r="AK162" s="517" t="e">
        <f ca="1">+IF(AND(ISNUMBER(OFFSET('Sanitation Data'!$G$4,0,10*ROW('Sanitation Data'!G156))),'Data Summary'!CZ162="Yes"),100-OFFSET('Sanitation Data'!$G$4,0,10*ROW('Sanitation Data'!G156)),NA())</f>
        <v>#N/A</v>
      </c>
      <c r="AL162" s="517" t="e">
        <f ca="1">+IF(AND(ISNUMBER(OFFSET('Sanitation Data'!$G$6,0,10*ROW('Sanitation Data'!G156))),'Data Summary'!DA162="Yes"),OFFSET('Sanitation Data'!$G$6,0,10*ROW('Sanitation Data'!G156)),NA())</f>
        <v>#N/A</v>
      </c>
      <c r="AM162" s="517" t="e">
        <f ca="1">+IF(AND(ISNUMBER(OFFSET('Sanitation Data'!$G$10,0,10*ROW('Sanitation Data'!G156))),'Data Summary'!DB162="Yes"),OFFSET('Sanitation Data'!$G$10,0,10*ROW('Sanitation Data'!G156)),NA())</f>
        <v>#N/A</v>
      </c>
      <c r="AN162" s="517" t="e">
        <f ca="1">+IF(AND(ISNUMBER(OFFSET('Sanitation Data'!$G$11,0,10*ROW('Sanitation Data'!G156))),'Data Summary'!DC162="Yes"),OFFSET('Sanitation Data'!$G$11,0,10*ROW('Sanitation Data'!G156)),NA())</f>
        <v>#N/A</v>
      </c>
      <c r="AO162" s="517" t="e">
        <f ca="1">+IF(AND(ISNUMBER(OFFSET('Sanitation Data'!$G$12,0,10*ROW('Sanitation Data'!G156))),'Data Summary'!DD162="Yes"),OFFSET('Sanitation Data'!$G$12,0,10*ROW('Sanitation Data'!G156)),NA())</f>
        <v>#N/A</v>
      </c>
      <c r="AP162" s="517" t="e">
        <f ca="1">+IF(AND(ISNUMBER(OFFSET('Sanitation Data'!$H$4,0,10*ROW('Sanitation Data'!H156))),'Data Summary'!DE162="Yes"),100-OFFSET('Sanitation Data'!$H$4,0,10*ROW('Sanitation Data'!H156)),NA())</f>
        <v>#N/A</v>
      </c>
      <c r="AQ162" s="517" t="e">
        <f ca="1">+IF(AND(ISNUMBER(OFFSET('Sanitation Data'!$H$6,0,10*ROW('Sanitation Data'!H156))),'Data Summary'!DF162="Yes"),OFFSET('Sanitation Data'!$H$6,0,10*ROW('Sanitation Data'!H156)),NA())</f>
        <v>#N/A</v>
      </c>
      <c r="AR162" s="517" t="e">
        <f ca="1">+IF(AND(ISNUMBER(OFFSET('Sanitation Data'!$H$10,0,10*ROW('Sanitation Data'!H156))),'Data Summary'!DG162="Yes"),OFFSET('Sanitation Data'!$H$10,0,10*ROW('Sanitation Data'!H156)),NA())</f>
        <v>#N/A</v>
      </c>
      <c r="AS162" s="517" t="e">
        <f ca="1">+IF(AND(ISNUMBER(OFFSET('Sanitation Data'!$H$11,0,10*ROW('Sanitation Data'!H156))),'Data Summary'!DH162="Yes"),OFFSET('Sanitation Data'!$H$11,0,10*ROW('Sanitation Data'!H156)),NA())</f>
        <v>#N/A</v>
      </c>
      <c r="AT162" s="517" t="e">
        <f ca="1">+IF(AND(ISNUMBER(OFFSET('Sanitation Data'!$H$12,0,10*ROW('Sanitation Data'!H156))),'Data Summary'!DI162="Yes"),OFFSET('Sanitation Data'!$H$12,0,10*ROW('Sanitation Data'!H156)),NA())</f>
        <v>#N/A</v>
      </c>
      <c r="AU162" s="517" t="e">
        <f ca="1">+IF(AND(ISNUMBER(OFFSET('Sanitation Data'!$I$4,0,10*ROW('Sanitation Data'!I156))),'Data Summary'!DJ162="Yes"),100-OFFSET('Sanitation Data'!$I$4,0,10*ROW('Sanitation Data'!I156)),NA())</f>
        <v>#N/A</v>
      </c>
      <c r="AV162" s="517" t="e">
        <f ca="1">+IF(AND(ISNUMBER(OFFSET('Sanitation Data'!$I$6,0,10*ROW('Sanitation Data'!I156))),'Data Summary'!DK162="Yes"),OFFSET('Sanitation Data'!$I$6,0,10*ROW('Sanitation Data'!I156)),NA())</f>
        <v>#N/A</v>
      </c>
      <c r="AW162" s="517" t="e">
        <f ca="1">+IF(AND(ISNUMBER(OFFSET('Sanitation Data'!$I$10,0,10*ROW('Sanitation Data'!I156))),'Data Summary'!DL162="Yes"),OFFSET('Sanitation Data'!$I$10,0,10*ROW('Sanitation Data'!I156)),NA())</f>
        <v>#N/A</v>
      </c>
      <c r="AX162" s="517" t="e">
        <f ca="1">+IF(AND(ISNUMBER(OFFSET('Sanitation Data'!$I$11,0,10*ROW('Sanitation Data'!I156))),'Data Summary'!DM162="Yes"),OFFSET('Sanitation Data'!$I$11,0,10*ROW('Sanitation Data'!I156)),NA())</f>
        <v>#N/A</v>
      </c>
      <c r="AY162" s="517" t="e">
        <f ca="1">+IF(AND(ISNUMBER(OFFSET('Sanitation Data'!$I$12,0,10*ROW('Sanitation Data'!I156))),'Data Summary'!DN162="Yes"),OFFSET('Sanitation Data'!$I$12,0,10*ROW('Sanitation Data'!I156)),NA())</f>
        <v>#N/A</v>
      </c>
      <c r="AZ162" s="518" t="e">
        <f ca="1">+IF(AND(ISNUMBER(OFFSET('Hygiene Data'!$D$5,0,10*ROW('Hygiene Data'!D156))),'Data Summary'!DO162="Yes"),OFFSET('Hygiene Data'!$D$5,0,10*ROW('Hygiene Data'!D156)),NA())</f>
        <v>#N/A</v>
      </c>
      <c r="BA162" s="518" t="e">
        <f ca="1">+IF(AND(ISNUMBER(OFFSET('Hygiene Data'!$D$7,0,10*ROW('Hygiene Data'!D156))),'Data Summary'!DP162="Yes"),OFFSET('Hygiene Data'!$D$7,0,10*ROW('Hygiene Data'!D156)),NA())</f>
        <v>#N/A</v>
      </c>
      <c r="BB162" s="518" t="e">
        <f ca="1">+IF(AND(ISNUMBER(OFFSET('Hygiene Data'!$D$9,0,10*ROW('Hygiene Data'!D156))),'Data Summary'!DQ162="Yes"),OFFSET('Hygiene Data'!$D$9,0,10*ROW('Hygiene Data'!D156)),NA())</f>
        <v>#N/A</v>
      </c>
      <c r="BC162" s="518" t="e">
        <f ca="1">+IF(AND(ISNUMBER(OFFSET('Hygiene Data'!$E$5,0,10*ROW('Hygiene Data'!E156))),'Data Summary'!DR162="Yes"),OFFSET('Hygiene Data'!$E$5,0,10*ROW('Hygiene Data'!E156)),NA())</f>
        <v>#N/A</v>
      </c>
      <c r="BD162" s="518" t="e">
        <f ca="1">+IF(AND(ISNUMBER(OFFSET('Hygiene Data'!$E$7,0,10*ROW('Hygiene Data'!E156))),'Data Summary'!DS162="Yes"),OFFSET('Hygiene Data'!$E$7,0,10*ROW('Hygiene Data'!E156)),NA())</f>
        <v>#N/A</v>
      </c>
      <c r="BE162" s="518" t="e">
        <f ca="1">+IF(AND(ISNUMBER(OFFSET('Hygiene Data'!$E$9,0,10*ROW('Hygiene Data'!E156))),'Data Summary'!DT162="Yes"),OFFSET('Hygiene Data'!$E$9,0,10*ROW('Hygiene Data'!E156)),NA())</f>
        <v>#N/A</v>
      </c>
      <c r="BF162" s="518" t="e">
        <f ca="1">+IF(AND(ISNUMBER(OFFSET('Hygiene Data'!$F$5,0,10*ROW('Hygiene Data'!F156))),'Data Summary'!DU162="Yes"),OFFSET('Hygiene Data'!$F$5,0,10*ROW('Hygiene Data'!F156)),NA())</f>
        <v>#N/A</v>
      </c>
      <c r="BG162" s="518" t="e">
        <f ca="1">+IF(AND(ISNUMBER(OFFSET('Hygiene Data'!$F$7,0,10*ROW('Hygiene Data'!F156))),'Data Summary'!DV162="Yes"),OFFSET('Hygiene Data'!$F$7,0,10*ROW('Hygiene Data'!F156)),NA())</f>
        <v>#N/A</v>
      </c>
      <c r="BH162" s="518" t="e">
        <f ca="1">+IF(AND(ISNUMBER(OFFSET('Hygiene Data'!$F$9,0,10*ROW('Hygiene Data'!F156))),'Data Summary'!DW162="Yes"),OFFSET('Hygiene Data'!$F$9,0,10*ROW('Hygiene Data'!F156)),NA())</f>
        <v>#N/A</v>
      </c>
      <c r="BI162" s="518" t="e">
        <f ca="1">+IF(AND(ISNUMBER(OFFSET('Hygiene Data'!$G$5,0,10*ROW('Hygiene Data'!G156))),'Data Summary'!DX162="Yes"),OFFSET('Hygiene Data'!$G$5,0,10*ROW('Hygiene Data'!G156)),NA())</f>
        <v>#N/A</v>
      </c>
      <c r="BJ162" s="518" t="e">
        <f ca="1">+IF(AND(ISNUMBER(OFFSET('Hygiene Data'!$G$7,0,10*ROW('Hygiene Data'!G156))),'Data Summary'!DY162="Yes"),OFFSET('Hygiene Data'!$G$7,0,10*ROW('Hygiene Data'!G156)),NA())</f>
        <v>#N/A</v>
      </c>
      <c r="BK162" s="518" t="e">
        <f ca="1">+IF(AND(ISNUMBER(OFFSET('Hygiene Data'!$G$9,0,10*ROW('Hygiene Data'!G156))),'Data Summary'!DZ162="Yes"),OFFSET('Hygiene Data'!$G$9,0,10*ROW('Hygiene Data'!G156)),NA())</f>
        <v>#N/A</v>
      </c>
      <c r="BL162" s="518" t="e">
        <f ca="1">+IF(AND(ISNUMBER(OFFSET('Hygiene Data'!$H$5,0,10*ROW('Hygiene Data'!H156))),'Data Summary'!EA162="Yes"),OFFSET('Hygiene Data'!$H$5,0,10*ROW('Hygiene Data'!H156)),NA())</f>
        <v>#N/A</v>
      </c>
      <c r="BM162" s="518" t="e">
        <f ca="1">+IF(AND(ISNUMBER(OFFSET('Hygiene Data'!$H$7,0,10*ROW('Hygiene Data'!H156))),'Data Summary'!EB162="Yes"),OFFSET('Hygiene Data'!$H$7,0,10*ROW('Hygiene Data'!H156)),NA())</f>
        <v>#N/A</v>
      </c>
      <c r="BN162" s="518" t="e">
        <f ca="1">+IF(AND(ISNUMBER(OFFSET('Hygiene Data'!$H$9,0,10*ROW('Hygiene Data'!H156))),'Data Summary'!EC162="Yes"),OFFSET('Hygiene Data'!$H$9,0,10*ROW('Hygiene Data'!H156)),NA())</f>
        <v>#N/A</v>
      </c>
      <c r="BO162" s="518" t="e">
        <f ca="1">+IF(AND(ISNUMBER(OFFSET('Hygiene Data'!$I$5,0,10*ROW('Hygiene Data'!I156))),'Data Summary'!ED162="Yes"),OFFSET('Hygiene Data'!$I$5,0,10*ROW('Hygiene Data'!I156)),NA())</f>
        <v>#N/A</v>
      </c>
      <c r="BP162" s="518" t="e">
        <f ca="1">+IF(AND(ISNUMBER(OFFSET('Hygiene Data'!$I$7,0,10*ROW('Hygiene Data'!I156))),'Data Summary'!EE162="Yes"),OFFSET('Hygiene Data'!$I$7,0,10*ROW('Hygiene Data'!I156)),NA())</f>
        <v>#N/A</v>
      </c>
      <c r="BQ162" s="518" t="e">
        <f ca="1">+IF(AND(ISNUMBER(OFFSET('Hygiene Data'!$I$9,0,10*ROW('Hygiene Data'!I156))),'Data Summary'!EF162="Yes"),OFFSET('Hygiene Data'!$I$9,0,10*ROW('Hygiene Data'!I156)),NA())</f>
        <v>#N/A</v>
      </c>
    </row>
    <row r="163" spans="1:69" x14ac:dyDescent="0.25">
      <c r="A163" s="514" t="e">
        <f ca="1">+RIGHT('Data Summary'!A163,LEN('Data Summary'!A163)-9)</f>
        <v>#VALUE!</v>
      </c>
      <c r="B163" s="488" t="str">
        <f ca="1">+IF(ISTEXT('Data Summary'!B163),'Data Summary'!B163,"")</f>
        <v/>
      </c>
      <c r="C163" s="515" t="e">
        <f ca="1">+VALUE('Data Summary'!C163)</f>
        <v>#VALUE!</v>
      </c>
      <c r="D163" s="516" t="e">
        <f ca="1">+IF(AND(ISNUMBER(OFFSET('Water Data'!$D$4,0,10*ROW('Water Data'!D157))),'Data Summary'!BS163="Yes"),100-OFFSET('Water Data'!$D$4,0,10*ROW('Water Data'!D157)),NA())</f>
        <v>#N/A</v>
      </c>
      <c r="E163" s="516" t="e">
        <f ca="1">+IF(AND(ISNUMBER(OFFSET('Water Data'!$D$6,0,10*ROW('Water Data'!D157))),'Data Summary'!BT163="Yes"),OFFSET('Water Data'!$D$6,0,10*ROW('Water Data'!D157)),NA())</f>
        <v>#N/A</v>
      </c>
      <c r="F163" s="516" t="e">
        <f ca="1">+IF(AND(ISNUMBER(OFFSET('Water Data'!$D$9,0,10*ROW('Water Data'!D157))),'Data Summary'!BU163="Yes"),OFFSET('Water Data'!$D$9,0,10*ROW('Water Data'!D157)),NA())</f>
        <v>#N/A</v>
      </c>
      <c r="G163" s="516" t="e">
        <f ca="1">+IF(AND(ISNUMBER(OFFSET('Water Data'!$E$4,0,10*ROW('Water Data'!E157))),'Data Summary'!BV163="Yes"),100-OFFSET('Water Data'!$E$4,0,10*ROW('Water Data'!E157)),NA())</f>
        <v>#N/A</v>
      </c>
      <c r="H163" s="516" t="e">
        <f ca="1">+IF(AND(ISNUMBER(OFFSET('Water Data'!$E$6,0,10*ROW('Water Data'!E157))),'Data Summary'!BW163="Yes"),OFFSET('Water Data'!$E$6,0,10*ROW('Water Data'!E157)),NA())</f>
        <v>#N/A</v>
      </c>
      <c r="I163" s="516" t="e">
        <f ca="1">+IF(AND(ISNUMBER(OFFSET('Water Data'!$E$9,0,10*ROW('Water Data'!E157))),'Data Summary'!BX163="Yes"),OFFSET('Water Data'!$E$9,0,10*ROW('Water Data'!E157)),NA())</f>
        <v>#N/A</v>
      </c>
      <c r="J163" s="516" t="e">
        <f ca="1">+IF(AND(ISNUMBER(OFFSET('Water Data'!$F$4,0,10*ROW('Water Data'!F157))),'Data Summary'!BY163="Yes"),100-OFFSET('Water Data'!$F$4,0,10*ROW('Water Data'!F157)),NA())</f>
        <v>#N/A</v>
      </c>
      <c r="K163" s="516" t="e">
        <f ca="1">+IF(AND(ISNUMBER(OFFSET('Water Data'!$F$6,0,10*ROW('Water Data'!F157))),'Data Summary'!BZ163="Yes"),OFFSET('Water Data'!$F$6,0,10*ROW('Water Data'!F157)),NA())</f>
        <v>#N/A</v>
      </c>
      <c r="L163" s="516" t="e">
        <f ca="1">+IF(AND(ISNUMBER(OFFSET('Water Data'!$F$9,0,10*ROW('Water Data'!F157))),'Data Summary'!CA163="Yes"),OFFSET('Water Data'!$F$9,0,10*ROW('Water Data'!F157)),NA())</f>
        <v>#N/A</v>
      </c>
      <c r="M163" s="516" t="e">
        <f ca="1">+IF(AND(ISNUMBER(OFFSET('Water Data'!$G$4,0,10*ROW('Water Data'!G157))),'Data Summary'!CB163="Yes"),100-OFFSET('Water Data'!$G$4,0,10*ROW('Water Data'!G157)),NA())</f>
        <v>#N/A</v>
      </c>
      <c r="N163" s="516" t="e">
        <f ca="1">+IF(AND(ISNUMBER(OFFSET('Water Data'!$G$6,0,10*ROW('Water Data'!G157))),'Data Summary'!CC163="Yes"),OFFSET('Water Data'!$G$6,0,10*ROW('Water Data'!G157)),NA())</f>
        <v>#N/A</v>
      </c>
      <c r="O163" s="516" t="e">
        <f ca="1">+IF(AND(ISNUMBER(OFFSET('Water Data'!$G$9,0,10*ROW('Water Data'!G157))),'Data Summary'!CD163="Yes"),OFFSET('Water Data'!$G$9,0,10*ROW('Water Data'!G157)),NA())</f>
        <v>#N/A</v>
      </c>
      <c r="P163" s="516" t="e">
        <f ca="1">+IF(AND(ISNUMBER(OFFSET('Water Data'!$H$4,0,10*ROW('Water Data'!H157))),'Data Summary'!CE163="Yes"),100-OFFSET('Water Data'!$H$4,0,10*ROW('Water Data'!H157)),NA())</f>
        <v>#N/A</v>
      </c>
      <c r="Q163" s="516" t="e">
        <f ca="1">+IF(AND(ISNUMBER(OFFSET('Water Data'!$H$6,0,10*ROW('Water Data'!H157))),'Data Summary'!CF163="Yes"),OFFSET('Water Data'!$H$6,0,10*ROW('Water Data'!H157)),NA())</f>
        <v>#N/A</v>
      </c>
      <c r="R163" s="516" t="e">
        <f ca="1">+IF(AND(ISNUMBER(OFFSET('Water Data'!$H$9,0,10*ROW('Water Data'!H157))),'Data Summary'!CG163="Yes"),OFFSET('Water Data'!$H$9,0,10*ROW('Water Data'!H157)),NA())</f>
        <v>#N/A</v>
      </c>
      <c r="S163" s="516" t="e">
        <f ca="1">+IF(AND(ISNUMBER(OFFSET('Water Data'!$I$4,0,10*ROW('Water Data'!I157))),'Data Summary'!CH163="Yes"),100-OFFSET('Water Data'!$I$4,0,10*ROW('Water Data'!I157)),NA())</f>
        <v>#N/A</v>
      </c>
      <c r="T163" s="516" t="e">
        <f ca="1">+IF(AND(ISNUMBER(OFFSET('Water Data'!$I$6,0,10*ROW('Water Data'!I157))),'Data Summary'!CI163="Yes"),OFFSET('Water Data'!$I$6,0,10*ROW('Water Data'!I157)),NA())</f>
        <v>#N/A</v>
      </c>
      <c r="U163" s="516" t="e">
        <f ca="1">+IF(AND(ISNUMBER(OFFSET('Water Data'!$I$9,0,10*ROW('Water Data'!I157))),'Data Summary'!CJ163="Yes"),OFFSET('Water Data'!$I$9,0,10*ROW('Water Data'!I157)),NA())</f>
        <v>#N/A</v>
      </c>
      <c r="V163" s="517" t="e">
        <f ca="1">+IF(AND(ISNUMBER(OFFSET('Sanitation Data'!$D$4,0,10*ROW('Sanitation Data'!D157))),'Data Summary'!CK163="Yes"),100-OFFSET('Sanitation Data'!$D$4,0,10*ROW('Sanitation Data'!D157)),NA())</f>
        <v>#N/A</v>
      </c>
      <c r="W163" s="517" t="e">
        <f ca="1">+IF(AND(ISNUMBER(OFFSET('Sanitation Data'!$D$6,0,10*ROW('Sanitation Data'!D157))),'Data Summary'!CL163="Yes"),OFFSET('Sanitation Data'!$D$6,0,10*ROW('Sanitation Data'!D157)),NA())</f>
        <v>#N/A</v>
      </c>
      <c r="X163" s="517" t="e">
        <f ca="1">+IF(AND(ISNUMBER(OFFSET('Sanitation Data'!$D$10,0,10*ROW('Sanitation Data'!D157))),'Data Summary'!CM163="Yes"),OFFSET('Sanitation Data'!$D$10,0,10*ROW('Sanitation Data'!D157)),NA())</f>
        <v>#N/A</v>
      </c>
      <c r="Y163" s="517" t="e">
        <f ca="1">+IF(AND(ISNUMBER(OFFSET('Sanitation Data'!$D$11,0,10*ROW('Sanitation Data'!D157))),'Data Summary'!CN163="Yes"),OFFSET('Sanitation Data'!$D$11,0,10*ROW('Sanitation Data'!D157)),NA())</f>
        <v>#N/A</v>
      </c>
      <c r="Z163" s="517" t="e">
        <f ca="1">+IF(AND(ISNUMBER(OFFSET('Sanitation Data'!$D$12,0,10*ROW('Sanitation Data'!D157))),'Data Summary'!CO163="Yes"),OFFSET('Sanitation Data'!$D$12,0,10*ROW('Sanitation Data'!D157)),NA())</f>
        <v>#N/A</v>
      </c>
      <c r="AA163" s="517" t="e">
        <f ca="1">+IF(AND(ISNUMBER(OFFSET('Sanitation Data'!$E$4,0,10*ROW('Sanitation Data'!E157))),'Data Summary'!CP163="Yes"),100-OFFSET('Sanitation Data'!$E$4,0,10*ROW('Sanitation Data'!E157)),NA())</f>
        <v>#N/A</v>
      </c>
      <c r="AB163" s="517" t="e">
        <f ca="1">+IF(AND(ISNUMBER(OFFSET('Sanitation Data'!$E$6,0,10*ROW('Sanitation Data'!E157))),'Data Summary'!CQ163="Yes"),OFFSET('Sanitation Data'!$E$6,0,10*ROW('Sanitation Data'!E157)),NA())</f>
        <v>#N/A</v>
      </c>
      <c r="AC163" s="517" t="e">
        <f ca="1">+IF(AND(ISNUMBER(OFFSET('Sanitation Data'!$E$10,0,10*ROW('Sanitation Data'!E157))),'Data Summary'!CR163="Yes"),OFFSET('Sanitation Data'!$E$10,0,10*ROW('Sanitation Data'!E157)),NA())</f>
        <v>#N/A</v>
      </c>
      <c r="AD163" s="517" t="e">
        <f ca="1">+IF(AND(ISNUMBER(OFFSET('Sanitation Data'!$E$11,0,10*ROW('Sanitation Data'!E157))),'Data Summary'!CS163="Yes"),OFFSET('Sanitation Data'!$E$11,0,10*ROW('Sanitation Data'!E157)),NA())</f>
        <v>#N/A</v>
      </c>
      <c r="AE163" s="517" t="e">
        <f ca="1">+IF(AND(ISNUMBER(OFFSET('Sanitation Data'!$E$12,0,10*ROW('Sanitation Data'!E157))),'Data Summary'!CT163="Yes"),OFFSET('Sanitation Data'!$E$12,0,10*ROW('Sanitation Data'!E157)),NA())</f>
        <v>#N/A</v>
      </c>
      <c r="AF163" s="517" t="e">
        <f ca="1">+IF(AND(ISNUMBER(OFFSET('Sanitation Data'!$F$4,0,10*ROW('Sanitation Data'!F157))),'Data Summary'!CU163="Yes"),100-OFFSET('Sanitation Data'!$F$4,0,10*ROW('Sanitation Data'!F157)),NA())</f>
        <v>#N/A</v>
      </c>
      <c r="AG163" s="517" t="e">
        <f ca="1">+IF(AND(ISNUMBER(OFFSET('Sanitation Data'!$F$6,0,10*ROW('Sanitation Data'!F157))),'Data Summary'!CV163="Yes"),OFFSET('Sanitation Data'!$F$6,0,10*ROW('Sanitation Data'!F157)),NA())</f>
        <v>#N/A</v>
      </c>
      <c r="AH163" s="517" t="e">
        <f ca="1">+IF(AND(ISNUMBER(OFFSET('Sanitation Data'!$F$10,0,10*ROW('Sanitation Data'!F157))),'Data Summary'!CW163="Yes"),OFFSET('Sanitation Data'!$F$10,0,10*ROW('Sanitation Data'!F157)),NA())</f>
        <v>#N/A</v>
      </c>
      <c r="AI163" s="517" t="e">
        <f ca="1">+IF(AND(ISNUMBER(OFFSET('Sanitation Data'!$F$11,0,10*ROW('Sanitation Data'!F157))),'Data Summary'!CX163="Yes"),OFFSET('Sanitation Data'!$F$11,0,10*ROW('Sanitation Data'!F157)),NA())</f>
        <v>#N/A</v>
      </c>
      <c r="AJ163" s="517" t="e">
        <f ca="1">+IF(AND(ISNUMBER(OFFSET('Sanitation Data'!$F$12,0,10*ROW('Sanitation Data'!F157))),'Data Summary'!CY163="Yes"),OFFSET('Sanitation Data'!$F$12,0,10*ROW('Sanitation Data'!F157)),NA())</f>
        <v>#N/A</v>
      </c>
      <c r="AK163" s="517" t="e">
        <f ca="1">+IF(AND(ISNUMBER(OFFSET('Sanitation Data'!$G$4,0,10*ROW('Sanitation Data'!G157))),'Data Summary'!CZ163="Yes"),100-OFFSET('Sanitation Data'!$G$4,0,10*ROW('Sanitation Data'!G157)),NA())</f>
        <v>#N/A</v>
      </c>
      <c r="AL163" s="517" t="e">
        <f ca="1">+IF(AND(ISNUMBER(OFFSET('Sanitation Data'!$G$6,0,10*ROW('Sanitation Data'!G157))),'Data Summary'!DA163="Yes"),OFFSET('Sanitation Data'!$G$6,0,10*ROW('Sanitation Data'!G157)),NA())</f>
        <v>#N/A</v>
      </c>
      <c r="AM163" s="517" t="e">
        <f ca="1">+IF(AND(ISNUMBER(OFFSET('Sanitation Data'!$G$10,0,10*ROW('Sanitation Data'!G157))),'Data Summary'!DB163="Yes"),OFFSET('Sanitation Data'!$G$10,0,10*ROW('Sanitation Data'!G157)),NA())</f>
        <v>#N/A</v>
      </c>
      <c r="AN163" s="517" t="e">
        <f ca="1">+IF(AND(ISNUMBER(OFFSET('Sanitation Data'!$G$11,0,10*ROW('Sanitation Data'!G157))),'Data Summary'!DC163="Yes"),OFFSET('Sanitation Data'!$G$11,0,10*ROW('Sanitation Data'!G157)),NA())</f>
        <v>#N/A</v>
      </c>
      <c r="AO163" s="517" t="e">
        <f ca="1">+IF(AND(ISNUMBER(OFFSET('Sanitation Data'!$G$12,0,10*ROW('Sanitation Data'!G157))),'Data Summary'!DD163="Yes"),OFFSET('Sanitation Data'!$G$12,0,10*ROW('Sanitation Data'!G157)),NA())</f>
        <v>#N/A</v>
      </c>
      <c r="AP163" s="517" t="e">
        <f ca="1">+IF(AND(ISNUMBER(OFFSET('Sanitation Data'!$H$4,0,10*ROW('Sanitation Data'!H157))),'Data Summary'!DE163="Yes"),100-OFFSET('Sanitation Data'!$H$4,0,10*ROW('Sanitation Data'!H157)),NA())</f>
        <v>#N/A</v>
      </c>
      <c r="AQ163" s="517" t="e">
        <f ca="1">+IF(AND(ISNUMBER(OFFSET('Sanitation Data'!$H$6,0,10*ROW('Sanitation Data'!H157))),'Data Summary'!DF163="Yes"),OFFSET('Sanitation Data'!$H$6,0,10*ROW('Sanitation Data'!H157)),NA())</f>
        <v>#N/A</v>
      </c>
      <c r="AR163" s="517" t="e">
        <f ca="1">+IF(AND(ISNUMBER(OFFSET('Sanitation Data'!$H$10,0,10*ROW('Sanitation Data'!H157))),'Data Summary'!DG163="Yes"),OFFSET('Sanitation Data'!$H$10,0,10*ROW('Sanitation Data'!H157)),NA())</f>
        <v>#N/A</v>
      </c>
      <c r="AS163" s="517" t="e">
        <f ca="1">+IF(AND(ISNUMBER(OFFSET('Sanitation Data'!$H$11,0,10*ROW('Sanitation Data'!H157))),'Data Summary'!DH163="Yes"),OFFSET('Sanitation Data'!$H$11,0,10*ROW('Sanitation Data'!H157)),NA())</f>
        <v>#N/A</v>
      </c>
      <c r="AT163" s="517" t="e">
        <f ca="1">+IF(AND(ISNUMBER(OFFSET('Sanitation Data'!$H$12,0,10*ROW('Sanitation Data'!H157))),'Data Summary'!DI163="Yes"),OFFSET('Sanitation Data'!$H$12,0,10*ROW('Sanitation Data'!H157)),NA())</f>
        <v>#N/A</v>
      </c>
      <c r="AU163" s="517" t="e">
        <f ca="1">+IF(AND(ISNUMBER(OFFSET('Sanitation Data'!$I$4,0,10*ROW('Sanitation Data'!I157))),'Data Summary'!DJ163="Yes"),100-OFFSET('Sanitation Data'!$I$4,0,10*ROW('Sanitation Data'!I157)),NA())</f>
        <v>#N/A</v>
      </c>
      <c r="AV163" s="517" t="e">
        <f ca="1">+IF(AND(ISNUMBER(OFFSET('Sanitation Data'!$I$6,0,10*ROW('Sanitation Data'!I157))),'Data Summary'!DK163="Yes"),OFFSET('Sanitation Data'!$I$6,0,10*ROW('Sanitation Data'!I157)),NA())</f>
        <v>#N/A</v>
      </c>
      <c r="AW163" s="517" t="e">
        <f ca="1">+IF(AND(ISNUMBER(OFFSET('Sanitation Data'!$I$10,0,10*ROW('Sanitation Data'!I157))),'Data Summary'!DL163="Yes"),OFFSET('Sanitation Data'!$I$10,0,10*ROW('Sanitation Data'!I157)),NA())</f>
        <v>#N/A</v>
      </c>
      <c r="AX163" s="517" t="e">
        <f ca="1">+IF(AND(ISNUMBER(OFFSET('Sanitation Data'!$I$11,0,10*ROW('Sanitation Data'!I157))),'Data Summary'!DM163="Yes"),OFFSET('Sanitation Data'!$I$11,0,10*ROW('Sanitation Data'!I157)),NA())</f>
        <v>#N/A</v>
      </c>
      <c r="AY163" s="517" t="e">
        <f ca="1">+IF(AND(ISNUMBER(OFFSET('Sanitation Data'!$I$12,0,10*ROW('Sanitation Data'!I157))),'Data Summary'!DN163="Yes"),OFFSET('Sanitation Data'!$I$12,0,10*ROW('Sanitation Data'!I157)),NA())</f>
        <v>#N/A</v>
      </c>
      <c r="AZ163" s="518" t="e">
        <f ca="1">+IF(AND(ISNUMBER(OFFSET('Hygiene Data'!$D$5,0,10*ROW('Hygiene Data'!D157))),'Data Summary'!DO163="Yes"),OFFSET('Hygiene Data'!$D$5,0,10*ROW('Hygiene Data'!D157)),NA())</f>
        <v>#N/A</v>
      </c>
      <c r="BA163" s="518" t="e">
        <f ca="1">+IF(AND(ISNUMBER(OFFSET('Hygiene Data'!$D$7,0,10*ROW('Hygiene Data'!D157))),'Data Summary'!DP163="Yes"),OFFSET('Hygiene Data'!$D$7,0,10*ROW('Hygiene Data'!D157)),NA())</f>
        <v>#N/A</v>
      </c>
      <c r="BB163" s="518" t="e">
        <f ca="1">+IF(AND(ISNUMBER(OFFSET('Hygiene Data'!$D$9,0,10*ROW('Hygiene Data'!D157))),'Data Summary'!DQ163="Yes"),OFFSET('Hygiene Data'!$D$9,0,10*ROW('Hygiene Data'!D157)),NA())</f>
        <v>#N/A</v>
      </c>
      <c r="BC163" s="518" t="e">
        <f ca="1">+IF(AND(ISNUMBER(OFFSET('Hygiene Data'!$E$5,0,10*ROW('Hygiene Data'!E157))),'Data Summary'!DR163="Yes"),OFFSET('Hygiene Data'!$E$5,0,10*ROW('Hygiene Data'!E157)),NA())</f>
        <v>#N/A</v>
      </c>
      <c r="BD163" s="518" t="e">
        <f ca="1">+IF(AND(ISNUMBER(OFFSET('Hygiene Data'!$E$7,0,10*ROW('Hygiene Data'!E157))),'Data Summary'!DS163="Yes"),OFFSET('Hygiene Data'!$E$7,0,10*ROW('Hygiene Data'!E157)),NA())</f>
        <v>#N/A</v>
      </c>
      <c r="BE163" s="518" t="e">
        <f ca="1">+IF(AND(ISNUMBER(OFFSET('Hygiene Data'!$E$9,0,10*ROW('Hygiene Data'!E157))),'Data Summary'!DT163="Yes"),OFFSET('Hygiene Data'!$E$9,0,10*ROW('Hygiene Data'!E157)),NA())</f>
        <v>#N/A</v>
      </c>
      <c r="BF163" s="518" t="e">
        <f ca="1">+IF(AND(ISNUMBER(OFFSET('Hygiene Data'!$F$5,0,10*ROW('Hygiene Data'!F157))),'Data Summary'!DU163="Yes"),OFFSET('Hygiene Data'!$F$5,0,10*ROW('Hygiene Data'!F157)),NA())</f>
        <v>#N/A</v>
      </c>
      <c r="BG163" s="518" t="e">
        <f ca="1">+IF(AND(ISNUMBER(OFFSET('Hygiene Data'!$F$7,0,10*ROW('Hygiene Data'!F157))),'Data Summary'!DV163="Yes"),OFFSET('Hygiene Data'!$F$7,0,10*ROW('Hygiene Data'!F157)),NA())</f>
        <v>#N/A</v>
      </c>
      <c r="BH163" s="518" t="e">
        <f ca="1">+IF(AND(ISNUMBER(OFFSET('Hygiene Data'!$F$9,0,10*ROW('Hygiene Data'!F157))),'Data Summary'!DW163="Yes"),OFFSET('Hygiene Data'!$F$9,0,10*ROW('Hygiene Data'!F157)),NA())</f>
        <v>#N/A</v>
      </c>
      <c r="BI163" s="518" t="e">
        <f ca="1">+IF(AND(ISNUMBER(OFFSET('Hygiene Data'!$G$5,0,10*ROW('Hygiene Data'!G157))),'Data Summary'!DX163="Yes"),OFFSET('Hygiene Data'!$G$5,0,10*ROW('Hygiene Data'!G157)),NA())</f>
        <v>#N/A</v>
      </c>
      <c r="BJ163" s="518" t="e">
        <f ca="1">+IF(AND(ISNUMBER(OFFSET('Hygiene Data'!$G$7,0,10*ROW('Hygiene Data'!G157))),'Data Summary'!DY163="Yes"),OFFSET('Hygiene Data'!$G$7,0,10*ROW('Hygiene Data'!G157)),NA())</f>
        <v>#N/A</v>
      </c>
      <c r="BK163" s="518" t="e">
        <f ca="1">+IF(AND(ISNUMBER(OFFSET('Hygiene Data'!$G$9,0,10*ROW('Hygiene Data'!G157))),'Data Summary'!DZ163="Yes"),OFFSET('Hygiene Data'!$G$9,0,10*ROW('Hygiene Data'!G157)),NA())</f>
        <v>#N/A</v>
      </c>
      <c r="BL163" s="518" t="e">
        <f ca="1">+IF(AND(ISNUMBER(OFFSET('Hygiene Data'!$H$5,0,10*ROW('Hygiene Data'!H157))),'Data Summary'!EA163="Yes"),OFFSET('Hygiene Data'!$H$5,0,10*ROW('Hygiene Data'!H157)),NA())</f>
        <v>#N/A</v>
      </c>
      <c r="BM163" s="518" t="e">
        <f ca="1">+IF(AND(ISNUMBER(OFFSET('Hygiene Data'!$H$7,0,10*ROW('Hygiene Data'!H157))),'Data Summary'!EB163="Yes"),OFFSET('Hygiene Data'!$H$7,0,10*ROW('Hygiene Data'!H157)),NA())</f>
        <v>#N/A</v>
      </c>
      <c r="BN163" s="518" t="e">
        <f ca="1">+IF(AND(ISNUMBER(OFFSET('Hygiene Data'!$H$9,0,10*ROW('Hygiene Data'!H157))),'Data Summary'!EC163="Yes"),OFFSET('Hygiene Data'!$H$9,0,10*ROW('Hygiene Data'!H157)),NA())</f>
        <v>#N/A</v>
      </c>
      <c r="BO163" s="518" t="e">
        <f ca="1">+IF(AND(ISNUMBER(OFFSET('Hygiene Data'!$I$5,0,10*ROW('Hygiene Data'!I157))),'Data Summary'!ED163="Yes"),OFFSET('Hygiene Data'!$I$5,0,10*ROW('Hygiene Data'!I157)),NA())</f>
        <v>#N/A</v>
      </c>
      <c r="BP163" s="518" t="e">
        <f ca="1">+IF(AND(ISNUMBER(OFFSET('Hygiene Data'!$I$7,0,10*ROW('Hygiene Data'!I157))),'Data Summary'!EE163="Yes"),OFFSET('Hygiene Data'!$I$7,0,10*ROW('Hygiene Data'!I157)),NA())</f>
        <v>#N/A</v>
      </c>
      <c r="BQ163" s="518" t="e">
        <f ca="1">+IF(AND(ISNUMBER(OFFSET('Hygiene Data'!$I$9,0,10*ROW('Hygiene Data'!I157))),'Data Summary'!EF163="Yes"),OFFSET('Hygiene Data'!$I$9,0,10*ROW('Hygiene Data'!I157)),NA())</f>
        <v>#N/A</v>
      </c>
    </row>
    <row r="164" spans="1:69" x14ac:dyDescent="0.25">
      <c r="A164" s="514" t="e">
        <f ca="1">+RIGHT('Data Summary'!A164,LEN('Data Summary'!A164)-9)</f>
        <v>#VALUE!</v>
      </c>
      <c r="B164" s="488" t="str">
        <f ca="1">+IF(ISTEXT('Data Summary'!B164),'Data Summary'!B164,"")</f>
        <v/>
      </c>
      <c r="C164" s="515" t="e">
        <f ca="1">+VALUE('Data Summary'!C164)</f>
        <v>#VALUE!</v>
      </c>
      <c r="D164" s="516" t="e">
        <f ca="1">+IF(AND(ISNUMBER(OFFSET('Water Data'!$D$4,0,10*ROW('Water Data'!D158))),'Data Summary'!BS164="Yes"),100-OFFSET('Water Data'!$D$4,0,10*ROW('Water Data'!D158)),NA())</f>
        <v>#N/A</v>
      </c>
      <c r="E164" s="516" t="e">
        <f ca="1">+IF(AND(ISNUMBER(OFFSET('Water Data'!$D$6,0,10*ROW('Water Data'!D158))),'Data Summary'!BT164="Yes"),OFFSET('Water Data'!$D$6,0,10*ROW('Water Data'!D158)),NA())</f>
        <v>#N/A</v>
      </c>
      <c r="F164" s="516" t="e">
        <f ca="1">+IF(AND(ISNUMBER(OFFSET('Water Data'!$D$9,0,10*ROW('Water Data'!D158))),'Data Summary'!BU164="Yes"),OFFSET('Water Data'!$D$9,0,10*ROW('Water Data'!D158)),NA())</f>
        <v>#N/A</v>
      </c>
      <c r="G164" s="516" t="e">
        <f ca="1">+IF(AND(ISNUMBER(OFFSET('Water Data'!$E$4,0,10*ROW('Water Data'!E158))),'Data Summary'!BV164="Yes"),100-OFFSET('Water Data'!$E$4,0,10*ROW('Water Data'!E158)),NA())</f>
        <v>#N/A</v>
      </c>
      <c r="H164" s="516" t="e">
        <f ca="1">+IF(AND(ISNUMBER(OFFSET('Water Data'!$E$6,0,10*ROW('Water Data'!E158))),'Data Summary'!BW164="Yes"),OFFSET('Water Data'!$E$6,0,10*ROW('Water Data'!E158)),NA())</f>
        <v>#N/A</v>
      </c>
      <c r="I164" s="516" t="e">
        <f ca="1">+IF(AND(ISNUMBER(OFFSET('Water Data'!$E$9,0,10*ROW('Water Data'!E158))),'Data Summary'!BX164="Yes"),OFFSET('Water Data'!$E$9,0,10*ROW('Water Data'!E158)),NA())</f>
        <v>#N/A</v>
      </c>
      <c r="J164" s="516" t="e">
        <f ca="1">+IF(AND(ISNUMBER(OFFSET('Water Data'!$F$4,0,10*ROW('Water Data'!F158))),'Data Summary'!BY164="Yes"),100-OFFSET('Water Data'!$F$4,0,10*ROW('Water Data'!F158)),NA())</f>
        <v>#N/A</v>
      </c>
      <c r="K164" s="516" t="e">
        <f ca="1">+IF(AND(ISNUMBER(OFFSET('Water Data'!$F$6,0,10*ROW('Water Data'!F158))),'Data Summary'!BZ164="Yes"),OFFSET('Water Data'!$F$6,0,10*ROW('Water Data'!F158)),NA())</f>
        <v>#N/A</v>
      </c>
      <c r="L164" s="516" t="e">
        <f ca="1">+IF(AND(ISNUMBER(OFFSET('Water Data'!$F$9,0,10*ROW('Water Data'!F158))),'Data Summary'!CA164="Yes"),OFFSET('Water Data'!$F$9,0,10*ROW('Water Data'!F158)),NA())</f>
        <v>#N/A</v>
      </c>
      <c r="M164" s="516" t="e">
        <f ca="1">+IF(AND(ISNUMBER(OFFSET('Water Data'!$G$4,0,10*ROW('Water Data'!G158))),'Data Summary'!CB164="Yes"),100-OFFSET('Water Data'!$G$4,0,10*ROW('Water Data'!G158)),NA())</f>
        <v>#N/A</v>
      </c>
      <c r="N164" s="516" t="e">
        <f ca="1">+IF(AND(ISNUMBER(OFFSET('Water Data'!$G$6,0,10*ROW('Water Data'!G158))),'Data Summary'!CC164="Yes"),OFFSET('Water Data'!$G$6,0,10*ROW('Water Data'!G158)),NA())</f>
        <v>#N/A</v>
      </c>
      <c r="O164" s="516" t="e">
        <f ca="1">+IF(AND(ISNUMBER(OFFSET('Water Data'!$G$9,0,10*ROW('Water Data'!G158))),'Data Summary'!CD164="Yes"),OFFSET('Water Data'!$G$9,0,10*ROW('Water Data'!G158)),NA())</f>
        <v>#N/A</v>
      </c>
      <c r="P164" s="516" t="e">
        <f ca="1">+IF(AND(ISNUMBER(OFFSET('Water Data'!$H$4,0,10*ROW('Water Data'!H158))),'Data Summary'!CE164="Yes"),100-OFFSET('Water Data'!$H$4,0,10*ROW('Water Data'!H158)),NA())</f>
        <v>#N/A</v>
      </c>
      <c r="Q164" s="516" t="e">
        <f ca="1">+IF(AND(ISNUMBER(OFFSET('Water Data'!$H$6,0,10*ROW('Water Data'!H158))),'Data Summary'!CF164="Yes"),OFFSET('Water Data'!$H$6,0,10*ROW('Water Data'!H158)),NA())</f>
        <v>#N/A</v>
      </c>
      <c r="R164" s="516" t="e">
        <f ca="1">+IF(AND(ISNUMBER(OFFSET('Water Data'!$H$9,0,10*ROW('Water Data'!H158))),'Data Summary'!CG164="Yes"),OFFSET('Water Data'!$H$9,0,10*ROW('Water Data'!H158)),NA())</f>
        <v>#N/A</v>
      </c>
      <c r="S164" s="516" t="e">
        <f ca="1">+IF(AND(ISNUMBER(OFFSET('Water Data'!$I$4,0,10*ROW('Water Data'!I158))),'Data Summary'!CH164="Yes"),100-OFFSET('Water Data'!$I$4,0,10*ROW('Water Data'!I158)),NA())</f>
        <v>#N/A</v>
      </c>
      <c r="T164" s="516" t="e">
        <f ca="1">+IF(AND(ISNUMBER(OFFSET('Water Data'!$I$6,0,10*ROW('Water Data'!I158))),'Data Summary'!CI164="Yes"),OFFSET('Water Data'!$I$6,0,10*ROW('Water Data'!I158)),NA())</f>
        <v>#N/A</v>
      </c>
      <c r="U164" s="516" t="e">
        <f ca="1">+IF(AND(ISNUMBER(OFFSET('Water Data'!$I$9,0,10*ROW('Water Data'!I158))),'Data Summary'!CJ164="Yes"),OFFSET('Water Data'!$I$9,0,10*ROW('Water Data'!I158)),NA())</f>
        <v>#N/A</v>
      </c>
      <c r="V164" s="517" t="e">
        <f ca="1">+IF(AND(ISNUMBER(OFFSET('Sanitation Data'!$D$4,0,10*ROW('Sanitation Data'!D158))),'Data Summary'!CK164="Yes"),100-OFFSET('Sanitation Data'!$D$4,0,10*ROW('Sanitation Data'!D158)),NA())</f>
        <v>#N/A</v>
      </c>
      <c r="W164" s="517" t="e">
        <f ca="1">+IF(AND(ISNUMBER(OFFSET('Sanitation Data'!$D$6,0,10*ROW('Sanitation Data'!D158))),'Data Summary'!CL164="Yes"),OFFSET('Sanitation Data'!$D$6,0,10*ROW('Sanitation Data'!D158)),NA())</f>
        <v>#N/A</v>
      </c>
      <c r="X164" s="517" t="e">
        <f ca="1">+IF(AND(ISNUMBER(OFFSET('Sanitation Data'!$D$10,0,10*ROW('Sanitation Data'!D158))),'Data Summary'!CM164="Yes"),OFFSET('Sanitation Data'!$D$10,0,10*ROW('Sanitation Data'!D158)),NA())</f>
        <v>#N/A</v>
      </c>
      <c r="Y164" s="517" t="e">
        <f ca="1">+IF(AND(ISNUMBER(OFFSET('Sanitation Data'!$D$11,0,10*ROW('Sanitation Data'!D158))),'Data Summary'!CN164="Yes"),OFFSET('Sanitation Data'!$D$11,0,10*ROW('Sanitation Data'!D158)),NA())</f>
        <v>#N/A</v>
      </c>
      <c r="Z164" s="517" t="e">
        <f ca="1">+IF(AND(ISNUMBER(OFFSET('Sanitation Data'!$D$12,0,10*ROW('Sanitation Data'!D158))),'Data Summary'!CO164="Yes"),OFFSET('Sanitation Data'!$D$12,0,10*ROW('Sanitation Data'!D158)),NA())</f>
        <v>#N/A</v>
      </c>
      <c r="AA164" s="517" t="e">
        <f ca="1">+IF(AND(ISNUMBER(OFFSET('Sanitation Data'!$E$4,0,10*ROW('Sanitation Data'!E158))),'Data Summary'!CP164="Yes"),100-OFFSET('Sanitation Data'!$E$4,0,10*ROW('Sanitation Data'!E158)),NA())</f>
        <v>#N/A</v>
      </c>
      <c r="AB164" s="517" t="e">
        <f ca="1">+IF(AND(ISNUMBER(OFFSET('Sanitation Data'!$E$6,0,10*ROW('Sanitation Data'!E158))),'Data Summary'!CQ164="Yes"),OFFSET('Sanitation Data'!$E$6,0,10*ROW('Sanitation Data'!E158)),NA())</f>
        <v>#N/A</v>
      </c>
      <c r="AC164" s="517" t="e">
        <f ca="1">+IF(AND(ISNUMBER(OFFSET('Sanitation Data'!$E$10,0,10*ROW('Sanitation Data'!E158))),'Data Summary'!CR164="Yes"),OFFSET('Sanitation Data'!$E$10,0,10*ROW('Sanitation Data'!E158)),NA())</f>
        <v>#N/A</v>
      </c>
      <c r="AD164" s="517" t="e">
        <f ca="1">+IF(AND(ISNUMBER(OFFSET('Sanitation Data'!$E$11,0,10*ROW('Sanitation Data'!E158))),'Data Summary'!CS164="Yes"),OFFSET('Sanitation Data'!$E$11,0,10*ROW('Sanitation Data'!E158)),NA())</f>
        <v>#N/A</v>
      </c>
      <c r="AE164" s="517" t="e">
        <f ca="1">+IF(AND(ISNUMBER(OFFSET('Sanitation Data'!$E$12,0,10*ROW('Sanitation Data'!E158))),'Data Summary'!CT164="Yes"),OFFSET('Sanitation Data'!$E$12,0,10*ROW('Sanitation Data'!E158)),NA())</f>
        <v>#N/A</v>
      </c>
      <c r="AF164" s="517" t="e">
        <f ca="1">+IF(AND(ISNUMBER(OFFSET('Sanitation Data'!$F$4,0,10*ROW('Sanitation Data'!F158))),'Data Summary'!CU164="Yes"),100-OFFSET('Sanitation Data'!$F$4,0,10*ROW('Sanitation Data'!F158)),NA())</f>
        <v>#N/A</v>
      </c>
      <c r="AG164" s="517" t="e">
        <f ca="1">+IF(AND(ISNUMBER(OFFSET('Sanitation Data'!$F$6,0,10*ROW('Sanitation Data'!F158))),'Data Summary'!CV164="Yes"),OFFSET('Sanitation Data'!$F$6,0,10*ROW('Sanitation Data'!F158)),NA())</f>
        <v>#N/A</v>
      </c>
      <c r="AH164" s="517" t="e">
        <f ca="1">+IF(AND(ISNUMBER(OFFSET('Sanitation Data'!$F$10,0,10*ROW('Sanitation Data'!F158))),'Data Summary'!CW164="Yes"),OFFSET('Sanitation Data'!$F$10,0,10*ROW('Sanitation Data'!F158)),NA())</f>
        <v>#N/A</v>
      </c>
      <c r="AI164" s="517" t="e">
        <f ca="1">+IF(AND(ISNUMBER(OFFSET('Sanitation Data'!$F$11,0,10*ROW('Sanitation Data'!F158))),'Data Summary'!CX164="Yes"),OFFSET('Sanitation Data'!$F$11,0,10*ROW('Sanitation Data'!F158)),NA())</f>
        <v>#N/A</v>
      </c>
      <c r="AJ164" s="517" t="e">
        <f ca="1">+IF(AND(ISNUMBER(OFFSET('Sanitation Data'!$F$12,0,10*ROW('Sanitation Data'!F158))),'Data Summary'!CY164="Yes"),OFFSET('Sanitation Data'!$F$12,0,10*ROW('Sanitation Data'!F158)),NA())</f>
        <v>#N/A</v>
      </c>
      <c r="AK164" s="517" t="e">
        <f ca="1">+IF(AND(ISNUMBER(OFFSET('Sanitation Data'!$G$4,0,10*ROW('Sanitation Data'!G158))),'Data Summary'!CZ164="Yes"),100-OFFSET('Sanitation Data'!$G$4,0,10*ROW('Sanitation Data'!G158)),NA())</f>
        <v>#N/A</v>
      </c>
      <c r="AL164" s="517" t="e">
        <f ca="1">+IF(AND(ISNUMBER(OFFSET('Sanitation Data'!$G$6,0,10*ROW('Sanitation Data'!G158))),'Data Summary'!DA164="Yes"),OFFSET('Sanitation Data'!$G$6,0,10*ROW('Sanitation Data'!G158)),NA())</f>
        <v>#N/A</v>
      </c>
      <c r="AM164" s="517" t="e">
        <f ca="1">+IF(AND(ISNUMBER(OFFSET('Sanitation Data'!$G$10,0,10*ROW('Sanitation Data'!G158))),'Data Summary'!DB164="Yes"),OFFSET('Sanitation Data'!$G$10,0,10*ROW('Sanitation Data'!G158)),NA())</f>
        <v>#N/A</v>
      </c>
      <c r="AN164" s="517" t="e">
        <f ca="1">+IF(AND(ISNUMBER(OFFSET('Sanitation Data'!$G$11,0,10*ROW('Sanitation Data'!G158))),'Data Summary'!DC164="Yes"),OFFSET('Sanitation Data'!$G$11,0,10*ROW('Sanitation Data'!G158)),NA())</f>
        <v>#N/A</v>
      </c>
      <c r="AO164" s="517" t="e">
        <f ca="1">+IF(AND(ISNUMBER(OFFSET('Sanitation Data'!$G$12,0,10*ROW('Sanitation Data'!G158))),'Data Summary'!DD164="Yes"),OFFSET('Sanitation Data'!$G$12,0,10*ROW('Sanitation Data'!G158)),NA())</f>
        <v>#N/A</v>
      </c>
      <c r="AP164" s="517" t="e">
        <f ca="1">+IF(AND(ISNUMBER(OFFSET('Sanitation Data'!$H$4,0,10*ROW('Sanitation Data'!H158))),'Data Summary'!DE164="Yes"),100-OFFSET('Sanitation Data'!$H$4,0,10*ROW('Sanitation Data'!H158)),NA())</f>
        <v>#N/A</v>
      </c>
      <c r="AQ164" s="517" t="e">
        <f ca="1">+IF(AND(ISNUMBER(OFFSET('Sanitation Data'!$H$6,0,10*ROW('Sanitation Data'!H158))),'Data Summary'!DF164="Yes"),OFFSET('Sanitation Data'!$H$6,0,10*ROW('Sanitation Data'!H158)),NA())</f>
        <v>#N/A</v>
      </c>
      <c r="AR164" s="517" t="e">
        <f ca="1">+IF(AND(ISNUMBER(OFFSET('Sanitation Data'!$H$10,0,10*ROW('Sanitation Data'!H158))),'Data Summary'!DG164="Yes"),OFFSET('Sanitation Data'!$H$10,0,10*ROW('Sanitation Data'!H158)),NA())</f>
        <v>#N/A</v>
      </c>
      <c r="AS164" s="517" t="e">
        <f ca="1">+IF(AND(ISNUMBER(OFFSET('Sanitation Data'!$H$11,0,10*ROW('Sanitation Data'!H158))),'Data Summary'!DH164="Yes"),OFFSET('Sanitation Data'!$H$11,0,10*ROW('Sanitation Data'!H158)),NA())</f>
        <v>#N/A</v>
      </c>
      <c r="AT164" s="517" t="e">
        <f ca="1">+IF(AND(ISNUMBER(OFFSET('Sanitation Data'!$H$12,0,10*ROW('Sanitation Data'!H158))),'Data Summary'!DI164="Yes"),OFFSET('Sanitation Data'!$H$12,0,10*ROW('Sanitation Data'!H158)),NA())</f>
        <v>#N/A</v>
      </c>
      <c r="AU164" s="517" t="e">
        <f ca="1">+IF(AND(ISNUMBER(OFFSET('Sanitation Data'!$I$4,0,10*ROW('Sanitation Data'!I158))),'Data Summary'!DJ164="Yes"),100-OFFSET('Sanitation Data'!$I$4,0,10*ROW('Sanitation Data'!I158)),NA())</f>
        <v>#N/A</v>
      </c>
      <c r="AV164" s="517" t="e">
        <f ca="1">+IF(AND(ISNUMBER(OFFSET('Sanitation Data'!$I$6,0,10*ROW('Sanitation Data'!I158))),'Data Summary'!DK164="Yes"),OFFSET('Sanitation Data'!$I$6,0,10*ROW('Sanitation Data'!I158)),NA())</f>
        <v>#N/A</v>
      </c>
      <c r="AW164" s="517" t="e">
        <f ca="1">+IF(AND(ISNUMBER(OFFSET('Sanitation Data'!$I$10,0,10*ROW('Sanitation Data'!I158))),'Data Summary'!DL164="Yes"),OFFSET('Sanitation Data'!$I$10,0,10*ROW('Sanitation Data'!I158)),NA())</f>
        <v>#N/A</v>
      </c>
      <c r="AX164" s="517" t="e">
        <f ca="1">+IF(AND(ISNUMBER(OFFSET('Sanitation Data'!$I$11,0,10*ROW('Sanitation Data'!I158))),'Data Summary'!DM164="Yes"),OFFSET('Sanitation Data'!$I$11,0,10*ROW('Sanitation Data'!I158)),NA())</f>
        <v>#N/A</v>
      </c>
      <c r="AY164" s="517" t="e">
        <f ca="1">+IF(AND(ISNUMBER(OFFSET('Sanitation Data'!$I$12,0,10*ROW('Sanitation Data'!I158))),'Data Summary'!DN164="Yes"),OFFSET('Sanitation Data'!$I$12,0,10*ROW('Sanitation Data'!I158)),NA())</f>
        <v>#N/A</v>
      </c>
      <c r="AZ164" s="518" t="e">
        <f ca="1">+IF(AND(ISNUMBER(OFFSET('Hygiene Data'!$D$5,0,10*ROW('Hygiene Data'!D158))),'Data Summary'!DO164="Yes"),OFFSET('Hygiene Data'!$D$5,0,10*ROW('Hygiene Data'!D158)),NA())</f>
        <v>#N/A</v>
      </c>
      <c r="BA164" s="518" t="e">
        <f ca="1">+IF(AND(ISNUMBER(OFFSET('Hygiene Data'!$D$7,0,10*ROW('Hygiene Data'!D158))),'Data Summary'!DP164="Yes"),OFFSET('Hygiene Data'!$D$7,0,10*ROW('Hygiene Data'!D158)),NA())</f>
        <v>#N/A</v>
      </c>
      <c r="BB164" s="518" t="e">
        <f ca="1">+IF(AND(ISNUMBER(OFFSET('Hygiene Data'!$D$9,0,10*ROW('Hygiene Data'!D158))),'Data Summary'!DQ164="Yes"),OFFSET('Hygiene Data'!$D$9,0,10*ROW('Hygiene Data'!D158)),NA())</f>
        <v>#N/A</v>
      </c>
      <c r="BC164" s="518" t="e">
        <f ca="1">+IF(AND(ISNUMBER(OFFSET('Hygiene Data'!$E$5,0,10*ROW('Hygiene Data'!E158))),'Data Summary'!DR164="Yes"),OFFSET('Hygiene Data'!$E$5,0,10*ROW('Hygiene Data'!E158)),NA())</f>
        <v>#N/A</v>
      </c>
      <c r="BD164" s="518" t="e">
        <f ca="1">+IF(AND(ISNUMBER(OFFSET('Hygiene Data'!$E$7,0,10*ROW('Hygiene Data'!E158))),'Data Summary'!DS164="Yes"),OFFSET('Hygiene Data'!$E$7,0,10*ROW('Hygiene Data'!E158)),NA())</f>
        <v>#N/A</v>
      </c>
      <c r="BE164" s="518" t="e">
        <f ca="1">+IF(AND(ISNUMBER(OFFSET('Hygiene Data'!$E$9,0,10*ROW('Hygiene Data'!E158))),'Data Summary'!DT164="Yes"),OFFSET('Hygiene Data'!$E$9,0,10*ROW('Hygiene Data'!E158)),NA())</f>
        <v>#N/A</v>
      </c>
      <c r="BF164" s="518" t="e">
        <f ca="1">+IF(AND(ISNUMBER(OFFSET('Hygiene Data'!$F$5,0,10*ROW('Hygiene Data'!F158))),'Data Summary'!DU164="Yes"),OFFSET('Hygiene Data'!$F$5,0,10*ROW('Hygiene Data'!F158)),NA())</f>
        <v>#N/A</v>
      </c>
      <c r="BG164" s="518" t="e">
        <f ca="1">+IF(AND(ISNUMBER(OFFSET('Hygiene Data'!$F$7,0,10*ROW('Hygiene Data'!F158))),'Data Summary'!DV164="Yes"),OFFSET('Hygiene Data'!$F$7,0,10*ROW('Hygiene Data'!F158)),NA())</f>
        <v>#N/A</v>
      </c>
      <c r="BH164" s="518" t="e">
        <f ca="1">+IF(AND(ISNUMBER(OFFSET('Hygiene Data'!$F$9,0,10*ROW('Hygiene Data'!F158))),'Data Summary'!DW164="Yes"),OFFSET('Hygiene Data'!$F$9,0,10*ROW('Hygiene Data'!F158)),NA())</f>
        <v>#N/A</v>
      </c>
      <c r="BI164" s="518" t="e">
        <f ca="1">+IF(AND(ISNUMBER(OFFSET('Hygiene Data'!$G$5,0,10*ROW('Hygiene Data'!G158))),'Data Summary'!DX164="Yes"),OFFSET('Hygiene Data'!$G$5,0,10*ROW('Hygiene Data'!G158)),NA())</f>
        <v>#N/A</v>
      </c>
      <c r="BJ164" s="518" t="e">
        <f ca="1">+IF(AND(ISNUMBER(OFFSET('Hygiene Data'!$G$7,0,10*ROW('Hygiene Data'!G158))),'Data Summary'!DY164="Yes"),OFFSET('Hygiene Data'!$G$7,0,10*ROW('Hygiene Data'!G158)),NA())</f>
        <v>#N/A</v>
      </c>
      <c r="BK164" s="518" t="e">
        <f ca="1">+IF(AND(ISNUMBER(OFFSET('Hygiene Data'!$G$9,0,10*ROW('Hygiene Data'!G158))),'Data Summary'!DZ164="Yes"),OFFSET('Hygiene Data'!$G$9,0,10*ROW('Hygiene Data'!G158)),NA())</f>
        <v>#N/A</v>
      </c>
      <c r="BL164" s="518" t="e">
        <f ca="1">+IF(AND(ISNUMBER(OFFSET('Hygiene Data'!$H$5,0,10*ROW('Hygiene Data'!H158))),'Data Summary'!EA164="Yes"),OFFSET('Hygiene Data'!$H$5,0,10*ROW('Hygiene Data'!H158)),NA())</f>
        <v>#N/A</v>
      </c>
      <c r="BM164" s="518" t="e">
        <f ca="1">+IF(AND(ISNUMBER(OFFSET('Hygiene Data'!$H$7,0,10*ROW('Hygiene Data'!H158))),'Data Summary'!EB164="Yes"),OFFSET('Hygiene Data'!$H$7,0,10*ROW('Hygiene Data'!H158)),NA())</f>
        <v>#N/A</v>
      </c>
      <c r="BN164" s="518" t="e">
        <f ca="1">+IF(AND(ISNUMBER(OFFSET('Hygiene Data'!$H$9,0,10*ROW('Hygiene Data'!H158))),'Data Summary'!EC164="Yes"),OFFSET('Hygiene Data'!$H$9,0,10*ROW('Hygiene Data'!H158)),NA())</f>
        <v>#N/A</v>
      </c>
      <c r="BO164" s="518" t="e">
        <f ca="1">+IF(AND(ISNUMBER(OFFSET('Hygiene Data'!$I$5,0,10*ROW('Hygiene Data'!I158))),'Data Summary'!ED164="Yes"),OFFSET('Hygiene Data'!$I$5,0,10*ROW('Hygiene Data'!I158)),NA())</f>
        <v>#N/A</v>
      </c>
      <c r="BP164" s="518" t="e">
        <f ca="1">+IF(AND(ISNUMBER(OFFSET('Hygiene Data'!$I$7,0,10*ROW('Hygiene Data'!I158))),'Data Summary'!EE164="Yes"),OFFSET('Hygiene Data'!$I$7,0,10*ROW('Hygiene Data'!I158)),NA())</f>
        <v>#N/A</v>
      </c>
      <c r="BQ164" s="518" t="e">
        <f ca="1">+IF(AND(ISNUMBER(OFFSET('Hygiene Data'!$I$9,0,10*ROW('Hygiene Data'!I158))),'Data Summary'!EF164="Yes"),OFFSET('Hygiene Data'!$I$9,0,10*ROW('Hygiene Data'!I158)),NA())</f>
        <v>#N/A</v>
      </c>
    </row>
    <row r="165" spans="1:69" x14ac:dyDescent="0.25">
      <c r="A165" s="514" t="e">
        <f ca="1">+RIGHT('Data Summary'!A165,LEN('Data Summary'!A165)-9)</f>
        <v>#VALUE!</v>
      </c>
      <c r="B165" s="488" t="str">
        <f ca="1">+IF(ISTEXT('Data Summary'!B165),'Data Summary'!B165,"")</f>
        <v/>
      </c>
      <c r="C165" s="515" t="e">
        <f ca="1">+VALUE('Data Summary'!C165)</f>
        <v>#VALUE!</v>
      </c>
      <c r="D165" s="516" t="e">
        <f ca="1">+IF(AND(ISNUMBER(OFFSET('Water Data'!$D$4,0,10*ROW('Water Data'!D159))),'Data Summary'!BS165="Yes"),100-OFFSET('Water Data'!$D$4,0,10*ROW('Water Data'!D159)),NA())</f>
        <v>#N/A</v>
      </c>
      <c r="E165" s="516" t="e">
        <f ca="1">+IF(AND(ISNUMBER(OFFSET('Water Data'!$D$6,0,10*ROW('Water Data'!D159))),'Data Summary'!BT165="Yes"),OFFSET('Water Data'!$D$6,0,10*ROW('Water Data'!D159)),NA())</f>
        <v>#N/A</v>
      </c>
      <c r="F165" s="516" t="e">
        <f ca="1">+IF(AND(ISNUMBER(OFFSET('Water Data'!$D$9,0,10*ROW('Water Data'!D159))),'Data Summary'!BU165="Yes"),OFFSET('Water Data'!$D$9,0,10*ROW('Water Data'!D159)),NA())</f>
        <v>#N/A</v>
      </c>
      <c r="G165" s="516" t="e">
        <f ca="1">+IF(AND(ISNUMBER(OFFSET('Water Data'!$E$4,0,10*ROW('Water Data'!E159))),'Data Summary'!BV165="Yes"),100-OFFSET('Water Data'!$E$4,0,10*ROW('Water Data'!E159)),NA())</f>
        <v>#N/A</v>
      </c>
      <c r="H165" s="516" t="e">
        <f ca="1">+IF(AND(ISNUMBER(OFFSET('Water Data'!$E$6,0,10*ROW('Water Data'!E159))),'Data Summary'!BW165="Yes"),OFFSET('Water Data'!$E$6,0,10*ROW('Water Data'!E159)),NA())</f>
        <v>#N/A</v>
      </c>
      <c r="I165" s="516" t="e">
        <f ca="1">+IF(AND(ISNUMBER(OFFSET('Water Data'!$E$9,0,10*ROW('Water Data'!E159))),'Data Summary'!BX165="Yes"),OFFSET('Water Data'!$E$9,0,10*ROW('Water Data'!E159)),NA())</f>
        <v>#N/A</v>
      </c>
      <c r="J165" s="516" t="e">
        <f ca="1">+IF(AND(ISNUMBER(OFFSET('Water Data'!$F$4,0,10*ROW('Water Data'!F159))),'Data Summary'!BY165="Yes"),100-OFFSET('Water Data'!$F$4,0,10*ROW('Water Data'!F159)),NA())</f>
        <v>#N/A</v>
      </c>
      <c r="K165" s="516" t="e">
        <f ca="1">+IF(AND(ISNUMBER(OFFSET('Water Data'!$F$6,0,10*ROW('Water Data'!F159))),'Data Summary'!BZ165="Yes"),OFFSET('Water Data'!$F$6,0,10*ROW('Water Data'!F159)),NA())</f>
        <v>#N/A</v>
      </c>
      <c r="L165" s="516" t="e">
        <f ca="1">+IF(AND(ISNUMBER(OFFSET('Water Data'!$F$9,0,10*ROW('Water Data'!F159))),'Data Summary'!CA165="Yes"),OFFSET('Water Data'!$F$9,0,10*ROW('Water Data'!F159)),NA())</f>
        <v>#N/A</v>
      </c>
      <c r="M165" s="516" t="e">
        <f ca="1">+IF(AND(ISNUMBER(OFFSET('Water Data'!$G$4,0,10*ROW('Water Data'!G159))),'Data Summary'!CB165="Yes"),100-OFFSET('Water Data'!$G$4,0,10*ROW('Water Data'!G159)),NA())</f>
        <v>#N/A</v>
      </c>
      <c r="N165" s="516" t="e">
        <f ca="1">+IF(AND(ISNUMBER(OFFSET('Water Data'!$G$6,0,10*ROW('Water Data'!G159))),'Data Summary'!CC165="Yes"),OFFSET('Water Data'!$G$6,0,10*ROW('Water Data'!G159)),NA())</f>
        <v>#N/A</v>
      </c>
      <c r="O165" s="516" t="e">
        <f ca="1">+IF(AND(ISNUMBER(OFFSET('Water Data'!$G$9,0,10*ROW('Water Data'!G159))),'Data Summary'!CD165="Yes"),OFFSET('Water Data'!$G$9,0,10*ROW('Water Data'!G159)),NA())</f>
        <v>#N/A</v>
      </c>
      <c r="P165" s="516" t="e">
        <f ca="1">+IF(AND(ISNUMBER(OFFSET('Water Data'!$H$4,0,10*ROW('Water Data'!H159))),'Data Summary'!CE165="Yes"),100-OFFSET('Water Data'!$H$4,0,10*ROW('Water Data'!H159)),NA())</f>
        <v>#N/A</v>
      </c>
      <c r="Q165" s="516" t="e">
        <f ca="1">+IF(AND(ISNUMBER(OFFSET('Water Data'!$H$6,0,10*ROW('Water Data'!H159))),'Data Summary'!CF165="Yes"),OFFSET('Water Data'!$H$6,0,10*ROW('Water Data'!H159)),NA())</f>
        <v>#N/A</v>
      </c>
      <c r="R165" s="516" t="e">
        <f ca="1">+IF(AND(ISNUMBER(OFFSET('Water Data'!$H$9,0,10*ROW('Water Data'!H159))),'Data Summary'!CG165="Yes"),OFFSET('Water Data'!$H$9,0,10*ROW('Water Data'!H159)),NA())</f>
        <v>#N/A</v>
      </c>
      <c r="S165" s="516" t="e">
        <f ca="1">+IF(AND(ISNUMBER(OFFSET('Water Data'!$I$4,0,10*ROW('Water Data'!I159))),'Data Summary'!CH165="Yes"),100-OFFSET('Water Data'!$I$4,0,10*ROW('Water Data'!I159)),NA())</f>
        <v>#N/A</v>
      </c>
      <c r="T165" s="516" t="e">
        <f ca="1">+IF(AND(ISNUMBER(OFFSET('Water Data'!$I$6,0,10*ROW('Water Data'!I159))),'Data Summary'!CI165="Yes"),OFFSET('Water Data'!$I$6,0,10*ROW('Water Data'!I159)),NA())</f>
        <v>#N/A</v>
      </c>
      <c r="U165" s="516" t="e">
        <f ca="1">+IF(AND(ISNUMBER(OFFSET('Water Data'!$I$9,0,10*ROW('Water Data'!I159))),'Data Summary'!CJ165="Yes"),OFFSET('Water Data'!$I$9,0,10*ROW('Water Data'!I159)),NA())</f>
        <v>#N/A</v>
      </c>
      <c r="V165" s="517" t="e">
        <f ca="1">+IF(AND(ISNUMBER(OFFSET('Sanitation Data'!$D$4,0,10*ROW('Sanitation Data'!D159))),'Data Summary'!CK165="Yes"),100-OFFSET('Sanitation Data'!$D$4,0,10*ROW('Sanitation Data'!D159)),NA())</f>
        <v>#N/A</v>
      </c>
      <c r="W165" s="517" t="e">
        <f ca="1">+IF(AND(ISNUMBER(OFFSET('Sanitation Data'!$D$6,0,10*ROW('Sanitation Data'!D159))),'Data Summary'!CL165="Yes"),OFFSET('Sanitation Data'!$D$6,0,10*ROW('Sanitation Data'!D159)),NA())</f>
        <v>#N/A</v>
      </c>
      <c r="X165" s="517" t="e">
        <f ca="1">+IF(AND(ISNUMBER(OFFSET('Sanitation Data'!$D$10,0,10*ROW('Sanitation Data'!D159))),'Data Summary'!CM165="Yes"),OFFSET('Sanitation Data'!$D$10,0,10*ROW('Sanitation Data'!D159)),NA())</f>
        <v>#N/A</v>
      </c>
      <c r="Y165" s="517" t="e">
        <f ca="1">+IF(AND(ISNUMBER(OFFSET('Sanitation Data'!$D$11,0,10*ROW('Sanitation Data'!D159))),'Data Summary'!CN165="Yes"),OFFSET('Sanitation Data'!$D$11,0,10*ROW('Sanitation Data'!D159)),NA())</f>
        <v>#N/A</v>
      </c>
      <c r="Z165" s="517" t="e">
        <f ca="1">+IF(AND(ISNUMBER(OFFSET('Sanitation Data'!$D$12,0,10*ROW('Sanitation Data'!D159))),'Data Summary'!CO165="Yes"),OFFSET('Sanitation Data'!$D$12,0,10*ROW('Sanitation Data'!D159)),NA())</f>
        <v>#N/A</v>
      </c>
      <c r="AA165" s="517" t="e">
        <f ca="1">+IF(AND(ISNUMBER(OFFSET('Sanitation Data'!$E$4,0,10*ROW('Sanitation Data'!E159))),'Data Summary'!CP165="Yes"),100-OFFSET('Sanitation Data'!$E$4,0,10*ROW('Sanitation Data'!E159)),NA())</f>
        <v>#N/A</v>
      </c>
      <c r="AB165" s="517" t="e">
        <f ca="1">+IF(AND(ISNUMBER(OFFSET('Sanitation Data'!$E$6,0,10*ROW('Sanitation Data'!E159))),'Data Summary'!CQ165="Yes"),OFFSET('Sanitation Data'!$E$6,0,10*ROW('Sanitation Data'!E159)),NA())</f>
        <v>#N/A</v>
      </c>
      <c r="AC165" s="517" t="e">
        <f ca="1">+IF(AND(ISNUMBER(OFFSET('Sanitation Data'!$E$10,0,10*ROW('Sanitation Data'!E159))),'Data Summary'!CR165="Yes"),OFFSET('Sanitation Data'!$E$10,0,10*ROW('Sanitation Data'!E159)),NA())</f>
        <v>#N/A</v>
      </c>
      <c r="AD165" s="517" t="e">
        <f ca="1">+IF(AND(ISNUMBER(OFFSET('Sanitation Data'!$E$11,0,10*ROW('Sanitation Data'!E159))),'Data Summary'!CS165="Yes"),OFFSET('Sanitation Data'!$E$11,0,10*ROW('Sanitation Data'!E159)),NA())</f>
        <v>#N/A</v>
      </c>
      <c r="AE165" s="517" t="e">
        <f ca="1">+IF(AND(ISNUMBER(OFFSET('Sanitation Data'!$E$12,0,10*ROW('Sanitation Data'!E159))),'Data Summary'!CT165="Yes"),OFFSET('Sanitation Data'!$E$12,0,10*ROW('Sanitation Data'!E159)),NA())</f>
        <v>#N/A</v>
      </c>
      <c r="AF165" s="517" t="e">
        <f ca="1">+IF(AND(ISNUMBER(OFFSET('Sanitation Data'!$F$4,0,10*ROW('Sanitation Data'!F159))),'Data Summary'!CU165="Yes"),100-OFFSET('Sanitation Data'!$F$4,0,10*ROW('Sanitation Data'!F159)),NA())</f>
        <v>#N/A</v>
      </c>
      <c r="AG165" s="517" t="e">
        <f ca="1">+IF(AND(ISNUMBER(OFFSET('Sanitation Data'!$F$6,0,10*ROW('Sanitation Data'!F159))),'Data Summary'!CV165="Yes"),OFFSET('Sanitation Data'!$F$6,0,10*ROW('Sanitation Data'!F159)),NA())</f>
        <v>#N/A</v>
      </c>
      <c r="AH165" s="517" t="e">
        <f ca="1">+IF(AND(ISNUMBER(OFFSET('Sanitation Data'!$F$10,0,10*ROW('Sanitation Data'!F159))),'Data Summary'!CW165="Yes"),OFFSET('Sanitation Data'!$F$10,0,10*ROW('Sanitation Data'!F159)),NA())</f>
        <v>#N/A</v>
      </c>
      <c r="AI165" s="517" t="e">
        <f ca="1">+IF(AND(ISNUMBER(OFFSET('Sanitation Data'!$F$11,0,10*ROW('Sanitation Data'!F159))),'Data Summary'!CX165="Yes"),OFFSET('Sanitation Data'!$F$11,0,10*ROW('Sanitation Data'!F159)),NA())</f>
        <v>#N/A</v>
      </c>
      <c r="AJ165" s="517" t="e">
        <f ca="1">+IF(AND(ISNUMBER(OFFSET('Sanitation Data'!$F$12,0,10*ROW('Sanitation Data'!F159))),'Data Summary'!CY165="Yes"),OFFSET('Sanitation Data'!$F$12,0,10*ROW('Sanitation Data'!F159)),NA())</f>
        <v>#N/A</v>
      </c>
      <c r="AK165" s="517" t="e">
        <f ca="1">+IF(AND(ISNUMBER(OFFSET('Sanitation Data'!$G$4,0,10*ROW('Sanitation Data'!G159))),'Data Summary'!CZ165="Yes"),100-OFFSET('Sanitation Data'!$G$4,0,10*ROW('Sanitation Data'!G159)),NA())</f>
        <v>#N/A</v>
      </c>
      <c r="AL165" s="517" t="e">
        <f ca="1">+IF(AND(ISNUMBER(OFFSET('Sanitation Data'!$G$6,0,10*ROW('Sanitation Data'!G159))),'Data Summary'!DA165="Yes"),OFFSET('Sanitation Data'!$G$6,0,10*ROW('Sanitation Data'!G159)),NA())</f>
        <v>#N/A</v>
      </c>
      <c r="AM165" s="517" t="e">
        <f ca="1">+IF(AND(ISNUMBER(OFFSET('Sanitation Data'!$G$10,0,10*ROW('Sanitation Data'!G159))),'Data Summary'!DB165="Yes"),OFFSET('Sanitation Data'!$G$10,0,10*ROW('Sanitation Data'!G159)),NA())</f>
        <v>#N/A</v>
      </c>
      <c r="AN165" s="517" t="e">
        <f ca="1">+IF(AND(ISNUMBER(OFFSET('Sanitation Data'!$G$11,0,10*ROW('Sanitation Data'!G159))),'Data Summary'!DC165="Yes"),OFFSET('Sanitation Data'!$G$11,0,10*ROW('Sanitation Data'!G159)),NA())</f>
        <v>#N/A</v>
      </c>
      <c r="AO165" s="517" t="e">
        <f ca="1">+IF(AND(ISNUMBER(OFFSET('Sanitation Data'!$G$12,0,10*ROW('Sanitation Data'!G159))),'Data Summary'!DD165="Yes"),OFFSET('Sanitation Data'!$G$12,0,10*ROW('Sanitation Data'!G159)),NA())</f>
        <v>#N/A</v>
      </c>
      <c r="AP165" s="517" t="e">
        <f ca="1">+IF(AND(ISNUMBER(OFFSET('Sanitation Data'!$H$4,0,10*ROW('Sanitation Data'!H159))),'Data Summary'!DE165="Yes"),100-OFFSET('Sanitation Data'!$H$4,0,10*ROW('Sanitation Data'!H159)),NA())</f>
        <v>#N/A</v>
      </c>
      <c r="AQ165" s="517" t="e">
        <f ca="1">+IF(AND(ISNUMBER(OFFSET('Sanitation Data'!$H$6,0,10*ROW('Sanitation Data'!H159))),'Data Summary'!DF165="Yes"),OFFSET('Sanitation Data'!$H$6,0,10*ROW('Sanitation Data'!H159)),NA())</f>
        <v>#N/A</v>
      </c>
      <c r="AR165" s="517" t="e">
        <f ca="1">+IF(AND(ISNUMBER(OFFSET('Sanitation Data'!$H$10,0,10*ROW('Sanitation Data'!H159))),'Data Summary'!DG165="Yes"),OFFSET('Sanitation Data'!$H$10,0,10*ROW('Sanitation Data'!H159)),NA())</f>
        <v>#N/A</v>
      </c>
      <c r="AS165" s="517" t="e">
        <f ca="1">+IF(AND(ISNUMBER(OFFSET('Sanitation Data'!$H$11,0,10*ROW('Sanitation Data'!H159))),'Data Summary'!DH165="Yes"),OFFSET('Sanitation Data'!$H$11,0,10*ROW('Sanitation Data'!H159)),NA())</f>
        <v>#N/A</v>
      </c>
      <c r="AT165" s="517" t="e">
        <f ca="1">+IF(AND(ISNUMBER(OFFSET('Sanitation Data'!$H$12,0,10*ROW('Sanitation Data'!H159))),'Data Summary'!DI165="Yes"),OFFSET('Sanitation Data'!$H$12,0,10*ROW('Sanitation Data'!H159)),NA())</f>
        <v>#N/A</v>
      </c>
      <c r="AU165" s="517" t="e">
        <f ca="1">+IF(AND(ISNUMBER(OFFSET('Sanitation Data'!$I$4,0,10*ROW('Sanitation Data'!I159))),'Data Summary'!DJ165="Yes"),100-OFFSET('Sanitation Data'!$I$4,0,10*ROW('Sanitation Data'!I159)),NA())</f>
        <v>#N/A</v>
      </c>
      <c r="AV165" s="517" t="e">
        <f ca="1">+IF(AND(ISNUMBER(OFFSET('Sanitation Data'!$I$6,0,10*ROW('Sanitation Data'!I159))),'Data Summary'!DK165="Yes"),OFFSET('Sanitation Data'!$I$6,0,10*ROW('Sanitation Data'!I159)),NA())</f>
        <v>#N/A</v>
      </c>
      <c r="AW165" s="517" t="e">
        <f ca="1">+IF(AND(ISNUMBER(OFFSET('Sanitation Data'!$I$10,0,10*ROW('Sanitation Data'!I159))),'Data Summary'!DL165="Yes"),OFFSET('Sanitation Data'!$I$10,0,10*ROW('Sanitation Data'!I159)),NA())</f>
        <v>#N/A</v>
      </c>
      <c r="AX165" s="517" t="e">
        <f ca="1">+IF(AND(ISNUMBER(OFFSET('Sanitation Data'!$I$11,0,10*ROW('Sanitation Data'!I159))),'Data Summary'!DM165="Yes"),OFFSET('Sanitation Data'!$I$11,0,10*ROW('Sanitation Data'!I159)),NA())</f>
        <v>#N/A</v>
      </c>
      <c r="AY165" s="517" t="e">
        <f ca="1">+IF(AND(ISNUMBER(OFFSET('Sanitation Data'!$I$12,0,10*ROW('Sanitation Data'!I159))),'Data Summary'!DN165="Yes"),OFFSET('Sanitation Data'!$I$12,0,10*ROW('Sanitation Data'!I159)),NA())</f>
        <v>#N/A</v>
      </c>
      <c r="AZ165" s="518" t="e">
        <f ca="1">+IF(AND(ISNUMBER(OFFSET('Hygiene Data'!$D$5,0,10*ROW('Hygiene Data'!D159))),'Data Summary'!DO165="Yes"),OFFSET('Hygiene Data'!$D$5,0,10*ROW('Hygiene Data'!D159)),NA())</f>
        <v>#N/A</v>
      </c>
      <c r="BA165" s="518" t="e">
        <f ca="1">+IF(AND(ISNUMBER(OFFSET('Hygiene Data'!$D$7,0,10*ROW('Hygiene Data'!D159))),'Data Summary'!DP165="Yes"),OFFSET('Hygiene Data'!$D$7,0,10*ROW('Hygiene Data'!D159)),NA())</f>
        <v>#N/A</v>
      </c>
      <c r="BB165" s="518" t="e">
        <f ca="1">+IF(AND(ISNUMBER(OFFSET('Hygiene Data'!$D$9,0,10*ROW('Hygiene Data'!D159))),'Data Summary'!DQ165="Yes"),OFFSET('Hygiene Data'!$D$9,0,10*ROW('Hygiene Data'!D159)),NA())</f>
        <v>#N/A</v>
      </c>
      <c r="BC165" s="518" t="e">
        <f ca="1">+IF(AND(ISNUMBER(OFFSET('Hygiene Data'!$E$5,0,10*ROW('Hygiene Data'!E159))),'Data Summary'!DR165="Yes"),OFFSET('Hygiene Data'!$E$5,0,10*ROW('Hygiene Data'!E159)),NA())</f>
        <v>#N/A</v>
      </c>
      <c r="BD165" s="518" t="e">
        <f ca="1">+IF(AND(ISNUMBER(OFFSET('Hygiene Data'!$E$7,0,10*ROW('Hygiene Data'!E159))),'Data Summary'!DS165="Yes"),OFFSET('Hygiene Data'!$E$7,0,10*ROW('Hygiene Data'!E159)),NA())</f>
        <v>#N/A</v>
      </c>
      <c r="BE165" s="518" t="e">
        <f ca="1">+IF(AND(ISNUMBER(OFFSET('Hygiene Data'!$E$9,0,10*ROW('Hygiene Data'!E159))),'Data Summary'!DT165="Yes"),OFFSET('Hygiene Data'!$E$9,0,10*ROW('Hygiene Data'!E159)),NA())</f>
        <v>#N/A</v>
      </c>
      <c r="BF165" s="518" t="e">
        <f ca="1">+IF(AND(ISNUMBER(OFFSET('Hygiene Data'!$F$5,0,10*ROW('Hygiene Data'!F159))),'Data Summary'!DU165="Yes"),OFFSET('Hygiene Data'!$F$5,0,10*ROW('Hygiene Data'!F159)),NA())</f>
        <v>#N/A</v>
      </c>
      <c r="BG165" s="518" t="e">
        <f ca="1">+IF(AND(ISNUMBER(OFFSET('Hygiene Data'!$F$7,0,10*ROW('Hygiene Data'!F159))),'Data Summary'!DV165="Yes"),OFFSET('Hygiene Data'!$F$7,0,10*ROW('Hygiene Data'!F159)),NA())</f>
        <v>#N/A</v>
      </c>
      <c r="BH165" s="518" t="e">
        <f ca="1">+IF(AND(ISNUMBER(OFFSET('Hygiene Data'!$F$9,0,10*ROW('Hygiene Data'!F159))),'Data Summary'!DW165="Yes"),OFFSET('Hygiene Data'!$F$9,0,10*ROW('Hygiene Data'!F159)),NA())</f>
        <v>#N/A</v>
      </c>
      <c r="BI165" s="518" t="e">
        <f ca="1">+IF(AND(ISNUMBER(OFFSET('Hygiene Data'!$G$5,0,10*ROW('Hygiene Data'!G159))),'Data Summary'!DX165="Yes"),OFFSET('Hygiene Data'!$G$5,0,10*ROW('Hygiene Data'!G159)),NA())</f>
        <v>#N/A</v>
      </c>
      <c r="BJ165" s="518" t="e">
        <f ca="1">+IF(AND(ISNUMBER(OFFSET('Hygiene Data'!$G$7,0,10*ROW('Hygiene Data'!G159))),'Data Summary'!DY165="Yes"),OFFSET('Hygiene Data'!$G$7,0,10*ROW('Hygiene Data'!G159)),NA())</f>
        <v>#N/A</v>
      </c>
      <c r="BK165" s="518" t="e">
        <f ca="1">+IF(AND(ISNUMBER(OFFSET('Hygiene Data'!$G$9,0,10*ROW('Hygiene Data'!G159))),'Data Summary'!DZ165="Yes"),OFFSET('Hygiene Data'!$G$9,0,10*ROW('Hygiene Data'!G159)),NA())</f>
        <v>#N/A</v>
      </c>
      <c r="BL165" s="518" t="e">
        <f ca="1">+IF(AND(ISNUMBER(OFFSET('Hygiene Data'!$H$5,0,10*ROW('Hygiene Data'!H159))),'Data Summary'!EA165="Yes"),OFFSET('Hygiene Data'!$H$5,0,10*ROW('Hygiene Data'!H159)),NA())</f>
        <v>#N/A</v>
      </c>
      <c r="BM165" s="518" t="e">
        <f ca="1">+IF(AND(ISNUMBER(OFFSET('Hygiene Data'!$H$7,0,10*ROW('Hygiene Data'!H159))),'Data Summary'!EB165="Yes"),OFFSET('Hygiene Data'!$H$7,0,10*ROW('Hygiene Data'!H159)),NA())</f>
        <v>#N/A</v>
      </c>
      <c r="BN165" s="518" t="e">
        <f ca="1">+IF(AND(ISNUMBER(OFFSET('Hygiene Data'!$H$9,0,10*ROW('Hygiene Data'!H159))),'Data Summary'!EC165="Yes"),OFFSET('Hygiene Data'!$H$9,0,10*ROW('Hygiene Data'!H159)),NA())</f>
        <v>#N/A</v>
      </c>
      <c r="BO165" s="518" t="e">
        <f ca="1">+IF(AND(ISNUMBER(OFFSET('Hygiene Data'!$I$5,0,10*ROW('Hygiene Data'!I159))),'Data Summary'!ED165="Yes"),OFFSET('Hygiene Data'!$I$5,0,10*ROW('Hygiene Data'!I159)),NA())</f>
        <v>#N/A</v>
      </c>
      <c r="BP165" s="518" t="e">
        <f ca="1">+IF(AND(ISNUMBER(OFFSET('Hygiene Data'!$I$7,0,10*ROW('Hygiene Data'!I159))),'Data Summary'!EE165="Yes"),OFFSET('Hygiene Data'!$I$7,0,10*ROW('Hygiene Data'!I159)),NA())</f>
        <v>#N/A</v>
      </c>
      <c r="BQ165" s="518" t="e">
        <f ca="1">+IF(AND(ISNUMBER(OFFSET('Hygiene Data'!$I$9,0,10*ROW('Hygiene Data'!I159))),'Data Summary'!EF165="Yes"),OFFSET('Hygiene Data'!$I$9,0,10*ROW('Hygiene Data'!I159)),NA())</f>
        <v>#N/A</v>
      </c>
    </row>
    <row r="166" spans="1:69" x14ac:dyDescent="0.25">
      <c r="A166" s="514" t="e">
        <f ca="1">+RIGHT('Data Summary'!A166,LEN('Data Summary'!A166)-9)</f>
        <v>#VALUE!</v>
      </c>
      <c r="B166" s="488" t="str">
        <f ca="1">+IF(ISTEXT('Data Summary'!B166),'Data Summary'!B166,"")</f>
        <v/>
      </c>
      <c r="C166" s="515" t="e">
        <f ca="1">+VALUE('Data Summary'!C166)</f>
        <v>#VALUE!</v>
      </c>
      <c r="D166" s="516" t="e">
        <f ca="1">+IF(AND(ISNUMBER(OFFSET('Water Data'!$D$4,0,10*ROW('Water Data'!D160))),'Data Summary'!BS166="Yes"),100-OFFSET('Water Data'!$D$4,0,10*ROW('Water Data'!D160)),NA())</f>
        <v>#N/A</v>
      </c>
      <c r="E166" s="516" t="e">
        <f ca="1">+IF(AND(ISNUMBER(OFFSET('Water Data'!$D$6,0,10*ROW('Water Data'!D160))),'Data Summary'!BT166="Yes"),OFFSET('Water Data'!$D$6,0,10*ROW('Water Data'!D160)),NA())</f>
        <v>#N/A</v>
      </c>
      <c r="F166" s="516" t="e">
        <f ca="1">+IF(AND(ISNUMBER(OFFSET('Water Data'!$D$9,0,10*ROW('Water Data'!D160))),'Data Summary'!BU166="Yes"),OFFSET('Water Data'!$D$9,0,10*ROW('Water Data'!D160)),NA())</f>
        <v>#N/A</v>
      </c>
      <c r="G166" s="516" t="e">
        <f ca="1">+IF(AND(ISNUMBER(OFFSET('Water Data'!$E$4,0,10*ROW('Water Data'!E160))),'Data Summary'!BV166="Yes"),100-OFFSET('Water Data'!$E$4,0,10*ROW('Water Data'!E160)),NA())</f>
        <v>#N/A</v>
      </c>
      <c r="H166" s="516" t="e">
        <f ca="1">+IF(AND(ISNUMBER(OFFSET('Water Data'!$E$6,0,10*ROW('Water Data'!E160))),'Data Summary'!BW166="Yes"),OFFSET('Water Data'!$E$6,0,10*ROW('Water Data'!E160)),NA())</f>
        <v>#N/A</v>
      </c>
      <c r="I166" s="516" t="e">
        <f ca="1">+IF(AND(ISNUMBER(OFFSET('Water Data'!$E$9,0,10*ROW('Water Data'!E160))),'Data Summary'!BX166="Yes"),OFFSET('Water Data'!$E$9,0,10*ROW('Water Data'!E160)),NA())</f>
        <v>#N/A</v>
      </c>
      <c r="J166" s="516" t="e">
        <f ca="1">+IF(AND(ISNUMBER(OFFSET('Water Data'!$F$4,0,10*ROW('Water Data'!F160))),'Data Summary'!BY166="Yes"),100-OFFSET('Water Data'!$F$4,0,10*ROW('Water Data'!F160)),NA())</f>
        <v>#N/A</v>
      </c>
      <c r="K166" s="516" t="e">
        <f ca="1">+IF(AND(ISNUMBER(OFFSET('Water Data'!$F$6,0,10*ROW('Water Data'!F160))),'Data Summary'!BZ166="Yes"),OFFSET('Water Data'!$F$6,0,10*ROW('Water Data'!F160)),NA())</f>
        <v>#N/A</v>
      </c>
      <c r="L166" s="516" t="e">
        <f ca="1">+IF(AND(ISNUMBER(OFFSET('Water Data'!$F$9,0,10*ROW('Water Data'!F160))),'Data Summary'!CA166="Yes"),OFFSET('Water Data'!$F$9,0,10*ROW('Water Data'!F160)),NA())</f>
        <v>#N/A</v>
      </c>
      <c r="M166" s="516" t="e">
        <f ca="1">+IF(AND(ISNUMBER(OFFSET('Water Data'!$G$4,0,10*ROW('Water Data'!G160))),'Data Summary'!CB166="Yes"),100-OFFSET('Water Data'!$G$4,0,10*ROW('Water Data'!G160)),NA())</f>
        <v>#N/A</v>
      </c>
      <c r="N166" s="516" t="e">
        <f ca="1">+IF(AND(ISNUMBER(OFFSET('Water Data'!$G$6,0,10*ROW('Water Data'!G160))),'Data Summary'!CC166="Yes"),OFFSET('Water Data'!$G$6,0,10*ROW('Water Data'!G160)),NA())</f>
        <v>#N/A</v>
      </c>
      <c r="O166" s="516" t="e">
        <f ca="1">+IF(AND(ISNUMBER(OFFSET('Water Data'!$G$9,0,10*ROW('Water Data'!G160))),'Data Summary'!CD166="Yes"),OFFSET('Water Data'!$G$9,0,10*ROW('Water Data'!G160)),NA())</f>
        <v>#N/A</v>
      </c>
      <c r="P166" s="516" t="e">
        <f ca="1">+IF(AND(ISNUMBER(OFFSET('Water Data'!$H$4,0,10*ROW('Water Data'!H160))),'Data Summary'!CE166="Yes"),100-OFFSET('Water Data'!$H$4,0,10*ROW('Water Data'!H160)),NA())</f>
        <v>#N/A</v>
      </c>
      <c r="Q166" s="516" t="e">
        <f ca="1">+IF(AND(ISNUMBER(OFFSET('Water Data'!$H$6,0,10*ROW('Water Data'!H160))),'Data Summary'!CF166="Yes"),OFFSET('Water Data'!$H$6,0,10*ROW('Water Data'!H160)),NA())</f>
        <v>#N/A</v>
      </c>
      <c r="R166" s="516" t="e">
        <f ca="1">+IF(AND(ISNUMBER(OFFSET('Water Data'!$H$9,0,10*ROW('Water Data'!H160))),'Data Summary'!CG166="Yes"),OFFSET('Water Data'!$H$9,0,10*ROW('Water Data'!H160)),NA())</f>
        <v>#N/A</v>
      </c>
      <c r="S166" s="516" t="e">
        <f ca="1">+IF(AND(ISNUMBER(OFFSET('Water Data'!$I$4,0,10*ROW('Water Data'!I160))),'Data Summary'!CH166="Yes"),100-OFFSET('Water Data'!$I$4,0,10*ROW('Water Data'!I160)),NA())</f>
        <v>#N/A</v>
      </c>
      <c r="T166" s="516" t="e">
        <f ca="1">+IF(AND(ISNUMBER(OFFSET('Water Data'!$I$6,0,10*ROW('Water Data'!I160))),'Data Summary'!CI166="Yes"),OFFSET('Water Data'!$I$6,0,10*ROW('Water Data'!I160)),NA())</f>
        <v>#N/A</v>
      </c>
      <c r="U166" s="516" t="e">
        <f ca="1">+IF(AND(ISNUMBER(OFFSET('Water Data'!$I$9,0,10*ROW('Water Data'!I160))),'Data Summary'!CJ166="Yes"),OFFSET('Water Data'!$I$9,0,10*ROW('Water Data'!I160)),NA())</f>
        <v>#N/A</v>
      </c>
      <c r="V166" s="517" t="e">
        <f ca="1">+IF(AND(ISNUMBER(OFFSET('Sanitation Data'!$D$4,0,10*ROW('Sanitation Data'!D160))),'Data Summary'!CK166="Yes"),100-OFFSET('Sanitation Data'!$D$4,0,10*ROW('Sanitation Data'!D160)),NA())</f>
        <v>#N/A</v>
      </c>
      <c r="W166" s="517" t="e">
        <f ca="1">+IF(AND(ISNUMBER(OFFSET('Sanitation Data'!$D$6,0,10*ROW('Sanitation Data'!D160))),'Data Summary'!CL166="Yes"),OFFSET('Sanitation Data'!$D$6,0,10*ROW('Sanitation Data'!D160)),NA())</f>
        <v>#N/A</v>
      </c>
      <c r="X166" s="517" t="e">
        <f ca="1">+IF(AND(ISNUMBER(OFFSET('Sanitation Data'!$D$10,0,10*ROW('Sanitation Data'!D160))),'Data Summary'!CM166="Yes"),OFFSET('Sanitation Data'!$D$10,0,10*ROW('Sanitation Data'!D160)),NA())</f>
        <v>#N/A</v>
      </c>
      <c r="Y166" s="517" t="e">
        <f ca="1">+IF(AND(ISNUMBER(OFFSET('Sanitation Data'!$D$11,0,10*ROW('Sanitation Data'!D160))),'Data Summary'!CN166="Yes"),OFFSET('Sanitation Data'!$D$11,0,10*ROW('Sanitation Data'!D160)),NA())</f>
        <v>#N/A</v>
      </c>
      <c r="Z166" s="517" t="e">
        <f ca="1">+IF(AND(ISNUMBER(OFFSET('Sanitation Data'!$D$12,0,10*ROW('Sanitation Data'!D160))),'Data Summary'!CO166="Yes"),OFFSET('Sanitation Data'!$D$12,0,10*ROW('Sanitation Data'!D160)),NA())</f>
        <v>#N/A</v>
      </c>
      <c r="AA166" s="517" t="e">
        <f ca="1">+IF(AND(ISNUMBER(OFFSET('Sanitation Data'!$E$4,0,10*ROW('Sanitation Data'!E160))),'Data Summary'!CP166="Yes"),100-OFFSET('Sanitation Data'!$E$4,0,10*ROW('Sanitation Data'!E160)),NA())</f>
        <v>#N/A</v>
      </c>
      <c r="AB166" s="517" t="e">
        <f ca="1">+IF(AND(ISNUMBER(OFFSET('Sanitation Data'!$E$6,0,10*ROW('Sanitation Data'!E160))),'Data Summary'!CQ166="Yes"),OFFSET('Sanitation Data'!$E$6,0,10*ROW('Sanitation Data'!E160)),NA())</f>
        <v>#N/A</v>
      </c>
      <c r="AC166" s="517" t="e">
        <f ca="1">+IF(AND(ISNUMBER(OFFSET('Sanitation Data'!$E$10,0,10*ROW('Sanitation Data'!E160))),'Data Summary'!CR166="Yes"),OFFSET('Sanitation Data'!$E$10,0,10*ROW('Sanitation Data'!E160)),NA())</f>
        <v>#N/A</v>
      </c>
      <c r="AD166" s="517" t="e">
        <f ca="1">+IF(AND(ISNUMBER(OFFSET('Sanitation Data'!$E$11,0,10*ROW('Sanitation Data'!E160))),'Data Summary'!CS166="Yes"),OFFSET('Sanitation Data'!$E$11,0,10*ROW('Sanitation Data'!E160)),NA())</f>
        <v>#N/A</v>
      </c>
      <c r="AE166" s="517" t="e">
        <f ca="1">+IF(AND(ISNUMBER(OFFSET('Sanitation Data'!$E$12,0,10*ROW('Sanitation Data'!E160))),'Data Summary'!CT166="Yes"),OFFSET('Sanitation Data'!$E$12,0,10*ROW('Sanitation Data'!E160)),NA())</f>
        <v>#N/A</v>
      </c>
      <c r="AF166" s="517" t="e">
        <f ca="1">+IF(AND(ISNUMBER(OFFSET('Sanitation Data'!$F$4,0,10*ROW('Sanitation Data'!F160))),'Data Summary'!CU166="Yes"),100-OFFSET('Sanitation Data'!$F$4,0,10*ROW('Sanitation Data'!F160)),NA())</f>
        <v>#N/A</v>
      </c>
      <c r="AG166" s="517" t="e">
        <f ca="1">+IF(AND(ISNUMBER(OFFSET('Sanitation Data'!$F$6,0,10*ROW('Sanitation Data'!F160))),'Data Summary'!CV166="Yes"),OFFSET('Sanitation Data'!$F$6,0,10*ROW('Sanitation Data'!F160)),NA())</f>
        <v>#N/A</v>
      </c>
      <c r="AH166" s="517" t="e">
        <f ca="1">+IF(AND(ISNUMBER(OFFSET('Sanitation Data'!$F$10,0,10*ROW('Sanitation Data'!F160))),'Data Summary'!CW166="Yes"),OFFSET('Sanitation Data'!$F$10,0,10*ROW('Sanitation Data'!F160)),NA())</f>
        <v>#N/A</v>
      </c>
      <c r="AI166" s="517" t="e">
        <f ca="1">+IF(AND(ISNUMBER(OFFSET('Sanitation Data'!$F$11,0,10*ROW('Sanitation Data'!F160))),'Data Summary'!CX166="Yes"),OFFSET('Sanitation Data'!$F$11,0,10*ROW('Sanitation Data'!F160)),NA())</f>
        <v>#N/A</v>
      </c>
      <c r="AJ166" s="517" t="e">
        <f ca="1">+IF(AND(ISNUMBER(OFFSET('Sanitation Data'!$F$12,0,10*ROW('Sanitation Data'!F160))),'Data Summary'!CY166="Yes"),OFFSET('Sanitation Data'!$F$12,0,10*ROW('Sanitation Data'!F160)),NA())</f>
        <v>#N/A</v>
      </c>
      <c r="AK166" s="517" t="e">
        <f ca="1">+IF(AND(ISNUMBER(OFFSET('Sanitation Data'!$G$4,0,10*ROW('Sanitation Data'!G160))),'Data Summary'!CZ166="Yes"),100-OFFSET('Sanitation Data'!$G$4,0,10*ROW('Sanitation Data'!G160)),NA())</f>
        <v>#N/A</v>
      </c>
      <c r="AL166" s="517" t="e">
        <f ca="1">+IF(AND(ISNUMBER(OFFSET('Sanitation Data'!$G$6,0,10*ROW('Sanitation Data'!G160))),'Data Summary'!DA166="Yes"),OFFSET('Sanitation Data'!$G$6,0,10*ROW('Sanitation Data'!G160)),NA())</f>
        <v>#N/A</v>
      </c>
      <c r="AM166" s="517" t="e">
        <f ca="1">+IF(AND(ISNUMBER(OFFSET('Sanitation Data'!$G$10,0,10*ROW('Sanitation Data'!G160))),'Data Summary'!DB166="Yes"),OFFSET('Sanitation Data'!$G$10,0,10*ROW('Sanitation Data'!G160)),NA())</f>
        <v>#N/A</v>
      </c>
      <c r="AN166" s="517" t="e">
        <f ca="1">+IF(AND(ISNUMBER(OFFSET('Sanitation Data'!$G$11,0,10*ROW('Sanitation Data'!G160))),'Data Summary'!DC166="Yes"),OFFSET('Sanitation Data'!$G$11,0,10*ROW('Sanitation Data'!G160)),NA())</f>
        <v>#N/A</v>
      </c>
      <c r="AO166" s="517" t="e">
        <f ca="1">+IF(AND(ISNUMBER(OFFSET('Sanitation Data'!$G$12,0,10*ROW('Sanitation Data'!G160))),'Data Summary'!DD166="Yes"),OFFSET('Sanitation Data'!$G$12,0,10*ROW('Sanitation Data'!G160)),NA())</f>
        <v>#N/A</v>
      </c>
      <c r="AP166" s="517" t="e">
        <f ca="1">+IF(AND(ISNUMBER(OFFSET('Sanitation Data'!$H$4,0,10*ROW('Sanitation Data'!H160))),'Data Summary'!DE166="Yes"),100-OFFSET('Sanitation Data'!$H$4,0,10*ROW('Sanitation Data'!H160)),NA())</f>
        <v>#N/A</v>
      </c>
      <c r="AQ166" s="517" t="e">
        <f ca="1">+IF(AND(ISNUMBER(OFFSET('Sanitation Data'!$H$6,0,10*ROW('Sanitation Data'!H160))),'Data Summary'!DF166="Yes"),OFFSET('Sanitation Data'!$H$6,0,10*ROW('Sanitation Data'!H160)),NA())</f>
        <v>#N/A</v>
      </c>
      <c r="AR166" s="517" t="e">
        <f ca="1">+IF(AND(ISNUMBER(OFFSET('Sanitation Data'!$H$10,0,10*ROW('Sanitation Data'!H160))),'Data Summary'!DG166="Yes"),OFFSET('Sanitation Data'!$H$10,0,10*ROW('Sanitation Data'!H160)),NA())</f>
        <v>#N/A</v>
      </c>
      <c r="AS166" s="517" t="e">
        <f ca="1">+IF(AND(ISNUMBER(OFFSET('Sanitation Data'!$H$11,0,10*ROW('Sanitation Data'!H160))),'Data Summary'!DH166="Yes"),OFFSET('Sanitation Data'!$H$11,0,10*ROW('Sanitation Data'!H160)),NA())</f>
        <v>#N/A</v>
      </c>
      <c r="AT166" s="517" t="e">
        <f ca="1">+IF(AND(ISNUMBER(OFFSET('Sanitation Data'!$H$12,0,10*ROW('Sanitation Data'!H160))),'Data Summary'!DI166="Yes"),OFFSET('Sanitation Data'!$H$12,0,10*ROW('Sanitation Data'!H160)),NA())</f>
        <v>#N/A</v>
      </c>
      <c r="AU166" s="517" t="e">
        <f ca="1">+IF(AND(ISNUMBER(OFFSET('Sanitation Data'!$I$4,0,10*ROW('Sanitation Data'!I160))),'Data Summary'!DJ166="Yes"),100-OFFSET('Sanitation Data'!$I$4,0,10*ROW('Sanitation Data'!I160)),NA())</f>
        <v>#N/A</v>
      </c>
      <c r="AV166" s="517" t="e">
        <f ca="1">+IF(AND(ISNUMBER(OFFSET('Sanitation Data'!$I$6,0,10*ROW('Sanitation Data'!I160))),'Data Summary'!DK166="Yes"),OFFSET('Sanitation Data'!$I$6,0,10*ROW('Sanitation Data'!I160)),NA())</f>
        <v>#N/A</v>
      </c>
      <c r="AW166" s="517" t="e">
        <f ca="1">+IF(AND(ISNUMBER(OFFSET('Sanitation Data'!$I$10,0,10*ROW('Sanitation Data'!I160))),'Data Summary'!DL166="Yes"),OFFSET('Sanitation Data'!$I$10,0,10*ROW('Sanitation Data'!I160)),NA())</f>
        <v>#N/A</v>
      </c>
      <c r="AX166" s="517" t="e">
        <f ca="1">+IF(AND(ISNUMBER(OFFSET('Sanitation Data'!$I$11,0,10*ROW('Sanitation Data'!I160))),'Data Summary'!DM166="Yes"),OFFSET('Sanitation Data'!$I$11,0,10*ROW('Sanitation Data'!I160)),NA())</f>
        <v>#N/A</v>
      </c>
      <c r="AY166" s="517" t="e">
        <f ca="1">+IF(AND(ISNUMBER(OFFSET('Sanitation Data'!$I$12,0,10*ROW('Sanitation Data'!I160))),'Data Summary'!DN166="Yes"),OFFSET('Sanitation Data'!$I$12,0,10*ROW('Sanitation Data'!I160)),NA())</f>
        <v>#N/A</v>
      </c>
      <c r="AZ166" s="518" t="e">
        <f ca="1">+IF(AND(ISNUMBER(OFFSET('Hygiene Data'!$D$5,0,10*ROW('Hygiene Data'!D160))),'Data Summary'!DO166="Yes"),OFFSET('Hygiene Data'!$D$5,0,10*ROW('Hygiene Data'!D160)),NA())</f>
        <v>#N/A</v>
      </c>
      <c r="BA166" s="518" t="e">
        <f ca="1">+IF(AND(ISNUMBER(OFFSET('Hygiene Data'!$D$7,0,10*ROW('Hygiene Data'!D160))),'Data Summary'!DP166="Yes"),OFFSET('Hygiene Data'!$D$7,0,10*ROW('Hygiene Data'!D160)),NA())</f>
        <v>#N/A</v>
      </c>
      <c r="BB166" s="518" t="e">
        <f ca="1">+IF(AND(ISNUMBER(OFFSET('Hygiene Data'!$D$9,0,10*ROW('Hygiene Data'!D160))),'Data Summary'!DQ166="Yes"),OFFSET('Hygiene Data'!$D$9,0,10*ROW('Hygiene Data'!D160)),NA())</f>
        <v>#N/A</v>
      </c>
      <c r="BC166" s="518" t="e">
        <f ca="1">+IF(AND(ISNUMBER(OFFSET('Hygiene Data'!$E$5,0,10*ROW('Hygiene Data'!E160))),'Data Summary'!DR166="Yes"),OFFSET('Hygiene Data'!$E$5,0,10*ROW('Hygiene Data'!E160)),NA())</f>
        <v>#N/A</v>
      </c>
      <c r="BD166" s="518" t="e">
        <f ca="1">+IF(AND(ISNUMBER(OFFSET('Hygiene Data'!$E$7,0,10*ROW('Hygiene Data'!E160))),'Data Summary'!DS166="Yes"),OFFSET('Hygiene Data'!$E$7,0,10*ROW('Hygiene Data'!E160)),NA())</f>
        <v>#N/A</v>
      </c>
      <c r="BE166" s="518" t="e">
        <f ca="1">+IF(AND(ISNUMBER(OFFSET('Hygiene Data'!$E$9,0,10*ROW('Hygiene Data'!E160))),'Data Summary'!DT166="Yes"),OFFSET('Hygiene Data'!$E$9,0,10*ROW('Hygiene Data'!E160)),NA())</f>
        <v>#N/A</v>
      </c>
      <c r="BF166" s="518" t="e">
        <f ca="1">+IF(AND(ISNUMBER(OFFSET('Hygiene Data'!$F$5,0,10*ROW('Hygiene Data'!F160))),'Data Summary'!DU166="Yes"),OFFSET('Hygiene Data'!$F$5,0,10*ROW('Hygiene Data'!F160)),NA())</f>
        <v>#N/A</v>
      </c>
      <c r="BG166" s="518" t="e">
        <f ca="1">+IF(AND(ISNUMBER(OFFSET('Hygiene Data'!$F$7,0,10*ROW('Hygiene Data'!F160))),'Data Summary'!DV166="Yes"),OFFSET('Hygiene Data'!$F$7,0,10*ROW('Hygiene Data'!F160)),NA())</f>
        <v>#N/A</v>
      </c>
      <c r="BH166" s="518" t="e">
        <f ca="1">+IF(AND(ISNUMBER(OFFSET('Hygiene Data'!$F$9,0,10*ROW('Hygiene Data'!F160))),'Data Summary'!DW166="Yes"),OFFSET('Hygiene Data'!$F$9,0,10*ROW('Hygiene Data'!F160)),NA())</f>
        <v>#N/A</v>
      </c>
      <c r="BI166" s="518" t="e">
        <f ca="1">+IF(AND(ISNUMBER(OFFSET('Hygiene Data'!$G$5,0,10*ROW('Hygiene Data'!G160))),'Data Summary'!DX166="Yes"),OFFSET('Hygiene Data'!$G$5,0,10*ROW('Hygiene Data'!G160)),NA())</f>
        <v>#N/A</v>
      </c>
      <c r="BJ166" s="518" t="e">
        <f ca="1">+IF(AND(ISNUMBER(OFFSET('Hygiene Data'!$G$7,0,10*ROW('Hygiene Data'!G160))),'Data Summary'!DY166="Yes"),OFFSET('Hygiene Data'!$G$7,0,10*ROW('Hygiene Data'!G160)),NA())</f>
        <v>#N/A</v>
      </c>
      <c r="BK166" s="518" t="e">
        <f ca="1">+IF(AND(ISNUMBER(OFFSET('Hygiene Data'!$G$9,0,10*ROW('Hygiene Data'!G160))),'Data Summary'!DZ166="Yes"),OFFSET('Hygiene Data'!$G$9,0,10*ROW('Hygiene Data'!G160)),NA())</f>
        <v>#N/A</v>
      </c>
      <c r="BL166" s="518" t="e">
        <f ca="1">+IF(AND(ISNUMBER(OFFSET('Hygiene Data'!$H$5,0,10*ROW('Hygiene Data'!H160))),'Data Summary'!EA166="Yes"),OFFSET('Hygiene Data'!$H$5,0,10*ROW('Hygiene Data'!H160)),NA())</f>
        <v>#N/A</v>
      </c>
      <c r="BM166" s="518" t="e">
        <f ca="1">+IF(AND(ISNUMBER(OFFSET('Hygiene Data'!$H$7,0,10*ROW('Hygiene Data'!H160))),'Data Summary'!EB166="Yes"),OFFSET('Hygiene Data'!$H$7,0,10*ROW('Hygiene Data'!H160)),NA())</f>
        <v>#N/A</v>
      </c>
      <c r="BN166" s="518" t="e">
        <f ca="1">+IF(AND(ISNUMBER(OFFSET('Hygiene Data'!$H$9,0,10*ROW('Hygiene Data'!H160))),'Data Summary'!EC166="Yes"),OFFSET('Hygiene Data'!$H$9,0,10*ROW('Hygiene Data'!H160)),NA())</f>
        <v>#N/A</v>
      </c>
      <c r="BO166" s="518" t="e">
        <f ca="1">+IF(AND(ISNUMBER(OFFSET('Hygiene Data'!$I$5,0,10*ROW('Hygiene Data'!I160))),'Data Summary'!ED166="Yes"),OFFSET('Hygiene Data'!$I$5,0,10*ROW('Hygiene Data'!I160)),NA())</f>
        <v>#N/A</v>
      </c>
      <c r="BP166" s="518" t="e">
        <f ca="1">+IF(AND(ISNUMBER(OFFSET('Hygiene Data'!$I$7,0,10*ROW('Hygiene Data'!I160))),'Data Summary'!EE166="Yes"),OFFSET('Hygiene Data'!$I$7,0,10*ROW('Hygiene Data'!I160)),NA())</f>
        <v>#N/A</v>
      </c>
      <c r="BQ166" s="518" t="e">
        <f ca="1">+IF(AND(ISNUMBER(OFFSET('Hygiene Data'!$I$9,0,10*ROW('Hygiene Data'!I160))),'Data Summary'!EF166="Yes"),OFFSET('Hygiene Data'!$I$9,0,10*ROW('Hygiene Data'!I160)),NA())</f>
        <v>#N/A</v>
      </c>
    </row>
    <row r="167" spans="1:69" x14ac:dyDescent="0.25">
      <c r="A167" s="514" t="e">
        <f ca="1">+RIGHT('Data Summary'!A167,LEN('Data Summary'!A167)-9)</f>
        <v>#VALUE!</v>
      </c>
      <c r="B167" s="488" t="str">
        <f ca="1">+IF(ISTEXT('Data Summary'!B167),'Data Summary'!B167,"")</f>
        <v/>
      </c>
      <c r="C167" s="515" t="e">
        <f ca="1">+VALUE('Data Summary'!C167)</f>
        <v>#VALUE!</v>
      </c>
      <c r="D167" s="516" t="e">
        <f ca="1">+IF(AND(ISNUMBER(OFFSET('Water Data'!$D$4,0,10*ROW('Water Data'!D161))),'Data Summary'!BS167="Yes"),100-OFFSET('Water Data'!$D$4,0,10*ROW('Water Data'!D161)),NA())</f>
        <v>#N/A</v>
      </c>
      <c r="E167" s="516" t="e">
        <f ca="1">+IF(AND(ISNUMBER(OFFSET('Water Data'!$D$6,0,10*ROW('Water Data'!D161))),'Data Summary'!BT167="Yes"),OFFSET('Water Data'!$D$6,0,10*ROW('Water Data'!D161)),NA())</f>
        <v>#N/A</v>
      </c>
      <c r="F167" s="516" t="e">
        <f ca="1">+IF(AND(ISNUMBER(OFFSET('Water Data'!$D$9,0,10*ROW('Water Data'!D161))),'Data Summary'!BU167="Yes"),OFFSET('Water Data'!$D$9,0,10*ROW('Water Data'!D161)),NA())</f>
        <v>#N/A</v>
      </c>
      <c r="G167" s="516" t="e">
        <f ca="1">+IF(AND(ISNUMBER(OFFSET('Water Data'!$E$4,0,10*ROW('Water Data'!E161))),'Data Summary'!BV167="Yes"),100-OFFSET('Water Data'!$E$4,0,10*ROW('Water Data'!E161)),NA())</f>
        <v>#N/A</v>
      </c>
      <c r="H167" s="516" t="e">
        <f ca="1">+IF(AND(ISNUMBER(OFFSET('Water Data'!$E$6,0,10*ROW('Water Data'!E161))),'Data Summary'!BW167="Yes"),OFFSET('Water Data'!$E$6,0,10*ROW('Water Data'!E161)),NA())</f>
        <v>#N/A</v>
      </c>
      <c r="I167" s="516" t="e">
        <f ca="1">+IF(AND(ISNUMBER(OFFSET('Water Data'!$E$9,0,10*ROW('Water Data'!E161))),'Data Summary'!BX167="Yes"),OFFSET('Water Data'!$E$9,0,10*ROW('Water Data'!E161)),NA())</f>
        <v>#N/A</v>
      </c>
      <c r="J167" s="516" t="e">
        <f ca="1">+IF(AND(ISNUMBER(OFFSET('Water Data'!$F$4,0,10*ROW('Water Data'!F161))),'Data Summary'!BY167="Yes"),100-OFFSET('Water Data'!$F$4,0,10*ROW('Water Data'!F161)),NA())</f>
        <v>#N/A</v>
      </c>
      <c r="K167" s="516" t="e">
        <f ca="1">+IF(AND(ISNUMBER(OFFSET('Water Data'!$F$6,0,10*ROW('Water Data'!F161))),'Data Summary'!BZ167="Yes"),OFFSET('Water Data'!$F$6,0,10*ROW('Water Data'!F161)),NA())</f>
        <v>#N/A</v>
      </c>
      <c r="L167" s="516" t="e">
        <f ca="1">+IF(AND(ISNUMBER(OFFSET('Water Data'!$F$9,0,10*ROW('Water Data'!F161))),'Data Summary'!CA167="Yes"),OFFSET('Water Data'!$F$9,0,10*ROW('Water Data'!F161)),NA())</f>
        <v>#N/A</v>
      </c>
      <c r="M167" s="516" t="e">
        <f ca="1">+IF(AND(ISNUMBER(OFFSET('Water Data'!$G$4,0,10*ROW('Water Data'!G161))),'Data Summary'!CB167="Yes"),100-OFFSET('Water Data'!$G$4,0,10*ROW('Water Data'!G161)),NA())</f>
        <v>#N/A</v>
      </c>
      <c r="N167" s="516" t="e">
        <f ca="1">+IF(AND(ISNUMBER(OFFSET('Water Data'!$G$6,0,10*ROW('Water Data'!G161))),'Data Summary'!CC167="Yes"),OFFSET('Water Data'!$G$6,0,10*ROW('Water Data'!G161)),NA())</f>
        <v>#N/A</v>
      </c>
      <c r="O167" s="516" t="e">
        <f ca="1">+IF(AND(ISNUMBER(OFFSET('Water Data'!$G$9,0,10*ROW('Water Data'!G161))),'Data Summary'!CD167="Yes"),OFFSET('Water Data'!$G$9,0,10*ROW('Water Data'!G161)),NA())</f>
        <v>#N/A</v>
      </c>
      <c r="P167" s="516" t="e">
        <f ca="1">+IF(AND(ISNUMBER(OFFSET('Water Data'!$H$4,0,10*ROW('Water Data'!H161))),'Data Summary'!CE167="Yes"),100-OFFSET('Water Data'!$H$4,0,10*ROW('Water Data'!H161)),NA())</f>
        <v>#N/A</v>
      </c>
      <c r="Q167" s="516" t="e">
        <f ca="1">+IF(AND(ISNUMBER(OFFSET('Water Data'!$H$6,0,10*ROW('Water Data'!H161))),'Data Summary'!CF167="Yes"),OFFSET('Water Data'!$H$6,0,10*ROW('Water Data'!H161)),NA())</f>
        <v>#N/A</v>
      </c>
      <c r="R167" s="516" t="e">
        <f ca="1">+IF(AND(ISNUMBER(OFFSET('Water Data'!$H$9,0,10*ROW('Water Data'!H161))),'Data Summary'!CG167="Yes"),OFFSET('Water Data'!$H$9,0,10*ROW('Water Data'!H161)),NA())</f>
        <v>#N/A</v>
      </c>
      <c r="S167" s="516" t="e">
        <f ca="1">+IF(AND(ISNUMBER(OFFSET('Water Data'!$I$4,0,10*ROW('Water Data'!I161))),'Data Summary'!CH167="Yes"),100-OFFSET('Water Data'!$I$4,0,10*ROW('Water Data'!I161)),NA())</f>
        <v>#N/A</v>
      </c>
      <c r="T167" s="516" t="e">
        <f ca="1">+IF(AND(ISNUMBER(OFFSET('Water Data'!$I$6,0,10*ROW('Water Data'!I161))),'Data Summary'!CI167="Yes"),OFFSET('Water Data'!$I$6,0,10*ROW('Water Data'!I161)),NA())</f>
        <v>#N/A</v>
      </c>
      <c r="U167" s="516" t="e">
        <f ca="1">+IF(AND(ISNUMBER(OFFSET('Water Data'!$I$9,0,10*ROW('Water Data'!I161))),'Data Summary'!CJ167="Yes"),OFFSET('Water Data'!$I$9,0,10*ROW('Water Data'!I161)),NA())</f>
        <v>#N/A</v>
      </c>
      <c r="V167" s="517" t="e">
        <f ca="1">+IF(AND(ISNUMBER(OFFSET('Sanitation Data'!$D$4,0,10*ROW('Sanitation Data'!D161))),'Data Summary'!CK167="Yes"),100-OFFSET('Sanitation Data'!$D$4,0,10*ROW('Sanitation Data'!D161)),NA())</f>
        <v>#N/A</v>
      </c>
      <c r="W167" s="517" t="e">
        <f ca="1">+IF(AND(ISNUMBER(OFFSET('Sanitation Data'!$D$6,0,10*ROW('Sanitation Data'!D161))),'Data Summary'!CL167="Yes"),OFFSET('Sanitation Data'!$D$6,0,10*ROW('Sanitation Data'!D161)),NA())</f>
        <v>#N/A</v>
      </c>
      <c r="X167" s="517" t="e">
        <f ca="1">+IF(AND(ISNUMBER(OFFSET('Sanitation Data'!$D$10,0,10*ROW('Sanitation Data'!D161))),'Data Summary'!CM167="Yes"),OFFSET('Sanitation Data'!$D$10,0,10*ROW('Sanitation Data'!D161)),NA())</f>
        <v>#N/A</v>
      </c>
      <c r="Y167" s="517" t="e">
        <f ca="1">+IF(AND(ISNUMBER(OFFSET('Sanitation Data'!$D$11,0,10*ROW('Sanitation Data'!D161))),'Data Summary'!CN167="Yes"),OFFSET('Sanitation Data'!$D$11,0,10*ROW('Sanitation Data'!D161)),NA())</f>
        <v>#N/A</v>
      </c>
      <c r="Z167" s="517" t="e">
        <f ca="1">+IF(AND(ISNUMBER(OFFSET('Sanitation Data'!$D$12,0,10*ROW('Sanitation Data'!D161))),'Data Summary'!CO167="Yes"),OFFSET('Sanitation Data'!$D$12,0,10*ROW('Sanitation Data'!D161)),NA())</f>
        <v>#N/A</v>
      </c>
      <c r="AA167" s="517" t="e">
        <f ca="1">+IF(AND(ISNUMBER(OFFSET('Sanitation Data'!$E$4,0,10*ROW('Sanitation Data'!E161))),'Data Summary'!CP167="Yes"),100-OFFSET('Sanitation Data'!$E$4,0,10*ROW('Sanitation Data'!E161)),NA())</f>
        <v>#N/A</v>
      </c>
      <c r="AB167" s="517" t="e">
        <f ca="1">+IF(AND(ISNUMBER(OFFSET('Sanitation Data'!$E$6,0,10*ROW('Sanitation Data'!E161))),'Data Summary'!CQ167="Yes"),OFFSET('Sanitation Data'!$E$6,0,10*ROW('Sanitation Data'!E161)),NA())</f>
        <v>#N/A</v>
      </c>
      <c r="AC167" s="517" t="e">
        <f ca="1">+IF(AND(ISNUMBER(OFFSET('Sanitation Data'!$E$10,0,10*ROW('Sanitation Data'!E161))),'Data Summary'!CR167="Yes"),OFFSET('Sanitation Data'!$E$10,0,10*ROW('Sanitation Data'!E161)),NA())</f>
        <v>#N/A</v>
      </c>
      <c r="AD167" s="517" t="e">
        <f ca="1">+IF(AND(ISNUMBER(OFFSET('Sanitation Data'!$E$11,0,10*ROW('Sanitation Data'!E161))),'Data Summary'!CS167="Yes"),OFFSET('Sanitation Data'!$E$11,0,10*ROW('Sanitation Data'!E161)),NA())</f>
        <v>#N/A</v>
      </c>
      <c r="AE167" s="517" t="e">
        <f ca="1">+IF(AND(ISNUMBER(OFFSET('Sanitation Data'!$E$12,0,10*ROW('Sanitation Data'!E161))),'Data Summary'!CT167="Yes"),OFFSET('Sanitation Data'!$E$12,0,10*ROW('Sanitation Data'!E161)),NA())</f>
        <v>#N/A</v>
      </c>
      <c r="AF167" s="517" t="e">
        <f ca="1">+IF(AND(ISNUMBER(OFFSET('Sanitation Data'!$F$4,0,10*ROW('Sanitation Data'!F161))),'Data Summary'!CU167="Yes"),100-OFFSET('Sanitation Data'!$F$4,0,10*ROW('Sanitation Data'!F161)),NA())</f>
        <v>#N/A</v>
      </c>
      <c r="AG167" s="517" t="e">
        <f ca="1">+IF(AND(ISNUMBER(OFFSET('Sanitation Data'!$F$6,0,10*ROW('Sanitation Data'!F161))),'Data Summary'!CV167="Yes"),OFFSET('Sanitation Data'!$F$6,0,10*ROW('Sanitation Data'!F161)),NA())</f>
        <v>#N/A</v>
      </c>
      <c r="AH167" s="517" t="e">
        <f ca="1">+IF(AND(ISNUMBER(OFFSET('Sanitation Data'!$F$10,0,10*ROW('Sanitation Data'!F161))),'Data Summary'!CW167="Yes"),OFFSET('Sanitation Data'!$F$10,0,10*ROW('Sanitation Data'!F161)),NA())</f>
        <v>#N/A</v>
      </c>
      <c r="AI167" s="517" t="e">
        <f ca="1">+IF(AND(ISNUMBER(OFFSET('Sanitation Data'!$F$11,0,10*ROW('Sanitation Data'!F161))),'Data Summary'!CX167="Yes"),OFFSET('Sanitation Data'!$F$11,0,10*ROW('Sanitation Data'!F161)),NA())</f>
        <v>#N/A</v>
      </c>
      <c r="AJ167" s="517" t="e">
        <f ca="1">+IF(AND(ISNUMBER(OFFSET('Sanitation Data'!$F$12,0,10*ROW('Sanitation Data'!F161))),'Data Summary'!CY167="Yes"),OFFSET('Sanitation Data'!$F$12,0,10*ROW('Sanitation Data'!F161)),NA())</f>
        <v>#N/A</v>
      </c>
      <c r="AK167" s="517" t="e">
        <f ca="1">+IF(AND(ISNUMBER(OFFSET('Sanitation Data'!$G$4,0,10*ROW('Sanitation Data'!G161))),'Data Summary'!CZ167="Yes"),100-OFFSET('Sanitation Data'!$G$4,0,10*ROW('Sanitation Data'!G161)),NA())</f>
        <v>#N/A</v>
      </c>
      <c r="AL167" s="517" t="e">
        <f ca="1">+IF(AND(ISNUMBER(OFFSET('Sanitation Data'!$G$6,0,10*ROW('Sanitation Data'!G161))),'Data Summary'!DA167="Yes"),OFFSET('Sanitation Data'!$G$6,0,10*ROW('Sanitation Data'!G161)),NA())</f>
        <v>#N/A</v>
      </c>
      <c r="AM167" s="517" t="e">
        <f ca="1">+IF(AND(ISNUMBER(OFFSET('Sanitation Data'!$G$10,0,10*ROW('Sanitation Data'!G161))),'Data Summary'!DB167="Yes"),OFFSET('Sanitation Data'!$G$10,0,10*ROW('Sanitation Data'!G161)),NA())</f>
        <v>#N/A</v>
      </c>
      <c r="AN167" s="517" t="e">
        <f ca="1">+IF(AND(ISNUMBER(OFFSET('Sanitation Data'!$G$11,0,10*ROW('Sanitation Data'!G161))),'Data Summary'!DC167="Yes"),OFFSET('Sanitation Data'!$G$11,0,10*ROW('Sanitation Data'!G161)),NA())</f>
        <v>#N/A</v>
      </c>
      <c r="AO167" s="517" t="e">
        <f ca="1">+IF(AND(ISNUMBER(OFFSET('Sanitation Data'!$G$12,0,10*ROW('Sanitation Data'!G161))),'Data Summary'!DD167="Yes"),OFFSET('Sanitation Data'!$G$12,0,10*ROW('Sanitation Data'!G161)),NA())</f>
        <v>#N/A</v>
      </c>
      <c r="AP167" s="517" t="e">
        <f ca="1">+IF(AND(ISNUMBER(OFFSET('Sanitation Data'!$H$4,0,10*ROW('Sanitation Data'!H161))),'Data Summary'!DE167="Yes"),100-OFFSET('Sanitation Data'!$H$4,0,10*ROW('Sanitation Data'!H161)),NA())</f>
        <v>#N/A</v>
      </c>
      <c r="AQ167" s="517" t="e">
        <f ca="1">+IF(AND(ISNUMBER(OFFSET('Sanitation Data'!$H$6,0,10*ROW('Sanitation Data'!H161))),'Data Summary'!DF167="Yes"),OFFSET('Sanitation Data'!$H$6,0,10*ROW('Sanitation Data'!H161)),NA())</f>
        <v>#N/A</v>
      </c>
      <c r="AR167" s="517" t="e">
        <f ca="1">+IF(AND(ISNUMBER(OFFSET('Sanitation Data'!$H$10,0,10*ROW('Sanitation Data'!H161))),'Data Summary'!DG167="Yes"),OFFSET('Sanitation Data'!$H$10,0,10*ROW('Sanitation Data'!H161)),NA())</f>
        <v>#N/A</v>
      </c>
      <c r="AS167" s="517" t="e">
        <f ca="1">+IF(AND(ISNUMBER(OFFSET('Sanitation Data'!$H$11,0,10*ROW('Sanitation Data'!H161))),'Data Summary'!DH167="Yes"),OFFSET('Sanitation Data'!$H$11,0,10*ROW('Sanitation Data'!H161)),NA())</f>
        <v>#N/A</v>
      </c>
      <c r="AT167" s="517" t="e">
        <f ca="1">+IF(AND(ISNUMBER(OFFSET('Sanitation Data'!$H$12,0,10*ROW('Sanitation Data'!H161))),'Data Summary'!DI167="Yes"),OFFSET('Sanitation Data'!$H$12,0,10*ROW('Sanitation Data'!H161)),NA())</f>
        <v>#N/A</v>
      </c>
      <c r="AU167" s="517" t="e">
        <f ca="1">+IF(AND(ISNUMBER(OFFSET('Sanitation Data'!$I$4,0,10*ROW('Sanitation Data'!I161))),'Data Summary'!DJ167="Yes"),100-OFFSET('Sanitation Data'!$I$4,0,10*ROW('Sanitation Data'!I161)),NA())</f>
        <v>#N/A</v>
      </c>
      <c r="AV167" s="517" t="e">
        <f ca="1">+IF(AND(ISNUMBER(OFFSET('Sanitation Data'!$I$6,0,10*ROW('Sanitation Data'!I161))),'Data Summary'!DK167="Yes"),OFFSET('Sanitation Data'!$I$6,0,10*ROW('Sanitation Data'!I161)),NA())</f>
        <v>#N/A</v>
      </c>
      <c r="AW167" s="517" t="e">
        <f ca="1">+IF(AND(ISNUMBER(OFFSET('Sanitation Data'!$I$10,0,10*ROW('Sanitation Data'!I161))),'Data Summary'!DL167="Yes"),OFFSET('Sanitation Data'!$I$10,0,10*ROW('Sanitation Data'!I161)),NA())</f>
        <v>#N/A</v>
      </c>
      <c r="AX167" s="517" t="e">
        <f ca="1">+IF(AND(ISNUMBER(OFFSET('Sanitation Data'!$I$11,0,10*ROW('Sanitation Data'!I161))),'Data Summary'!DM167="Yes"),OFFSET('Sanitation Data'!$I$11,0,10*ROW('Sanitation Data'!I161)),NA())</f>
        <v>#N/A</v>
      </c>
      <c r="AY167" s="517" t="e">
        <f ca="1">+IF(AND(ISNUMBER(OFFSET('Sanitation Data'!$I$12,0,10*ROW('Sanitation Data'!I161))),'Data Summary'!DN167="Yes"),OFFSET('Sanitation Data'!$I$12,0,10*ROW('Sanitation Data'!I161)),NA())</f>
        <v>#N/A</v>
      </c>
      <c r="AZ167" s="518" t="e">
        <f ca="1">+IF(AND(ISNUMBER(OFFSET('Hygiene Data'!$D$5,0,10*ROW('Hygiene Data'!D161))),'Data Summary'!DO167="Yes"),OFFSET('Hygiene Data'!$D$5,0,10*ROW('Hygiene Data'!D161)),NA())</f>
        <v>#N/A</v>
      </c>
      <c r="BA167" s="518" t="e">
        <f ca="1">+IF(AND(ISNUMBER(OFFSET('Hygiene Data'!$D$7,0,10*ROW('Hygiene Data'!D161))),'Data Summary'!DP167="Yes"),OFFSET('Hygiene Data'!$D$7,0,10*ROW('Hygiene Data'!D161)),NA())</f>
        <v>#N/A</v>
      </c>
      <c r="BB167" s="518" t="e">
        <f ca="1">+IF(AND(ISNUMBER(OFFSET('Hygiene Data'!$D$9,0,10*ROW('Hygiene Data'!D161))),'Data Summary'!DQ167="Yes"),OFFSET('Hygiene Data'!$D$9,0,10*ROW('Hygiene Data'!D161)),NA())</f>
        <v>#N/A</v>
      </c>
      <c r="BC167" s="518" t="e">
        <f ca="1">+IF(AND(ISNUMBER(OFFSET('Hygiene Data'!$E$5,0,10*ROW('Hygiene Data'!E161))),'Data Summary'!DR167="Yes"),OFFSET('Hygiene Data'!$E$5,0,10*ROW('Hygiene Data'!E161)),NA())</f>
        <v>#N/A</v>
      </c>
      <c r="BD167" s="518" t="e">
        <f ca="1">+IF(AND(ISNUMBER(OFFSET('Hygiene Data'!$E$7,0,10*ROW('Hygiene Data'!E161))),'Data Summary'!DS167="Yes"),OFFSET('Hygiene Data'!$E$7,0,10*ROW('Hygiene Data'!E161)),NA())</f>
        <v>#N/A</v>
      </c>
      <c r="BE167" s="518" t="e">
        <f ca="1">+IF(AND(ISNUMBER(OFFSET('Hygiene Data'!$E$9,0,10*ROW('Hygiene Data'!E161))),'Data Summary'!DT167="Yes"),OFFSET('Hygiene Data'!$E$9,0,10*ROW('Hygiene Data'!E161)),NA())</f>
        <v>#N/A</v>
      </c>
      <c r="BF167" s="518" t="e">
        <f ca="1">+IF(AND(ISNUMBER(OFFSET('Hygiene Data'!$F$5,0,10*ROW('Hygiene Data'!F161))),'Data Summary'!DU167="Yes"),OFFSET('Hygiene Data'!$F$5,0,10*ROW('Hygiene Data'!F161)),NA())</f>
        <v>#N/A</v>
      </c>
      <c r="BG167" s="518" t="e">
        <f ca="1">+IF(AND(ISNUMBER(OFFSET('Hygiene Data'!$F$7,0,10*ROW('Hygiene Data'!F161))),'Data Summary'!DV167="Yes"),OFFSET('Hygiene Data'!$F$7,0,10*ROW('Hygiene Data'!F161)),NA())</f>
        <v>#N/A</v>
      </c>
      <c r="BH167" s="518" t="e">
        <f ca="1">+IF(AND(ISNUMBER(OFFSET('Hygiene Data'!$F$9,0,10*ROW('Hygiene Data'!F161))),'Data Summary'!DW167="Yes"),OFFSET('Hygiene Data'!$F$9,0,10*ROW('Hygiene Data'!F161)),NA())</f>
        <v>#N/A</v>
      </c>
      <c r="BI167" s="518" t="e">
        <f ca="1">+IF(AND(ISNUMBER(OFFSET('Hygiene Data'!$G$5,0,10*ROW('Hygiene Data'!G161))),'Data Summary'!DX167="Yes"),OFFSET('Hygiene Data'!$G$5,0,10*ROW('Hygiene Data'!G161)),NA())</f>
        <v>#N/A</v>
      </c>
      <c r="BJ167" s="518" t="e">
        <f ca="1">+IF(AND(ISNUMBER(OFFSET('Hygiene Data'!$G$7,0,10*ROW('Hygiene Data'!G161))),'Data Summary'!DY167="Yes"),OFFSET('Hygiene Data'!$G$7,0,10*ROW('Hygiene Data'!G161)),NA())</f>
        <v>#N/A</v>
      </c>
      <c r="BK167" s="518" t="e">
        <f ca="1">+IF(AND(ISNUMBER(OFFSET('Hygiene Data'!$G$9,0,10*ROW('Hygiene Data'!G161))),'Data Summary'!DZ167="Yes"),OFFSET('Hygiene Data'!$G$9,0,10*ROW('Hygiene Data'!G161)),NA())</f>
        <v>#N/A</v>
      </c>
      <c r="BL167" s="518" t="e">
        <f ca="1">+IF(AND(ISNUMBER(OFFSET('Hygiene Data'!$H$5,0,10*ROW('Hygiene Data'!H161))),'Data Summary'!EA167="Yes"),OFFSET('Hygiene Data'!$H$5,0,10*ROW('Hygiene Data'!H161)),NA())</f>
        <v>#N/A</v>
      </c>
      <c r="BM167" s="518" t="e">
        <f ca="1">+IF(AND(ISNUMBER(OFFSET('Hygiene Data'!$H$7,0,10*ROW('Hygiene Data'!H161))),'Data Summary'!EB167="Yes"),OFFSET('Hygiene Data'!$H$7,0,10*ROW('Hygiene Data'!H161)),NA())</f>
        <v>#N/A</v>
      </c>
      <c r="BN167" s="518" t="e">
        <f ca="1">+IF(AND(ISNUMBER(OFFSET('Hygiene Data'!$H$9,0,10*ROW('Hygiene Data'!H161))),'Data Summary'!EC167="Yes"),OFFSET('Hygiene Data'!$H$9,0,10*ROW('Hygiene Data'!H161)),NA())</f>
        <v>#N/A</v>
      </c>
      <c r="BO167" s="518" t="e">
        <f ca="1">+IF(AND(ISNUMBER(OFFSET('Hygiene Data'!$I$5,0,10*ROW('Hygiene Data'!I161))),'Data Summary'!ED167="Yes"),OFFSET('Hygiene Data'!$I$5,0,10*ROW('Hygiene Data'!I161)),NA())</f>
        <v>#N/A</v>
      </c>
      <c r="BP167" s="518" t="e">
        <f ca="1">+IF(AND(ISNUMBER(OFFSET('Hygiene Data'!$I$7,0,10*ROW('Hygiene Data'!I161))),'Data Summary'!EE167="Yes"),OFFSET('Hygiene Data'!$I$7,0,10*ROW('Hygiene Data'!I161)),NA())</f>
        <v>#N/A</v>
      </c>
      <c r="BQ167" s="518" t="e">
        <f ca="1">+IF(AND(ISNUMBER(OFFSET('Hygiene Data'!$I$9,0,10*ROW('Hygiene Data'!I161))),'Data Summary'!EF167="Yes"),OFFSET('Hygiene Data'!$I$9,0,10*ROW('Hygiene Data'!I161)),NA())</f>
        <v>#N/A</v>
      </c>
    </row>
    <row r="168" spans="1:69" x14ac:dyDescent="0.25">
      <c r="A168" s="514" t="e">
        <f ca="1">+RIGHT('Data Summary'!A168,LEN('Data Summary'!A168)-9)</f>
        <v>#VALUE!</v>
      </c>
      <c r="B168" s="488" t="str">
        <f ca="1">+IF(ISTEXT('Data Summary'!B168),'Data Summary'!B168,"")</f>
        <v/>
      </c>
      <c r="C168" s="515" t="e">
        <f ca="1">+VALUE('Data Summary'!C168)</f>
        <v>#VALUE!</v>
      </c>
      <c r="D168" s="516" t="e">
        <f ca="1">+IF(AND(ISNUMBER(OFFSET('Water Data'!$D$4,0,10*ROW('Water Data'!D162))),'Data Summary'!BS168="Yes"),100-OFFSET('Water Data'!$D$4,0,10*ROW('Water Data'!D162)),NA())</f>
        <v>#N/A</v>
      </c>
      <c r="E168" s="516" t="e">
        <f ca="1">+IF(AND(ISNUMBER(OFFSET('Water Data'!$D$6,0,10*ROW('Water Data'!D162))),'Data Summary'!BT168="Yes"),OFFSET('Water Data'!$D$6,0,10*ROW('Water Data'!D162)),NA())</f>
        <v>#N/A</v>
      </c>
      <c r="F168" s="516" t="e">
        <f ca="1">+IF(AND(ISNUMBER(OFFSET('Water Data'!$D$9,0,10*ROW('Water Data'!D162))),'Data Summary'!BU168="Yes"),OFFSET('Water Data'!$D$9,0,10*ROW('Water Data'!D162)),NA())</f>
        <v>#N/A</v>
      </c>
      <c r="G168" s="516" t="e">
        <f ca="1">+IF(AND(ISNUMBER(OFFSET('Water Data'!$E$4,0,10*ROW('Water Data'!E162))),'Data Summary'!BV168="Yes"),100-OFFSET('Water Data'!$E$4,0,10*ROW('Water Data'!E162)),NA())</f>
        <v>#N/A</v>
      </c>
      <c r="H168" s="516" t="e">
        <f ca="1">+IF(AND(ISNUMBER(OFFSET('Water Data'!$E$6,0,10*ROW('Water Data'!E162))),'Data Summary'!BW168="Yes"),OFFSET('Water Data'!$E$6,0,10*ROW('Water Data'!E162)),NA())</f>
        <v>#N/A</v>
      </c>
      <c r="I168" s="516" t="e">
        <f ca="1">+IF(AND(ISNUMBER(OFFSET('Water Data'!$E$9,0,10*ROW('Water Data'!E162))),'Data Summary'!BX168="Yes"),OFFSET('Water Data'!$E$9,0,10*ROW('Water Data'!E162)),NA())</f>
        <v>#N/A</v>
      </c>
      <c r="J168" s="516" t="e">
        <f ca="1">+IF(AND(ISNUMBER(OFFSET('Water Data'!$F$4,0,10*ROW('Water Data'!F162))),'Data Summary'!BY168="Yes"),100-OFFSET('Water Data'!$F$4,0,10*ROW('Water Data'!F162)),NA())</f>
        <v>#N/A</v>
      </c>
      <c r="K168" s="516" t="e">
        <f ca="1">+IF(AND(ISNUMBER(OFFSET('Water Data'!$F$6,0,10*ROW('Water Data'!F162))),'Data Summary'!BZ168="Yes"),OFFSET('Water Data'!$F$6,0,10*ROW('Water Data'!F162)),NA())</f>
        <v>#N/A</v>
      </c>
      <c r="L168" s="516" t="e">
        <f ca="1">+IF(AND(ISNUMBER(OFFSET('Water Data'!$F$9,0,10*ROW('Water Data'!F162))),'Data Summary'!CA168="Yes"),OFFSET('Water Data'!$F$9,0,10*ROW('Water Data'!F162)),NA())</f>
        <v>#N/A</v>
      </c>
      <c r="M168" s="516" t="e">
        <f ca="1">+IF(AND(ISNUMBER(OFFSET('Water Data'!$G$4,0,10*ROW('Water Data'!G162))),'Data Summary'!CB168="Yes"),100-OFFSET('Water Data'!$G$4,0,10*ROW('Water Data'!G162)),NA())</f>
        <v>#N/A</v>
      </c>
      <c r="N168" s="516" t="e">
        <f ca="1">+IF(AND(ISNUMBER(OFFSET('Water Data'!$G$6,0,10*ROW('Water Data'!G162))),'Data Summary'!CC168="Yes"),OFFSET('Water Data'!$G$6,0,10*ROW('Water Data'!G162)),NA())</f>
        <v>#N/A</v>
      </c>
      <c r="O168" s="516" t="e">
        <f ca="1">+IF(AND(ISNUMBER(OFFSET('Water Data'!$G$9,0,10*ROW('Water Data'!G162))),'Data Summary'!CD168="Yes"),OFFSET('Water Data'!$G$9,0,10*ROW('Water Data'!G162)),NA())</f>
        <v>#N/A</v>
      </c>
      <c r="P168" s="516" t="e">
        <f ca="1">+IF(AND(ISNUMBER(OFFSET('Water Data'!$H$4,0,10*ROW('Water Data'!H162))),'Data Summary'!CE168="Yes"),100-OFFSET('Water Data'!$H$4,0,10*ROW('Water Data'!H162)),NA())</f>
        <v>#N/A</v>
      </c>
      <c r="Q168" s="516" t="e">
        <f ca="1">+IF(AND(ISNUMBER(OFFSET('Water Data'!$H$6,0,10*ROW('Water Data'!H162))),'Data Summary'!CF168="Yes"),OFFSET('Water Data'!$H$6,0,10*ROW('Water Data'!H162)),NA())</f>
        <v>#N/A</v>
      </c>
      <c r="R168" s="516" t="e">
        <f ca="1">+IF(AND(ISNUMBER(OFFSET('Water Data'!$H$9,0,10*ROW('Water Data'!H162))),'Data Summary'!CG168="Yes"),OFFSET('Water Data'!$H$9,0,10*ROW('Water Data'!H162)),NA())</f>
        <v>#N/A</v>
      </c>
      <c r="S168" s="516" t="e">
        <f ca="1">+IF(AND(ISNUMBER(OFFSET('Water Data'!$I$4,0,10*ROW('Water Data'!I162))),'Data Summary'!CH168="Yes"),100-OFFSET('Water Data'!$I$4,0,10*ROW('Water Data'!I162)),NA())</f>
        <v>#N/A</v>
      </c>
      <c r="T168" s="516" t="e">
        <f ca="1">+IF(AND(ISNUMBER(OFFSET('Water Data'!$I$6,0,10*ROW('Water Data'!I162))),'Data Summary'!CI168="Yes"),OFFSET('Water Data'!$I$6,0,10*ROW('Water Data'!I162)),NA())</f>
        <v>#N/A</v>
      </c>
      <c r="U168" s="516" t="e">
        <f ca="1">+IF(AND(ISNUMBER(OFFSET('Water Data'!$I$9,0,10*ROW('Water Data'!I162))),'Data Summary'!CJ168="Yes"),OFFSET('Water Data'!$I$9,0,10*ROW('Water Data'!I162)),NA())</f>
        <v>#N/A</v>
      </c>
      <c r="V168" s="517" t="e">
        <f ca="1">+IF(AND(ISNUMBER(OFFSET('Sanitation Data'!$D$4,0,10*ROW('Sanitation Data'!D162))),'Data Summary'!CK168="Yes"),100-OFFSET('Sanitation Data'!$D$4,0,10*ROW('Sanitation Data'!D162)),NA())</f>
        <v>#N/A</v>
      </c>
      <c r="W168" s="517" t="e">
        <f ca="1">+IF(AND(ISNUMBER(OFFSET('Sanitation Data'!$D$6,0,10*ROW('Sanitation Data'!D162))),'Data Summary'!CL168="Yes"),OFFSET('Sanitation Data'!$D$6,0,10*ROW('Sanitation Data'!D162)),NA())</f>
        <v>#N/A</v>
      </c>
      <c r="X168" s="517" t="e">
        <f ca="1">+IF(AND(ISNUMBER(OFFSET('Sanitation Data'!$D$10,0,10*ROW('Sanitation Data'!D162))),'Data Summary'!CM168="Yes"),OFFSET('Sanitation Data'!$D$10,0,10*ROW('Sanitation Data'!D162)),NA())</f>
        <v>#N/A</v>
      </c>
      <c r="Y168" s="517" t="e">
        <f ca="1">+IF(AND(ISNUMBER(OFFSET('Sanitation Data'!$D$11,0,10*ROW('Sanitation Data'!D162))),'Data Summary'!CN168="Yes"),OFFSET('Sanitation Data'!$D$11,0,10*ROW('Sanitation Data'!D162)),NA())</f>
        <v>#N/A</v>
      </c>
      <c r="Z168" s="517" t="e">
        <f ca="1">+IF(AND(ISNUMBER(OFFSET('Sanitation Data'!$D$12,0,10*ROW('Sanitation Data'!D162))),'Data Summary'!CO168="Yes"),OFFSET('Sanitation Data'!$D$12,0,10*ROW('Sanitation Data'!D162)),NA())</f>
        <v>#N/A</v>
      </c>
      <c r="AA168" s="517" t="e">
        <f ca="1">+IF(AND(ISNUMBER(OFFSET('Sanitation Data'!$E$4,0,10*ROW('Sanitation Data'!E162))),'Data Summary'!CP168="Yes"),100-OFFSET('Sanitation Data'!$E$4,0,10*ROW('Sanitation Data'!E162)),NA())</f>
        <v>#N/A</v>
      </c>
      <c r="AB168" s="517" t="e">
        <f ca="1">+IF(AND(ISNUMBER(OFFSET('Sanitation Data'!$E$6,0,10*ROW('Sanitation Data'!E162))),'Data Summary'!CQ168="Yes"),OFFSET('Sanitation Data'!$E$6,0,10*ROW('Sanitation Data'!E162)),NA())</f>
        <v>#N/A</v>
      </c>
      <c r="AC168" s="517" t="e">
        <f ca="1">+IF(AND(ISNUMBER(OFFSET('Sanitation Data'!$E$10,0,10*ROW('Sanitation Data'!E162))),'Data Summary'!CR168="Yes"),OFFSET('Sanitation Data'!$E$10,0,10*ROW('Sanitation Data'!E162)),NA())</f>
        <v>#N/A</v>
      </c>
      <c r="AD168" s="517" t="e">
        <f ca="1">+IF(AND(ISNUMBER(OFFSET('Sanitation Data'!$E$11,0,10*ROW('Sanitation Data'!E162))),'Data Summary'!CS168="Yes"),OFFSET('Sanitation Data'!$E$11,0,10*ROW('Sanitation Data'!E162)),NA())</f>
        <v>#N/A</v>
      </c>
      <c r="AE168" s="517" t="e">
        <f ca="1">+IF(AND(ISNUMBER(OFFSET('Sanitation Data'!$E$12,0,10*ROW('Sanitation Data'!E162))),'Data Summary'!CT168="Yes"),OFFSET('Sanitation Data'!$E$12,0,10*ROW('Sanitation Data'!E162)),NA())</f>
        <v>#N/A</v>
      </c>
      <c r="AF168" s="517" t="e">
        <f ca="1">+IF(AND(ISNUMBER(OFFSET('Sanitation Data'!$F$4,0,10*ROW('Sanitation Data'!F162))),'Data Summary'!CU168="Yes"),100-OFFSET('Sanitation Data'!$F$4,0,10*ROW('Sanitation Data'!F162)),NA())</f>
        <v>#N/A</v>
      </c>
      <c r="AG168" s="517" t="e">
        <f ca="1">+IF(AND(ISNUMBER(OFFSET('Sanitation Data'!$F$6,0,10*ROW('Sanitation Data'!F162))),'Data Summary'!CV168="Yes"),OFFSET('Sanitation Data'!$F$6,0,10*ROW('Sanitation Data'!F162)),NA())</f>
        <v>#N/A</v>
      </c>
      <c r="AH168" s="517" t="e">
        <f ca="1">+IF(AND(ISNUMBER(OFFSET('Sanitation Data'!$F$10,0,10*ROW('Sanitation Data'!F162))),'Data Summary'!CW168="Yes"),OFFSET('Sanitation Data'!$F$10,0,10*ROW('Sanitation Data'!F162)),NA())</f>
        <v>#N/A</v>
      </c>
      <c r="AI168" s="517" t="e">
        <f ca="1">+IF(AND(ISNUMBER(OFFSET('Sanitation Data'!$F$11,0,10*ROW('Sanitation Data'!F162))),'Data Summary'!CX168="Yes"),OFFSET('Sanitation Data'!$F$11,0,10*ROW('Sanitation Data'!F162)),NA())</f>
        <v>#N/A</v>
      </c>
      <c r="AJ168" s="517" t="e">
        <f ca="1">+IF(AND(ISNUMBER(OFFSET('Sanitation Data'!$F$12,0,10*ROW('Sanitation Data'!F162))),'Data Summary'!CY168="Yes"),OFFSET('Sanitation Data'!$F$12,0,10*ROW('Sanitation Data'!F162)),NA())</f>
        <v>#N/A</v>
      </c>
      <c r="AK168" s="517" t="e">
        <f ca="1">+IF(AND(ISNUMBER(OFFSET('Sanitation Data'!$G$4,0,10*ROW('Sanitation Data'!G162))),'Data Summary'!CZ168="Yes"),100-OFFSET('Sanitation Data'!$G$4,0,10*ROW('Sanitation Data'!G162)),NA())</f>
        <v>#N/A</v>
      </c>
      <c r="AL168" s="517" t="e">
        <f ca="1">+IF(AND(ISNUMBER(OFFSET('Sanitation Data'!$G$6,0,10*ROW('Sanitation Data'!G162))),'Data Summary'!DA168="Yes"),OFFSET('Sanitation Data'!$G$6,0,10*ROW('Sanitation Data'!G162)),NA())</f>
        <v>#N/A</v>
      </c>
      <c r="AM168" s="517" t="e">
        <f ca="1">+IF(AND(ISNUMBER(OFFSET('Sanitation Data'!$G$10,0,10*ROW('Sanitation Data'!G162))),'Data Summary'!DB168="Yes"),OFFSET('Sanitation Data'!$G$10,0,10*ROW('Sanitation Data'!G162)),NA())</f>
        <v>#N/A</v>
      </c>
      <c r="AN168" s="517" t="e">
        <f ca="1">+IF(AND(ISNUMBER(OFFSET('Sanitation Data'!$G$11,0,10*ROW('Sanitation Data'!G162))),'Data Summary'!DC168="Yes"),OFFSET('Sanitation Data'!$G$11,0,10*ROW('Sanitation Data'!G162)),NA())</f>
        <v>#N/A</v>
      </c>
      <c r="AO168" s="517" t="e">
        <f ca="1">+IF(AND(ISNUMBER(OFFSET('Sanitation Data'!$G$12,0,10*ROW('Sanitation Data'!G162))),'Data Summary'!DD168="Yes"),OFFSET('Sanitation Data'!$G$12,0,10*ROW('Sanitation Data'!G162)),NA())</f>
        <v>#N/A</v>
      </c>
      <c r="AP168" s="517" t="e">
        <f ca="1">+IF(AND(ISNUMBER(OFFSET('Sanitation Data'!$H$4,0,10*ROW('Sanitation Data'!H162))),'Data Summary'!DE168="Yes"),100-OFFSET('Sanitation Data'!$H$4,0,10*ROW('Sanitation Data'!H162)),NA())</f>
        <v>#N/A</v>
      </c>
      <c r="AQ168" s="517" t="e">
        <f ca="1">+IF(AND(ISNUMBER(OFFSET('Sanitation Data'!$H$6,0,10*ROW('Sanitation Data'!H162))),'Data Summary'!DF168="Yes"),OFFSET('Sanitation Data'!$H$6,0,10*ROW('Sanitation Data'!H162)),NA())</f>
        <v>#N/A</v>
      </c>
      <c r="AR168" s="517" t="e">
        <f ca="1">+IF(AND(ISNUMBER(OFFSET('Sanitation Data'!$H$10,0,10*ROW('Sanitation Data'!H162))),'Data Summary'!DG168="Yes"),OFFSET('Sanitation Data'!$H$10,0,10*ROW('Sanitation Data'!H162)),NA())</f>
        <v>#N/A</v>
      </c>
      <c r="AS168" s="517" t="e">
        <f ca="1">+IF(AND(ISNUMBER(OFFSET('Sanitation Data'!$H$11,0,10*ROW('Sanitation Data'!H162))),'Data Summary'!DH168="Yes"),OFFSET('Sanitation Data'!$H$11,0,10*ROW('Sanitation Data'!H162)),NA())</f>
        <v>#N/A</v>
      </c>
      <c r="AT168" s="517" t="e">
        <f ca="1">+IF(AND(ISNUMBER(OFFSET('Sanitation Data'!$H$12,0,10*ROW('Sanitation Data'!H162))),'Data Summary'!DI168="Yes"),OFFSET('Sanitation Data'!$H$12,0,10*ROW('Sanitation Data'!H162)),NA())</f>
        <v>#N/A</v>
      </c>
      <c r="AU168" s="517" t="e">
        <f ca="1">+IF(AND(ISNUMBER(OFFSET('Sanitation Data'!$I$4,0,10*ROW('Sanitation Data'!I162))),'Data Summary'!DJ168="Yes"),100-OFFSET('Sanitation Data'!$I$4,0,10*ROW('Sanitation Data'!I162)),NA())</f>
        <v>#N/A</v>
      </c>
      <c r="AV168" s="517" t="e">
        <f ca="1">+IF(AND(ISNUMBER(OFFSET('Sanitation Data'!$I$6,0,10*ROW('Sanitation Data'!I162))),'Data Summary'!DK168="Yes"),OFFSET('Sanitation Data'!$I$6,0,10*ROW('Sanitation Data'!I162)),NA())</f>
        <v>#N/A</v>
      </c>
      <c r="AW168" s="517" t="e">
        <f ca="1">+IF(AND(ISNUMBER(OFFSET('Sanitation Data'!$I$10,0,10*ROW('Sanitation Data'!I162))),'Data Summary'!DL168="Yes"),OFFSET('Sanitation Data'!$I$10,0,10*ROW('Sanitation Data'!I162)),NA())</f>
        <v>#N/A</v>
      </c>
      <c r="AX168" s="517" t="e">
        <f ca="1">+IF(AND(ISNUMBER(OFFSET('Sanitation Data'!$I$11,0,10*ROW('Sanitation Data'!I162))),'Data Summary'!DM168="Yes"),OFFSET('Sanitation Data'!$I$11,0,10*ROW('Sanitation Data'!I162)),NA())</f>
        <v>#N/A</v>
      </c>
      <c r="AY168" s="517" t="e">
        <f ca="1">+IF(AND(ISNUMBER(OFFSET('Sanitation Data'!$I$12,0,10*ROW('Sanitation Data'!I162))),'Data Summary'!DN168="Yes"),OFFSET('Sanitation Data'!$I$12,0,10*ROW('Sanitation Data'!I162)),NA())</f>
        <v>#N/A</v>
      </c>
      <c r="AZ168" s="518" t="e">
        <f ca="1">+IF(AND(ISNUMBER(OFFSET('Hygiene Data'!$D$5,0,10*ROW('Hygiene Data'!D162))),'Data Summary'!DO168="Yes"),OFFSET('Hygiene Data'!$D$5,0,10*ROW('Hygiene Data'!D162)),NA())</f>
        <v>#N/A</v>
      </c>
      <c r="BA168" s="518" t="e">
        <f ca="1">+IF(AND(ISNUMBER(OFFSET('Hygiene Data'!$D$7,0,10*ROW('Hygiene Data'!D162))),'Data Summary'!DP168="Yes"),OFFSET('Hygiene Data'!$D$7,0,10*ROW('Hygiene Data'!D162)),NA())</f>
        <v>#N/A</v>
      </c>
      <c r="BB168" s="518" t="e">
        <f ca="1">+IF(AND(ISNUMBER(OFFSET('Hygiene Data'!$D$9,0,10*ROW('Hygiene Data'!D162))),'Data Summary'!DQ168="Yes"),OFFSET('Hygiene Data'!$D$9,0,10*ROW('Hygiene Data'!D162)),NA())</f>
        <v>#N/A</v>
      </c>
      <c r="BC168" s="518" t="e">
        <f ca="1">+IF(AND(ISNUMBER(OFFSET('Hygiene Data'!$E$5,0,10*ROW('Hygiene Data'!E162))),'Data Summary'!DR168="Yes"),OFFSET('Hygiene Data'!$E$5,0,10*ROW('Hygiene Data'!E162)),NA())</f>
        <v>#N/A</v>
      </c>
      <c r="BD168" s="518" t="e">
        <f ca="1">+IF(AND(ISNUMBER(OFFSET('Hygiene Data'!$E$7,0,10*ROW('Hygiene Data'!E162))),'Data Summary'!DS168="Yes"),OFFSET('Hygiene Data'!$E$7,0,10*ROW('Hygiene Data'!E162)),NA())</f>
        <v>#N/A</v>
      </c>
      <c r="BE168" s="518" t="e">
        <f ca="1">+IF(AND(ISNUMBER(OFFSET('Hygiene Data'!$E$9,0,10*ROW('Hygiene Data'!E162))),'Data Summary'!DT168="Yes"),OFFSET('Hygiene Data'!$E$9,0,10*ROW('Hygiene Data'!E162)),NA())</f>
        <v>#N/A</v>
      </c>
      <c r="BF168" s="518" t="e">
        <f ca="1">+IF(AND(ISNUMBER(OFFSET('Hygiene Data'!$F$5,0,10*ROW('Hygiene Data'!F162))),'Data Summary'!DU168="Yes"),OFFSET('Hygiene Data'!$F$5,0,10*ROW('Hygiene Data'!F162)),NA())</f>
        <v>#N/A</v>
      </c>
      <c r="BG168" s="518" t="e">
        <f ca="1">+IF(AND(ISNUMBER(OFFSET('Hygiene Data'!$F$7,0,10*ROW('Hygiene Data'!F162))),'Data Summary'!DV168="Yes"),OFFSET('Hygiene Data'!$F$7,0,10*ROW('Hygiene Data'!F162)),NA())</f>
        <v>#N/A</v>
      </c>
      <c r="BH168" s="518" t="e">
        <f ca="1">+IF(AND(ISNUMBER(OFFSET('Hygiene Data'!$F$9,0,10*ROW('Hygiene Data'!F162))),'Data Summary'!DW168="Yes"),OFFSET('Hygiene Data'!$F$9,0,10*ROW('Hygiene Data'!F162)),NA())</f>
        <v>#N/A</v>
      </c>
      <c r="BI168" s="518" t="e">
        <f ca="1">+IF(AND(ISNUMBER(OFFSET('Hygiene Data'!$G$5,0,10*ROW('Hygiene Data'!G162))),'Data Summary'!DX168="Yes"),OFFSET('Hygiene Data'!$G$5,0,10*ROW('Hygiene Data'!G162)),NA())</f>
        <v>#N/A</v>
      </c>
      <c r="BJ168" s="518" t="e">
        <f ca="1">+IF(AND(ISNUMBER(OFFSET('Hygiene Data'!$G$7,0,10*ROW('Hygiene Data'!G162))),'Data Summary'!DY168="Yes"),OFFSET('Hygiene Data'!$G$7,0,10*ROW('Hygiene Data'!G162)),NA())</f>
        <v>#N/A</v>
      </c>
      <c r="BK168" s="518" t="e">
        <f ca="1">+IF(AND(ISNUMBER(OFFSET('Hygiene Data'!$G$9,0,10*ROW('Hygiene Data'!G162))),'Data Summary'!DZ168="Yes"),OFFSET('Hygiene Data'!$G$9,0,10*ROW('Hygiene Data'!G162)),NA())</f>
        <v>#N/A</v>
      </c>
      <c r="BL168" s="518" t="e">
        <f ca="1">+IF(AND(ISNUMBER(OFFSET('Hygiene Data'!$H$5,0,10*ROW('Hygiene Data'!H162))),'Data Summary'!EA168="Yes"),OFFSET('Hygiene Data'!$H$5,0,10*ROW('Hygiene Data'!H162)),NA())</f>
        <v>#N/A</v>
      </c>
      <c r="BM168" s="518" t="e">
        <f ca="1">+IF(AND(ISNUMBER(OFFSET('Hygiene Data'!$H$7,0,10*ROW('Hygiene Data'!H162))),'Data Summary'!EB168="Yes"),OFFSET('Hygiene Data'!$H$7,0,10*ROW('Hygiene Data'!H162)),NA())</f>
        <v>#N/A</v>
      </c>
      <c r="BN168" s="518" t="e">
        <f ca="1">+IF(AND(ISNUMBER(OFFSET('Hygiene Data'!$H$9,0,10*ROW('Hygiene Data'!H162))),'Data Summary'!EC168="Yes"),OFFSET('Hygiene Data'!$H$9,0,10*ROW('Hygiene Data'!H162)),NA())</f>
        <v>#N/A</v>
      </c>
      <c r="BO168" s="518" t="e">
        <f ca="1">+IF(AND(ISNUMBER(OFFSET('Hygiene Data'!$I$5,0,10*ROW('Hygiene Data'!I162))),'Data Summary'!ED168="Yes"),OFFSET('Hygiene Data'!$I$5,0,10*ROW('Hygiene Data'!I162)),NA())</f>
        <v>#N/A</v>
      </c>
      <c r="BP168" s="518" t="e">
        <f ca="1">+IF(AND(ISNUMBER(OFFSET('Hygiene Data'!$I$7,0,10*ROW('Hygiene Data'!I162))),'Data Summary'!EE168="Yes"),OFFSET('Hygiene Data'!$I$7,0,10*ROW('Hygiene Data'!I162)),NA())</f>
        <v>#N/A</v>
      </c>
      <c r="BQ168" s="518" t="e">
        <f ca="1">+IF(AND(ISNUMBER(OFFSET('Hygiene Data'!$I$9,0,10*ROW('Hygiene Data'!I162))),'Data Summary'!EF168="Yes"),OFFSET('Hygiene Data'!$I$9,0,10*ROW('Hygiene Data'!I162)),NA())</f>
        <v>#N/A</v>
      </c>
    </row>
    <row r="169" spans="1:69" x14ac:dyDescent="0.25">
      <c r="A169" s="514" t="e">
        <f ca="1">+RIGHT('Data Summary'!A169,LEN('Data Summary'!A169)-9)</f>
        <v>#VALUE!</v>
      </c>
      <c r="B169" s="488" t="str">
        <f ca="1">+IF(ISTEXT('Data Summary'!B169),'Data Summary'!B169,"")</f>
        <v/>
      </c>
      <c r="C169" s="515" t="e">
        <f ca="1">+VALUE('Data Summary'!C169)</f>
        <v>#VALUE!</v>
      </c>
      <c r="D169" s="516" t="e">
        <f ca="1">+IF(AND(ISNUMBER(OFFSET('Water Data'!$D$4,0,10*ROW('Water Data'!D163))),'Data Summary'!BS169="Yes"),100-OFFSET('Water Data'!$D$4,0,10*ROW('Water Data'!D163)),NA())</f>
        <v>#N/A</v>
      </c>
      <c r="E169" s="516" t="e">
        <f ca="1">+IF(AND(ISNUMBER(OFFSET('Water Data'!$D$6,0,10*ROW('Water Data'!D163))),'Data Summary'!BT169="Yes"),OFFSET('Water Data'!$D$6,0,10*ROW('Water Data'!D163)),NA())</f>
        <v>#N/A</v>
      </c>
      <c r="F169" s="516" t="e">
        <f ca="1">+IF(AND(ISNUMBER(OFFSET('Water Data'!$D$9,0,10*ROW('Water Data'!D163))),'Data Summary'!BU169="Yes"),OFFSET('Water Data'!$D$9,0,10*ROW('Water Data'!D163)),NA())</f>
        <v>#N/A</v>
      </c>
      <c r="G169" s="516" t="e">
        <f ca="1">+IF(AND(ISNUMBER(OFFSET('Water Data'!$E$4,0,10*ROW('Water Data'!E163))),'Data Summary'!BV169="Yes"),100-OFFSET('Water Data'!$E$4,0,10*ROW('Water Data'!E163)),NA())</f>
        <v>#N/A</v>
      </c>
      <c r="H169" s="516" t="e">
        <f ca="1">+IF(AND(ISNUMBER(OFFSET('Water Data'!$E$6,0,10*ROW('Water Data'!E163))),'Data Summary'!BW169="Yes"),OFFSET('Water Data'!$E$6,0,10*ROW('Water Data'!E163)),NA())</f>
        <v>#N/A</v>
      </c>
      <c r="I169" s="516" t="e">
        <f ca="1">+IF(AND(ISNUMBER(OFFSET('Water Data'!$E$9,0,10*ROW('Water Data'!E163))),'Data Summary'!BX169="Yes"),OFFSET('Water Data'!$E$9,0,10*ROW('Water Data'!E163)),NA())</f>
        <v>#N/A</v>
      </c>
      <c r="J169" s="516" t="e">
        <f ca="1">+IF(AND(ISNUMBER(OFFSET('Water Data'!$F$4,0,10*ROW('Water Data'!F163))),'Data Summary'!BY169="Yes"),100-OFFSET('Water Data'!$F$4,0,10*ROW('Water Data'!F163)),NA())</f>
        <v>#N/A</v>
      </c>
      <c r="K169" s="516" t="e">
        <f ca="1">+IF(AND(ISNUMBER(OFFSET('Water Data'!$F$6,0,10*ROW('Water Data'!F163))),'Data Summary'!BZ169="Yes"),OFFSET('Water Data'!$F$6,0,10*ROW('Water Data'!F163)),NA())</f>
        <v>#N/A</v>
      </c>
      <c r="L169" s="516" t="e">
        <f ca="1">+IF(AND(ISNUMBER(OFFSET('Water Data'!$F$9,0,10*ROW('Water Data'!F163))),'Data Summary'!CA169="Yes"),OFFSET('Water Data'!$F$9,0,10*ROW('Water Data'!F163)),NA())</f>
        <v>#N/A</v>
      </c>
      <c r="M169" s="516" t="e">
        <f ca="1">+IF(AND(ISNUMBER(OFFSET('Water Data'!$G$4,0,10*ROW('Water Data'!G163))),'Data Summary'!CB169="Yes"),100-OFFSET('Water Data'!$G$4,0,10*ROW('Water Data'!G163)),NA())</f>
        <v>#N/A</v>
      </c>
      <c r="N169" s="516" t="e">
        <f ca="1">+IF(AND(ISNUMBER(OFFSET('Water Data'!$G$6,0,10*ROW('Water Data'!G163))),'Data Summary'!CC169="Yes"),OFFSET('Water Data'!$G$6,0,10*ROW('Water Data'!G163)),NA())</f>
        <v>#N/A</v>
      </c>
      <c r="O169" s="516" t="e">
        <f ca="1">+IF(AND(ISNUMBER(OFFSET('Water Data'!$G$9,0,10*ROW('Water Data'!G163))),'Data Summary'!CD169="Yes"),OFFSET('Water Data'!$G$9,0,10*ROW('Water Data'!G163)),NA())</f>
        <v>#N/A</v>
      </c>
      <c r="P169" s="516" t="e">
        <f ca="1">+IF(AND(ISNUMBER(OFFSET('Water Data'!$H$4,0,10*ROW('Water Data'!H163))),'Data Summary'!CE169="Yes"),100-OFFSET('Water Data'!$H$4,0,10*ROW('Water Data'!H163)),NA())</f>
        <v>#N/A</v>
      </c>
      <c r="Q169" s="516" t="e">
        <f ca="1">+IF(AND(ISNUMBER(OFFSET('Water Data'!$H$6,0,10*ROW('Water Data'!H163))),'Data Summary'!CF169="Yes"),OFFSET('Water Data'!$H$6,0,10*ROW('Water Data'!H163)),NA())</f>
        <v>#N/A</v>
      </c>
      <c r="R169" s="516" t="e">
        <f ca="1">+IF(AND(ISNUMBER(OFFSET('Water Data'!$H$9,0,10*ROW('Water Data'!H163))),'Data Summary'!CG169="Yes"),OFFSET('Water Data'!$H$9,0,10*ROW('Water Data'!H163)),NA())</f>
        <v>#N/A</v>
      </c>
      <c r="S169" s="516" t="e">
        <f ca="1">+IF(AND(ISNUMBER(OFFSET('Water Data'!$I$4,0,10*ROW('Water Data'!I163))),'Data Summary'!CH169="Yes"),100-OFFSET('Water Data'!$I$4,0,10*ROW('Water Data'!I163)),NA())</f>
        <v>#N/A</v>
      </c>
      <c r="T169" s="516" t="e">
        <f ca="1">+IF(AND(ISNUMBER(OFFSET('Water Data'!$I$6,0,10*ROW('Water Data'!I163))),'Data Summary'!CI169="Yes"),OFFSET('Water Data'!$I$6,0,10*ROW('Water Data'!I163)),NA())</f>
        <v>#N/A</v>
      </c>
      <c r="U169" s="516" t="e">
        <f ca="1">+IF(AND(ISNUMBER(OFFSET('Water Data'!$I$9,0,10*ROW('Water Data'!I163))),'Data Summary'!CJ169="Yes"),OFFSET('Water Data'!$I$9,0,10*ROW('Water Data'!I163)),NA())</f>
        <v>#N/A</v>
      </c>
      <c r="V169" s="517" t="e">
        <f ca="1">+IF(AND(ISNUMBER(OFFSET('Sanitation Data'!$D$4,0,10*ROW('Sanitation Data'!D163))),'Data Summary'!CK169="Yes"),100-OFFSET('Sanitation Data'!$D$4,0,10*ROW('Sanitation Data'!D163)),NA())</f>
        <v>#N/A</v>
      </c>
      <c r="W169" s="517" t="e">
        <f ca="1">+IF(AND(ISNUMBER(OFFSET('Sanitation Data'!$D$6,0,10*ROW('Sanitation Data'!D163))),'Data Summary'!CL169="Yes"),OFFSET('Sanitation Data'!$D$6,0,10*ROW('Sanitation Data'!D163)),NA())</f>
        <v>#N/A</v>
      </c>
      <c r="X169" s="517" t="e">
        <f ca="1">+IF(AND(ISNUMBER(OFFSET('Sanitation Data'!$D$10,0,10*ROW('Sanitation Data'!D163))),'Data Summary'!CM169="Yes"),OFFSET('Sanitation Data'!$D$10,0,10*ROW('Sanitation Data'!D163)),NA())</f>
        <v>#N/A</v>
      </c>
      <c r="Y169" s="517" t="e">
        <f ca="1">+IF(AND(ISNUMBER(OFFSET('Sanitation Data'!$D$11,0,10*ROW('Sanitation Data'!D163))),'Data Summary'!CN169="Yes"),OFFSET('Sanitation Data'!$D$11,0,10*ROW('Sanitation Data'!D163)),NA())</f>
        <v>#N/A</v>
      </c>
      <c r="Z169" s="517" t="e">
        <f ca="1">+IF(AND(ISNUMBER(OFFSET('Sanitation Data'!$D$12,0,10*ROW('Sanitation Data'!D163))),'Data Summary'!CO169="Yes"),OFFSET('Sanitation Data'!$D$12,0,10*ROW('Sanitation Data'!D163)),NA())</f>
        <v>#N/A</v>
      </c>
      <c r="AA169" s="517" t="e">
        <f ca="1">+IF(AND(ISNUMBER(OFFSET('Sanitation Data'!$E$4,0,10*ROW('Sanitation Data'!E163))),'Data Summary'!CP169="Yes"),100-OFFSET('Sanitation Data'!$E$4,0,10*ROW('Sanitation Data'!E163)),NA())</f>
        <v>#N/A</v>
      </c>
      <c r="AB169" s="517" t="e">
        <f ca="1">+IF(AND(ISNUMBER(OFFSET('Sanitation Data'!$E$6,0,10*ROW('Sanitation Data'!E163))),'Data Summary'!CQ169="Yes"),OFFSET('Sanitation Data'!$E$6,0,10*ROW('Sanitation Data'!E163)),NA())</f>
        <v>#N/A</v>
      </c>
      <c r="AC169" s="517" t="e">
        <f ca="1">+IF(AND(ISNUMBER(OFFSET('Sanitation Data'!$E$10,0,10*ROW('Sanitation Data'!E163))),'Data Summary'!CR169="Yes"),OFFSET('Sanitation Data'!$E$10,0,10*ROW('Sanitation Data'!E163)),NA())</f>
        <v>#N/A</v>
      </c>
      <c r="AD169" s="517" t="e">
        <f ca="1">+IF(AND(ISNUMBER(OFFSET('Sanitation Data'!$E$11,0,10*ROW('Sanitation Data'!E163))),'Data Summary'!CS169="Yes"),OFFSET('Sanitation Data'!$E$11,0,10*ROW('Sanitation Data'!E163)),NA())</f>
        <v>#N/A</v>
      </c>
      <c r="AE169" s="517" t="e">
        <f ca="1">+IF(AND(ISNUMBER(OFFSET('Sanitation Data'!$E$12,0,10*ROW('Sanitation Data'!E163))),'Data Summary'!CT169="Yes"),OFFSET('Sanitation Data'!$E$12,0,10*ROW('Sanitation Data'!E163)),NA())</f>
        <v>#N/A</v>
      </c>
      <c r="AF169" s="517" t="e">
        <f ca="1">+IF(AND(ISNUMBER(OFFSET('Sanitation Data'!$F$4,0,10*ROW('Sanitation Data'!F163))),'Data Summary'!CU169="Yes"),100-OFFSET('Sanitation Data'!$F$4,0,10*ROW('Sanitation Data'!F163)),NA())</f>
        <v>#N/A</v>
      </c>
      <c r="AG169" s="517" t="e">
        <f ca="1">+IF(AND(ISNUMBER(OFFSET('Sanitation Data'!$F$6,0,10*ROW('Sanitation Data'!F163))),'Data Summary'!CV169="Yes"),OFFSET('Sanitation Data'!$F$6,0,10*ROW('Sanitation Data'!F163)),NA())</f>
        <v>#N/A</v>
      </c>
      <c r="AH169" s="517" t="e">
        <f ca="1">+IF(AND(ISNUMBER(OFFSET('Sanitation Data'!$F$10,0,10*ROW('Sanitation Data'!F163))),'Data Summary'!CW169="Yes"),OFFSET('Sanitation Data'!$F$10,0,10*ROW('Sanitation Data'!F163)),NA())</f>
        <v>#N/A</v>
      </c>
      <c r="AI169" s="517" t="e">
        <f ca="1">+IF(AND(ISNUMBER(OFFSET('Sanitation Data'!$F$11,0,10*ROW('Sanitation Data'!F163))),'Data Summary'!CX169="Yes"),OFFSET('Sanitation Data'!$F$11,0,10*ROW('Sanitation Data'!F163)),NA())</f>
        <v>#N/A</v>
      </c>
      <c r="AJ169" s="517" t="e">
        <f ca="1">+IF(AND(ISNUMBER(OFFSET('Sanitation Data'!$F$12,0,10*ROW('Sanitation Data'!F163))),'Data Summary'!CY169="Yes"),OFFSET('Sanitation Data'!$F$12,0,10*ROW('Sanitation Data'!F163)),NA())</f>
        <v>#N/A</v>
      </c>
      <c r="AK169" s="517" t="e">
        <f ca="1">+IF(AND(ISNUMBER(OFFSET('Sanitation Data'!$G$4,0,10*ROW('Sanitation Data'!G163))),'Data Summary'!CZ169="Yes"),100-OFFSET('Sanitation Data'!$G$4,0,10*ROW('Sanitation Data'!G163)),NA())</f>
        <v>#N/A</v>
      </c>
      <c r="AL169" s="517" t="e">
        <f ca="1">+IF(AND(ISNUMBER(OFFSET('Sanitation Data'!$G$6,0,10*ROW('Sanitation Data'!G163))),'Data Summary'!DA169="Yes"),OFFSET('Sanitation Data'!$G$6,0,10*ROW('Sanitation Data'!G163)),NA())</f>
        <v>#N/A</v>
      </c>
      <c r="AM169" s="517" t="e">
        <f ca="1">+IF(AND(ISNUMBER(OFFSET('Sanitation Data'!$G$10,0,10*ROW('Sanitation Data'!G163))),'Data Summary'!DB169="Yes"),OFFSET('Sanitation Data'!$G$10,0,10*ROW('Sanitation Data'!G163)),NA())</f>
        <v>#N/A</v>
      </c>
      <c r="AN169" s="517" t="e">
        <f ca="1">+IF(AND(ISNUMBER(OFFSET('Sanitation Data'!$G$11,0,10*ROW('Sanitation Data'!G163))),'Data Summary'!DC169="Yes"),OFFSET('Sanitation Data'!$G$11,0,10*ROW('Sanitation Data'!G163)),NA())</f>
        <v>#N/A</v>
      </c>
      <c r="AO169" s="517" t="e">
        <f ca="1">+IF(AND(ISNUMBER(OFFSET('Sanitation Data'!$G$12,0,10*ROW('Sanitation Data'!G163))),'Data Summary'!DD169="Yes"),OFFSET('Sanitation Data'!$G$12,0,10*ROW('Sanitation Data'!G163)),NA())</f>
        <v>#N/A</v>
      </c>
      <c r="AP169" s="517" t="e">
        <f ca="1">+IF(AND(ISNUMBER(OFFSET('Sanitation Data'!$H$4,0,10*ROW('Sanitation Data'!H163))),'Data Summary'!DE169="Yes"),100-OFFSET('Sanitation Data'!$H$4,0,10*ROW('Sanitation Data'!H163)),NA())</f>
        <v>#N/A</v>
      </c>
      <c r="AQ169" s="517" t="e">
        <f ca="1">+IF(AND(ISNUMBER(OFFSET('Sanitation Data'!$H$6,0,10*ROW('Sanitation Data'!H163))),'Data Summary'!DF169="Yes"),OFFSET('Sanitation Data'!$H$6,0,10*ROW('Sanitation Data'!H163)),NA())</f>
        <v>#N/A</v>
      </c>
      <c r="AR169" s="517" t="e">
        <f ca="1">+IF(AND(ISNUMBER(OFFSET('Sanitation Data'!$H$10,0,10*ROW('Sanitation Data'!H163))),'Data Summary'!DG169="Yes"),OFFSET('Sanitation Data'!$H$10,0,10*ROW('Sanitation Data'!H163)),NA())</f>
        <v>#N/A</v>
      </c>
      <c r="AS169" s="517" t="e">
        <f ca="1">+IF(AND(ISNUMBER(OFFSET('Sanitation Data'!$H$11,0,10*ROW('Sanitation Data'!H163))),'Data Summary'!DH169="Yes"),OFFSET('Sanitation Data'!$H$11,0,10*ROW('Sanitation Data'!H163)),NA())</f>
        <v>#N/A</v>
      </c>
      <c r="AT169" s="517" t="e">
        <f ca="1">+IF(AND(ISNUMBER(OFFSET('Sanitation Data'!$H$12,0,10*ROW('Sanitation Data'!H163))),'Data Summary'!DI169="Yes"),OFFSET('Sanitation Data'!$H$12,0,10*ROW('Sanitation Data'!H163)),NA())</f>
        <v>#N/A</v>
      </c>
      <c r="AU169" s="517" t="e">
        <f ca="1">+IF(AND(ISNUMBER(OFFSET('Sanitation Data'!$I$4,0,10*ROW('Sanitation Data'!I163))),'Data Summary'!DJ169="Yes"),100-OFFSET('Sanitation Data'!$I$4,0,10*ROW('Sanitation Data'!I163)),NA())</f>
        <v>#N/A</v>
      </c>
      <c r="AV169" s="517" t="e">
        <f ca="1">+IF(AND(ISNUMBER(OFFSET('Sanitation Data'!$I$6,0,10*ROW('Sanitation Data'!I163))),'Data Summary'!DK169="Yes"),OFFSET('Sanitation Data'!$I$6,0,10*ROW('Sanitation Data'!I163)),NA())</f>
        <v>#N/A</v>
      </c>
      <c r="AW169" s="517" t="e">
        <f ca="1">+IF(AND(ISNUMBER(OFFSET('Sanitation Data'!$I$10,0,10*ROW('Sanitation Data'!I163))),'Data Summary'!DL169="Yes"),OFFSET('Sanitation Data'!$I$10,0,10*ROW('Sanitation Data'!I163)),NA())</f>
        <v>#N/A</v>
      </c>
      <c r="AX169" s="517" t="e">
        <f ca="1">+IF(AND(ISNUMBER(OFFSET('Sanitation Data'!$I$11,0,10*ROW('Sanitation Data'!I163))),'Data Summary'!DM169="Yes"),OFFSET('Sanitation Data'!$I$11,0,10*ROW('Sanitation Data'!I163)),NA())</f>
        <v>#N/A</v>
      </c>
      <c r="AY169" s="517" t="e">
        <f ca="1">+IF(AND(ISNUMBER(OFFSET('Sanitation Data'!$I$12,0,10*ROW('Sanitation Data'!I163))),'Data Summary'!DN169="Yes"),OFFSET('Sanitation Data'!$I$12,0,10*ROW('Sanitation Data'!I163)),NA())</f>
        <v>#N/A</v>
      </c>
      <c r="AZ169" s="518" t="e">
        <f ca="1">+IF(AND(ISNUMBER(OFFSET('Hygiene Data'!$D$5,0,10*ROW('Hygiene Data'!D163))),'Data Summary'!DO169="Yes"),OFFSET('Hygiene Data'!$D$5,0,10*ROW('Hygiene Data'!D163)),NA())</f>
        <v>#N/A</v>
      </c>
      <c r="BA169" s="518" t="e">
        <f ca="1">+IF(AND(ISNUMBER(OFFSET('Hygiene Data'!$D$7,0,10*ROW('Hygiene Data'!D163))),'Data Summary'!DP169="Yes"),OFFSET('Hygiene Data'!$D$7,0,10*ROW('Hygiene Data'!D163)),NA())</f>
        <v>#N/A</v>
      </c>
      <c r="BB169" s="518" t="e">
        <f ca="1">+IF(AND(ISNUMBER(OFFSET('Hygiene Data'!$D$9,0,10*ROW('Hygiene Data'!D163))),'Data Summary'!DQ169="Yes"),OFFSET('Hygiene Data'!$D$9,0,10*ROW('Hygiene Data'!D163)),NA())</f>
        <v>#N/A</v>
      </c>
      <c r="BC169" s="518" t="e">
        <f ca="1">+IF(AND(ISNUMBER(OFFSET('Hygiene Data'!$E$5,0,10*ROW('Hygiene Data'!E163))),'Data Summary'!DR169="Yes"),OFFSET('Hygiene Data'!$E$5,0,10*ROW('Hygiene Data'!E163)),NA())</f>
        <v>#N/A</v>
      </c>
      <c r="BD169" s="518" t="e">
        <f ca="1">+IF(AND(ISNUMBER(OFFSET('Hygiene Data'!$E$7,0,10*ROW('Hygiene Data'!E163))),'Data Summary'!DS169="Yes"),OFFSET('Hygiene Data'!$E$7,0,10*ROW('Hygiene Data'!E163)),NA())</f>
        <v>#N/A</v>
      </c>
      <c r="BE169" s="518" t="e">
        <f ca="1">+IF(AND(ISNUMBER(OFFSET('Hygiene Data'!$E$9,0,10*ROW('Hygiene Data'!E163))),'Data Summary'!DT169="Yes"),OFFSET('Hygiene Data'!$E$9,0,10*ROW('Hygiene Data'!E163)),NA())</f>
        <v>#N/A</v>
      </c>
      <c r="BF169" s="518" t="e">
        <f ca="1">+IF(AND(ISNUMBER(OFFSET('Hygiene Data'!$F$5,0,10*ROW('Hygiene Data'!F163))),'Data Summary'!DU169="Yes"),OFFSET('Hygiene Data'!$F$5,0,10*ROW('Hygiene Data'!F163)),NA())</f>
        <v>#N/A</v>
      </c>
      <c r="BG169" s="518" t="e">
        <f ca="1">+IF(AND(ISNUMBER(OFFSET('Hygiene Data'!$F$7,0,10*ROW('Hygiene Data'!F163))),'Data Summary'!DV169="Yes"),OFFSET('Hygiene Data'!$F$7,0,10*ROW('Hygiene Data'!F163)),NA())</f>
        <v>#N/A</v>
      </c>
      <c r="BH169" s="518" t="e">
        <f ca="1">+IF(AND(ISNUMBER(OFFSET('Hygiene Data'!$F$9,0,10*ROW('Hygiene Data'!F163))),'Data Summary'!DW169="Yes"),OFFSET('Hygiene Data'!$F$9,0,10*ROW('Hygiene Data'!F163)),NA())</f>
        <v>#N/A</v>
      </c>
      <c r="BI169" s="518" t="e">
        <f ca="1">+IF(AND(ISNUMBER(OFFSET('Hygiene Data'!$G$5,0,10*ROW('Hygiene Data'!G163))),'Data Summary'!DX169="Yes"),OFFSET('Hygiene Data'!$G$5,0,10*ROW('Hygiene Data'!G163)),NA())</f>
        <v>#N/A</v>
      </c>
      <c r="BJ169" s="518" t="e">
        <f ca="1">+IF(AND(ISNUMBER(OFFSET('Hygiene Data'!$G$7,0,10*ROW('Hygiene Data'!G163))),'Data Summary'!DY169="Yes"),OFFSET('Hygiene Data'!$G$7,0,10*ROW('Hygiene Data'!G163)),NA())</f>
        <v>#N/A</v>
      </c>
      <c r="BK169" s="518" t="e">
        <f ca="1">+IF(AND(ISNUMBER(OFFSET('Hygiene Data'!$G$9,0,10*ROW('Hygiene Data'!G163))),'Data Summary'!DZ169="Yes"),OFFSET('Hygiene Data'!$G$9,0,10*ROW('Hygiene Data'!G163)),NA())</f>
        <v>#N/A</v>
      </c>
      <c r="BL169" s="518" t="e">
        <f ca="1">+IF(AND(ISNUMBER(OFFSET('Hygiene Data'!$H$5,0,10*ROW('Hygiene Data'!H163))),'Data Summary'!EA169="Yes"),OFFSET('Hygiene Data'!$H$5,0,10*ROW('Hygiene Data'!H163)),NA())</f>
        <v>#N/A</v>
      </c>
      <c r="BM169" s="518" t="e">
        <f ca="1">+IF(AND(ISNUMBER(OFFSET('Hygiene Data'!$H$7,0,10*ROW('Hygiene Data'!H163))),'Data Summary'!EB169="Yes"),OFFSET('Hygiene Data'!$H$7,0,10*ROW('Hygiene Data'!H163)),NA())</f>
        <v>#N/A</v>
      </c>
      <c r="BN169" s="518" t="e">
        <f ca="1">+IF(AND(ISNUMBER(OFFSET('Hygiene Data'!$H$9,0,10*ROW('Hygiene Data'!H163))),'Data Summary'!EC169="Yes"),OFFSET('Hygiene Data'!$H$9,0,10*ROW('Hygiene Data'!H163)),NA())</f>
        <v>#N/A</v>
      </c>
      <c r="BO169" s="518" t="e">
        <f ca="1">+IF(AND(ISNUMBER(OFFSET('Hygiene Data'!$I$5,0,10*ROW('Hygiene Data'!I163))),'Data Summary'!ED169="Yes"),OFFSET('Hygiene Data'!$I$5,0,10*ROW('Hygiene Data'!I163)),NA())</f>
        <v>#N/A</v>
      </c>
      <c r="BP169" s="518" t="e">
        <f ca="1">+IF(AND(ISNUMBER(OFFSET('Hygiene Data'!$I$7,0,10*ROW('Hygiene Data'!I163))),'Data Summary'!EE169="Yes"),OFFSET('Hygiene Data'!$I$7,0,10*ROW('Hygiene Data'!I163)),NA())</f>
        <v>#N/A</v>
      </c>
      <c r="BQ169" s="518" t="e">
        <f ca="1">+IF(AND(ISNUMBER(OFFSET('Hygiene Data'!$I$9,0,10*ROW('Hygiene Data'!I163))),'Data Summary'!EF169="Yes"),OFFSET('Hygiene Data'!$I$9,0,10*ROW('Hygiene Data'!I163)),NA())</f>
        <v>#N/A</v>
      </c>
    </row>
    <row r="170" spans="1:69" x14ac:dyDescent="0.25">
      <c r="A170" s="514" t="e">
        <f ca="1">+RIGHT('Data Summary'!A170,LEN('Data Summary'!A170)-9)</f>
        <v>#VALUE!</v>
      </c>
      <c r="B170" s="488" t="str">
        <f ca="1">+IF(ISTEXT('Data Summary'!B170),'Data Summary'!B170,"")</f>
        <v/>
      </c>
      <c r="C170" s="515" t="e">
        <f ca="1">+VALUE('Data Summary'!C170)</f>
        <v>#VALUE!</v>
      </c>
      <c r="D170" s="516" t="e">
        <f ca="1">+IF(AND(ISNUMBER(OFFSET('Water Data'!$D$4,0,10*ROW('Water Data'!D164))),'Data Summary'!BS170="Yes"),100-OFFSET('Water Data'!$D$4,0,10*ROW('Water Data'!D164)),NA())</f>
        <v>#N/A</v>
      </c>
      <c r="E170" s="516" t="e">
        <f ca="1">+IF(AND(ISNUMBER(OFFSET('Water Data'!$D$6,0,10*ROW('Water Data'!D164))),'Data Summary'!BT170="Yes"),OFFSET('Water Data'!$D$6,0,10*ROW('Water Data'!D164)),NA())</f>
        <v>#N/A</v>
      </c>
      <c r="F170" s="516" t="e">
        <f ca="1">+IF(AND(ISNUMBER(OFFSET('Water Data'!$D$9,0,10*ROW('Water Data'!D164))),'Data Summary'!BU170="Yes"),OFFSET('Water Data'!$D$9,0,10*ROW('Water Data'!D164)),NA())</f>
        <v>#N/A</v>
      </c>
      <c r="G170" s="516" t="e">
        <f ca="1">+IF(AND(ISNUMBER(OFFSET('Water Data'!$E$4,0,10*ROW('Water Data'!E164))),'Data Summary'!BV170="Yes"),100-OFFSET('Water Data'!$E$4,0,10*ROW('Water Data'!E164)),NA())</f>
        <v>#N/A</v>
      </c>
      <c r="H170" s="516" t="e">
        <f ca="1">+IF(AND(ISNUMBER(OFFSET('Water Data'!$E$6,0,10*ROW('Water Data'!E164))),'Data Summary'!BW170="Yes"),OFFSET('Water Data'!$E$6,0,10*ROW('Water Data'!E164)),NA())</f>
        <v>#N/A</v>
      </c>
      <c r="I170" s="516" t="e">
        <f ca="1">+IF(AND(ISNUMBER(OFFSET('Water Data'!$E$9,0,10*ROW('Water Data'!E164))),'Data Summary'!BX170="Yes"),OFFSET('Water Data'!$E$9,0,10*ROW('Water Data'!E164)),NA())</f>
        <v>#N/A</v>
      </c>
      <c r="J170" s="516" t="e">
        <f ca="1">+IF(AND(ISNUMBER(OFFSET('Water Data'!$F$4,0,10*ROW('Water Data'!F164))),'Data Summary'!BY170="Yes"),100-OFFSET('Water Data'!$F$4,0,10*ROW('Water Data'!F164)),NA())</f>
        <v>#N/A</v>
      </c>
      <c r="K170" s="516" t="e">
        <f ca="1">+IF(AND(ISNUMBER(OFFSET('Water Data'!$F$6,0,10*ROW('Water Data'!F164))),'Data Summary'!BZ170="Yes"),OFFSET('Water Data'!$F$6,0,10*ROW('Water Data'!F164)),NA())</f>
        <v>#N/A</v>
      </c>
      <c r="L170" s="516" t="e">
        <f ca="1">+IF(AND(ISNUMBER(OFFSET('Water Data'!$F$9,0,10*ROW('Water Data'!F164))),'Data Summary'!CA170="Yes"),OFFSET('Water Data'!$F$9,0,10*ROW('Water Data'!F164)),NA())</f>
        <v>#N/A</v>
      </c>
      <c r="M170" s="516" t="e">
        <f ca="1">+IF(AND(ISNUMBER(OFFSET('Water Data'!$G$4,0,10*ROW('Water Data'!G164))),'Data Summary'!CB170="Yes"),100-OFFSET('Water Data'!$G$4,0,10*ROW('Water Data'!G164)),NA())</f>
        <v>#N/A</v>
      </c>
      <c r="N170" s="516" t="e">
        <f ca="1">+IF(AND(ISNUMBER(OFFSET('Water Data'!$G$6,0,10*ROW('Water Data'!G164))),'Data Summary'!CC170="Yes"),OFFSET('Water Data'!$G$6,0,10*ROW('Water Data'!G164)),NA())</f>
        <v>#N/A</v>
      </c>
      <c r="O170" s="516" t="e">
        <f ca="1">+IF(AND(ISNUMBER(OFFSET('Water Data'!$G$9,0,10*ROW('Water Data'!G164))),'Data Summary'!CD170="Yes"),OFFSET('Water Data'!$G$9,0,10*ROW('Water Data'!G164)),NA())</f>
        <v>#N/A</v>
      </c>
      <c r="P170" s="516" t="e">
        <f ca="1">+IF(AND(ISNUMBER(OFFSET('Water Data'!$H$4,0,10*ROW('Water Data'!H164))),'Data Summary'!CE170="Yes"),100-OFFSET('Water Data'!$H$4,0,10*ROW('Water Data'!H164)),NA())</f>
        <v>#N/A</v>
      </c>
      <c r="Q170" s="516" t="e">
        <f ca="1">+IF(AND(ISNUMBER(OFFSET('Water Data'!$H$6,0,10*ROW('Water Data'!H164))),'Data Summary'!CF170="Yes"),OFFSET('Water Data'!$H$6,0,10*ROW('Water Data'!H164)),NA())</f>
        <v>#N/A</v>
      </c>
      <c r="R170" s="516" t="e">
        <f ca="1">+IF(AND(ISNUMBER(OFFSET('Water Data'!$H$9,0,10*ROW('Water Data'!H164))),'Data Summary'!CG170="Yes"),OFFSET('Water Data'!$H$9,0,10*ROW('Water Data'!H164)),NA())</f>
        <v>#N/A</v>
      </c>
      <c r="S170" s="516" t="e">
        <f ca="1">+IF(AND(ISNUMBER(OFFSET('Water Data'!$I$4,0,10*ROW('Water Data'!I164))),'Data Summary'!CH170="Yes"),100-OFFSET('Water Data'!$I$4,0,10*ROW('Water Data'!I164)),NA())</f>
        <v>#N/A</v>
      </c>
      <c r="T170" s="516" t="e">
        <f ca="1">+IF(AND(ISNUMBER(OFFSET('Water Data'!$I$6,0,10*ROW('Water Data'!I164))),'Data Summary'!CI170="Yes"),OFFSET('Water Data'!$I$6,0,10*ROW('Water Data'!I164)),NA())</f>
        <v>#N/A</v>
      </c>
      <c r="U170" s="516" t="e">
        <f ca="1">+IF(AND(ISNUMBER(OFFSET('Water Data'!$I$9,0,10*ROW('Water Data'!I164))),'Data Summary'!CJ170="Yes"),OFFSET('Water Data'!$I$9,0,10*ROW('Water Data'!I164)),NA())</f>
        <v>#N/A</v>
      </c>
      <c r="V170" s="517" t="e">
        <f ca="1">+IF(AND(ISNUMBER(OFFSET('Sanitation Data'!$D$4,0,10*ROW('Sanitation Data'!D164))),'Data Summary'!CK170="Yes"),100-OFFSET('Sanitation Data'!$D$4,0,10*ROW('Sanitation Data'!D164)),NA())</f>
        <v>#N/A</v>
      </c>
      <c r="W170" s="517" t="e">
        <f ca="1">+IF(AND(ISNUMBER(OFFSET('Sanitation Data'!$D$6,0,10*ROW('Sanitation Data'!D164))),'Data Summary'!CL170="Yes"),OFFSET('Sanitation Data'!$D$6,0,10*ROW('Sanitation Data'!D164)),NA())</f>
        <v>#N/A</v>
      </c>
      <c r="X170" s="517" t="e">
        <f ca="1">+IF(AND(ISNUMBER(OFFSET('Sanitation Data'!$D$10,0,10*ROW('Sanitation Data'!D164))),'Data Summary'!CM170="Yes"),OFFSET('Sanitation Data'!$D$10,0,10*ROW('Sanitation Data'!D164)),NA())</f>
        <v>#N/A</v>
      </c>
      <c r="Y170" s="517" t="e">
        <f ca="1">+IF(AND(ISNUMBER(OFFSET('Sanitation Data'!$D$11,0,10*ROW('Sanitation Data'!D164))),'Data Summary'!CN170="Yes"),OFFSET('Sanitation Data'!$D$11,0,10*ROW('Sanitation Data'!D164)),NA())</f>
        <v>#N/A</v>
      </c>
      <c r="Z170" s="517" t="e">
        <f ca="1">+IF(AND(ISNUMBER(OFFSET('Sanitation Data'!$D$12,0,10*ROW('Sanitation Data'!D164))),'Data Summary'!CO170="Yes"),OFFSET('Sanitation Data'!$D$12,0,10*ROW('Sanitation Data'!D164)),NA())</f>
        <v>#N/A</v>
      </c>
      <c r="AA170" s="517" t="e">
        <f ca="1">+IF(AND(ISNUMBER(OFFSET('Sanitation Data'!$E$4,0,10*ROW('Sanitation Data'!E164))),'Data Summary'!CP170="Yes"),100-OFFSET('Sanitation Data'!$E$4,0,10*ROW('Sanitation Data'!E164)),NA())</f>
        <v>#N/A</v>
      </c>
      <c r="AB170" s="517" t="e">
        <f ca="1">+IF(AND(ISNUMBER(OFFSET('Sanitation Data'!$E$6,0,10*ROW('Sanitation Data'!E164))),'Data Summary'!CQ170="Yes"),OFFSET('Sanitation Data'!$E$6,0,10*ROW('Sanitation Data'!E164)),NA())</f>
        <v>#N/A</v>
      </c>
      <c r="AC170" s="517" t="e">
        <f ca="1">+IF(AND(ISNUMBER(OFFSET('Sanitation Data'!$E$10,0,10*ROW('Sanitation Data'!E164))),'Data Summary'!CR170="Yes"),OFFSET('Sanitation Data'!$E$10,0,10*ROW('Sanitation Data'!E164)),NA())</f>
        <v>#N/A</v>
      </c>
      <c r="AD170" s="517" t="e">
        <f ca="1">+IF(AND(ISNUMBER(OFFSET('Sanitation Data'!$E$11,0,10*ROW('Sanitation Data'!E164))),'Data Summary'!CS170="Yes"),OFFSET('Sanitation Data'!$E$11,0,10*ROW('Sanitation Data'!E164)),NA())</f>
        <v>#N/A</v>
      </c>
      <c r="AE170" s="517" t="e">
        <f ca="1">+IF(AND(ISNUMBER(OFFSET('Sanitation Data'!$E$12,0,10*ROW('Sanitation Data'!E164))),'Data Summary'!CT170="Yes"),OFFSET('Sanitation Data'!$E$12,0,10*ROW('Sanitation Data'!E164)),NA())</f>
        <v>#N/A</v>
      </c>
      <c r="AF170" s="517" t="e">
        <f ca="1">+IF(AND(ISNUMBER(OFFSET('Sanitation Data'!$F$4,0,10*ROW('Sanitation Data'!F164))),'Data Summary'!CU170="Yes"),100-OFFSET('Sanitation Data'!$F$4,0,10*ROW('Sanitation Data'!F164)),NA())</f>
        <v>#N/A</v>
      </c>
      <c r="AG170" s="517" t="e">
        <f ca="1">+IF(AND(ISNUMBER(OFFSET('Sanitation Data'!$F$6,0,10*ROW('Sanitation Data'!F164))),'Data Summary'!CV170="Yes"),OFFSET('Sanitation Data'!$F$6,0,10*ROW('Sanitation Data'!F164)),NA())</f>
        <v>#N/A</v>
      </c>
      <c r="AH170" s="517" t="e">
        <f ca="1">+IF(AND(ISNUMBER(OFFSET('Sanitation Data'!$F$10,0,10*ROW('Sanitation Data'!F164))),'Data Summary'!CW170="Yes"),OFFSET('Sanitation Data'!$F$10,0,10*ROW('Sanitation Data'!F164)),NA())</f>
        <v>#N/A</v>
      </c>
      <c r="AI170" s="517" t="e">
        <f ca="1">+IF(AND(ISNUMBER(OFFSET('Sanitation Data'!$F$11,0,10*ROW('Sanitation Data'!F164))),'Data Summary'!CX170="Yes"),OFFSET('Sanitation Data'!$F$11,0,10*ROW('Sanitation Data'!F164)),NA())</f>
        <v>#N/A</v>
      </c>
      <c r="AJ170" s="517" t="e">
        <f ca="1">+IF(AND(ISNUMBER(OFFSET('Sanitation Data'!$F$12,0,10*ROW('Sanitation Data'!F164))),'Data Summary'!CY170="Yes"),OFFSET('Sanitation Data'!$F$12,0,10*ROW('Sanitation Data'!F164)),NA())</f>
        <v>#N/A</v>
      </c>
      <c r="AK170" s="517" t="e">
        <f ca="1">+IF(AND(ISNUMBER(OFFSET('Sanitation Data'!$G$4,0,10*ROW('Sanitation Data'!G164))),'Data Summary'!CZ170="Yes"),100-OFFSET('Sanitation Data'!$G$4,0,10*ROW('Sanitation Data'!G164)),NA())</f>
        <v>#N/A</v>
      </c>
      <c r="AL170" s="517" t="e">
        <f ca="1">+IF(AND(ISNUMBER(OFFSET('Sanitation Data'!$G$6,0,10*ROW('Sanitation Data'!G164))),'Data Summary'!DA170="Yes"),OFFSET('Sanitation Data'!$G$6,0,10*ROW('Sanitation Data'!G164)),NA())</f>
        <v>#N/A</v>
      </c>
      <c r="AM170" s="517" t="e">
        <f ca="1">+IF(AND(ISNUMBER(OFFSET('Sanitation Data'!$G$10,0,10*ROW('Sanitation Data'!G164))),'Data Summary'!DB170="Yes"),OFFSET('Sanitation Data'!$G$10,0,10*ROW('Sanitation Data'!G164)),NA())</f>
        <v>#N/A</v>
      </c>
      <c r="AN170" s="517" t="e">
        <f ca="1">+IF(AND(ISNUMBER(OFFSET('Sanitation Data'!$G$11,0,10*ROW('Sanitation Data'!G164))),'Data Summary'!DC170="Yes"),OFFSET('Sanitation Data'!$G$11,0,10*ROW('Sanitation Data'!G164)),NA())</f>
        <v>#N/A</v>
      </c>
      <c r="AO170" s="517" t="e">
        <f ca="1">+IF(AND(ISNUMBER(OFFSET('Sanitation Data'!$G$12,0,10*ROW('Sanitation Data'!G164))),'Data Summary'!DD170="Yes"),OFFSET('Sanitation Data'!$G$12,0,10*ROW('Sanitation Data'!G164)),NA())</f>
        <v>#N/A</v>
      </c>
      <c r="AP170" s="517" t="e">
        <f ca="1">+IF(AND(ISNUMBER(OFFSET('Sanitation Data'!$H$4,0,10*ROW('Sanitation Data'!H164))),'Data Summary'!DE170="Yes"),100-OFFSET('Sanitation Data'!$H$4,0,10*ROW('Sanitation Data'!H164)),NA())</f>
        <v>#N/A</v>
      </c>
      <c r="AQ170" s="517" t="e">
        <f ca="1">+IF(AND(ISNUMBER(OFFSET('Sanitation Data'!$H$6,0,10*ROW('Sanitation Data'!H164))),'Data Summary'!DF170="Yes"),OFFSET('Sanitation Data'!$H$6,0,10*ROW('Sanitation Data'!H164)),NA())</f>
        <v>#N/A</v>
      </c>
      <c r="AR170" s="517" t="e">
        <f ca="1">+IF(AND(ISNUMBER(OFFSET('Sanitation Data'!$H$10,0,10*ROW('Sanitation Data'!H164))),'Data Summary'!DG170="Yes"),OFFSET('Sanitation Data'!$H$10,0,10*ROW('Sanitation Data'!H164)),NA())</f>
        <v>#N/A</v>
      </c>
      <c r="AS170" s="517" t="e">
        <f ca="1">+IF(AND(ISNUMBER(OFFSET('Sanitation Data'!$H$11,0,10*ROW('Sanitation Data'!H164))),'Data Summary'!DH170="Yes"),OFFSET('Sanitation Data'!$H$11,0,10*ROW('Sanitation Data'!H164)),NA())</f>
        <v>#N/A</v>
      </c>
      <c r="AT170" s="517" t="e">
        <f ca="1">+IF(AND(ISNUMBER(OFFSET('Sanitation Data'!$H$12,0,10*ROW('Sanitation Data'!H164))),'Data Summary'!DI170="Yes"),OFFSET('Sanitation Data'!$H$12,0,10*ROW('Sanitation Data'!H164)),NA())</f>
        <v>#N/A</v>
      </c>
      <c r="AU170" s="517" t="e">
        <f ca="1">+IF(AND(ISNUMBER(OFFSET('Sanitation Data'!$I$4,0,10*ROW('Sanitation Data'!I164))),'Data Summary'!DJ170="Yes"),100-OFFSET('Sanitation Data'!$I$4,0,10*ROW('Sanitation Data'!I164)),NA())</f>
        <v>#N/A</v>
      </c>
      <c r="AV170" s="517" t="e">
        <f ca="1">+IF(AND(ISNUMBER(OFFSET('Sanitation Data'!$I$6,0,10*ROW('Sanitation Data'!I164))),'Data Summary'!DK170="Yes"),OFFSET('Sanitation Data'!$I$6,0,10*ROW('Sanitation Data'!I164)),NA())</f>
        <v>#N/A</v>
      </c>
      <c r="AW170" s="517" t="e">
        <f ca="1">+IF(AND(ISNUMBER(OFFSET('Sanitation Data'!$I$10,0,10*ROW('Sanitation Data'!I164))),'Data Summary'!DL170="Yes"),OFFSET('Sanitation Data'!$I$10,0,10*ROW('Sanitation Data'!I164)),NA())</f>
        <v>#N/A</v>
      </c>
      <c r="AX170" s="517" t="e">
        <f ca="1">+IF(AND(ISNUMBER(OFFSET('Sanitation Data'!$I$11,0,10*ROW('Sanitation Data'!I164))),'Data Summary'!DM170="Yes"),OFFSET('Sanitation Data'!$I$11,0,10*ROW('Sanitation Data'!I164)),NA())</f>
        <v>#N/A</v>
      </c>
      <c r="AY170" s="517" t="e">
        <f ca="1">+IF(AND(ISNUMBER(OFFSET('Sanitation Data'!$I$12,0,10*ROW('Sanitation Data'!I164))),'Data Summary'!DN170="Yes"),OFFSET('Sanitation Data'!$I$12,0,10*ROW('Sanitation Data'!I164)),NA())</f>
        <v>#N/A</v>
      </c>
      <c r="AZ170" s="518" t="e">
        <f ca="1">+IF(AND(ISNUMBER(OFFSET('Hygiene Data'!$D$5,0,10*ROW('Hygiene Data'!D164))),'Data Summary'!DO170="Yes"),OFFSET('Hygiene Data'!$D$5,0,10*ROW('Hygiene Data'!D164)),NA())</f>
        <v>#N/A</v>
      </c>
      <c r="BA170" s="518" t="e">
        <f ca="1">+IF(AND(ISNUMBER(OFFSET('Hygiene Data'!$D$7,0,10*ROW('Hygiene Data'!D164))),'Data Summary'!DP170="Yes"),OFFSET('Hygiene Data'!$D$7,0,10*ROW('Hygiene Data'!D164)),NA())</f>
        <v>#N/A</v>
      </c>
      <c r="BB170" s="518" t="e">
        <f ca="1">+IF(AND(ISNUMBER(OFFSET('Hygiene Data'!$D$9,0,10*ROW('Hygiene Data'!D164))),'Data Summary'!DQ170="Yes"),OFFSET('Hygiene Data'!$D$9,0,10*ROW('Hygiene Data'!D164)),NA())</f>
        <v>#N/A</v>
      </c>
      <c r="BC170" s="518" t="e">
        <f ca="1">+IF(AND(ISNUMBER(OFFSET('Hygiene Data'!$E$5,0,10*ROW('Hygiene Data'!E164))),'Data Summary'!DR170="Yes"),OFFSET('Hygiene Data'!$E$5,0,10*ROW('Hygiene Data'!E164)),NA())</f>
        <v>#N/A</v>
      </c>
      <c r="BD170" s="518" t="e">
        <f ca="1">+IF(AND(ISNUMBER(OFFSET('Hygiene Data'!$E$7,0,10*ROW('Hygiene Data'!E164))),'Data Summary'!DS170="Yes"),OFFSET('Hygiene Data'!$E$7,0,10*ROW('Hygiene Data'!E164)),NA())</f>
        <v>#N/A</v>
      </c>
      <c r="BE170" s="518" t="e">
        <f ca="1">+IF(AND(ISNUMBER(OFFSET('Hygiene Data'!$E$9,0,10*ROW('Hygiene Data'!E164))),'Data Summary'!DT170="Yes"),OFFSET('Hygiene Data'!$E$9,0,10*ROW('Hygiene Data'!E164)),NA())</f>
        <v>#N/A</v>
      </c>
      <c r="BF170" s="518" t="e">
        <f ca="1">+IF(AND(ISNUMBER(OFFSET('Hygiene Data'!$F$5,0,10*ROW('Hygiene Data'!F164))),'Data Summary'!DU170="Yes"),OFFSET('Hygiene Data'!$F$5,0,10*ROW('Hygiene Data'!F164)),NA())</f>
        <v>#N/A</v>
      </c>
      <c r="BG170" s="518" t="e">
        <f ca="1">+IF(AND(ISNUMBER(OFFSET('Hygiene Data'!$F$7,0,10*ROW('Hygiene Data'!F164))),'Data Summary'!DV170="Yes"),OFFSET('Hygiene Data'!$F$7,0,10*ROW('Hygiene Data'!F164)),NA())</f>
        <v>#N/A</v>
      </c>
      <c r="BH170" s="518" t="e">
        <f ca="1">+IF(AND(ISNUMBER(OFFSET('Hygiene Data'!$F$9,0,10*ROW('Hygiene Data'!F164))),'Data Summary'!DW170="Yes"),OFFSET('Hygiene Data'!$F$9,0,10*ROW('Hygiene Data'!F164)),NA())</f>
        <v>#N/A</v>
      </c>
      <c r="BI170" s="518" t="e">
        <f ca="1">+IF(AND(ISNUMBER(OFFSET('Hygiene Data'!$G$5,0,10*ROW('Hygiene Data'!G164))),'Data Summary'!DX170="Yes"),OFFSET('Hygiene Data'!$G$5,0,10*ROW('Hygiene Data'!G164)),NA())</f>
        <v>#N/A</v>
      </c>
      <c r="BJ170" s="518" t="e">
        <f ca="1">+IF(AND(ISNUMBER(OFFSET('Hygiene Data'!$G$7,0,10*ROW('Hygiene Data'!G164))),'Data Summary'!DY170="Yes"),OFFSET('Hygiene Data'!$G$7,0,10*ROW('Hygiene Data'!G164)),NA())</f>
        <v>#N/A</v>
      </c>
      <c r="BK170" s="518" t="e">
        <f ca="1">+IF(AND(ISNUMBER(OFFSET('Hygiene Data'!$G$9,0,10*ROW('Hygiene Data'!G164))),'Data Summary'!DZ170="Yes"),OFFSET('Hygiene Data'!$G$9,0,10*ROW('Hygiene Data'!G164)),NA())</f>
        <v>#N/A</v>
      </c>
      <c r="BL170" s="518" t="e">
        <f ca="1">+IF(AND(ISNUMBER(OFFSET('Hygiene Data'!$H$5,0,10*ROW('Hygiene Data'!H164))),'Data Summary'!EA170="Yes"),OFFSET('Hygiene Data'!$H$5,0,10*ROW('Hygiene Data'!H164)),NA())</f>
        <v>#N/A</v>
      </c>
      <c r="BM170" s="518" t="e">
        <f ca="1">+IF(AND(ISNUMBER(OFFSET('Hygiene Data'!$H$7,0,10*ROW('Hygiene Data'!H164))),'Data Summary'!EB170="Yes"),OFFSET('Hygiene Data'!$H$7,0,10*ROW('Hygiene Data'!H164)),NA())</f>
        <v>#N/A</v>
      </c>
      <c r="BN170" s="518" t="e">
        <f ca="1">+IF(AND(ISNUMBER(OFFSET('Hygiene Data'!$H$9,0,10*ROW('Hygiene Data'!H164))),'Data Summary'!EC170="Yes"),OFFSET('Hygiene Data'!$H$9,0,10*ROW('Hygiene Data'!H164)),NA())</f>
        <v>#N/A</v>
      </c>
      <c r="BO170" s="518" t="e">
        <f ca="1">+IF(AND(ISNUMBER(OFFSET('Hygiene Data'!$I$5,0,10*ROW('Hygiene Data'!I164))),'Data Summary'!ED170="Yes"),OFFSET('Hygiene Data'!$I$5,0,10*ROW('Hygiene Data'!I164)),NA())</f>
        <v>#N/A</v>
      </c>
      <c r="BP170" s="518" t="e">
        <f ca="1">+IF(AND(ISNUMBER(OFFSET('Hygiene Data'!$I$7,0,10*ROW('Hygiene Data'!I164))),'Data Summary'!EE170="Yes"),OFFSET('Hygiene Data'!$I$7,0,10*ROW('Hygiene Data'!I164)),NA())</f>
        <v>#N/A</v>
      </c>
      <c r="BQ170" s="518" t="e">
        <f ca="1">+IF(AND(ISNUMBER(OFFSET('Hygiene Data'!$I$9,0,10*ROW('Hygiene Data'!I164))),'Data Summary'!EF170="Yes"),OFFSET('Hygiene Data'!$I$9,0,10*ROW('Hygiene Data'!I164)),NA())</f>
        <v>#N/A</v>
      </c>
    </row>
    <row r="171" spans="1:69" x14ac:dyDescent="0.25">
      <c r="A171" s="514" t="e">
        <f ca="1">+RIGHT('Data Summary'!A171,LEN('Data Summary'!A171)-9)</f>
        <v>#VALUE!</v>
      </c>
      <c r="B171" s="488" t="str">
        <f ca="1">+IF(ISTEXT('Data Summary'!B171),'Data Summary'!B171,"")</f>
        <v/>
      </c>
      <c r="C171" s="515" t="e">
        <f ca="1">+VALUE('Data Summary'!C171)</f>
        <v>#VALUE!</v>
      </c>
      <c r="D171" s="516" t="e">
        <f ca="1">+IF(AND(ISNUMBER(OFFSET('Water Data'!$D$4,0,10*ROW('Water Data'!D165))),'Data Summary'!BS171="Yes"),100-OFFSET('Water Data'!$D$4,0,10*ROW('Water Data'!D165)),NA())</f>
        <v>#N/A</v>
      </c>
      <c r="E171" s="516" t="e">
        <f ca="1">+IF(AND(ISNUMBER(OFFSET('Water Data'!$D$6,0,10*ROW('Water Data'!D165))),'Data Summary'!BT171="Yes"),OFFSET('Water Data'!$D$6,0,10*ROW('Water Data'!D165)),NA())</f>
        <v>#N/A</v>
      </c>
      <c r="F171" s="516" t="e">
        <f ca="1">+IF(AND(ISNUMBER(OFFSET('Water Data'!$D$9,0,10*ROW('Water Data'!D165))),'Data Summary'!BU171="Yes"),OFFSET('Water Data'!$D$9,0,10*ROW('Water Data'!D165)),NA())</f>
        <v>#N/A</v>
      </c>
      <c r="G171" s="516" t="e">
        <f ca="1">+IF(AND(ISNUMBER(OFFSET('Water Data'!$E$4,0,10*ROW('Water Data'!E165))),'Data Summary'!BV171="Yes"),100-OFFSET('Water Data'!$E$4,0,10*ROW('Water Data'!E165)),NA())</f>
        <v>#N/A</v>
      </c>
      <c r="H171" s="516" t="e">
        <f ca="1">+IF(AND(ISNUMBER(OFFSET('Water Data'!$E$6,0,10*ROW('Water Data'!E165))),'Data Summary'!BW171="Yes"),OFFSET('Water Data'!$E$6,0,10*ROW('Water Data'!E165)),NA())</f>
        <v>#N/A</v>
      </c>
      <c r="I171" s="516" t="e">
        <f ca="1">+IF(AND(ISNUMBER(OFFSET('Water Data'!$E$9,0,10*ROW('Water Data'!E165))),'Data Summary'!BX171="Yes"),OFFSET('Water Data'!$E$9,0,10*ROW('Water Data'!E165)),NA())</f>
        <v>#N/A</v>
      </c>
      <c r="J171" s="516" t="e">
        <f ca="1">+IF(AND(ISNUMBER(OFFSET('Water Data'!$F$4,0,10*ROW('Water Data'!F165))),'Data Summary'!BY171="Yes"),100-OFFSET('Water Data'!$F$4,0,10*ROW('Water Data'!F165)),NA())</f>
        <v>#N/A</v>
      </c>
      <c r="K171" s="516" t="e">
        <f ca="1">+IF(AND(ISNUMBER(OFFSET('Water Data'!$F$6,0,10*ROW('Water Data'!F165))),'Data Summary'!BZ171="Yes"),OFFSET('Water Data'!$F$6,0,10*ROW('Water Data'!F165)),NA())</f>
        <v>#N/A</v>
      </c>
      <c r="L171" s="516" t="e">
        <f ca="1">+IF(AND(ISNUMBER(OFFSET('Water Data'!$F$9,0,10*ROW('Water Data'!F165))),'Data Summary'!CA171="Yes"),OFFSET('Water Data'!$F$9,0,10*ROW('Water Data'!F165)),NA())</f>
        <v>#N/A</v>
      </c>
      <c r="M171" s="516" t="e">
        <f ca="1">+IF(AND(ISNUMBER(OFFSET('Water Data'!$G$4,0,10*ROW('Water Data'!G165))),'Data Summary'!CB171="Yes"),100-OFFSET('Water Data'!$G$4,0,10*ROW('Water Data'!G165)),NA())</f>
        <v>#N/A</v>
      </c>
      <c r="N171" s="516" t="e">
        <f ca="1">+IF(AND(ISNUMBER(OFFSET('Water Data'!$G$6,0,10*ROW('Water Data'!G165))),'Data Summary'!CC171="Yes"),OFFSET('Water Data'!$G$6,0,10*ROW('Water Data'!G165)),NA())</f>
        <v>#N/A</v>
      </c>
      <c r="O171" s="516" t="e">
        <f ca="1">+IF(AND(ISNUMBER(OFFSET('Water Data'!$G$9,0,10*ROW('Water Data'!G165))),'Data Summary'!CD171="Yes"),OFFSET('Water Data'!$G$9,0,10*ROW('Water Data'!G165)),NA())</f>
        <v>#N/A</v>
      </c>
      <c r="P171" s="516" t="e">
        <f ca="1">+IF(AND(ISNUMBER(OFFSET('Water Data'!$H$4,0,10*ROW('Water Data'!H165))),'Data Summary'!CE171="Yes"),100-OFFSET('Water Data'!$H$4,0,10*ROW('Water Data'!H165)),NA())</f>
        <v>#N/A</v>
      </c>
      <c r="Q171" s="516" t="e">
        <f ca="1">+IF(AND(ISNUMBER(OFFSET('Water Data'!$H$6,0,10*ROW('Water Data'!H165))),'Data Summary'!CF171="Yes"),OFFSET('Water Data'!$H$6,0,10*ROW('Water Data'!H165)),NA())</f>
        <v>#N/A</v>
      </c>
      <c r="R171" s="516" t="e">
        <f ca="1">+IF(AND(ISNUMBER(OFFSET('Water Data'!$H$9,0,10*ROW('Water Data'!H165))),'Data Summary'!CG171="Yes"),OFFSET('Water Data'!$H$9,0,10*ROW('Water Data'!H165)),NA())</f>
        <v>#N/A</v>
      </c>
      <c r="S171" s="516" t="e">
        <f ca="1">+IF(AND(ISNUMBER(OFFSET('Water Data'!$I$4,0,10*ROW('Water Data'!I165))),'Data Summary'!CH171="Yes"),100-OFFSET('Water Data'!$I$4,0,10*ROW('Water Data'!I165)),NA())</f>
        <v>#N/A</v>
      </c>
      <c r="T171" s="516" t="e">
        <f ca="1">+IF(AND(ISNUMBER(OFFSET('Water Data'!$I$6,0,10*ROW('Water Data'!I165))),'Data Summary'!CI171="Yes"),OFFSET('Water Data'!$I$6,0,10*ROW('Water Data'!I165)),NA())</f>
        <v>#N/A</v>
      </c>
      <c r="U171" s="516" t="e">
        <f ca="1">+IF(AND(ISNUMBER(OFFSET('Water Data'!$I$9,0,10*ROW('Water Data'!I165))),'Data Summary'!CJ171="Yes"),OFFSET('Water Data'!$I$9,0,10*ROW('Water Data'!I165)),NA())</f>
        <v>#N/A</v>
      </c>
      <c r="V171" s="517" t="e">
        <f ca="1">+IF(AND(ISNUMBER(OFFSET('Sanitation Data'!$D$4,0,10*ROW('Sanitation Data'!D165))),'Data Summary'!CK171="Yes"),100-OFFSET('Sanitation Data'!$D$4,0,10*ROW('Sanitation Data'!D165)),NA())</f>
        <v>#N/A</v>
      </c>
      <c r="W171" s="517" t="e">
        <f ca="1">+IF(AND(ISNUMBER(OFFSET('Sanitation Data'!$D$6,0,10*ROW('Sanitation Data'!D165))),'Data Summary'!CL171="Yes"),OFFSET('Sanitation Data'!$D$6,0,10*ROW('Sanitation Data'!D165)),NA())</f>
        <v>#N/A</v>
      </c>
      <c r="X171" s="517" t="e">
        <f ca="1">+IF(AND(ISNUMBER(OFFSET('Sanitation Data'!$D$10,0,10*ROW('Sanitation Data'!D165))),'Data Summary'!CM171="Yes"),OFFSET('Sanitation Data'!$D$10,0,10*ROW('Sanitation Data'!D165)),NA())</f>
        <v>#N/A</v>
      </c>
      <c r="Y171" s="517" t="e">
        <f ca="1">+IF(AND(ISNUMBER(OFFSET('Sanitation Data'!$D$11,0,10*ROW('Sanitation Data'!D165))),'Data Summary'!CN171="Yes"),OFFSET('Sanitation Data'!$D$11,0,10*ROW('Sanitation Data'!D165)),NA())</f>
        <v>#N/A</v>
      </c>
      <c r="Z171" s="517" t="e">
        <f ca="1">+IF(AND(ISNUMBER(OFFSET('Sanitation Data'!$D$12,0,10*ROW('Sanitation Data'!D165))),'Data Summary'!CO171="Yes"),OFFSET('Sanitation Data'!$D$12,0,10*ROW('Sanitation Data'!D165)),NA())</f>
        <v>#N/A</v>
      </c>
      <c r="AA171" s="517" t="e">
        <f ca="1">+IF(AND(ISNUMBER(OFFSET('Sanitation Data'!$E$4,0,10*ROW('Sanitation Data'!E165))),'Data Summary'!CP171="Yes"),100-OFFSET('Sanitation Data'!$E$4,0,10*ROW('Sanitation Data'!E165)),NA())</f>
        <v>#N/A</v>
      </c>
      <c r="AB171" s="517" t="e">
        <f ca="1">+IF(AND(ISNUMBER(OFFSET('Sanitation Data'!$E$6,0,10*ROW('Sanitation Data'!E165))),'Data Summary'!CQ171="Yes"),OFFSET('Sanitation Data'!$E$6,0,10*ROW('Sanitation Data'!E165)),NA())</f>
        <v>#N/A</v>
      </c>
      <c r="AC171" s="517" t="e">
        <f ca="1">+IF(AND(ISNUMBER(OFFSET('Sanitation Data'!$E$10,0,10*ROW('Sanitation Data'!E165))),'Data Summary'!CR171="Yes"),OFFSET('Sanitation Data'!$E$10,0,10*ROW('Sanitation Data'!E165)),NA())</f>
        <v>#N/A</v>
      </c>
      <c r="AD171" s="517" t="e">
        <f ca="1">+IF(AND(ISNUMBER(OFFSET('Sanitation Data'!$E$11,0,10*ROW('Sanitation Data'!E165))),'Data Summary'!CS171="Yes"),OFFSET('Sanitation Data'!$E$11,0,10*ROW('Sanitation Data'!E165)),NA())</f>
        <v>#N/A</v>
      </c>
      <c r="AE171" s="517" t="e">
        <f ca="1">+IF(AND(ISNUMBER(OFFSET('Sanitation Data'!$E$12,0,10*ROW('Sanitation Data'!E165))),'Data Summary'!CT171="Yes"),OFFSET('Sanitation Data'!$E$12,0,10*ROW('Sanitation Data'!E165)),NA())</f>
        <v>#N/A</v>
      </c>
      <c r="AF171" s="517" t="e">
        <f ca="1">+IF(AND(ISNUMBER(OFFSET('Sanitation Data'!$F$4,0,10*ROW('Sanitation Data'!F165))),'Data Summary'!CU171="Yes"),100-OFFSET('Sanitation Data'!$F$4,0,10*ROW('Sanitation Data'!F165)),NA())</f>
        <v>#N/A</v>
      </c>
      <c r="AG171" s="517" t="e">
        <f ca="1">+IF(AND(ISNUMBER(OFFSET('Sanitation Data'!$F$6,0,10*ROW('Sanitation Data'!F165))),'Data Summary'!CV171="Yes"),OFFSET('Sanitation Data'!$F$6,0,10*ROW('Sanitation Data'!F165)),NA())</f>
        <v>#N/A</v>
      </c>
      <c r="AH171" s="517" t="e">
        <f ca="1">+IF(AND(ISNUMBER(OFFSET('Sanitation Data'!$F$10,0,10*ROW('Sanitation Data'!F165))),'Data Summary'!CW171="Yes"),OFFSET('Sanitation Data'!$F$10,0,10*ROW('Sanitation Data'!F165)),NA())</f>
        <v>#N/A</v>
      </c>
      <c r="AI171" s="517" t="e">
        <f ca="1">+IF(AND(ISNUMBER(OFFSET('Sanitation Data'!$F$11,0,10*ROW('Sanitation Data'!F165))),'Data Summary'!CX171="Yes"),OFFSET('Sanitation Data'!$F$11,0,10*ROW('Sanitation Data'!F165)),NA())</f>
        <v>#N/A</v>
      </c>
      <c r="AJ171" s="517" t="e">
        <f ca="1">+IF(AND(ISNUMBER(OFFSET('Sanitation Data'!$F$12,0,10*ROW('Sanitation Data'!F165))),'Data Summary'!CY171="Yes"),OFFSET('Sanitation Data'!$F$12,0,10*ROW('Sanitation Data'!F165)),NA())</f>
        <v>#N/A</v>
      </c>
      <c r="AK171" s="517" t="e">
        <f ca="1">+IF(AND(ISNUMBER(OFFSET('Sanitation Data'!$G$4,0,10*ROW('Sanitation Data'!G165))),'Data Summary'!CZ171="Yes"),100-OFFSET('Sanitation Data'!$G$4,0,10*ROW('Sanitation Data'!G165)),NA())</f>
        <v>#N/A</v>
      </c>
      <c r="AL171" s="517" t="e">
        <f ca="1">+IF(AND(ISNUMBER(OFFSET('Sanitation Data'!$G$6,0,10*ROW('Sanitation Data'!G165))),'Data Summary'!DA171="Yes"),OFFSET('Sanitation Data'!$G$6,0,10*ROW('Sanitation Data'!G165)),NA())</f>
        <v>#N/A</v>
      </c>
      <c r="AM171" s="517" t="e">
        <f ca="1">+IF(AND(ISNUMBER(OFFSET('Sanitation Data'!$G$10,0,10*ROW('Sanitation Data'!G165))),'Data Summary'!DB171="Yes"),OFFSET('Sanitation Data'!$G$10,0,10*ROW('Sanitation Data'!G165)),NA())</f>
        <v>#N/A</v>
      </c>
      <c r="AN171" s="517" t="e">
        <f ca="1">+IF(AND(ISNUMBER(OFFSET('Sanitation Data'!$G$11,0,10*ROW('Sanitation Data'!G165))),'Data Summary'!DC171="Yes"),OFFSET('Sanitation Data'!$G$11,0,10*ROW('Sanitation Data'!G165)),NA())</f>
        <v>#N/A</v>
      </c>
      <c r="AO171" s="517" t="e">
        <f ca="1">+IF(AND(ISNUMBER(OFFSET('Sanitation Data'!$G$12,0,10*ROW('Sanitation Data'!G165))),'Data Summary'!DD171="Yes"),OFFSET('Sanitation Data'!$G$12,0,10*ROW('Sanitation Data'!G165)),NA())</f>
        <v>#N/A</v>
      </c>
      <c r="AP171" s="517" t="e">
        <f ca="1">+IF(AND(ISNUMBER(OFFSET('Sanitation Data'!$H$4,0,10*ROW('Sanitation Data'!H165))),'Data Summary'!DE171="Yes"),100-OFFSET('Sanitation Data'!$H$4,0,10*ROW('Sanitation Data'!H165)),NA())</f>
        <v>#N/A</v>
      </c>
      <c r="AQ171" s="517" t="e">
        <f ca="1">+IF(AND(ISNUMBER(OFFSET('Sanitation Data'!$H$6,0,10*ROW('Sanitation Data'!H165))),'Data Summary'!DF171="Yes"),OFFSET('Sanitation Data'!$H$6,0,10*ROW('Sanitation Data'!H165)),NA())</f>
        <v>#N/A</v>
      </c>
      <c r="AR171" s="517" t="e">
        <f ca="1">+IF(AND(ISNUMBER(OFFSET('Sanitation Data'!$H$10,0,10*ROW('Sanitation Data'!H165))),'Data Summary'!DG171="Yes"),OFFSET('Sanitation Data'!$H$10,0,10*ROW('Sanitation Data'!H165)),NA())</f>
        <v>#N/A</v>
      </c>
      <c r="AS171" s="517" t="e">
        <f ca="1">+IF(AND(ISNUMBER(OFFSET('Sanitation Data'!$H$11,0,10*ROW('Sanitation Data'!H165))),'Data Summary'!DH171="Yes"),OFFSET('Sanitation Data'!$H$11,0,10*ROW('Sanitation Data'!H165)),NA())</f>
        <v>#N/A</v>
      </c>
      <c r="AT171" s="517" t="e">
        <f ca="1">+IF(AND(ISNUMBER(OFFSET('Sanitation Data'!$H$12,0,10*ROW('Sanitation Data'!H165))),'Data Summary'!DI171="Yes"),OFFSET('Sanitation Data'!$H$12,0,10*ROW('Sanitation Data'!H165)),NA())</f>
        <v>#N/A</v>
      </c>
      <c r="AU171" s="517" t="e">
        <f ca="1">+IF(AND(ISNUMBER(OFFSET('Sanitation Data'!$I$4,0,10*ROW('Sanitation Data'!I165))),'Data Summary'!DJ171="Yes"),100-OFFSET('Sanitation Data'!$I$4,0,10*ROW('Sanitation Data'!I165)),NA())</f>
        <v>#N/A</v>
      </c>
      <c r="AV171" s="517" t="e">
        <f ca="1">+IF(AND(ISNUMBER(OFFSET('Sanitation Data'!$I$6,0,10*ROW('Sanitation Data'!I165))),'Data Summary'!DK171="Yes"),OFFSET('Sanitation Data'!$I$6,0,10*ROW('Sanitation Data'!I165)),NA())</f>
        <v>#N/A</v>
      </c>
      <c r="AW171" s="517" t="e">
        <f ca="1">+IF(AND(ISNUMBER(OFFSET('Sanitation Data'!$I$10,0,10*ROW('Sanitation Data'!I165))),'Data Summary'!DL171="Yes"),OFFSET('Sanitation Data'!$I$10,0,10*ROW('Sanitation Data'!I165)),NA())</f>
        <v>#N/A</v>
      </c>
      <c r="AX171" s="517" t="e">
        <f ca="1">+IF(AND(ISNUMBER(OFFSET('Sanitation Data'!$I$11,0,10*ROW('Sanitation Data'!I165))),'Data Summary'!DM171="Yes"),OFFSET('Sanitation Data'!$I$11,0,10*ROW('Sanitation Data'!I165)),NA())</f>
        <v>#N/A</v>
      </c>
      <c r="AY171" s="517" t="e">
        <f ca="1">+IF(AND(ISNUMBER(OFFSET('Sanitation Data'!$I$12,0,10*ROW('Sanitation Data'!I165))),'Data Summary'!DN171="Yes"),OFFSET('Sanitation Data'!$I$12,0,10*ROW('Sanitation Data'!I165)),NA())</f>
        <v>#N/A</v>
      </c>
      <c r="AZ171" s="518" t="e">
        <f ca="1">+IF(AND(ISNUMBER(OFFSET('Hygiene Data'!$D$5,0,10*ROW('Hygiene Data'!D165))),'Data Summary'!DO171="Yes"),OFFSET('Hygiene Data'!$D$5,0,10*ROW('Hygiene Data'!D165)),NA())</f>
        <v>#N/A</v>
      </c>
      <c r="BA171" s="518" t="e">
        <f ca="1">+IF(AND(ISNUMBER(OFFSET('Hygiene Data'!$D$7,0,10*ROW('Hygiene Data'!D165))),'Data Summary'!DP171="Yes"),OFFSET('Hygiene Data'!$D$7,0,10*ROW('Hygiene Data'!D165)),NA())</f>
        <v>#N/A</v>
      </c>
      <c r="BB171" s="518" t="e">
        <f ca="1">+IF(AND(ISNUMBER(OFFSET('Hygiene Data'!$D$9,0,10*ROW('Hygiene Data'!D165))),'Data Summary'!DQ171="Yes"),OFFSET('Hygiene Data'!$D$9,0,10*ROW('Hygiene Data'!D165)),NA())</f>
        <v>#N/A</v>
      </c>
      <c r="BC171" s="518" t="e">
        <f ca="1">+IF(AND(ISNUMBER(OFFSET('Hygiene Data'!$E$5,0,10*ROW('Hygiene Data'!E165))),'Data Summary'!DR171="Yes"),OFFSET('Hygiene Data'!$E$5,0,10*ROW('Hygiene Data'!E165)),NA())</f>
        <v>#N/A</v>
      </c>
      <c r="BD171" s="518" t="e">
        <f ca="1">+IF(AND(ISNUMBER(OFFSET('Hygiene Data'!$E$7,0,10*ROW('Hygiene Data'!E165))),'Data Summary'!DS171="Yes"),OFFSET('Hygiene Data'!$E$7,0,10*ROW('Hygiene Data'!E165)),NA())</f>
        <v>#N/A</v>
      </c>
      <c r="BE171" s="518" t="e">
        <f ca="1">+IF(AND(ISNUMBER(OFFSET('Hygiene Data'!$E$9,0,10*ROW('Hygiene Data'!E165))),'Data Summary'!DT171="Yes"),OFFSET('Hygiene Data'!$E$9,0,10*ROW('Hygiene Data'!E165)),NA())</f>
        <v>#N/A</v>
      </c>
      <c r="BF171" s="518" t="e">
        <f ca="1">+IF(AND(ISNUMBER(OFFSET('Hygiene Data'!$F$5,0,10*ROW('Hygiene Data'!F165))),'Data Summary'!DU171="Yes"),OFFSET('Hygiene Data'!$F$5,0,10*ROW('Hygiene Data'!F165)),NA())</f>
        <v>#N/A</v>
      </c>
      <c r="BG171" s="518" t="e">
        <f ca="1">+IF(AND(ISNUMBER(OFFSET('Hygiene Data'!$F$7,0,10*ROW('Hygiene Data'!F165))),'Data Summary'!DV171="Yes"),OFFSET('Hygiene Data'!$F$7,0,10*ROW('Hygiene Data'!F165)),NA())</f>
        <v>#N/A</v>
      </c>
      <c r="BH171" s="518" t="e">
        <f ca="1">+IF(AND(ISNUMBER(OFFSET('Hygiene Data'!$F$9,0,10*ROW('Hygiene Data'!F165))),'Data Summary'!DW171="Yes"),OFFSET('Hygiene Data'!$F$9,0,10*ROW('Hygiene Data'!F165)),NA())</f>
        <v>#N/A</v>
      </c>
      <c r="BI171" s="518" t="e">
        <f ca="1">+IF(AND(ISNUMBER(OFFSET('Hygiene Data'!$G$5,0,10*ROW('Hygiene Data'!G165))),'Data Summary'!DX171="Yes"),OFFSET('Hygiene Data'!$G$5,0,10*ROW('Hygiene Data'!G165)),NA())</f>
        <v>#N/A</v>
      </c>
      <c r="BJ171" s="518" t="e">
        <f ca="1">+IF(AND(ISNUMBER(OFFSET('Hygiene Data'!$G$7,0,10*ROW('Hygiene Data'!G165))),'Data Summary'!DY171="Yes"),OFFSET('Hygiene Data'!$G$7,0,10*ROW('Hygiene Data'!G165)),NA())</f>
        <v>#N/A</v>
      </c>
      <c r="BK171" s="518" t="e">
        <f ca="1">+IF(AND(ISNUMBER(OFFSET('Hygiene Data'!$G$9,0,10*ROW('Hygiene Data'!G165))),'Data Summary'!DZ171="Yes"),OFFSET('Hygiene Data'!$G$9,0,10*ROW('Hygiene Data'!G165)),NA())</f>
        <v>#N/A</v>
      </c>
      <c r="BL171" s="518" t="e">
        <f ca="1">+IF(AND(ISNUMBER(OFFSET('Hygiene Data'!$H$5,0,10*ROW('Hygiene Data'!H165))),'Data Summary'!EA171="Yes"),OFFSET('Hygiene Data'!$H$5,0,10*ROW('Hygiene Data'!H165)),NA())</f>
        <v>#N/A</v>
      </c>
      <c r="BM171" s="518" t="e">
        <f ca="1">+IF(AND(ISNUMBER(OFFSET('Hygiene Data'!$H$7,0,10*ROW('Hygiene Data'!H165))),'Data Summary'!EB171="Yes"),OFFSET('Hygiene Data'!$H$7,0,10*ROW('Hygiene Data'!H165)),NA())</f>
        <v>#N/A</v>
      </c>
      <c r="BN171" s="518" t="e">
        <f ca="1">+IF(AND(ISNUMBER(OFFSET('Hygiene Data'!$H$9,0,10*ROW('Hygiene Data'!H165))),'Data Summary'!EC171="Yes"),OFFSET('Hygiene Data'!$H$9,0,10*ROW('Hygiene Data'!H165)),NA())</f>
        <v>#N/A</v>
      </c>
      <c r="BO171" s="518" t="e">
        <f ca="1">+IF(AND(ISNUMBER(OFFSET('Hygiene Data'!$I$5,0,10*ROW('Hygiene Data'!I165))),'Data Summary'!ED171="Yes"),OFFSET('Hygiene Data'!$I$5,0,10*ROW('Hygiene Data'!I165)),NA())</f>
        <v>#N/A</v>
      </c>
      <c r="BP171" s="518" t="e">
        <f ca="1">+IF(AND(ISNUMBER(OFFSET('Hygiene Data'!$I$7,0,10*ROW('Hygiene Data'!I165))),'Data Summary'!EE171="Yes"),OFFSET('Hygiene Data'!$I$7,0,10*ROW('Hygiene Data'!I165)),NA())</f>
        <v>#N/A</v>
      </c>
      <c r="BQ171" s="518" t="e">
        <f ca="1">+IF(AND(ISNUMBER(OFFSET('Hygiene Data'!$I$9,0,10*ROW('Hygiene Data'!I165))),'Data Summary'!EF171="Yes"),OFFSET('Hygiene Data'!$I$9,0,10*ROW('Hygiene Data'!I165)),NA())</f>
        <v>#N/A</v>
      </c>
    </row>
    <row r="172" spans="1:69" x14ac:dyDescent="0.25">
      <c r="A172" s="514" t="e">
        <f ca="1">+RIGHT('Data Summary'!A172,LEN('Data Summary'!A172)-9)</f>
        <v>#VALUE!</v>
      </c>
      <c r="B172" s="488" t="str">
        <f ca="1">+IF(ISTEXT('Data Summary'!B172),'Data Summary'!B172,"")</f>
        <v/>
      </c>
      <c r="C172" s="515" t="e">
        <f ca="1">+VALUE('Data Summary'!C172)</f>
        <v>#VALUE!</v>
      </c>
      <c r="D172" s="516" t="e">
        <f ca="1">+IF(AND(ISNUMBER(OFFSET('Water Data'!$D$4,0,10*ROW('Water Data'!D166))),'Data Summary'!BS172="Yes"),100-OFFSET('Water Data'!$D$4,0,10*ROW('Water Data'!D166)),NA())</f>
        <v>#N/A</v>
      </c>
      <c r="E172" s="516" t="e">
        <f ca="1">+IF(AND(ISNUMBER(OFFSET('Water Data'!$D$6,0,10*ROW('Water Data'!D166))),'Data Summary'!BT172="Yes"),OFFSET('Water Data'!$D$6,0,10*ROW('Water Data'!D166)),NA())</f>
        <v>#N/A</v>
      </c>
      <c r="F172" s="516" t="e">
        <f ca="1">+IF(AND(ISNUMBER(OFFSET('Water Data'!$D$9,0,10*ROW('Water Data'!D166))),'Data Summary'!BU172="Yes"),OFFSET('Water Data'!$D$9,0,10*ROW('Water Data'!D166)),NA())</f>
        <v>#N/A</v>
      </c>
      <c r="G172" s="516" t="e">
        <f ca="1">+IF(AND(ISNUMBER(OFFSET('Water Data'!$E$4,0,10*ROW('Water Data'!E166))),'Data Summary'!BV172="Yes"),100-OFFSET('Water Data'!$E$4,0,10*ROW('Water Data'!E166)),NA())</f>
        <v>#N/A</v>
      </c>
      <c r="H172" s="516" t="e">
        <f ca="1">+IF(AND(ISNUMBER(OFFSET('Water Data'!$E$6,0,10*ROW('Water Data'!E166))),'Data Summary'!BW172="Yes"),OFFSET('Water Data'!$E$6,0,10*ROW('Water Data'!E166)),NA())</f>
        <v>#N/A</v>
      </c>
      <c r="I172" s="516" t="e">
        <f ca="1">+IF(AND(ISNUMBER(OFFSET('Water Data'!$E$9,0,10*ROW('Water Data'!E166))),'Data Summary'!BX172="Yes"),OFFSET('Water Data'!$E$9,0,10*ROW('Water Data'!E166)),NA())</f>
        <v>#N/A</v>
      </c>
      <c r="J172" s="516" t="e">
        <f ca="1">+IF(AND(ISNUMBER(OFFSET('Water Data'!$F$4,0,10*ROW('Water Data'!F166))),'Data Summary'!BY172="Yes"),100-OFFSET('Water Data'!$F$4,0,10*ROW('Water Data'!F166)),NA())</f>
        <v>#N/A</v>
      </c>
      <c r="K172" s="516" t="e">
        <f ca="1">+IF(AND(ISNUMBER(OFFSET('Water Data'!$F$6,0,10*ROW('Water Data'!F166))),'Data Summary'!BZ172="Yes"),OFFSET('Water Data'!$F$6,0,10*ROW('Water Data'!F166)),NA())</f>
        <v>#N/A</v>
      </c>
      <c r="L172" s="516" t="e">
        <f ca="1">+IF(AND(ISNUMBER(OFFSET('Water Data'!$F$9,0,10*ROW('Water Data'!F166))),'Data Summary'!CA172="Yes"),OFFSET('Water Data'!$F$9,0,10*ROW('Water Data'!F166)),NA())</f>
        <v>#N/A</v>
      </c>
      <c r="M172" s="516" t="e">
        <f ca="1">+IF(AND(ISNUMBER(OFFSET('Water Data'!$G$4,0,10*ROW('Water Data'!G166))),'Data Summary'!CB172="Yes"),100-OFFSET('Water Data'!$G$4,0,10*ROW('Water Data'!G166)),NA())</f>
        <v>#N/A</v>
      </c>
      <c r="N172" s="516" t="e">
        <f ca="1">+IF(AND(ISNUMBER(OFFSET('Water Data'!$G$6,0,10*ROW('Water Data'!G166))),'Data Summary'!CC172="Yes"),OFFSET('Water Data'!$G$6,0,10*ROW('Water Data'!G166)),NA())</f>
        <v>#N/A</v>
      </c>
      <c r="O172" s="516" t="e">
        <f ca="1">+IF(AND(ISNUMBER(OFFSET('Water Data'!$G$9,0,10*ROW('Water Data'!G166))),'Data Summary'!CD172="Yes"),OFFSET('Water Data'!$G$9,0,10*ROW('Water Data'!G166)),NA())</f>
        <v>#N/A</v>
      </c>
      <c r="P172" s="516" t="e">
        <f ca="1">+IF(AND(ISNUMBER(OFFSET('Water Data'!$H$4,0,10*ROW('Water Data'!H166))),'Data Summary'!CE172="Yes"),100-OFFSET('Water Data'!$H$4,0,10*ROW('Water Data'!H166)),NA())</f>
        <v>#N/A</v>
      </c>
      <c r="Q172" s="516" t="e">
        <f ca="1">+IF(AND(ISNUMBER(OFFSET('Water Data'!$H$6,0,10*ROW('Water Data'!H166))),'Data Summary'!CF172="Yes"),OFFSET('Water Data'!$H$6,0,10*ROW('Water Data'!H166)),NA())</f>
        <v>#N/A</v>
      </c>
      <c r="R172" s="516" t="e">
        <f ca="1">+IF(AND(ISNUMBER(OFFSET('Water Data'!$H$9,0,10*ROW('Water Data'!H166))),'Data Summary'!CG172="Yes"),OFFSET('Water Data'!$H$9,0,10*ROW('Water Data'!H166)),NA())</f>
        <v>#N/A</v>
      </c>
      <c r="S172" s="516" t="e">
        <f ca="1">+IF(AND(ISNUMBER(OFFSET('Water Data'!$I$4,0,10*ROW('Water Data'!I166))),'Data Summary'!CH172="Yes"),100-OFFSET('Water Data'!$I$4,0,10*ROW('Water Data'!I166)),NA())</f>
        <v>#N/A</v>
      </c>
      <c r="T172" s="516" t="e">
        <f ca="1">+IF(AND(ISNUMBER(OFFSET('Water Data'!$I$6,0,10*ROW('Water Data'!I166))),'Data Summary'!CI172="Yes"),OFFSET('Water Data'!$I$6,0,10*ROW('Water Data'!I166)),NA())</f>
        <v>#N/A</v>
      </c>
      <c r="U172" s="516" t="e">
        <f ca="1">+IF(AND(ISNUMBER(OFFSET('Water Data'!$I$9,0,10*ROW('Water Data'!I166))),'Data Summary'!CJ172="Yes"),OFFSET('Water Data'!$I$9,0,10*ROW('Water Data'!I166)),NA())</f>
        <v>#N/A</v>
      </c>
      <c r="V172" s="517" t="e">
        <f ca="1">+IF(AND(ISNUMBER(OFFSET('Sanitation Data'!$D$4,0,10*ROW('Sanitation Data'!D166))),'Data Summary'!CK172="Yes"),100-OFFSET('Sanitation Data'!$D$4,0,10*ROW('Sanitation Data'!D166)),NA())</f>
        <v>#N/A</v>
      </c>
      <c r="W172" s="517" t="e">
        <f ca="1">+IF(AND(ISNUMBER(OFFSET('Sanitation Data'!$D$6,0,10*ROW('Sanitation Data'!D166))),'Data Summary'!CL172="Yes"),OFFSET('Sanitation Data'!$D$6,0,10*ROW('Sanitation Data'!D166)),NA())</f>
        <v>#N/A</v>
      </c>
      <c r="X172" s="517" t="e">
        <f ca="1">+IF(AND(ISNUMBER(OFFSET('Sanitation Data'!$D$10,0,10*ROW('Sanitation Data'!D166))),'Data Summary'!CM172="Yes"),OFFSET('Sanitation Data'!$D$10,0,10*ROW('Sanitation Data'!D166)),NA())</f>
        <v>#N/A</v>
      </c>
      <c r="Y172" s="517" t="e">
        <f ca="1">+IF(AND(ISNUMBER(OFFSET('Sanitation Data'!$D$11,0,10*ROW('Sanitation Data'!D166))),'Data Summary'!CN172="Yes"),OFFSET('Sanitation Data'!$D$11,0,10*ROW('Sanitation Data'!D166)),NA())</f>
        <v>#N/A</v>
      </c>
      <c r="Z172" s="517" t="e">
        <f ca="1">+IF(AND(ISNUMBER(OFFSET('Sanitation Data'!$D$12,0,10*ROW('Sanitation Data'!D166))),'Data Summary'!CO172="Yes"),OFFSET('Sanitation Data'!$D$12,0,10*ROW('Sanitation Data'!D166)),NA())</f>
        <v>#N/A</v>
      </c>
      <c r="AA172" s="517" t="e">
        <f ca="1">+IF(AND(ISNUMBER(OFFSET('Sanitation Data'!$E$4,0,10*ROW('Sanitation Data'!E166))),'Data Summary'!CP172="Yes"),100-OFFSET('Sanitation Data'!$E$4,0,10*ROW('Sanitation Data'!E166)),NA())</f>
        <v>#N/A</v>
      </c>
      <c r="AB172" s="517" t="e">
        <f ca="1">+IF(AND(ISNUMBER(OFFSET('Sanitation Data'!$E$6,0,10*ROW('Sanitation Data'!E166))),'Data Summary'!CQ172="Yes"),OFFSET('Sanitation Data'!$E$6,0,10*ROW('Sanitation Data'!E166)),NA())</f>
        <v>#N/A</v>
      </c>
      <c r="AC172" s="517" t="e">
        <f ca="1">+IF(AND(ISNUMBER(OFFSET('Sanitation Data'!$E$10,0,10*ROW('Sanitation Data'!E166))),'Data Summary'!CR172="Yes"),OFFSET('Sanitation Data'!$E$10,0,10*ROW('Sanitation Data'!E166)),NA())</f>
        <v>#N/A</v>
      </c>
      <c r="AD172" s="517" t="e">
        <f ca="1">+IF(AND(ISNUMBER(OFFSET('Sanitation Data'!$E$11,0,10*ROW('Sanitation Data'!E166))),'Data Summary'!CS172="Yes"),OFFSET('Sanitation Data'!$E$11,0,10*ROW('Sanitation Data'!E166)),NA())</f>
        <v>#N/A</v>
      </c>
      <c r="AE172" s="517" t="e">
        <f ca="1">+IF(AND(ISNUMBER(OFFSET('Sanitation Data'!$E$12,0,10*ROW('Sanitation Data'!E166))),'Data Summary'!CT172="Yes"),OFFSET('Sanitation Data'!$E$12,0,10*ROW('Sanitation Data'!E166)),NA())</f>
        <v>#N/A</v>
      </c>
      <c r="AF172" s="517" t="e">
        <f ca="1">+IF(AND(ISNUMBER(OFFSET('Sanitation Data'!$F$4,0,10*ROW('Sanitation Data'!F166))),'Data Summary'!CU172="Yes"),100-OFFSET('Sanitation Data'!$F$4,0,10*ROW('Sanitation Data'!F166)),NA())</f>
        <v>#N/A</v>
      </c>
      <c r="AG172" s="517" t="e">
        <f ca="1">+IF(AND(ISNUMBER(OFFSET('Sanitation Data'!$F$6,0,10*ROW('Sanitation Data'!F166))),'Data Summary'!CV172="Yes"),OFFSET('Sanitation Data'!$F$6,0,10*ROW('Sanitation Data'!F166)),NA())</f>
        <v>#N/A</v>
      </c>
      <c r="AH172" s="517" t="e">
        <f ca="1">+IF(AND(ISNUMBER(OFFSET('Sanitation Data'!$F$10,0,10*ROW('Sanitation Data'!F166))),'Data Summary'!CW172="Yes"),OFFSET('Sanitation Data'!$F$10,0,10*ROW('Sanitation Data'!F166)),NA())</f>
        <v>#N/A</v>
      </c>
      <c r="AI172" s="517" t="e">
        <f ca="1">+IF(AND(ISNUMBER(OFFSET('Sanitation Data'!$F$11,0,10*ROW('Sanitation Data'!F166))),'Data Summary'!CX172="Yes"),OFFSET('Sanitation Data'!$F$11,0,10*ROW('Sanitation Data'!F166)),NA())</f>
        <v>#N/A</v>
      </c>
      <c r="AJ172" s="517" t="e">
        <f ca="1">+IF(AND(ISNUMBER(OFFSET('Sanitation Data'!$F$12,0,10*ROW('Sanitation Data'!F166))),'Data Summary'!CY172="Yes"),OFFSET('Sanitation Data'!$F$12,0,10*ROW('Sanitation Data'!F166)),NA())</f>
        <v>#N/A</v>
      </c>
      <c r="AK172" s="517" t="e">
        <f ca="1">+IF(AND(ISNUMBER(OFFSET('Sanitation Data'!$G$4,0,10*ROW('Sanitation Data'!G166))),'Data Summary'!CZ172="Yes"),100-OFFSET('Sanitation Data'!$G$4,0,10*ROW('Sanitation Data'!G166)),NA())</f>
        <v>#N/A</v>
      </c>
      <c r="AL172" s="517" t="e">
        <f ca="1">+IF(AND(ISNUMBER(OFFSET('Sanitation Data'!$G$6,0,10*ROW('Sanitation Data'!G166))),'Data Summary'!DA172="Yes"),OFFSET('Sanitation Data'!$G$6,0,10*ROW('Sanitation Data'!G166)),NA())</f>
        <v>#N/A</v>
      </c>
      <c r="AM172" s="517" t="e">
        <f ca="1">+IF(AND(ISNUMBER(OFFSET('Sanitation Data'!$G$10,0,10*ROW('Sanitation Data'!G166))),'Data Summary'!DB172="Yes"),OFFSET('Sanitation Data'!$G$10,0,10*ROW('Sanitation Data'!G166)),NA())</f>
        <v>#N/A</v>
      </c>
      <c r="AN172" s="517" t="e">
        <f ca="1">+IF(AND(ISNUMBER(OFFSET('Sanitation Data'!$G$11,0,10*ROW('Sanitation Data'!G166))),'Data Summary'!DC172="Yes"),OFFSET('Sanitation Data'!$G$11,0,10*ROW('Sanitation Data'!G166)),NA())</f>
        <v>#N/A</v>
      </c>
      <c r="AO172" s="517" t="e">
        <f ca="1">+IF(AND(ISNUMBER(OFFSET('Sanitation Data'!$G$12,0,10*ROW('Sanitation Data'!G166))),'Data Summary'!DD172="Yes"),OFFSET('Sanitation Data'!$G$12,0,10*ROW('Sanitation Data'!G166)),NA())</f>
        <v>#N/A</v>
      </c>
      <c r="AP172" s="517" t="e">
        <f ca="1">+IF(AND(ISNUMBER(OFFSET('Sanitation Data'!$H$4,0,10*ROW('Sanitation Data'!H166))),'Data Summary'!DE172="Yes"),100-OFFSET('Sanitation Data'!$H$4,0,10*ROW('Sanitation Data'!H166)),NA())</f>
        <v>#N/A</v>
      </c>
      <c r="AQ172" s="517" t="e">
        <f ca="1">+IF(AND(ISNUMBER(OFFSET('Sanitation Data'!$H$6,0,10*ROW('Sanitation Data'!H166))),'Data Summary'!DF172="Yes"),OFFSET('Sanitation Data'!$H$6,0,10*ROW('Sanitation Data'!H166)),NA())</f>
        <v>#N/A</v>
      </c>
      <c r="AR172" s="517" t="e">
        <f ca="1">+IF(AND(ISNUMBER(OFFSET('Sanitation Data'!$H$10,0,10*ROW('Sanitation Data'!H166))),'Data Summary'!DG172="Yes"),OFFSET('Sanitation Data'!$H$10,0,10*ROW('Sanitation Data'!H166)),NA())</f>
        <v>#N/A</v>
      </c>
      <c r="AS172" s="517" t="e">
        <f ca="1">+IF(AND(ISNUMBER(OFFSET('Sanitation Data'!$H$11,0,10*ROW('Sanitation Data'!H166))),'Data Summary'!DH172="Yes"),OFFSET('Sanitation Data'!$H$11,0,10*ROW('Sanitation Data'!H166)),NA())</f>
        <v>#N/A</v>
      </c>
      <c r="AT172" s="517" t="e">
        <f ca="1">+IF(AND(ISNUMBER(OFFSET('Sanitation Data'!$H$12,0,10*ROW('Sanitation Data'!H166))),'Data Summary'!DI172="Yes"),OFFSET('Sanitation Data'!$H$12,0,10*ROW('Sanitation Data'!H166)),NA())</f>
        <v>#N/A</v>
      </c>
      <c r="AU172" s="517" t="e">
        <f ca="1">+IF(AND(ISNUMBER(OFFSET('Sanitation Data'!$I$4,0,10*ROW('Sanitation Data'!I166))),'Data Summary'!DJ172="Yes"),100-OFFSET('Sanitation Data'!$I$4,0,10*ROW('Sanitation Data'!I166)),NA())</f>
        <v>#N/A</v>
      </c>
      <c r="AV172" s="517" t="e">
        <f ca="1">+IF(AND(ISNUMBER(OFFSET('Sanitation Data'!$I$6,0,10*ROW('Sanitation Data'!I166))),'Data Summary'!DK172="Yes"),OFFSET('Sanitation Data'!$I$6,0,10*ROW('Sanitation Data'!I166)),NA())</f>
        <v>#N/A</v>
      </c>
      <c r="AW172" s="517" t="e">
        <f ca="1">+IF(AND(ISNUMBER(OFFSET('Sanitation Data'!$I$10,0,10*ROW('Sanitation Data'!I166))),'Data Summary'!DL172="Yes"),OFFSET('Sanitation Data'!$I$10,0,10*ROW('Sanitation Data'!I166)),NA())</f>
        <v>#N/A</v>
      </c>
      <c r="AX172" s="517" t="e">
        <f ca="1">+IF(AND(ISNUMBER(OFFSET('Sanitation Data'!$I$11,0,10*ROW('Sanitation Data'!I166))),'Data Summary'!DM172="Yes"),OFFSET('Sanitation Data'!$I$11,0,10*ROW('Sanitation Data'!I166)),NA())</f>
        <v>#N/A</v>
      </c>
      <c r="AY172" s="517" t="e">
        <f ca="1">+IF(AND(ISNUMBER(OFFSET('Sanitation Data'!$I$12,0,10*ROW('Sanitation Data'!I166))),'Data Summary'!DN172="Yes"),OFFSET('Sanitation Data'!$I$12,0,10*ROW('Sanitation Data'!I166)),NA())</f>
        <v>#N/A</v>
      </c>
      <c r="AZ172" s="518" t="e">
        <f ca="1">+IF(AND(ISNUMBER(OFFSET('Hygiene Data'!$D$5,0,10*ROW('Hygiene Data'!D166))),'Data Summary'!DO172="Yes"),OFFSET('Hygiene Data'!$D$5,0,10*ROW('Hygiene Data'!D166)),NA())</f>
        <v>#N/A</v>
      </c>
      <c r="BA172" s="518" t="e">
        <f ca="1">+IF(AND(ISNUMBER(OFFSET('Hygiene Data'!$D$7,0,10*ROW('Hygiene Data'!D166))),'Data Summary'!DP172="Yes"),OFFSET('Hygiene Data'!$D$7,0,10*ROW('Hygiene Data'!D166)),NA())</f>
        <v>#N/A</v>
      </c>
      <c r="BB172" s="518" t="e">
        <f ca="1">+IF(AND(ISNUMBER(OFFSET('Hygiene Data'!$D$9,0,10*ROW('Hygiene Data'!D166))),'Data Summary'!DQ172="Yes"),OFFSET('Hygiene Data'!$D$9,0,10*ROW('Hygiene Data'!D166)),NA())</f>
        <v>#N/A</v>
      </c>
      <c r="BC172" s="518" t="e">
        <f ca="1">+IF(AND(ISNUMBER(OFFSET('Hygiene Data'!$E$5,0,10*ROW('Hygiene Data'!E166))),'Data Summary'!DR172="Yes"),OFFSET('Hygiene Data'!$E$5,0,10*ROW('Hygiene Data'!E166)),NA())</f>
        <v>#N/A</v>
      </c>
      <c r="BD172" s="518" t="e">
        <f ca="1">+IF(AND(ISNUMBER(OFFSET('Hygiene Data'!$E$7,0,10*ROW('Hygiene Data'!E166))),'Data Summary'!DS172="Yes"),OFFSET('Hygiene Data'!$E$7,0,10*ROW('Hygiene Data'!E166)),NA())</f>
        <v>#N/A</v>
      </c>
      <c r="BE172" s="518" t="e">
        <f ca="1">+IF(AND(ISNUMBER(OFFSET('Hygiene Data'!$E$9,0,10*ROW('Hygiene Data'!E166))),'Data Summary'!DT172="Yes"),OFFSET('Hygiene Data'!$E$9,0,10*ROW('Hygiene Data'!E166)),NA())</f>
        <v>#N/A</v>
      </c>
      <c r="BF172" s="518" t="e">
        <f ca="1">+IF(AND(ISNUMBER(OFFSET('Hygiene Data'!$F$5,0,10*ROW('Hygiene Data'!F166))),'Data Summary'!DU172="Yes"),OFFSET('Hygiene Data'!$F$5,0,10*ROW('Hygiene Data'!F166)),NA())</f>
        <v>#N/A</v>
      </c>
      <c r="BG172" s="518" t="e">
        <f ca="1">+IF(AND(ISNUMBER(OFFSET('Hygiene Data'!$F$7,0,10*ROW('Hygiene Data'!F166))),'Data Summary'!DV172="Yes"),OFFSET('Hygiene Data'!$F$7,0,10*ROW('Hygiene Data'!F166)),NA())</f>
        <v>#N/A</v>
      </c>
      <c r="BH172" s="518" t="e">
        <f ca="1">+IF(AND(ISNUMBER(OFFSET('Hygiene Data'!$F$9,0,10*ROW('Hygiene Data'!F166))),'Data Summary'!DW172="Yes"),OFFSET('Hygiene Data'!$F$9,0,10*ROW('Hygiene Data'!F166)),NA())</f>
        <v>#N/A</v>
      </c>
      <c r="BI172" s="518" t="e">
        <f ca="1">+IF(AND(ISNUMBER(OFFSET('Hygiene Data'!$G$5,0,10*ROW('Hygiene Data'!G166))),'Data Summary'!DX172="Yes"),OFFSET('Hygiene Data'!$G$5,0,10*ROW('Hygiene Data'!G166)),NA())</f>
        <v>#N/A</v>
      </c>
      <c r="BJ172" s="518" t="e">
        <f ca="1">+IF(AND(ISNUMBER(OFFSET('Hygiene Data'!$G$7,0,10*ROW('Hygiene Data'!G166))),'Data Summary'!DY172="Yes"),OFFSET('Hygiene Data'!$G$7,0,10*ROW('Hygiene Data'!G166)),NA())</f>
        <v>#N/A</v>
      </c>
      <c r="BK172" s="518" t="e">
        <f ca="1">+IF(AND(ISNUMBER(OFFSET('Hygiene Data'!$G$9,0,10*ROW('Hygiene Data'!G166))),'Data Summary'!DZ172="Yes"),OFFSET('Hygiene Data'!$G$9,0,10*ROW('Hygiene Data'!G166)),NA())</f>
        <v>#N/A</v>
      </c>
      <c r="BL172" s="518" t="e">
        <f ca="1">+IF(AND(ISNUMBER(OFFSET('Hygiene Data'!$H$5,0,10*ROW('Hygiene Data'!H166))),'Data Summary'!EA172="Yes"),OFFSET('Hygiene Data'!$H$5,0,10*ROW('Hygiene Data'!H166)),NA())</f>
        <v>#N/A</v>
      </c>
      <c r="BM172" s="518" t="e">
        <f ca="1">+IF(AND(ISNUMBER(OFFSET('Hygiene Data'!$H$7,0,10*ROW('Hygiene Data'!H166))),'Data Summary'!EB172="Yes"),OFFSET('Hygiene Data'!$H$7,0,10*ROW('Hygiene Data'!H166)),NA())</f>
        <v>#N/A</v>
      </c>
      <c r="BN172" s="518" t="e">
        <f ca="1">+IF(AND(ISNUMBER(OFFSET('Hygiene Data'!$H$9,0,10*ROW('Hygiene Data'!H166))),'Data Summary'!EC172="Yes"),OFFSET('Hygiene Data'!$H$9,0,10*ROW('Hygiene Data'!H166)),NA())</f>
        <v>#N/A</v>
      </c>
      <c r="BO172" s="518" t="e">
        <f ca="1">+IF(AND(ISNUMBER(OFFSET('Hygiene Data'!$I$5,0,10*ROW('Hygiene Data'!I166))),'Data Summary'!ED172="Yes"),OFFSET('Hygiene Data'!$I$5,0,10*ROW('Hygiene Data'!I166)),NA())</f>
        <v>#N/A</v>
      </c>
      <c r="BP172" s="518" t="e">
        <f ca="1">+IF(AND(ISNUMBER(OFFSET('Hygiene Data'!$I$7,0,10*ROW('Hygiene Data'!I166))),'Data Summary'!EE172="Yes"),OFFSET('Hygiene Data'!$I$7,0,10*ROW('Hygiene Data'!I166)),NA())</f>
        <v>#N/A</v>
      </c>
      <c r="BQ172" s="518" t="e">
        <f ca="1">+IF(AND(ISNUMBER(OFFSET('Hygiene Data'!$I$9,0,10*ROW('Hygiene Data'!I166))),'Data Summary'!EF172="Yes"),OFFSET('Hygiene Data'!$I$9,0,10*ROW('Hygiene Data'!I166)),NA())</f>
        <v>#N/A</v>
      </c>
    </row>
    <row r="173" spans="1:69" x14ac:dyDescent="0.25">
      <c r="A173" s="514" t="e">
        <f ca="1">+RIGHT('Data Summary'!A173,LEN('Data Summary'!A173)-9)</f>
        <v>#VALUE!</v>
      </c>
      <c r="B173" s="488" t="str">
        <f ca="1">+IF(ISTEXT('Data Summary'!B173),'Data Summary'!B173,"")</f>
        <v/>
      </c>
      <c r="C173" s="515" t="e">
        <f ca="1">+VALUE('Data Summary'!C173)</f>
        <v>#VALUE!</v>
      </c>
      <c r="D173" s="516" t="e">
        <f ca="1">+IF(AND(ISNUMBER(OFFSET('Water Data'!$D$4,0,10*ROW('Water Data'!D167))),'Data Summary'!BS173="Yes"),100-OFFSET('Water Data'!$D$4,0,10*ROW('Water Data'!D167)),NA())</f>
        <v>#N/A</v>
      </c>
      <c r="E173" s="516" t="e">
        <f ca="1">+IF(AND(ISNUMBER(OFFSET('Water Data'!$D$6,0,10*ROW('Water Data'!D167))),'Data Summary'!BT173="Yes"),OFFSET('Water Data'!$D$6,0,10*ROW('Water Data'!D167)),NA())</f>
        <v>#N/A</v>
      </c>
      <c r="F173" s="516" t="e">
        <f ca="1">+IF(AND(ISNUMBER(OFFSET('Water Data'!$D$9,0,10*ROW('Water Data'!D167))),'Data Summary'!BU173="Yes"),OFFSET('Water Data'!$D$9,0,10*ROW('Water Data'!D167)),NA())</f>
        <v>#N/A</v>
      </c>
      <c r="G173" s="516" t="e">
        <f ca="1">+IF(AND(ISNUMBER(OFFSET('Water Data'!$E$4,0,10*ROW('Water Data'!E167))),'Data Summary'!BV173="Yes"),100-OFFSET('Water Data'!$E$4,0,10*ROW('Water Data'!E167)),NA())</f>
        <v>#N/A</v>
      </c>
      <c r="H173" s="516" t="e">
        <f ca="1">+IF(AND(ISNUMBER(OFFSET('Water Data'!$E$6,0,10*ROW('Water Data'!E167))),'Data Summary'!BW173="Yes"),OFFSET('Water Data'!$E$6,0,10*ROW('Water Data'!E167)),NA())</f>
        <v>#N/A</v>
      </c>
      <c r="I173" s="516" t="e">
        <f ca="1">+IF(AND(ISNUMBER(OFFSET('Water Data'!$E$9,0,10*ROW('Water Data'!E167))),'Data Summary'!BX173="Yes"),OFFSET('Water Data'!$E$9,0,10*ROW('Water Data'!E167)),NA())</f>
        <v>#N/A</v>
      </c>
      <c r="J173" s="516" t="e">
        <f ca="1">+IF(AND(ISNUMBER(OFFSET('Water Data'!$F$4,0,10*ROW('Water Data'!F167))),'Data Summary'!BY173="Yes"),100-OFFSET('Water Data'!$F$4,0,10*ROW('Water Data'!F167)),NA())</f>
        <v>#N/A</v>
      </c>
      <c r="K173" s="516" t="e">
        <f ca="1">+IF(AND(ISNUMBER(OFFSET('Water Data'!$F$6,0,10*ROW('Water Data'!F167))),'Data Summary'!BZ173="Yes"),OFFSET('Water Data'!$F$6,0,10*ROW('Water Data'!F167)),NA())</f>
        <v>#N/A</v>
      </c>
      <c r="L173" s="516" t="e">
        <f ca="1">+IF(AND(ISNUMBER(OFFSET('Water Data'!$F$9,0,10*ROW('Water Data'!F167))),'Data Summary'!CA173="Yes"),OFFSET('Water Data'!$F$9,0,10*ROW('Water Data'!F167)),NA())</f>
        <v>#N/A</v>
      </c>
      <c r="M173" s="516" t="e">
        <f ca="1">+IF(AND(ISNUMBER(OFFSET('Water Data'!$G$4,0,10*ROW('Water Data'!G167))),'Data Summary'!CB173="Yes"),100-OFFSET('Water Data'!$G$4,0,10*ROW('Water Data'!G167)),NA())</f>
        <v>#N/A</v>
      </c>
      <c r="N173" s="516" t="e">
        <f ca="1">+IF(AND(ISNUMBER(OFFSET('Water Data'!$G$6,0,10*ROW('Water Data'!G167))),'Data Summary'!CC173="Yes"),OFFSET('Water Data'!$G$6,0,10*ROW('Water Data'!G167)),NA())</f>
        <v>#N/A</v>
      </c>
      <c r="O173" s="516" t="e">
        <f ca="1">+IF(AND(ISNUMBER(OFFSET('Water Data'!$G$9,0,10*ROW('Water Data'!G167))),'Data Summary'!CD173="Yes"),OFFSET('Water Data'!$G$9,0,10*ROW('Water Data'!G167)),NA())</f>
        <v>#N/A</v>
      </c>
      <c r="P173" s="516" t="e">
        <f ca="1">+IF(AND(ISNUMBER(OFFSET('Water Data'!$H$4,0,10*ROW('Water Data'!H167))),'Data Summary'!CE173="Yes"),100-OFFSET('Water Data'!$H$4,0,10*ROW('Water Data'!H167)),NA())</f>
        <v>#N/A</v>
      </c>
      <c r="Q173" s="516" t="e">
        <f ca="1">+IF(AND(ISNUMBER(OFFSET('Water Data'!$H$6,0,10*ROW('Water Data'!H167))),'Data Summary'!CF173="Yes"),OFFSET('Water Data'!$H$6,0,10*ROW('Water Data'!H167)),NA())</f>
        <v>#N/A</v>
      </c>
      <c r="R173" s="516" t="e">
        <f ca="1">+IF(AND(ISNUMBER(OFFSET('Water Data'!$H$9,0,10*ROW('Water Data'!H167))),'Data Summary'!CG173="Yes"),OFFSET('Water Data'!$H$9,0,10*ROW('Water Data'!H167)),NA())</f>
        <v>#N/A</v>
      </c>
      <c r="S173" s="516" t="e">
        <f ca="1">+IF(AND(ISNUMBER(OFFSET('Water Data'!$I$4,0,10*ROW('Water Data'!I167))),'Data Summary'!CH173="Yes"),100-OFFSET('Water Data'!$I$4,0,10*ROW('Water Data'!I167)),NA())</f>
        <v>#N/A</v>
      </c>
      <c r="T173" s="516" t="e">
        <f ca="1">+IF(AND(ISNUMBER(OFFSET('Water Data'!$I$6,0,10*ROW('Water Data'!I167))),'Data Summary'!CI173="Yes"),OFFSET('Water Data'!$I$6,0,10*ROW('Water Data'!I167)),NA())</f>
        <v>#N/A</v>
      </c>
      <c r="U173" s="516" t="e">
        <f ca="1">+IF(AND(ISNUMBER(OFFSET('Water Data'!$I$9,0,10*ROW('Water Data'!I167))),'Data Summary'!CJ173="Yes"),OFFSET('Water Data'!$I$9,0,10*ROW('Water Data'!I167)),NA())</f>
        <v>#N/A</v>
      </c>
      <c r="V173" s="517" t="e">
        <f ca="1">+IF(AND(ISNUMBER(OFFSET('Sanitation Data'!$D$4,0,10*ROW('Sanitation Data'!D167))),'Data Summary'!CK173="Yes"),100-OFFSET('Sanitation Data'!$D$4,0,10*ROW('Sanitation Data'!D167)),NA())</f>
        <v>#N/A</v>
      </c>
      <c r="W173" s="517" t="e">
        <f ca="1">+IF(AND(ISNUMBER(OFFSET('Sanitation Data'!$D$6,0,10*ROW('Sanitation Data'!D167))),'Data Summary'!CL173="Yes"),OFFSET('Sanitation Data'!$D$6,0,10*ROW('Sanitation Data'!D167)),NA())</f>
        <v>#N/A</v>
      </c>
      <c r="X173" s="517" t="e">
        <f ca="1">+IF(AND(ISNUMBER(OFFSET('Sanitation Data'!$D$10,0,10*ROW('Sanitation Data'!D167))),'Data Summary'!CM173="Yes"),OFFSET('Sanitation Data'!$D$10,0,10*ROW('Sanitation Data'!D167)),NA())</f>
        <v>#N/A</v>
      </c>
      <c r="Y173" s="517" t="e">
        <f ca="1">+IF(AND(ISNUMBER(OFFSET('Sanitation Data'!$D$11,0,10*ROW('Sanitation Data'!D167))),'Data Summary'!CN173="Yes"),OFFSET('Sanitation Data'!$D$11,0,10*ROW('Sanitation Data'!D167)),NA())</f>
        <v>#N/A</v>
      </c>
      <c r="Z173" s="517" t="e">
        <f ca="1">+IF(AND(ISNUMBER(OFFSET('Sanitation Data'!$D$12,0,10*ROW('Sanitation Data'!D167))),'Data Summary'!CO173="Yes"),OFFSET('Sanitation Data'!$D$12,0,10*ROW('Sanitation Data'!D167)),NA())</f>
        <v>#N/A</v>
      </c>
      <c r="AA173" s="517" t="e">
        <f ca="1">+IF(AND(ISNUMBER(OFFSET('Sanitation Data'!$E$4,0,10*ROW('Sanitation Data'!E167))),'Data Summary'!CP173="Yes"),100-OFFSET('Sanitation Data'!$E$4,0,10*ROW('Sanitation Data'!E167)),NA())</f>
        <v>#N/A</v>
      </c>
      <c r="AB173" s="517" t="e">
        <f ca="1">+IF(AND(ISNUMBER(OFFSET('Sanitation Data'!$E$6,0,10*ROW('Sanitation Data'!E167))),'Data Summary'!CQ173="Yes"),OFFSET('Sanitation Data'!$E$6,0,10*ROW('Sanitation Data'!E167)),NA())</f>
        <v>#N/A</v>
      </c>
      <c r="AC173" s="517" t="e">
        <f ca="1">+IF(AND(ISNUMBER(OFFSET('Sanitation Data'!$E$10,0,10*ROW('Sanitation Data'!E167))),'Data Summary'!CR173="Yes"),OFFSET('Sanitation Data'!$E$10,0,10*ROW('Sanitation Data'!E167)),NA())</f>
        <v>#N/A</v>
      </c>
      <c r="AD173" s="517" t="e">
        <f ca="1">+IF(AND(ISNUMBER(OFFSET('Sanitation Data'!$E$11,0,10*ROW('Sanitation Data'!E167))),'Data Summary'!CS173="Yes"),OFFSET('Sanitation Data'!$E$11,0,10*ROW('Sanitation Data'!E167)),NA())</f>
        <v>#N/A</v>
      </c>
      <c r="AE173" s="517" t="e">
        <f ca="1">+IF(AND(ISNUMBER(OFFSET('Sanitation Data'!$E$12,0,10*ROW('Sanitation Data'!E167))),'Data Summary'!CT173="Yes"),OFFSET('Sanitation Data'!$E$12,0,10*ROW('Sanitation Data'!E167)),NA())</f>
        <v>#N/A</v>
      </c>
      <c r="AF173" s="517" t="e">
        <f ca="1">+IF(AND(ISNUMBER(OFFSET('Sanitation Data'!$F$4,0,10*ROW('Sanitation Data'!F167))),'Data Summary'!CU173="Yes"),100-OFFSET('Sanitation Data'!$F$4,0,10*ROW('Sanitation Data'!F167)),NA())</f>
        <v>#N/A</v>
      </c>
      <c r="AG173" s="517" t="e">
        <f ca="1">+IF(AND(ISNUMBER(OFFSET('Sanitation Data'!$F$6,0,10*ROW('Sanitation Data'!F167))),'Data Summary'!CV173="Yes"),OFFSET('Sanitation Data'!$F$6,0,10*ROW('Sanitation Data'!F167)),NA())</f>
        <v>#N/A</v>
      </c>
      <c r="AH173" s="517" t="e">
        <f ca="1">+IF(AND(ISNUMBER(OFFSET('Sanitation Data'!$F$10,0,10*ROW('Sanitation Data'!F167))),'Data Summary'!CW173="Yes"),OFFSET('Sanitation Data'!$F$10,0,10*ROW('Sanitation Data'!F167)),NA())</f>
        <v>#N/A</v>
      </c>
      <c r="AI173" s="517" t="e">
        <f ca="1">+IF(AND(ISNUMBER(OFFSET('Sanitation Data'!$F$11,0,10*ROW('Sanitation Data'!F167))),'Data Summary'!CX173="Yes"),OFFSET('Sanitation Data'!$F$11,0,10*ROW('Sanitation Data'!F167)),NA())</f>
        <v>#N/A</v>
      </c>
      <c r="AJ173" s="517" t="e">
        <f ca="1">+IF(AND(ISNUMBER(OFFSET('Sanitation Data'!$F$12,0,10*ROW('Sanitation Data'!F167))),'Data Summary'!CY173="Yes"),OFFSET('Sanitation Data'!$F$12,0,10*ROW('Sanitation Data'!F167)),NA())</f>
        <v>#N/A</v>
      </c>
      <c r="AK173" s="517" t="e">
        <f ca="1">+IF(AND(ISNUMBER(OFFSET('Sanitation Data'!$G$4,0,10*ROW('Sanitation Data'!G167))),'Data Summary'!CZ173="Yes"),100-OFFSET('Sanitation Data'!$G$4,0,10*ROW('Sanitation Data'!G167)),NA())</f>
        <v>#N/A</v>
      </c>
      <c r="AL173" s="517" t="e">
        <f ca="1">+IF(AND(ISNUMBER(OFFSET('Sanitation Data'!$G$6,0,10*ROW('Sanitation Data'!G167))),'Data Summary'!DA173="Yes"),OFFSET('Sanitation Data'!$G$6,0,10*ROW('Sanitation Data'!G167)),NA())</f>
        <v>#N/A</v>
      </c>
      <c r="AM173" s="517" t="e">
        <f ca="1">+IF(AND(ISNUMBER(OFFSET('Sanitation Data'!$G$10,0,10*ROW('Sanitation Data'!G167))),'Data Summary'!DB173="Yes"),OFFSET('Sanitation Data'!$G$10,0,10*ROW('Sanitation Data'!G167)),NA())</f>
        <v>#N/A</v>
      </c>
      <c r="AN173" s="517" t="e">
        <f ca="1">+IF(AND(ISNUMBER(OFFSET('Sanitation Data'!$G$11,0,10*ROW('Sanitation Data'!G167))),'Data Summary'!DC173="Yes"),OFFSET('Sanitation Data'!$G$11,0,10*ROW('Sanitation Data'!G167)),NA())</f>
        <v>#N/A</v>
      </c>
      <c r="AO173" s="517" t="e">
        <f ca="1">+IF(AND(ISNUMBER(OFFSET('Sanitation Data'!$G$12,0,10*ROW('Sanitation Data'!G167))),'Data Summary'!DD173="Yes"),OFFSET('Sanitation Data'!$G$12,0,10*ROW('Sanitation Data'!G167)),NA())</f>
        <v>#N/A</v>
      </c>
      <c r="AP173" s="517" t="e">
        <f ca="1">+IF(AND(ISNUMBER(OFFSET('Sanitation Data'!$H$4,0,10*ROW('Sanitation Data'!H167))),'Data Summary'!DE173="Yes"),100-OFFSET('Sanitation Data'!$H$4,0,10*ROW('Sanitation Data'!H167)),NA())</f>
        <v>#N/A</v>
      </c>
      <c r="AQ173" s="517" t="e">
        <f ca="1">+IF(AND(ISNUMBER(OFFSET('Sanitation Data'!$H$6,0,10*ROW('Sanitation Data'!H167))),'Data Summary'!DF173="Yes"),OFFSET('Sanitation Data'!$H$6,0,10*ROW('Sanitation Data'!H167)),NA())</f>
        <v>#N/A</v>
      </c>
      <c r="AR173" s="517" t="e">
        <f ca="1">+IF(AND(ISNUMBER(OFFSET('Sanitation Data'!$H$10,0,10*ROW('Sanitation Data'!H167))),'Data Summary'!DG173="Yes"),OFFSET('Sanitation Data'!$H$10,0,10*ROW('Sanitation Data'!H167)),NA())</f>
        <v>#N/A</v>
      </c>
      <c r="AS173" s="517" t="e">
        <f ca="1">+IF(AND(ISNUMBER(OFFSET('Sanitation Data'!$H$11,0,10*ROW('Sanitation Data'!H167))),'Data Summary'!DH173="Yes"),OFFSET('Sanitation Data'!$H$11,0,10*ROW('Sanitation Data'!H167)),NA())</f>
        <v>#N/A</v>
      </c>
      <c r="AT173" s="517" t="e">
        <f ca="1">+IF(AND(ISNUMBER(OFFSET('Sanitation Data'!$H$12,0,10*ROW('Sanitation Data'!H167))),'Data Summary'!DI173="Yes"),OFFSET('Sanitation Data'!$H$12,0,10*ROW('Sanitation Data'!H167)),NA())</f>
        <v>#N/A</v>
      </c>
      <c r="AU173" s="517" t="e">
        <f ca="1">+IF(AND(ISNUMBER(OFFSET('Sanitation Data'!$I$4,0,10*ROW('Sanitation Data'!I167))),'Data Summary'!DJ173="Yes"),100-OFFSET('Sanitation Data'!$I$4,0,10*ROW('Sanitation Data'!I167)),NA())</f>
        <v>#N/A</v>
      </c>
      <c r="AV173" s="517" t="e">
        <f ca="1">+IF(AND(ISNUMBER(OFFSET('Sanitation Data'!$I$6,0,10*ROW('Sanitation Data'!I167))),'Data Summary'!DK173="Yes"),OFFSET('Sanitation Data'!$I$6,0,10*ROW('Sanitation Data'!I167)),NA())</f>
        <v>#N/A</v>
      </c>
      <c r="AW173" s="517" t="e">
        <f ca="1">+IF(AND(ISNUMBER(OFFSET('Sanitation Data'!$I$10,0,10*ROW('Sanitation Data'!I167))),'Data Summary'!DL173="Yes"),OFFSET('Sanitation Data'!$I$10,0,10*ROW('Sanitation Data'!I167)),NA())</f>
        <v>#N/A</v>
      </c>
      <c r="AX173" s="517" t="e">
        <f ca="1">+IF(AND(ISNUMBER(OFFSET('Sanitation Data'!$I$11,0,10*ROW('Sanitation Data'!I167))),'Data Summary'!DM173="Yes"),OFFSET('Sanitation Data'!$I$11,0,10*ROW('Sanitation Data'!I167)),NA())</f>
        <v>#N/A</v>
      </c>
      <c r="AY173" s="517" t="e">
        <f ca="1">+IF(AND(ISNUMBER(OFFSET('Sanitation Data'!$I$12,0,10*ROW('Sanitation Data'!I167))),'Data Summary'!DN173="Yes"),OFFSET('Sanitation Data'!$I$12,0,10*ROW('Sanitation Data'!I167)),NA())</f>
        <v>#N/A</v>
      </c>
      <c r="AZ173" s="518" t="e">
        <f ca="1">+IF(AND(ISNUMBER(OFFSET('Hygiene Data'!$D$5,0,10*ROW('Hygiene Data'!D167))),'Data Summary'!DO173="Yes"),OFFSET('Hygiene Data'!$D$5,0,10*ROW('Hygiene Data'!D167)),NA())</f>
        <v>#N/A</v>
      </c>
      <c r="BA173" s="518" t="e">
        <f ca="1">+IF(AND(ISNUMBER(OFFSET('Hygiene Data'!$D$7,0,10*ROW('Hygiene Data'!D167))),'Data Summary'!DP173="Yes"),OFFSET('Hygiene Data'!$D$7,0,10*ROW('Hygiene Data'!D167)),NA())</f>
        <v>#N/A</v>
      </c>
      <c r="BB173" s="518" t="e">
        <f ca="1">+IF(AND(ISNUMBER(OFFSET('Hygiene Data'!$D$9,0,10*ROW('Hygiene Data'!D167))),'Data Summary'!DQ173="Yes"),OFFSET('Hygiene Data'!$D$9,0,10*ROW('Hygiene Data'!D167)),NA())</f>
        <v>#N/A</v>
      </c>
      <c r="BC173" s="518" t="e">
        <f ca="1">+IF(AND(ISNUMBER(OFFSET('Hygiene Data'!$E$5,0,10*ROW('Hygiene Data'!E167))),'Data Summary'!DR173="Yes"),OFFSET('Hygiene Data'!$E$5,0,10*ROW('Hygiene Data'!E167)),NA())</f>
        <v>#N/A</v>
      </c>
      <c r="BD173" s="518" t="e">
        <f ca="1">+IF(AND(ISNUMBER(OFFSET('Hygiene Data'!$E$7,0,10*ROW('Hygiene Data'!E167))),'Data Summary'!DS173="Yes"),OFFSET('Hygiene Data'!$E$7,0,10*ROW('Hygiene Data'!E167)),NA())</f>
        <v>#N/A</v>
      </c>
      <c r="BE173" s="518" t="e">
        <f ca="1">+IF(AND(ISNUMBER(OFFSET('Hygiene Data'!$E$9,0,10*ROW('Hygiene Data'!E167))),'Data Summary'!DT173="Yes"),OFFSET('Hygiene Data'!$E$9,0,10*ROW('Hygiene Data'!E167)),NA())</f>
        <v>#N/A</v>
      </c>
      <c r="BF173" s="518" t="e">
        <f ca="1">+IF(AND(ISNUMBER(OFFSET('Hygiene Data'!$F$5,0,10*ROW('Hygiene Data'!F167))),'Data Summary'!DU173="Yes"),OFFSET('Hygiene Data'!$F$5,0,10*ROW('Hygiene Data'!F167)),NA())</f>
        <v>#N/A</v>
      </c>
      <c r="BG173" s="518" t="e">
        <f ca="1">+IF(AND(ISNUMBER(OFFSET('Hygiene Data'!$F$7,0,10*ROW('Hygiene Data'!F167))),'Data Summary'!DV173="Yes"),OFFSET('Hygiene Data'!$F$7,0,10*ROW('Hygiene Data'!F167)),NA())</f>
        <v>#N/A</v>
      </c>
      <c r="BH173" s="518" t="e">
        <f ca="1">+IF(AND(ISNUMBER(OFFSET('Hygiene Data'!$F$9,0,10*ROW('Hygiene Data'!F167))),'Data Summary'!DW173="Yes"),OFFSET('Hygiene Data'!$F$9,0,10*ROW('Hygiene Data'!F167)),NA())</f>
        <v>#N/A</v>
      </c>
      <c r="BI173" s="518" t="e">
        <f ca="1">+IF(AND(ISNUMBER(OFFSET('Hygiene Data'!$G$5,0,10*ROW('Hygiene Data'!G167))),'Data Summary'!DX173="Yes"),OFFSET('Hygiene Data'!$G$5,0,10*ROW('Hygiene Data'!G167)),NA())</f>
        <v>#N/A</v>
      </c>
      <c r="BJ173" s="518" t="e">
        <f ca="1">+IF(AND(ISNUMBER(OFFSET('Hygiene Data'!$G$7,0,10*ROW('Hygiene Data'!G167))),'Data Summary'!DY173="Yes"),OFFSET('Hygiene Data'!$G$7,0,10*ROW('Hygiene Data'!G167)),NA())</f>
        <v>#N/A</v>
      </c>
      <c r="BK173" s="518" t="e">
        <f ca="1">+IF(AND(ISNUMBER(OFFSET('Hygiene Data'!$G$9,0,10*ROW('Hygiene Data'!G167))),'Data Summary'!DZ173="Yes"),OFFSET('Hygiene Data'!$G$9,0,10*ROW('Hygiene Data'!G167)),NA())</f>
        <v>#N/A</v>
      </c>
      <c r="BL173" s="518" t="e">
        <f ca="1">+IF(AND(ISNUMBER(OFFSET('Hygiene Data'!$H$5,0,10*ROW('Hygiene Data'!H167))),'Data Summary'!EA173="Yes"),OFFSET('Hygiene Data'!$H$5,0,10*ROW('Hygiene Data'!H167)),NA())</f>
        <v>#N/A</v>
      </c>
      <c r="BM173" s="518" t="e">
        <f ca="1">+IF(AND(ISNUMBER(OFFSET('Hygiene Data'!$H$7,0,10*ROW('Hygiene Data'!H167))),'Data Summary'!EB173="Yes"),OFFSET('Hygiene Data'!$H$7,0,10*ROW('Hygiene Data'!H167)),NA())</f>
        <v>#N/A</v>
      </c>
      <c r="BN173" s="518" t="e">
        <f ca="1">+IF(AND(ISNUMBER(OFFSET('Hygiene Data'!$H$9,0,10*ROW('Hygiene Data'!H167))),'Data Summary'!EC173="Yes"),OFFSET('Hygiene Data'!$H$9,0,10*ROW('Hygiene Data'!H167)),NA())</f>
        <v>#N/A</v>
      </c>
      <c r="BO173" s="518" t="e">
        <f ca="1">+IF(AND(ISNUMBER(OFFSET('Hygiene Data'!$I$5,0,10*ROW('Hygiene Data'!I167))),'Data Summary'!ED173="Yes"),OFFSET('Hygiene Data'!$I$5,0,10*ROW('Hygiene Data'!I167)),NA())</f>
        <v>#N/A</v>
      </c>
      <c r="BP173" s="518" t="e">
        <f ca="1">+IF(AND(ISNUMBER(OFFSET('Hygiene Data'!$I$7,0,10*ROW('Hygiene Data'!I167))),'Data Summary'!EE173="Yes"),OFFSET('Hygiene Data'!$I$7,0,10*ROW('Hygiene Data'!I167)),NA())</f>
        <v>#N/A</v>
      </c>
      <c r="BQ173" s="518" t="e">
        <f ca="1">+IF(AND(ISNUMBER(OFFSET('Hygiene Data'!$I$9,0,10*ROW('Hygiene Data'!I167))),'Data Summary'!EF173="Yes"),OFFSET('Hygiene Data'!$I$9,0,10*ROW('Hygiene Data'!I167)),NA())</f>
        <v>#N/A</v>
      </c>
    </row>
    <row r="174" spans="1:69" x14ac:dyDescent="0.25">
      <c r="A174" s="514" t="e">
        <f ca="1">+RIGHT('Data Summary'!A174,LEN('Data Summary'!A174)-9)</f>
        <v>#VALUE!</v>
      </c>
      <c r="B174" s="488" t="str">
        <f ca="1">+IF(ISTEXT('Data Summary'!B174),'Data Summary'!B174,"")</f>
        <v/>
      </c>
      <c r="C174" s="515" t="e">
        <f ca="1">+VALUE('Data Summary'!C174)</f>
        <v>#VALUE!</v>
      </c>
      <c r="D174" s="516" t="e">
        <f ca="1">+IF(AND(ISNUMBER(OFFSET('Water Data'!$D$4,0,10*ROW('Water Data'!D168))),'Data Summary'!BS174="Yes"),100-OFFSET('Water Data'!$D$4,0,10*ROW('Water Data'!D168)),NA())</f>
        <v>#N/A</v>
      </c>
      <c r="E174" s="516" t="e">
        <f ca="1">+IF(AND(ISNUMBER(OFFSET('Water Data'!$D$6,0,10*ROW('Water Data'!D168))),'Data Summary'!BT174="Yes"),OFFSET('Water Data'!$D$6,0,10*ROW('Water Data'!D168)),NA())</f>
        <v>#N/A</v>
      </c>
      <c r="F174" s="516" t="e">
        <f ca="1">+IF(AND(ISNUMBER(OFFSET('Water Data'!$D$9,0,10*ROW('Water Data'!D168))),'Data Summary'!BU174="Yes"),OFFSET('Water Data'!$D$9,0,10*ROW('Water Data'!D168)),NA())</f>
        <v>#N/A</v>
      </c>
      <c r="G174" s="516" t="e">
        <f ca="1">+IF(AND(ISNUMBER(OFFSET('Water Data'!$E$4,0,10*ROW('Water Data'!E168))),'Data Summary'!BV174="Yes"),100-OFFSET('Water Data'!$E$4,0,10*ROW('Water Data'!E168)),NA())</f>
        <v>#N/A</v>
      </c>
      <c r="H174" s="516" t="e">
        <f ca="1">+IF(AND(ISNUMBER(OFFSET('Water Data'!$E$6,0,10*ROW('Water Data'!E168))),'Data Summary'!BW174="Yes"),OFFSET('Water Data'!$E$6,0,10*ROW('Water Data'!E168)),NA())</f>
        <v>#N/A</v>
      </c>
      <c r="I174" s="516" t="e">
        <f ca="1">+IF(AND(ISNUMBER(OFFSET('Water Data'!$E$9,0,10*ROW('Water Data'!E168))),'Data Summary'!BX174="Yes"),OFFSET('Water Data'!$E$9,0,10*ROW('Water Data'!E168)),NA())</f>
        <v>#N/A</v>
      </c>
      <c r="J174" s="516" t="e">
        <f ca="1">+IF(AND(ISNUMBER(OFFSET('Water Data'!$F$4,0,10*ROW('Water Data'!F168))),'Data Summary'!BY174="Yes"),100-OFFSET('Water Data'!$F$4,0,10*ROW('Water Data'!F168)),NA())</f>
        <v>#N/A</v>
      </c>
      <c r="K174" s="516" t="e">
        <f ca="1">+IF(AND(ISNUMBER(OFFSET('Water Data'!$F$6,0,10*ROW('Water Data'!F168))),'Data Summary'!BZ174="Yes"),OFFSET('Water Data'!$F$6,0,10*ROW('Water Data'!F168)),NA())</f>
        <v>#N/A</v>
      </c>
      <c r="L174" s="516" t="e">
        <f ca="1">+IF(AND(ISNUMBER(OFFSET('Water Data'!$F$9,0,10*ROW('Water Data'!F168))),'Data Summary'!CA174="Yes"),OFFSET('Water Data'!$F$9,0,10*ROW('Water Data'!F168)),NA())</f>
        <v>#N/A</v>
      </c>
      <c r="M174" s="516" t="e">
        <f ca="1">+IF(AND(ISNUMBER(OFFSET('Water Data'!$G$4,0,10*ROW('Water Data'!G168))),'Data Summary'!CB174="Yes"),100-OFFSET('Water Data'!$G$4,0,10*ROW('Water Data'!G168)),NA())</f>
        <v>#N/A</v>
      </c>
      <c r="N174" s="516" t="e">
        <f ca="1">+IF(AND(ISNUMBER(OFFSET('Water Data'!$G$6,0,10*ROW('Water Data'!G168))),'Data Summary'!CC174="Yes"),OFFSET('Water Data'!$G$6,0,10*ROW('Water Data'!G168)),NA())</f>
        <v>#N/A</v>
      </c>
      <c r="O174" s="516" t="e">
        <f ca="1">+IF(AND(ISNUMBER(OFFSET('Water Data'!$G$9,0,10*ROW('Water Data'!G168))),'Data Summary'!CD174="Yes"),OFFSET('Water Data'!$G$9,0,10*ROW('Water Data'!G168)),NA())</f>
        <v>#N/A</v>
      </c>
      <c r="P174" s="516" t="e">
        <f ca="1">+IF(AND(ISNUMBER(OFFSET('Water Data'!$H$4,0,10*ROW('Water Data'!H168))),'Data Summary'!CE174="Yes"),100-OFFSET('Water Data'!$H$4,0,10*ROW('Water Data'!H168)),NA())</f>
        <v>#N/A</v>
      </c>
      <c r="Q174" s="516" t="e">
        <f ca="1">+IF(AND(ISNUMBER(OFFSET('Water Data'!$H$6,0,10*ROW('Water Data'!H168))),'Data Summary'!CF174="Yes"),OFFSET('Water Data'!$H$6,0,10*ROW('Water Data'!H168)),NA())</f>
        <v>#N/A</v>
      </c>
      <c r="R174" s="516" t="e">
        <f ca="1">+IF(AND(ISNUMBER(OFFSET('Water Data'!$H$9,0,10*ROW('Water Data'!H168))),'Data Summary'!CG174="Yes"),OFFSET('Water Data'!$H$9,0,10*ROW('Water Data'!H168)),NA())</f>
        <v>#N/A</v>
      </c>
      <c r="S174" s="516" t="e">
        <f ca="1">+IF(AND(ISNUMBER(OFFSET('Water Data'!$I$4,0,10*ROW('Water Data'!I168))),'Data Summary'!CH174="Yes"),100-OFFSET('Water Data'!$I$4,0,10*ROW('Water Data'!I168)),NA())</f>
        <v>#N/A</v>
      </c>
      <c r="T174" s="516" t="e">
        <f ca="1">+IF(AND(ISNUMBER(OFFSET('Water Data'!$I$6,0,10*ROW('Water Data'!I168))),'Data Summary'!CI174="Yes"),OFFSET('Water Data'!$I$6,0,10*ROW('Water Data'!I168)),NA())</f>
        <v>#N/A</v>
      </c>
      <c r="U174" s="516" t="e">
        <f ca="1">+IF(AND(ISNUMBER(OFFSET('Water Data'!$I$9,0,10*ROW('Water Data'!I168))),'Data Summary'!CJ174="Yes"),OFFSET('Water Data'!$I$9,0,10*ROW('Water Data'!I168)),NA())</f>
        <v>#N/A</v>
      </c>
      <c r="V174" s="517" t="e">
        <f ca="1">+IF(AND(ISNUMBER(OFFSET('Sanitation Data'!$D$4,0,10*ROW('Sanitation Data'!D168))),'Data Summary'!CK174="Yes"),100-OFFSET('Sanitation Data'!$D$4,0,10*ROW('Sanitation Data'!D168)),NA())</f>
        <v>#N/A</v>
      </c>
      <c r="W174" s="517" t="e">
        <f ca="1">+IF(AND(ISNUMBER(OFFSET('Sanitation Data'!$D$6,0,10*ROW('Sanitation Data'!D168))),'Data Summary'!CL174="Yes"),OFFSET('Sanitation Data'!$D$6,0,10*ROW('Sanitation Data'!D168)),NA())</f>
        <v>#N/A</v>
      </c>
      <c r="X174" s="517" t="e">
        <f ca="1">+IF(AND(ISNUMBER(OFFSET('Sanitation Data'!$D$10,0,10*ROW('Sanitation Data'!D168))),'Data Summary'!CM174="Yes"),OFFSET('Sanitation Data'!$D$10,0,10*ROW('Sanitation Data'!D168)),NA())</f>
        <v>#N/A</v>
      </c>
      <c r="Y174" s="517" t="e">
        <f ca="1">+IF(AND(ISNUMBER(OFFSET('Sanitation Data'!$D$11,0,10*ROW('Sanitation Data'!D168))),'Data Summary'!CN174="Yes"),OFFSET('Sanitation Data'!$D$11,0,10*ROW('Sanitation Data'!D168)),NA())</f>
        <v>#N/A</v>
      </c>
      <c r="Z174" s="517" t="e">
        <f ca="1">+IF(AND(ISNUMBER(OFFSET('Sanitation Data'!$D$12,0,10*ROW('Sanitation Data'!D168))),'Data Summary'!CO174="Yes"),OFFSET('Sanitation Data'!$D$12,0,10*ROW('Sanitation Data'!D168)),NA())</f>
        <v>#N/A</v>
      </c>
      <c r="AA174" s="517" t="e">
        <f ca="1">+IF(AND(ISNUMBER(OFFSET('Sanitation Data'!$E$4,0,10*ROW('Sanitation Data'!E168))),'Data Summary'!CP174="Yes"),100-OFFSET('Sanitation Data'!$E$4,0,10*ROW('Sanitation Data'!E168)),NA())</f>
        <v>#N/A</v>
      </c>
      <c r="AB174" s="517" t="e">
        <f ca="1">+IF(AND(ISNUMBER(OFFSET('Sanitation Data'!$E$6,0,10*ROW('Sanitation Data'!E168))),'Data Summary'!CQ174="Yes"),OFFSET('Sanitation Data'!$E$6,0,10*ROW('Sanitation Data'!E168)),NA())</f>
        <v>#N/A</v>
      </c>
      <c r="AC174" s="517" t="e">
        <f ca="1">+IF(AND(ISNUMBER(OFFSET('Sanitation Data'!$E$10,0,10*ROW('Sanitation Data'!E168))),'Data Summary'!CR174="Yes"),OFFSET('Sanitation Data'!$E$10,0,10*ROW('Sanitation Data'!E168)),NA())</f>
        <v>#N/A</v>
      </c>
      <c r="AD174" s="517" t="e">
        <f ca="1">+IF(AND(ISNUMBER(OFFSET('Sanitation Data'!$E$11,0,10*ROW('Sanitation Data'!E168))),'Data Summary'!CS174="Yes"),OFFSET('Sanitation Data'!$E$11,0,10*ROW('Sanitation Data'!E168)),NA())</f>
        <v>#N/A</v>
      </c>
      <c r="AE174" s="517" t="e">
        <f ca="1">+IF(AND(ISNUMBER(OFFSET('Sanitation Data'!$E$12,0,10*ROW('Sanitation Data'!E168))),'Data Summary'!CT174="Yes"),OFFSET('Sanitation Data'!$E$12,0,10*ROW('Sanitation Data'!E168)),NA())</f>
        <v>#N/A</v>
      </c>
      <c r="AF174" s="517" t="e">
        <f ca="1">+IF(AND(ISNUMBER(OFFSET('Sanitation Data'!$F$4,0,10*ROW('Sanitation Data'!F168))),'Data Summary'!CU174="Yes"),100-OFFSET('Sanitation Data'!$F$4,0,10*ROW('Sanitation Data'!F168)),NA())</f>
        <v>#N/A</v>
      </c>
      <c r="AG174" s="517" t="e">
        <f ca="1">+IF(AND(ISNUMBER(OFFSET('Sanitation Data'!$F$6,0,10*ROW('Sanitation Data'!F168))),'Data Summary'!CV174="Yes"),OFFSET('Sanitation Data'!$F$6,0,10*ROW('Sanitation Data'!F168)),NA())</f>
        <v>#N/A</v>
      </c>
      <c r="AH174" s="517" t="e">
        <f ca="1">+IF(AND(ISNUMBER(OFFSET('Sanitation Data'!$F$10,0,10*ROW('Sanitation Data'!F168))),'Data Summary'!CW174="Yes"),OFFSET('Sanitation Data'!$F$10,0,10*ROW('Sanitation Data'!F168)),NA())</f>
        <v>#N/A</v>
      </c>
      <c r="AI174" s="517" t="e">
        <f ca="1">+IF(AND(ISNUMBER(OFFSET('Sanitation Data'!$F$11,0,10*ROW('Sanitation Data'!F168))),'Data Summary'!CX174="Yes"),OFFSET('Sanitation Data'!$F$11,0,10*ROW('Sanitation Data'!F168)),NA())</f>
        <v>#N/A</v>
      </c>
      <c r="AJ174" s="517" t="e">
        <f ca="1">+IF(AND(ISNUMBER(OFFSET('Sanitation Data'!$F$12,0,10*ROW('Sanitation Data'!F168))),'Data Summary'!CY174="Yes"),OFFSET('Sanitation Data'!$F$12,0,10*ROW('Sanitation Data'!F168)),NA())</f>
        <v>#N/A</v>
      </c>
      <c r="AK174" s="517" t="e">
        <f ca="1">+IF(AND(ISNUMBER(OFFSET('Sanitation Data'!$G$4,0,10*ROW('Sanitation Data'!G168))),'Data Summary'!CZ174="Yes"),100-OFFSET('Sanitation Data'!$G$4,0,10*ROW('Sanitation Data'!G168)),NA())</f>
        <v>#N/A</v>
      </c>
      <c r="AL174" s="517" t="e">
        <f ca="1">+IF(AND(ISNUMBER(OFFSET('Sanitation Data'!$G$6,0,10*ROW('Sanitation Data'!G168))),'Data Summary'!DA174="Yes"),OFFSET('Sanitation Data'!$G$6,0,10*ROW('Sanitation Data'!G168)),NA())</f>
        <v>#N/A</v>
      </c>
      <c r="AM174" s="517" t="e">
        <f ca="1">+IF(AND(ISNUMBER(OFFSET('Sanitation Data'!$G$10,0,10*ROW('Sanitation Data'!G168))),'Data Summary'!DB174="Yes"),OFFSET('Sanitation Data'!$G$10,0,10*ROW('Sanitation Data'!G168)),NA())</f>
        <v>#N/A</v>
      </c>
      <c r="AN174" s="517" t="e">
        <f ca="1">+IF(AND(ISNUMBER(OFFSET('Sanitation Data'!$G$11,0,10*ROW('Sanitation Data'!G168))),'Data Summary'!DC174="Yes"),OFFSET('Sanitation Data'!$G$11,0,10*ROW('Sanitation Data'!G168)),NA())</f>
        <v>#N/A</v>
      </c>
      <c r="AO174" s="517" t="e">
        <f ca="1">+IF(AND(ISNUMBER(OFFSET('Sanitation Data'!$G$12,0,10*ROW('Sanitation Data'!G168))),'Data Summary'!DD174="Yes"),OFFSET('Sanitation Data'!$G$12,0,10*ROW('Sanitation Data'!G168)),NA())</f>
        <v>#N/A</v>
      </c>
      <c r="AP174" s="517" t="e">
        <f ca="1">+IF(AND(ISNUMBER(OFFSET('Sanitation Data'!$H$4,0,10*ROW('Sanitation Data'!H168))),'Data Summary'!DE174="Yes"),100-OFFSET('Sanitation Data'!$H$4,0,10*ROW('Sanitation Data'!H168)),NA())</f>
        <v>#N/A</v>
      </c>
      <c r="AQ174" s="517" t="e">
        <f ca="1">+IF(AND(ISNUMBER(OFFSET('Sanitation Data'!$H$6,0,10*ROW('Sanitation Data'!H168))),'Data Summary'!DF174="Yes"),OFFSET('Sanitation Data'!$H$6,0,10*ROW('Sanitation Data'!H168)),NA())</f>
        <v>#N/A</v>
      </c>
      <c r="AR174" s="517" t="e">
        <f ca="1">+IF(AND(ISNUMBER(OFFSET('Sanitation Data'!$H$10,0,10*ROW('Sanitation Data'!H168))),'Data Summary'!DG174="Yes"),OFFSET('Sanitation Data'!$H$10,0,10*ROW('Sanitation Data'!H168)),NA())</f>
        <v>#N/A</v>
      </c>
      <c r="AS174" s="517" t="e">
        <f ca="1">+IF(AND(ISNUMBER(OFFSET('Sanitation Data'!$H$11,0,10*ROW('Sanitation Data'!H168))),'Data Summary'!DH174="Yes"),OFFSET('Sanitation Data'!$H$11,0,10*ROW('Sanitation Data'!H168)),NA())</f>
        <v>#N/A</v>
      </c>
      <c r="AT174" s="517" t="e">
        <f ca="1">+IF(AND(ISNUMBER(OFFSET('Sanitation Data'!$H$12,0,10*ROW('Sanitation Data'!H168))),'Data Summary'!DI174="Yes"),OFFSET('Sanitation Data'!$H$12,0,10*ROW('Sanitation Data'!H168)),NA())</f>
        <v>#N/A</v>
      </c>
      <c r="AU174" s="517" t="e">
        <f ca="1">+IF(AND(ISNUMBER(OFFSET('Sanitation Data'!$I$4,0,10*ROW('Sanitation Data'!I168))),'Data Summary'!DJ174="Yes"),100-OFFSET('Sanitation Data'!$I$4,0,10*ROW('Sanitation Data'!I168)),NA())</f>
        <v>#N/A</v>
      </c>
      <c r="AV174" s="517" t="e">
        <f ca="1">+IF(AND(ISNUMBER(OFFSET('Sanitation Data'!$I$6,0,10*ROW('Sanitation Data'!I168))),'Data Summary'!DK174="Yes"),OFFSET('Sanitation Data'!$I$6,0,10*ROW('Sanitation Data'!I168)),NA())</f>
        <v>#N/A</v>
      </c>
      <c r="AW174" s="517" t="e">
        <f ca="1">+IF(AND(ISNUMBER(OFFSET('Sanitation Data'!$I$10,0,10*ROW('Sanitation Data'!I168))),'Data Summary'!DL174="Yes"),OFFSET('Sanitation Data'!$I$10,0,10*ROW('Sanitation Data'!I168)),NA())</f>
        <v>#N/A</v>
      </c>
      <c r="AX174" s="517" t="e">
        <f ca="1">+IF(AND(ISNUMBER(OFFSET('Sanitation Data'!$I$11,0,10*ROW('Sanitation Data'!I168))),'Data Summary'!DM174="Yes"),OFFSET('Sanitation Data'!$I$11,0,10*ROW('Sanitation Data'!I168)),NA())</f>
        <v>#N/A</v>
      </c>
      <c r="AY174" s="517" t="e">
        <f ca="1">+IF(AND(ISNUMBER(OFFSET('Sanitation Data'!$I$12,0,10*ROW('Sanitation Data'!I168))),'Data Summary'!DN174="Yes"),OFFSET('Sanitation Data'!$I$12,0,10*ROW('Sanitation Data'!I168)),NA())</f>
        <v>#N/A</v>
      </c>
      <c r="AZ174" s="518" t="e">
        <f ca="1">+IF(AND(ISNUMBER(OFFSET('Hygiene Data'!$D$5,0,10*ROW('Hygiene Data'!D168))),'Data Summary'!DO174="Yes"),OFFSET('Hygiene Data'!$D$5,0,10*ROW('Hygiene Data'!D168)),NA())</f>
        <v>#N/A</v>
      </c>
      <c r="BA174" s="518" t="e">
        <f ca="1">+IF(AND(ISNUMBER(OFFSET('Hygiene Data'!$D$7,0,10*ROW('Hygiene Data'!D168))),'Data Summary'!DP174="Yes"),OFFSET('Hygiene Data'!$D$7,0,10*ROW('Hygiene Data'!D168)),NA())</f>
        <v>#N/A</v>
      </c>
      <c r="BB174" s="518" t="e">
        <f ca="1">+IF(AND(ISNUMBER(OFFSET('Hygiene Data'!$D$9,0,10*ROW('Hygiene Data'!D168))),'Data Summary'!DQ174="Yes"),OFFSET('Hygiene Data'!$D$9,0,10*ROW('Hygiene Data'!D168)),NA())</f>
        <v>#N/A</v>
      </c>
      <c r="BC174" s="518" t="e">
        <f ca="1">+IF(AND(ISNUMBER(OFFSET('Hygiene Data'!$E$5,0,10*ROW('Hygiene Data'!E168))),'Data Summary'!DR174="Yes"),OFFSET('Hygiene Data'!$E$5,0,10*ROW('Hygiene Data'!E168)),NA())</f>
        <v>#N/A</v>
      </c>
      <c r="BD174" s="518" t="e">
        <f ca="1">+IF(AND(ISNUMBER(OFFSET('Hygiene Data'!$E$7,0,10*ROW('Hygiene Data'!E168))),'Data Summary'!DS174="Yes"),OFFSET('Hygiene Data'!$E$7,0,10*ROW('Hygiene Data'!E168)),NA())</f>
        <v>#N/A</v>
      </c>
      <c r="BE174" s="518" t="e">
        <f ca="1">+IF(AND(ISNUMBER(OFFSET('Hygiene Data'!$E$9,0,10*ROW('Hygiene Data'!E168))),'Data Summary'!DT174="Yes"),OFFSET('Hygiene Data'!$E$9,0,10*ROW('Hygiene Data'!E168)),NA())</f>
        <v>#N/A</v>
      </c>
      <c r="BF174" s="518" t="e">
        <f ca="1">+IF(AND(ISNUMBER(OFFSET('Hygiene Data'!$F$5,0,10*ROW('Hygiene Data'!F168))),'Data Summary'!DU174="Yes"),OFFSET('Hygiene Data'!$F$5,0,10*ROW('Hygiene Data'!F168)),NA())</f>
        <v>#N/A</v>
      </c>
      <c r="BG174" s="518" t="e">
        <f ca="1">+IF(AND(ISNUMBER(OFFSET('Hygiene Data'!$F$7,0,10*ROW('Hygiene Data'!F168))),'Data Summary'!DV174="Yes"),OFFSET('Hygiene Data'!$F$7,0,10*ROW('Hygiene Data'!F168)),NA())</f>
        <v>#N/A</v>
      </c>
      <c r="BH174" s="518" t="e">
        <f ca="1">+IF(AND(ISNUMBER(OFFSET('Hygiene Data'!$F$9,0,10*ROW('Hygiene Data'!F168))),'Data Summary'!DW174="Yes"),OFFSET('Hygiene Data'!$F$9,0,10*ROW('Hygiene Data'!F168)),NA())</f>
        <v>#N/A</v>
      </c>
      <c r="BI174" s="518" t="e">
        <f ca="1">+IF(AND(ISNUMBER(OFFSET('Hygiene Data'!$G$5,0,10*ROW('Hygiene Data'!G168))),'Data Summary'!DX174="Yes"),OFFSET('Hygiene Data'!$G$5,0,10*ROW('Hygiene Data'!G168)),NA())</f>
        <v>#N/A</v>
      </c>
      <c r="BJ174" s="518" t="e">
        <f ca="1">+IF(AND(ISNUMBER(OFFSET('Hygiene Data'!$G$7,0,10*ROW('Hygiene Data'!G168))),'Data Summary'!DY174="Yes"),OFFSET('Hygiene Data'!$G$7,0,10*ROW('Hygiene Data'!G168)),NA())</f>
        <v>#N/A</v>
      </c>
      <c r="BK174" s="518" t="e">
        <f ca="1">+IF(AND(ISNUMBER(OFFSET('Hygiene Data'!$G$9,0,10*ROW('Hygiene Data'!G168))),'Data Summary'!DZ174="Yes"),OFFSET('Hygiene Data'!$G$9,0,10*ROW('Hygiene Data'!G168)),NA())</f>
        <v>#N/A</v>
      </c>
      <c r="BL174" s="518" t="e">
        <f ca="1">+IF(AND(ISNUMBER(OFFSET('Hygiene Data'!$H$5,0,10*ROW('Hygiene Data'!H168))),'Data Summary'!EA174="Yes"),OFFSET('Hygiene Data'!$H$5,0,10*ROW('Hygiene Data'!H168)),NA())</f>
        <v>#N/A</v>
      </c>
      <c r="BM174" s="518" t="e">
        <f ca="1">+IF(AND(ISNUMBER(OFFSET('Hygiene Data'!$H$7,0,10*ROW('Hygiene Data'!H168))),'Data Summary'!EB174="Yes"),OFFSET('Hygiene Data'!$H$7,0,10*ROW('Hygiene Data'!H168)),NA())</f>
        <v>#N/A</v>
      </c>
      <c r="BN174" s="518" t="e">
        <f ca="1">+IF(AND(ISNUMBER(OFFSET('Hygiene Data'!$H$9,0,10*ROW('Hygiene Data'!H168))),'Data Summary'!EC174="Yes"),OFFSET('Hygiene Data'!$H$9,0,10*ROW('Hygiene Data'!H168)),NA())</f>
        <v>#N/A</v>
      </c>
      <c r="BO174" s="518" t="e">
        <f ca="1">+IF(AND(ISNUMBER(OFFSET('Hygiene Data'!$I$5,0,10*ROW('Hygiene Data'!I168))),'Data Summary'!ED174="Yes"),OFFSET('Hygiene Data'!$I$5,0,10*ROW('Hygiene Data'!I168)),NA())</f>
        <v>#N/A</v>
      </c>
      <c r="BP174" s="518" t="e">
        <f ca="1">+IF(AND(ISNUMBER(OFFSET('Hygiene Data'!$I$7,0,10*ROW('Hygiene Data'!I168))),'Data Summary'!EE174="Yes"),OFFSET('Hygiene Data'!$I$7,0,10*ROW('Hygiene Data'!I168)),NA())</f>
        <v>#N/A</v>
      </c>
      <c r="BQ174" s="518" t="e">
        <f ca="1">+IF(AND(ISNUMBER(OFFSET('Hygiene Data'!$I$9,0,10*ROW('Hygiene Data'!I168))),'Data Summary'!EF174="Yes"),OFFSET('Hygiene Data'!$I$9,0,10*ROW('Hygiene Data'!I168)),NA())</f>
        <v>#N/A</v>
      </c>
    </row>
    <row r="175" spans="1:69" x14ac:dyDescent="0.25">
      <c r="A175" s="514" t="e">
        <f ca="1">+RIGHT('Data Summary'!A175,LEN('Data Summary'!A175)-9)</f>
        <v>#VALUE!</v>
      </c>
      <c r="B175" s="488" t="str">
        <f ca="1">+IF(ISTEXT('Data Summary'!B175),'Data Summary'!B175,"")</f>
        <v/>
      </c>
      <c r="C175" s="515" t="e">
        <f ca="1">+VALUE('Data Summary'!C175)</f>
        <v>#VALUE!</v>
      </c>
      <c r="D175" s="516" t="e">
        <f ca="1">+IF(AND(ISNUMBER(OFFSET('Water Data'!$D$4,0,10*ROW('Water Data'!D169))),'Data Summary'!BS175="Yes"),100-OFFSET('Water Data'!$D$4,0,10*ROW('Water Data'!D169)),NA())</f>
        <v>#N/A</v>
      </c>
      <c r="E175" s="516" t="e">
        <f ca="1">+IF(AND(ISNUMBER(OFFSET('Water Data'!$D$6,0,10*ROW('Water Data'!D169))),'Data Summary'!BT175="Yes"),OFFSET('Water Data'!$D$6,0,10*ROW('Water Data'!D169)),NA())</f>
        <v>#N/A</v>
      </c>
      <c r="F175" s="516" t="e">
        <f ca="1">+IF(AND(ISNUMBER(OFFSET('Water Data'!$D$9,0,10*ROW('Water Data'!D169))),'Data Summary'!BU175="Yes"),OFFSET('Water Data'!$D$9,0,10*ROW('Water Data'!D169)),NA())</f>
        <v>#N/A</v>
      </c>
      <c r="G175" s="516" t="e">
        <f ca="1">+IF(AND(ISNUMBER(OFFSET('Water Data'!$E$4,0,10*ROW('Water Data'!E169))),'Data Summary'!BV175="Yes"),100-OFFSET('Water Data'!$E$4,0,10*ROW('Water Data'!E169)),NA())</f>
        <v>#N/A</v>
      </c>
      <c r="H175" s="516" t="e">
        <f ca="1">+IF(AND(ISNUMBER(OFFSET('Water Data'!$E$6,0,10*ROW('Water Data'!E169))),'Data Summary'!BW175="Yes"),OFFSET('Water Data'!$E$6,0,10*ROW('Water Data'!E169)),NA())</f>
        <v>#N/A</v>
      </c>
      <c r="I175" s="516" t="e">
        <f ca="1">+IF(AND(ISNUMBER(OFFSET('Water Data'!$E$9,0,10*ROW('Water Data'!E169))),'Data Summary'!BX175="Yes"),OFFSET('Water Data'!$E$9,0,10*ROW('Water Data'!E169)),NA())</f>
        <v>#N/A</v>
      </c>
      <c r="J175" s="516" t="e">
        <f ca="1">+IF(AND(ISNUMBER(OFFSET('Water Data'!$F$4,0,10*ROW('Water Data'!F169))),'Data Summary'!BY175="Yes"),100-OFFSET('Water Data'!$F$4,0,10*ROW('Water Data'!F169)),NA())</f>
        <v>#N/A</v>
      </c>
      <c r="K175" s="516" t="e">
        <f ca="1">+IF(AND(ISNUMBER(OFFSET('Water Data'!$F$6,0,10*ROW('Water Data'!F169))),'Data Summary'!BZ175="Yes"),OFFSET('Water Data'!$F$6,0,10*ROW('Water Data'!F169)),NA())</f>
        <v>#N/A</v>
      </c>
      <c r="L175" s="516" t="e">
        <f ca="1">+IF(AND(ISNUMBER(OFFSET('Water Data'!$F$9,0,10*ROW('Water Data'!F169))),'Data Summary'!CA175="Yes"),OFFSET('Water Data'!$F$9,0,10*ROW('Water Data'!F169)),NA())</f>
        <v>#N/A</v>
      </c>
      <c r="M175" s="516" t="e">
        <f ca="1">+IF(AND(ISNUMBER(OFFSET('Water Data'!$G$4,0,10*ROW('Water Data'!G169))),'Data Summary'!CB175="Yes"),100-OFFSET('Water Data'!$G$4,0,10*ROW('Water Data'!G169)),NA())</f>
        <v>#N/A</v>
      </c>
      <c r="N175" s="516" t="e">
        <f ca="1">+IF(AND(ISNUMBER(OFFSET('Water Data'!$G$6,0,10*ROW('Water Data'!G169))),'Data Summary'!CC175="Yes"),OFFSET('Water Data'!$G$6,0,10*ROW('Water Data'!G169)),NA())</f>
        <v>#N/A</v>
      </c>
      <c r="O175" s="516" t="e">
        <f ca="1">+IF(AND(ISNUMBER(OFFSET('Water Data'!$G$9,0,10*ROW('Water Data'!G169))),'Data Summary'!CD175="Yes"),OFFSET('Water Data'!$G$9,0,10*ROW('Water Data'!G169)),NA())</f>
        <v>#N/A</v>
      </c>
      <c r="P175" s="516" t="e">
        <f ca="1">+IF(AND(ISNUMBER(OFFSET('Water Data'!$H$4,0,10*ROW('Water Data'!H169))),'Data Summary'!CE175="Yes"),100-OFFSET('Water Data'!$H$4,0,10*ROW('Water Data'!H169)),NA())</f>
        <v>#N/A</v>
      </c>
      <c r="Q175" s="516" t="e">
        <f ca="1">+IF(AND(ISNUMBER(OFFSET('Water Data'!$H$6,0,10*ROW('Water Data'!H169))),'Data Summary'!CF175="Yes"),OFFSET('Water Data'!$H$6,0,10*ROW('Water Data'!H169)),NA())</f>
        <v>#N/A</v>
      </c>
      <c r="R175" s="516" t="e">
        <f ca="1">+IF(AND(ISNUMBER(OFFSET('Water Data'!$H$9,0,10*ROW('Water Data'!H169))),'Data Summary'!CG175="Yes"),OFFSET('Water Data'!$H$9,0,10*ROW('Water Data'!H169)),NA())</f>
        <v>#N/A</v>
      </c>
      <c r="S175" s="516" t="e">
        <f ca="1">+IF(AND(ISNUMBER(OFFSET('Water Data'!$I$4,0,10*ROW('Water Data'!I169))),'Data Summary'!CH175="Yes"),100-OFFSET('Water Data'!$I$4,0,10*ROW('Water Data'!I169)),NA())</f>
        <v>#N/A</v>
      </c>
      <c r="T175" s="516" t="e">
        <f ca="1">+IF(AND(ISNUMBER(OFFSET('Water Data'!$I$6,0,10*ROW('Water Data'!I169))),'Data Summary'!CI175="Yes"),OFFSET('Water Data'!$I$6,0,10*ROW('Water Data'!I169)),NA())</f>
        <v>#N/A</v>
      </c>
      <c r="U175" s="516" t="e">
        <f ca="1">+IF(AND(ISNUMBER(OFFSET('Water Data'!$I$9,0,10*ROW('Water Data'!I169))),'Data Summary'!CJ175="Yes"),OFFSET('Water Data'!$I$9,0,10*ROW('Water Data'!I169)),NA())</f>
        <v>#N/A</v>
      </c>
      <c r="V175" s="517" t="e">
        <f ca="1">+IF(AND(ISNUMBER(OFFSET('Sanitation Data'!$D$4,0,10*ROW('Sanitation Data'!D169))),'Data Summary'!CK175="Yes"),100-OFFSET('Sanitation Data'!$D$4,0,10*ROW('Sanitation Data'!D169)),NA())</f>
        <v>#N/A</v>
      </c>
      <c r="W175" s="517" t="e">
        <f ca="1">+IF(AND(ISNUMBER(OFFSET('Sanitation Data'!$D$6,0,10*ROW('Sanitation Data'!D169))),'Data Summary'!CL175="Yes"),OFFSET('Sanitation Data'!$D$6,0,10*ROW('Sanitation Data'!D169)),NA())</f>
        <v>#N/A</v>
      </c>
      <c r="X175" s="517" t="e">
        <f ca="1">+IF(AND(ISNUMBER(OFFSET('Sanitation Data'!$D$10,0,10*ROW('Sanitation Data'!D169))),'Data Summary'!CM175="Yes"),OFFSET('Sanitation Data'!$D$10,0,10*ROW('Sanitation Data'!D169)),NA())</f>
        <v>#N/A</v>
      </c>
      <c r="Y175" s="517" t="e">
        <f ca="1">+IF(AND(ISNUMBER(OFFSET('Sanitation Data'!$D$11,0,10*ROW('Sanitation Data'!D169))),'Data Summary'!CN175="Yes"),OFFSET('Sanitation Data'!$D$11,0,10*ROW('Sanitation Data'!D169)),NA())</f>
        <v>#N/A</v>
      </c>
      <c r="Z175" s="517" t="e">
        <f ca="1">+IF(AND(ISNUMBER(OFFSET('Sanitation Data'!$D$12,0,10*ROW('Sanitation Data'!D169))),'Data Summary'!CO175="Yes"),OFFSET('Sanitation Data'!$D$12,0,10*ROW('Sanitation Data'!D169)),NA())</f>
        <v>#N/A</v>
      </c>
      <c r="AA175" s="517" t="e">
        <f ca="1">+IF(AND(ISNUMBER(OFFSET('Sanitation Data'!$E$4,0,10*ROW('Sanitation Data'!E169))),'Data Summary'!CP175="Yes"),100-OFFSET('Sanitation Data'!$E$4,0,10*ROW('Sanitation Data'!E169)),NA())</f>
        <v>#N/A</v>
      </c>
      <c r="AB175" s="517" t="e">
        <f ca="1">+IF(AND(ISNUMBER(OFFSET('Sanitation Data'!$E$6,0,10*ROW('Sanitation Data'!E169))),'Data Summary'!CQ175="Yes"),OFFSET('Sanitation Data'!$E$6,0,10*ROW('Sanitation Data'!E169)),NA())</f>
        <v>#N/A</v>
      </c>
      <c r="AC175" s="517" t="e">
        <f ca="1">+IF(AND(ISNUMBER(OFFSET('Sanitation Data'!$E$10,0,10*ROW('Sanitation Data'!E169))),'Data Summary'!CR175="Yes"),OFFSET('Sanitation Data'!$E$10,0,10*ROW('Sanitation Data'!E169)),NA())</f>
        <v>#N/A</v>
      </c>
      <c r="AD175" s="517" t="e">
        <f ca="1">+IF(AND(ISNUMBER(OFFSET('Sanitation Data'!$E$11,0,10*ROW('Sanitation Data'!E169))),'Data Summary'!CS175="Yes"),OFFSET('Sanitation Data'!$E$11,0,10*ROW('Sanitation Data'!E169)),NA())</f>
        <v>#N/A</v>
      </c>
      <c r="AE175" s="517" t="e">
        <f ca="1">+IF(AND(ISNUMBER(OFFSET('Sanitation Data'!$E$12,0,10*ROW('Sanitation Data'!E169))),'Data Summary'!CT175="Yes"),OFFSET('Sanitation Data'!$E$12,0,10*ROW('Sanitation Data'!E169)),NA())</f>
        <v>#N/A</v>
      </c>
      <c r="AF175" s="517" t="e">
        <f ca="1">+IF(AND(ISNUMBER(OFFSET('Sanitation Data'!$F$4,0,10*ROW('Sanitation Data'!F169))),'Data Summary'!CU175="Yes"),100-OFFSET('Sanitation Data'!$F$4,0,10*ROW('Sanitation Data'!F169)),NA())</f>
        <v>#N/A</v>
      </c>
      <c r="AG175" s="517" t="e">
        <f ca="1">+IF(AND(ISNUMBER(OFFSET('Sanitation Data'!$F$6,0,10*ROW('Sanitation Data'!F169))),'Data Summary'!CV175="Yes"),OFFSET('Sanitation Data'!$F$6,0,10*ROW('Sanitation Data'!F169)),NA())</f>
        <v>#N/A</v>
      </c>
      <c r="AH175" s="517" t="e">
        <f ca="1">+IF(AND(ISNUMBER(OFFSET('Sanitation Data'!$F$10,0,10*ROW('Sanitation Data'!F169))),'Data Summary'!CW175="Yes"),OFFSET('Sanitation Data'!$F$10,0,10*ROW('Sanitation Data'!F169)),NA())</f>
        <v>#N/A</v>
      </c>
      <c r="AI175" s="517" t="e">
        <f ca="1">+IF(AND(ISNUMBER(OFFSET('Sanitation Data'!$F$11,0,10*ROW('Sanitation Data'!F169))),'Data Summary'!CX175="Yes"),OFFSET('Sanitation Data'!$F$11,0,10*ROW('Sanitation Data'!F169)),NA())</f>
        <v>#N/A</v>
      </c>
      <c r="AJ175" s="517" t="e">
        <f ca="1">+IF(AND(ISNUMBER(OFFSET('Sanitation Data'!$F$12,0,10*ROW('Sanitation Data'!F169))),'Data Summary'!CY175="Yes"),OFFSET('Sanitation Data'!$F$12,0,10*ROW('Sanitation Data'!F169)),NA())</f>
        <v>#N/A</v>
      </c>
      <c r="AK175" s="517" t="e">
        <f ca="1">+IF(AND(ISNUMBER(OFFSET('Sanitation Data'!$G$4,0,10*ROW('Sanitation Data'!G169))),'Data Summary'!CZ175="Yes"),100-OFFSET('Sanitation Data'!$G$4,0,10*ROW('Sanitation Data'!G169)),NA())</f>
        <v>#N/A</v>
      </c>
      <c r="AL175" s="517" t="e">
        <f ca="1">+IF(AND(ISNUMBER(OFFSET('Sanitation Data'!$G$6,0,10*ROW('Sanitation Data'!G169))),'Data Summary'!DA175="Yes"),OFFSET('Sanitation Data'!$G$6,0,10*ROW('Sanitation Data'!G169)),NA())</f>
        <v>#N/A</v>
      </c>
      <c r="AM175" s="517" t="e">
        <f ca="1">+IF(AND(ISNUMBER(OFFSET('Sanitation Data'!$G$10,0,10*ROW('Sanitation Data'!G169))),'Data Summary'!DB175="Yes"),OFFSET('Sanitation Data'!$G$10,0,10*ROW('Sanitation Data'!G169)),NA())</f>
        <v>#N/A</v>
      </c>
      <c r="AN175" s="517" t="e">
        <f ca="1">+IF(AND(ISNUMBER(OFFSET('Sanitation Data'!$G$11,0,10*ROW('Sanitation Data'!G169))),'Data Summary'!DC175="Yes"),OFFSET('Sanitation Data'!$G$11,0,10*ROW('Sanitation Data'!G169)),NA())</f>
        <v>#N/A</v>
      </c>
      <c r="AO175" s="517" t="e">
        <f ca="1">+IF(AND(ISNUMBER(OFFSET('Sanitation Data'!$G$12,0,10*ROW('Sanitation Data'!G169))),'Data Summary'!DD175="Yes"),OFFSET('Sanitation Data'!$G$12,0,10*ROW('Sanitation Data'!G169)),NA())</f>
        <v>#N/A</v>
      </c>
      <c r="AP175" s="517" t="e">
        <f ca="1">+IF(AND(ISNUMBER(OFFSET('Sanitation Data'!$H$4,0,10*ROW('Sanitation Data'!H169))),'Data Summary'!DE175="Yes"),100-OFFSET('Sanitation Data'!$H$4,0,10*ROW('Sanitation Data'!H169)),NA())</f>
        <v>#N/A</v>
      </c>
      <c r="AQ175" s="517" t="e">
        <f ca="1">+IF(AND(ISNUMBER(OFFSET('Sanitation Data'!$H$6,0,10*ROW('Sanitation Data'!H169))),'Data Summary'!DF175="Yes"),OFFSET('Sanitation Data'!$H$6,0,10*ROW('Sanitation Data'!H169)),NA())</f>
        <v>#N/A</v>
      </c>
      <c r="AR175" s="517" t="e">
        <f ca="1">+IF(AND(ISNUMBER(OFFSET('Sanitation Data'!$H$10,0,10*ROW('Sanitation Data'!H169))),'Data Summary'!DG175="Yes"),OFFSET('Sanitation Data'!$H$10,0,10*ROW('Sanitation Data'!H169)),NA())</f>
        <v>#N/A</v>
      </c>
      <c r="AS175" s="517" t="e">
        <f ca="1">+IF(AND(ISNUMBER(OFFSET('Sanitation Data'!$H$11,0,10*ROW('Sanitation Data'!H169))),'Data Summary'!DH175="Yes"),OFFSET('Sanitation Data'!$H$11,0,10*ROW('Sanitation Data'!H169)),NA())</f>
        <v>#N/A</v>
      </c>
      <c r="AT175" s="517" t="e">
        <f ca="1">+IF(AND(ISNUMBER(OFFSET('Sanitation Data'!$H$12,0,10*ROW('Sanitation Data'!H169))),'Data Summary'!DI175="Yes"),OFFSET('Sanitation Data'!$H$12,0,10*ROW('Sanitation Data'!H169)),NA())</f>
        <v>#N/A</v>
      </c>
      <c r="AU175" s="517" t="e">
        <f ca="1">+IF(AND(ISNUMBER(OFFSET('Sanitation Data'!$I$4,0,10*ROW('Sanitation Data'!I169))),'Data Summary'!DJ175="Yes"),100-OFFSET('Sanitation Data'!$I$4,0,10*ROW('Sanitation Data'!I169)),NA())</f>
        <v>#N/A</v>
      </c>
      <c r="AV175" s="517" t="e">
        <f ca="1">+IF(AND(ISNUMBER(OFFSET('Sanitation Data'!$I$6,0,10*ROW('Sanitation Data'!I169))),'Data Summary'!DK175="Yes"),OFFSET('Sanitation Data'!$I$6,0,10*ROW('Sanitation Data'!I169)),NA())</f>
        <v>#N/A</v>
      </c>
      <c r="AW175" s="517" t="e">
        <f ca="1">+IF(AND(ISNUMBER(OFFSET('Sanitation Data'!$I$10,0,10*ROW('Sanitation Data'!I169))),'Data Summary'!DL175="Yes"),OFFSET('Sanitation Data'!$I$10,0,10*ROW('Sanitation Data'!I169)),NA())</f>
        <v>#N/A</v>
      </c>
      <c r="AX175" s="517" t="e">
        <f ca="1">+IF(AND(ISNUMBER(OFFSET('Sanitation Data'!$I$11,0,10*ROW('Sanitation Data'!I169))),'Data Summary'!DM175="Yes"),OFFSET('Sanitation Data'!$I$11,0,10*ROW('Sanitation Data'!I169)),NA())</f>
        <v>#N/A</v>
      </c>
      <c r="AY175" s="517" t="e">
        <f ca="1">+IF(AND(ISNUMBER(OFFSET('Sanitation Data'!$I$12,0,10*ROW('Sanitation Data'!I169))),'Data Summary'!DN175="Yes"),OFFSET('Sanitation Data'!$I$12,0,10*ROW('Sanitation Data'!I169)),NA())</f>
        <v>#N/A</v>
      </c>
      <c r="AZ175" s="518" t="e">
        <f ca="1">+IF(AND(ISNUMBER(OFFSET('Hygiene Data'!$D$5,0,10*ROW('Hygiene Data'!D169))),'Data Summary'!DO175="Yes"),OFFSET('Hygiene Data'!$D$5,0,10*ROW('Hygiene Data'!D169)),NA())</f>
        <v>#N/A</v>
      </c>
      <c r="BA175" s="518" t="e">
        <f ca="1">+IF(AND(ISNUMBER(OFFSET('Hygiene Data'!$D$7,0,10*ROW('Hygiene Data'!D169))),'Data Summary'!DP175="Yes"),OFFSET('Hygiene Data'!$D$7,0,10*ROW('Hygiene Data'!D169)),NA())</f>
        <v>#N/A</v>
      </c>
      <c r="BB175" s="518" t="e">
        <f ca="1">+IF(AND(ISNUMBER(OFFSET('Hygiene Data'!$D$9,0,10*ROW('Hygiene Data'!D169))),'Data Summary'!DQ175="Yes"),OFFSET('Hygiene Data'!$D$9,0,10*ROW('Hygiene Data'!D169)),NA())</f>
        <v>#N/A</v>
      </c>
      <c r="BC175" s="518" t="e">
        <f ca="1">+IF(AND(ISNUMBER(OFFSET('Hygiene Data'!$E$5,0,10*ROW('Hygiene Data'!E169))),'Data Summary'!DR175="Yes"),OFFSET('Hygiene Data'!$E$5,0,10*ROW('Hygiene Data'!E169)),NA())</f>
        <v>#N/A</v>
      </c>
      <c r="BD175" s="518" t="e">
        <f ca="1">+IF(AND(ISNUMBER(OFFSET('Hygiene Data'!$E$7,0,10*ROW('Hygiene Data'!E169))),'Data Summary'!DS175="Yes"),OFFSET('Hygiene Data'!$E$7,0,10*ROW('Hygiene Data'!E169)),NA())</f>
        <v>#N/A</v>
      </c>
      <c r="BE175" s="518" t="e">
        <f ca="1">+IF(AND(ISNUMBER(OFFSET('Hygiene Data'!$E$9,0,10*ROW('Hygiene Data'!E169))),'Data Summary'!DT175="Yes"),OFFSET('Hygiene Data'!$E$9,0,10*ROW('Hygiene Data'!E169)),NA())</f>
        <v>#N/A</v>
      </c>
      <c r="BF175" s="518" t="e">
        <f ca="1">+IF(AND(ISNUMBER(OFFSET('Hygiene Data'!$F$5,0,10*ROW('Hygiene Data'!F169))),'Data Summary'!DU175="Yes"),OFFSET('Hygiene Data'!$F$5,0,10*ROW('Hygiene Data'!F169)),NA())</f>
        <v>#N/A</v>
      </c>
      <c r="BG175" s="518" t="e">
        <f ca="1">+IF(AND(ISNUMBER(OFFSET('Hygiene Data'!$F$7,0,10*ROW('Hygiene Data'!F169))),'Data Summary'!DV175="Yes"),OFFSET('Hygiene Data'!$F$7,0,10*ROW('Hygiene Data'!F169)),NA())</f>
        <v>#N/A</v>
      </c>
      <c r="BH175" s="518" t="e">
        <f ca="1">+IF(AND(ISNUMBER(OFFSET('Hygiene Data'!$F$9,0,10*ROW('Hygiene Data'!F169))),'Data Summary'!DW175="Yes"),OFFSET('Hygiene Data'!$F$9,0,10*ROW('Hygiene Data'!F169)),NA())</f>
        <v>#N/A</v>
      </c>
      <c r="BI175" s="518" t="e">
        <f ca="1">+IF(AND(ISNUMBER(OFFSET('Hygiene Data'!$G$5,0,10*ROW('Hygiene Data'!G169))),'Data Summary'!DX175="Yes"),OFFSET('Hygiene Data'!$G$5,0,10*ROW('Hygiene Data'!G169)),NA())</f>
        <v>#N/A</v>
      </c>
      <c r="BJ175" s="518" t="e">
        <f ca="1">+IF(AND(ISNUMBER(OFFSET('Hygiene Data'!$G$7,0,10*ROW('Hygiene Data'!G169))),'Data Summary'!DY175="Yes"),OFFSET('Hygiene Data'!$G$7,0,10*ROW('Hygiene Data'!G169)),NA())</f>
        <v>#N/A</v>
      </c>
      <c r="BK175" s="518" t="e">
        <f ca="1">+IF(AND(ISNUMBER(OFFSET('Hygiene Data'!$G$9,0,10*ROW('Hygiene Data'!G169))),'Data Summary'!DZ175="Yes"),OFFSET('Hygiene Data'!$G$9,0,10*ROW('Hygiene Data'!G169)),NA())</f>
        <v>#N/A</v>
      </c>
      <c r="BL175" s="518" t="e">
        <f ca="1">+IF(AND(ISNUMBER(OFFSET('Hygiene Data'!$H$5,0,10*ROW('Hygiene Data'!H169))),'Data Summary'!EA175="Yes"),OFFSET('Hygiene Data'!$H$5,0,10*ROW('Hygiene Data'!H169)),NA())</f>
        <v>#N/A</v>
      </c>
      <c r="BM175" s="518" t="e">
        <f ca="1">+IF(AND(ISNUMBER(OFFSET('Hygiene Data'!$H$7,0,10*ROW('Hygiene Data'!H169))),'Data Summary'!EB175="Yes"),OFFSET('Hygiene Data'!$H$7,0,10*ROW('Hygiene Data'!H169)),NA())</f>
        <v>#N/A</v>
      </c>
      <c r="BN175" s="518" t="e">
        <f ca="1">+IF(AND(ISNUMBER(OFFSET('Hygiene Data'!$H$9,0,10*ROW('Hygiene Data'!H169))),'Data Summary'!EC175="Yes"),OFFSET('Hygiene Data'!$H$9,0,10*ROW('Hygiene Data'!H169)),NA())</f>
        <v>#N/A</v>
      </c>
      <c r="BO175" s="518" t="e">
        <f ca="1">+IF(AND(ISNUMBER(OFFSET('Hygiene Data'!$I$5,0,10*ROW('Hygiene Data'!I169))),'Data Summary'!ED175="Yes"),OFFSET('Hygiene Data'!$I$5,0,10*ROW('Hygiene Data'!I169)),NA())</f>
        <v>#N/A</v>
      </c>
      <c r="BP175" s="518" t="e">
        <f ca="1">+IF(AND(ISNUMBER(OFFSET('Hygiene Data'!$I$7,0,10*ROW('Hygiene Data'!I169))),'Data Summary'!EE175="Yes"),OFFSET('Hygiene Data'!$I$7,0,10*ROW('Hygiene Data'!I169)),NA())</f>
        <v>#N/A</v>
      </c>
      <c r="BQ175" s="518" t="e">
        <f ca="1">+IF(AND(ISNUMBER(OFFSET('Hygiene Data'!$I$9,0,10*ROW('Hygiene Data'!I169))),'Data Summary'!EF175="Yes"),OFFSET('Hygiene Data'!$I$9,0,10*ROW('Hygiene Data'!I169)),NA())</f>
        <v>#N/A</v>
      </c>
    </row>
    <row r="176" spans="1:69" x14ac:dyDescent="0.25">
      <c r="A176" s="514" t="e">
        <f ca="1">+RIGHT('Data Summary'!A176,LEN('Data Summary'!A176)-9)</f>
        <v>#VALUE!</v>
      </c>
      <c r="B176" s="488" t="str">
        <f ca="1">+IF(ISTEXT('Data Summary'!B176),'Data Summary'!B176,"")</f>
        <v/>
      </c>
      <c r="C176" s="515" t="e">
        <f ca="1">+VALUE('Data Summary'!C176)</f>
        <v>#VALUE!</v>
      </c>
      <c r="D176" s="516" t="e">
        <f ca="1">+IF(AND(ISNUMBER(OFFSET('Water Data'!$D$4,0,10*ROW('Water Data'!D170))),'Data Summary'!BS176="Yes"),100-OFFSET('Water Data'!$D$4,0,10*ROW('Water Data'!D170)),NA())</f>
        <v>#N/A</v>
      </c>
      <c r="E176" s="516" t="e">
        <f ca="1">+IF(AND(ISNUMBER(OFFSET('Water Data'!$D$6,0,10*ROW('Water Data'!D170))),'Data Summary'!BT176="Yes"),OFFSET('Water Data'!$D$6,0,10*ROW('Water Data'!D170)),NA())</f>
        <v>#N/A</v>
      </c>
      <c r="F176" s="516" t="e">
        <f ca="1">+IF(AND(ISNUMBER(OFFSET('Water Data'!$D$9,0,10*ROW('Water Data'!D170))),'Data Summary'!BU176="Yes"),OFFSET('Water Data'!$D$9,0,10*ROW('Water Data'!D170)),NA())</f>
        <v>#N/A</v>
      </c>
      <c r="G176" s="516" t="e">
        <f ca="1">+IF(AND(ISNUMBER(OFFSET('Water Data'!$E$4,0,10*ROW('Water Data'!E170))),'Data Summary'!BV176="Yes"),100-OFFSET('Water Data'!$E$4,0,10*ROW('Water Data'!E170)),NA())</f>
        <v>#N/A</v>
      </c>
      <c r="H176" s="516" t="e">
        <f ca="1">+IF(AND(ISNUMBER(OFFSET('Water Data'!$E$6,0,10*ROW('Water Data'!E170))),'Data Summary'!BW176="Yes"),OFFSET('Water Data'!$E$6,0,10*ROW('Water Data'!E170)),NA())</f>
        <v>#N/A</v>
      </c>
      <c r="I176" s="516" t="e">
        <f ca="1">+IF(AND(ISNUMBER(OFFSET('Water Data'!$E$9,0,10*ROW('Water Data'!E170))),'Data Summary'!BX176="Yes"),OFFSET('Water Data'!$E$9,0,10*ROW('Water Data'!E170)),NA())</f>
        <v>#N/A</v>
      </c>
      <c r="J176" s="516" t="e">
        <f ca="1">+IF(AND(ISNUMBER(OFFSET('Water Data'!$F$4,0,10*ROW('Water Data'!F170))),'Data Summary'!BY176="Yes"),100-OFFSET('Water Data'!$F$4,0,10*ROW('Water Data'!F170)),NA())</f>
        <v>#N/A</v>
      </c>
      <c r="K176" s="516" t="e">
        <f ca="1">+IF(AND(ISNUMBER(OFFSET('Water Data'!$F$6,0,10*ROW('Water Data'!F170))),'Data Summary'!BZ176="Yes"),OFFSET('Water Data'!$F$6,0,10*ROW('Water Data'!F170)),NA())</f>
        <v>#N/A</v>
      </c>
      <c r="L176" s="516" t="e">
        <f ca="1">+IF(AND(ISNUMBER(OFFSET('Water Data'!$F$9,0,10*ROW('Water Data'!F170))),'Data Summary'!CA176="Yes"),OFFSET('Water Data'!$F$9,0,10*ROW('Water Data'!F170)),NA())</f>
        <v>#N/A</v>
      </c>
      <c r="M176" s="516" t="e">
        <f ca="1">+IF(AND(ISNUMBER(OFFSET('Water Data'!$G$4,0,10*ROW('Water Data'!G170))),'Data Summary'!CB176="Yes"),100-OFFSET('Water Data'!$G$4,0,10*ROW('Water Data'!G170)),NA())</f>
        <v>#N/A</v>
      </c>
      <c r="N176" s="516" t="e">
        <f ca="1">+IF(AND(ISNUMBER(OFFSET('Water Data'!$G$6,0,10*ROW('Water Data'!G170))),'Data Summary'!CC176="Yes"),OFFSET('Water Data'!$G$6,0,10*ROW('Water Data'!G170)),NA())</f>
        <v>#N/A</v>
      </c>
      <c r="O176" s="516" t="e">
        <f ca="1">+IF(AND(ISNUMBER(OFFSET('Water Data'!$G$9,0,10*ROW('Water Data'!G170))),'Data Summary'!CD176="Yes"),OFFSET('Water Data'!$G$9,0,10*ROW('Water Data'!G170)),NA())</f>
        <v>#N/A</v>
      </c>
      <c r="P176" s="516" t="e">
        <f ca="1">+IF(AND(ISNUMBER(OFFSET('Water Data'!$H$4,0,10*ROW('Water Data'!H170))),'Data Summary'!CE176="Yes"),100-OFFSET('Water Data'!$H$4,0,10*ROW('Water Data'!H170)),NA())</f>
        <v>#N/A</v>
      </c>
      <c r="Q176" s="516" t="e">
        <f ca="1">+IF(AND(ISNUMBER(OFFSET('Water Data'!$H$6,0,10*ROW('Water Data'!H170))),'Data Summary'!CF176="Yes"),OFFSET('Water Data'!$H$6,0,10*ROW('Water Data'!H170)),NA())</f>
        <v>#N/A</v>
      </c>
      <c r="R176" s="516" t="e">
        <f ca="1">+IF(AND(ISNUMBER(OFFSET('Water Data'!$H$9,0,10*ROW('Water Data'!H170))),'Data Summary'!CG176="Yes"),OFFSET('Water Data'!$H$9,0,10*ROW('Water Data'!H170)),NA())</f>
        <v>#N/A</v>
      </c>
      <c r="S176" s="516" t="e">
        <f ca="1">+IF(AND(ISNUMBER(OFFSET('Water Data'!$I$4,0,10*ROW('Water Data'!I170))),'Data Summary'!CH176="Yes"),100-OFFSET('Water Data'!$I$4,0,10*ROW('Water Data'!I170)),NA())</f>
        <v>#N/A</v>
      </c>
      <c r="T176" s="516" t="e">
        <f ca="1">+IF(AND(ISNUMBER(OFFSET('Water Data'!$I$6,0,10*ROW('Water Data'!I170))),'Data Summary'!CI176="Yes"),OFFSET('Water Data'!$I$6,0,10*ROW('Water Data'!I170)),NA())</f>
        <v>#N/A</v>
      </c>
      <c r="U176" s="516" t="e">
        <f ca="1">+IF(AND(ISNUMBER(OFFSET('Water Data'!$I$9,0,10*ROW('Water Data'!I170))),'Data Summary'!CJ176="Yes"),OFFSET('Water Data'!$I$9,0,10*ROW('Water Data'!I170)),NA())</f>
        <v>#N/A</v>
      </c>
      <c r="V176" s="517" t="e">
        <f ca="1">+IF(AND(ISNUMBER(OFFSET('Sanitation Data'!$D$4,0,10*ROW('Sanitation Data'!D170))),'Data Summary'!CK176="Yes"),100-OFFSET('Sanitation Data'!$D$4,0,10*ROW('Sanitation Data'!D170)),NA())</f>
        <v>#N/A</v>
      </c>
      <c r="W176" s="517" t="e">
        <f ca="1">+IF(AND(ISNUMBER(OFFSET('Sanitation Data'!$D$6,0,10*ROW('Sanitation Data'!D170))),'Data Summary'!CL176="Yes"),OFFSET('Sanitation Data'!$D$6,0,10*ROW('Sanitation Data'!D170)),NA())</f>
        <v>#N/A</v>
      </c>
      <c r="X176" s="517" t="e">
        <f ca="1">+IF(AND(ISNUMBER(OFFSET('Sanitation Data'!$D$10,0,10*ROW('Sanitation Data'!D170))),'Data Summary'!CM176="Yes"),OFFSET('Sanitation Data'!$D$10,0,10*ROW('Sanitation Data'!D170)),NA())</f>
        <v>#N/A</v>
      </c>
      <c r="Y176" s="517" t="e">
        <f ca="1">+IF(AND(ISNUMBER(OFFSET('Sanitation Data'!$D$11,0,10*ROW('Sanitation Data'!D170))),'Data Summary'!CN176="Yes"),OFFSET('Sanitation Data'!$D$11,0,10*ROW('Sanitation Data'!D170)),NA())</f>
        <v>#N/A</v>
      </c>
      <c r="Z176" s="517" t="e">
        <f ca="1">+IF(AND(ISNUMBER(OFFSET('Sanitation Data'!$D$12,0,10*ROW('Sanitation Data'!D170))),'Data Summary'!CO176="Yes"),OFFSET('Sanitation Data'!$D$12,0,10*ROW('Sanitation Data'!D170)),NA())</f>
        <v>#N/A</v>
      </c>
      <c r="AA176" s="517" t="e">
        <f ca="1">+IF(AND(ISNUMBER(OFFSET('Sanitation Data'!$E$4,0,10*ROW('Sanitation Data'!E170))),'Data Summary'!CP176="Yes"),100-OFFSET('Sanitation Data'!$E$4,0,10*ROW('Sanitation Data'!E170)),NA())</f>
        <v>#N/A</v>
      </c>
      <c r="AB176" s="517" t="e">
        <f ca="1">+IF(AND(ISNUMBER(OFFSET('Sanitation Data'!$E$6,0,10*ROW('Sanitation Data'!E170))),'Data Summary'!CQ176="Yes"),OFFSET('Sanitation Data'!$E$6,0,10*ROW('Sanitation Data'!E170)),NA())</f>
        <v>#N/A</v>
      </c>
      <c r="AC176" s="517" t="e">
        <f ca="1">+IF(AND(ISNUMBER(OFFSET('Sanitation Data'!$E$10,0,10*ROW('Sanitation Data'!E170))),'Data Summary'!CR176="Yes"),OFFSET('Sanitation Data'!$E$10,0,10*ROW('Sanitation Data'!E170)),NA())</f>
        <v>#N/A</v>
      </c>
      <c r="AD176" s="517" t="e">
        <f ca="1">+IF(AND(ISNUMBER(OFFSET('Sanitation Data'!$E$11,0,10*ROW('Sanitation Data'!E170))),'Data Summary'!CS176="Yes"),OFFSET('Sanitation Data'!$E$11,0,10*ROW('Sanitation Data'!E170)),NA())</f>
        <v>#N/A</v>
      </c>
      <c r="AE176" s="517" t="e">
        <f ca="1">+IF(AND(ISNUMBER(OFFSET('Sanitation Data'!$E$12,0,10*ROW('Sanitation Data'!E170))),'Data Summary'!CT176="Yes"),OFFSET('Sanitation Data'!$E$12,0,10*ROW('Sanitation Data'!E170)),NA())</f>
        <v>#N/A</v>
      </c>
      <c r="AF176" s="517" t="e">
        <f ca="1">+IF(AND(ISNUMBER(OFFSET('Sanitation Data'!$F$4,0,10*ROW('Sanitation Data'!F170))),'Data Summary'!CU176="Yes"),100-OFFSET('Sanitation Data'!$F$4,0,10*ROW('Sanitation Data'!F170)),NA())</f>
        <v>#N/A</v>
      </c>
      <c r="AG176" s="517" t="e">
        <f ca="1">+IF(AND(ISNUMBER(OFFSET('Sanitation Data'!$F$6,0,10*ROW('Sanitation Data'!F170))),'Data Summary'!CV176="Yes"),OFFSET('Sanitation Data'!$F$6,0,10*ROW('Sanitation Data'!F170)),NA())</f>
        <v>#N/A</v>
      </c>
      <c r="AH176" s="517" t="e">
        <f ca="1">+IF(AND(ISNUMBER(OFFSET('Sanitation Data'!$F$10,0,10*ROW('Sanitation Data'!F170))),'Data Summary'!CW176="Yes"),OFFSET('Sanitation Data'!$F$10,0,10*ROW('Sanitation Data'!F170)),NA())</f>
        <v>#N/A</v>
      </c>
      <c r="AI176" s="517" t="e">
        <f ca="1">+IF(AND(ISNUMBER(OFFSET('Sanitation Data'!$F$11,0,10*ROW('Sanitation Data'!F170))),'Data Summary'!CX176="Yes"),OFFSET('Sanitation Data'!$F$11,0,10*ROW('Sanitation Data'!F170)),NA())</f>
        <v>#N/A</v>
      </c>
      <c r="AJ176" s="517" t="e">
        <f ca="1">+IF(AND(ISNUMBER(OFFSET('Sanitation Data'!$F$12,0,10*ROW('Sanitation Data'!F170))),'Data Summary'!CY176="Yes"),OFFSET('Sanitation Data'!$F$12,0,10*ROW('Sanitation Data'!F170)),NA())</f>
        <v>#N/A</v>
      </c>
      <c r="AK176" s="517" t="e">
        <f ca="1">+IF(AND(ISNUMBER(OFFSET('Sanitation Data'!$G$4,0,10*ROW('Sanitation Data'!G170))),'Data Summary'!CZ176="Yes"),100-OFFSET('Sanitation Data'!$G$4,0,10*ROW('Sanitation Data'!G170)),NA())</f>
        <v>#N/A</v>
      </c>
      <c r="AL176" s="517" t="e">
        <f ca="1">+IF(AND(ISNUMBER(OFFSET('Sanitation Data'!$G$6,0,10*ROW('Sanitation Data'!G170))),'Data Summary'!DA176="Yes"),OFFSET('Sanitation Data'!$G$6,0,10*ROW('Sanitation Data'!G170)),NA())</f>
        <v>#N/A</v>
      </c>
      <c r="AM176" s="517" t="e">
        <f ca="1">+IF(AND(ISNUMBER(OFFSET('Sanitation Data'!$G$10,0,10*ROW('Sanitation Data'!G170))),'Data Summary'!DB176="Yes"),OFFSET('Sanitation Data'!$G$10,0,10*ROW('Sanitation Data'!G170)),NA())</f>
        <v>#N/A</v>
      </c>
      <c r="AN176" s="517" t="e">
        <f ca="1">+IF(AND(ISNUMBER(OFFSET('Sanitation Data'!$G$11,0,10*ROW('Sanitation Data'!G170))),'Data Summary'!DC176="Yes"),OFFSET('Sanitation Data'!$G$11,0,10*ROW('Sanitation Data'!G170)),NA())</f>
        <v>#N/A</v>
      </c>
      <c r="AO176" s="517" t="e">
        <f ca="1">+IF(AND(ISNUMBER(OFFSET('Sanitation Data'!$G$12,0,10*ROW('Sanitation Data'!G170))),'Data Summary'!DD176="Yes"),OFFSET('Sanitation Data'!$G$12,0,10*ROW('Sanitation Data'!G170)),NA())</f>
        <v>#N/A</v>
      </c>
      <c r="AP176" s="517" t="e">
        <f ca="1">+IF(AND(ISNUMBER(OFFSET('Sanitation Data'!$H$4,0,10*ROW('Sanitation Data'!H170))),'Data Summary'!DE176="Yes"),100-OFFSET('Sanitation Data'!$H$4,0,10*ROW('Sanitation Data'!H170)),NA())</f>
        <v>#N/A</v>
      </c>
      <c r="AQ176" s="517" t="e">
        <f ca="1">+IF(AND(ISNUMBER(OFFSET('Sanitation Data'!$H$6,0,10*ROW('Sanitation Data'!H170))),'Data Summary'!DF176="Yes"),OFFSET('Sanitation Data'!$H$6,0,10*ROW('Sanitation Data'!H170)),NA())</f>
        <v>#N/A</v>
      </c>
      <c r="AR176" s="517" t="e">
        <f ca="1">+IF(AND(ISNUMBER(OFFSET('Sanitation Data'!$H$10,0,10*ROW('Sanitation Data'!H170))),'Data Summary'!DG176="Yes"),OFFSET('Sanitation Data'!$H$10,0,10*ROW('Sanitation Data'!H170)),NA())</f>
        <v>#N/A</v>
      </c>
      <c r="AS176" s="517" t="e">
        <f ca="1">+IF(AND(ISNUMBER(OFFSET('Sanitation Data'!$H$11,0,10*ROW('Sanitation Data'!H170))),'Data Summary'!DH176="Yes"),OFFSET('Sanitation Data'!$H$11,0,10*ROW('Sanitation Data'!H170)),NA())</f>
        <v>#N/A</v>
      </c>
      <c r="AT176" s="517" t="e">
        <f ca="1">+IF(AND(ISNUMBER(OFFSET('Sanitation Data'!$H$12,0,10*ROW('Sanitation Data'!H170))),'Data Summary'!DI176="Yes"),OFFSET('Sanitation Data'!$H$12,0,10*ROW('Sanitation Data'!H170)),NA())</f>
        <v>#N/A</v>
      </c>
      <c r="AU176" s="517" t="e">
        <f ca="1">+IF(AND(ISNUMBER(OFFSET('Sanitation Data'!$I$4,0,10*ROW('Sanitation Data'!I170))),'Data Summary'!DJ176="Yes"),100-OFFSET('Sanitation Data'!$I$4,0,10*ROW('Sanitation Data'!I170)),NA())</f>
        <v>#N/A</v>
      </c>
      <c r="AV176" s="517" t="e">
        <f ca="1">+IF(AND(ISNUMBER(OFFSET('Sanitation Data'!$I$6,0,10*ROW('Sanitation Data'!I170))),'Data Summary'!DK176="Yes"),OFFSET('Sanitation Data'!$I$6,0,10*ROW('Sanitation Data'!I170)),NA())</f>
        <v>#N/A</v>
      </c>
      <c r="AW176" s="517" t="e">
        <f ca="1">+IF(AND(ISNUMBER(OFFSET('Sanitation Data'!$I$10,0,10*ROW('Sanitation Data'!I170))),'Data Summary'!DL176="Yes"),OFFSET('Sanitation Data'!$I$10,0,10*ROW('Sanitation Data'!I170)),NA())</f>
        <v>#N/A</v>
      </c>
      <c r="AX176" s="517" t="e">
        <f ca="1">+IF(AND(ISNUMBER(OFFSET('Sanitation Data'!$I$11,0,10*ROW('Sanitation Data'!I170))),'Data Summary'!DM176="Yes"),OFFSET('Sanitation Data'!$I$11,0,10*ROW('Sanitation Data'!I170)),NA())</f>
        <v>#N/A</v>
      </c>
      <c r="AY176" s="517" t="e">
        <f ca="1">+IF(AND(ISNUMBER(OFFSET('Sanitation Data'!$I$12,0,10*ROW('Sanitation Data'!I170))),'Data Summary'!DN176="Yes"),OFFSET('Sanitation Data'!$I$12,0,10*ROW('Sanitation Data'!I170)),NA())</f>
        <v>#N/A</v>
      </c>
      <c r="AZ176" s="518" t="e">
        <f ca="1">+IF(AND(ISNUMBER(OFFSET('Hygiene Data'!$D$5,0,10*ROW('Hygiene Data'!D170))),'Data Summary'!DO176="Yes"),OFFSET('Hygiene Data'!$D$5,0,10*ROW('Hygiene Data'!D170)),NA())</f>
        <v>#N/A</v>
      </c>
      <c r="BA176" s="518" t="e">
        <f ca="1">+IF(AND(ISNUMBER(OFFSET('Hygiene Data'!$D$7,0,10*ROW('Hygiene Data'!D170))),'Data Summary'!DP176="Yes"),OFFSET('Hygiene Data'!$D$7,0,10*ROW('Hygiene Data'!D170)),NA())</f>
        <v>#N/A</v>
      </c>
      <c r="BB176" s="518" t="e">
        <f ca="1">+IF(AND(ISNUMBER(OFFSET('Hygiene Data'!$D$9,0,10*ROW('Hygiene Data'!D170))),'Data Summary'!DQ176="Yes"),OFFSET('Hygiene Data'!$D$9,0,10*ROW('Hygiene Data'!D170)),NA())</f>
        <v>#N/A</v>
      </c>
      <c r="BC176" s="518" t="e">
        <f ca="1">+IF(AND(ISNUMBER(OFFSET('Hygiene Data'!$E$5,0,10*ROW('Hygiene Data'!E170))),'Data Summary'!DR176="Yes"),OFFSET('Hygiene Data'!$E$5,0,10*ROW('Hygiene Data'!E170)),NA())</f>
        <v>#N/A</v>
      </c>
      <c r="BD176" s="518" t="e">
        <f ca="1">+IF(AND(ISNUMBER(OFFSET('Hygiene Data'!$E$7,0,10*ROW('Hygiene Data'!E170))),'Data Summary'!DS176="Yes"),OFFSET('Hygiene Data'!$E$7,0,10*ROW('Hygiene Data'!E170)),NA())</f>
        <v>#N/A</v>
      </c>
      <c r="BE176" s="518" t="e">
        <f ca="1">+IF(AND(ISNUMBER(OFFSET('Hygiene Data'!$E$9,0,10*ROW('Hygiene Data'!E170))),'Data Summary'!DT176="Yes"),OFFSET('Hygiene Data'!$E$9,0,10*ROW('Hygiene Data'!E170)),NA())</f>
        <v>#N/A</v>
      </c>
      <c r="BF176" s="518" t="e">
        <f ca="1">+IF(AND(ISNUMBER(OFFSET('Hygiene Data'!$F$5,0,10*ROW('Hygiene Data'!F170))),'Data Summary'!DU176="Yes"),OFFSET('Hygiene Data'!$F$5,0,10*ROW('Hygiene Data'!F170)),NA())</f>
        <v>#N/A</v>
      </c>
      <c r="BG176" s="518" t="e">
        <f ca="1">+IF(AND(ISNUMBER(OFFSET('Hygiene Data'!$F$7,0,10*ROW('Hygiene Data'!F170))),'Data Summary'!DV176="Yes"),OFFSET('Hygiene Data'!$F$7,0,10*ROW('Hygiene Data'!F170)),NA())</f>
        <v>#N/A</v>
      </c>
      <c r="BH176" s="518" t="e">
        <f ca="1">+IF(AND(ISNUMBER(OFFSET('Hygiene Data'!$F$9,0,10*ROW('Hygiene Data'!F170))),'Data Summary'!DW176="Yes"),OFFSET('Hygiene Data'!$F$9,0,10*ROW('Hygiene Data'!F170)),NA())</f>
        <v>#N/A</v>
      </c>
      <c r="BI176" s="518" t="e">
        <f ca="1">+IF(AND(ISNUMBER(OFFSET('Hygiene Data'!$G$5,0,10*ROW('Hygiene Data'!G170))),'Data Summary'!DX176="Yes"),OFFSET('Hygiene Data'!$G$5,0,10*ROW('Hygiene Data'!G170)),NA())</f>
        <v>#N/A</v>
      </c>
      <c r="BJ176" s="518" t="e">
        <f ca="1">+IF(AND(ISNUMBER(OFFSET('Hygiene Data'!$G$7,0,10*ROW('Hygiene Data'!G170))),'Data Summary'!DY176="Yes"),OFFSET('Hygiene Data'!$G$7,0,10*ROW('Hygiene Data'!G170)),NA())</f>
        <v>#N/A</v>
      </c>
      <c r="BK176" s="518" t="e">
        <f ca="1">+IF(AND(ISNUMBER(OFFSET('Hygiene Data'!$G$9,0,10*ROW('Hygiene Data'!G170))),'Data Summary'!DZ176="Yes"),OFFSET('Hygiene Data'!$G$9,0,10*ROW('Hygiene Data'!G170)),NA())</f>
        <v>#N/A</v>
      </c>
      <c r="BL176" s="518" t="e">
        <f ca="1">+IF(AND(ISNUMBER(OFFSET('Hygiene Data'!$H$5,0,10*ROW('Hygiene Data'!H170))),'Data Summary'!EA176="Yes"),OFFSET('Hygiene Data'!$H$5,0,10*ROW('Hygiene Data'!H170)),NA())</f>
        <v>#N/A</v>
      </c>
      <c r="BM176" s="518" t="e">
        <f ca="1">+IF(AND(ISNUMBER(OFFSET('Hygiene Data'!$H$7,0,10*ROW('Hygiene Data'!H170))),'Data Summary'!EB176="Yes"),OFFSET('Hygiene Data'!$H$7,0,10*ROW('Hygiene Data'!H170)),NA())</f>
        <v>#N/A</v>
      </c>
      <c r="BN176" s="518" t="e">
        <f ca="1">+IF(AND(ISNUMBER(OFFSET('Hygiene Data'!$H$9,0,10*ROW('Hygiene Data'!H170))),'Data Summary'!EC176="Yes"),OFFSET('Hygiene Data'!$H$9,0,10*ROW('Hygiene Data'!H170)),NA())</f>
        <v>#N/A</v>
      </c>
      <c r="BO176" s="518" t="e">
        <f ca="1">+IF(AND(ISNUMBER(OFFSET('Hygiene Data'!$I$5,0,10*ROW('Hygiene Data'!I170))),'Data Summary'!ED176="Yes"),OFFSET('Hygiene Data'!$I$5,0,10*ROW('Hygiene Data'!I170)),NA())</f>
        <v>#N/A</v>
      </c>
      <c r="BP176" s="518" t="e">
        <f ca="1">+IF(AND(ISNUMBER(OFFSET('Hygiene Data'!$I$7,0,10*ROW('Hygiene Data'!I170))),'Data Summary'!EE176="Yes"),OFFSET('Hygiene Data'!$I$7,0,10*ROW('Hygiene Data'!I170)),NA())</f>
        <v>#N/A</v>
      </c>
      <c r="BQ176" s="518" t="e">
        <f ca="1">+IF(AND(ISNUMBER(OFFSET('Hygiene Data'!$I$9,0,10*ROW('Hygiene Data'!I170))),'Data Summary'!EF176="Yes"),OFFSET('Hygiene Data'!$I$9,0,10*ROW('Hygiene Data'!I170)),NA())</f>
        <v>#N/A</v>
      </c>
    </row>
    <row r="177" spans="1:69" x14ac:dyDescent="0.25">
      <c r="A177" s="514" t="e">
        <f ca="1">+RIGHT('Data Summary'!A177,LEN('Data Summary'!A177)-9)</f>
        <v>#VALUE!</v>
      </c>
      <c r="B177" s="488" t="str">
        <f ca="1">+IF(ISTEXT('Data Summary'!B177),'Data Summary'!B177,"")</f>
        <v/>
      </c>
      <c r="C177" s="515" t="e">
        <f ca="1">+VALUE('Data Summary'!C177)</f>
        <v>#VALUE!</v>
      </c>
      <c r="D177" s="516" t="e">
        <f ca="1">+IF(AND(ISNUMBER(OFFSET('Water Data'!$D$4,0,10*ROW('Water Data'!D171))),'Data Summary'!BS177="Yes"),100-OFFSET('Water Data'!$D$4,0,10*ROW('Water Data'!D171)),NA())</f>
        <v>#N/A</v>
      </c>
      <c r="E177" s="516" t="e">
        <f ca="1">+IF(AND(ISNUMBER(OFFSET('Water Data'!$D$6,0,10*ROW('Water Data'!D171))),'Data Summary'!BT177="Yes"),OFFSET('Water Data'!$D$6,0,10*ROW('Water Data'!D171)),NA())</f>
        <v>#N/A</v>
      </c>
      <c r="F177" s="516" t="e">
        <f ca="1">+IF(AND(ISNUMBER(OFFSET('Water Data'!$D$9,0,10*ROW('Water Data'!D171))),'Data Summary'!BU177="Yes"),OFFSET('Water Data'!$D$9,0,10*ROW('Water Data'!D171)),NA())</f>
        <v>#N/A</v>
      </c>
      <c r="G177" s="516" t="e">
        <f ca="1">+IF(AND(ISNUMBER(OFFSET('Water Data'!$E$4,0,10*ROW('Water Data'!E171))),'Data Summary'!BV177="Yes"),100-OFFSET('Water Data'!$E$4,0,10*ROW('Water Data'!E171)),NA())</f>
        <v>#N/A</v>
      </c>
      <c r="H177" s="516" t="e">
        <f ca="1">+IF(AND(ISNUMBER(OFFSET('Water Data'!$E$6,0,10*ROW('Water Data'!E171))),'Data Summary'!BW177="Yes"),OFFSET('Water Data'!$E$6,0,10*ROW('Water Data'!E171)),NA())</f>
        <v>#N/A</v>
      </c>
      <c r="I177" s="516" t="e">
        <f ca="1">+IF(AND(ISNUMBER(OFFSET('Water Data'!$E$9,0,10*ROW('Water Data'!E171))),'Data Summary'!BX177="Yes"),OFFSET('Water Data'!$E$9,0,10*ROW('Water Data'!E171)),NA())</f>
        <v>#N/A</v>
      </c>
      <c r="J177" s="516" t="e">
        <f ca="1">+IF(AND(ISNUMBER(OFFSET('Water Data'!$F$4,0,10*ROW('Water Data'!F171))),'Data Summary'!BY177="Yes"),100-OFFSET('Water Data'!$F$4,0,10*ROW('Water Data'!F171)),NA())</f>
        <v>#N/A</v>
      </c>
      <c r="K177" s="516" t="e">
        <f ca="1">+IF(AND(ISNUMBER(OFFSET('Water Data'!$F$6,0,10*ROW('Water Data'!F171))),'Data Summary'!BZ177="Yes"),OFFSET('Water Data'!$F$6,0,10*ROW('Water Data'!F171)),NA())</f>
        <v>#N/A</v>
      </c>
      <c r="L177" s="516" t="e">
        <f ca="1">+IF(AND(ISNUMBER(OFFSET('Water Data'!$F$9,0,10*ROW('Water Data'!F171))),'Data Summary'!CA177="Yes"),OFFSET('Water Data'!$F$9,0,10*ROW('Water Data'!F171)),NA())</f>
        <v>#N/A</v>
      </c>
      <c r="M177" s="516" t="e">
        <f ca="1">+IF(AND(ISNUMBER(OFFSET('Water Data'!$G$4,0,10*ROW('Water Data'!G171))),'Data Summary'!CB177="Yes"),100-OFFSET('Water Data'!$G$4,0,10*ROW('Water Data'!G171)),NA())</f>
        <v>#N/A</v>
      </c>
      <c r="N177" s="516" t="e">
        <f ca="1">+IF(AND(ISNUMBER(OFFSET('Water Data'!$G$6,0,10*ROW('Water Data'!G171))),'Data Summary'!CC177="Yes"),OFFSET('Water Data'!$G$6,0,10*ROW('Water Data'!G171)),NA())</f>
        <v>#N/A</v>
      </c>
      <c r="O177" s="516" t="e">
        <f ca="1">+IF(AND(ISNUMBER(OFFSET('Water Data'!$G$9,0,10*ROW('Water Data'!G171))),'Data Summary'!CD177="Yes"),OFFSET('Water Data'!$G$9,0,10*ROW('Water Data'!G171)),NA())</f>
        <v>#N/A</v>
      </c>
      <c r="P177" s="516" t="e">
        <f ca="1">+IF(AND(ISNUMBER(OFFSET('Water Data'!$H$4,0,10*ROW('Water Data'!H171))),'Data Summary'!CE177="Yes"),100-OFFSET('Water Data'!$H$4,0,10*ROW('Water Data'!H171)),NA())</f>
        <v>#N/A</v>
      </c>
      <c r="Q177" s="516" t="e">
        <f ca="1">+IF(AND(ISNUMBER(OFFSET('Water Data'!$H$6,0,10*ROW('Water Data'!H171))),'Data Summary'!CF177="Yes"),OFFSET('Water Data'!$H$6,0,10*ROW('Water Data'!H171)),NA())</f>
        <v>#N/A</v>
      </c>
      <c r="R177" s="516" t="e">
        <f ca="1">+IF(AND(ISNUMBER(OFFSET('Water Data'!$H$9,0,10*ROW('Water Data'!H171))),'Data Summary'!CG177="Yes"),OFFSET('Water Data'!$H$9,0,10*ROW('Water Data'!H171)),NA())</f>
        <v>#N/A</v>
      </c>
      <c r="S177" s="516" t="e">
        <f ca="1">+IF(AND(ISNUMBER(OFFSET('Water Data'!$I$4,0,10*ROW('Water Data'!I171))),'Data Summary'!CH177="Yes"),100-OFFSET('Water Data'!$I$4,0,10*ROW('Water Data'!I171)),NA())</f>
        <v>#N/A</v>
      </c>
      <c r="T177" s="516" t="e">
        <f ca="1">+IF(AND(ISNUMBER(OFFSET('Water Data'!$I$6,0,10*ROW('Water Data'!I171))),'Data Summary'!CI177="Yes"),OFFSET('Water Data'!$I$6,0,10*ROW('Water Data'!I171)),NA())</f>
        <v>#N/A</v>
      </c>
      <c r="U177" s="516" t="e">
        <f ca="1">+IF(AND(ISNUMBER(OFFSET('Water Data'!$I$9,0,10*ROW('Water Data'!I171))),'Data Summary'!CJ177="Yes"),OFFSET('Water Data'!$I$9,0,10*ROW('Water Data'!I171)),NA())</f>
        <v>#N/A</v>
      </c>
      <c r="V177" s="517" t="e">
        <f ca="1">+IF(AND(ISNUMBER(OFFSET('Sanitation Data'!$D$4,0,10*ROW('Sanitation Data'!D171))),'Data Summary'!CK177="Yes"),100-OFFSET('Sanitation Data'!$D$4,0,10*ROW('Sanitation Data'!D171)),NA())</f>
        <v>#N/A</v>
      </c>
      <c r="W177" s="517" t="e">
        <f ca="1">+IF(AND(ISNUMBER(OFFSET('Sanitation Data'!$D$6,0,10*ROW('Sanitation Data'!D171))),'Data Summary'!CL177="Yes"),OFFSET('Sanitation Data'!$D$6,0,10*ROW('Sanitation Data'!D171)),NA())</f>
        <v>#N/A</v>
      </c>
      <c r="X177" s="517" t="e">
        <f ca="1">+IF(AND(ISNUMBER(OFFSET('Sanitation Data'!$D$10,0,10*ROW('Sanitation Data'!D171))),'Data Summary'!CM177="Yes"),OFFSET('Sanitation Data'!$D$10,0,10*ROW('Sanitation Data'!D171)),NA())</f>
        <v>#N/A</v>
      </c>
      <c r="Y177" s="517" t="e">
        <f ca="1">+IF(AND(ISNUMBER(OFFSET('Sanitation Data'!$D$11,0,10*ROW('Sanitation Data'!D171))),'Data Summary'!CN177="Yes"),OFFSET('Sanitation Data'!$D$11,0,10*ROW('Sanitation Data'!D171)),NA())</f>
        <v>#N/A</v>
      </c>
      <c r="Z177" s="517" t="e">
        <f ca="1">+IF(AND(ISNUMBER(OFFSET('Sanitation Data'!$D$12,0,10*ROW('Sanitation Data'!D171))),'Data Summary'!CO177="Yes"),OFFSET('Sanitation Data'!$D$12,0,10*ROW('Sanitation Data'!D171)),NA())</f>
        <v>#N/A</v>
      </c>
      <c r="AA177" s="517" t="e">
        <f ca="1">+IF(AND(ISNUMBER(OFFSET('Sanitation Data'!$E$4,0,10*ROW('Sanitation Data'!E171))),'Data Summary'!CP177="Yes"),100-OFFSET('Sanitation Data'!$E$4,0,10*ROW('Sanitation Data'!E171)),NA())</f>
        <v>#N/A</v>
      </c>
      <c r="AB177" s="517" t="e">
        <f ca="1">+IF(AND(ISNUMBER(OFFSET('Sanitation Data'!$E$6,0,10*ROW('Sanitation Data'!E171))),'Data Summary'!CQ177="Yes"),OFFSET('Sanitation Data'!$E$6,0,10*ROW('Sanitation Data'!E171)),NA())</f>
        <v>#N/A</v>
      </c>
      <c r="AC177" s="517" t="e">
        <f ca="1">+IF(AND(ISNUMBER(OFFSET('Sanitation Data'!$E$10,0,10*ROW('Sanitation Data'!E171))),'Data Summary'!CR177="Yes"),OFFSET('Sanitation Data'!$E$10,0,10*ROW('Sanitation Data'!E171)),NA())</f>
        <v>#N/A</v>
      </c>
      <c r="AD177" s="517" t="e">
        <f ca="1">+IF(AND(ISNUMBER(OFFSET('Sanitation Data'!$E$11,0,10*ROW('Sanitation Data'!E171))),'Data Summary'!CS177="Yes"),OFFSET('Sanitation Data'!$E$11,0,10*ROW('Sanitation Data'!E171)),NA())</f>
        <v>#N/A</v>
      </c>
      <c r="AE177" s="517" t="e">
        <f ca="1">+IF(AND(ISNUMBER(OFFSET('Sanitation Data'!$E$12,0,10*ROW('Sanitation Data'!E171))),'Data Summary'!CT177="Yes"),OFFSET('Sanitation Data'!$E$12,0,10*ROW('Sanitation Data'!E171)),NA())</f>
        <v>#N/A</v>
      </c>
      <c r="AF177" s="517" t="e">
        <f ca="1">+IF(AND(ISNUMBER(OFFSET('Sanitation Data'!$F$4,0,10*ROW('Sanitation Data'!F171))),'Data Summary'!CU177="Yes"),100-OFFSET('Sanitation Data'!$F$4,0,10*ROW('Sanitation Data'!F171)),NA())</f>
        <v>#N/A</v>
      </c>
      <c r="AG177" s="517" t="e">
        <f ca="1">+IF(AND(ISNUMBER(OFFSET('Sanitation Data'!$F$6,0,10*ROW('Sanitation Data'!F171))),'Data Summary'!CV177="Yes"),OFFSET('Sanitation Data'!$F$6,0,10*ROW('Sanitation Data'!F171)),NA())</f>
        <v>#N/A</v>
      </c>
      <c r="AH177" s="517" t="e">
        <f ca="1">+IF(AND(ISNUMBER(OFFSET('Sanitation Data'!$F$10,0,10*ROW('Sanitation Data'!F171))),'Data Summary'!CW177="Yes"),OFFSET('Sanitation Data'!$F$10,0,10*ROW('Sanitation Data'!F171)),NA())</f>
        <v>#N/A</v>
      </c>
      <c r="AI177" s="517" t="e">
        <f ca="1">+IF(AND(ISNUMBER(OFFSET('Sanitation Data'!$F$11,0,10*ROW('Sanitation Data'!F171))),'Data Summary'!CX177="Yes"),OFFSET('Sanitation Data'!$F$11,0,10*ROW('Sanitation Data'!F171)),NA())</f>
        <v>#N/A</v>
      </c>
      <c r="AJ177" s="517" t="e">
        <f ca="1">+IF(AND(ISNUMBER(OFFSET('Sanitation Data'!$F$12,0,10*ROW('Sanitation Data'!F171))),'Data Summary'!CY177="Yes"),OFFSET('Sanitation Data'!$F$12,0,10*ROW('Sanitation Data'!F171)),NA())</f>
        <v>#N/A</v>
      </c>
      <c r="AK177" s="517" t="e">
        <f ca="1">+IF(AND(ISNUMBER(OFFSET('Sanitation Data'!$G$4,0,10*ROW('Sanitation Data'!G171))),'Data Summary'!CZ177="Yes"),100-OFFSET('Sanitation Data'!$G$4,0,10*ROW('Sanitation Data'!G171)),NA())</f>
        <v>#N/A</v>
      </c>
      <c r="AL177" s="517" t="e">
        <f ca="1">+IF(AND(ISNUMBER(OFFSET('Sanitation Data'!$G$6,0,10*ROW('Sanitation Data'!G171))),'Data Summary'!DA177="Yes"),OFFSET('Sanitation Data'!$G$6,0,10*ROW('Sanitation Data'!G171)),NA())</f>
        <v>#N/A</v>
      </c>
      <c r="AM177" s="517" t="e">
        <f ca="1">+IF(AND(ISNUMBER(OFFSET('Sanitation Data'!$G$10,0,10*ROW('Sanitation Data'!G171))),'Data Summary'!DB177="Yes"),OFFSET('Sanitation Data'!$G$10,0,10*ROW('Sanitation Data'!G171)),NA())</f>
        <v>#N/A</v>
      </c>
      <c r="AN177" s="517" t="e">
        <f ca="1">+IF(AND(ISNUMBER(OFFSET('Sanitation Data'!$G$11,0,10*ROW('Sanitation Data'!G171))),'Data Summary'!DC177="Yes"),OFFSET('Sanitation Data'!$G$11,0,10*ROW('Sanitation Data'!G171)),NA())</f>
        <v>#N/A</v>
      </c>
      <c r="AO177" s="517" t="e">
        <f ca="1">+IF(AND(ISNUMBER(OFFSET('Sanitation Data'!$G$12,0,10*ROW('Sanitation Data'!G171))),'Data Summary'!DD177="Yes"),OFFSET('Sanitation Data'!$G$12,0,10*ROW('Sanitation Data'!G171)),NA())</f>
        <v>#N/A</v>
      </c>
      <c r="AP177" s="517" t="e">
        <f ca="1">+IF(AND(ISNUMBER(OFFSET('Sanitation Data'!$H$4,0,10*ROW('Sanitation Data'!H171))),'Data Summary'!DE177="Yes"),100-OFFSET('Sanitation Data'!$H$4,0,10*ROW('Sanitation Data'!H171)),NA())</f>
        <v>#N/A</v>
      </c>
      <c r="AQ177" s="517" t="e">
        <f ca="1">+IF(AND(ISNUMBER(OFFSET('Sanitation Data'!$H$6,0,10*ROW('Sanitation Data'!H171))),'Data Summary'!DF177="Yes"),OFFSET('Sanitation Data'!$H$6,0,10*ROW('Sanitation Data'!H171)),NA())</f>
        <v>#N/A</v>
      </c>
      <c r="AR177" s="517" t="e">
        <f ca="1">+IF(AND(ISNUMBER(OFFSET('Sanitation Data'!$H$10,0,10*ROW('Sanitation Data'!H171))),'Data Summary'!DG177="Yes"),OFFSET('Sanitation Data'!$H$10,0,10*ROW('Sanitation Data'!H171)),NA())</f>
        <v>#N/A</v>
      </c>
      <c r="AS177" s="517" t="e">
        <f ca="1">+IF(AND(ISNUMBER(OFFSET('Sanitation Data'!$H$11,0,10*ROW('Sanitation Data'!H171))),'Data Summary'!DH177="Yes"),OFFSET('Sanitation Data'!$H$11,0,10*ROW('Sanitation Data'!H171)),NA())</f>
        <v>#N/A</v>
      </c>
      <c r="AT177" s="517" t="e">
        <f ca="1">+IF(AND(ISNUMBER(OFFSET('Sanitation Data'!$H$12,0,10*ROW('Sanitation Data'!H171))),'Data Summary'!DI177="Yes"),OFFSET('Sanitation Data'!$H$12,0,10*ROW('Sanitation Data'!H171)),NA())</f>
        <v>#N/A</v>
      </c>
      <c r="AU177" s="517" t="e">
        <f ca="1">+IF(AND(ISNUMBER(OFFSET('Sanitation Data'!$I$4,0,10*ROW('Sanitation Data'!I171))),'Data Summary'!DJ177="Yes"),100-OFFSET('Sanitation Data'!$I$4,0,10*ROW('Sanitation Data'!I171)),NA())</f>
        <v>#N/A</v>
      </c>
      <c r="AV177" s="517" t="e">
        <f ca="1">+IF(AND(ISNUMBER(OFFSET('Sanitation Data'!$I$6,0,10*ROW('Sanitation Data'!I171))),'Data Summary'!DK177="Yes"),OFFSET('Sanitation Data'!$I$6,0,10*ROW('Sanitation Data'!I171)),NA())</f>
        <v>#N/A</v>
      </c>
      <c r="AW177" s="517" t="e">
        <f ca="1">+IF(AND(ISNUMBER(OFFSET('Sanitation Data'!$I$10,0,10*ROW('Sanitation Data'!I171))),'Data Summary'!DL177="Yes"),OFFSET('Sanitation Data'!$I$10,0,10*ROW('Sanitation Data'!I171)),NA())</f>
        <v>#N/A</v>
      </c>
      <c r="AX177" s="517" t="e">
        <f ca="1">+IF(AND(ISNUMBER(OFFSET('Sanitation Data'!$I$11,0,10*ROW('Sanitation Data'!I171))),'Data Summary'!DM177="Yes"),OFFSET('Sanitation Data'!$I$11,0,10*ROW('Sanitation Data'!I171)),NA())</f>
        <v>#N/A</v>
      </c>
      <c r="AY177" s="517" t="e">
        <f ca="1">+IF(AND(ISNUMBER(OFFSET('Sanitation Data'!$I$12,0,10*ROW('Sanitation Data'!I171))),'Data Summary'!DN177="Yes"),OFFSET('Sanitation Data'!$I$12,0,10*ROW('Sanitation Data'!I171)),NA())</f>
        <v>#N/A</v>
      </c>
      <c r="AZ177" s="518" t="e">
        <f ca="1">+IF(AND(ISNUMBER(OFFSET('Hygiene Data'!$D$5,0,10*ROW('Hygiene Data'!D171))),'Data Summary'!DO177="Yes"),OFFSET('Hygiene Data'!$D$5,0,10*ROW('Hygiene Data'!D171)),NA())</f>
        <v>#N/A</v>
      </c>
      <c r="BA177" s="518" t="e">
        <f ca="1">+IF(AND(ISNUMBER(OFFSET('Hygiene Data'!$D$7,0,10*ROW('Hygiene Data'!D171))),'Data Summary'!DP177="Yes"),OFFSET('Hygiene Data'!$D$7,0,10*ROW('Hygiene Data'!D171)),NA())</f>
        <v>#N/A</v>
      </c>
      <c r="BB177" s="518" t="e">
        <f ca="1">+IF(AND(ISNUMBER(OFFSET('Hygiene Data'!$D$9,0,10*ROW('Hygiene Data'!D171))),'Data Summary'!DQ177="Yes"),OFFSET('Hygiene Data'!$D$9,0,10*ROW('Hygiene Data'!D171)),NA())</f>
        <v>#N/A</v>
      </c>
      <c r="BC177" s="518" t="e">
        <f ca="1">+IF(AND(ISNUMBER(OFFSET('Hygiene Data'!$E$5,0,10*ROW('Hygiene Data'!E171))),'Data Summary'!DR177="Yes"),OFFSET('Hygiene Data'!$E$5,0,10*ROW('Hygiene Data'!E171)),NA())</f>
        <v>#N/A</v>
      </c>
      <c r="BD177" s="518" t="e">
        <f ca="1">+IF(AND(ISNUMBER(OFFSET('Hygiene Data'!$E$7,0,10*ROW('Hygiene Data'!E171))),'Data Summary'!DS177="Yes"),OFFSET('Hygiene Data'!$E$7,0,10*ROW('Hygiene Data'!E171)),NA())</f>
        <v>#N/A</v>
      </c>
      <c r="BE177" s="518" t="e">
        <f ca="1">+IF(AND(ISNUMBER(OFFSET('Hygiene Data'!$E$9,0,10*ROW('Hygiene Data'!E171))),'Data Summary'!DT177="Yes"),OFFSET('Hygiene Data'!$E$9,0,10*ROW('Hygiene Data'!E171)),NA())</f>
        <v>#N/A</v>
      </c>
      <c r="BF177" s="518" t="e">
        <f ca="1">+IF(AND(ISNUMBER(OFFSET('Hygiene Data'!$F$5,0,10*ROW('Hygiene Data'!F171))),'Data Summary'!DU177="Yes"),OFFSET('Hygiene Data'!$F$5,0,10*ROW('Hygiene Data'!F171)),NA())</f>
        <v>#N/A</v>
      </c>
      <c r="BG177" s="518" t="e">
        <f ca="1">+IF(AND(ISNUMBER(OFFSET('Hygiene Data'!$F$7,0,10*ROW('Hygiene Data'!F171))),'Data Summary'!DV177="Yes"),OFFSET('Hygiene Data'!$F$7,0,10*ROW('Hygiene Data'!F171)),NA())</f>
        <v>#N/A</v>
      </c>
      <c r="BH177" s="518" t="e">
        <f ca="1">+IF(AND(ISNUMBER(OFFSET('Hygiene Data'!$F$9,0,10*ROW('Hygiene Data'!F171))),'Data Summary'!DW177="Yes"),OFFSET('Hygiene Data'!$F$9,0,10*ROW('Hygiene Data'!F171)),NA())</f>
        <v>#N/A</v>
      </c>
      <c r="BI177" s="518" t="e">
        <f ca="1">+IF(AND(ISNUMBER(OFFSET('Hygiene Data'!$G$5,0,10*ROW('Hygiene Data'!G171))),'Data Summary'!DX177="Yes"),OFFSET('Hygiene Data'!$G$5,0,10*ROW('Hygiene Data'!G171)),NA())</f>
        <v>#N/A</v>
      </c>
      <c r="BJ177" s="518" t="e">
        <f ca="1">+IF(AND(ISNUMBER(OFFSET('Hygiene Data'!$G$7,0,10*ROW('Hygiene Data'!G171))),'Data Summary'!DY177="Yes"),OFFSET('Hygiene Data'!$G$7,0,10*ROW('Hygiene Data'!G171)),NA())</f>
        <v>#N/A</v>
      </c>
      <c r="BK177" s="518" t="e">
        <f ca="1">+IF(AND(ISNUMBER(OFFSET('Hygiene Data'!$G$9,0,10*ROW('Hygiene Data'!G171))),'Data Summary'!DZ177="Yes"),OFFSET('Hygiene Data'!$G$9,0,10*ROW('Hygiene Data'!G171)),NA())</f>
        <v>#N/A</v>
      </c>
      <c r="BL177" s="518" t="e">
        <f ca="1">+IF(AND(ISNUMBER(OFFSET('Hygiene Data'!$H$5,0,10*ROW('Hygiene Data'!H171))),'Data Summary'!EA177="Yes"),OFFSET('Hygiene Data'!$H$5,0,10*ROW('Hygiene Data'!H171)),NA())</f>
        <v>#N/A</v>
      </c>
      <c r="BM177" s="518" t="e">
        <f ca="1">+IF(AND(ISNUMBER(OFFSET('Hygiene Data'!$H$7,0,10*ROW('Hygiene Data'!H171))),'Data Summary'!EB177="Yes"),OFFSET('Hygiene Data'!$H$7,0,10*ROW('Hygiene Data'!H171)),NA())</f>
        <v>#N/A</v>
      </c>
      <c r="BN177" s="518" t="e">
        <f ca="1">+IF(AND(ISNUMBER(OFFSET('Hygiene Data'!$H$9,0,10*ROW('Hygiene Data'!H171))),'Data Summary'!EC177="Yes"),OFFSET('Hygiene Data'!$H$9,0,10*ROW('Hygiene Data'!H171)),NA())</f>
        <v>#N/A</v>
      </c>
      <c r="BO177" s="518" t="e">
        <f ca="1">+IF(AND(ISNUMBER(OFFSET('Hygiene Data'!$I$5,0,10*ROW('Hygiene Data'!I171))),'Data Summary'!ED177="Yes"),OFFSET('Hygiene Data'!$I$5,0,10*ROW('Hygiene Data'!I171)),NA())</f>
        <v>#N/A</v>
      </c>
      <c r="BP177" s="518" t="e">
        <f ca="1">+IF(AND(ISNUMBER(OFFSET('Hygiene Data'!$I$7,0,10*ROW('Hygiene Data'!I171))),'Data Summary'!EE177="Yes"),OFFSET('Hygiene Data'!$I$7,0,10*ROW('Hygiene Data'!I171)),NA())</f>
        <v>#N/A</v>
      </c>
      <c r="BQ177" s="518" t="e">
        <f ca="1">+IF(AND(ISNUMBER(OFFSET('Hygiene Data'!$I$9,0,10*ROW('Hygiene Data'!I171))),'Data Summary'!EF177="Yes"),OFFSET('Hygiene Data'!$I$9,0,10*ROW('Hygiene Data'!I171)),NA())</f>
        <v>#N/A</v>
      </c>
    </row>
    <row r="178" spans="1:69" x14ac:dyDescent="0.25">
      <c r="A178" s="514" t="e">
        <f ca="1">+RIGHT('Data Summary'!A178,LEN('Data Summary'!A178)-9)</f>
        <v>#VALUE!</v>
      </c>
      <c r="B178" s="488" t="str">
        <f ca="1">+IF(ISTEXT('Data Summary'!B178),'Data Summary'!B178,"")</f>
        <v/>
      </c>
      <c r="C178" s="515" t="e">
        <f ca="1">+VALUE('Data Summary'!C178)</f>
        <v>#VALUE!</v>
      </c>
      <c r="D178" s="516" t="e">
        <f ca="1">+IF(AND(ISNUMBER(OFFSET('Water Data'!$D$4,0,10*ROW('Water Data'!D172))),'Data Summary'!BS178="Yes"),100-OFFSET('Water Data'!$D$4,0,10*ROW('Water Data'!D172)),NA())</f>
        <v>#N/A</v>
      </c>
      <c r="E178" s="516" t="e">
        <f ca="1">+IF(AND(ISNUMBER(OFFSET('Water Data'!$D$6,0,10*ROW('Water Data'!D172))),'Data Summary'!BT178="Yes"),OFFSET('Water Data'!$D$6,0,10*ROW('Water Data'!D172)),NA())</f>
        <v>#N/A</v>
      </c>
      <c r="F178" s="516" t="e">
        <f ca="1">+IF(AND(ISNUMBER(OFFSET('Water Data'!$D$9,0,10*ROW('Water Data'!D172))),'Data Summary'!BU178="Yes"),OFFSET('Water Data'!$D$9,0,10*ROW('Water Data'!D172)),NA())</f>
        <v>#N/A</v>
      </c>
      <c r="G178" s="516" t="e">
        <f ca="1">+IF(AND(ISNUMBER(OFFSET('Water Data'!$E$4,0,10*ROW('Water Data'!E172))),'Data Summary'!BV178="Yes"),100-OFFSET('Water Data'!$E$4,0,10*ROW('Water Data'!E172)),NA())</f>
        <v>#N/A</v>
      </c>
      <c r="H178" s="516" t="e">
        <f ca="1">+IF(AND(ISNUMBER(OFFSET('Water Data'!$E$6,0,10*ROW('Water Data'!E172))),'Data Summary'!BW178="Yes"),OFFSET('Water Data'!$E$6,0,10*ROW('Water Data'!E172)),NA())</f>
        <v>#N/A</v>
      </c>
      <c r="I178" s="516" t="e">
        <f ca="1">+IF(AND(ISNUMBER(OFFSET('Water Data'!$E$9,0,10*ROW('Water Data'!E172))),'Data Summary'!BX178="Yes"),OFFSET('Water Data'!$E$9,0,10*ROW('Water Data'!E172)),NA())</f>
        <v>#N/A</v>
      </c>
      <c r="J178" s="516" t="e">
        <f ca="1">+IF(AND(ISNUMBER(OFFSET('Water Data'!$F$4,0,10*ROW('Water Data'!F172))),'Data Summary'!BY178="Yes"),100-OFFSET('Water Data'!$F$4,0,10*ROW('Water Data'!F172)),NA())</f>
        <v>#N/A</v>
      </c>
      <c r="K178" s="516" t="e">
        <f ca="1">+IF(AND(ISNUMBER(OFFSET('Water Data'!$F$6,0,10*ROW('Water Data'!F172))),'Data Summary'!BZ178="Yes"),OFFSET('Water Data'!$F$6,0,10*ROW('Water Data'!F172)),NA())</f>
        <v>#N/A</v>
      </c>
      <c r="L178" s="516" t="e">
        <f ca="1">+IF(AND(ISNUMBER(OFFSET('Water Data'!$F$9,0,10*ROW('Water Data'!F172))),'Data Summary'!CA178="Yes"),OFFSET('Water Data'!$F$9,0,10*ROW('Water Data'!F172)),NA())</f>
        <v>#N/A</v>
      </c>
      <c r="M178" s="516" t="e">
        <f ca="1">+IF(AND(ISNUMBER(OFFSET('Water Data'!$G$4,0,10*ROW('Water Data'!G172))),'Data Summary'!CB178="Yes"),100-OFFSET('Water Data'!$G$4,0,10*ROW('Water Data'!G172)),NA())</f>
        <v>#N/A</v>
      </c>
      <c r="N178" s="516" t="e">
        <f ca="1">+IF(AND(ISNUMBER(OFFSET('Water Data'!$G$6,0,10*ROW('Water Data'!G172))),'Data Summary'!CC178="Yes"),OFFSET('Water Data'!$G$6,0,10*ROW('Water Data'!G172)),NA())</f>
        <v>#N/A</v>
      </c>
      <c r="O178" s="516" t="e">
        <f ca="1">+IF(AND(ISNUMBER(OFFSET('Water Data'!$G$9,0,10*ROW('Water Data'!G172))),'Data Summary'!CD178="Yes"),OFFSET('Water Data'!$G$9,0,10*ROW('Water Data'!G172)),NA())</f>
        <v>#N/A</v>
      </c>
      <c r="P178" s="516" t="e">
        <f ca="1">+IF(AND(ISNUMBER(OFFSET('Water Data'!$H$4,0,10*ROW('Water Data'!H172))),'Data Summary'!CE178="Yes"),100-OFFSET('Water Data'!$H$4,0,10*ROW('Water Data'!H172)),NA())</f>
        <v>#N/A</v>
      </c>
      <c r="Q178" s="516" t="e">
        <f ca="1">+IF(AND(ISNUMBER(OFFSET('Water Data'!$H$6,0,10*ROW('Water Data'!H172))),'Data Summary'!CF178="Yes"),OFFSET('Water Data'!$H$6,0,10*ROW('Water Data'!H172)),NA())</f>
        <v>#N/A</v>
      </c>
      <c r="R178" s="516" t="e">
        <f ca="1">+IF(AND(ISNUMBER(OFFSET('Water Data'!$H$9,0,10*ROW('Water Data'!H172))),'Data Summary'!CG178="Yes"),OFFSET('Water Data'!$H$9,0,10*ROW('Water Data'!H172)),NA())</f>
        <v>#N/A</v>
      </c>
      <c r="S178" s="516" t="e">
        <f ca="1">+IF(AND(ISNUMBER(OFFSET('Water Data'!$I$4,0,10*ROW('Water Data'!I172))),'Data Summary'!CH178="Yes"),100-OFFSET('Water Data'!$I$4,0,10*ROW('Water Data'!I172)),NA())</f>
        <v>#N/A</v>
      </c>
      <c r="T178" s="516" t="e">
        <f ca="1">+IF(AND(ISNUMBER(OFFSET('Water Data'!$I$6,0,10*ROW('Water Data'!I172))),'Data Summary'!CI178="Yes"),OFFSET('Water Data'!$I$6,0,10*ROW('Water Data'!I172)),NA())</f>
        <v>#N/A</v>
      </c>
      <c r="U178" s="516" t="e">
        <f ca="1">+IF(AND(ISNUMBER(OFFSET('Water Data'!$I$9,0,10*ROW('Water Data'!I172))),'Data Summary'!CJ178="Yes"),OFFSET('Water Data'!$I$9,0,10*ROW('Water Data'!I172)),NA())</f>
        <v>#N/A</v>
      </c>
      <c r="V178" s="517" t="e">
        <f ca="1">+IF(AND(ISNUMBER(OFFSET('Sanitation Data'!$D$4,0,10*ROW('Sanitation Data'!D172))),'Data Summary'!CK178="Yes"),100-OFFSET('Sanitation Data'!$D$4,0,10*ROW('Sanitation Data'!D172)),NA())</f>
        <v>#N/A</v>
      </c>
      <c r="W178" s="517" t="e">
        <f ca="1">+IF(AND(ISNUMBER(OFFSET('Sanitation Data'!$D$6,0,10*ROW('Sanitation Data'!D172))),'Data Summary'!CL178="Yes"),OFFSET('Sanitation Data'!$D$6,0,10*ROW('Sanitation Data'!D172)),NA())</f>
        <v>#N/A</v>
      </c>
      <c r="X178" s="517" t="e">
        <f ca="1">+IF(AND(ISNUMBER(OFFSET('Sanitation Data'!$D$10,0,10*ROW('Sanitation Data'!D172))),'Data Summary'!CM178="Yes"),OFFSET('Sanitation Data'!$D$10,0,10*ROW('Sanitation Data'!D172)),NA())</f>
        <v>#N/A</v>
      </c>
      <c r="Y178" s="517" t="e">
        <f ca="1">+IF(AND(ISNUMBER(OFFSET('Sanitation Data'!$D$11,0,10*ROW('Sanitation Data'!D172))),'Data Summary'!CN178="Yes"),OFFSET('Sanitation Data'!$D$11,0,10*ROW('Sanitation Data'!D172)),NA())</f>
        <v>#N/A</v>
      </c>
      <c r="Z178" s="517" t="e">
        <f ca="1">+IF(AND(ISNUMBER(OFFSET('Sanitation Data'!$D$12,0,10*ROW('Sanitation Data'!D172))),'Data Summary'!CO178="Yes"),OFFSET('Sanitation Data'!$D$12,0,10*ROW('Sanitation Data'!D172)),NA())</f>
        <v>#N/A</v>
      </c>
      <c r="AA178" s="517" t="e">
        <f ca="1">+IF(AND(ISNUMBER(OFFSET('Sanitation Data'!$E$4,0,10*ROW('Sanitation Data'!E172))),'Data Summary'!CP178="Yes"),100-OFFSET('Sanitation Data'!$E$4,0,10*ROW('Sanitation Data'!E172)),NA())</f>
        <v>#N/A</v>
      </c>
      <c r="AB178" s="517" t="e">
        <f ca="1">+IF(AND(ISNUMBER(OFFSET('Sanitation Data'!$E$6,0,10*ROW('Sanitation Data'!E172))),'Data Summary'!CQ178="Yes"),OFFSET('Sanitation Data'!$E$6,0,10*ROW('Sanitation Data'!E172)),NA())</f>
        <v>#N/A</v>
      </c>
      <c r="AC178" s="517" t="e">
        <f ca="1">+IF(AND(ISNUMBER(OFFSET('Sanitation Data'!$E$10,0,10*ROW('Sanitation Data'!E172))),'Data Summary'!CR178="Yes"),OFFSET('Sanitation Data'!$E$10,0,10*ROW('Sanitation Data'!E172)),NA())</f>
        <v>#N/A</v>
      </c>
      <c r="AD178" s="517" t="e">
        <f ca="1">+IF(AND(ISNUMBER(OFFSET('Sanitation Data'!$E$11,0,10*ROW('Sanitation Data'!E172))),'Data Summary'!CS178="Yes"),OFFSET('Sanitation Data'!$E$11,0,10*ROW('Sanitation Data'!E172)),NA())</f>
        <v>#N/A</v>
      </c>
      <c r="AE178" s="517" t="e">
        <f ca="1">+IF(AND(ISNUMBER(OFFSET('Sanitation Data'!$E$12,0,10*ROW('Sanitation Data'!E172))),'Data Summary'!CT178="Yes"),OFFSET('Sanitation Data'!$E$12,0,10*ROW('Sanitation Data'!E172)),NA())</f>
        <v>#N/A</v>
      </c>
      <c r="AF178" s="517" t="e">
        <f ca="1">+IF(AND(ISNUMBER(OFFSET('Sanitation Data'!$F$4,0,10*ROW('Sanitation Data'!F172))),'Data Summary'!CU178="Yes"),100-OFFSET('Sanitation Data'!$F$4,0,10*ROW('Sanitation Data'!F172)),NA())</f>
        <v>#N/A</v>
      </c>
      <c r="AG178" s="517" t="e">
        <f ca="1">+IF(AND(ISNUMBER(OFFSET('Sanitation Data'!$F$6,0,10*ROW('Sanitation Data'!F172))),'Data Summary'!CV178="Yes"),OFFSET('Sanitation Data'!$F$6,0,10*ROW('Sanitation Data'!F172)),NA())</f>
        <v>#N/A</v>
      </c>
      <c r="AH178" s="517" t="e">
        <f ca="1">+IF(AND(ISNUMBER(OFFSET('Sanitation Data'!$F$10,0,10*ROW('Sanitation Data'!F172))),'Data Summary'!CW178="Yes"),OFFSET('Sanitation Data'!$F$10,0,10*ROW('Sanitation Data'!F172)),NA())</f>
        <v>#N/A</v>
      </c>
      <c r="AI178" s="517" t="e">
        <f ca="1">+IF(AND(ISNUMBER(OFFSET('Sanitation Data'!$F$11,0,10*ROW('Sanitation Data'!F172))),'Data Summary'!CX178="Yes"),OFFSET('Sanitation Data'!$F$11,0,10*ROW('Sanitation Data'!F172)),NA())</f>
        <v>#N/A</v>
      </c>
      <c r="AJ178" s="517" t="e">
        <f ca="1">+IF(AND(ISNUMBER(OFFSET('Sanitation Data'!$F$12,0,10*ROW('Sanitation Data'!F172))),'Data Summary'!CY178="Yes"),OFFSET('Sanitation Data'!$F$12,0,10*ROW('Sanitation Data'!F172)),NA())</f>
        <v>#N/A</v>
      </c>
      <c r="AK178" s="517" t="e">
        <f ca="1">+IF(AND(ISNUMBER(OFFSET('Sanitation Data'!$G$4,0,10*ROW('Sanitation Data'!G172))),'Data Summary'!CZ178="Yes"),100-OFFSET('Sanitation Data'!$G$4,0,10*ROW('Sanitation Data'!G172)),NA())</f>
        <v>#N/A</v>
      </c>
      <c r="AL178" s="517" t="e">
        <f ca="1">+IF(AND(ISNUMBER(OFFSET('Sanitation Data'!$G$6,0,10*ROW('Sanitation Data'!G172))),'Data Summary'!DA178="Yes"),OFFSET('Sanitation Data'!$G$6,0,10*ROW('Sanitation Data'!G172)),NA())</f>
        <v>#N/A</v>
      </c>
      <c r="AM178" s="517" t="e">
        <f ca="1">+IF(AND(ISNUMBER(OFFSET('Sanitation Data'!$G$10,0,10*ROW('Sanitation Data'!G172))),'Data Summary'!DB178="Yes"),OFFSET('Sanitation Data'!$G$10,0,10*ROW('Sanitation Data'!G172)),NA())</f>
        <v>#N/A</v>
      </c>
      <c r="AN178" s="517" t="e">
        <f ca="1">+IF(AND(ISNUMBER(OFFSET('Sanitation Data'!$G$11,0,10*ROW('Sanitation Data'!G172))),'Data Summary'!DC178="Yes"),OFFSET('Sanitation Data'!$G$11,0,10*ROW('Sanitation Data'!G172)),NA())</f>
        <v>#N/A</v>
      </c>
      <c r="AO178" s="517" t="e">
        <f ca="1">+IF(AND(ISNUMBER(OFFSET('Sanitation Data'!$G$12,0,10*ROW('Sanitation Data'!G172))),'Data Summary'!DD178="Yes"),OFFSET('Sanitation Data'!$G$12,0,10*ROW('Sanitation Data'!G172)),NA())</f>
        <v>#N/A</v>
      </c>
      <c r="AP178" s="517" t="e">
        <f ca="1">+IF(AND(ISNUMBER(OFFSET('Sanitation Data'!$H$4,0,10*ROW('Sanitation Data'!H172))),'Data Summary'!DE178="Yes"),100-OFFSET('Sanitation Data'!$H$4,0,10*ROW('Sanitation Data'!H172)),NA())</f>
        <v>#N/A</v>
      </c>
      <c r="AQ178" s="517" t="e">
        <f ca="1">+IF(AND(ISNUMBER(OFFSET('Sanitation Data'!$H$6,0,10*ROW('Sanitation Data'!H172))),'Data Summary'!DF178="Yes"),OFFSET('Sanitation Data'!$H$6,0,10*ROW('Sanitation Data'!H172)),NA())</f>
        <v>#N/A</v>
      </c>
      <c r="AR178" s="517" t="e">
        <f ca="1">+IF(AND(ISNUMBER(OFFSET('Sanitation Data'!$H$10,0,10*ROW('Sanitation Data'!H172))),'Data Summary'!DG178="Yes"),OFFSET('Sanitation Data'!$H$10,0,10*ROW('Sanitation Data'!H172)),NA())</f>
        <v>#N/A</v>
      </c>
      <c r="AS178" s="517" t="e">
        <f ca="1">+IF(AND(ISNUMBER(OFFSET('Sanitation Data'!$H$11,0,10*ROW('Sanitation Data'!H172))),'Data Summary'!DH178="Yes"),OFFSET('Sanitation Data'!$H$11,0,10*ROW('Sanitation Data'!H172)),NA())</f>
        <v>#N/A</v>
      </c>
      <c r="AT178" s="517" t="e">
        <f ca="1">+IF(AND(ISNUMBER(OFFSET('Sanitation Data'!$H$12,0,10*ROW('Sanitation Data'!H172))),'Data Summary'!DI178="Yes"),OFFSET('Sanitation Data'!$H$12,0,10*ROW('Sanitation Data'!H172)),NA())</f>
        <v>#N/A</v>
      </c>
      <c r="AU178" s="517" t="e">
        <f ca="1">+IF(AND(ISNUMBER(OFFSET('Sanitation Data'!$I$4,0,10*ROW('Sanitation Data'!I172))),'Data Summary'!DJ178="Yes"),100-OFFSET('Sanitation Data'!$I$4,0,10*ROW('Sanitation Data'!I172)),NA())</f>
        <v>#N/A</v>
      </c>
      <c r="AV178" s="517" t="e">
        <f ca="1">+IF(AND(ISNUMBER(OFFSET('Sanitation Data'!$I$6,0,10*ROW('Sanitation Data'!I172))),'Data Summary'!DK178="Yes"),OFFSET('Sanitation Data'!$I$6,0,10*ROW('Sanitation Data'!I172)),NA())</f>
        <v>#N/A</v>
      </c>
      <c r="AW178" s="517" t="e">
        <f ca="1">+IF(AND(ISNUMBER(OFFSET('Sanitation Data'!$I$10,0,10*ROW('Sanitation Data'!I172))),'Data Summary'!DL178="Yes"),OFFSET('Sanitation Data'!$I$10,0,10*ROW('Sanitation Data'!I172)),NA())</f>
        <v>#N/A</v>
      </c>
      <c r="AX178" s="517" t="e">
        <f ca="1">+IF(AND(ISNUMBER(OFFSET('Sanitation Data'!$I$11,0,10*ROW('Sanitation Data'!I172))),'Data Summary'!DM178="Yes"),OFFSET('Sanitation Data'!$I$11,0,10*ROW('Sanitation Data'!I172)),NA())</f>
        <v>#N/A</v>
      </c>
      <c r="AY178" s="517" t="e">
        <f ca="1">+IF(AND(ISNUMBER(OFFSET('Sanitation Data'!$I$12,0,10*ROW('Sanitation Data'!I172))),'Data Summary'!DN178="Yes"),OFFSET('Sanitation Data'!$I$12,0,10*ROW('Sanitation Data'!I172)),NA())</f>
        <v>#N/A</v>
      </c>
      <c r="AZ178" s="518" t="e">
        <f ca="1">+IF(AND(ISNUMBER(OFFSET('Hygiene Data'!$D$5,0,10*ROW('Hygiene Data'!D172))),'Data Summary'!DO178="Yes"),OFFSET('Hygiene Data'!$D$5,0,10*ROW('Hygiene Data'!D172)),NA())</f>
        <v>#N/A</v>
      </c>
      <c r="BA178" s="518" t="e">
        <f ca="1">+IF(AND(ISNUMBER(OFFSET('Hygiene Data'!$D$7,0,10*ROW('Hygiene Data'!D172))),'Data Summary'!DP178="Yes"),OFFSET('Hygiene Data'!$D$7,0,10*ROW('Hygiene Data'!D172)),NA())</f>
        <v>#N/A</v>
      </c>
      <c r="BB178" s="518" t="e">
        <f ca="1">+IF(AND(ISNUMBER(OFFSET('Hygiene Data'!$D$9,0,10*ROW('Hygiene Data'!D172))),'Data Summary'!DQ178="Yes"),OFFSET('Hygiene Data'!$D$9,0,10*ROW('Hygiene Data'!D172)),NA())</f>
        <v>#N/A</v>
      </c>
      <c r="BC178" s="518" t="e">
        <f ca="1">+IF(AND(ISNUMBER(OFFSET('Hygiene Data'!$E$5,0,10*ROW('Hygiene Data'!E172))),'Data Summary'!DR178="Yes"),OFFSET('Hygiene Data'!$E$5,0,10*ROW('Hygiene Data'!E172)),NA())</f>
        <v>#N/A</v>
      </c>
      <c r="BD178" s="518" t="e">
        <f ca="1">+IF(AND(ISNUMBER(OFFSET('Hygiene Data'!$E$7,0,10*ROW('Hygiene Data'!E172))),'Data Summary'!DS178="Yes"),OFFSET('Hygiene Data'!$E$7,0,10*ROW('Hygiene Data'!E172)),NA())</f>
        <v>#N/A</v>
      </c>
      <c r="BE178" s="518" t="e">
        <f ca="1">+IF(AND(ISNUMBER(OFFSET('Hygiene Data'!$E$9,0,10*ROW('Hygiene Data'!E172))),'Data Summary'!DT178="Yes"),OFFSET('Hygiene Data'!$E$9,0,10*ROW('Hygiene Data'!E172)),NA())</f>
        <v>#N/A</v>
      </c>
      <c r="BF178" s="518" t="e">
        <f ca="1">+IF(AND(ISNUMBER(OFFSET('Hygiene Data'!$F$5,0,10*ROW('Hygiene Data'!F172))),'Data Summary'!DU178="Yes"),OFFSET('Hygiene Data'!$F$5,0,10*ROW('Hygiene Data'!F172)),NA())</f>
        <v>#N/A</v>
      </c>
      <c r="BG178" s="518" t="e">
        <f ca="1">+IF(AND(ISNUMBER(OFFSET('Hygiene Data'!$F$7,0,10*ROW('Hygiene Data'!F172))),'Data Summary'!DV178="Yes"),OFFSET('Hygiene Data'!$F$7,0,10*ROW('Hygiene Data'!F172)),NA())</f>
        <v>#N/A</v>
      </c>
      <c r="BH178" s="518" t="e">
        <f ca="1">+IF(AND(ISNUMBER(OFFSET('Hygiene Data'!$F$9,0,10*ROW('Hygiene Data'!F172))),'Data Summary'!DW178="Yes"),OFFSET('Hygiene Data'!$F$9,0,10*ROW('Hygiene Data'!F172)),NA())</f>
        <v>#N/A</v>
      </c>
      <c r="BI178" s="518" t="e">
        <f ca="1">+IF(AND(ISNUMBER(OFFSET('Hygiene Data'!$G$5,0,10*ROW('Hygiene Data'!G172))),'Data Summary'!DX178="Yes"),OFFSET('Hygiene Data'!$G$5,0,10*ROW('Hygiene Data'!G172)),NA())</f>
        <v>#N/A</v>
      </c>
      <c r="BJ178" s="518" t="e">
        <f ca="1">+IF(AND(ISNUMBER(OFFSET('Hygiene Data'!$G$7,0,10*ROW('Hygiene Data'!G172))),'Data Summary'!DY178="Yes"),OFFSET('Hygiene Data'!$G$7,0,10*ROW('Hygiene Data'!G172)),NA())</f>
        <v>#N/A</v>
      </c>
      <c r="BK178" s="518" t="e">
        <f ca="1">+IF(AND(ISNUMBER(OFFSET('Hygiene Data'!$G$9,0,10*ROW('Hygiene Data'!G172))),'Data Summary'!DZ178="Yes"),OFFSET('Hygiene Data'!$G$9,0,10*ROW('Hygiene Data'!G172)),NA())</f>
        <v>#N/A</v>
      </c>
      <c r="BL178" s="518" t="e">
        <f ca="1">+IF(AND(ISNUMBER(OFFSET('Hygiene Data'!$H$5,0,10*ROW('Hygiene Data'!H172))),'Data Summary'!EA178="Yes"),OFFSET('Hygiene Data'!$H$5,0,10*ROW('Hygiene Data'!H172)),NA())</f>
        <v>#N/A</v>
      </c>
      <c r="BM178" s="518" t="e">
        <f ca="1">+IF(AND(ISNUMBER(OFFSET('Hygiene Data'!$H$7,0,10*ROW('Hygiene Data'!H172))),'Data Summary'!EB178="Yes"),OFFSET('Hygiene Data'!$H$7,0,10*ROW('Hygiene Data'!H172)),NA())</f>
        <v>#N/A</v>
      </c>
      <c r="BN178" s="518" t="e">
        <f ca="1">+IF(AND(ISNUMBER(OFFSET('Hygiene Data'!$H$9,0,10*ROW('Hygiene Data'!H172))),'Data Summary'!EC178="Yes"),OFFSET('Hygiene Data'!$H$9,0,10*ROW('Hygiene Data'!H172)),NA())</f>
        <v>#N/A</v>
      </c>
      <c r="BO178" s="518" t="e">
        <f ca="1">+IF(AND(ISNUMBER(OFFSET('Hygiene Data'!$I$5,0,10*ROW('Hygiene Data'!I172))),'Data Summary'!ED178="Yes"),OFFSET('Hygiene Data'!$I$5,0,10*ROW('Hygiene Data'!I172)),NA())</f>
        <v>#N/A</v>
      </c>
      <c r="BP178" s="518" t="e">
        <f ca="1">+IF(AND(ISNUMBER(OFFSET('Hygiene Data'!$I$7,0,10*ROW('Hygiene Data'!I172))),'Data Summary'!EE178="Yes"),OFFSET('Hygiene Data'!$I$7,0,10*ROW('Hygiene Data'!I172)),NA())</f>
        <v>#N/A</v>
      </c>
      <c r="BQ178" s="518" t="e">
        <f ca="1">+IF(AND(ISNUMBER(OFFSET('Hygiene Data'!$I$9,0,10*ROW('Hygiene Data'!I172))),'Data Summary'!EF178="Yes"),OFFSET('Hygiene Data'!$I$9,0,10*ROW('Hygiene Data'!I172)),NA())</f>
        <v>#N/A</v>
      </c>
    </row>
    <row r="179" spans="1:69" x14ac:dyDescent="0.25">
      <c r="A179" s="514" t="e">
        <f ca="1">+RIGHT('Data Summary'!A179,LEN('Data Summary'!A179)-9)</f>
        <v>#VALUE!</v>
      </c>
      <c r="B179" s="488" t="str">
        <f ca="1">+IF(ISTEXT('Data Summary'!B179),'Data Summary'!B179,"")</f>
        <v/>
      </c>
      <c r="C179" s="515" t="e">
        <f ca="1">+VALUE('Data Summary'!C179)</f>
        <v>#VALUE!</v>
      </c>
      <c r="D179" s="516" t="e">
        <f ca="1">+IF(AND(ISNUMBER(OFFSET('Water Data'!$D$4,0,10*ROW('Water Data'!D173))),'Data Summary'!BS179="Yes"),100-OFFSET('Water Data'!$D$4,0,10*ROW('Water Data'!D173)),NA())</f>
        <v>#N/A</v>
      </c>
      <c r="E179" s="516" t="e">
        <f ca="1">+IF(AND(ISNUMBER(OFFSET('Water Data'!$D$6,0,10*ROW('Water Data'!D173))),'Data Summary'!BT179="Yes"),OFFSET('Water Data'!$D$6,0,10*ROW('Water Data'!D173)),NA())</f>
        <v>#N/A</v>
      </c>
      <c r="F179" s="516" t="e">
        <f ca="1">+IF(AND(ISNUMBER(OFFSET('Water Data'!$D$9,0,10*ROW('Water Data'!D173))),'Data Summary'!BU179="Yes"),OFFSET('Water Data'!$D$9,0,10*ROW('Water Data'!D173)),NA())</f>
        <v>#N/A</v>
      </c>
      <c r="G179" s="516" t="e">
        <f ca="1">+IF(AND(ISNUMBER(OFFSET('Water Data'!$E$4,0,10*ROW('Water Data'!E173))),'Data Summary'!BV179="Yes"),100-OFFSET('Water Data'!$E$4,0,10*ROW('Water Data'!E173)),NA())</f>
        <v>#N/A</v>
      </c>
      <c r="H179" s="516" t="e">
        <f ca="1">+IF(AND(ISNUMBER(OFFSET('Water Data'!$E$6,0,10*ROW('Water Data'!E173))),'Data Summary'!BW179="Yes"),OFFSET('Water Data'!$E$6,0,10*ROW('Water Data'!E173)),NA())</f>
        <v>#N/A</v>
      </c>
      <c r="I179" s="516" t="e">
        <f ca="1">+IF(AND(ISNUMBER(OFFSET('Water Data'!$E$9,0,10*ROW('Water Data'!E173))),'Data Summary'!BX179="Yes"),OFFSET('Water Data'!$E$9,0,10*ROW('Water Data'!E173)),NA())</f>
        <v>#N/A</v>
      </c>
      <c r="J179" s="516" t="e">
        <f ca="1">+IF(AND(ISNUMBER(OFFSET('Water Data'!$F$4,0,10*ROW('Water Data'!F173))),'Data Summary'!BY179="Yes"),100-OFFSET('Water Data'!$F$4,0,10*ROW('Water Data'!F173)),NA())</f>
        <v>#N/A</v>
      </c>
      <c r="K179" s="516" t="e">
        <f ca="1">+IF(AND(ISNUMBER(OFFSET('Water Data'!$F$6,0,10*ROW('Water Data'!F173))),'Data Summary'!BZ179="Yes"),OFFSET('Water Data'!$F$6,0,10*ROW('Water Data'!F173)),NA())</f>
        <v>#N/A</v>
      </c>
      <c r="L179" s="516" t="e">
        <f ca="1">+IF(AND(ISNUMBER(OFFSET('Water Data'!$F$9,0,10*ROW('Water Data'!F173))),'Data Summary'!CA179="Yes"),OFFSET('Water Data'!$F$9,0,10*ROW('Water Data'!F173)),NA())</f>
        <v>#N/A</v>
      </c>
      <c r="M179" s="516" t="e">
        <f ca="1">+IF(AND(ISNUMBER(OFFSET('Water Data'!$G$4,0,10*ROW('Water Data'!G173))),'Data Summary'!CB179="Yes"),100-OFFSET('Water Data'!$G$4,0,10*ROW('Water Data'!G173)),NA())</f>
        <v>#N/A</v>
      </c>
      <c r="N179" s="516" t="e">
        <f ca="1">+IF(AND(ISNUMBER(OFFSET('Water Data'!$G$6,0,10*ROW('Water Data'!G173))),'Data Summary'!CC179="Yes"),OFFSET('Water Data'!$G$6,0,10*ROW('Water Data'!G173)),NA())</f>
        <v>#N/A</v>
      </c>
      <c r="O179" s="516" t="e">
        <f ca="1">+IF(AND(ISNUMBER(OFFSET('Water Data'!$G$9,0,10*ROW('Water Data'!G173))),'Data Summary'!CD179="Yes"),OFFSET('Water Data'!$G$9,0,10*ROW('Water Data'!G173)),NA())</f>
        <v>#N/A</v>
      </c>
      <c r="P179" s="516" t="e">
        <f ca="1">+IF(AND(ISNUMBER(OFFSET('Water Data'!$H$4,0,10*ROW('Water Data'!H173))),'Data Summary'!CE179="Yes"),100-OFFSET('Water Data'!$H$4,0,10*ROW('Water Data'!H173)),NA())</f>
        <v>#N/A</v>
      </c>
      <c r="Q179" s="516" t="e">
        <f ca="1">+IF(AND(ISNUMBER(OFFSET('Water Data'!$H$6,0,10*ROW('Water Data'!H173))),'Data Summary'!CF179="Yes"),OFFSET('Water Data'!$H$6,0,10*ROW('Water Data'!H173)),NA())</f>
        <v>#N/A</v>
      </c>
      <c r="R179" s="516" t="e">
        <f ca="1">+IF(AND(ISNUMBER(OFFSET('Water Data'!$H$9,0,10*ROW('Water Data'!H173))),'Data Summary'!CG179="Yes"),OFFSET('Water Data'!$H$9,0,10*ROW('Water Data'!H173)),NA())</f>
        <v>#N/A</v>
      </c>
      <c r="S179" s="516" t="e">
        <f ca="1">+IF(AND(ISNUMBER(OFFSET('Water Data'!$I$4,0,10*ROW('Water Data'!I173))),'Data Summary'!CH179="Yes"),100-OFFSET('Water Data'!$I$4,0,10*ROW('Water Data'!I173)),NA())</f>
        <v>#N/A</v>
      </c>
      <c r="T179" s="516" t="e">
        <f ca="1">+IF(AND(ISNUMBER(OFFSET('Water Data'!$I$6,0,10*ROW('Water Data'!I173))),'Data Summary'!CI179="Yes"),OFFSET('Water Data'!$I$6,0,10*ROW('Water Data'!I173)),NA())</f>
        <v>#N/A</v>
      </c>
      <c r="U179" s="516" t="e">
        <f ca="1">+IF(AND(ISNUMBER(OFFSET('Water Data'!$I$9,0,10*ROW('Water Data'!I173))),'Data Summary'!CJ179="Yes"),OFFSET('Water Data'!$I$9,0,10*ROW('Water Data'!I173)),NA())</f>
        <v>#N/A</v>
      </c>
      <c r="V179" s="517" t="e">
        <f ca="1">+IF(AND(ISNUMBER(OFFSET('Sanitation Data'!$D$4,0,10*ROW('Sanitation Data'!D173))),'Data Summary'!CK179="Yes"),100-OFFSET('Sanitation Data'!$D$4,0,10*ROW('Sanitation Data'!D173)),NA())</f>
        <v>#N/A</v>
      </c>
      <c r="W179" s="517" t="e">
        <f ca="1">+IF(AND(ISNUMBER(OFFSET('Sanitation Data'!$D$6,0,10*ROW('Sanitation Data'!D173))),'Data Summary'!CL179="Yes"),OFFSET('Sanitation Data'!$D$6,0,10*ROW('Sanitation Data'!D173)),NA())</f>
        <v>#N/A</v>
      </c>
      <c r="X179" s="517" t="e">
        <f ca="1">+IF(AND(ISNUMBER(OFFSET('Sanitation Data'!$D$10,0,10*ROW('Sanitation Data'!D173))),'Data Summary'!CM179="Yes"),OFFSET('Sanitation Data'!$D$10,0,10*ROW('Sanitation Data'!D173)),NA())</f>
        <v>#N/A</v>
      </c>
      <c r="Y179" s="517" t="e">
        <f ca="1">+IF(AND(ISNUMBER(OFFSET('Sanitation Data'!$D$11,0,10*ROW('Sanitation Data'!D173))),'Data Summary'!CN179="Yes"),OFFSET('Sanitation Data'!$D$11,0,10*ROW('Sanitation Data'!D173)),NA())</f>
        <v>#N/A</v>
      </c>
      <c r="Z179" s="517" t="e">
        <f ca="1">+IF(AND(ISNUMBER(OFFSET('Sanitation Data'!$D$12,0,10*ROW('Sanitation Data'!D173))),'Data Summary'!CO179="Yes"),OFFSET('Sanitation Data'!$D$12,0,10*ROW('Sanitation Data'!D173)),NA())</f>
        <v>#N/A</v>
      </c>
      <c r="AA179" s="517" t="e">
        <f ca="1">+IF(AND(ISNUMBER(OFFSET('Sanitation Data'!$E$4,0,10*ROW('Sanitation Data'!E173))),'Data Summary'!CP179="Yes"),100-OFFSET('Sanitation Data'!$E$4,0,10*ROW('Sanitation Data'!E173)),NA())</f>
        <v>#N/A</v>
      </c>
      <c r="AB179" s="517" t="e">
        <f ca="1">+IF(AND(ISNUMBER(OFFSET('Sanitation Data'!$E$6,0,10*ROW('Sanitation Data'!E173))),'Data Summary'!CQ179="Yes"),OFFSET('Sanitation Data'!$E$6,0,10*ROW('Sanitation Data'!E173)),NA())</f>
        <v>#N/A</v>
      </c>
      <c r="AC179" s="517" t="e">
        <f ca="1">+IF(AND(ISNUMBER(OFFSET('Sanitation Data'!$E$10,0,10*ROW('Sanitation Data'!E173))),'Data Summary'!CR179="Yes"),OFFSET('Sanitation Data'!$E$10,0,10*ROW('Sanitation Data'!E173)),NA())</f>
        <v>#N/A</v>
      </c>
      <c r="AD179" s="517" t="e">
        <f ca="1">+IF(AND(ISNUMBER(OFFSET('Sanitation Data'!$E$11,0,10*ROW('Sanitation Data'!E173))),'Data Summary'!CS179="Yes"),OFFSET('Sanitation Data'!$E$11,0,10*ROW('Sanitation Data'!E173)),NA())</f>
        <v>#N/A</v>
      </c>
      <c r="AE179" s="517" t="e">
        <f ca="1">+IF(AND(ISNUMBER(OFFSET('Sanitation Data'!$E$12,0,10*ROW('Sanitation Data'!E173))),'Data Summary'!CT179="Yes"),OFFSET('Sanitation Data'!$E$12,0,10*ROW('Sanitation Data'!E173)),NA())</f>
        <v>#N/A</v>
      </c>
      <c r="AF179" s="517" t="e">
        <f ca="1">+IF(AND(ISNUMBER(OFFSET('Sanitation Data'!$F$4,0,10*ROW('Sanitation Data'!F173))),'Data Summary'!CU179="Yes"),100-OFFSET('Sanitation Data'!$F$4,0,10*ROW('Sanitation Data'!F173)),NA())</f>
        <v>#N/A</v>
      </c>
      <c r="AG179" s="517" t="e">
        <f ca="1">+IF(AND(ISNUMBER(OFFSET('Sanitation Data'!$F$6,0,10*ROW('Sanitation Data'!F173))),'Data Summary'!CV179="Yes"),OFFSET('Sanitation Data'!$F$6,0,10*ROW('Sanitation Data'!F173)),NA())</f>
        <v>#N/A</v>
      </c>
      <c r="AH179" s="517" t="e">
        <f ca="1">+IF(AND(ISNUMBER(OFFSET('Sanitation Data'!$F$10,0,10*ROW('Sanitation Data'!F173))),'Data Summary'!CW179="Yes"),OFFSET('Sanitation Data'!$F$10,0,10*ROW('Sanitation Data'!F173)),NA())</f>
        <v>#N/A</v>
      </c>
      <c r="AI179" s="517" t="e">
        <f ca="1">+IF(AND(ISNUMBER(OFFSET('Sanitation Data'!$F$11,0,10*ROW('Sanitation Data'!F173))),'Data Summary'!CX179="Yes"),OFFSET('Sanitation Data'!$F$11,0,10*ROW('Sanitation Data'!F173)),NA())</f>
        <v>#N/A</v>
      </c>
      <c r="AJ179" s="517" t="e">
        <f ca="1">+IF(AND(ISNUMBER(OFFSET('Sanitation Data'!$F$12,0,10*ROW('Sanitation Data'!F173))),'Data Summary'!CY179="Yes"),OFFSET('Sanitation Data'!$F$12,0,10*ROW('Sanitation Data'!F173)),NA())</f>
        <v>#N/A</v>
      </c>
      <c r="AK179" s="517" t="e">
        <f ca="1">+IF(AND(ISNUMBER(OFFSET('Sanitation Data'!$G$4,0,10*ROW('Sanitation Data'!G173))),'Data Summary'!CZ179="Yes"),100-OFFSET('Sanitation Data'!$G$4,0,10*ROW('Sanitation Data'!G173)),NA())</f>
        <v>#N/A</v>
      </c>
      <c r="AL179" s="517" t="e">
        <f ca="1">+IF(AND(ISNUMBER(OFFSET('Sanitation Data'!$G$6,0,10*ROW('Sanitation Data'!G173))),'Data Summary'!DA179="Yes"),OFFSET('Sanitation Data'!$G$6,0,10*ROW('Sanitation Data'!G173)),NA())</f>
        <v>#N/A</v>
      </c>
      <c r="AM179" s="517" t="e">
        <f ca="1">+IF(AND(ISNUMBER(OFFSET('Sanitation Data'!$G$10,0,10*ROW('Sanitation Data'!G173))),'Data Summary'!DB179="Yes"),OFFSET('Sanitation Data'!$G$10,0,10*ROW('Sanitation Data'!G173)),NA())</f>
        <v>#N/A</v>
      </c>
      <c r="AN179" s="517" t="e">
        <f ca="1">+IF(AND(ISNUMBER(OFFSET('Sanitation Data'!$G$11,0,10*ROW('Sanitation Data'!G173))),'Data Summary'!DC179="Yes"),OFFSET('Sanitation Data'!$G$11,0,10*ROW('Sanitation Data'!G173)),NA())</f>
        <v>#N/A</v>
      </c>
      <c r="AO179" s="517" t="e">
        <f ca="1">+IF(AND(ISNUMBER(OFFSET('Sanitation Data'!$G$12,0,10*ROW('Sanitation Data'!G173))),'Data Summary'!DD179="Yes"),OFFSET('Sanitation Data'!$G$12,0,10*ROW('Sanitation Data'!G173)),NA())</f>
        <v>#N/A</v>
      </c>
      <c r="AP179" s="517" t="e">
        <f ca="1">+IF(AND(ISNUMBER(OFFSET('Sanitation Data'!$H$4,0,10*ROW('Sanitation Data'!H173))),'Data Summary'!DE179="Yes"),100-OFFSET('Sanitation Data'!$H$4,0,10*ROW('Sanitation Data'!H173)),NA())</f>
        <v>#N/A</v>
      </c>
      <c r="AQ179" s="517" t="e">
        <f ca="1">+IF(AND(ISNUMBER(OFFSET('Sanitation Data'!$H$6,0,10*ROW('Sanitation Data'!H173))),'Data Summary'!DF179="Yes"),OFFSET('Sanitation Data'!$H$6,0,10*ROW('Sanitation Data'!H173)),NA())</f>
        <v>#N/A</v>
      </c>
      <c r="AR179" s="517" t="e">
        <f ca="1">+IF(AND(ISNUMBER(OFFSET('Sanitation Data'!$H$10,0,10*ROW('Sanitation Data'!H173))),'Data Summary'!DG179="Yes"),OFFSET('Sanitation Data'!$H$10,0,10*ROW('Sanitation Data'!H173)),NA())</f>
        <v>#N/A</v>
      </c>
      <c r="AS179" s="517" t="e">
        <f ca="1">+IF(AND(ISNUMBER(OFFSET('Sanitation Data'!$H$11,0,10*ROW('Sanitation Data'!H173))),'Data Summary'!DH179="Yes"),OFFSET('Sanitation Data'!$H$11,0,10*ROW('Sanitation Data'!H173)),NA())</f>
        <v>#N/A</v>
      </c>
      <c r="AT179" s="517" t="e">
        <f ca="1">+IF(AND(ISNUMBER(OFFSET('Sanitation Data'!$H$12,0,10*ROW('Sanitation Data'!H173))),'Data Summary'!DI179="Yes"),OFFSET('Sanitation Data'!$H$12,0,10*ROW('Sanitation Data'!H173)),NA())</f>
        <v>#N/A</v>
      </c>
      <c r="AU179" s="517" t="e">
        <f ca="1">+IF(AND(ISNUMBER(OFFSET('Sanitation Data'!$I$4,0,10*ROW('Sanitation Data'!I173))),'Data Summary'!DJ179="Yes"),100-OFFSET('Sanitation Data'!$I$4,0,10*ROW('Sanitation Data'!I173)),NA())</f>
        <v>#N/A</v>
      </c>
      <c r="AV179" s="517" t="e">
        <f ca="1">+IF(AND(ISNUMBER(OFFSET('Sanitation Data'!$I$6,0,10*ROW('Sanitation Data'!I173))),'Data Summary'!DK179="Yes"),OFFSET('Sanitation Data'!$I$6,0,10*ROW('Sanitation Data'!I173)),NA())</f>
        <v>#N/A</v>
      </c>
      <c r="AW179" s="517" t="e">
        <f ca="1">+IF(AND(ISNUMBER(OFFSET('Sanitation Data'!$I$10,0,10*ROW('Sanitation Data'!I173))),'Data Summary'!DL179="Yes"),OFFSET('Sanitation Data'!$I$10,0,10*ROW('Sanitation Data'!I173)),NA())</f>
        <v>#N/A</v>
      </c>
      <c r="AX179" s="517" t="e">
        <f ca="1">+IF(AND(ISNUMBER(OFFSET('Sanitation Data'!$I$11,0,10*ROW('Sanitation Data'!I173))),'Data Summary'!DM179="Yes"),OFFSET('Sanitation Data'!$I$11,0,10*ROW('Sanitation Data'!I173)),NA())</f>
        <v>#N/A</v>
      </c>
      <c r="AY179" s="517" t="e">
        <f ca="1">+IF(AND(ISNUMBER(OFFSET('Sanitation Data'!$I$12,0,10*ROW('Sanitation Data'!I173))),'Data Summary'!DN179="Yes"),OFFSET('Sanitation Data'!$I$12,0,10*ROW('Sanitation Data'!I173)),NA())</f>
        <v>#N/A</v>
      </c>
      <c r="AZ179" s="518" t="e">
        <f ca="1">+IF(AND(ISNUMBER(OFFSET('Hygiene Data'!$D$5,0,10*ROW('Hygiene Data'!D173))),'Data Summary'!DO179="Yes"),OFFSET('Hygiene Data'!$D$5,0,10*ROW('Hygiene Data'!D173)),NA())</f>
        <v>#N/A</v>
      </c>
      <c r="BA179" s="518" t="e">
        <f ca="1">+IF(AND(ISNUMBER(OFFSET('Hygiene Data'!$D$7,0,10*ROW('Hygiene Data'!D173))),'Data Summary'!DP179="Yes"),OFFSET('Hygiene Data'!$D$7,0,10*ROW('Hygiene Data'!D173)),NA())</f>
        <v>#N/A</v>
      </c>
      <c r="BB179" s="518" t="e">
        <f ca="1">+IF(AND(ISNUMBER(OFFSET('Hygiene Data'!$D$9,0,10*ROW('Hygiene Data'!D173))),'Data Summary'!DQ179="Yes"),OFFSET('Hygiene Data'!$D$9,0,10*ROW('Hygiene Data'!D173)),NA())</f>
        <v>#N/A</v>
      </c>
      <c r="BC179" s="518" t="e">
        <f ca="1">+IF(AND(ISNUMBER(OFFSET('Hygiene Data'!$E$5,0,10*ROW('Hygiene Data'!E173))),'Data Summary'!DR179="Yes"),OFFSET('Hygiene Data'!$E$5,0,10*ROW('Hygiene Data'!E173)),NA())</f>
        <v>#N/A</v>
      </c>
      <c r="BD179" s="518" t="e">
        <f ca="1">+IF(AND(ISNUMBER(OFFSET('Hygiene Data'!$E$7,0,10*ROW('Hygiene Data'!E173))),'Data Summary'!DS179="Yes"),OFFSET('Hygiene Data'!$E$7,0,10*ROW('Hygiene Data'!E173)),NA())</f>
        <v>#N/A</v>
      </c>
      <c r="BE179" s="518" t="e">
        <f ca="1">+IF(AND(ISNUMBER(OFFSET('Hygiene Data'!$E$9,0,10*ROW('Hygiene Data'!E173))),'Data Summary'!DT179="Yes"),OFFSET('Hygiene Data'!$E$9,0,10*ROW('Hygiene Data'!E173)),NA())</f>
        <v>#N/A</v>
      </c>
      <c r="BF179" s="518" t="e">
        <f ca="1">+IF(AND(ISNUMBER(OFFSET('Hygiene Data'!$F$5,0,10*ROW('Hygiene Data'!F173))),'Data Summary'!DU179="Yes"),OFFSET('Hygiene Data'!$F$5,0,10*ROW('Hygiene Data'!F173)),NA())</f>
        <v>#N/A</v>
      </c>
      <c r="BG179" s="518" t="e">
        <f ca="1">+IF(AND(ISNUMBER(OFFSET('Hygiene Data'!$F$7,0,10*ROW('Hygiene Data'!F173))),'Data Summary'!DV179="Yes"),OFFSET('Hygiene Data'!$F$7,0,10*ROW('Hygiene Data'!F173)),NA())</f>
        <v>#N/A</v>
      </c>
      <c r="BH179" s="518" t="e">
        <f ca="1">+IF(AND(ISNUMBER(OFFSET('Hygiene Data'!$F$9,0,10*ROW('Hygiene Data'!F173))),'Data Summary'!DW179="Yes"),OFFSET('Hygiene Data'!$F$9,0,10*ROW('Hygiene Data'!F173)),NA())</f>
        <v>#N/A</v>
      </c>
      <c r="BI179" s="518" t="e">
        <f ca="1">+IF(AND(ISNUMBER(OFFSET('Hygiene Data'!$G$5,0,10*ROW('Hygiene Data'!G173))),'Data Summary'!DX179="Yes"),OFFSET('Hygiene Data'!$G$5,0,10*ROW('Hygiene Data'!G173)),NA())</f>
        <v>#N/A</v>
      </c>
      <c r="BJ179" s="518" t="e">
        <f ca="1">+IF(AND(ISNUMBER(OFFSET('Hygiene Data'!$G$7,0,10*ROW('Hygiene Data'!G173))),'Data Summary'!DY179="Yes"),OFFSET('Hygiene Data'!$G$7,0,10*ROW('Hygiene Data'!G173)),NA())</f>
        <v>#N/A</v>
      </c>
      <c r="BK179" s="518" t="e">
        <f ca="1">+IF(AND(ISNUMBER(OFFSET('Hygiene Data'!$G$9,0,10*ROW('Hygiene Data'!G173))),'Data Summary'!DZ179="Yes"),OFFSET('Hygiene Data'!$G$9,0,10*ROW('Hygiene Data'!G173)),NA())</f>
        <v>#N/A</v>
      </c>
      <c r="BL179" s="518" t="e">
        <f ca="1">+IF(AND(ISNUMBER(OFFSET('Hygiene Data'!$H$5,0,10*ROW('Hygiene Data'!H173))),'Data Summary'!EA179="Yes"),OFFSET('Hygiene Data'!$H$5,0,10*ROW('Hygiene Data'!H173)),NA())</f>
        <v>#N/A</v>
      </c>
      <c r="BM179" s="518" t="e">
        <f ca="1">+IF(AND(ISNUMBER(OFFSET('Hygiene Data'!$H$7,0,10*ROW('Hygiene Data'!H173))),'Data Summary'!EB179="Yes"),OFFSET('Hygiene Data'!$H$7,0,10*ROW('Hygiene Data'!H173)),NA())</f>
        <v>#N/A</v>
      </c>
      <c r="BN179" s="518" t="e">
        <f ca="1">+IF(AND(ISNUMBER(OFFSET('Hygiene Data'!$H$9,0,10*ROW('Hygiene Data'!H173))),'Data Summary'!EC179="Yes"),OFFSET('Hygiene Data'!$H$9,0,10*ROW('Hygiene Data'!H173)),NA())</f>
        <v>#N/A</v>
      </c>
      <c r="BO179" s="518" t="e">
        <f ca="1">+IF(AND(ISNUMBER(OFFSET('Hygiene Data'!$I$5,0,10*ROW('Hygiene Data'!I173))),'Data Summary'!ED179="Yes"),OFFSET('Hygiene Data'!$I$5,0,10*ROW('Hygiene Data'!I173)),NA())</f>
        <v>#N/A</v>
      </c>
      <c r="BP179" s="518" t="e">
        <f ca="1">+IF(AND(ISNUMBER(OFFSET('Hygiene Data'!$I$7,0,10*ROW('Hygiene Data'!I173))),'Data Summary'!EE179="Yes"),OFFSET('Hygiene Data'!$I$7,0,10*ROW('Hygiene Data'!I173)),NA())</f>
        <v>#N/A</v>
      </c>
      <c r="BQ179" s="518" t="e">
        <f ca="1">+IF(AND(ISNUMBER(OFFSET('Hygiene Data'!$I$9,0,10*ROW('Hygiene Data'!I173))),'Data Summary'!EF179="Yes"),OFFSET('Hygiene Data'!$I$9,0,10*ROW('Hygiene Data'!I173)),NA())</f>
        <v>#N/A</v>
      </c>
    </row>
    <row r="180" spans="1:69" x14ac:dyDescent="0.25">
      <c r="A180" s="514" t="e">
        <f ca="1">+RIGHT('Data Summary'!A180,LEN('Data Summary'!A180)-9)</f>
        <v>#VALUE!</v>
      </c>
      <c r="B180" s="488" t="str">
        <f ca="1">+IF(ISTEXT('Data Summary'!B180),'Data Summary'!B180,"")</f>
        <v/>
      </c>
      <c r="C180" s="515" t="e">
        <f ca="1">+VALUE('Data Summary'!C180)</f>
        <v>#VALUE!</v>
      </c>
      <c r="D180" s="516" t="e">
        <f ca="1">+IF(AND(ISNUMBER(OFFSET('Water Data'!$D$4,0,10*ROW('Water Data'!D174))),'Data Summary'!BS180="Yes"),100-OFFSET('Water Data'!$D$4,0,10*ROW('Water Data'!D174)),NA())</f>
        <v>#N/A</v>
      </c>
      <c r="E180" s="516" t="e">
        <f ca="1">+IF(AND(ISNUMBER(OFFSET('Water Data'!$D$6,0,10*ROW('Water Data'!D174))),'Data Summary'!BT180="Yes"),OFFSET('Water Data'!$D$6,0,10*ROW('Water Data'!D174)),NA())</f>
        <v>#N/A</v>
      </c>
      <c r="F180" s="516" t="e">
        <f ca="1">+IF(AND(ISNUMBER(OFFSET('Water Data'!$D$9,0,10*ROW('Water Data'!D174))),'Data Summary'!BU180="Yes"),OFFSET('Water Data'!$D$9,0,10*ROW('Water Data'!D174)),NA())</f>
        <v>#N/A</v>
      </c>
      <c r="G180" s="516" t="e">
        <f ca="1">+IF(AND(ISNUMBER(OFFSET('Water Data'!$E$4,0,10*ROW('Water Data'!E174))),'Data Summary'!BV180="Yes"),100-OFFSET('Water Data'!$E$4,0,10*ROW('Water Data'!E174)),NA())</f>
        <v>#N/A</v>
      </c>
      <c r="H180" s="516" t="e">
        <f ca="1">+IF(AND(ISNUMBER(OFFSET('Water Data'!$E$6,0,10*ROW('Water Data'!E174))),'Data Summary'!BW180="Yes"),OFFSET('Water Data'!$E$6,0,10*ROW('Water Data'!E174)),NA())</f>
        <v>#N/A</v>
      </c>
      <c r="I180" s="516" t="e">
        <f ca="1">+IF(AND(ISNUMBER(OFFSET('Water Data'!$E$9,0,10*ROW('Water Data'!E174))),'Data Summary'!BX180="Yes"),OFFSET('Water Data'!$E$9,0,10*ROW('Water Data'!E174)),NA())</f>
        <v>#N/A</v>
      </c>
      <c r="J180" s="516" t="e">
        <f ca="1">+IF(AND(ISNUMBER(OFFSET('Water Data'!$F$4,0,10*ROW('Water Data'!F174))),'Data Summary'!BY180="Yes"),100-OFFSET('Water Data'!$F$4,0,10*ROW('Water Data'!F174)),NA())</f>
        <v>#N/A</v>
      </c>
      <c r="K180" s="516" t="e">
        <f ca="1">+IF(AND(ISNUMBER(OFFSET('Water Data'!$F$6,0,10*ROW('Water Data'!F174))),'Data Summary'!BZ180="Yes"),OFFSET('Water Data'!$F$6,0,10*ROW('Water Data'!F174)),NA())</f>
        <v>#N/A</v>
      </c>
      <c r="L180" s="516" t="e">
        <f ca="1">+IF(AND(ISNUMBER(OFFSET('Water Data'!$F$9,0,10*ROW('Water Data'!F174))),'Data Summary'!CA180="Yes"),OFFSET('Water Data'!$F$9,0,10*ROW('Water Data'!F174)),NA())</f>
        <v>#N/A</v>
      </c>
      <c r="M180" s="516" t="e">
        <f ca="1">+IF(AND(ISNUMBER(OFFSET('Water Data'!$G$4,0,10*ROW('Water Data'!G174))),'Data Summary'!CB180="Yes"),100-OFFSET('Water Data'!$G$4,0,10*ROW('Water Data'!G174)),NA())</f>
        <v>#N/A</v>
      </c>
      <c r="N180" s="516" t="e">
        <f ca="1">+IF(AND(ISNUMBER(OFFSET('Water Data'!$G$6,0,10*ROW('Water Data'!G174))),'Data Summary'!CC180="Yes"),OFFSET('Water Data'!$G$6,0,10*ROW('Water Data'!G174)),NA())</f>
        <v>#N/A</v>
      </c>
      <c r="O180" s="516" t="e">
        <f ca="1">+IF(AND(ISNUMBER(OFFSET('Water Data'!$G$9,0,10*ROW('Water Data'!G174))),'Data Summary'!CD180="Yes"),OFFSET('Water Data'!$G$9,0,10*ROW('Water Data'!G174)),NA())</f>
        <v>#N/A</v>
      </c>
      <c r="P180" s="516" t="e">
        <f ca="1">+IF(AND(ISNUMBER(OFFSET('Water Data'!$H$4,0,10*ROW('Water Data'!H174))),'Data Summary'!CE180="Yes"),100-OFFSET('Water Data'!$H$4,0,10*ROW('Water Data'!H174)),NA())</f>
        <v>#N/A</v>
      </c>
      <c r="Q180" s="516" t="e">
        <f ca="1">+IF(AND(ISNUMBER(OFFSET('Water Data'!$H$6,0,10*ROW('Water Data'!H174))),'Data Summary'!CF180="Yes"),OFFSET('Water Data'!$H$6,0,10*ROW('Water Data'!H174)),NA())</f>
        <v>#N/A</v>
      </c>
      <c r="R180" s="516" t="e">
        <f ca="1">+IF(AND(ISNUMBER(OFFSET('Water Data'!$H$9,0,10*ROW('Water Data'!H174))),'Data Summary'!CG180="Yes"),OFFSET('Water Data'!$H$9,0,10*ROW('Water Data'!H174)),NA())</f>
        <v>#N/A</v>
      </c>
      <c r="S180" s="516" t="e">
        <f ca="1">+IF(AND(ISNUMBER(OFFSET('Water Data'!$I$4,0,10*ROW('Water Data'!I174))),'Data Summary'!CH180="Yes"),100-OFFSET('Water Data'!$I$4,0,10*ROW('Water Data'!I174)),NA())</f>
        <v>#N/A</v>
      </c>
      <c r="T180" s="516" t="e">
        <f ca="1">+IF(AND(ISNUMBER(OFFSET('Water Data'!$I$6,0,10*ROW('Water Data'!I174))),'Data Summary'!CI180="Yes"),OFFSET('Water Data'!$I$6,0,10*ROW('Water Data'!I174)),NA())</f>
        <v>#N/A</v>
      </c>
      <c r="U180" s="516" t="e">
        <f ca="1">+IF(AND(ISNUMBER(OFFSET('Water Data'!$I$9,0,10*ROW('Water Data'!I174))),'Data Summary'!CJ180="Yes"),OFFSET('Water Data'!$I$9,0,10*ROW('Water Data'!I174)),NA())</f>
        <v>#N/A</v>
      </c>
      <c r="V180" s="517" t="e">
        <f ca="1">+IF(AND(ISNUMBER(OFFSET('Sanitation Data'!$D$4,0,10*ROW('Sanitation Data'!D174))),'Data Summary'!CK180="Yes"),100-OFFSET('Sanitation Data'!$D$4,0,10*ROW('Sanitation Data'!D174)),NA())</f>
        <v>#N/A</v>
      </c>
      <c r="W180" s="517" t="e">
        <f ca="1">+IF(AND(ISNUMBER(OFFSET('Sanitation Data'!$D$6,0,10*ROW('Sanitation Data'!D174))),'Data Summary'!CL180="Yes"),OFFSET('Sanitation Data'!$D$6,0,10*ROW('Sanitation Data'!D174)),NA())</f>
        <v>#N/A</v>
      </c>
      <c r="X180" s="517" t="e">
        <f ca="1">+IF(AND(ISNUMBER(OFFSET('Sanitation Data'!$D$10,0,10*ROW('Sanitation Data'!D174))),'Data Summary'!CM180="Yes"),OFFSET('Sanitation Data'!$D$10,0,10*ROW('Sanitation Data'!D174)),NA())</f>
        <v>#N/A</v>
      </c>
      <c r="Y180" s="517" t="e">
        <f ca="1">+IF(AND(ISNUMBER(OFFSET('Sanitation Data'!$D$11,0,10*ROW('Sanitation Data'!D174))),'Data Summary'!CN180="Yes"),OFFSET('Sanitation Data'!$D$11,0,10*ROW('Sanitation Data'!D174)),NA())</f>
        <v>#N/A</v>
      </c>
      <c r="Z180" s="517" t="e">
        <f ca="1">+IF(AND(ISNUMBER(OFFSET('Sanitation Data'!$D$12,0,10*ROW('Sanitation Data'!D174))),'Data Summary'!CO180="Yes"),OFFSET('Sanitation Data'!$D$12,0,10*ROW('Sanitation Data'!D174)),NA())</f>
        <v>#N/A</v>
      </c>
      <c r="AA180" s="517" t="e">
        <f ca="1">+IF(AND(ISNUMBER(OFFSET('Sanitation Data'!$E$4,0,10*ROW('Sanitation Data'!E174))),'Data Summary'!CP180="Yes"),100-OFFSET('Sanitation Data'!$E$4,0,10*ROW('Sanitation Data'!E174)),NA())</f>
        <v>#N/A</v>
      </c>
      <c r="AB180" s="517" t="e">
        <f ca="1">+IF(AND(ISNUMBER(OFFSET('Sanitation Data'!$E$6,0,10*ROW('Sanitation Data'!E174))),'Data Summary'!CQ180="Yes"),OFFSET('Sanitation Data'!$E$6,0,10*ROW('Sanitation Data'!E174)),NA())</f>
        <v>#N/A</v>
      </c>
      <c r="AC180" s="517" t="e">
        <f ca="1">+IF(AND(ISNUMBER(OFFSET('Sanitation Data'!$E$10,0,10*ROW('Sanitation Data'!E174))),'Data Summary'!CR180="Yes"),OFFSET('Sanitation Data'!$E$10,0,10*ROW('Sanitation Data'!E174)),NA())</f>
        <v>#N/A</v>
      </c>
      <c r="AD180" s="517" t="e">
        <f ca="1">+IF(AND(ISNUMBER(OFFSET('Sanitation Data'!$E$11,0,10*ROW('Sanitation Data'!E174))),'Data Summary'!CS180="Yes"),OFFSET('Sanitation Data'!$E$11,0,10*ROW('Sanitation Data'!E174)),NA())</f>
        <v>#N/A</v>
      </c>
      <c r="AE180" s="517" t="e">
        <f ca="1">+IF(AND(ISNUMBER(OFFSET('Sanitation Data'!$E$12,0,10*ROW('Sanitation Data'!E174))),'Data Summary'!CT180="Yes"),OFFSET('Sanitation Data'!$E$12,0,10*ROW('Sanitation Data'!E174)),NA())</f>
        <v>#N/A</v>
      </c>
      <c r="AF180" s="517" t="e">
        <f ca="1">+IF(AND(ISNUMBER(OFFSET('Sanitation Data'!$F$4,0,10*ROW('Sanitation Data'!F174))),'Data Summary'!CU180="Yes"),100-OFFSET('Sanitation Data'!$F$4,0,10*ROW('Sanitation Data'!F174)),NA())</f>
        <v>#N/A</v>
      </c>
      <c r="AG180" s="517" t="e">
        <f ca="1">+IF(AND(ISNUMBER(OFFSET('Sanitation Data'!$F$6,0,10*ROW('Sanitation Data'!F174))),'Data Summary'!CV180="Yes"),OFFSET('Sanitation Data'!$F$6,0,10*ROW('Sanitation Data'!F174)),NA())</f>
        <v>#N/A</v>
      </c>
      <c r="AH180" s="517" t="e">
        <f ca="1">+IF(AND(ISNUMBER(OFFSET('Sanitation Data'!$F$10,0,10*ROW('Sanitation Data'!F174))),'Data Summary'!CW180="Yes"),OFFSET('Sanitation Data'!$F$10,0,10*ROW('Sanitation Data'!F174)),NA())</f>
        <v>#N/A</v>
      </c>
      <c r="AI180" s="517" t="e">
        <f ca="1">+IF(AND(ISNUMBER(OFFSET('Sanitation Data'!$F$11,0,10*ROW('Sanitation Data'!F174))),'Data Summary'!CX180="Yes"),OFFSET('Sanitation Data'!$F$11,0,10*ROW('Sanitation Data'!F174)),NA())</f>
        <v>#N/A</v>
      </c>
      <c r="AJ180" s="517" t="e">
        <f ca="1">+IF(AND(ISNUMBER(OFFSET('Sanitation Data'!$F$12,0,10*ROW('Sanitation Data'!F174))),'Data Summary'!CY180="Yes"),OFFSET('Sanitation Data'!$F$12,0,10*ROW('Sanitation Data'!F174)),NA())</f>
        <v>#N/A</v>
      </c>
      <c r="AK180" s="517" t="e">
        <f ca="1">+IF(AND(ISNUMBER(OFFSET('Sanitation Data'!$G$4,0,10*ROW('Sanitation Data'!G174))),'Data Summary'!CZ180="Yes"),100-OFFSET('Sanitation Data'!$G$4,0,10*ROW('Sanitation Data'!G174)),NA())</f>
        <v>#N/A</v>
      </c>
      <c r="AL180" s="517" t="e">
        <f ca="1">+IF(AND(ISNUMBER(OFFSET('Sanitation Data'!$G$6,0,10*ROW('Sanitation Data'!G174))),'Data Summary'!DA180="Yes"),OFFSET('Sanitation Data'!$G$6,0,10*ROW('Sanitation Data'!G174)),NA())</f>
        <v>#N/A</v>
      </c>
      <c r="AM180" s="517" t="e">
        <f ca="1">+IF(AND(ISNUMBER(OFFSET('Sanitation Data'!$G$10,0,10*ROW('Sanitation Data'!G174))),'Data Summary'!DB180="Yes"),OFFSET('Sanitation Data'!$G$10,0,10*ROW('Sanitation Data'!G174)),NA())</f>
        <v>#N/A</v>
      </c>
      <c r="AN180" s="517" t="e">
        <f ca="1">+IF(AND(ISNUMBER(OFFSET('Sanitation Data'!$G$11,0,10*ROW('Sanitation Data'!G174))),'Data Summary'!DC180="Yes"),OFFSET('Sanitation Data'!$G$11,0,10*ROW('Sanitation Data'!G174)),NA())</f>
        <v>#N/A</v>
      </c>
      <c r="AO180" s="517" t="e">
        <f ca="1">+IF(AND(ISNUMBER(OFFSET('Sanitation Data'!$G$12,0,10*ROW('Sanitation Data'!G174))),'Data Summary'!DD180="Yes"),OFFSET('Sanitation Data'!$G$12,0,10*ROW('Sanitation Data'!G174)),NA())</f>
        <v>#N/A</v>
      </c>
      <c r="AP180" s="517" t="e">
        <f ca="1">+IF(AND(ISNUMBER(OFFSET('Sanitation Data'!$H$4,0,10*ROW('Sanitation Data'!H174))),'Data Summary'!DE180="Yes"),100-OFFSET('Sanitation Data'!$H$4,0,10*ROW('Sanitation Data'!H174)),NA())</f>
        <v>#N/A</v>
      </c>
      <c r="AQ180" s="517" t="e">
        <f ca="1">+IF(AND(ISNUMBER(OFFSET('Sanitation Data'!$H$6,0,10*ROW('Sanitation Data'!H174))),'Data Summary'!DF180="Yes"),OFFSET('Sanitation Data'!$H$6,0,10*ROW('Sanitation Data'!H174)),NA())</f>
        <v>#N/A</v>
      </c>
      <c r="AR180" s="517" t="e">
        <f ca="1">+IF(AND(ISNUMBER(OFFSET('Sanitation Data'!$H$10,0,10*ROW('Sanitation Data'!H174))),'Data Summary'!DG180="Yes"),OFFSET('Sanitation Data'!$H$10,0,10*ROW('Sanitation Data'!H174)),NA())</f>
        <v>#N/A</v>
      </c>
      <c r="AS180" s="517" t="e">
        <f ca="1">+IF(AND(ISNUMBER(OFFSET('Sanitation Data'!$H$11,0,10*ROW('Sanitation Data'!H174))),'Data Summary'!DH180="Yes"),OFFSET('Sanitation Data'!$H$11,0,10*ROW('Sanitation Data'!H174)),NA())</f>
        <v>#N/A</v>
      </c>
      <c r="AT180" s="517" t="e">
        <f ca="1">+IF(AND(ISNUMBER(OFFSET('Sanitation Data'!$H$12,0,10*ROW('Sanitation Data'!H174))),'Data Summary'!DI180="Yes"),OFFSET('Sanitation Data'!$H$12,0,10*ROW('Sanitation Data'!H174)),NA())</f>
        <v>#N/A</v>
      </c>
      <c r="AU180" s="517" t="e">
        <f ca="1">+IF(AND(ISNUMBER(OFFSET('Sanitation Data'!$I$4,0,10*ROW('Sanitation Data'!I174))),'Data Summary'!DJ180="Yes"),100-OFFSET('Sanitation Data'!$I$4,0,10*ROW('Sanitation Data'!I174)),NA())</f>
        <v>#N/A</v>
      </c>
      <c r="AV180" s="517" t="e">
        <f ca="1">+IF(AND(ISNUMBER(OFFSET('Sanitation Data'!$I$6,0,10*ROW('Sanitation Data'!I174))),'Data Summary'!DK180="Yes"),OFFSET('Sanitation Data'!$I$6,0,10*ROW('Sanitation Data'!I174)),NA())</f>
        <v>#N/A</v>
      </c>
      <c r="AW180" s="517" t="e">
        <f ca="1">+IF(AND(ISNUMBER(OFFSET('Sanitation Data'!$I$10,0,10*ROW('Sanitation Data'!I174))),'Data Summary'!DL180="Yes"),OFFSET('Sanitation Data'!$I$10,0,10*ROW('Sanitation Data'!I174)),NA())</f>
        <v>#N/A</v>
      </c>
      <c r="AX180" s="517" t="e">
        <f ca="1">+IF(AND(ISNUMBER(OFFSET('Sanitation Data'!$I$11,0,10*ROW('Sanitation Data'!I174))),'Data Summary'!DM180="Yes"),OFFSET('Sanitation Data'!$I$11,0,10*ROW('Sanitation Data'!I174)),NA())</f>
        <v>#N/A</v>
      </c>
      <c r="AY180" s="517" t="e">
        <f ca="1">+IF(AND(ISNUMBER(OFFSET('Sanitation Data'!$I$12,0,10*ROW('Sanitation Data'!I174))),'Data Summary'!DN180="Yes"),OFFSET('Sanitation Data'!$I$12,0,10*ROW('Sanitation Data'!I174)),NA())</f>
        <v>#N/A</v>
      </c>
      <c r="AZ180" s="518" t="e">
        <f ca="1">+IF(AND(ISNUMBER(OFFSET('Hygiene Data'!$D$5,0,10*ROW('Hygiene Data'!D174))),'Data Summary'!DO180="Yes"),OFFSET('Hygiene Data'!$D$5,0,10*ROW('Hygiene Data'!D174)),NA())</f>
        <v>#N/A</v>
      </c>
      <c r="BA180" s="518" t="e">
        <f ca="1">+IF(AND(ISNUMBER(OFFSET('Hygiene Data'!$D$7,0,10*ROW('Hygiene Data'!D174))),'Data Summary'!DP180="Yes"),OFFSET('Hygiene Data'!$D$7,0,10*ROW('Hygiene Data'!D174)),NA())</f>
        <v>#N/A</v>
      </c>
      <c r="BB180" s="518" t="e">
        <f ca="1">+IF(AND(ISNUMBER(OFFSET('Hygiene Data'!$D$9,0,10*ROW('Hygiene Data'!D174))),'Data Summary'!DQ180="Yes"),OFFSET('Hygiene Data'!$D$9,0,10*ROW('Hygiene Data'!D174)),NA())</f>
        <v>#N/A</v>
      </c>
      <c r="BC180" s="518" t="e">
        <f ca="1">+IF(AND(ISNUMBER(OFFSET('Hygiene Data'!$E$5,0,10*ROW('Hygiene Data'!E174))),'Data Summary'!DR180="Yes"),OFFSET('Hygiene Data'!$E$5,0,10*ROW('Hygiene Data'!E174)),NA())</f>
        <v>#N/A</v>
      </c>
      <c r="BD180" s="518" t="e">
        <f ca="1">+IF(AND(ISNUMBER(OFFSET('Hygiene Data'!$E$7,0,10*ROW('Hygiene Data'!E174))),'Data Summary'!DS180="Yes"),OFFSET('Hygiene Data'!$E$7,0,10*ROW('Hygiene Data'!E174)),NA())</f>
        <v>#N/A</v>
      </c>
      <c r="BE180" s="518" t="e">
        <f ca="1">+IF(AND(ISNUMBER(OFFSET('Hygiene Data'!$E$9,0,10*ROW('Hygiene Data'!E174))),'Data Summary'!DT180="Yes"),OFFSET('Hygiene Data'!$E$9,0,10*ROW('Hygiene Data'!E174)),NA())</f>
        <v>#N/A</v>
      </c>
      <c r="BF180" s="518" t="e">
        <f ca="1">+IF(AND(ISNUMBER(OFFSET('Hygiene Data'!$F$5,0,10*ROW('Hygiene Data'!F174))),'Data Summary'!DU180="Yes"),OFFSET('Hygiene Data'!$F$5,0,10*ROW('Hygiene Data'!F174)),NA())</f>
        <v>#N/A</v>
      </c>
      <c r="BG180" s="518" t="e">
        <f ca="1">+IF(AND(ISNUMBER(OFFSET('Hygiene Data'!$F$7,0,10*ROW('Hygiene Data'!F174))),'Data Summary'!DV180="Yes"),OFFSET('Hygiene Data'!$F$7,0,10*ROW('Hygiene Data'!F174)),NA())</f>
        <v>#N/A</v>
      </c>
      <c r="BH180" s="518" t="e">
        <f ca="1">+IF(AND(ISNUMBER(OFFSET('Hygiene Data'!$F$9,0,10*ROW('Hygiene Data'!F174))),'Data Summary'!DW180="Yes"),OFFSET('Hygiene Data'!$F$9,0,10*ROW('Hygiene Data'!F174)),NA())</f>
        <v>#N/A</v>
      </c>
      <c r="BI180" s="518" t="e">
        <f ca="1">+IF(AND(ISNUMBER(OFFSET('Hygiene Data'!$G$5,0,10*ROW('Hygiene Data'!G174))),'Data Summary'!DX180="Yes"),OFFSET('Hygiene Data'!$G$5,0,10*ROW('Hygiene Data'!G174)),NA())</f>
        <v>#N/A</v>
      </c>
      <c r="BJ180" s="518" t="e">
        <f ca="1">+IF(AND(ISNUMBER(OFFSET('Hygiene Data'!$G$7,0,10*ROW('Hygiene Data'!G174))),'Data Summary'!DY180="Yes"),OFFSET('Hygiene Data'!$G$7,0,10*ROW('Hygiene Data'!G174)),NA())</f>
        <v>#N/A</v>
      </c>
      <c r="BK180" s="518" t="e">
        <f ca="1">+IF(AND(ISNUMBER(OFFSET('Hygiene Data'!$G$9,0,10*ROW('Hygiene Data'!G174))),'Data Summary'!DZ180="Yes"),OFFSET('Hygiene Data'!$G$9,0,10*ROW('Hygiene Data'!G174)),NA())</f>
        <v>#N/A</v>
      </c>
      <c r="BL180" s="518" t="e">
        <f ca="1">+IF(AND(ISNUMBER(OFFSET('Hygiene Data'!$H$5,0,10*ROW('Hygiene Data'!H174))),'Data Summary'!EA180="Yes"),OFFSET('Hygiene Data'!$H$5,0,10*ROW('Hygiene Data'!H174)),NA())</f>
        <v>#N/A</v>
      </c>
      <c r="BM180" s="518" t="e">
        <f ca="1">+IF(AND(ISNUMBER(OFFSET('Hygiene Data'!$H$7,0,10*ROW('Hygiene Data'!H174))),'Data Summary'!EB180="Yes"),OFFSET('Hygiene Data'!$H$7,0,10*ROW('Hygiene Data'!H174)),NA())</f>
        <v>#N/A</v>
      </c>
      <c r="BN180" s="518" t="e">
        <f ca="1">+IF(AND(ISNUMBER(OFFSET('Hygiene Data'!$H$9,0,10*ROW('Hygiene Data'!H174))),'Data Summary'!EC180="Yes"),OFFSET('Hygiene Data'!$H$9,0,10*ROW('Hygiene Data'!H174)),NA())</f>
        <v>#N/A</v>
      </c>
      <c r="BO180" s="518" t="e">
        <f ca="1">+IF(AND(ISNUMBER(OFFSET('Hygiene Data'!$I$5,0,10*ROW('Hygiene Data'!I174))),'Data Summary'!ED180="Yes"),OFFSET('Hygiene Data'!$I$5,0,10*ROW('Hygiene Data'!I174)),NA())</f>
        <v>#N/A</v>
      </c>
      <c r="BP180" s="518" t="e">
        <f ca="1">+IF(AND(ISNUMBER(OFFSET('Hygiene Data'!$I$7,0,10*ROW('Hygiene Data'!I174))),'Data Summary'!EE180="Yes"),OFFSET('Hygiene Data'!$I$7,0,10*ROW('Hygiene Data'!I174)),NA())</f>
        <v>#N/A</v>
      </c>
      <c r="BQ180" s="518" t="e">
        <f ca="1">+IF(AND(ISNUMBER(OFFSET('Hygiene Data'!$I$9,0,10*ROW('Hygiene Data'!I174))),'Data Summary'!EF180="Yes"),OFFSET('Hygiene Data'!$I$9,0,10*ROW('Hygiene Data'!I174)),NA())</f>
        <v>#N/A</v>
      </c>
    </row>
    <row r="181" spans="1:69" x14ac:dyDescent="0.25">
      <c r="A181" s="514" t="e">
        <f ca="1">+RIGHT('Data Summary'!A181,LEN('Data Summary'!A181)-9)</f>
        <v>#VALUE!</v>
      </c>
      <c r="B181" s="488" t="str">
        <f ca="1">+IF(ISTEXT('Data Summary'!B181),'Data Summary'!B181,"")</f>
        <v/>
      </c>
      <c r="C181" s="515" t="e">
        <f ca="1">+VALUE('Data Summary'!C181)</f>
        <v>#VALUE!</v>
      </c>
      <c r="D181" s="516" t="e">
        <f ca="1">+IF(AND(ISNUMBER(OFFSET('Water Data'!$D$4,0,10*ROW('Water Data'!D175))),'Data Summary'!BS181="Yes"),100-OFFSET('Water Data'!$D$4,0,10*ROW('Water Data'!D175)),NA())</f>
        <v>#N/A</v>
      </c>
      <c r="E181" s="516" t="e">
        <f ca="1">+IF(AND(ISNUMBER(OFFSET('Water Data'!$D$6,0,10*ROW('Water Data'!D175))),'Data Summary'!BT181="Yes"),OFFSET('Water Data'!$D$6,0,10*ROW('Water Data'!D175)),NA())</f>
        <v>#N/A</v>
      </c>
      <c r="F181" s="516" t="e">
        <f ca="1">+IF(AND(ISNUMBER(OFFSET('Water Data'!$D$9,0,10*ROW('Water Data'!D175))),'Data Summary'!BU181="Yes"),OFFSET('Water Data'!$D$9,0,10*ROW('Water Data'!D175)),NA())</f>
        <v>#N/A</v>
      </c>
      <c r="G181" s="516" t="e">
        <f ca="1">+IF(AND(ISNUMBER(OFFSET('Water Data'!$E$4,0,10*ROW('Water Data'!E175))),'Data Summary'!BV181="Yes"),100-OFFSET('Water Data'!$E$4,0,10*ROW('Water Data'!E175)),NA())</f>
        <v>#N/A</v>
      </c>
      <c r="H181" s="516" t="e">
        <f ca="1">+IF(AND(ISNUMBER(OFFSET('Water Data'!$E$6,0,10*ROW('Water Data'!E175))),'Data Summary'!BW181="Yes"),OFFSET('Water Data'!$E$6,0,10*ROW('Water Data'!E175)),NA())</f>
        <v>#N/A</v>
      </c>
      <c r="I181" s="516" t="e">
        <f ca="1">+IF(AND(ISNUMBER(OFFSET('Water Data'!$E$9,0,10*ROW('Water Data'!E175))),'Data Summary'!BX181="Yes"),OFFSET('Water Data'!$E$9,0,10*ROW('Water Data'!E175)),NA())</f>
        <v>#N/A</v>
      </c>
      <c r="J181" s="516" t="e">
        <f ca="1">+IF(AND(ISNUMBER(OFFSET('Water Data'!$F$4,0,10*ROW('Water Data'!F175))),'Data Summary'!BY181="Yes"),100-OFFSET('Water Data'!$F$4,0,10*ROW('Water Data'!F175)),NA())</f>
        <v>#N/A</v>
      </c>
      <c r="K181" s="516" t="e">
        <f ca="1">+IF(AND(ISNUMBER(OFFSET('Water Data'!$F$6,0,10*ROW('Water Data'!F175))),'Data Summary'!BZ181="Yes"),OFFSET('Water Data'!$F$6,0,10*ROW('Water Data'!F175)),NA())</f>
        <v>#N/A</v>
      </c>
      <c r="L181" s="516" t="e">
        <f ca="1">+IF(AND(ISNUMBER(OFFSET('Water Data'!$F$9,0,10*ROW('Water Data'!F175))),'Data Summary'!CA181="Yes"),OFFSET('Water Data'!$F$9,0,10*ROW('Water Data'!F175)),NA())</f>
        <v>#N/A</v>
      </c>
      <c r="M181" s="516" t="e">
        <f ca="1">+IF(AND(ISNUMBER(OFFSET('Water Data'!$G$4,0,10*ROW('Water Data'!G175))),'Data Summary'!CB181="Yes"),100-OFFSET('Water Data'!$G$4,0,10*ROW('Water Data'!G175)),NA())</f>
        <v>#N/A</v>
      </c>
      <c r="N181" s="516" t="e">
        <f ca="1">+IF(AND(ISNUMBER(OFFSET('Water Data'!$G$6,0,10*ROW('Water Data'!G175))),'Data Summary'!CC181="Yes"),OFFSET('Water Data'!$G$6,0,10*ROW('Water Data'!G175)),NA())</f>
        <v>#N/A</v>
      </c>
      <c r="O181" s="516" t="e">
        <f ca="1">+IF(AND(ISNUMBER(OFFSET('Water Data'!$G$9,0,10*ROW('Water Data'!G175))),'Data Summary'!CD181="Yes"),OFFSET('Water Data'!$G$9,0,10*ROW('Water Data'!G175)),NA())</f>
        <v>#N/A</v>
      </c>
      <c r="P181" s="516" t="e">
        <f ca="1">+IF(AND(ISNUMBER(OFFSET('Water Data'!$H$4,0,10*ROW('Water Data'!H175))),'Data Summary'!CE181="Yes"),100-OFFSET('Water Data'!$H$4,0,10*ROW('Water Data'!H175)),NA())</f>
        <v>#N/A</v>
      </c>
      <c r="Q181" s="516" t="e">
        <f ca="1">+IF(AND(ISNUMBER(OFFSET('Water Data'!$H$6,0,10*ROW('Water Data'!H175))),'Data Summary'!CF181="Yes"),OFFSET('Water Data'!$H$6,0,10*ROW('Water Data'!H175)),NA())</f>
        <v>#N/A</v>
      </c>
      <c r="R181" s="516" t="e">
        <f ca="1">+IF(AND(ISNUMBER(OFFSET('Water Data'!$H$9,0,10*ROW('Water Data'!H175))),'Data Summary'!CG181="Yes"),OFFSET('Water Data'!$H$9,0,10*ROW('Water Data'!H175)),NA())</f>
        <v>#N/A</v>
      </c>
      <c r="S181" s="516" t="e">
        <f ca="1">+IF(AND(ISNUMBER(OFFSET('Water Data'!$I$4,0,10*ROW('Water Data'!I175))),'Data Summary'!CH181="Yes"),100-OFFSET('Water Data'!$I$4,0,10*ROW('Water Data'!I175)),NA())</f>
        <v>#N/A</v>
      </c>
      <c r="T181" s="516" t="e">
        <f ca="1">+IF(AND(ISNUMBER(OFFSET('Water Data'!$I$6,0,10*ROW('Water Data'!I175))),'Data Summary'!CI181="Yes"),OFFSET('Water Data'!$I$6,0,10*ROW('Water Data'!I175)),NA())</f>
        <v>#N/A</v>
      </c>
      <c r="U181" s="516" t="e">
        <f ca="1">+IF(AND(ISNUMBER(OFFSET('Water Data'!$I$9,0,10*ROW('Water Data'!I175))),'Data Summary'!CJ181="Yes"),OFFSET('Water Data'!$I$9,0,10*ROW('Water Data'!I175)),NA())</f>
        <v>#N/A</v>
      </c>
      <c r="V181" s="517" t="e">
        <f ca="1">+IF(AND(ISNUMBER(OFFSET('Sanitation Data'!$D$4,0,10*ROW('Sanitation Data'!D175))),'Data Summary'!CK181="Yes"),100-OFFSET('Sanitation Data'!$D$4,0,10*ROW('Sanitation Data'!D175)),NA())</f>
        <v>#N/A</v>
      </c>
      <c r="W181" s="517" t="e">
        <f ca="1">+IF(AND(ISNUMBER(OFFSET('Sanitation Data'!$D$6,0,10*ROW('Sanitation Data'!D175))),'Data Summary'!CL181="Yes"),OFFSET('Sanitation Data'!$D$6,0,10*ROW('Sanitation Data'!D175)),NA())</f>
        <v>#N/A</v>
      </c>
      <c r="X181" s="517" t="e">
        <f ca="1">+IF(AND(ISNUMBER(OFFSET('Sanitation Data'!$D$10,0,10*ROW('Sanitation Data'!D175))),'Data Summary'!CM181="Yes"),OFFSET('Sanitation Data'!$D$10,0,10*ROW('Sanitation Data'!D175)),NA())</f>
        <v>#N/A</v>
      </c>
      <c r="Y181" s="517" t="e">
        <f ca="1">+IF(AND(ISNUMBER(OFFSET('Sanitation Data'!$D$11,0,10*ROW('Sanitation Data'!D175))),'Data Summary'!CN181="Yes"),OFFSET('Sanitation Data'!$D$11,0,10*ROW('Sanitation Data'!D175)),NA())</f>
        <v>#N/A</v>
      </c>
      <c r="Z181" s="517" t="e">
        <f ca="1">+IF(AND(ISNUMBER(OFFSET('Sanitation Data'!$D$12,0,10*ROW('Sanitation Data'!D175))),'Data Summary'!CO181="Yes"),OFFSET('Sanitation Data'!$D$12,0,10*ROW('Sanitation Data'!D175)),NA())</f>
        <v>#N/A</v>
      </c>
      <c r="AA181" s="517" t="e">
        <f ca="1">+IF(AND(ISNUMBER(OFFSET('Sanitation Data'!$E$4,0,10*ROW('Sanitation Data'!E175))),'Data Summary'!CP181="Yes"),100-OFFSET('Sanitation Data'!$E$4,0,10*ROW('Sanitation Data'!E175)),NA())</f>
        <v>#N/A</v>
      </c>
      <c r="AB181" s="517" t="e">
        <f ca="1">+IF(AND(ISNUMBER(OFFSET('Sanitation Data'!$E$6,0,10*ROW('Sanitation Data'!E175))),'Data Summary'!CQ181="Yes"),OFFSET('Sanitation Data'!$E$6,0,10*ROW('Sanitation Data'!E175)),NA())</f>
        <v>#N/A</v>
      </c>
      <c r="AC181" s="517" t="e">
        <f ca="1">+IF(AND(ISNUMBER(OFFSET('Sanitation Data'!$E$10,0,10*ROW('Sanitation Data'!E175))),'Data Summary'!CR181="Yes"),OFFSET('Sanitation Data'!$E$10,0,10*ROW('Sanitation Data'!E175)),NA())</f>
        <v>#N/A</v>
      </c>
      <c r="AD181" s="517" t="e">
        <f ca="1">+IF(AND(ISNUMBER(OFFSET('Sanitation Data'!$E$11,0,10*ROW('Sanitation Data'!E175))),'Data Summary'!CS181="Yes"),OFFSET('Sanitation Data'!$E$11,0,10*ROW('Sanitation Data'!E175)),NA())</f>
        <v>#N/A</v>
      </c>
      <c r="AE181" s="517" t="e">
        <f ca="1">+IF(AND(ISNUMBER(OFFSET('Sanitation Data'!$E$12,0,10*ROW('Sanitation Data'!E175))),'Data Summary'!CT181="Yes"),OFFSET('Sanitation Data'!$E$12,0,10*ROW('Sanitation Data'!E175)),NA())</f>
        <v>#N/A</v>
      </c>
      <c r="AF181" s="517" t="e">
        <f ca="1">+IF(AND(ISNUMBER(OFFSET('Sanitation Data'!$F$4,0,10*ROW('Sanitation Data'!F175))),'Data Summary'!CU181="Yes"),100-OFFSET('Sanitation Data'!$F$4,0,10*ROW('Sanitation Data'!F175)),NA())</f>
        <v>#N/A</v>
      </c>
      <c r="AG181" s="517" t="e">
        <f ca="1">+IF(AND(ISNUMBER(OFFSET('Sanitation Data'!$F$6,0,10*ROW('Sanitation Data'!F175))),'Data Summary'!CV181="Yes"),OFFSET('Sanitation Data'!$F$6,0,10*ROW('Sanitation Data'!F175)),NA())</f>
        <v>#N/A</v>
      </c>
      <c r="AH181" s="517" t="e">
        <f ca="1">+IF(AND(ISNUMBER(OFFSET('Sanitation Data'!$F$10,0,10*ROW('Sanitation Data'!F175))),'Data Summary'!CW181="Yes"),OFFSET('Sanitation Data'!$F$10,0,10*ROW('Sanitation Data'!F175)),NA())</f>
        <v>#N/A</v>
      </c>
      <c r="AI181" s="517" t="e">
        <f ca="1">+IF(AND(ISNUMBER(OFFSET('Sanitation Data'!$F$11,0,10*ROW('Sanitation Data'!F175))),'Data Summary'!CX181="Yes"),OFFSET('Sanitation Data'!$F$11,0,10*ROW('Sanitation Data'!F175)),NA())</f>
        <v>#N/A</v>
      </c>
      <c r="AJ181" s="517" t="e">
        <f ca="1">+IF(AND(ISNUMBER(OFFSET('Sanitation Data'!$F$12,0,10*ROW('Sanitation Data'!F175))),'Data Summary'!CY181="Yes"),OFFSET('Sanitation Data'!$F$12,0,10*ROW('Sanitation Data'!F175)),NA())</f>
        <v>#N/A</v>
      </c>
      <c r="AK181" s="517" t="e">
        <f ca="1">+IF(AND(ISNUMBER(OFFSET('Sanitation Data'!$G$4,0,10*ROW('Sanitation Data'!G175))),'Data Summary'!CZ181="Yes"),100-OFFSET('Sanitation Data'!$G$4,0,10*ROW('Sanitation Data'!G175)),NA())</f>
        <v>#N/A</v>
      </c>
      <c r="AL181" s="517" t="e">
        <f ca="1">+IF(AND(ISNUMBER(OFFSET('Sanitation Data'!$G$6,0,10*ROW('Sanitation Data'!G175))),'Data Summary'!DA181="Yes"),OFFSET('Sanitation Data'!$G$6,0,10*ROW('Sanitation Data'!G175)),NA())</f>
        <v>#N/A</v>
      </c>
      <c r="AM181" s="517" t="e">
        <f ca="1">+IF(AND(ISNUMBER(OFFSET('Sanitation Data'!$G$10,0,10*ROW('Sanitation Data'!G175))),'Data Summary'!DB181="Yes"),OFFSET('Sanitation Data'!$G$10,0,10*ROW('Sanitation Data'!G175)),NA())</f>
        <v>#N/A</v>
      </c>
      <c r="AN181" s="517" t="e">
        <f ca="1">+IF(AND(ISNUMBER(OFFSET('Sanitation Data'!$G$11,0,10*ROW('Sanitation Data'!G175))),'Data Summary'!DC181="Yes"),OFFSET('Sanitation Data'!$G$11,0,10*ROW('Sanitation Data'!G175)),NA())</f>
        <v>#N/A</v>
      </c>
      <c r="AO181" s="517" t="e">
        <f ca="1">+IF(AND(ISNUMBER(OFFSET('Sanitation Data'!$G$12,0,10*ROW('Sanitation Data'!G175))),'Data Summary'!DD181="Yes"),OFFSET('Sanitation Data'!$G$12,0,10*ROW('Sanitation Data'!G175)),NA())</f>
        <v>#N/A</v>
      </c>
      <c r="AP181" s="517" t="e">
        <f ca="1">+IF(AND(ISNUMBER(OFFSET('Sanitation Data'!$H$4,0,10*ROW('Sanitation Data'!H175))),'Data Summary'!DE181="Yes"),100-OFFSET('Sanitation Data'!$H$4,0,10*ROW('Sanitation Data'!H175)),NA())</f>
        <v>#N/A</v>
      </c>
      <c r="AQ181" s="517" t="e">
        <f ca="1">+IF(AND(ISNUMBER(OFFSET('Sanitation Data'!$H$6,0,10*ROW('Sanitation Data'!H175))),'Data Summary'!DF181="Yes"),OFFSET('Sanitation Data'!$H$6,0,10*ROW('Sanitation Data'!H175)),NA())</f>
        <v>#N/A</v>
      </c>
      <c r="AR181" s="517" t="e">
        <f ca="1">+IF(AND(ISNUMBER(OFFSET('Sanitation Data'!$H$10,0,10*ROW('Sanitation Data'!H175))),'Data Summary'!DG181="Yes"),OFFSET('Sanitation Data'!$H$10,0,10*ROW('Sanitation Data'!H175)),NA())</f>
        <v>#N/A</v>
      </c>
      <c r="AS181" s="517" t="e">
        <f ca="1">+IF(AND(ISNUMBER(OFFSET('Sanitation Data'!$H$11,0,10*ROW('Sanitation Data'!H175))),'Data Summary'!DH181="Yes"),OFFSET('Sanitation Data'!$H$11,0,10*ROW('Sanitation Data'!H175)),NA())</f>
        <v>#N/A</v>
      </c>
      <c r="AT181" s="517" t="e">
        <f ca="1">+IF(AND(ISNUMBER(OFFSET('Sanitation Data'!$H$12,0,10*ROW('Sanitation Data'!H175))),'Data Summary'!DI181="Yes"),OFFSET('Sanitation Data'!$H$12,0,10*ROW('Sanitation Data'!H175)),NA())</f>
        <v>#N/A</v>
      </c>
      <c r="AU181" s="517" t="e">
        <f ca="1">+IF(AND(ISNUMBER(OFFSET('Sanitation Data'!$I$4,0,10*ROW('Sanitation Data'!I175))),'Data Summary'!DJ181="Yes"),100-OFFSET('Sanitation Data'!$I$4,0,10*ROW('Sanitation Data'!I175)),NA())</f>
        <v>#N/A</v>
      </c>
      <c r="AV181" s="517" t="e">
        <f ca="1">+IF(AND(ISNUMBER(OFFSET('Sanitation Data'!$I$6,0,10*ROW('Sanitation Data'!I175))),'Data Summary'!DK181="Yes"),OFFSET('Sanitation Data'!$I$6,0,10*ROW('Sanitation Data'!I175)),NA())</f>
        <v>#N/A</v>
      </c>
      <c r="AW181" s="517" t="e">
        <f ca="1">+IF(AND(ISNUMBER(OFFSET('Sanitation Data'!$I$10,0,10*ROW('Sanitation Data'!I175))),'Data Summary'!DL181="Yes"),OFFSET('Sanitation Data'!$I$10,0,10*ROW('Sanitation Data'!I175)),NA())</f>
        <v>#N/A</v>
      </c>
      <c r="AX181" s="517" t="e">
        <f ca="1">+IF(AND(ISNUMBER(OFFSET('Sanitation Data'!$I$11,0,10*ROW('Sanitation Data'!I175))),'Data Summary'!DM181="Yes"),OFFSET('Sanitation Data'!$I$11,0,10*ROW('Sanitation Data'!I175)),NA())</f>
        <v>#N/A</v>
      </c>
      <c r="AY181" s="517" t="e">
        <f ca="1">+IF(AND(ISNUMBER(OFFSET('Sanitation Data'!$I$12,0,10*ROW('Sanitation Data'!I175))),'Data Summary'!DN181="Yes"),OFFSET('Sanitation Data'!$I$12,0,10*ROW('Sanitation Data'!I175)),NA())</f>
        <v>#N/A</v>
      </c>
      <c r="AZ181" s="518" t="e">
        <f ca="1">+IF(AND(ISNUMBER(OFFSET('Hygiene Data'!$D$5,0,10*ROW('Hygiene Data'!D175))),'Data Summary'!DO181="Yes"),OFFSET('Hygiene Data'!$D$5,0,10*ROW('Hygiene Data'!D175)),NA())</f>
        <v>#N/A</v>
      </c>
      <c r="BA181" s="518" t="e">
        <f ca="1">+IF(AND(ISNUMBER(OFFSET('Hygiene Data'!$D$7,0,10*ROW('Hygiene Data'!D175))),'Data Summary'!DP181="Yes"),OFFSET('Hygiene Data'!$D$7,0,10*ROW('Hygiene Data'!D175)),NA())</f>
        <v>#N/A</v>
      </c>
      <c r="BB181" s="518" t="e">
        <f ca="1">+IF(AND(ISNUMBER(OFFSET('Hygiene Data'!$D$9,0,10*ROW('Hygiene Data'!D175))),'Data Summary'!DQ181="Yes"),OFFSET('Hygiene Data'!$D$9,0,10*ROW('Hygiene Data'!D175)),NA())</f>
        <v>#N/A</v>
      </c>
      <c r="BC181" s="518" t="e">
        <f ca="1">+IF(AND(ISNUMBER(OFFSET('Hygiene Data'!$E$5,0,10*ROW('Hygiene Data'!E175))),'Data Summary'!DR181="Yes"),OFFSET('Hygiene Data'!$E$5,0,10*ROW('Hygiene Data'!E175)),NA())</f>
        <v>#N/A</v>
      </c>
      <c r="BD181" s="518" t="e">
        <f ca="1">+IF(AND(ISNUMBER(OFFSET('Hygiene Data'!$E$7,0,10*ROW('Hygiene Data'!E175))),'Data Summary'!DS181="Yes"),OFFSET('Hygiene Data'!$E$7,0,10*ROW('Hygiene Data'!E175)),NA())</f>
        <v>#N/A</v>
      </c>
      <c r="BE181" s="518" t="e">
        <f ca="1">+IF(AND(ISNUMBER(OFFSET('Hygiene Data'!$E$9,0,10*ROW('Hygiene Data'!E175))),'Data Summary'!DT181="Yes"),OFFSET('Hygiene Data'!$E$9,0,10*ROW('Hygiene Data'!E175)),NA())</f>
        <v>#N/A</v>
      </c>
      <c r="BF181" s="518" t="e">
        <f ca="1">+IF(AND(ISNUMBER(OFFSET('Hygiene Data'!$F$5,0,10*ROW('Hygiene Data'!F175))),'Data Summary'!DU181="Yes"),OFFSET('Hygiene Data'!$F$5,0,10*ROW('Hygiene Data'!F175)),NA())</f>
        <v>#N/A</v>
      </c>
      <c r="BG181" s="518" t="e">
        <f ca="1">+IF(AND(ISNUMBER(OFFSET('Hygiene Data'!$F$7,0,10*ROW('Hygiene Data'!F175))),'Data Summary'!DV181="Yes"),OFFSET('Hygiene Data'!$F$7,0,10*ROW('Hygiene Data'!F175)),NA())</f>
        <v>#N/A</v>
      </c>
      <c r="BH181" s="518" t="e">
        <f ca="1">+IF(AND(ISNUMBER(OFFSET('Hygiene Data'!$F$9,0,10*ROW('Hygiene Data'!F175))),'Data Summary'!DW181="Yes"),OFFSET('Hygiene Data'!$F$9,0,10*ROW('Hygiene Data'!F175)),NA())</f>
        <v>#N/A</v>
      </c>
      <c r="BI181" s="518" t="e">
        <f ca="1">+IF(AND(ISNUMBER(OFFSET('Hygiene Data'!$G$5,0,10*ROW('Hygiene Data'!G175))),'Data Summary'!DX181="Yes"),OFFSET('Hygiene Data'!$G$5,0,10*ROW('Hygiene Data'!G175)),NA())</f>
        <v>#N/A</v>
      </c>
      <c r="BJ181" s="518" t="e">
        <f ca="1">+IF(AND(ISNUMBER(OFFSET('Hygiene Data'!$G$7,0,10*ROW('Hygiene Data'!G175))),'Data Summary'!DY181="Yes"),OFFSET('Hygiene Data'!$G$7,0,10*ROW('Hygiene Data'!G175)),NA())</f>
        <v>#N/A</v>
      </c>
      <c r="BK181" s="518" t="e">
        <f ca="1">+IF(AND(ISNUMBER(OFFSET('Hygiene Data'!$G$9,0,10*ROW('Hygiene Data'!G175))),'Data Summary'!DZ181="Yes"),OFFSET('Hygiene Data'!$G$9,0,10*ROW('Hygiene Data'!G175)),NA())</f>
        <v>#N/A</v>
      </c>
      <c r="BL181" s="518" t="e">
        <f ca="1">+IF(AND(ISNUMBER(OFFSET('Hygiene Data'!$H$5,0,10*ROW('Hygiene Data'!H175))),'Data Summary'!EA181="Yes"),OFFSET('Hygiene Data'!$H$5,0,10*ROW('Hygiene Data'!H175)),NA())</f>
        <v>#N/A</v>
      </c>
      <c r="BM181" s="518" t="e">
        <f ca="1">+IF(AND(ISNUMBER(OFFSET('Hygiene Data'!$H$7,0,10*ROW('Hygiene Data'!H175))),'Data Summary'!EB181="Yes"),OFFSET('Hygiene Data'!$H$7,0,10*ROW('Hygiene Data'!H175)),NA())</f>
        <v>#N/A</v>
      </c>
      <c r="BN181" s="518" t="e">
        <f ca="1">+IF(AND(ISNUMBER(OFFSET('Hygiene Data'!$H$9,0,10*ROW('Hygiene Data'!H175))),'Data Summary'!EC181="Yes"),OFFSET('Hygiene Data'!$H$9,0,10*ROW('Hygiene Data'!H175)),NA())</f>
        <v>#N/A</v>
      </c>
      <c r="BO181" s="518" t="e">
        <f ca="1">+IF(AND(ISNUMBER(OFFSET('Hygiene Data'!$I$5,0,10*ROW('Hygiene Data'!I175))),'Data Summary'!ED181="Yes"),OFFSET('Hygiene Data'!$I$5,0,10*ROW('Hygiene Data'!I175)),NA())</f>
        <v>#N/A</v>
      </c>
      <c r="BP181" s="518" t="e">
        <f ca="1">+IF(AND(ISNUMBER(OFFSET('Hygiene Data'!$I$7,0,10*ROW('Hygiene Data'!I175))),'Data Summary'!EE181="Yes"),OFFSET('Hygiene Data'!$I$7,0,10*ROW('Hygiene Data'!I175)),NA())</f>
        <v>#N/A</v>
      </c>
      <c r="BQ181" s="518" t="e">
        <f ca="1">+IF(AND(ISNUMBER(OFFSET('Hygiene Data'!$I$9,0,10*ROW('Hygiene Data'!I175))),'Data Summary'!EF181="Yes"),OFFSET('Hygiene Data'!$I$9,0,10*ROW('Hygiene Data'!I175)),NA())</f>
        <v>#N/A</v>
      </c>
    </row>
    <row r="182" spans="1:69" x14ac:dyDescent="0.25">
      <c r="A182" s="514" t="e">
        <f ca="1">+RIGHT('Data Summary'!A182,LEN('Data Summary'!A182)-9)</f>
        <v>#VALUE!</v>
      </c>
      <c r="B182" s="488" t="str">
        <f ca="1">+IF(ISTEXT('Data Summary'!B182),'Data Summary'!B182,"")</f>
        <v/>
      </c>
      <c r="C182" s="515" t="e">
        <f ca="1">+VALUE('Data Summary'!C182)</f>
        <v>#VALUE!</v>
      </c>
      <c r="D182" s="516" t="e">
        <f ca="1">+IF(AND(ISNUMBER(OFFSET('Water Data'!$D$4,0,10*ROW('Water Data'!D176))),'Data Summary'!BS182="Yes"),100-OFFSET('Water Data'!$D$4,0,10*ROW('Water Data'!D176)),NA())</f>
        <v>#N/A</v>
      </c>
      <c r="E182" s="516" t="e">
        <f ca="1">+IF(AND(ISNUMBER(OFFSET('Water Data'!$D$6,0,10*ROW('Water Data'!D176))),'Data Summary'!BT182="Yes"),OFFSET('Water Data'!$D$6,0,10*ROW('Water Data'!D176)),NA())</f>
        <v>#N/A</v>
      </c>
      <c r="F182" s="516" t="e">
        <f ca="1">+IF(AND(ISNUMBER(OFFSET('Water Data'!$D$9,0,10*ROW('Water Data'!D176))),'Data Summary'!BU182="Yes"),OFFSET('Water Data'!$D$9,0,10*ROW('Water Data'!D176)),NA())</f>
        <v>#N/A</v>
      </c>
      <c r="G182" s="516" t="e">
        <f ca="1">+IF(AND(ISNUMBER(OFFSET('Water Data'!$E$4,0,10*ROW('Water Data'!E176))),'Data Summary'!BV182="Yes"),100-OFFSET('Water Data'!$E$4,0,10*ROW('Water Data'!E176)),NA())</f>
        <v>#N/A</v>
      </c>
      <c r="H182" s="516" t="e">
        <f ca="1">+IF(AND(ISNUMBER(OFFSET('Water Data'!$E$6,0,10*ROW('Water Data'!E176))),'Data Summary'!BW182="Yes"),OFFSET('Water Data'!$E$6,0,10*ROW('Water Data'!E176)),NA())</f>
        <v>#N/A</v>
      </c>
      <c r="I182" s="516" t="e">
        <f ca="1">+IF(AND(ISNUMBER(OFFSET('Water Data'!$E$9,0,10*ROW('Water Data'!E176))),'Data Summary'!BX182="Yes"),OFFSET('Water Data'!$E$9,0,10*ROW('Water Data'!E176)),NA())</f>
        <v>#N/A</v>
      </c>
      <c r="J182" s="516" t="e">
        <f ca="1">+IF(AND(ISNUMBER(OFFSET('Water Data'!$F$4,0,10*ROW('Water Data'!F176))),'Data Summary'!BY182="Yes"),100-OFFSET('Water Data'!$F$4,0,10*ROW('Water Data'!F176)),NA())</f>
        <v>#N/A</v>
      </c>
      <c r="K182" s="516" t="e">
        <f ca="1">+IF(AND(ISNUMBER(OFFSET('Water Data'!$F$6,0,10*ROW('Water Data'!F176))),'Data Summary'!BZ182="Yes"),OFFSET('Water Data'!$F$6,0,10*ROW('Water Data'!F176)),NA())</f>
        <v>#N/A</v>
      </c>
      <c r="L182" s="516" t="e">
        <f ca="1">+IF(AND(ISNUMBER(OFFSET('Water Data'!$F$9,0,10*ROW('Water Data'!F176))),'Data Summary'!CA182="Yes"),OFFSET('Water Data'!$F$9,0,10*ROW('Water Data'!F176)),NA())</f>
        <v>#N/A</v>
      </c>
      <c r="M182" s="516" t="e">
        <f ca="1">+IF(AND(ISNUMBER(OFFSET('Water Data'!$G$4,0,10*ROW('Water Data'!G176))),'Data Summary'!CB182="Yes"),100-OFFSET('Water Data'!$G$4,0,10*ROW('Water Data'!G176)),NA())</f>
        <v>#N/A</v>
      </c>
      <c r="N182" s="516" t="e">
        <f ca="1">+IF(AND(ISNUMBER(OFFSET('Water Data'!$G$6,0,10*ROW('Water Data'!G176))),'Data Summary'!CC182="Yes"),OFFSET('Water Data'!$G$6,0,10*ROW('Water Data'!G176)),NA())</f>
        <v>#N/A</v>
      </c>
      <c r="O182" s="516" t="e">
        <f ca="1">+IF(AND(ISNUMBER(OFFSET('Water Data'!$G$9,0,10*ROW('Water Data'!G176))),'Data Summary'!CD182="Yes"),OFFSET('Water Data'!$G$9,0,10*ROW('Water Data'!G176)),NA())</f>
        <v>#N/A</v>
      </c>
      <c r="P182" s="516" t="e">
        <f ca="1">+IF(AND(ISNUMBER(OFFSET('Water Data'!$H$4,0,10*ROW('Water Data'!H176))),'Data Summary'!CE182="Yes"),100-OFFSET('Water Data'!$H$4,0,10*ROW('Water Data'!H176)),NA())</f>
        <v>#N/A</v>
      </c>
      <c r="Q182" s="516" t="e">
        <f ca="1">+IF(AND(ISNUMBER(OFFSET('Water Data'!$H$6,0,10*ROW('Water Data'!H176))),'Data Summary'!CF182="Yes"),OFFSET('Water Data'!$H$6,0,10*ROW('Water Data'!H176)),NA())</f>
        <v>#N/A</v>
      </c>
      <c r="R182" s="516" t="e">
        <f ca="1">+IF(AND(ISNUMBER(OFFSET('Water Data'!$H$9,0,10*ROW('Water Data'!H176))),'Data Summary'!CG182="Yes"),OFFSET('Water Data'!$H$9,0,10*ROW('Water Data'!H176)),NA())</f>
        <v>#N/A</v>
      </c>
      <c r="S182" s="516" t="e">
        <f ca="1">+IF(AND(ISNUMBER(OFFSET('Water Data'!$I$4,0,10*ROW('Water Data'!I176))),'Data Summary'!CH182="Yes"),100-OFFSET('Water Data'!$I$4,0,10*ROW('Water Data'!I176)),NA())</f>
        <v>#N/A</v>
      </c>
      <c r="T182" s="516" t="e">
        <f ca="1">+IF(AND(ISNUMBER(OFFSET('Water Data'!$I$6,0,10*ROW('Water Data'!I176))),'Data Summary'!CI182="Yes"),OFFSET('Water Data'!$I$6,0,10*ROW('Water Data'!I176)),NA())</f>
        <v>#N/A</v>
      </c>
      <c r="U182" s="516" t="e">
        <f ca="1">+IF(AND(ISNUMBER(OFFSET('Water Data'!$I$9,0,10*ROW('Water Data'!I176))),'Data Summary'!CJ182="Yes"),OFFSET('Water Data'!$I$9,0,10*ROW('Water Data'!I176)),NA())</f>
        <v>#N/A</v>
      </c>
      <c r="V182" s="517" t="e">
        <f ca="1">+IF(AND(ISNUMBER(OFFSET('Sanitation Data'!$D$4,0,10*ROW('Sanitation Data'!D176))),'Data Summary'!CK182="Yes"),100-OFFSET('Sanitation Data'!$D$4,0,10*ROW('Sanitation Data'!D176)),NA())</f>
        <v>#N/A</v>
      </c>
      <c r="W182" s="517" t="e">
        <f ca="1">+IF(AND(ISNUMBER(OFFSET('Sanitation Data'!$D$6,0,10*ROW('Sanitation Data'!D176))),'Data Summary'!CL182="Yes"),OFFSET('Sanitation Data'!$D$6,0,10*ROW('Sanitation Data'!D176)),NA())</f>
        <v>#N/A</v>
      </c>
      <c r="X182" s="517" t="e">
        <f ca="1">+IF(AND(ISNUMBER(OFFSET('Sanitation Data'!$D$10,0,10*ROW('Sanitation Data'!D176))),'Data Summary'!CM182="Yes"),OFFSET('Sanitation Data'!$D$10,0,10*ROW('Sanitation Data'!D176)),NA())</f>
        <v>#N/A</v>
      </c>
      <c r="Y182" s="517" t="e">
        <f ca="1">+IF(AND(ISNUMBER(OFFSET('Sanitation Data'!$D$11,0,10*ROW('Sanitation Data'!D176))),'Data Summary'!CN182="Yes"),OFFSET('Sanitation Data'!$D$11,0,10*ROW('Sanitation Data'!D176)),NA())</f>
        <v>#N/A</v>
      </c>
      <c r="Z182" s="517" t="e">
        <f ca="1">+IF(AND(ISNUMBER(OFFSET('Sanitation Data'!$D$12,0,10*ROW('Sanitation Data'!D176))),'Data Summary'!CO182="Yes"),OFFSET('Sanitation Data'!$D$12,0,10*ROW('Sanitation Data'!D176)),NA())</f>
        <v>#N/A</v>
      </c>
      <c r="AA182" s="517" t="e">
        <f ca="1">+IF(AND(ISNUMBER(OFFSET('Sanitation Data'!$E$4,0,10*ROW('Sanitation Data'!E176))),'Data Summary'!CP182="Yes"),100-OFFSET('Sanitation Data'!$E$4,0,10*ROW('Sanitation Data'!E176)),NA())</f>
        <v>#N/A</v>
      </c>
      <c r="AB182" s="517" t="e">
        <f ca="1">+IF(AND(ISNUMBER(OFFSET('Sanitation Data'!$E$6,0,10*ROW('Sanitation Data'!E176))),'Data Summary'!CQ182="Yes"),OFFSET('Sanitation Data'!$E$6,0,10*ROW('Sanitation Data'!E176)),NA())</f>
        <v>#N/A</v>
      </c>
      <c r="AC182" s="517" t="e">
        <f ca="1">+IF(AND(ISNUMBER(OFFSET('Sanitation Data'!$E$10,0,10*ROW('Sanitation Data'!E176))),'Data Summary'!CR182="Yes"),OFFSET('Sanitation Data'!$E$10,0,10*ROW('Sanitation Data'!E176)),NA())</f>
        <v>#N/A</v>
      </c>
      <c r="AD182" s="517" t="e">
        <f ca="1">+IF(AND(ISNUMBER(OFFSET('Sanitation Data'!$E$11,0,10*ROW('Sanitation Data'!E176))),'Data Summary'!CS182="Yes"),OFFSET('Sanitation Data'!$E$11,0,10*ROW('Sanitation Data'!E176)),NA())</f>
        <v>#N/A</v>
      </c>
      <c r="AE182" s="517" t="e">
        <f ca="1">+IF(AND(ISNUMBER(OFFSET('Sanitation Data'!$E$12,0,10*ROW('Sanitation Data'!E176))),'Data Summary'!CT182="Yes"),OFFSET('Sanitation Data'!$E$12,0,10*ROW('Sanitation Data'!E176)),NA())</f>
        <v>#N/A</v>
      </c>
      <c r="AF182" s="517" t="e">
        <f ca="1">+IF(AND(ISNUMBER(OFFSET('Sanitation Data'!$F$4,0,10*ROW('Sanitation Data'!F176))),'Data Summary'!CU182="Yes"),100-OFFSET('Sanitation Data'!$F$4,0,10*ROW('Sanitation Data'!F176)),NA())</f>
        <v>#N/A</v>
      </c>
      <c r="AG182" s="517" t="e">
        <f ca="1">+IF(AND(ISNUMBER(OFFSET('Sanitation Data'!$F$6,0,10*ROW('Sanitation Data'!F176))),'Data Summary'!CV182="Yes"),OFFSET('Sanitation Data'!$F$6,0,10*ROW('Sanitation Data'!F176)),NA())</f>
        <v>#N/A</v>
      </c>
      <c r="AH182" s="517" t="e">
        <f ca="1">+IF(AND(ISNUMBER(OFFSET('Sanitation Data'!$F$10,0,10*ROW('Sanitation Data'!F176))),'Data Summary'!CW182="Yes"),OFFSET('Sanitation Data'!$F$10,0,10*ROW('Sanitation Data'!F176)),NA())</f>
        <v>#N/A</v>
      </c>
      <c r="AI182" s="517" t="e">
        <f ca="1">+IF(AND(ISNUMBER(OFFSET('Sanitation Data'!$F$11,0,10*ROW('Sanitation Data'!F176))),'Data Summary'!CX182="Yes"),OFFSET('Sanitation Data'!$F$11,0,10*ROW('Sanitation Data'!F176)),NA())</f>
        <v>#N/A</v>
      </c>
      <c r="AJ182" s="517" t="e">
        <f ca="1">+IF(AND(ISNUMBER(OFFSET('Sanitation Data'!$F$12,0,10*ROW('Sanitation Data'!F176))),'Data Summary'!CY182="Yes"),OFFSET('Sanitation Data'!$F$12,0,10*ROW('Sanitation Data'!F176)),NA())</f>
        <v>#N/A</v>
      </c>
      <c r="AK182" s="517" t="e">
        <f ca="1">+IF(AND(ISNUMBER(OFFSET('Sanitation Data'!$G$4,0,10*ROW('Sanitation Data'!G176))),'Data Summary'!CZ182="Yes"),100-OFFSET('Sanitation Data'!$G$4,0,10*ROW('Sanitation Data'!G176)),NA())</f>
        <v>#N/A</v>
      </c>
      <c r="AL182" s="517" t="e">
        <f ca="1">+IF(AND(ISNUMBER(OFFSET('Sanitation Data'!$G$6,0,10*ROW('Sanitation Data'!G176))),'Data Summary'!DA182="Yes"),OFFSET('Sanitation Data'!$G$6,0,10*ROW('Sanitation Data'!G176)),NA())</f>
        <v>#N/A</v>
      </c>
      <c r="AM182" s="517" t="e">
        <f ca="1">+IF(AND(ISNUMBER(OFFSET('Sanitation Data'!$G$10,0,10*ROW('Sanitation Data'!G176))),'Data Summary'!DB182="Yes"),OFFSET('Sanitation Data'!$G$10,0,10*ROW('Sanitation Data'!G176)),NA())</f>
        <v>#N/A</v>
      </c>
      <c r="AN182" s="517" t="e">
        <f ca="1">+IF(AND(ISNUMBER(OFFSET('Sanitation Data'!$G$11,0,10*ROW('Sanitation Data'!G176))),'Data Summary'!DC182="Yes"),OFFSET('Sanitation Data'!$G$11,0,10*ROW('Sanitation Data'!G176)),NA())</f>
        <v>#N/A</v>
      </c>
      <c r="AO182" s="517" t="e">
        <f ca="1">+IF(AND(ISNUMBER(OFFSET('Sanitation Data'!$G$12,0,10*ROW('Sanitation Data'!G176))),'Data Summary'!DD182="Yes"),OFFSET('Sanitation Data'!$G$12,0,10*ROW('Sanitation Data'!G176)),NA())</f>
        <v>#N/A</v>
      </c>
      <c r="AP182" s="517" t="e">
        <f ca="1">+IF(AND(ISNUMBER(OFFSET('Sanitation Data'!$H$4,0,10*ROW('Sanitation Data'!H176))),'Data Summary'!DE182="Yes"),100-OFFSET('Sanitation Data'!$H$4,0,10*ROW('Sanitation Data'!H176)),NA())</f>
        <v>#N/A</v>
      </c>
      <c r="AQ182" s="517" t="e">
        <f ca="1">+IF(AND(ISNUMBER(OFFSET('Sanitation Data'!$H$6,0,10*ROW('Sanitation Data'!H176))),'Data Summary'!DF182="Yes"),OFFSET('Sanitation Data'!$H$6,0,10*ROW('Sanitation Data'!H176)),NA())</f>
        <v>#N/A</v>
      </c>
      <c r="AR182" s="517" t="e">
        <f ca="1">+IF(AND(ISNUMBER(OFFSET('Sanitation Data'!$H$10,0,10*ROW('Sanitation Data'!H176))),'Data Summary'!DG182="Yes"),OFFSET('Sanitation Data'!$H$10,0,10*ROW('Sanitation Data'!H176)),NA())</f>
        <v>#N/A</v>
      </c>
      <c r="AS182" s="517" t="e">
        <f ca="1">+IF(AND(ISNUMBER(OFFSET('Sanitation Data'!$H$11,0,10*ROW('Sanitation Data'!H176))),'Data Summary'!DH182="Yes"),OFFSET('Sanitation Data'!$H$11,0,10*ROW('Sanitation Data'!H176)),NA())</f>
        <v>#N/A</v>
      </c>
      <c r="AT182" s="517" t="e">
        <f ca="1">+IF(AND(ISNUMBER(OFFSET('Sanitation Data'!$H$12,0,10*ROW('Sanitation Data'!H176))),'Data Summary'!DI182="Yes"),OFFSET('Sanitation Data'!$H$12,0,10*ROW('Sanitation Data'!H176)),NA())</f>
        <v>#N/A</v>
      </c>
      <c r="AU182" s="517" t="e">
        <f ca="1">+IF(AND(ISNUMBER(OFFSET('Sanitation Data'!$I$4,0,10*ROW('Sanitation Data'!I176))),'Data Summary'!DJ182="Yes"),100-OFFSET('Sanitation Data'!$I$4,0,10*ROW('Sanitation Data'!I176)),NA())</f>
        <v>#N/A</v>
      </c>
      <c r="AV182" s="517" t="e">
        <f ca="1">+IF(AND(ISNUMBER(OFFSET('Sanitation Data'!$I$6,0,10*ROW('Sanitation Data'!I176))),'Data Summary'!DK182="Yes"),OFFSET('Sanitation Data'!$I$6,0,10*ROW('Sanitation Data'!I176)),NA())</f>
        <v>#N/A</v>
      </c>
      <c r="AW182" s="517" t="e">
        <f ca="1">+IF(AND(ISNUMBER(OFFSET('Sanitation Data'!$I$10,0,10*ROW('Sanitation Data'!I176))),'Data Summary'!DL182="Yes"),OFFSET('Sanitation Data'!$I$10,0,10*ROW('Sanitation Data'!I176)),NA())</f>
        <v>#N/A</v>
      </c>
      <c r="AX182" s="517" t="e">
        <f ca="1">+IF(AND(ISNUMBER(OFFSET('Sanitation Data'!$I$11,0,10*ROW('Sanitation Data'!I176))),'Data Summary'!DM182="Yes"),OFFSET('Sanitation Data'!$I$11,0,10*ROW('Sanitation Data'!I176)),NA())</f>
        <v>#N/A</v>
      </c>
      <c r="AY182" s="517" t="e">
        <f ca="1">+IF(AND(ISNUMBER(OFFSET('Sanitation Data'!$I$12,0,10*ROW('Sanitation Data'!I176))),'Data Summary'!DN182="Yes"),OFFSET('Sanitation Data'!$I$12,0,10*ROW('Sanitation Data'!I176)),NA())</f>
        <v>#N/A</v>
      </c>
      <c r="AZ182" s="518" t="e">
        <f ca="1">+IF(AND(ISNUMBER(OFFSET('Hygiene Data'!$D$5,0,10*ROW('Hygiene Data'!D176))),'Data Summary'!DO182="Yes"),OFFSET('Hygiene Data'!$D$5,0,10*ROW('Hygiene Data'!D176)),NA())</f>
        <v>#N/A</v>
      </c>
      <c r="BA182" s="518" t="e">
        <f ca="1">+IF(AND(ISNUMBER(OFFSET('Hygiene Data'!$D$7,0,10*ROW('Hygiene Data'!D176))),'Data Summary'!DP182="Yes"),OFFSET('Hygiene Data'!$D$7,0,10*ROW('Hygiene Data'!D176)),NA())</f>
        <v>#N/A</v>
      </c>
      <c r="BB182" s="518" t="e">
        <f ca="1">+IF(AND(ISNUMBER(OFFSET('Hygiene Data'!$D$9,0,10*ROW('Hygiene Data'!D176))),'Data Summary'!DQ182="Yes"),OFFSET('Hygiene Data'!$D$9,0,10*ROW('Hygiene Data'!D176)),NA())</f>
        <v>#N/A</v>
      </c>
      <c r="BC182" s="518" t="e">
        <f ca="1">+IF(AND(ISNUMBER(OFFSET('Hygiene Data'!$E$5,0,10*ROW('Hygiene Data'!E176))),'Data Summary'!DR182="Yes"),OFFSET('Hygiene Data'!$E$5,0,10*ROW('Hygiene Data'!E176)),NA())</f>
        <v>#N/A</v>
      </c>
      <c r="BD182" s="518" t="e">
        <f ca="1">+IF(AND(ISNUMBER(OFFSET('Hygiene Data'!$E$7,0,10*ROW('Hygiene Data'!E176))),'Data Summary'!DS182="Yes"),OFFSET('Hygiene Data'!$E$7,0,10*ROW('Hygiene Data'!E176)),NA())</f>
        <v>#N/A</v>
      </c>
      <c r="BE182" s="518" t="e">
        <f ca="1">+IF(AND(ISNUMBER(OFFSET('Hygiene Data'!$E$9,0,10*ROW('Hygiene Data'!E176))),'Data Summary'!DT182="Yes"),OFFSET('Hygiene Data'!$E$9,0,10*ROW('Hygiene Data'!E176)),NA())</f>
        <v>#N/A</v>
      </c>
      <c r="BF182" s="518" t="e">
        <f ca="1">+IF(AND(ISNUMBER(OFFSET('Hygiene Data'!$F$5,0,10*ROW('Hygiene Data'!F176))),'Data Summary'!DU182="Yes"),OFFSET('Hygiene Data'!$F$5,0,10*ROW('Hygiene Data'!F176)),NA())</f>
        <v>#N/A</v>
      </c>
      <c r="BG182" s="518" t="e">
        <f ca="1">+IF(AND(ISNUMBER(OFFSET('Hygiene Data'!$F$7,0,10*ROW('Hygiene Data'!F176))),'Data Summary'!DV182="Yes"),OFFSET('Hygiene Data'!$F$7,0,10*ROW('Hygiene Data'!F176)),NA())</f>
        <v>#N/A</v>
      </c>
      <c r="BH182" s="518" t="e">
        <f ca="1">+IF(AND(ISNUMBER(OFFSET('Hygiene Data'!$F$9,0,10*ROW('Hygiene Data'!F176))),'Data Summary'!DW182="Yes"),OFFSET('Hygiene Data'!$F$9,0,10*ROW('Hygiene Data'!F176)),NA())</f>
        <v>#N/A</v>
      </c>
      <c r="BI182" s="518" t="e">
        <f ca="1">+IF(AND(ISNUMBER(OFFSET('Hygiene Data'!$G$5,0,10*ROW('Hygiene Data'!G176))),'Data Summary'!DX182="Yes"),OFFSET('Hygiene Data'!$G$5,0,10*ROW('Hygiene Data'!G176)),NA())</f>
        <v>#N/A</v>
      </c>
      <c r="BJ182" s="518" t="e">
        <f ca="1">+IF(AND(ISNUMBER(OFFSET('Hygiene Data'!$G$7,0,10*ROW('Hygiene Data'!G176))),'Data Summary'!DY182="Yes"),OFFSET('Hygiene Data'!$G$7,0,10*ROW('Hygiene Data'!G176)),NA())</f>
        <v>#N/A</v>
      </c>
      <c r="BK182" s="518" t="e">
        <f ca="1">+IF(AND(ISNUMBER(OFFSET('Hygiene Data'!$G$9,0,10*ROW('Hygiene Data'!G176))),'Data Summary'!DZ182="Yes"),OFFSET('Hygiene Data'!$G$9,0,10*ROW('Hygiene Data'!G176)),NA())</f>
        <v>#N/A</v>
      </c>
      <c r="BL182" s="518" t="e">
        <f ca="1">+IF(AND(ISNUMBER(OFFSET('Hygiene Data'!$H$5,0,10*ROW('Hygiene Data'!H176))),'Data Summary'!EA182="Yes"),OFFSET('Hygiene Data'!$H$5,0,10*ROW('Hygiene Data'!H176)),NA())</f>
        <v>#N/A</v>
      </c>
      <c r="BM182" s="518" t="e">
        <f ca="1">+IF(AND(ISNUMBER(OFFSET('Hygiene Data'!$H$7,0,10*ROW('Hygiene Data'!H176))),'Data Summary'!EB182="Yes"),OFFSET('Hygiene Data'!$H$7,0,10*ROW('Hygiene Data'!H176)),NA())</f>
        <v>#N/A</v>
      </c>
      <c r="BN182" s="518" t="e">
        <f ca="1">+IF(AND(ISNUMBER(OFFSET('Hygiene Data'!$H$9,0,10*ROW('Hygiene Data'!H176))),'Data Summary'!EC182="Yes"),OFFSET('Hygiene Data'!$H$9,0,10*ROW('Hygiene Data'!H176)),NA())</f>
        <v>#N/A</v>
      </c>
      <c r="BO182" s="518" t="e">
        <f ca="1">+IF(AND(ISNUMBER(OFFSET('Hygiene Data'!$I$5,0,10*ROW('Hygiene Data'!I176))),'Data Summary'!ED182="Yes"),OFFSET('Hygiene Data'!$I$5,0,10*ROW('Hygiene Data'!I176)),NA())</f>
        <v>#N/A</v>
      </c>
      <c r="BP182" s="518" t="e">
        <f ca="1">+IF(AND(ISNUMBER(OFFSET('Hygiene Data'!$I$7,0,10*ROW('Hygiene Data'!I176))),'Data Summary'!EE182="Yes"),OFFSET('Hygiene Data'!$I$7,0,10*ROW('Hygiene Data'!I176)),NA())</f>
        <v>#N/A</v>
      </c>
      <c r="BQ182" s="518" t="e">
        <f ca="1">+IF(AND(ISNUMBER(OFFSET('Hygiene Data'!$I$9,0,10*ROW('Hygiene Data'!I176))),'Data Summary'!EF182="Yes"),OFFSET('Hygiene Data'!$I$9,0,10*ROW('Hygiene Data'!I176)),NA())</f>
        <v>#N/A</v>
      </c>
    </row>
    <row r="183" spans="1:69" x14ac:dyDescent="0.25">
      <c r="A183" s="514" t="e">
        <f ca="1">+RIGHT('Data Summary'!A183,LEN('Data Summary'!A183)-9)</f>
        <v>#VALUE!</v>
      </c>
      <c r="B183" s="488" t="str">
        <f ca="1">+IF(ISTEXT('Data Summary'!B183),'Data Summary'!B183,"")</f>
        <v/>
      </c>
      <c r="C183" s="515" t="e">
        <f ca="1">+VALUE('Data Summary'!C183)</f>
        <v>#VALUE!</v>
      </c>
      <c r="D183" s="516" t="e">
        <f ca="1">+IF(AND(ISNUMBER(OFFSET('Water Data'!$D$4,0,10*ROW('Water Data'!D177))),'Data Summary'!BS183="Yes"),100-OFFSET('Water Data'!$D$4,0,10*ROW('Water Data'!D177)),NA())</f>
        <v>#N/A</v>
      </c>
      <c r="E183" s="516" t="e">
        <f ca="1">+IF(AND(ISNUMBER(OFFSET('Water Data'!$D$6,0,10*ROW('Water Data'!D177))),'Data Summary'!BT183="Yes"),OFFSET('Water Data'!$D$6,0,10*ROW('Water Data'!D177)),NA())</f>
        <v>#N/A</v>
      </c>
      <c r="F183" s="516" t="e">
        <f ca="1">+IF(AND(ISNUMBER(OFFSET('Water Data'!$D$9,0,10*ROW('Water Data'!D177))),'Data Summary'!BU183="Yes"),OFFSET('Water Data'!$D$9,0,10*ROW('Water Data'!D177)),NA())</f>
        <v>#N/A</v>
      </c>
      <c r="G183" s="516" t="e">
        <f ca="1">+IF(AND(ISNUMBER(OFFSET('Water Data'!$E$4,0,10*ROW('Water Data'!E177))),'Data Summary'!BV183="Yes"),100-OFFSET('Water Data'!$E$4,0,10*ROW('Water Data'!E177)),NA())</f>
        <v>#N/A</v>
      </c>
      <c r="H183" s="516" t="e">
        <f ca="1">+IF(AND(ISNUMBER(OFFSET('Water Data'!$E$6,0,10*ROW('Water Data'!E177))),'Data Summary'!BW183="Yes"),OFFSET('Water Data'!$E$6,0,10*ROW('Water Data'!E177)),NA())</f>
        <v>#N/A</v>
      </c>
      <c r="I183" s="516" t="e">
        <f ca="1">+IF(AND(ISNUMBER(OFFSET('Water Data'!$E$9,0,10*ROW('Water Data'!E177))),'Data Summary'!BX183="Yes"),OFFSET('Water Data'!$E$9,0,10*ROW('Water Data'!E177)),NA())</f>
        <v>#N/A</v>
      </c>
      <c r="J183" s="516" t="e">
        <f ca="1">+IF(AND(ISNUMBER(OFFSET('Water Data'!$F$4,0,10*ROW('Water Data'!F177))),'Data Summary'!BY183="Yes"),100-OFFSET('Water Data'!$F$4,0,10*ROW('Water Data'!F177)),NA())</f>
        <v>#N/A</v>
      </c>
      <c r="K183" s="516" t="e">
        <f ca="1">+IF(AND(ISNUMBER(OFFSET('Water Data'!$F$6,0,10*ROW('Water Data'!F177))),'Data Summary'!BZ183="Yes"),OFFSET('Water Data'!$F$6,0,10*ROW('Water Data'!F177)),NA())</f>
        <v>#N/A</v>
      </c>
      <c r="L183" s="516" t="e">
        <f ca="1">+IF(AND(ISNUMBER(OFFSET('Water Data'!$F$9,0,10*ROW('Water Data'!F177))),'Data Summary'!CA183="Yes"),OFFSET('Water Data'!$F$9,0,10*ROW('Water Data'!F177)),NA())</f>
        <v>#N/A</v>
      </c>
      <c r="M183" s="516" t="e">
        <f ca="1">+IF(AND(ISNUMBER(OFFSET('Water Data'!$G$4,0,10*ROW('Water Data'!G177))),'Data Summary'!CB183="Yes"),100-OFFSET('Water Data'!$G$4,0,10*ROW('Water Data'!G177)),NA())</f>
        <v>#N/A</v>
      </c>
      <c r="N183" s="516" t="e">
        <f ca="1">+IF(AND(ISNUMBER(OFFSET('Water Data'!$G$6,0,10*ROW('Water Data'!G177))),'Data Summary'!CC183="Yes"),OFFSET('Water Data'!$G$6,0,10*ROW('Water Data'!G177)),NA())</f>
        <v>#N/A</v>
      </c>
      <c r="O183" s="516" t="e">
        <f ca="1">+IF(AND(ISNUMBER(OFFSET('Water Data'!$G$9,0,10*ROW('Water Data'!G177))),'Data Summary'!CD183="Yes"),OFFSET('Water Data'!$G$9,0,10*ROW('Water Data'!G177)),NA())</f>
        <v>#N/A</v>
      </c>
      <c r="P183" s="516" t="e">
        <f ca="1">+IF(AND(ISNUMBER(OFFSET('Water Data'!$H$4,0,10*ROW('Water Data'!H177))),'Data Summary'!CE183="Yes"),100-OFFSET('Water Data'!$H$4,0,10*ROW('Water Data'!H177)),NA())</f>
        <v>#N/A</v>
      </c>
      <c r="Q183" s="516" t="e">
        <f ca="1">+IF(AND(ISNUMBER(OFFSET('Water Data'!$H$6,0,10*ROW('Water Data'!H177))),'Data Summary'!CF183="Yes"),OFFSET('Water Data'!$H$6,0,10*ROW('Water Data'!H177)),NA())</f>
        <v>#N/A</v>
      </c>
      <c r="R183" s="516" t="e">
        <f ca="1">+IF(AND(ISNUMBER(OFFSET('Water Data'!$H$9,0,10*ROW('Water Data'!H177))),'Data Summary'!CG183="Yes"),OFFSET('Water Data'!$H$9,0,10*ROW('Water Data'!H177)),NA())</f>
        <v>#N/A</v>
      </c>
      <c r="S183" s="516" t="e">
        <f ca="1">+IF(AND(ISNUMBER(OFFSET('Water Data'!$I$4,0,10*ROW('Water Data'!I177))),'Data Summary'!CH183="Yes"),100-OFFSET('Water Data'!$I$4,0,10*ROW('Water Data'!I177)),NA())</f>
        <v>#N/A</v>
      </c>
      <c r="T183" s="516" t="e">
        <f ca="1">+IF(AND(ISNUMBER(OFFSET('Water Data'!$I$6,0,10*ROW('Water Data'!I177))),'Data Summary'!CI183="Yes"),OFFSET('Water Data'!$I$6,0,10*ROW('Water Data'!I177)),NA())</f>
        <v>#N/A</v>
      </c>
      <c r="U183" s="516" t="e">
        <f ca="1">+IF(AND(ISNUMBER(OFFSET('Water Data'!$I$9,0,10*ROW('Water Data'!I177))),'Data Summary'!CJ183="Yes"),OFFSET('Water Data'!$I$9,0,10*ROW('Water Data'!I177)),NA())</f>
        <v>#N/A</v>
      </c>
      <c r="V183" s="517" t="e">
        <f ca="1">+IF(AND(ISNUMBER(OFFSET('Sanitation Data'!$D$4,0,10*ROW('Sanitation Data'!D177))),'Data Summary'!CK183="Yes"),100-OFFSET('Sanitation Data'!$D$4,0,10*ROW('Sanitation Data'!D177)),NA())</f>
        <v>#N/A</v>
      </c>
      <c r="W183" s="517" t="e">
        <f ca="1">+IF(AND(ISNUMBER(OFFSET('Sanitation Data'!$D$6,0,10*ROW('Sanitation Data'!D177))),'Data Summary'!CL183="Yes"),OFFSET('Sanitation Data'!$D$6,0,10*ROW('Sanitation Data'!D177)),NA())</f>
        <v>#N/A</v>
      </c>
      <c r="X183" s="517" t="e">
        <f ca="1">+IF(AND(ISNUMBER(OFFSET('Sanitation Data'!$D$10,0,10*ROW('Sanitation Data'!D177))),'Data Summary'!CM183="Yes"),OFFSET('Sanitation Data'!$D$10,0,10*ROW('Sanitation Data'!D177)),NA())</f>
        <v>#N/A</v>
      </c>
      <c r="Y183" s="517" t="e">
        <f ca="1">+IF(AND(ISNUMBER(OFFSET('Sanitation Data'!$D$11,0,10*ROW('Sanitation Data'!D177))),'Data Summary'!CN183="Yes"),OFFSET('Sanitation Data'!$D$11,0,10*ROW('Sanitation Data'!D177)),NA())</f>
        <v>#N/A</v>
      </c>
      <c r="Z183" s="517" t="e">
        <f ca="1">+IF(AND(ISNUMBER(OFFSET('Sanitation Data'!$D$12,0,10*ROW('Sanitation Data'!D177))),'Data Summary'!CO183="Yes"),OFFSET('Sanitation Data'!$D$12,0,10*ROW('Sanitation Data'!D177)),NA())</f>
        <v>#N/A</v>
      </c>
      <c r="AA183" s="517" t="e">
        <f ca="1">+IF(AND(ISNUMBER(OFFSET('Sanitation Data'!$E$4,0,10*ROW('Sanitation Data'!E177))),'Data Summary'!CP183="Yes"),100-OFFSET('Sanitation Data'!$E$4,0,10*ROW('Sanitation Data'!E177)),NA())</f>
        <v>#N/A</v>
      </c>
      <c r="AB183" s="517" t="e">
        <f ca="1">+IF(AND(ISNUMBER(OFFSET('Sanitation Data'!$E$6,0,10*ROW('Sanitation Data'!E177))),'Data Summary'!CQ183="Yes"),OFFSET('Sanitation Data'!$E$6,0,10*ROW('Sanitation Data'!E177)),NA())</f>
        <v>#N/A</v>
      </c>
      <c r="AC183" s="517" t="e">
        <f ca="1">+IF(AND(ISNUMBER(OFFSET('Sanitation Data'!$E$10,0,10*ROW('Sanitation Data'!E177))),'Data Summary'!CR183="Yes"),OFFSET('Sanitation Data'!$E$10,0,10*ROW('Sanitation Data'!E177)),NA())</f>
        <v>#N/A</v>
      </c>
      <c r="AD183" s="517" t="e">
        <f ca="1">+IF(AND(ISNUMBER(OFFSET('Sanitation Data'!$E$11,0,10*ROW('Sanitation Data'!E177))),'Data Summary'!CS183="Yes"),OFFSET('Sanitation Data'!$E$11,0,10*ROW('Sanitation Data'!E177)),NA())</f>
        <v>#N/A</v>
      </c>
      <c r="AE183" s="517" t="e">
        <f ca="1">+IF(AND(ISNUMBER(OFFSET('Sanitation Data'!$E$12,0,10*ROW('Sanitation Data'!E177))),'Data Summary'!CT183="Yes"),OFFSET('Sanitation Data'!$E$12,0,10*ROW('Sanitation Data'!E177)),NA())</f>
        <v>#N/A</v>
      </c>
      <c r="AF183" s="517" t="e">
        <f ca="1">+IF(AND(ISNUMBER(OFFSET('Sanitation Data'!$F$4,0,10*ROW('Sanitation Data'!F177))),'Data Summary'!CU183="Yes"),100-OFFSET('Sanitation Data'!$F$4,0,10*ROW('Sanitation Data'!F177)),NA())</f>
        <v>#N/A</v>
      </c>
      <c r="AG183" s="517" t="e">
        <f ca="1">+IF(AND(ISNUMBER(OFFSET('Sanitation Data'!$F$6,0,10*ROW('Sanitation Data'!F177))),'Data Summary'!CV183="Yes"),OFFSET('Sanitation Data'!$F$6,0,10*ROW('Sanitation Data'!F177)),NA())</f>
        <v>#N/A</v>
      </c>
      <c r="AH183" s="517" t="e">
        <f ca="1">+IF(AND(ISNUMBER(OFFSET('Sanitation Data'!$F$10,0,10*ROW('Sanitation Data'!F177))),'Data Summary'!CW183="Yes"),OFFSET('Sanitation Data'!$F$10,0,10*ROW('Sanitation Data'!F177)),NA())</f>
        <v>#N/A</v>
      </c>
      <c r="AI183" s="517" t="e">
        <f ca="1">+IF(AND(ISNUMBER(OFFSET('Sanitation Data'!$F$11,0,10*ROW('Sanitation Data'!F177))),'Data Summary'!CX183="Yes"),OFFSET('Sanitation Data'!$F$11,0,10*ROW('Sanitation Data'!F177)),NA())</f>
        <v>#N/A</v>
      </c>
      <c r="AJ183" s="517" t="e">
        <f ca="1">+IF(AND(ISNUMBER(OFFSET('Sanitation Data'!$F$12,0,10*ROW('Sanitation Data'!F177))),'Data Summary'!CY183="Yes"),OFFSET('Sanitation Data'!$F$12,0,10*ROW('Sanitation Data'!F177)),NA())</f>
        <v>#N/A</v>
      </c>
      <c r="AK183" s="517" t="e">
        <f ca="1">+IF(AND(ISNUMBER(OFFSET('Sanitation Data'!$G$4,0,10*ROW('Sanitation Data'!G177))),'Data Summary'!CZ183="Yes"),100-OFFSET('Sanitation Data'!$G$4,0,10*ROW('Sanitation Data'!G177)),NA())</f>
        <v>#N/A</v>
      </c>
      <c r="AL183" s="517" t="e">
        <f ca="1">+IF(AND(ISNUMBER(OFFSET('Sanitation Data'!$G$6,0,10*ROW('Sanitation Data'!G177))),'Data Summary'!DA183="Yes"),OFFSET('Sanitation Data'!$G$6,0,10*ROW('Sanitation Data'!G177)),NA())</f>
        <v>#N/A</v>
      </c>
      <c r="AM183" s="517" t="e">
        <f ca="1">+IF(AND(ISNUMBER(OFFSET('Sanitation Data'!$G$10,0,10*ROW('Sanitation Data'!G177))),'Data Summary'!DB183="Yes"),OFFSET('Sanitation Data'!$G$10,0,10*ROW('Sanitation Data'!G177)),NA())</f>
        <v>#N/A</v>
      </c>
      <c r="AN183" s="517" t="e">
        <f ca="1">+IF(AND(ISNUMBER(OFFSET('Sanitation Data'!$G$11,0,10*ROW('Sanitation Data'!G177))),'Data Summary'!DC183="Yes"),OFFSET('Sanitation Data'!$G$11,0,10*ROW('Sanitation Data'!G177)),NA())</f>
        <v>#N/A</v>
      </c>
      <c r="AO183" s="517" t="e">
        <f ca="1">+IF(AND(ISNUMBER(OFFSET('Sanitation Data'!$G$12,0,10*ROW('Sanitation Data'!G177))),'Data Summary'!DD183="Yes"),OFFSET('Sanitation Data'!$G$12,0,10*ROW('Sanitation Data'!G177)),NA())</f>
        <v>#N/A</v>
      </c>
      <c r="AP183" s="517" t="e">
        <f ca="1">+IF(AND(ISNUMBER(OFFSET('Sanitation Data'!$H$4,0,10*ROW('Sanitation Data'!H177))),'Data Summary'!DE183="Yes"),100-OFFSET('Sanitation Data'!$H$4,0,10*ROW('Sanitation Data'!H177)),NA())</f>
        <v>#N/A</v>
      </c>
      <c r="AQ183" s="517" t="e">
        <f ca="1">+IF(AND(ISNUMBER(OFFSET('Sanitation Data'!$H$6,0,10*ROW('Sanitation Data'!H177))),'Data Summary'!DF183="Yes"),OFFSET('Sanitation Data'!$H$6,0,10*ROW('Sanitation Data'!H177)),NA())</f>
        <v>#N/A</v>
      </c>
      <c r="AR183" s="517" t="e">
        <f ca="1">+IF(AND(ISNUMBER(OFFSET('Sanitation Data'!$H$10,0,10*ROW('Sanitation Data'!H177))),'Data Summary'!DG183="Yes"),OFFSET('Sanitation Data'!$H$10,0,10*ROW('Sanitation Data'!H177)),NA())</f>
        <v>#N/A</v>
      </c>
      <c r="AS183" s="517" t="e">
        <f ca="1">+IF(AND(ISNUMBER(OFFSET('Sanitation Data'!$H$11,0,10*ROW('Sanitation Data'!H177))),'Data Summary'!DH183="Yes"),OFFSET('Sanitation Data'!$H$11,0,10*ROW('Sanitation Data'!H177)),NA())</f>
        <v>#N/A</v>
      </c>
      <c r="AT183" s="517" t="e">
        <f ca="1">+IF(AND(ISNUMBER(OFFSET('Sanitation Data'!$H$12,0,10*ROW('Sanitation Data'!H177))),'Data Summary'!DI183="Yes"),OFFSET('Sanitation Data'!$H$12,0,10*ROW('Sanitation Data'!H177)),NA())</f>
        <v>#N/A</v>
      </c>
      <c r="AU183" s="517" t="e">
        <f ca="1">+IF(AND(ISNUMBER(OFFSET('Sanitation Data'!$I$4,0,10*ROW('Sanitation Data'!I177))),'Data Summary'!DJ183="Yes"),100-OFFSET('Sanitation Data'!$I$4,0,10*ROW('Sanitation Data'!I177)),NA())</f>
        <v>#N/A</v>
      </c>
      <c r="AV183" s="517" t="e">
        <f ca="1">+IF(AND(ISNUMBER(OFFSET('Sanitation Data'!$I$6,0,10*ROW('Sanitation Data'!I177))),'Data Summary'!DK183="Yes"),OFFSET('Sanitation Data'!$I$6,0,10*ROW('Sanitation Data'!I177)),NA())</f>
        <v>#N/A</v>
      </c>
      <c r="AW183" s="517" t="e">
        <f ca="1">+IF(AND(ISNUMBER(OFFSET('Sanitation Data'!$I$10,0,10*ROW('Sanitation Data'!I177))),'Data Summary'!DL183="Yes"),OFFSET('Sanitation Data'!$I$10,0,10*ROW('Sanitation Data'!I177)),NA())</f>
        <v>#N/A</v>
      </c>
      <c r="AX183" s="517" t="e">
        <f ca="1">+IF(AND(ISNUMBER(OFFSET('Sanitation Data'!$I$11,0,10*ROW('Sanitation Data'!I177))),'Data Summary'!DM183="Yes"),OFFSET('Sanitation Data'!$I$11,0,10*ROW('Sanitation Data'!I177)),NA())</f>
        <v>#N/A</v>
      </c>
      <c r="AY183" s="517" t="e">
        <f ca="1">+IF(AND(ISNUMBER(OFFSET('Sanitation Data'!$I$12,0,10*ROW('Sanitation Data'!I177))),'Data Summary'!DN183="Yes"),OFFSET('Sanitation Data'!$I$12,0,10*ROW('Sanitation Data'!I177)),NA())</f>
        <v>#N/A</v>
      </c>
      <c r="AZ183" s="518" t="e">
        <f ca="1">+IF(AND(ISNUMBER(OFFSET('Hygiene Data'!$D$5,0,10*ROW('Hygiene Data'!D177))),'Data Summary'!DO183="Yes"),OFFSET('Hygiene Data'!$D$5,0,10*ROW('Hygiene Data'!D177)),NA())</f>
        <v>#N/A</v>
      </c>
      <c r="BA183" s="518" t="e">
        <f ca="1">+IF(AND(ISNUMBER(OFFSET('Hygiene Data'!$D$7,0,10*ROW('Hygiene Data'!D177))),'Data Summary'!DP183="Yes"),OFFSET('Hygiene Data'!$D$7,0,10*ROW('Hygiene Data'!D177)),NA())</f>
        <v>#N/A</v>
      </c>
      <c r="BB183" s="518" t="e">
        <f ca="1">+IF(AND(ISNUMBER(OFFSET('Hygiene Data'!$D$9,0,10*ROW('Hygiene Data'!D177))),'Data Summary'!DQ183="Yes"),OFFSET('Hygiene Data'!$D$9,0,10*ROW('Hygiene Data'!D177)),NA())</f>
        <v>#N/A</v>
      </c>
      <c r="BC183" s="518" t="e">
        <f ca="1">+IF(AND(ISNUMBER(OFFSET('Hygiene Data'!$E$5,0,10*ROW('Hygiene Data'!E177))),'Data Summary'!DR183="Yes"),OFFSET('Hygiene Data'!$E$5,0,10*ROW('Hygiene Data'!E177)),NA())</f>
        <v>#N/A</v>
      </c>
      <c r="BD183" s="518" t="e">
        <f ca="1">+IF(AND(ISNUMBER(OFFSET('Hygiene Data'!$E$7,0,10*ROW('Hygiene Data'!E177))),'Data Summary'!DS183="Yes"),OFFSET('Hygiene Data'!$E$7,0,10*ROW('Hygiene Data'!E177)),NA())</f>
        <v>#N/A</v>
      </c>
      <c r="BE183" s="518" t="e">
        <f ca="1">+IF(AND(ISNUMBER(OFFSET('Hygiene Data'!$E$9,0,10*ROW('Hygiene Data'!E177))),'Data Summary'!DT183="Yes"),OFFSET('Hygiene Data'!$E$9,0,10*ROW('Hygiene Data'!E177)),NA())</f>
        <v>#N/A</v>
      </c>
      <c r="BF183" s="518" t="e">
        <f ca="1">+IF(AND(ISNUMBER(OFFSET('Hygiene Data'!$F$5,0,10*ROW('Hygiene Data'!F177))),'Data Summary'!DU183="Yes"),OFFSET('Hygiene Data'!$F$5,0,10*ROW('Hygiene Data'!F177)),NA())</f>
        <v>#N/A</v>
      </c>
      <c r="BG183" s="518" t="e">
        <f ca="1">+IF(AND(ISNUMBER(OFFSET('Hygiene Data'!$F$7,0,10*ROW('Hygiene Data'!F177))),'Data Summary'!DV183="Yes"),OFFSET('Hygiene Data'!$F$7,0,10*ROW('Hygiene Data'!F177)),NA())</f>
        <v>#N/A</v>
      </c>
      <c r="BH183" s="518" t="e">
        <f ca="1">+IF(AND(ISNUMBER(OFFSET('Hygiene Data'!$F$9,0,10*ROW('Hygiene Data'!F177))),'Data Summary'!DW183="Yes"),OFFSET('Hygiene Data'!$F$9,0,10*ROW('Hygiene Data'!F177)),NA())</f>
        <v>#N/A</v>
      </c>
      <c r="BI183" s="518" t="e">
        <f ca="1">+IF(AND(ISNUMBER(OFFSET('Hygiene Data'!$G$5,0,10*ROW('Hygiene Data'!G177))),'Data Summary'!DX183="Yes"),OFFSET('Hygiene Data'!$G$5,0,10*ROW('Hygiene Data'!G177)),NA())</f>
        <v>#N/A</v>
      </c>
      <c r="BJ183" s="518" t="e">
        <f ca="1">+IF(AND(ISNUMBER(OFFSET('Hygiene Data'!$G$7,0,10*ROW('Hygiene Data'!G177))),'Data Summary'!DY183="Yes"),OFFSET('Hygiene Data'!$G$7,0,10*ROW('Hygiene Data'!G177)),NA())</f>
        <v>#N/A</v>
      </c>
      <c r="BK183" s="518" t="e">
        <f ca="1">+IF(AND(ISNUMBER(OFFSET('Hygiene Data'!$G$9,0,10*ROW('Hygiene Data'!G177))),'Data Summary'!DZ183="Yes"),OFFSET('Hygiene Data'!$G$9,0,10*ROW('Hygiene Data'!G177)),NA())</f>
        <v>#N/A</v>
      </c>
      <c r="BL183" s="518" t="e">
        <f ca="1">+IF(AND(ISNUMBER(OFFSET('Hygiene Data'!$H$5,0,10*ROW('Hygiene Data'!H177))),'Data Summary'!EA183="Yes"),OFFSET('Hygiene Data'!$H$5,0,10*ROW('Hygiene Data'!H177)),NA())</f>
        <v>#N/A</v>
      </c>
      <c r="BM183" s="518" t="e">
        <f ca="1">+IF(AND(ISNUMBER(OFFSET('Hygiene Data'!$H$7,0,10*ROW('Hygiene Data'!H177))),'Data Summary'!EB183="Yes"),OFFSET('Hygiene Data'!$H$7,0,10*ROW('Hygiene Data'!H177)),NA())</f>
        <v>#N/A</v>
      </c>
      <c r="BN183" s="518" t="e">
        <f ca="1">+IF(AND(ISNUMBER(OFFSET('Hygiene Data'!$H$9,0,10*ROW('Hygiene Data'!H177))),'Data Summary'!EC183="Yes"),OFFSET('Hygiene Data'!$H$9,0,10*ROW('Hygiene Data'!H177)),NA())</f>
        <v>#N/A</v>
      </c>
      <c r="BO183" s="518" t="e">
        <f ca="1">+IF(AND(ISNUMBER(OFFSET('Hygiene Data'!$I$5,0,10*ROW('Hygiene Data'!I177))),'Data Summary'!ED183="Yes"),OFFSET('Hygiene Data'!$I$5,0,10*ROW('Hygiene Data'!I177)),NA())</f>
        <v>#N/A</v>
      </c>
      <c r="BP183" s="518" t="e">
        <f ca="1">+IF(AND(ISNUMBER(OFFSET('Hygiene Data'!$I$7,0,10*ROW('Hygiene Data'!I177))),'Data Summary'!EE183="Yes"),OFFSET('Hygiene Data'!$I$7,0,10*ROW('Hygiene Data'!I177)),NA())</f>
        <v>#N/A</v>
      </c>
      <c r="BQ183" s="518" t="e">
        <f ca="1">+IF(AND(ISNUMBER(OFFSET('Hygiene Data'!$I$9,0,10*ROW('Hygiene Data'!I177))),'Data Summary'!EF183="Yes"),OFFSET('Hygiene Data'!$I$9,0,10*ROW('Hygiene Data'!I177)),NA())</f>
        <v>#N/A</v>
      </c>
    </row>
    <row r="184" spans="1:69" x14ac:dyDescent="0.25">
      <c r="A184" s="514" t="e">
        <f ca="1">+RIGHT('Data Summary'!A184,LEN('Data Summary'!A184)-9)</f>
        <v>#VALUE!</v>
      </c>
      <c r="B184" s="488" t="str">
        <f ca="1">+IF(ISTEXT('Data Summary'!B184),'Data Summary'!B184,"")</f>
        <v/>
      </c>
      <c r="C184" s="515" t="e">
        <f ca="1">+VALUE('Data Summary'!C184)</f>
        <v>#VALUE!</v>
      </c>
      <c r="D184" s="516" t="e">
        <f ca="1">+IF(AND(ISNUMBER(OFFSET('Water Data'!$D$4,0,10*ROW('Water Data'!D178))),'Data Summary'!BS184="Yes"),100-OFFSET('Water Data'!$D$4,0,10*ROW('Water Data'!D178)),NA())</f>
        <v>#N/A</v>
      </c>
      <c r="E184" s="516" t="e">
        <f ca="1">+IF(AND(ISNUMBER(OFFSET('Water Data'!$D$6,0,10*ROW('Water Data'!D178))),'Data Summary'!BT184="Yes"),OFFSET('Water Data'!$D$6,0,10*ROW('Water Data'!D178)),NA())</f>
        <v>#N/A</v>
      </c>
      <c r="F184" s="516" t="e">
        <f ca="1">+IF(AND(ISNUMBER(OFFSET('Water Data'!$D$9,0,10*ROW('Water Data'!D178))),'Data Summary'!BU184="Yes"),OFFSET('Water Data'!$D$9,0,10*ROW('Water Data'!D178)),NA())</f>
        <v>#N/A</v>
      </c>
      <c r="G184" s="516" t="e">
        <f ca="1">+IF(AND(ISNUMBER(OFFSET('Water Data'!$E$4,0,10*ROW('Water Data'!E178))),'Data Summary'!BV184="Yes"),100-OFFSET('Water Data'!$E$4,0,10*ROW('Water Data'!E178)),NA())</f>
        <v>#N/A</v>
      </c>
      <c r="H184" s="516" t="e">
        <f ca="1">+IF(AND(ISNUMBER(OFFSET('Water Data'!$E$6,0,10*ROW('Water Data'!E178))),'Data Summary'!BW184="Yes"),OFFSET('Water Data'!$E$6,0,10*ROW('Water Data'!E178)),NA())</f>
        <v>#N/A</v>
      </c>
      <c r="I184" s="516" t="e">
        <f ca="1">+IF(AND(ISNUMBER(OFFSET('Water Data'!$E$9,0,10*ROW('Water Data'!E178))),'Data Summary'!BX184="Yes"),OFFSET('Water Data'!$E$9,0,10*ROW('Water Data'!E178)),NA())</f>
        <v>#N/A</v>
      </c>
      <c r="J184" s="516" t="e">
        <f ca="1">+IF(AND(ISNUMBER(OFFSET('Water Data'!$F$4,0,10*ROW('Water Data'!F178))),'Data Summary'!BY184="Yes"),100-OFFSET('Water Data'!$F$4,0,10*ROW('Water Data'!F178)),NA())</f>
        <v>#N/A</v>
      </c>
      <c r="K184" s="516" t="e">
        <f ca="1">+IF(AND(ISNUMBER(OFFSET('Water Data'!$F$6,0,10*ROW('Water Data'!F178))),'Data Summary'!BZ184="Yes"),OFFSET('Water Data'!$F$6,0,10*ROW('Water Data'!F178)),NA())</f>
        <v>#N/A</v>
      </c>
      <c r="L184" s="516" t="e">
        <f ca="1">+IF(AND(ISNUMBER(OFFSET('Water Data'!$F$9,0,10*ROW('Water Data'!F178))),'Data Summary'!CA184="Yes"),OFFSET('Water Data'!$F$9,0,10*ROW('Water Data'!F178)),NA())</f>
        <v>#N/A</v>
      </c>
      <c r="M184" s="516" t="e">
        <f ca="1">+IF(AND(ISNUMBER(OFFSET('Water Data'!$G$4,0,10*ROW('Water Data'!G178))),'Data Summary'!CB184="Yes"),100-OFFSET('Water Data'!$G$4,0,10*ROW('Water Data'!G178)),NA())</f>
        <v>#N/A</v>
      </c>
      <c r="N184" s="516" t="e">
        <f ca="1">+IF(AND(ISNUMBER(OFFSET('Water Data'!$G$6,0,10*ROW('Water Data'!G178))),'Data Summary'!CC184="Yes"),OFFSET('Water Data'!$G$6,0,10*ROW('Water Data'!G178)),NA())</f>
        <v>#N/A</v>
      </c>
      <c r="O184" s="516" t="e">
        <f ca="1">+IF(AND(ISNUMBER(OFFSET('Water Data'!$G$9,0,10*ROW('Water Data'!G178))),'Data Summary'!CD184="Yes"),OFFSET('Water Data'!$G$9,0,10*ROW('Water Data'!G178)),NA())</f>
        <v>#N/A</v>
      </c>
      <c r="P184" s="516" t="e">
        <f ca="1">+IF(AND(ISNUMBER(OFFSET('Water Data'!$H$4,0,10*ROW('Water Data'!H178))),'Data Summary'!CE184="Yes"),100-OFFSET('Water Data'!$H$4,0,10*ROW('Water Data'!H178)),NA())</f>
        <v>#N/A</v>
      </c>
      <c r="Q184" s="516" t="e">
        <f ca="1">+IF(AND(ISNUMBER(OFFSET('Water Data'!$H$6,0,10*ROW('Water Data'!H178))),'Data Summary'!CF184="Yes"),OFFSET('Water Data'!$H$6,0,10*ROW('Water Data'!H178)),NA())</f>
        <v>#N/A</v>
      </c>
      <c r="R184" s="516" t="e">
        <f ca="1">+IF(AND(ISNUMBER(OFFSET('Water Data'!$H$9,0,10*ROW('Water Data'!H178))),'Data Summary'!CG184="Yes"),OFFSET('Water Data'!$H$9,0,10*ROW('Water Data'!H178)),NA())</f>
        <v>#N/A</v>
      </c>
      <c r="S184" s="516" t="e">
        <f ca="1">+IF(AND(ISNUMBER(OFFSET('Water Data'!$I$4,0,10*ROW('Water Data'!I178))),'Data Summary'!CH184="Yes"),100-OFFSET('Water Data'!$I$4,0,10*ROW('Water Data'!I178)),NA())</f>
        <v>#N/A</v>
      </c>
      <c r="T184" s="516" t="e">
        <f ca="1">+IF(AND(ISNUMBER(OFFSET('Water Data'!$I$6,0,10*ROW('Water Data'!I178))),'Data Summary'!CI184="Yes"),OFFSET('Water Data'!$I$6,0,10*ROW('Water Data'!I178)),NA())</f>
        <v>#N/A</v>
      </c>
      <c r="U184" s="516" t="e">
        <f ca="1">+IF(AND(ISNUMBER(OFFSET('Water Data'!$I$9,0,10*ROW('Water Data'!I178))),'Data Summary'!CJ184="Yes"),OFFSET('Water Data'!$I$9,0,10*ROW('Water Data'!I178)),NA())</f>
        <v>#N/A</v>
      </c>
      <c r="V184" s="517" t="e">
        <f ca="1">+IF(AND(ISNUMBER(OFFSET('Sanitation Data'!$D$4,0,10*ROW('Sanitation Data'!D178))),'Data Summary'!CK184="Yes"),100-OFFSET('Sanitation Data'!$D$4,0,10*ROW('Sanitation Data'!D178)),NA())</f>
        <v>#N/A</v>
      </c>
      <c r="W184" s="517" t="e">
        <f ca="1">+IF(AND(ISNUMBER(OFFSET('Sanitation Data'!$D$6,0,10*ROW('Sanitation Data'!D178))),'Data Summary'!CL184="Yes"),OFFSET('Sanitation Data'!$D$6,0,10*ROW('Sanitation Data'!D178)),NA())</f>
        <v>#N/A</v>
      </c>
      <c r="X184" s="517" t="e">
        <f ca="1">+IF(AND(ISNUMBER(OFFSET('Sanitation Data'!$D$10,0,10*ROW('Sanitation Data'!D178))),'Data Summary'!CM184="Yes"),OFFSET('Sanitation Data'!$D$10,0,10*ROW('Sanitation Data'!D178)),NA())</f>
        <v>#N/A</v>
      </c>
      <c r="Y184" s="517" t="e">
        <f ca="1">+IF(AND(ISNUMBER(OFFSET('Sanitation Data'!$D$11,0,10*ROW('Sanitation Data'!D178))),'Data Summary'!CN184="Yes"),OFFSET('Sanitation Data'!$D$11,0,10*ROW('Sanitation Data'!D178)),NA())</f>
        <v>#N/A</v>
      </c>
      <c r="Z184" s="517" t="e">
        <f ca="1">+IF(AND(ISNUMBER(OFFSET('Sanitation Data'!$D$12,0,10*ROW('Sanitation Data'!D178))),'Data Summary'!CO184="Yes"),OFFSET('Sanitation Data'!$D$12,0,10*ROW('Sanitation Data'!D178)),NA())</f>
        <v>#N/A</v>
      </c>
      <c r="AA184" s="517" t="e">
        <f ca="1">+IF(AND(ISNUMBER(OFFSET('Sanitation Data'!$E$4,0,10*ROW('Sanitation Data'!E178))),'Data Summary'!CP184="Yes"),100-OFFSET('Sanitation Data'!$E$4,0,10*ROW('Sanitation Data'!E178)),NA())</f>
        <v>#N/A</v>
      </c>
      <c r="AB184" s="517" t="e">
        <f ca="1">+IF(AND(ISNUMBER(OFFSET('Sanitation Data'!$E$6,0,10*ROW('Sanitation Data'!E178))),'Data Summary'!CQ184="Yes"),OFFSET('Sanitation Data'!$E$6,0,10*ROW('Sanitation Data'!E178)),NA())</f>
        <v>#N/A</v>
      </c>
      <c r="AC184" s="517" t="e">
        <f ca="1">+IF(AND(ISNUMBER(OFFSET('Sanitation Data'!$E$10,0,10*ROW('Sanitation Data'!E178))),'Data Summary'!CR184="Yes"),OFFSET('Sanitation Data'!$E$10,0,10*ROW('Sanitation Data'!E178)),NA())</f>
        <v>#N/A</v>
      </c>
      <c r="AD184" s="517" t="e">
        <f ca="1">+IF(AND(ISNUMBER(OFFSET('Sanitation Data'!$E$11,0,10*ROW('Sanitation Data'!E178))),'Data Summary'!CS184="Yes"),OFFSET('Sanitation Data'!$E$11,0,10*ROW('Sanitation Data'!E178)),NA())</f>
        <v>#N/A</v>
      </c>
      <c r="AE184" s="517" t="e">
        <f ca="1">+IF(AND(ISNUMBER(OFFSET('Sanitation Data'!$E$12,0,10*ROW('Sanitation Data'!E178))),'Data Summary'!CT184="Yes"),OFFSET('Sanitation Data'!$E$12,0,10*ROW('Sanitation Data'!E178)),NA())</f>
        <v>#N/A</v>
      </c>
      <c r="AF184" s="517" t="e">
        <f ca="1">+IF(AND(ISNUMBER(OFFSET('Sanitation Data'!$F$4,0,10*ROW('Sanitation Data'!F178))),'Data Summary'!CU184="Yes"),100-OFFSET('Sanitation Data'!$F$4,0,10*ROW('Sanitation Data'!F178)),NA())</f>
        <v>#N/A</v>
      </c>
      <c r="AG184" s="517" t="e">
        <f ca="1">+IF(AND(ISNUMBER(OFFSET('Sanitation Data'!$F$6,0,10*ROW('Sanitation Data'!F178))),'Data Summary'!CV184="Yes"),OFFSET('Sanitation Data'!$F$6,0,10*ROW('Sanitation Data'!F178)),NA())</f>
        <v>#N/A</v>
      </c>
      <c r="AH184" s="517" t="e">
        <f ca="1">+IF(AND(ISNUMBER(OFFSET('Sanitation Data'!$F$10,0,10*ROW('Sanitation Data'!F178))),'Data Summary'!CW184="Yes"),OFFSET('Sanitation Data'!$F$10,0,10*ROW('Sanitation Data'!F178)),NA())</f>
        <v>#N/A</v>
      </c>
      <c r="AI184" s="517" t="e">
        <f ca="1">+IF(AND(ISNUMBER(OFFSET('Sanitation Data'!$F$11,0,10*ROW('Sanitation Data'!F178))),'Data Summary'!CX184="Yes"),OFFSET('Sanitation Data'!$F$11,0,10*ROW('Sanitation Data'!F178)),NA())</f>
        <v>#N/A</v>
      </c>
      <c r="AJ184" s="517" t="e">
        <f ca="1">+IF(AND(ISNUMBER(OFFSET('Sanitation Data'!$F$12,0,10*ROW('Sanitation Data'!F178))),'Data Summary'!CY184="Yes"),OFFSET('Sanitation Data'!$F$12,0,10*ROW('Sanitation Data'!F178)),NA())</f>
        <v>#N/A</v>
      </c>
      <c r="AK184" s="517" t="e">
        <f ca="1">+IF(AND(ISNUMBER(OFFSET('Sanitation Data'!$G$4,0,10*ROW('Sanitation Data'!G178))),'Data Summary'!CZ184="Yes"),100-OFFSET('Sanitation Data'!$G$4,0,10*ROW('Sanitation Data'!G178)),NA())</f>
        <v>#N/A</v>
      </c>
      <c r="AL184" s="517" t="e">
        <f ca="1">+IF(AND(ISNUMBER(OFFSET('Sanitation Data'!$G$6,0,10*ROW('Sanitation Data'!G178))),'Data Summary'!DA184="Yes"),OFFSET('Sanitation Data'!$G$6,0,10*ROW('Sanitation Data'!G178)),NA())</f>
        <v>#N/A</v>
      </c>
      <c r="AM184" s="517" t="e">
        <f ca="1">+IF(AND(ISNUMBER(OFFSET('Sanitation Data'!$G$10,0,10*ROW('Sanitation Data'!G178))),'Data Summary'!DB184="Yes"),OFFSET('Sanitation Data'!$G$10,0,10*ROW('Sanitation Data'!G178)),NA())</f>
        <v>#N/A</v>
      </c>
      <c r="AN184" s="517" t="e">
        <f ca="1">+IF(AND(ISNUMBER(OFFSET('Sanitation Data'!$G$11,0,10*ROW('Sanitation Data'!G178))),'Data Summary'!DC184="Yes"),OFFSET('Sanitation Data'!$G$11,0,10*ROW('Sanitation Data'!G178)),NA())</f>
        <v>#N/A</v>
      </c>
      <c r="AO184" s="517" t="e">
        <f ca="1">+IF(AND(ISNUMBER(OFFSET('Sanitation Data'!$G$12,0,10*ROW('Sanitation Data'!G178))),'Data Summary'!DD184="Yes"),OFFSET('Sanitation Data'!$G$12,0,10*ROW('Sanitation Data'!G178)),NA())</f>
        <v>#N/A</v>
      </c>
      <c r="AP184" s="517" t="e">
        <f ca="1">+IF(AND(ISNUMBER(OFFSET('Sanitation Data'!$H$4,0,10*ROW('Sanitation Data'!H178))),'Data Summary'!DE184="Yes"),100-OFFSET('Sanitation Data'!$H$4,0,10*ROW('Sanitation Data'!H178)),NA())</f>
        <v>#N/A</v>
      </c>
      <c r="AQ184" s="517" t="e">
        <f ca="1">+IF(AND(ISNUMBER(OFFSET('Sanitation Data'!$H$6,0,10*ROW('Sanitation Data'!H178))),'Data Summary'!DF184="Yes"),OFFSET('Sanitation Data'!$H$6,0,10*ROW('Sanitation Data'!H178)),NA())</f>
        <v>#N/A</v>
      </c>
      <c r="AR184" s="517" t="e">
        <f ca="1">+IF(AND(ISNUMBER(OFFSET('Sanitation Data'!$H$10,0,10*ROW('Sanitation Data'!H178))),'Data Summary'!DG184="Yes"),OFFSET('Sanitation Data'!$H$10,0,10*ROW('Sanitation Data'!H178)),NA())</f>
        <v>#N/A</v>
      </c>
      <c r="AS184" s="517" t="e">
        <f ca="1">+IF(AND(ISNUMBER(OFFSET('Sanitation Data'!$H$11,0,10*ROW('Sanitation Data'!H178))),'Data Summary'!DH184="Yes"),OFFSET('Sanitation Data'!$H$11,0,10*ROW('Sanitation Data'!H178)),NA())</f>
        <v>#N/A</v>
      </c>
      <c r="AT184" s="517" t="e">
        <f ca="1">+IF(AND(ISNUMBER(OFFSET('Sanitation Data'!$H$12,0,10*ROW('Sanitation Data'!H178))),'Data Summary'!DI184="Yes"),OFFSET('Sanitation Data'!$H$12,0,10*ROW('Sanitation Data'!H178)),NA())</f>
        <v>#N/A</v>
      </c>
      <c r="AU184" s="517" t="e">
        <f ca="1">+IF(AND(ISNUMBER(OFFSET('Sanitation Data'!$I$4,0,10*ROW('Sanitation Data'!I178))),'Data Summary'!DJ184="Yes"),100-OFFSET('Sanitation Data'!$I$4,0,10*ROW('Sanitation Data'!I178)),NA())</f>
        <v>#N/A</v>
      </c>
      <c r="AV184" s="517" t="e">
        <f ca="1">+IF(AND(ISNUMBER(OFFSET('Sanitation Data'!$I$6,0,10*ROW('Sanitation Data'!I178))),'Data Summary'!DK184="Yes"),OFFSET('Sanitation Data'!$I$6,0,10*ROW('Sanitation Data'!I178)),NA())</f>
        <v>#N/A</v>
      </c>
      <c r="AW184" s="517" t="e">
        <f ca="1">+IF(AND(ISNUMBER(OFFSET('Sanitation Data'!$I$10,0,10*ROW('Sanitation Data'!I178))),'Data Summary'!DL184="Yes"),OFFSET('Sanitation Data'!$I$10,0,10*ROW('Sanitation Data'!I178)),NA())</f>
        <v>#N/A</v>
      </c>
      <c r="AX184" s="517" t="e">
        <f ca="1">+IF(AND(ISNUMBER(OFFSET('Sanitation Data'!$I$11,0,10*ROW('Sanitation Data'!I178))),'Data Summary'!DM184="Yes"),OFFSET('Sanitation Data'!$I$11,0,10*ROW('Sanitation Data'!I178)),NA())</f>
        <v>#N/A</v>
      </c>
      <c r="AY184" s="517" t="e">
        <f ca="1">+IF(AND(ISNUMBER(OFFSET('Sanitation Data'!$I$12,0,10*ROW('Sanitation Data'!I178))),'Data Summary'!DN184="Yes"),OFFSET('Sanitation Data'!$I$12,0,10*ROW('Sanitation Data'!I178)),NA())</f>
        <v>#N/A</v>
      </c>
      <c r="AZ184" s="518" t="e">
        <f ca="1">+IF(AND(ISNUMBER(OFFSET('Hygiene Data'!$D$5,0,10*ROW('Hygiene Data'!D178))),'Data Summary'!DO184="Yes"),OFFSET('Hygiene Data'!$D$5,0,10*ROW('Hygiene Data'!D178)),NA())</f>
        <v>#N/A</v>
      </c>
      <c r="BA184" s="518" t="e">
        <f ca="1">+IF(AND(ISNUMBER(OFFSET('Hygiene Data'!$D$7,0,10*ROW('Hygiene Data'!D178))),'Data Summary'!DP184="Yes"),OFFSET('Hygiene Data'!$D$7,0,10*ROW('Hygiene Data'!D178)),NA())</f>
        <v>#N/A</v>
      </c>
      <c r="BB184" s="518" t="e">
        <f ca="1">+IF(AND(ISNUMBER(OFFSET('Hygiene Data'!$D$9,0,10*ROW('Hygiene Data'!D178))),'Data Summary'!DQ184="Yes"),OFFSET('Hygiene Data'!$D$9,0,10*ROW('Hygiene Data'!D178)),NA())</f>
        <v>#N/A</v>
      </c>
      <c r="BC184" s="518" t="e">
        <f ca="1">+IF(AND(ISNUMBER(OFFSET('Hygiene Data'!$E$5,0,10*ROW('Hygiene Data'!E178))),'Data Summary'!DR184="Yes"),OFFSET('Hygiene Data'!$E$5,0,10*ROW('Hygiene Data'!E178)),NA())</f>
        <v>#N/A</v>
      </c>
      <c r="BD184" s="518" t="e">
        <f ca="1">+IF(AND(ISNUMBER(OFFSET('Hygiene Data'!$E$7,0,10*ROW('Hygiene Data'!E178))),'Data Summary'!DS184="Yes"),OFFSET('Hygiene Data'!$E$7,0,10*ROW('Hygiene Data'!E178)),NA())</f>
        <v>#N/A</v>
      </c>
      <c r="BE184" s="518" t="e">
        <f ca="1">+IF(AND(ISNUMBER(OFFSET('Hygiene Data'!$E$9,0,10*ROW('Hygiene Data'!E178))),'Data Summary'!DT184="Yes"),OFFSET('Hygiene Data'!$E$9,0,10*ROW('Hygiene Data'!E178)),NA())</f>
        <v>#N/A</v>
      </c>
      <c r="BF184" s="518" t="e">
        <f ca="1">+IF(AND(ISNUMBER(OFFSET('Hygiene Data'!$F$5,0,10*ROW('Hygiene Data'!F178))),'Data Summary'!DU184="Yes"),OFFSET('Hygiene Data'!$F$5,0,10*ROW('Hygiene Data'!F178)),NA())</f>
        <v>#N/A</v>
      </c>
      <c r="BG184" s="518" t="e">
        <f ca="1">+IF(AND(ISNUMBER(OFFSET('Hygiene Data'!$F$7,0,10*ROW('Hygiene Data'!F178))),'Data Summary'!DV184="Yes"),OFFSET('Hygiene Data'!$F$7,0,10*ROW('Hygiene Data'!F178)),NA())</f>
        <v>#N/A</v>
      </c>
      <c r="BH184" s="518" t="e">
        <f ca="1">+IF(AND(ISNUMBER(OFFSET('Hygiene Data'!$F$9,0,10*ROW('Hygiene Data'!F178))),'Data Summary'!DW184="Yes"),OFFSET('Hygiene Data'!$F$9,0,10*ROW('Hygiene Data'!F178)),NA())</f>
        <v>#N/A</v>
      </c>
      <c r="BI184" s="518" t="e">
        <f ca="1">+IF(AND(ISNUMBER(OFFSET('Hygiene Data'!$G$5,0,10*ROW('Hygiene Data'!G178))),'Data Summary'!DX184="Yes"),OFFSET('Hygiene Data'!$G$5,0,10*ROW('Hygiene Data'!G178)),NA())</f>
        <v>#N/A</v>
      </c>
      <c r="BJ184" s="518" t="e">
        <f ca="1">+IF(AND(ISNUMBER(OFFSET('Hygiene Data'!$G$7,0,10*ROW('Hygiene Data'!G178))),'Data Summary'!DY184="Yes"),OFFSET('Hygiene Data'!$G$7,0,10*ROW('Hygiene Data'!G178)),NA())</f>
        <v>#N/A</v>
      </c>
      <c r="BK184" s="518" t="e">
        <f ca="1">+IF(AND(ISNUMBER(OFFSET('Hygiene Data'!$G$9,0,10*ROW('Hygiene Data'!G178))),'Data Summary'!DZ184="Yes"),OFFSET('Hygiene Data'!$G$9,0,10*ROW('Hygiene Data'!G178)),NA())</f>
        <v>#N/A</v>
      </c>
      <c r="BL184" s="518" t="e">
        <f ca="1">+IF(AND(ISNUMBER(OFFSET('Hygiene Data'!$H$5,0,10*ROW('Hygiene Data'!H178))),'Data Summary'!EA184="Yes"),OFFSET('Hygiene Data'!$H$5,0,10*ROW('Hygiene Data'!H178)),NA())</f>
        <v>#N/A</v>
      </c>
      <c r="BM184" s="518" t="e">
        <f ca="1">+IF(AND(ISNUMBER(OFFSET('Hygiene Data'!$H$7,0,10*ROW('Hygiene Data'!H178))),'Data Summary'!EB184="Yes"),OFFSET('Hygiene Data'!$H$7,0,10*ROW('Hygiene Data'!H178)),NA())</f>
        <v>#N/A</v>
      </c>
      <c r="BN184" s="518" t="e">
        <f ca="1">+IF(AND(ISNUMBER(OFFSET('Hygiene Data'!$H$9,0,10*ROW('Hygiene Data'!H178))),'Data Summary'!EC184="Yes"),OFFSET('Hygiene Data'!$H$9,0,10*ROW('Hygiene Data'!H178)),NA())</f>
        <v>#N/A</v>
      </c>
      <c r="BO184" s="518" t="e">
        <f ca="1">+IF(AND(ISNUMBER(OFFSET('Hygiene Data'!$I$5,0,10*ROW('Hygiene Data'!I178))),'Data Summary'!ED184="Yes"),OFFSET('Hygiene Data'!$I$5,0,10*ROW('Hygiene Data'!I178)),NA())</f>
        <v>#N/A</v>
      </c>
      <c r="BP184" s="518" t="e">
        <f ca="1">+IF(AND(ISNUMBER(OFFSET('Hygiene Data'!$I$7,0,10*ROW('Hygiene Data'!I178))),'Data Summary'!EE184="Yes"),OFFSET('Hygiene Data'!$I$7,0,10*ROW('Hygiene Data'!I178)),NA())</f>
        <v>#N/A</v>
      </c>
      <c r="BQ184" s="518" t="e">
        <f ca="1">+IF(AND(ISNUMBER(OFFSET('Hygiene Data'!$I$9,0,10*ROW('Hygiene Data'!I178))),'Data Summary'!EF184="Yes"),OFFSET('Hygiene Data'!$I$9,0,10*ROW('Hygiene Data'!I178)),NA())</f>
        <v>#N/A</v>
      </c>
    </row>
    <row r="185" spans="1:69" x14ac:dyDescent="0.25">
      <c r="A185" s="514" t="e">
        <f ca="1">+RIGHT('Data Summary'!A185,LEN('Data Summary'!A185)-9)</f>
        <v>#VALUE!</v>
      </c>
      <c r="B185" s="488" t="str">
        <f ca="1">+IF(ISTEXT('Data Summary'!B185),'Data Summary'!B185,"")</f>
        <v/>
      </c>
      <c r="C185" s="515" t="e">
        <f ca="1">+VALUE('Data Summary'!C185)</f>
        <v>#VALUE!</v>
      </c>
      <c r="D185" s="516" t="e">
        <f ca="1">+IF(AND(ISNUMBER(OFFSET('Water Data'!$D$4,0,10*ROW('Water Data'!D179))),'Data Summary'!BS185="Yes"),100-OFFSET('Water Data'!$D$4,0,10*ROW('Water Data'!D179)),NA())</f>
        <v>#N/A</v>
      </c>
      <c r="E185" s="516" t="e">
        <f ca="1">+IF(AND(ISNUMBER(OFFSET('Water Data'!$D$6,0,10*ROW('Water Data'!D179))),'Data Summary'!BT185="Yes"),OFFSET('Water Data'!$D$6,0,10*ROW('Water Data'!D179)),NA())</f>
        <v>#N/A</v>
      </c>
      <c r="F185" s="516" t="e">
        <f ca="1">+IF(AND(ISNUMBER(OFFSET('Water Data'!$D$9,0,10*ROW('Water Data'!D179))),'Data Summary'!BU185="Yes"),OFFSET('Water Data'!$D$9,0,10*ROW('Water Data'!D179)),NA())</f>
        <v>#N/A</v>
      </c>
      <c r="G185" s="516" t="e">
        <f ca="1">+IF(AND(ISNUMBER(OFFSET('Water Data'!$E$4,0,10*ROW('Water Data'!E179))),'Data Summary'!BV185="Yes"),100-OFFSET('Water Data'!$E$4,0,10*ROW('Water Data'!E179)),NA())</f>
        <v>#N/A</v>
      </c>
      <c r="H185" s="516" t="e">
        <f ca="1">+IF(AND(ISNUMBER(OFFSET('Water Data'!$E$6,0,10*ROW('Water Data'!E179))),'Data Summary'!BW185="Yes"),OFFSET('Water Data'!$E$6,0,10*ROW('Water Data'!E179)),NA())</f>
        <v>#N/A</v>
      </c>
      <c r="I185" s="516" t="e">
        <f ca="1">+IF(AND(ISNUMBER(OFFSET('Water Data'!$E$9,0,10*ROW('Water Data'!E179))),'Data Summary'!BX185="Yes"),OFFSET('Water Data'!$E$9,0,10*ROW('Water Data'!E179)),NA())</f>
        <v>#N/A</v>
      </c>
      <c r="J185" s="516" t="e">
        <f ca="1">+IF(AND(ISNUMBER(OFFSET('Water Data'!$F$4,0,10*ROW('Water Data'!F179))),'Data Summary'!BY185="Yes"),100-OFFSET('Water Data'!$F$4,0,10*ROW('Water Data'!F179)),NA())</f>
        <v>#N/A</v>
      </c>
      <c r="K185" s="516" t="e">
        <f ca="1">+IF(AND(ISNUMBER(OFFSET('Water Data'!$F$6,0,10*ROW('Water Data'!F179))),'Data Summary'!BZ185="Yes"),OFFSET('Water Data'!$F$6,0,10*ROW('Water Data'!F179)),NA())</f>
        <v>#N/A</v>
      </c>
      <c r="L185" s="516" t="e">
        <f ca="1">+IF(AND(ISNUMBER(OFFSET('Water Data'!$F$9,0,10*ROW('Water Data'!F179))),'Data Summary'!CA185="Yes"),OFFSET('Water Data'!$F$9,0,10*ROW('Water Data'!F179)),NA())</f>
        <v>#N/A</v>
      </c>
      <c r="M185" s="516" t="e">
        <f ca="1">+IF(AND(ISNUMBER(OFFSET('Water Data'!$G$4,0,10*ROW('Water Data'!G179))),'Data Summary'!CB185="Yes"),100-OFFSET('Water Data'!$G$4,0,10*ROW('Water Data'!G179)),NA())</f>
        <v>#N/A</v>
      </c>
      <c r="N185" s="516" t="e">
        <f ca="1">+IF(AND(ISNUMBER(OFFSET('Water Data'!$G$6,0,10*ROW('Water Data'!G179))),'Data Summary'!CC185="Yes"),OFFSET('Water Data'!$G$6,0,10*ROW('Water Data'!G179)),NA())</f>
        <v>#N/A</v>
      </c>
      <c r="O185" s="516" t="e">
        <f ca="1">+IF(AND(ISNUMBER(OFFSET('Water Data'!$G$9,0,10*ROW('Water Data'!G179))),'Data Summary'!CD185="Yes"),OFFSET('Water Data'!$G$9,0,10*ROW('Water Data'!G179)),NA())</f>
        <v>#N/A</v>
      </c>
      <c r="P185" s="516" t="e">
        <f ca="1">+IF(AND(ISNUMBER(OFFSET('Water Data'!$H$4,0,10*ROW('Water Data'!H179))),'Data Summary'!CE185="Yes"),100-OFFSET('Water Data'!$H$4,0,10*ROW('Water Data'!H179)),NA())</f>
        <v>#N/A</v>
      </c>
      <c r="Q185" s="516" t="e">
        <f ca="1">+IF(AND(ISNUMBER(OFFSET('Water Data'!$H$6,0,10*ROW('Water Data'!H179))),'Data Summary'!CF185="Yes"),OFFSET('Water Data'!$H$6,0,10*ROW('Water Data'!H179)),NA())</f>
        <v>#N/A</v>
      </c>
      <c r="R185" s="516" t="e">
        <f ca="1">+IF(AND(ISNUMBER(OFFSET('Water Data'!$H$9,0,10*ROW('Water Data'!H179))),'Data Summary'!CG185="Yes"),OFFSET('Water Data'!$H$9,0,10*ROW('Water Data'!H179)),NA())</f>
        <v>#N/A</v>
      </c>
      <c r="S185" s="516" t="e">
        <f ca="1">+IF(AND(ISNUMBER(OFFSET('Water Data'!$I$4,0,10*ROW('Water Data'!I179))),'Data Summary'!CH185="Yes"),100-OFFSET('Water Data'!$I$4,0,10*ROW('Water Data'!I179)),NA())</f>
        <v>#N/A</v>
      </c>
      <c r="T185" s="516" t="e">
        <f ca="1">+IF(AND(ISNUMBER(OFFSET('Water Data'!$I$6,0,10*ROW('Water Data'!I179))),'Data Summary'!CI185="Yes"),OFFSET('Water Data'!$I$6,0,10*ROW('Water Data'!I179)),NA())</f>
        <v>#N/A</v>
      </c>
      <c r="U185" s="516" t="e">
        <f ca="1">+IF(AND(ISNUMBER(OFFSET('Water Data'!$I$9,0,10*ROW('Water Data'!I179))),'Data Summary'!CJ185="Yes"),OFFSET('Water Data'!$I$9,0,10*ROW('Water Data'!I179)),NA())</f>
        <v>#N/A</v>
      </c>
      <c r="V185" s="517" t="e">
        <f ca="1">+IF(AND(ISNUMBER(OFFSET('Sanitation Data'!$D$4,0,10*ROW('Sanitation Data'!D179))),'Data Summary'!CK185="Yes"),100-OFFSET('Sanitation Data'!$D$4,0,10*ROW('Sanitation Data'!D179)),NA())</f>
        <v>#N/A</v>
      </c>
      <c r="W185" s="517" t="e">
        <f ca="1">+IF(AND(ISNUMBER(OFFSET('Sanitation Data'!$D$6,0,10*ROW('Sanitation Data'!D179))),'Data Summary'!CL185="Yes"),OFFSET('Sanitation Data'!$D$6,0,10*ROW('Sanitation Data'!D179)),NA())</f>
        <v>#N/A</v>
      </c>
      <c r="X185" s="517" t="e">
        <f ca="1">+IF(AND(ISNUMBER(OFFSET('Sanitation Data'!$D$10,0,10*ROW('Sanitation Data'!D179))),'Data Summary'!CM185="Yes"),OFFSET('Sanitation Data'!$D$10,0,10*ROW('Sanitation Data'!D179)),NA())</f>
        <v>#N/A</v>
      </c>
      <c r="Y185" s="517" t="e">
        <f ca="1">+IF(AND(ISNUMBER(OFFSET('Sanitation Data'!$D$11,0,10*ROW('Sanitation Data'!D179))),'Data Summary'!CN185="Yes"),OFFSET('Sanitation Data'!$D$11,0,10*ROW('Sanitation Data'!D179)),NA())</f>
        <v>#N/A</v>
      </c>
      <c r="Z185" s="517" t="e">
        <f ca="1">+IF(AND(ISNUMBER(OFFSET('Sanitation Data'!$D$12,0,10*ROW('Sanitation Data'!D179))),'Data Summary'!CO185="Yes"),OFFSET('Sanitation Data'!$D$12,0,10*ROW('Sanitation Data'!D179)),NA())</f>
        <v>#N/A</v>
      </c>
      <c r="AA185" s="517" t="e">
        <f ca="1">+IF(AND(ISNUMBER(OFFSET('Sanitation Data'!$E$4,0,10*ROW('Sanitation Data'!E179))),'Data Summary'!CP185="Yes"),100-OFFSET('Sanitation Data'!$E$4,0,10*ROW('Sanitation Data'!E179)),NA())</f>
        <v>#N/A</v>
      </c>
      <c r="AB185" s="517" t="e">
        <f ca="1">+IF(AND(ISNUMBER(OFFSET('Sanitation Data'!$E$6,0,10*ROW('Sanitation Data'!E179))),'Data Summary'!CQ185="Yes"),OFFSET('Sanitation Data'!$E$6,0,10*ROW('Sanitation Data'!E179)),NA())</f>
        <v>#N/A</v>
      </c>
      <c r="AC185" s="517" t="e">
        <f ca="1">+IF(AND(ISNUMBER(OFFSET('Sanitation Data'!$E$10,0,10*ROW('Sanitation Data'!E179))),'Data Summary'!CR185="Yes"),OFFSET('Sanitation Data'!$E$10,0,10*ROW('Sanitation Data'!E179)),NA())</f>
        <v>#N/A</v>
      </c>
      <c r="AD185" s="517" t="e">
        <f ca="1">+IF(AND(ISNUMBER(OFFSET('Sanitation Data'!$E$11,0,10*ROW('Sanitation Data'!E179))),'Data Summary'!CS185="Yes"),OFFSET('Sanitation Data'!$E$11,0,10*ROW('Sanitation Data'!E179)),NA())</f>
        <v>#N/A</v>
      </c>
      <c r="AE185" s="517" t="e">
        <f ca="1">+IF(AND(ISNUMBER(OFFSET('Sanitation Data'!$E$12,0,10*ROW('Sanitation Data'!E179))),'Data Summary'!CT185="Yes"),OFFSET('Sanitation Data'!$E$12,0,10*ROW('Sanitation Data'!E179)),NA())</f>
        <v>#N/A</v>
      </c>
      <c r="AF185" s="517" t="e">
        <f ca="1">+IF(AND(ISNUMBER(OFFSET('Sanitation Data'!$F$4,0,10*ROW('Sanitation Data'!F179))),'Data Summary'!CU185="Yes"),100-OFFSET('Sanitation Data'!$F$4,0,10*ROW('Sanitation Data'!F179)),NA())</f>
        <v>#N/A</v>
      </c>
      <c r="AG185" s="517" t="e">
        <f ca="1">+IF(AND(ISNUMBER(OFFSET('Sanitation Data'!$F$6,0,10*ROW('Sanitation Data'!F179))),'Data Summary'!CV185="Yes"),OFFSET('Sanitation Data'!$F$6,0,10*ROW('Sanitation Data'!F179)),NA())</f>
        <v>#N/A</v>
      </c>
      <c r="AH185" s="517" t="e">
        <f ca="1">+IF(AND(ISNUMBER(OFFSET('Sanitation Data'!$F$10,0,10*ROW('Sanitation Data'!F179))),'Data Summary'!CW185="Yes"),OFFSET('Sanitation Data'!$F$10,0,10*ROW('Sanitation Data'!F179)),NA())</f>
        <v>#N/A</v>
      </c>
      <c r="AI185" s="517" t="e">
        <f ca="1">+IF(AND(ISNUMBER(OFFSET('Sanitation Data'!$F$11,0,10*ROW('Sanitation Data'!F179))),'Data Summary'!CX185="Yes"),OFFSET('Sanitation Data'!$F$11,0,10*ROW('Sanitation Data'!F179)),NA())</f>
        <v>#N/A</v>
      </c>
      <c r="AJ185" s="517" t="e">
        <f ca="1">+IF(AND(ISNUMBER(OFFSET('Sanitation Data'!$F$12,0,10*ROW('Sanitation Data'!F179))),'Data Summary'!CY185="Yes"),OFFSET('Sanitation Data'!$F$12,0,10*ROW('Sanitation Data'!F179)),NA())</f>
        <v>#N/A</v>
      </c>
      <c r="AK185" s="517" t="e">
        <f ca="1">+IF(AND(ISNUMBER(OFFSET('Sanitation Data'!$G$4,0,10*ROW('Sanitation Data'!G179))),'Data Summary'!CZ185="Yes"),100-OFFSET('Sanitation Data'!$G$4,0,10*ROW('Sanitation Data'!G179)),NA())</f>
        <v>#N/A</v>
      </c>
      <c r="AL185" s="517" t="e">
        <f ca="1">+IF(AND(ISNUMBER(OFFSET('Sanitation Data'!$G$6,0,10*ROW('Sanitation Data'!G179))),'Data Summary'!DA185="Yes"),OFFSET('Sanitation Data'!$G$6,0,10*ROW('Sanitation Data'!G179)),NA())</f>
        <v>#N/A</v>
      </c>
      <c r="AM185" s="517" t="e">
        <f ca="1">+IF(AND(ISNUMBER(OFFSET('Sanitation Data'!$G$10,0,10*ROW('Sanitation Data'!G179))),'Data Summary'!DB185="Yes"),OFFSET('Sanitation Data'!$G$10,0,10*ROW('Sanitation Data'!G179)),NA())</f>
        <v>#N/A</v>
      </c>
      <c r="AN185" s="517" t="e">
        <f ca="1">+IF(AND(ISNUMBER(OFFSET('Sanitation Data'!$G$11,0,10*ROW('Sanitation Data'!G179))),'Data Summary'!DC185="Yes"),OFFSET('Sanitation Data'!$G$11,0,10*ROW('Sanitation Data'!G179)),NA())</f>
        <v>#N/A</v>
      </c>
      <c r="AO185" s="517" t="e">
        <f ca="1">+IF(AND(ISNUMBER(OFFSET('Sanitation Data'!$G$12,0,10*ROW('Sanitation Data'!G179))),'Data Summary'!DD185="Yes"),OFFSET('Sanitation Data'!$G$12,0,10*ROW('Sanitation Data'!G179)),NA())</f>
        <v>#N/A</v>
      </c>
      <c r="AP185" s="517" t="e">
        <f ca="1">+IF(AND(ISNUMBER(OFFSET('Sanitation Data'!$H$4,0,10*ROW('Sanitation Data'!H179))),'Data Summary'!DE185="Yes"),100-OFFSET('Sanitation Data'!$H$4,0,10*ROW('Sanitation Data'!H179)),NA())</f>
        <v>#N/A</v>
      </c>
      <c r="AQ185" s="517" t="e">
        <f ca="1">+IF(AND(ISNUMBER(OFFSET('Sanitation Data'!$H$6,0,10*ROW('Sanitation Data'!H179))),'Data Summary'!DF185="Yes"),OFFSET('Sanitation Data'!$H$6,0,10*ROW('Sanitation Data'!H179)),NA())</f>
        <v>#N/A</v>
      </c>
      <c r="AR185" s="517" t="e">
        <f ca="1">+IF(AND(ISNUMBER(OFFSET('Sanitation Data'!$H$10,0,10*ROW('Sanitation Data'!H179))),'Data Summary'!DG185="Yes"),OFFSET('Sanitation Data'!$H$10,0,10*ROW('Sanitation Data'!H179)),NA())</f>
        <v>#N/A</v>
      </c>
      <c r="AS185" s="517" t="e">
        <f ca="1">+IF(AND(ISNUMBER(OFFSET('Sanitation Data'!$H$11,0,10*ROW('Sanitation Data'!H179))),'Data Summary'!DH185="Yes"),OFFSET('Sanitation Data'!$H$11,0,10*ROW('Sanitation Data'!H179)),NA())</f>
        <v>#N/A</v>
      </c>
      <c r="AT185" s="517" t="e">
        <f ca="1">+IF(AND(ISNUMBER(OFFSET('Sanitation Data'!$H$12,0,10*ROW('Sanitation Data'!H179))),'Data Summary'!DI185="Yes"),OFFSET('Sanitation Data'!$H$12,0,10*ROW('Sanitation Data'!H179)),NA())</f>
        <v>#N/A</v>
      </c>
      <c r="AU185" s="517" t="e">
        <f ca="1">+IF(AND(ISNUMBER(OFFSET('Sanitation Data'!$I$4,0,10*ROW('Sanitation Data'!I179))),'Data Summary'!DJ185="Yes"),100-OFFSET('Sanitation Data'!$I$4,0,10*ROW('Sanitation Data'!I179)),NA())</f>
        <v>#N/A</v>
      </c>
      <c r="AV185" s="517" t="e">
        <f ca="1">+IF(AND(ISNUMBER(OFFSET('Sanitation Data'!$I$6,0,10*ROW('Sanitation Data'!I179))),'Data Summary'!DK185="Yes"),OFFSET('Sanitation Data'!$I$6,0,10*ROW('Sanitation Data'!I179)),NA())</f>
        <v>#N/A</v>
      </c>
      <c r="AW185" s="517" t="e">
        <f ca="1">+IF(AND(ISNUMBER(OFFSET('Sanitation Data'!$I$10,0,10*ROW('Sanitation Data'!I179))),'Data Summary'!DL185="Yes"),OFFSET('Sanitation Data'!$I$10,0,10*ROW('Sanitation Data'!I179)),NA())</f>
        <v>#N/A</v>
      </c>
      <c r="AX185" s="517" t="e">
        <f ca="1">+IF(AND(ISNUMBER(OFFSET('Sanitation Data'!$I$11,0,10*ROW('Sanitation Data'!I179))),'Data Summary'!DM185="Yes"),OFFSET('Sanitation Data'!$I$11,0,10*ROW('Sanitation Data'!I179)),NA())</f>
        <v>#N/A</v>
      </c>
      <c r="AY185" s="517" t="e">
        <f ca="1">+IF(AND(ISNUMBER(OFFSET('Sanitation Data'!$I$12,0,10*ROW('Sanitation Data'!I179))),'Data Summary'!DN185="Yes"),OFFSET('Sanitation Data'!$I$12,0,10*ROW('Sanitation Data'!I179)),NA())</f>
        <v>#N/A</v>
      </c>
      <c r="AZ185" s="518" t="e">
        <f ca="1">+IF(AND(ISNUMBER(OFFSET('Hygiene Data'!$D$5,0,10*ROW('Hygiene Data'!D179))),'Data Summary'!DO185="Yes"),OFFSET('Hygiene Data'!$D$5,0,10*ROW('Hygiene Data'!D179)),NA())</f>
        <v>#N/A</v>
      </c>
      <c r="BA185" s="518" t="e">
        <f ca="1">+IF(AND(ISNUMBER(OFFSET('Hygiene Data'!$D$7,0,10*ROW('Hygiene Data'!D179))),'Data Summary'!DP185="Yes"),OFFSET('Hygiene Data'!$D$7,0,10*ROW('Hygiene Data'!D179)),NA())</f>
        <v>#N/A</v>
      </c>
      <c r="BB185" s="518" t="e">
        <f ca="1">+IF(AND(ISNUMBER(OFFSET('Hygiene Data'!$D$9,0,10*ROW('Hygiene Data'!D179))),'Data Summary'!DQ185="Yes"),OFFSET('Hygiene Data'!$D$9,0,10*ROW('Hygiene Data'!D179)),NA())</f>
        <v>#N/A</v>
      </c>
      <c r="BC185" s="518" t="e">
        <f ca="1">+IF(AND(ISNUMBER(OFFSET('Hygiene Data'!$E$5,0,10*ROW('Hygiene Data'!E179))),'Data Summary'!DR185="Yes"),OFFSET('Hygiene Data'!$E$5,0,10*ROW('Hygiene Data'!E179)),NA())</f>
        <v>#N/A</v>
      </c>
      <c r="BD185" s="518" t="e">
        <f ca="1">+IF(AND(ISNUMBER(OFFSET('Hygiene Data'!$E$7,0,10*ROW('Hygiene Data'!E179))),'Data Summary'!DS185="Yes"),OFFSET('Hygiene Data'!$E$7,0,10*ROW('Hygiene Data'!E179)),NA())</f>
        <v>#N/A</v>
      </c>
      <c r="BE185" s="518" t="e">
        <f ca="1">+IF(AND(ISNUMBER(OFFSET('Hygiene Data'!$E$9,0,10*ROW('Hygiene Data'!E179))),'Data Summary'!DT185="Yes"),OFFSET('Hygiene Data'!$E$9,0,10*ROW('Hygiene Data'!E179)),NA())</f>
        <v>#N/A</v>
      </c>
      <c r="BF185" s="518" t="e">
        <f ca="1">+IF(AND(ISNUMBER(OFFSET('Hygiene Data'!$F$5,0,10*ROW('Hygiene Data'!F179))),'Data Summary'!DU185="Yes"),OFFSET('Hygiene Data'!$F$5,0,10*ROW('Hygiene Data'!F179)),NA())</f>
        <v>#N/A</v>
      </c>
      <c r="BG185" s="518" t="e">
        <f ca="1">+IF(AND(ISNUMBER(OFFSET('Hygiene Data'!$F$7,0,10*ROW('Hygiene Data'!F179))),'Data Summary'!DV185="Yes"),OFFSET('Hygiene Data'!$F$7,0,10*ROW('Hygiene Data'!F179)),NA())</f>
        <v>#N/A</v>
      </c>
      <c r="BH185" s="518" t="e">
        <f ca="1">+IF(AND(ISNUMBER(OFFSET('Hygiene Data'!$F$9,0,10*ROW('Hygiene Data'!F179))),'Data Summary'!DW185="Yes"),OFFSET('Hygiene Data'!$F$9,0,10*ROW('Hygiene Data'!F179)),NA())</f>
        <v>#N/A</v>
      </c>
      <c r="BI185" s="518" t="e">
        <f ca="1">+IF(AND(ISNUMBER(OFFSET('Hygiene Data'!$G$5,0,10*ROW('Hygiene Data'!G179))),'Data Summary'!DX185="Yes"),OFFSET('Hygiene Data'!$G$5,0,10*ROW('Hygiene Data'!G179)),NA())</f>
        <v>#N/A</v>
      </c>
      <c r="BJ185" s="518" t="e">
        <f ca="1">+IF(AND(ISNUMBER(OFFSET('Hygiene Data'!$G$7,0,10*ROW('Hygiene Data'!G179))),'Data Summary'!DY185="Yes"),OFFSET('Hygiene Data'!$G$7,0,10*ROW('Hygiene Data'!G179)),NA())</f>
        <v>#N/A</v>
      </c>
      <c r="BK185" s="518" t="e">
        <f ca="1">+IF(AND(ISNUMBER(OFFSET('Hygiene Data'!$G$9,0,10*ROW('Hygiene Data'!G179))),'Data Summary'!DZ185="Yes"),OFFSET('Hygiene Data'!$G$9,0,10*ROW('Hygiene Data'!G179)),NA())</f>
        <v>#N/A</v>
      </c>
      <c r="BL185" s="518" t="e">
        <f ca="1">+IF(AND(ISNUMBER(OFFSET('Hygiene Data'!$H$5,0,10*ROW('Hygiene Data'!H179))),'Data Summary'!EA185="Yes"),OFFSET('Hygiene Data'!$H$5,0,10*ROW('Hygiene Data'!H179)),NA())</f>
        <v>#N/A</v>
      </c>
      <c r="BM185" s="518" t="e">
        <f ca="1">+IF(AND(ISNUMBER(OFFSET('Hygiene Data'!$H$7,0,10*ROW('Hygiene Data'!H179))),'Data Summary'!EB185="Yes"),OFFSET('Hygiene Data'!$H$7,0,10*ROW('Hygiene Data'!H179)),NA())</f>
        <v>#N/A</v>
      </c>
      <c r="BN185" s="518" t="e">
        <f ca="1">+IF(AND(ISNUMBER(OFFSET('Hygiene Data'!$H$9,0,10*ROW('Hygiene Data'!H179))),'Data Summary'!EC185="Yes"),OFFSET('Hygiene Data'!$H$9,0,10*ROW('Hygiene Data'!H179)),NA())</f>
        <v>#N/A</v>
      </c>
      <c r="BO185" s="518" t="e">
        <f ca="1">+IF(AND(ISNUMBER(OFFSET('Hygiene Data'!$I$5,0,10*ROW('Hygiene Data'!I179))),'Data Summary'!ED185="Yes"),OFFSET('Hygiene Data'!$I$5,0,10*ROW('Hygiene Data'!I179)),NA())</f>
        <v>#N/A</v>
      </c>
      <c r="BP185" s="518" t="e">
        <f ca="1">+IF(AND(ISNUMBER(OFFSET('Hygiene Data'!$I$7,0,10*ROW('Hygiene Data'!I179))),'Data Summary'!EE185="Yes"),OFFSET('Hygiene Data'!$I$7,0,10*ROW('Hygiene Data'!I179)),NA())</f>
        <v>#N/A</v>
      </c>
      <c r="BQ185" s="518" t="e">
        <f ca="1">+IF(AND(ISNUMBER(OFFSET('Hygiene Data'!$I$9,0,10*ROW('Hygiene Data'!I179))),'Data Summary'!EF185="Yes"),OFFSET('Hygiene Data'!$I$9,0,10*ROW('Hygiene Data'!I179)),NA())</f>
        <v>#N/A</v>
      </c>
    </row>
    <row r="186" spans="1:69" x14ac:dyDescent="0.25">
      <c r="A186" s="514" t="e">
        <f ca="1">+RIGHT('Data Summary'!A186,LEN('Data Summary'!A186)-9)</f>
        <v>#VALUE!</v>
      </c>
      <c r="B186" s="488" t="str">
        <f ca="1">+IF(ISTEXT('Data Summary'!B186),'Data Summary'!B186,"")</f>
        <v/>
      </c>
      <c r="C186" s="515" t="e">
        <f ca="1">+VALUE('Data Summary'!C186)</f>
        <v>#VALUE!</v>
      </c>
      <c r="D186" s="516" t="e">
        <f ca="1">+IF(AND(ISNUMBER(OFFSET('Water Data'!$D$4,0,10*ROW('Water Data'!D180))),'Data Summary'!BS186="Yes"),100-OFFSET('Water Data'!$D$4,0,10*ROW('Water Data'!D180)),NA())</f>
        <v>#N/A</v>
      </c>
      <c r="E186" s="516" t="e">
        <f ca="1">+IF(AND(ISNUMBER(OFFSET('Water Data'!$D$6,0,10*ROW('Water Data'!D180))),'Data Summary'!BT186="Yes"),OFFSET('Water Data'!$D$6,0,10*ROW('Water Data'!D180)),NA())</f>
        <v>#N/A</v>
      </c>
      <c r="F186" s="516" t="e">
        <f ca="1">+IF(AND(ISNUMBER(OFFSET('Water Data'!$D$9,0,10*ROW('Water Data'!D180))),'Data Summary'!BU186="Yes"),OFFSET('Water Data'!$D$9,0,10*ROW('Water Data'!D180)),NA())</f>
        <v>#N/A</v>
      </c>
      <c r="G186" s="516" t="e">
        <f ca="1">+IF(AND(ISNUMBER(OFFSET('Water Data'!$E$4,0,10*ROW('Water Data'!E180))),'Data Summary'!BV186="Yes"),100-OFFSET('Water Data'!$E$4,0,10*ROW('Water Data'!E180)),NA())</f>
        <v>#N/A</v>
      </c>
      <c r="H186" s="516" t="e">
        <f ca="1">+IF(AND(ISNUMBER(OFFSET('Water Data'!$E$6,0,10*ROW('Water Data'!E180))),'Data Summary'!BW186="Yes"),OFFSET('Water Data'!$E$6,0,10*ROW('Water Data'!E180)),NA())</f>
        <v>#N/A</v>
      </c>
      <c r="I186" s="516" t="e">
        <f ca="1">+IF(AND(ISNUMBER(OFFSET('Water Data'!$E$9,0,10*ROW('Water Data'!E180))),'Data Summary'!BX186="Yes"),OFFSET('Water Data'!$E$9,0,10*ROW('Water Data'!E180)),NA())</f>
        <v>#N/A</v>
      </c>
      <c r="J186" s="516" t="e">
        <f ca="1">+IF(AND(ISNUMBER(OFFSET('Water Data'!$F$4,0,10*ROW('Water Data'!F180))),'Data Summary'!BY186="Yes"),100-OFFSET('Water Data'!$F$4,0,10*ROW('Water Data'!F180)),NA())</f>
        <v>#N/A</v>
      </c>
      <c r="K186" s="516" t="e">
        <f ca="1">+IF(AND(ISNUMBER(OFFSET('Water Data'!$F$6,0,10*ROW('Water Data'!F180))),'Data Summary'!BZ186="Yes"),OFFSET('Water Data'!$F$6,0,10*ROW('Water Data'!F180)),NA())</f>
        <v>#N/A</v>
      </c>
      <c r="L186" s="516" t="e">
        <f ca="1">+IF(AND(ISNUMBER(OFFSET('Water Data'!$F$9,0,10*ROW('Water Data'!F180))),'Data Summary'!CA186="Yes"),OFFSET('Water Data'!$F$9,0,10*ROW('Water Data'!F180)),NA())</f>
        <v>#N/A</v>
      </c>
      <c r="M186" s="516" t="e">
        <f ca="1">+IF(AND(ISNUMBER(OFFSET('Water Data'!$G$4,0,10*ROW('Water Data'!G180))),'Data Summary'!CB186="Yes"),100-OFFSET('Water Data'!$G$4,0,10*ROW('Water Data'!G180)),NA())</f>
        <v>#N/A</v>
      </c>
      <c r="N186" s="516" t="e">
        <f ca="1">+IF(AND(ISNUMBER(OFFSET('Water Data'!$G$6,0,10*ROW('Water Data'!G180))),'Data Summary'!CC186="Yes"),OFFSET('Water Data'!$G$6,0,10*ROW('Water Data'!G180)),NA())</f>
        <v>#N/A</v>
      </c>
      <c r="O186" s="516" t="e">
        <f ca="1">+IF(AND(ISNUMBER(OFFSET('Water Data'!$G$9,0,10*ROW('Water Data'!G180))),'Data Summary'!CD186="Yes"),OFFSET('Water Data'!$G$9,0,10*ROW('Water Data'!G180)),NA())</f>
        <v>#N/A</v>
      </c>
      <c r="P186" s="516" t="e">
        <f ca="1">+IF(AND(ISNUMBER(OFFSET('Water Data'!$H$4,0,10*ROW('Water Data'!H180))),'Data Summary'!CE186="Yes"),100-OFFSET('Water Data'!$H$4,0,10*ROW('Water Data'!H180)),NA())</f>
        <v>#N/A</v>
      </c>
      <c r="Q186" s="516" t="e">
        <f ca="1">+IF(AND(ISNUMBER(OFFSET('Water Data'!$H$6,0,10*ROW('Water Data'!H180))),'Data Summary'!CF186="Yes"),OFFSET('Water Data'!$H$6,0,10*ROW('Water Data'!H180)),NA())</f>
        <v>#N/A</v>
      </c>
      <c r="R186" s="516" t="e">
        <f ca="1">+IF(AND(ISNUMBER(OFFSET('Water Data'!$H$9,0,10*ROW('Water Data'!H180))),'Data Summary'!CG186="Yes"),OFFSET('Water Data'!$H$9,0,10*ROW('Water Data'!H180)),NA())</f>
        <v>#N/A</v>
      </c>
      <c r="S186" s="516" t="e">
        <f ca="1">+IF(AND(ISNUMBER(OFFSET('Water Data'!$I$4,0,10*ROW('Water Data'!I180))),'Data Summary'!CH186="Yes"),100-OFFSET('Water Data'!$I$4,0,10*ROW('Water Data'!I180)),NA())</f>
        <v>#N/A</v>
      </c>
      <c r="T186" s="516" t="e">
        <f ca="1">+IF(AND(ISNUMBER(OFFSET('Water Data'!$I$6,0,10*ROW('Water Data'!I180))),'Data Summary'!CI186="Yes"),OFFSET('Water Data'!$I$6,0,10*ROW('Water Data'!I180)),NA())</f>
        <v>#N/A</v>
      </c>
      <c r="U186" s="516" t="e">
        <f ca="1">+IF(AND(ISNUMBER(OFFSET('Water Data'!$I$9,0,10*ROW('Water Data'!I180))),'Data Summary'!CJ186="Yes"),OFFSET('Water Data'!$I$9,0,10*ROW('Water Data'!I180)),NA())</f>
        <v>#N/A</v>
      </c>
      <c r="V186" s="517" t="e">
        <f ca="1">+IF(AND(ISNUMBER(OFFSET('Sanitation Data'!$D$4,0,10*ROW('Sanitation Data'!D180))),'Data Summary'!CK186="Yes"),100-OFFSET('Sanitation Data'!$D$4,0,10*ROW('Sanitation Data'!D180)),NA())</f>
        <v>#N/A</v>
      </c>
      <c r="W186" s="517" t="e">
        <f ca="1">+IF(AND(ISNUMBER(OFFSET('Sanitation Data'!$D$6,0,10*ROW('Sanitation Data'!D180))),'Data Summary'!CL186="Yes"),OFFSET('Sanitation Data'!$D$6,0,10*ROW('Sanitation Data'!D180)),NA())</f>
        <v>#N/A</v>
      </c>
      <c r="X186" s="517" t="e">
        <f ca="1">+IF(AND(ISNUMBER(OFFSET('Sanitation Data'!$D$10,0,10*ROW('Sanitation Data'!D180))),'Data Summary'!CM186="Yes"),OFFSET('Sanitation Data'!$D$10,0,10*ROW('Sanitation Data'!D180)),NA())</f>
        <v>#N/A</v>
      </c>
      <c r="Y186" s="517" t="e">
        <f ca="1">+IF(AND(ISNUMBER(OFFSET('Sanitation Data'!$D$11,0,10*ROW('Sanitation Data'!D180))),'Data Summary'!CN186="Yes"),OFFSET('Sanitation Data'!$D$11,0,10*ROW('Sanitation Data'!D180)),NA())</f>
        <v>#N/A</v>
      </c>
      <c r="Z186" s="517" t="e">
        <f ca="1">+IF(AND(ISNUMBER(OFFSET('Sanitation Data'!$D$12,0,10*ROW('Sanitation Data'!D180))),'Data Summary'!CO186="Yes"),OFFSET('Sanitation Data'!$D$12,0,10*ROW('Sanitation Data'!D180)),NA())</f>
        <v>#N/A</v>
      </c>
      <c r="AA186" s="517" t="e">
        <f ca="1">+IF(AND(ISNUMBER(OFFSET('Sanitation Data'!$E$4,0,10*ROW('Sanitation Data'!E180))),'Data Summary'!CP186="Yes"),100-OFFSET('Sanitation Data'!$E$4,0,10*ROW('Sanitation Data'!E180)),NA())</f>
        <v>#N/A</v>
      </c>
      <c r="AB186" s="517" t="e">
        <f ca="1">+IF(AND(ISNUMBER(OFFSET('Sanitation Data'!$E$6,0,10*ROW('Sanitation Data'!E180))),'Data Summary'!CQ186="Yes"),OFFSET('Sanitation Data'!$E$6,0,10*ROW('Sanitation Data'!E180)),NA())</f>
        <v>#N/A</v>
      </c>
      <c r="AC186" s="517" t="e">
        <f ca="1">+IF(AND(ISNUMBER(OFFSET('Sanitation Data'!$E$10,0,10*ROW('Sanitation Data'!E180))),'Data Summary'!CR186="Yes"),OFFSET('Sanitation Data'!$E$10,0,10*ROW('Sanitation Data'!E180)),NA())</f>
        <v>#N/A</v>
      </c>
      <c r="AD186" s="517" t="e">
        <f ca="1">+IF(AND(ISNUMBER(OFFSET('Sanitation Data'!$E$11,0,10*ROW('Sanitation Data'!E180))),'Data Summary'!CS186="Yes"),OFFSET('Sanitation Data'!$E$11,0,10*ROW('Sanitation Data'!E180)),NA())</f>
        <v>#N/A</v>
      </c>
      <c r="AE186" s="517" t="e">
        <f ca="1">+IF(AND(ISNUMBER(OFFSET('Sanitation Data'!$E$12,0,10*ROW('Sanitation Data'!E180))),'Data Summary'!CT186="Yes"),OFFSET('Sanitation Data'!$E$12,0,10*ROW('Sanitation Data'!E180)),NA())</f>
        <v>#N/A</v>
      </c>
      <c r="AF186" s="517" t="e">
        <f ca="1">+IF(AND(ISNUMBER(OFFSET('Sanitation Data'!$F$4,0,10*ROW('Sanitation Data'!F180))),'Data Summary'!CU186="Yes"),100-OFFSET('Sanitation Data'!$F$4,0,10*ROW('Sanitation Data'!F180)),NA())</f>
        <v>#N/A</v>
      </c>
      <c r="AG186" s="517" t="e">
        <f ca="1">+IF(AND(ISNUMBER(OFFSET('Sanitation Data'!$F$6,0,10*ROW('Sanitation Data'!F180))),'Data Summary'!CV186="Yes"),OFFSET('Sanitation Data'!$F$6,0,10*ROW('Sanitation Data'!F180)),NA())</f>
        <v>#N/A</v>
      </c>
      <c r="AH186" s="517" t="e">
        <f ca="1">+IF(AND(ISNUMBER(OFFSET('Sanitation Data'!$F$10,0,10*ROW('Sanitation Data'!F180))),'Data Summary'!CW186="Yes"),OFFSET('Sanitation Data'!$F$10,0,10*ROW('Sanitation Data'!F180)),NA())</f>
        <v>#N/A</v>
      </c>
      <c r="AI186" s="517" t="e">
        <f ca="1">+IF(AND(ISNUMBER(OFFSET('Sanitation Data'!$F$11,0,10*ROW('Sanitation Data'!F180))),'Data Summary'!CX186="Yes"),OFFSET('Sanitation Data'!$F$11,0,10*ROW('Sanitation Data'!F180)),NA())</f>
        <v>#N/A</v>
      </c>
      <c r="AJ186" s="517" t="e">
        <f ca="1">+IF(AND(ISNUMBER(OFFSET('Sanitation Data'!$F$12,0,10*ROW('Sanitation Data'!F180))),'Data Summary'!CY186="Yes"),OFFSET('Sanitation Data'!$F$12,0,10*ROW('Sanitation Data'!F180)),NA())</f>
        <v>#N/A</v>
      </c>
      <c r="AK186" s="517" t="e">
        <f ca="1">+IF(AND(ISNUMBER(OFFSET('Sanitation Data'!$G$4,0,10*ROW('Sanitation Data'!G180))),'Data Summary'!CZ186="Yes"),100-OFFSET('Sanitation Data'!$G$4,0,10*ROW('Sanitation Data'!G180)),NA())</f>
        <v>#N/A</v>
      </c>
      <c r="AL186" s="517" t="e">
        <f ca="1">+IF(AND(ISNUMBER(OFFSET('Sanitation Data'!$G$6,0,10*ROW('Sanitation Data'!G180))),'Data Summary'!DA186="Yes"),OFFSET('Sanitation Data'!$G$6,0,10*ROW('Sanitation Data'!G180)),NA())</f>
        <v>#N/A</v>
      </c>
      <c r="AM186" s="517" t="e">
        <f ca="1">+IF(AND(ISNUMBER(OFFSET('Sanitation Data'!$G$10,0,10*ROW('Sanitation Data'!G180))),'Data Summary'!DB186="Yes"),OFFSET('Sanitation Data'!$G$10,0,10*ROW('Sanitation Data'!G180)),NA())</f>
        <v>#N/A</v>
      </c>
      <c r="AN186" s="517" t="e">
        <f ca="1">+IF(AND(ISNUMBER(OFFSET('Sanitation Data'!$G$11,0,10*ROW('Sanitation Data'!G180))),'Data Summary'!DC186="Yes"),OFFSET('Sanitation Data'!$G$11,0,10*ROW('Sanitation Data'!G180)),NA())</f>
        <v>#N/A</v>
      </c>
      <c r="AO186" s="517" t="e">
        <f ca="1">+IF(AND(ISNUMBER(OFFSET('Sanitation Data'!$G$12,0,10*ROW('Sanitation Data'!G180))),'Data Summary'!DD186="Yes"),OFFSET('Sanitation Data'!$G$12,0,10*ROW('Sanitation Data'!G180)),NA())</f>
        <v>#N/A</v>
      </c>
      <c r="AP186" s="517" t="e">
        <f ca="1">+IF(AND(ISNUMBER(OFFSET('Sanitation Data'!$H$4,0,10*ROW('Sanitation Data'!H180))),'Data Summary'!DE186="Yes"),100-OFFSET('Sanitation Data'!$H$4,0,10*ROW('Sanitation Data'!H180)),NA())</f>
        <v>#N/A</v>
      </c>
      <c r="AQ186" s="517" t="e">
        <f ca="1">+IF(AND(ISNUMBER(OFFSET('Sanitation Data'!$H$6,0,10*ROW('Sanitation Data'!H180))),'Data Summary'!DF186="Yes"),OFFSET('Sanitation Data'!$H$6,0,10*ROW('Sanitation Data'!H180)),NA())</f>
        <v>#N/A</v>
      </c>
      <c r="AR186" s="517" t="e">
        <f ca="1">+IF(AND(ISNUMBER(OFFSET('Sanitation Data'!$H$10,0,10*ROW('Sanitation Data'!H180))),'Data Summary'!DG186="Yes"),OFFSET('Sanitation Data'!$H$10,0,10*ROW('Sanitation Data'!H180)),NA())</f>
        <v>#N/A</v>
      </c>
      <c r="AS186" s="517" t="e">
        <f ca="1">+IF(AND(ISNUMBER(OFFSET('Sanitation Data'!$H$11,0,10*ROW('Sanitation Data'!H180))),'Data Summary'!DH186="Yes"),OFFSET('Sanitation Data'!$H$11,0,10*ROW('Sanitation Data'!H180)),NA())</f>
        <v>#N/A</v>
      </c>
      <c r="AT186" s="517" t="e">
        <f ca="1">+IF(AND(ISNUMBER(OFFSET('Sanitation Data'!$H$12,0,10*ROW('Sanitation Data'!H180))),'Data Summary'!DI186="Yes"),OFFSET('Sanitation Data'!$H$12,0,10*ROW('Sanitation Data'!H180)),NA())</f>
        <v>#N/A</v>
      </c>
      <c r="AU186" s="517" t="e">
        <f ca="1">+IF(AND(ISNUMBER(OFFSET('Sanitation Data'!$I$4,0,10*ROW('Sanitation Data'!I180))),'Data Summary'!DJ186="Yes"),100-OFFSET('Sanitation Data'!$I$4,0,10*ROW('Sanitation Data'!I180)),NA())</f>
        <v>#N/A</v>
      </c>
      <c r="AV186" s="517" t="e">
        <f ca="1">+IF(AND(ISNUMBER(OFFSET('Sanitation Data'!$I$6,0,10*ROW('Sanitation Data'!I180))),'Data Summary'!DK186="Yes"),OFFSET('Sanitation Data'!$I$6,0,10*ROW('Sanitation Data'!I180)),NA())</f>
        <v>#N/A</v>
      </c>
      <c r="AW186" s="517" t="e">
        <f ca="1">+IF(AND(ISNUMBER(OFFSET('Sanitation Data'!$I$10,0,10*ROW('Sanitation Data'!I180))),'Data Summary'!DL186="Yes"),OFFSET('Sanitation Data'!$I$10,0,10*ROW('Sanitation Data'!I180)),NA())</f>
        <v>#N/A</v>
      </c>
      <c r="AX186" s="517" t="e">
        <f ca="1">+IF(AND(ISNUMBER(OFFSET('Sanitation Data'!$I$11,0,10*ROW('Sanitation Data'!I180))),'Data Summary'!DM186="Yes"),OFFSET('Sanitation Data'!$I$11,0,10*ROW('Sanitation Data'!I180)),NA())</f>
        <v>#N/A</v>
      </c>
      <c r="AY186" s="517" t="e">
        <f ca="1">+IF(AND(ISNUMBER(OFFSET('Sanitation Data'!$I$12,0,10*ROW('Sanitation Data'!I180))),'Data Summary'!DN186="Yes"),OFFSET('Sanitation Data'!$I$12,0,10*ROW('Sanitation Data'!I180)),NA())</f>
        <v>#N/A</v>
      </c>
      <c r="AZ186" s="518" t="e">
        <f ca="1">+IF(AND(ISNUMBER(OFFSET('Hygiene Data'!$D$5,0,10*ROW('Hygiene Data'!D180))),'Data Summary'!DO186="Yes"),OFFSET('Hygiene Data'!$D$5,0,10*ROW('Hygiene Data'!D180)),NA())</f>
        <v>#N/A</v>
      </c>
      <c r="BA186" s="518" t="e">
        <f ca="1">+IF(AND(ISNUMBER(OFFSET('Hygiene Data'!$D$7,0,10*ROW('Hygiene Data'!D180))),'Data Summary'!DP186="Yes"),OFFSET('Hygiene Data'!$D$7,0,10*ROW('Hygiene Data'!D180)),NA())</f>
        <v>#N/A</v>
      </c>
      <c r="BB186" s="518" t="e">
        <f ca="1">+IF(AND(ISNUMBER(OFFSET('Hygiene Data'!$D$9,0,10*ROW('Hygiene Data'!D180))),'Data Summary'!DQ186="Yes"),OFFSET('Hygiene Data'!$D$9,0,10*ROW('Hygiene Data'!D180)),NA())</f>
        <v>#N/A</v>
      </c>
      <c r="BC186" s="518" t="e">
        <f ca="1">+IF(AND(ISNUMBER(OFFSET('Hygiene Data'!$E$5,0,10*ROW('Hygiene Data'!E180))),'Data Summary'!DR186="Yes"),OFFSET('Hygiene Data'!$E$5,0,10*ROW('Hygiene Data'!E180)),NA())</f>
        <v>#N/A</v>
      </c>
      <c r="BD186" s="518" t="e">
        <f ca="1">+IF(AND(ISNUMBER(OFFSET('Hygiene Data'!$E$7,0,10*ROW('Hygiene Data'!E180))),'Data Summary'!DS186="Yes"),OFFSET('Hygiene Data'!$E$7,0,10*ROW('Hygiene Data'!E180)),NA())</f>
        <v>#N/A</v>
      </c>
      <c r="BE186" s="518" t="e">
        <f ca="1">+IF(AND(ISNUMBER(OFFSET('Hygiene Data'!$E$9,0,10*ROW('Hygiene Data'!E180))),'Data Summary'!DT186="Yes"),OFFSET('Hygiene Data'!$E$9,0,10*ROW('Hygiene Data'!E180)),NA())</f>
        <v>#N/A</v>
      </c>
      <c r="BF186" s="518" t="e">
        <f ca="1">+IF(AND(ISNUMBER(OFFSET('Hygiene Data'!$F$5,0,10*ROW('Hygiene Data'!F180))),'Data Summary'!DU186="Yes"),OFFSET('Hygiene Data'!$F$5,0,10*ROW('Hygiene Data'!F180)),NA())</f>
        <v>#N/A</v>
      </c>
      <c r="BG186" s="518" t="e">
        <f ca="1">+IF(AND(ISNUMBER(OFFSET('Hygiene Data'!$F$7,0,10*ROW('Hygiene Data'!F180))),'Data Summary'!DV186="Yes"),OFFSET('Hygiene Data'!$F$7,0,10*ROW('Hygiene Data'!F180)),NA())</f>
        <v>#N/A</v>
      </c>
      <c r="BH186" s="518" t="e">
        <f ca="1">+IF(AND(ISNUMBER(OFFSET('Hygiene Data'!$F$9,0,10*ROW('Hygiene Data'!F180))),'Data Summary'!DW186="Yes"),OFFSET('Hygiene Data'!$F$9,0,10*ROW('Hygiene Data'!F180)),NA())</f>
        <v>#N/A</v>
      </c>
      <c r="BI186" s="518" t="e">
        <f ca="1">+IF(AND(ISNUMBER(OFFSET('Hygiene Data'!$G$5,0,10*ROW('Hygiene Data'!G180))),'Data Summary'!DX186="Yes"),OFFSET('Hygiene Data'!$G$5,0,10*ROW('Hygiene Data'!G180)),NA())</f>
        <v>#N/A</v>
      </c>
      <c r="BJ186" s="518" t="e">
        <f ca="1">+IF(AND(ISNUMBER(OFFSET('Hygiene Data'!$G$7,0,10*ROW('Hygiene Data'!G180))),'Data Summary'!DY186="Yes"),OFFSET('Hygiene Data'!$G$7,0,10*ROW('Hygiene Data'!G180)),NA())</f>
        <v>#N/A</v>
      </c>
      <c r="BK186" s="518" t="e">
        <f ca="1">+IF(AND(ISNUMBER(OFFSET('Hygiene Data'!$G$9,0,10*ROW('Hygiene Data'!G180))),'Data Summary'!DZ186="Yes"),OFFSET('Hygiene Data'!$G$9,0,10*ROW('Hygiene Data'!G180)),NA())</f>
        <v>#N/A</v>
      </c>
      <c r="BL186" s="518" t="e">
        <f ca="1">+IF(AND(ISNUMBER(OFFSET('Hygiene Data'!$H$5,0,10*ROW('Hygiene Data'!H180))),'Data Summary'!EA186="Yes"),OFFSET('Hygiene Data'!$H$5,0,10*ROW('Hygiene Data'!H180)),NA())</f>
        <v>#N/A</v>
      </c>
      <c r="BM186" s="518" t="e">
        <f ca="1">+IF(AND(ISNUMBER(OFFSET('Hygiene Data'!$H$7,0,10*ROW('Hygiene Data'!H180))),'Data Summary'!EB186="Yes"),OFFSET('Hygiene Data'!$H$7,0,10*ROW('Hygiene Data'!H180)),NA())</f>
        <v>#N/A</v>
      </c>
      <c r="BN186" s="518" t="e">
        <f ca="1">+IF(AND(ISNUMBER(OFFSET('Hygiene Data'!$H$9,0,10*ROW('Hygiene Data'!H180))),'Data Summary'!EC186="Yes"),OFFSET('Hygiene Data'!$H$9,0,10*ROW('Hygiene Data'!H180)),NA())</f>
        <v>#N/A</v>
      </c>
      <c r="BO186" s="518" t="e">
        <f ca="1">+IF(AND(ISNUMBER(OFFSET('Hygiene Data'!$I$5,0,10*ROW('Hygiene Data'!I180))),'Data Summary'!ED186="Yes"),OFFSET('Hygiene Data'!$I$5,0,10*ROW('Hygiene Data'!I180)),NA())</f>
        <v>#N/A</v>
      </c>
      <c r="BP186" s="518" t="e">
        <f ca="1">+IF(AND(ISNUMBER(OFFSET('Hygiene Data'!$I$7,0,10*ROW('Hygiene Data'!I180))),'Data Summary'!EE186="Yes"),OFFSET('Hygiene Data'!$I$7,0,10*ROW('Hygiene Data'!I180)),NA())</f>
        <v>#N/A</v>
      </c>
      <c r="BQ186" s="518" t="e">
        <f ca="1">+IF(AND(ISNUMBER(OFFSET('Hygiene Data'!$I$9,0,10*ROW('Hygiene Data'!I180))),'Data Summary'!EF186="Yes"),OFFSET('Hygiene Data'!$I$9,0,10*ROW('Hygiene Data'!I180)),NA())</f>
        <v>#N/A</v>
      </c>
    </row>
    <row r="187" spans="1:69" x14ac:dyDescent="0.25">
      <c r="A187" s="514" t="e">
        <f ca="1">+RIGHT('Data Summary'!A187,LEN('Data Summary'!A187)-9)</f>
        <v>#VALUE!</v>
      </c>
      <c r="B187" s="488" t="str">
        <f ca="1">+IF(ISTEXT('Data Summary'!B187),'Data Summary'!B187,"")</f>
        <v/>
      </c>
      <c r="C187" s="515" t="e">
        <f ca="1">+VALUE('Data Summary'!C187)</f>
        <v>#VALUE!</v>
      </c>
      <c r="D187" s="516" t="e">
        <f ca="1">+IF(AND(ISNUMBER(OFFSET('Water Data'!$D$4,0,10*ROW('Water Data'!D181))),'Data Summary'!BS187="Yes"),100-OFFSET('Water Data'!$D$4,0,10*ROW('Water Data'!D181)),NA())</f>
        <v>#N/A</v>
      </c>
      <c r="E187" s="516" t="e">
        <f ca="1">+IF(AND(ISNUMBER(OFFSET('Water Data'!$D$6,0,10*ROW('Water Data'!D181))),'Data Summary'!BT187="Yes"),OFFSET('Water Data'!$D$6,0,10*ROW('Water Data'!D181)),NA())</f>
        <v>#N/A</v>
      </c>
      <c r="F187" s="516" t="e">
        <f ca="1">+IF(AND(ISNUMBER(OFFSET('Water Data'!$D$9,0,10*ROW('Water Data'!D181))),'Data Summary'!BU187="Yes"),OFFSET('Water Data'!$D$9,0,10*ROW('Water Data'!D181)),NA())</f>
        <v>#N/A</v>
      </c>
      <c r="G187" s="516" t="e">
        <f ca="1">+IF(AND(ISNUMBER(OFFSET('Water Data'!$E$4,0,10*ROW('Water Data'!E181))),'Data Summary'!BV187="Yes"),100-OFFSET('Water Data'!$E$4,0,10*ROW('Water Data'!E181)),NA())</f>
        <v>#N/A</v>
      </c>
      <c r="H187" s="516" t="e">
        <f ca="1">+IF(AND(ISNUMBER(OFFSET('Water Data'!$E$6,0,10*ROW('Water Data'!E181))),'Data Summary'!BW187="Yes"),OFFSET('Water Data'!$E$6,0,10*ROW('Water Data'!E181)),NA())</f>
        <v>#N/A</v>
      </c>
      <c r="I187" s="516" t="e">
        <f ca="1">+IF(AND(ISNUMBER(OFFSET('Water Data'!$E$9,0,10*ROW('Water Data'!E181))),'Data Summary'!BX187="Yes"),OFFSET('Water Data'!$E$9,0,10*ROW('Water Data'!E181)),NA())</f>
        <v>#N/A</v>
      </c>
      <c r="J187" s="516" t="e">
        <f ca="1">+IF(AND(ISNUMBER(OFFSET('Water Data'!$F$4,0,10*ROW('Water Data'!F181))),'Data Summary'!BY187="Yes"),100-OFFSET('Water Data'!$F$4,0,10*ROW('Water Data'!F181)),NA())</f>
        <v>#N/A</v>
      </c>
      <c r="K187" s="516" t="e">
        <f ca="1">+IF(AND(ISNUMBER(OFFSET('Water Data'!$F$6,0,10*ROW('Water Data'!F181))),'Data Summary'!BZ187="Yes"),OFFSET('Water Data'!$F$6,0,10*ROW('Water Data'!F181)),NA())</f>
        <v>#N/A</v>
      </c>
      <c r="L187" s="516" t="e">
        <f ca="1">+IF(AND(ISNUMBER(OFFSET('Water Data'!$F$9,0,10*ROW('Water Data'!F181))),'Data Summary'!CA187="Yes"),OFFSET('Water Data'!$F$9,0,10*ROW('Water Data'!F181)),NA())</f>
        <v>#N/A</v>
      </c>
      <c r="M187" s="516" t="e">
        <f ca="1">+IF(AND(ISNUMBER(OFFSET('Water Data'!$G$4,0,10*ROW('Water Data'!G181))),'Data Summary'!CB187="Yes"),100-OFFSET('Water Data'!$G$4,0,10*ROW('Water Data'!G181)),NA())</f>
        <v>#N/A</v>
      </c>
      <c r="N187" s="516" t="e">
        <f ca="1">+IF(AND(ISNUMBER(OFFSET('Water Data'!$G$6,0,10*ROW('Water Data'!G181))),'Data Summary'!CC187="Yes"),OFFSET('Water Data'!$G$6,0,10*ROW('Water Data'!G181)),NA())</f>
        <v>#N/A</v>
      </c>
      <c r="O187" s="516" t="e">
        <f ca="1">+IF(AND(ISNUMBER(OFFSET('Water Data'!$G$9,0,10*ROW('Water Data'!G181))),'Data Summary'!CD187="Yes"),OFFSET('Water Data'!$G$9,0,10*ROW('Water Data'!G181)),NA())</f>
        <v>#N/A</v>
      </c>
      <c r="P187" s="516" t="e">
        <f ca="1">+IF(AND(ISNUMBER(OFFSET('Water Data'!$H$4,0,10*ROW('Water Data'!H181))),'Data Summary'!CE187="Yes"),100-OFFSET('Water Data'!$H$4,0,10*ROW('Water Data'!H181)),NA())</f>
        <v>#N/A</v>
      </c>
      <c r="Q187" s="516" t="e">
        <f ca="1">+IF(AND(ISNUMBER(OFFSET('Water Data'!$H$6,0,10*ROW('Water Data'!H181))),'Data Summary'!CF187="Yes"),OFFSET('Water Data'!$H$6,0,10*ROW('Water Data'!H181)),NA())</f>
        <v>#N/A</v>
      </c>
      <c r="R187" s="516" t="e">
        <f ca="1">+IF(AND(ISNUMBER(OFFSET('Water Data'!$H$9,0,10*ROW('Water Data'!H181))),'Data Summary'!CG187="Yes"),OFFSET('Water Data'!$H$9,0,10*ROW('Water Data'!H181)),NA())</f>
        <v>#N/A</v>
      </c>
      <c r="S187" s="516" t="e">
        <f ca="1">+IF(AND(ISNUMBER(OFFSET('Water Data'!$I$4,0,10*ROW('Water Data'!I181))),'Data Summary'!CH187="Yes"),100-OFFSET('Water Data'!$I$4,0,10*ROW('Water Data'!I181)),NA())</f>
        <v>#N/A</v>
      </c>
      <c r="T187" s="516" t="e">
        <f ca="1">+IF(AND(ISNUMBER(OFFSET('Water Data'!$I$6,0,10*ROW('Water Data'!I181))),'Data Summary'!CI187="Yes"),OFFSET('Water Data'!$I$6,0,10*ROW('Water Data'!I181)),NA())</f>
        <v>#N/A</v>
      </c>
      <c r="U187" s="516" t="e">
        <f ca="1">+IF(AND(ISNUMBER(OFFSET('Water Data'!$I$9,0,10*ROW('Water Data'!I181))),'Data Summary'!CJ187="Yes"),OFFSET('Water Data'!$I$9,0,10*ROW('Water Data'!I181)),NA())</f>
        <v>#N/A</v>
      </c>
      <c r="V187" s="517" t="e">
        <f ca="1">+IF(AND(ISNUMBER(OFFSET('Sanitation Data'!$D$4,0,10*ROW('Sanitation Data'!D181))),'Data Summary'!CK187="Yes"),100-OFFSET('Sanitation Data'!$D$4,0,10*ROW('Sanitation Data'!D181)),NA())</f>
        <v>#N/A</v>
      </c>
      <c r="W187" s="517" t="e">
        <f ca="1">+IF(AND(ISNUMBER(OFFSET('Sanitation Data'!$D$6,0,10*ROW('Sanitation Data'!D181))),'Data Summary'!CL187="Yes"),OFFSET('Sanitation Data'!$D$6,0,10*ROW('Sanitation Data'!D181)),NA())</f>
        <v>#N/A</v>
      </c>
      <c r="X187" s="517" t="e">
        <f ca="1">+IF(AND(ISNUMBER(OFFSET('Sanitation Data'!$D$10,0,10*ROW('Sanitation Data'!D181))),'Data Summary'!CM187="Yes"),OFFSET('Sanitation Data'!$D$10,0,10*ROW('Sanitation Data'!D181)),NA())</f>
        <v>#N/A</v>
      </c>
      <c r="Y187" s="517" t="e">
        <f ca="1">+IF(AND(ISNUMBER(OFFSET('Sanitation Data'!$D$11,0,10*ROW('Sanitation Data'!D181))),'Data Summary'!CN187="Yes"),OFFSET('Sanitation Data'!$D$11,0,10*ROW('Sanitation Data'!D181)),NA())</f>
        <v>#N/A</v>
      </c>
      <c r="Z187" s="517" t="e">
        <f ca="1">+IF(AND(ISNUMBER(OFFSET('Sanitation Data'!$D$12,0,10*ROW('Sanitation Data'!D181))),'Data Summary'!CO187="Yes"),OFFSET('Sanitation Data'!$D$12,0,10*ROW('Sanitation Data'!D181)),NA())</f>
        <v>#N/A</v>
      </c>
      <c r="AA187" s="517" t="e">
        <f ca="1">+IF(AND(ISNUMBER(OFFSET('Sanitation Data'!$E$4,0,10*ROW('Sanitation Data'!E181))),'Data Summary'!CP187="Yes"),100-OFFSET('Sanitation Data'!$E$4,0,10*ROW('Sanitation Data'!E181)),NA())</f>
        <v>#N/A</v>
      </c>
      <c r="AB187" s="517" t="e">
        <f ca="1">+IF(AND(ISNUMBER(OFFSET('Sanitation Data'!$E$6,0,10*ROW('Sanitation Data'!E181))),'Data Summary'!CQ187="Yes"),OFFSET('Sanitation Data'!$E$6,0,10*ROW('Sanitation Data'!E181)),NA())</f>
        <v>#N/A</v>
      </c>
      <c r="AC187" s="517" t="e">
        <f ca="1">+IF(AND(ISNUMBER(OFFSET('Sanitation Data'!$E$10,0,10*ROW('Sanitation Data'!E181))),'Data Summary'!CR187="Yes"),OFFSET('Sanitation Data'!$E$10,0,10*ROW('Sanitation Data'!E181)),NA())</f>
        <v>#N/A</v>
      </c>
      <c r="AD187" s="517" t="e">
        <f ca="1">+IF(AND(ISNUMBER(OFFSET('Sanitation Data'!$E$11,0,10*ROW('Sanitation Data'!E181))),'Data Summary'!CS187="Yes"),OFFSET('Sanitation Data'!$E$11,0,10*ROW('Sanitation Data'!E181)),NA())</f>
        <v>#N/A</v>
      </c>
      <c r="AE187" s="517" t="e">
        <f ca="1">+IF(AND(ISNUMBER(OFFSET('Sanitation Data'!$E$12,0,10*ROW('Sanitation Data'!E181))),'Data Summary'!CT187="Yes"),OFFSET('Sanitation Data'!$E$12,0,10*ROW('Sanitation Data'!E181)),NA())</f>
        <v>#N/A</v>
      </c>
      <c r="AF187" s="517" t="e">
        <f ca="1">+IF(AND(ISNUMBER(OFFSET('Sanitation Data'!$F$4,0,10*ROW('Sanitation Data'!F181))),'Data Summary'!CU187="Yes"),100-OFFSET('Sanitation Data'!$F$4,0,10*ROW('Sanitation Data'!F181)),NA())</f>
        <v>#N/A</v>
      </c>
      <c r="AG187" s="517" t="e">
        <f ca="1">+IF(AND(ISNUMBER(OFFSET('Sanitation Data'!$F$6,0,10*ROW('Sanitation Data'!F181))),'Data Summary'!CV187="Yes"),OFFSET('Sanitation Data'!$F$6,0,10*ROW('Sanitation Data'!F181)),NA())</f>
        <v>#N/A</v>
      </c>
      <c r="AH187" s="517" t="e">
        <f ca="1">+IF(AND(ISNUMBER(OFFSET('Sanitation Data'!$F$10,0,10*ROW('Sanitation Data'!F181))),'Data Summary'!CW187="Yes"),OFFSET('Sanitation Data'!$F$10,0,10*ROW('Sanitation Data'!F181)),NA())</f>
        <v>#N/A</v>
      </c>
      <c r="AI187" s="517" t="e">
        <f ca="1">+IF(AND(ISNUMBER(OFFSET('Sanitation Data'!$F$11,0,10*ROW('Sanitation Data'!F181))),'Data Summary'!CX187="Yes"),OFFSET('Sanitation Data'!$F$11,0,10*ROW('Sanitation Data'!F181)),NA())</f>
        <v>#N/A</v>
      </c>
      <c r="AJ187" s="517" t="e">
        <f ca="1">+IF(AND(ISNUMBER(OFFSET('Sanitation Data'!$F$12,0,10*ROW('Sanitation Data'!F181))),'Data Summary'!CY187="Yes"),OFFSET('Sanitation Data'!$F$12,0,10*ROW('Sanitation Data'!F181)),NA())</f>
        <v>#N/A</v>
      </c>
      <c r="AK187" s="517" t="e">
        <f ca="1">+IF(AND(ISNUMBER(OFFSET('Sanitation Data'!$G$4,0,10*ROW('Sanitation Data'!G181))),'Data Summary'!CZ187="Yes"),100-OFFSET('Sanitation Data'!$G$4,0,10*ROW('Sanitation Data'!G181)),NA())</f>
        <v>#N/A</v>
      </c>
      <c r="AL187" s="517" t="e">
        <f ca="1">+IF(AND(ISNUMBER(OFFSET('Sanitation Data'!$G$6,0,10*ROW('Sanitation Data'!G181))),'Data Summary'!DA187="Yes"),OFFSET('Sanitation Data'!$G$6,0,10*ROW('Sanitation Data'!G181)),NA())</f>
        <v>#N/A</v>
      </c>
      <c r="AM187" s="517" t="e">
        <f ca="1">+IF(AND(ISNUMBER(OFFSET('Sanitation Data'!$G$10,0,10*ROW('Sanitation Data'!G181))),'Data Summary'!DB187="Yes"),OFFSET('Sanitation Data'!$G$10,0,10*ROW('Sanitation Data'!G181)),NA())</f>
        <v>#N/A</v>
      </c>
      <c r="AN187" s="517" t="e">
        <f ca="1">+IF(AND(ISNUMBER(OFFSET('Sanitation Data'!$G$11,0,10*ROW('Sanitation Data'!G181))),'Data Summary'!DC187="Yes"),OFFSET('Sanitation Data'!$G$11,0,10*ROW('Sanitation Data'!G181)),NA())</f>
        <v>#N/A</v>
      </c>
      <c r="AO187" s="517" t="e">
        <f ca="1">+IF(AND(ISNUMBER(OFFSET('Sanitation Data'!$G$12,0,10*ROW('Sanitation Data'!G181))),'Data Summary'!DD187="Yes"),OFFSET('Sanitation Data'!$G$12,0,10*ROW('Sanitation Data'!G181)),NA())</f>
        <v>#N/A</v>
      </c>
      <c r="AP187" s="517" t="e">
        <f ca="1">+IF(AND(ISNUMBER(OFFSET('Sanitation Data'!$H$4,0,10*ROW('Sanitation Data'!H181))),'Data Summary'!DE187="Yes"),100-OFFSET('Sanitation Data'!$H$4,0,10*ROW('Sanitation Data'!H181)),NA())</f>
        <v>#N/A</v>
      </c>
      <c r="AQ187" s="517" t="e">
        <f ca="1">+IF(AND(ISNUMBER(OFFSET('Sanitation Data'!$H$6,0,10*ROW('Sanitation Data'!H181))),'Data Summary'!DF187="Yes"),OFFSET('Sanitation Data'!$H$6,0,10*ROW('Sanitation Data'!H181)),NA())</f>
        <v>#N/A</v>
      </c>
      <c r="AR187" s="517" t="e">
        <f ca="1">+IF(AND(ISNUMBER(OFFSET('Sanitation Data'!$H$10,0,10*ROW('Sanitation Data'!H181))),'Data Summary'!DG187="Yes"),OFFSET('Sanitation Data'!$H$10,0,10*ROW('Sanitation Data'!H181)),NA())</f>
        <v>#N/A</v>
      </c>
      <c r="AS187" s="517" t="e">
        <f ca="1">+IF(AND(ISNUMBER(OFFSET('Sanitation Data'!$H$11,0,10*ROW('Sanitation Data'!H181))),'Data Summary'!DH187="Yes"),OFFSET('Sanitation Data'!$H$11,0,10*ROW('Sanitation Data'!H181)),NA())</f>
        <v>#N/A</v>
      </c>
      <c r="AT187" s="517" t="e">
        <f ca="1">+IF(AND(ISNUMBER(OFFSET('Sanitation Data'!$H$12,0,10*ROW('Sanitation Data'!H181))),'Data Summary'!DI187="Yes"),OFFSET('Sanitation Data'!$H$12,0,10*ROW('Sanitation Data'!H181)),NA())</f>
        <v>#N/A</v>
      </c>
      <c r="AU187" s="517" t="e">
        <f ca="1">+IF(AND(ISNUMBER(OFFSET('Sanitation Data'!$I$4,0,10*ROW('Sanitation Data'!I181))),'Data Summary'!DJ187="Yes"),100-OFFSET('Sanitation Data'!$I$4,0,10*ROW('Sanitation Data'!I181)),NA())</f>
        <v>#N/A</v>
      </c>
      <c r="AV187" s="517" t="e">
        <f ca="1">+IF(AND(ISNUMBER(OFFSET('Sanitation Data'!$I$6,0,10*ROW('Sanitation Data'!I181))),'Data Summary'!DK187="Yes"),OFFSET('Sanitation Data'!$I$6,0,10*ROW('Sanitation Data'!I181)),NA())</f>
        <v>#N/A</v>
      </c>
      <c r="AW187" s="517" t="e">
        <f ca="1">+IF(AND(ISNUMBER(OFFSET('Sanitation Data'!$I$10,0,10*ROW('Sanitation Data'!I181))),'Data Summary'!DL187="Yes"),OFFSET('Sanitation Data'!$I$10,0,10*ROW('Sanitation Data'!I181)),NA())</f>
        <v>#N/A</v>
      </c>
      <c r="AX187" s="517" t="e">
        <f ca="1">+IF(AND(ISNUMBER(OFFSET('Sanitation Data'!$I$11,0,10*ROW('Sanitation Data'!I181))),'Data Summary'!DM187="Yes"),OFFSET('Sanitation Data'!$I$11,0,10*ROW('Sanitation Data'!I181)),NA())</f>
        <v>#N/A</v>
      </c>
      <c r="AY187" s="517" t="e">
        <f ca="1">+IF(AND(ISNUMBER(OFFSET('Sanitation Data'!$I$12,0,10*ROW('Sanitation Data'!I181))),'Data Summary'!DN187="Yes"),OFFSET('Sanitation Data'!$I$12,0,10*ROW('Sanitation Data'!I181)),NA())</f>
        <v>#N/A</v>
      </c>
      <c r="AZ187" s="518" t="e">
        <f ca="1">+IF(AND(ISNUMBER(OFFSET('Hygiene Data'!$D$5,0,10*ROW('Hygiene Data'!D181))),'Data Summary'!DO187="Yes"),OFFSET('Hygiene Data'!$D$5,0,10*ROW('Hygiene Data'!D181)),NA())</f>
        <v>#N/A</v>
      </c>
      <c r="BA187" s="518" t="e">
        <f ca="1">+IF(AND(ISNUMBER(OFFSET('Hygiene Data'!$D$7,0,10*ROW('Hygiene Data'!D181))),'Data Summary'!DP187="Yes"),OFFSET('Hygiene Data'!$D$7,0,10*ROW('Hygiene Data'!D181)),NA())</f>
        <v>#N/A</v>
      </c>
      <c r="BB187" s="518" t="e">
        <f ca="1">+IF(AND(ISNUMBER(OFFSET('Hygiene Data'!$D$9,0,10*ROW('Hygiene Data'!D181))),'Data Summary'!DQ187="Yes"),OFFSET('Hygiene Data'!$D$9,0,10*ROW('Hygiene Data'!D181)),NA())</f>
        <v>#N/A</v>
      </c>
      <c r="BC187" s="518" t="e">
        <f ca="1">+IF(AND(ISNUMBER(OFFSET('Hygiene Data'!$E$5,0,10*ROW('Hygiene Data'!E181))),'Data Summary'!DR187="Yes"),OFFSET('Hygiene Data'!$E$5,0,10*ROW('Hygiene Data'!E181)),NA())</f>
        <v>#N/A</v>
      </c>
      <c r="BD187" s="518" t="e">
        <f ca="1">+IF(AND(ISNUMBER(OFFSET('Hygiene Data'!$E$7,0,10*ROW('Hygiene Data'!E181))),'Data Summary'!DS187="Yes"),OFFSET('Hygiene Data'!$E$7,0,10*ROW('Hygiene Data'!E181)),NA())</f>
        <v>#N/A</v>
      </c>
      <c r="BE187" s="518" t="e">
        <f ca="1">+IF(AND(ISNUMBER(OFFSET('Hygiene Data'!$E$9,0,10*ROW('Hygiene Data'!E181))),'Data Summary'!DT187="Yes"),OFFSET('Hygiene Data'!$E$9,0,10*ROW('Hygiene Data'!E181)),NA())</f>
        <v>#N/A</v>
      </c>
      <c r="BF187" s="518" t="e">
        <f ca="1">+IF(AND(ISNUMBER(OFFSET('Hygiene Data'!$F$5,0,10*ROW('Hygiene Data'!F181))),'Data Summary'!DU187="Yes"),OFFSET('Hygiene Data'!$F$5,0,10*ROW('Hygiene Data'!F181)),NA())</f>
        <v>#N/A</v>
      </c>
      <c r="BG187" s="518" t="e">
        <f ca="1">+IF(AND(ISNUMBER(OFFSET('Hygiene Data'!$F$7,0,10*ROW('Hygiene Data'!F181))),'Data Summary'!DV187="Yes"),OFFSET('Hygiene Data'!$F$7,0,10*ROW('Hygiene Data'!F181)),NA())</f>
        <v>#N/A</v>
      </c>
      <c r="BH187" s="518" t="e">
        <f ca="1">+IF(AND(ISNUMBER(OFFSET('Hygiene Data'!$F$9,0,10*ROW('Hygiene Data'!F181))),'Data Summary'!DW187="Yes"),OFFSET('Hygiene Data'!$F$9,0,10*ROW('Hygiene Data'!F181)),NA())</f>
        <v>#N/A</v>
      </c>
      <c r="BI187" s="518" t="e">
        <f ca="1">+IF(AND(ISNUMBER(OFFSET('Hygiene Data'!$G$5,0,10*ROW('Hygiene Data'!G181))),'Data Summary'!DX187="Yes"),OFFSET('Hygiene Data'!$G$5,0,10*ROW('Hygiene Data'!G181)),NA())</f>
        <v>#N/A</v>
      </c>
      <c r="BJ187" s="518" t="e">
        <f ca="1">+IF(AND(ISNUMBER(OFFSET('Hygiene Data'!$G$7,0,10*ROW('Hygiene Data'!G181))),'Data Summary'!DY187="Yes"),OFFSET('Hygiene Data'!$G$7,0,10*ROW('Hygiene Data'!G181)),NA())</f>
        <v>#N/A</v>
      </c>
      <c r="BK187" s="518" t="e">
        <f ca="1">+IF(AND(ISNUMBER(OFFSET('Hygiene Data'!$G$9,0,10*ROW('Hygiene Data'!G181))),'Data Summary'!DZ187="Yes"),OFFSET('Hygiene Data'!$G$9,0,10*ROW('Hygiene Data'!G181)),NA())</f>
        <v>#N/A</v>
      </c>
      <c r="BL187" s="518" t="e">
        <f ca="1">+IF(AND(ISNUMBER(OFFSET('Hygiene Data'!$H$5,0,10*ROW('Hygiene Data'!H181))),'Data Summary'!EA187="Yes"),OFFSET('Hygiene Data'!$H$5,0,10*ROW('Hygiene Data'!H181)),NA())</f>
        <v>#N/A</v>
      </c>
      <c r="BM187" s="518" t="e">
        <f ca="1">+IF(AND(ISNUMBER(OFFSET('Hygiene Data'!$H$7,0,10*ROW('Hygiene Data'!H181))),'Data Summary'!EB187="Yes"),OFFSET('Hygiene Data'!$H$7,0,10*ROW('Hygiene Data'!H181)),NA())</f>
        <v>#N/A</v>
      </c>
      <c r="BN187" s="518" t="e">
        <f ca="1">+IF(AND(ISNUMBER(OFFSET('Hygiene Data'!$H$9,0,10*ROW('Hygiene Data'!H181))),'Data Summary'!EC187="Yes"),OFFSET('Hygiene Data'!$H$9,0,10*ROW('Hygiene Data'!H181)),NA())</f>
        <v>#N/A</v>
      </c>
      <c r="BO187" s="518" t="e">
        <f ca="1">+IF(AND(ISNUMBER(OFFSET('Hygiene Data'!$I$5,0,10*ROW('Hygiene Data'!I181))),'Data Summary'!ED187="Yes"),OFFSET('Hygiene Data'!$I$5,0,10*ROW('Hygiene Data'!I181)),NA())</f>
        <v>#N/A</v>
      </c>
      <c r="BP187" s="518" t="e">
        <f ca="1">+IF(AND(ISNUMBER(OFFSET('Hygiene Data'!$I$7,0,10*ROW('Hygiene Data'!I181))),'Data Summary'!EE187="Yes"),OFFSET('Hygiene Data'!$I$7,0,10*ROW('Hygiene Data'!I181)),NA())</f>
        <v>#N/A</v>
      </c>
      <c r="BQ187" s="518" t="e">
        <f ca="1">+IF(AND(ISNUMBER(OFFSET('Hygiene Data'!$I$9,0,10*ROW('Hygiene Data'!I181))),'Data Summary'!EF187="Yes"),OFFSET('Hygiene Data'!$I$9,0,10*ROW('Hygiene Data'!I181)),NA())</f>
        <v>#N/A</v>
      </c>
    </row>
    <row r="188" spans="1:69" x14ac:dyDescent="0.25">
      <c r="A188" s="514" t="e">
        <f ca="1">+RIGHT('Data Summary'!A188,LEN('Data Summary'!A188)-9)</f>
        <v>#VALUE!</v>
      </c>
      <c r="B188" s="488" t="str">
        <f ca="1">+IF(ISTEXT('Data Summary'!B188),'Data Summary'!B188,"")</f>
        <v/>
      </c>
      <c r="C188" s="515" t="e">
        <f ca="1">+VALUE('Data Summary'!C188)</f>
        <v>#VALUE!</v>
      </c>
      <c r="D188" s="516" t="e">
        <f ca="1">+IF(AND(ISNUMBER(OFFSET('Water Data'!$D$4,0,10*ROW('Water Data'!D182))),'Data Summary'!BS188="Yes"),100-OFFSET('Water Data'!$D$4,0,10*ROW('Water Data'!D182)),NA())</f>
        <v>#N/A</v>
      </c>
      <c r="E188" s="516" t="e">
        <f ca="1">+IF(AND(ISNUMBER(OFFSET('Water Data'!$D$6,0,10*ROW('Water Data'!D182))),'Data Summary'!BT188="Yes"),OFFSET('Water Data'!$D$6,0,10*ROW('Water Data'!D182)),NA())</f>
        <v>#N/A</v>
      </c>
      <c r="F188" s="516" t="e">
        <f ca="1">+IF(AND(ISNUMBER(OFFSET('Water Data'!$D$9,0,10*ROW('Water Data'!D182))),'Data Summary'!BU188="Yes"),OFFSET('Water Data'!$D$9,0,10*ROW('Water Data'!D182)),NA())</f>
        <v>#N/A</v>
      </c>
      <c r="G188" s="516" t="e">
        <f ca="1">+IF(AND(ISNUMBER(OFFSET('Water Data'!$E$4,0,10*ROW('Water Data'!E182))),'Data Summary'!BV188="Yes"),100-OFFSET('Water Data'!$E$4,0,10*ROW('Water Data'!E182)),NA())</f>
        <v>#N/A</v>
      </c>
      <c r="H188" s="516" t="e">
        <f ca="1">+IF(AND(ISNUMBER(OFFSET('Water Data'!$E$6,0,10*ROW('Water Data'!E182))),'Data Summary'!BW188="Yes"),OFFSET('Water Data'!$E$6,0,10*ROW('Water Data'!E182)),NA())</f>
        <v>#N/A</v>
      </c>
      <c r="I188" s="516" t="e">
        <f ca="1">+IF(AND(ISNUMBER(OFFSET('Water Data'!$E$9,0,10*ROW('Water Data'!E182))),'Data Summary'!BX188="Yes"),OFFSET('Water Data'!$E$9,0,10*ROW('Water Data'!E182)),NA())</f>
        <v>#N/A</v>
      </c>
      <c r="J188" s="516" t="e">
        <f ca="1">+IF(AND(ISNUMBER(OFFSET('Water Data'!$F$4,0,10*ROW('Water Data'!F182))),'Data Summary'!BY188="Yes"),100-OFFSET('Water Data'!$F$4,0,10*ROW('Water Data'!F182)),NA())</f>
        <v>#N/A</v>
      </c>
      <c r="K188" s="516" t="e">
        <f ca="1">+IF(AND(ISNUMBER(OFFSET('Water Data'!$F$6,0,10*ROW('Water Data'!F182))),'Data Summary'!BZ188="Yes"),OFFSET('Water Data'!$F$6,0,10*ROW('Water Data'!F182)),NA())</f>
        <v>#N/A</v>
      </c>
      <c r="L188" s="516" t="e">
        <f ca="1">+IF(AND(ISNUMBER(OFFSET('Water Data'!$F$9,0,10*ROW('Water Data'!F182))),'Data Summary'!CA188="Yes"),OFFSET('Water Data'!$F$9,0,10*ROW('Water Data'!F182)),NA())</f>
        <v>#N/A</v>
      </c>
      <c r="M188" s="516" t="e">
        <f ca="1">+IF(AND(ISNUMBER(OFFSET('Water Data'!$G$4,0,10*ROW('Water Data'!G182))),'Data Summary'!CB188="Yes"),100-OFFSET('Water Data'!$G$4,0,10*ROW('Water Data'!G182)),NA())</f>
        <v>#N/A</v>
      </c>
      <c r="N188" s="516" t="e">
        <f ca="1">+IF(AND(ISNUMBER(OFFSET('Water Data'!$G$6,0,10*ROW('Water Data'!G182))),'Data Summary'!CC188="Yes"),OFFSET('Water Data'!$G$6,0,10*ROW('Water Data'!G182)),NA())</f>
        <v>#N/A</v>
      </c>
      <c r="O188" s="516" t="e">
        <f ca="1">+IF(AND(ISNUMBER(OFFSET('Water Data'!$G$9,0,10*ROW('Water Data'!G182))),'Data Summary'!CD188="Yes"),OFFSET('Water Data'!$G$9,0,10*ROW('Water Data'!G182)),NA())</f>
        <v>#N/A</v>
      </c>
      <c r="P188" s="516" t="e">
        <f ca="1">+IF(AND(ISNUMBER(OFFSET('Water Data'!$H$4,0,10*ROW('Water Data'!H182))),'Data Summary'!CE188="Yes"),100-OFFSET('Water Data'!$H$4,0,10*ROW('Water Data'!H182)),NA())</f>
        <v>#N/A</v>
      </c>
      <c r="Q188" s="516" t="e">
        <f ca="1">+IF(AND(ISNUMBER(OFFSET('Water Data'!$H$6,0,10*ROW('Water Data'!H182))),'Data Summary'!CF188="Yes"),OFFSET('Water Data'!$H$6,0,10*ROW('Water Data'!H182)),NA())</f>
        <v>#N/A</v>
      </c>
      <c r="R188" s="516" t="e">
        <f ca="1">+IF(AND(ISNUMBER(OFFSET('Water Data'!$H$9,0,10*ROW('Water Data'!H182))),'Data Summary'!CG188="Yes"),OFFSET('Water Data'!$H$9,0,10*ROW('Water Data'!H182)),NA())</f>
        <v>#N/A</v>
      </c>
      <c r="S188" s="516" t="e">
        <f ca="1">+IF(AND(ISNUMBER(OFFSET('Water Data'!$I$4,0,10*ROW('Water Data'!I182))),'Data Summary'!CH188="Yes"),100-OFFSET('Water Data'!$I$4,0,10*ROW('Water Data'!I182)),NA())</f>
        <v>#N/A</v>
      </c>
      <c r="T188" s="516" t="e">
        <f ca="1">+IF(AND(ISNUMBER(OFFSET('Water Data'!$I$6,0,10*ROW('Water Data'!I182))),'Data Summary'!CI188="Yes"),OFFSET('Water Data'!$I$6,0,10*ROW('Water Data'!I182)),NA())</f>
        <v>#N/A</v>
      </c>
      <c r="U188" s="516" t="e">
        <f ca="1">+IF(AND(ISNUMBER(OFFSET('Water Data'!$I$9,0,10*ROW('Water Data'!I182))),'Data Summary'!CJ188="Yes"),OFFSET('Water Data'!$I$9,0,10*ROW('Water Data'!I182)),NA())</f>
        <v>#N/A</v>
      </c>
      <c r="V188" s="517" t="e">
        <f ca="1">+IF(AND(ISNUMBER(OFFSET('Sanitation Data'!$D$4,0,10*ROW('Sanitation Data'!D182))),'Data Summary'!CK188="Yes"),100-OFFSET('Sanitation Data'!$D$4,0,10*ROW('Sanitation Data'!D182)),NA())</f>
        <v>#N/A</v>
      </c>
      <c r="W188" s="517" t="e">
        <f ca="1">+IF(AND(ISNUMBER(OFFSET('Sanitation Data'!$D$6,0,10*ROW('Sanitation Data'!D182))),'Data Summary'!CL188="Yes"),OFFSET('Sanitation Data'!$D$6,0,10*ROW('Sanitation Data'!D182)),NA())</f>
        <v>#N/A</v>
      </c>
      <c r="X188" s="517" t="e">
        <f ca="1">+IF(AND(ISNUMBER(OFFSET('Sanitation Data'!$D$10,0,10*ROW('Sanitation Data'!D182))),'Data Summary'!CM188="Yes"),OFFSET('Sanitation Data'!$D$10,0,10*ROW('Sanitation Data'!D182)),NA())</f>
        <v>#N/A</v>
      </c>
      <c r="Y188" s="517" t="e">
        <f ca="1">+IF(AND(ISNUMBER(OFFSET('Sanitation Data'!$D$11,0,10*ROW('Sanitation Data'!D182))),'Data Summary'!CN188="Yes"),OFFSET('Sanitation Data'!$D$11,0,10*ROW('Sanitation Data'!D182)),NA())</f>
        <v>#N/A</v>
      </c>
      <c r="Z188" s="517" t="e">
        <f ca="1">+IF(AND(ISNUMBER(OFFSET('Sanitation Data'!$D$12,0,10*ROW('Sanitation Data'!D182))),'Data Summary'!CO188="Yes"),OFFSET('Sanitation Data'!$D$12,0,10*ROW('Sanitation Data'!D182)),NA())</f>
        <v>#N/A</v>
      </c>
      <c r="AA188" s="517" t="e">
        <f ca="1">+IF(AND(ISNUMBER(OFFSET('Sanitation Data'!$E$4,0,10*ROW('Sanitation Data'!E182))),'Data Summary'!CP188="Yes"),100-OFFSET('Sanitation Data'!$E$4,0,10*ROW('Sanitation Data'!E182)),NA())</f>
        <v>#N/A</v>
      </c>
      <c r="AB188" s="517" t="e">
        <f ca="1">+IF(AND(ISNUMBER(OFFSET('Sanitation Data'!$E$6,0,10*ROW('Sanitation Data'!E182))),'Data Summary'!CQ188="Yes"),OFFSET('Sanitation Data'!$E$6,0,10*ROW('Sanitation Data'!E182)),NA())</f>
        <v>#N/A</v>
      </c>
      <c r="AC188" s="517" t="e">
        <f ca="1">+IF(AND(ISNUMBER(OFFSET('Sanitation Data'!$E$10,0,10*ROW('Sanitation Data'!E182))),'Data Summary'!CR188="Yes"),OFFSET('Sanitation Data'!$E$10,0,10*ROW('Sanitation Data'!E182)),NA())</f>
        <v>#N/A</v>
      </c>
      <c r="AD188" s="517" t="e">
        <f ca="1">+IF(AND(ISNUMBER(OFFSET('Sanitation Data'!$E$11,0,10*ROW('Sanitation Data'!E182))),'Data Summary'!CS188="Yes"),OFFSET('Sanitation Data'!$E$11,0,10*ROW('Sanitation Data'!E182)),NA())</f>
        <v>#N/A</v>
      </c>
      <c r="AE188" s="517" t="e">
        <f ca="1">+IF(AND(ISNUMBER(OFFSET('Sanitation Data'!$E$12,0,10*ROW('Sanitation Data'!E182))),'Data Summary'!CT188="Yes"),OFFSET('Sanitation Data'!$E$12,0,10*ROW('Sanitation Data'!E182)),NA())</f>
        <v>#N/A</v>
      </c>
      <c r="AF188" s="517" t="e">
        <f ca="1">+IF(AND(ISNUMBER(OFFSET('Sanitation Data'!$F$4,0,10*ROW('Sanitation Data'!F182))),'Data Summary'!CU188="Yes"),100-OFFSET('Sanitation Data'!$F$4,0,10*ROW('Sanitation Data'!F182)),NA())</f>
        <v>#N/A</v>
      </c>
      <c r="AG188" s="517" t="e">
        <f ca="1">+IF(AND(ISNUMBER(OFFSET('Sanitation Data'!$F$6,0,10*ROW('Sanitation Data'!F182))),'Data Summary'!CV188="Yes"),OFFSET('Sanitation Data'!$F$6,0,10*ROW('Sanitation Data'!F182)),NA())</f>
        <v>#N/A</v>
      </c>
      <c r="AH188" s="517" t="e">
        <f ca="1">+IF(AND(ISNUMBER(OFFSET('Sanitation Data'!$F$10,0,10*ROW('Sanitation Data'!F182))),'Data Summary'!CW188="Yes"),OFFSET('Sanitation Data'!$F$10,0,10*ROW('Sanitation Data'!F182)),NA())</f>
        <v>#N/A</v>
      </c>
      <c r="AI188" s="517" t="e">
        <f ca="1">+IF(AND(ISNUMBER(OFFSET('Sanitation Data'!$F$11,0,10*ROW('Sanitation Data'!F182))),'Data Summary'!CX188="Yes"),OFFSET('Sanitation Data'!$F$11,0,10*ROW('Sanitation Data'!F182)),NA())</f>
        <v>#N/A</v>
      </c>
      <c r="AJ188" s="517" t="e">
        <f ca="1">+IF(AND(ISNUMBER(OFFSET('Sanitation Data'!$F$12,0,10*ROW('Sanitation Data'!F182))),'Data Summary'!CY188="Yes"),OFFSET('Sanitation Data'!$F$12,0,10*ROW('Sanitation Data'!F182)),NA())</f>
        <v>#N/A</v>
      </c>
      <c r="AK188" s="517" t="e">
        <f ca="1">+IF(AND(ISNUMBER(OFFSET('Sanitation Data'!$G$4,0,10*ROW('Sanitation Data'!G182))),'Data Summary'!CZ188="Yes"),100-OFFSET('Sanitation Data'!$G$4,0,10*ROW('Sanitation Data'!G182)),NA())</f>
        <v>#N/A</v>
      </c>
      <c r="AL188" s="517" t="e">
        <f ca="1">+IF(AND(ISNUMBER(OFFSET('Sanitation Data'!$G$6,0,10*ROW('Sanitation Data'!G182))),'Data Summary'!DA188="Yes"),OFFSET('Sanitation Data'!$G$6,0,10*ROW('Sanitation Data'!G182)),NA())</f>
        <v>#N/A</v>
      </c>
      <c r="AM188" s="517" t="e">
        <f ca="1">+IF(AND(ISNUMBER(OFFSET('Sanitation Data'!$G$10,0,10*ROW('Sanitation Data'!G182))),'Data Summary'!DB188="Yes"),OFFSET('Sanitation Data'!$G$10,0,10*ROW('Sanitation Data'!G182)),NA())</f>
        <v>#N/A</v>
      </c>
      <c r="AN188" s="517" t="e">
        <f ca="1">+IF(AND(ISNUMBER(OFFSET('Sanitation Data'!$G$11,0,10*ROW('Sanitation Data'!G182))),'Data Summary'!DC188="Yes"),OFFSET('Sanitation Data'!$G$11,0,10*ROW('Sanitation Data'!G182)),NA())</f>
        <v>#N/A</v>
      </c>
      <c r="AO188" s="517" t="e">
        <f ca="1">+IF(AND(ISNUMBER(OFFSET('Sanitation Data'!$G$12,0,10*ROW('Sanitation Data'!G182))),'Data Summary'!DD188="Yes"),OFFSET('Sanitation Data'!$G$12,0,10*ROW('Sanitation Data'!G182)),NA())</f>
        <v>#N/A</v>
      </c>
      <c r="AP188" s="517" t="e">
        <f ca="1">+IF(AND(ISNUMBER(OFFSET('Sanitation Data'!$H$4,0,10*ROW('Sanitation Data'!H182))),'Data Summary'!DE188="Yes"),100-OFFSET('Sanitation Data'!$H$4,0,10*ROW('Sanitation Data'!H182)),NA())</f>
        <v>#N/A</v>
      </c>
      <c r="AQ188" s="517" t="e">
        <f ca="1">+IF(AND(ISNUMBER(OFFSET('Sanitation Data'!$H$6,0,10*ROW('Sanitation Data'!H182))),'Data Summary'!DF188="Yes"),OFFSET('Sanitation Data'!$H$6,0,10*ROW('Sanitation Data'!H182)),NA())</f>
        <v>#N/A</v>
      </c>
      <c r="AR188" s="517" t="e">
        <f ca="1">+IF(AND(ISNUMBER(OFFSET('Sanitation Data'!$H$10,0,10*ROW('Sanitation Data'!H182))),'Data Summary'!DG188="Yes"),OFFSET('Sanitation Data'!$H$10,0,10*ROW('Sanitation Data'!H182)),NA())</f>
        <v>#N/A</v>
      </c>
      <c r="AS188" s="517" t="e">
        <f ca="1">+IF(AND(ISNUMBER(OFFSET('Sanitation Data'!$H$11,0,10*ROW('Sanitation Data'!H182))),'Data Summary'!DH188="Yes"),OFFSET('Sanitation Data'!$H$11,0,10*ROW('Sanitation Data'!H182)),NA())</f>
        <v>#N/A</v>
      </c>
      <c r="AT188" s="517" t="e">
        <f ca="1">+IF(AND(ISNUMBER(OFFSET('Sanitation Data'!$H$12,0,10*ROW('Sanitation Data'!H182))),'Data Summary'!DI188="Yes"),OFFSET('Sanitation Data'!$H$12,0,10*ROW('Sanitation Data'!H182)),NA())</f>
        <v>#N/A</v>
      </c>
      <c r="AU188" s="517" t="e">
        <f ca="1">+IF(AND(ISNUMBER(OFFSET('Sanitation Data'!$I$4,0,10*ROW('Sanitation Data'!I182))),'Data Summary'!DJ188="Yes"),100-OFFSET('Sanitation Data'!$I$4,0,10*ROW('Sanitation Data'!I182)),NA())</f>
        <v>#N/A</v>
      </c>
      <c r="AV188" s="517" t="e">
        <f ca="1">+IF(AND(ISNUMBER(OFFSET('Sanitation Data'!$I$6,0,10*ROW('Sanitation Data'!I182))),'Data Summary'!DK188="Yes"),OFFSET('Sanitation Data'!$I$6,0,10*ROW('Sanitation Data'!I182)),NA())</f>
        <v>#N/A</v>
      </c>
      <c r="AW188" s="517" t="e">
        <f ca="1">+IF(AND(ISNUMBER(OFFSET('Sanitation Data'!$I$10,0,10*ROW('Sanitation Data'!I182))),'Data Summary'!DL188="Yes"),OFFSET('Sanitation Data'!$I$10,0,10*ROW('Sanitation Data'!I182)),NA())</f>
        <v>#N/A</v>
      </c>
      <c r="AX188" s="517" t="e">
        <f ca="1">+IF(AND(ISNUMBER(OFFSET('Sanitation Data'!$I$11,0,10*ROW('Sanitation Data'!I182))),'Data Summary'!DM188="Yes"),OFFSET('Sanitation Data'!$I$11,0,10*ROW('Sanitation Data'!I182)),NA())</f>
        <v>#N/A</v>
      </c>
      <c r="AY188" s="517" t="e">
        <f ca="1">+IF(AND(ISNUMBER(OFFSET('Sanitation Data'!$I$12,0,10*ROW('Sanitation Data'!I182))),'Data Summary'!DN188="Yes"),OFFSET('Sanitation Data'!$I$12,0,10*ROW('Sanitation Data'!I182)),NA())</f>
        <v>#N/A</v>
      </c>
      <c r="AZ188" s="518" t="e">
        <f ca="1">+IF(AND(ISNUMBER(OFFSET('Hygiene Data'!$D$5,0,10*ROW('Hygiene Data'!D182))),'Data Summary'!DO188="Yes"),OFFSET('Hygiene Data'!$D$5,0,10*ROW('Hygiene Data'!D182)),NA())</f>
        <v>#N/A</v>
      </c>
      <c r="BA188" s="518" t="e">
        <f ca="1">+IF(AND(ISNUMBER(OFFSET('Hygiene Data'!$D$7,0,10*ROW('Hygiene Data'!D182))),'Data Summary'!DP188="Yes"),OFFSET('Hygiene Data'!$D$7,0,10*ROW('Hygiene Data'!D182)),NA())</f>
        <v>#N/A</v>
      </c>
      <c r="BB188" s="518" t="e">
        <f ca="1">+IF(AND(ISNUMBER(OFFSET('Hygiene Data'!$D$9,0,10*ROW('Hygiene Data'!D182))),'Data Summary'!DQ188="Yes"),OFFSET('Hygiene Data'!$D$9,0,10*ROW('Hygiene Data'!D182)),NA())</f>
        <v>#N/A</v>
      </c>
      <c r="BC188" s="518" t="e">
        <f ca="1">+IF(AND(ISNUMBER(OFFSET('Hygiene Data'!$E$5,0,10*ROW('Hygiene Data'!E182))),'Data Summary'!DR188="Yes"),OFFSET('Hygiene Data'!$E$5,0,10*ROW('Hygiene Data'!E182)),NA())</f>
        <v>#N/A</v>
      </c>
      <c r="BD188" s="518" t="e">
        <f ca="1">+IF(AND(ISNUMBER(OFFSET('Hygiene Data'!$E$7,0,10*ROW('Hygiene Data'!E182))),'Data Summary'!DS188="Yes"),OFFSET('Hygiene Data'!$E$7,0,10*ROW('Hygiene Data'!E182)),NA())</f>
        <v>#N/A</v>
      </c>
      <c r="BE188" s="518" t="e">
        <f ca="1">+IF(AND(ISNUMBER(OFFSET('Hygiene Data'!$E$9,0,10*ROW('Hygiene Data'!E182))),'Data Summary'!DT188="Yes"),OFFSET('Hygiene Data'!$E$9,0,10*ROW('Hygiene Data'!E182)),NA())</f>
        <v>#N/A</v>
      </c>
      <c r="BF188" s="518" t="e">
        <f ca="1">+IF(AND(ISNUMBER(OFFSET('Hygiene Data'!$F$5,0,10*ROW('Hygiene Data'!F182))),'Data Summary'!DU188="Yes"),OFFSET('Hygiene Data'!$F$5,0,10*ROW('Hygiene Data'!F182)),NA())</f>
        <v>#N/A</v>
      </c>
      <c r="BG188" s="518" t="e">
        <f ca="1">+IF(AND(ISNUMBER(OFFSET('Hygiene Data'!$F$7,0,10*ROW('Hygiene Data'!F182))),'Data Summary'!DV188="Yes"),OFFSET('Hygiene Data'!$F$7,0,10*ROW('Hygiene Data'!F182)),NA())</f>
        <v>#N/A</v>
      </c>
      <c r="BH188" s="518" t="e">
        <f ca="1">+IF(AND(ISNUMBER(OFFSET('Hygiene Data'!$F$9,0,10*ROW('Hygiene Data'!F182))),'Data Summary'!DW188="Yes"),OFFSET('Hygiene Data'!$F$9,0,10*ROW('Hygiene Data'!F182)),NA())</f>
        <v>#N/A</v>
      </c>
      <c r="BI188" s="518" t="e">
        <f ca="1">+IF(AND(ISNUMBER(OFFSET('Hygiene Data'!$G$5,0,10*ROW('Hygiene Data'!G182))),'Data Summary'!DX188="Yes"),OFFSET('Hygiene Data'!$G$5,0,10*ROW('Hygiene Data'!G182)),NA())</f>
        <v>#N/A</v>
      </c>
      <c r="BJ188" s="518" t="e">
        <f ca="1">+IF(AND(ISNUMBER(OFFSET('Hygiene Data'!$G$7,0,10*ROW('Hygiene Data'!G182))),'Data Summary'!DY188="Yes"),OFFSET('Hygiene Data'!$G$7,0,10*ROW('Hygiene Data'!G182)),NA())</f>
        <v>#N/A</v>
      </c>
      <c r="BK188" s="518" t="e">
        <f ca="1">+IF(AND(ISNUMBER(OFFSET('Hygiene Data'!$G$9,0,10*ROW('Hygiene Data'!G182))),'Data Summary'!DZ188="Yes"),OFFSET('Hygiene Data'!$G$9,0,10*ROW('Hygiene Data'!G182)),NA())</f>
        <v>#N/A</v>
      </c>
      <c r="BL188" s="518" t="e">
        <f ca="1">+IF(AND(ISNUMBER(OFFSET('Hygiene Data'!$H$5,0,10*ROW('Hygiene Data'!H182))),'Data Summary'!EA188="Yes"),OFFSET('Hygiene Data'!$H$5,0,10*ROW('Hygiene Data'!H182)),NA())</f>
        <v>#N/A</v>
      </c>
      <c r="BM188" s="518" t="e">
        <f ca="1">+IF(AND(ISNUMBER(OFFSET('Hygiene Data'!$H$7,0,10*ROW('Hygiene Data'!H182))),'Data Summary'!EB188="Yes"),OFFSET('Hygiene Data'!$H$7,0,10*ROW('Hygiene Data'!H182)),NA())</f>
        <v>#N/A</v>
      </c>
      <c r="BN188" s="518" t="e">
        <f ca="1">+IF(AND(ISNUMBER(OFFSET('Hygiene Data'!$H$9,0,10*ROW('Hygiene Data'!H182))),'Data Summary'!EC188="Yes"),OFFSET('Hygiene Data'!$H$9,0,10*ROW('Hygiene Data'!H182)),NA())</f>
        <v>#N/A</v>
      </c>
      <c r="BO188" s="518" t="e">
        <f ca="1">+IF(AND(ISNUMBER(OFFSET('Hygiene Data'!$I$5,0,10*ROW('Hygiene Data'!I182))),'Data Summary'!ED188="Yes"),OFFSET('Hygiene Data'!$I$5,0,10*ROW('Hygiene Data'!I182)),NA())</f>
        <v>#N/A</v>
      </c>
      <c r="BP188" s="518" t="e">
        <f ca="1">+IF(AND(ISNUMBER(OFFSET('Hygiene Data'!$I$7,0,10*ROW('Hygiene Data'!I182))),'Data Summary'!EE188="Yes"),OFFSET('Hygiene Data'!$I$7,0,10*ROW('Hygiene Data'!I182)),NA())</f>
        <v>#N/A</v>
      </c>
      <c r="BQ188" s="518" t="e">
        <f ca="1">+IF(AND(ISNUMBER(OFFSET('Hygiene Data'!$I$9,0,10*ROW('Hygiene Data'!I182))),'Data Summary'!EF188="Yes"),OFFSET('Hygiene Data'!$I$9,0,10*ROW('Hygiene Data'!I182)),NA())</f>
        <v>#N/A</v>
      </c>
    </row>
    <row r="189" spans="1:69" x14ac:dyDescent="0.25">
      <c r="A189" s="514" t="e">
        <f ca="1">+RIGHT('Data Summary'!A189,LEN('Data Summary'!A189)-9)</f>
        <v>#VALUE!</v>
      </c>
      <c r="B189" s="488" t="str">
        <f ca="1">+IF(ISTEXT('Data Summary'!B189),'Data Summary'!B189,"")</f>
        <v/>
      </c>
      <c r="C189" s="515" t="e">
        <f ca="1">+VALUE('Data Summary'!C189)</f>
        <v>#VALUE!</v>
      </c>
      <c r="D189" s="516" t="e">
        <f ca="1">+IF(AND(ISNUMBER(OFFSET('Water Data'!$D$4,0,10*ROW('Water Data'!D183))),'Data Summary'!BS189="Yes"),100-OFFSET('Water Data'!$D$4,0,10*ROW('Water Data'!D183)),NA())</f>
        <v>#N/A</v>
      </c>
      <c r="E189" s="516" t="e">
        <f ca="1">+IF(AND(ISNUMBER(OFFSET('Water Data'!$D$6,0,10*ROW('Water Data'!D183))),'Data Summary'!BT189="Yes"),OFFSET('Water Data'!$D$6,0,10*ROW('Water Data'!D183)),NA())</f>
        <v>#N/A</v>
      </c>
      <c r="F189" s="516" t="e">
        <f ca="1">+IF(AND(ISNUMBER(OFFSET('Water Data'!$D$9,0,10*ROW('Water Data'!D183))),'Data Summary'!BU189="Yes"),OFFSET('Water Data'!$D$9,0,10*ROW('Water Data'!D183)),NA())</f>
        <v>#N/A</v>
      </c>
      <c r="G189" s="516" t="e">
        <f ca="1">+IF(AND(ISNUMBER(OFFSET('Water Data'!$E$4,0,10*ROW('Water Data'!E183))),'Data Summary'!BV189="Yes"),100-OFFSET('Water Data'!$E$4,0,10*ROW('Water Data'!E183)),NA())</f>
        <v>#N/A</v>
      </c>
      <c r="H189" s="516" t="e">
        <f ca="1">+IF(AND(ISNUMBER(OFFSET('Water Data'!$E$6,0,10*ROW('Water Data'!E183))),'Data Summary'!BW189="Yes"),OFFSET('Water Data'!$E$6,0,10*ROW('Water Data'!E183)),NA())</f>
        <v>#N/A</v>
      </c>
      <c r="I189" s="516" t="e">
        <f ca="1">+IF(AND(ISNUMBER(OFFSET('Water Data'!$E$9,0,10*ROW('Water Data'!E183))),'Data Summary'!BX189="Yes"),OFFSET('Water Data'!$E$9,0,10*ROW('Water Data'!E183)),NA())</f>
        <v>#N/A</v>
      </c>
      <c r="J189" s="516" t="e">
        <f ca="1">+IF(AND(ISNUMBER(OFFSET('Water Data'!$F$4,0,10*ROW('Water Data'!F183))),'Data Summary'!BY189="Yes"),100-OFFSET('Water Data'!$F$4,0,10*ROW('Water Data'!F183)),NA())</f>
        <v>#N/A</v>
      </c>
      <c r="K189" s="516" t="e">
        <f ca="1">+IF(AND(ISNUMBER(OFFSET('Water Data'!$F$6,0,10*ROW('Water Data'!F183))),'Data Summary'!BZ189="Yes"),OFFSET('Water Data'!$F$6,0,10*ROW('Water Data'!F183)),NA())</f>
        <v>#N/A</v>
      </c>
      <c r="L189" s="516" t="e">
        <f ca="1">+IF(AND(ISNUMBER(OFFSET('Water Data'!$F$9,0,10*ROW('Water Data'!F183))),'Data Summary'!CA189="Yes"),OFFSET('Water Data'!$F$9,0,10*ROW('Water Data'!F183)),NA())</f>
        <v>#N/A</v>
      </c>
      <c r="M189" s="516" t="e">
        <f ca="1">+IF(AND(ISNUMBER(OFFSET('Water Data'!$G$4,0,10*ROW('Water Data'!G183))),'Data Summary'!CB189="Yes"),100-OFFSET('Water Data'!$G$4,0,10*ROW('Water Data'!G183)),NA())</f>
        <v>#N/A</v>
      </c>
      <c r="N189" s="516" t="e">
        <f ca="1">+IF(AND(ISNUMBER(OFFSET('Water Data'!$G$6,0,10*ROW('Water Data'!G183))),'Data Summary'!CC189="Yes"),OFFSET('Water Data'!$G$6,0,10*ROW('Water Data'!G183)),NA())</f>
        <v>#N/A</v>
      </c>
      <c r="O189" s="516" t="e">
        <f ca="1">+IF(AND(ISNUMBER(OFFSET('Water Data'!$G$9,0,10*ROW('Water Data'!G183))),'Data Summary'!CD189="Yes"),OFFSET('Water Data'!$G$9,0,10*ROW('Water Data'!G183)),NA())</f>
        <v>#N/A</v>
      </c>
      <c r="P189" s="516" t="e">
        <f ca="1">+IF(AND(ISNUMBER(OFFSET('Water Data'!$H$4,0,10*ROW('Water Data'!H183))),'Data Summary'!CE189="Yes"),100-OFFSET('Water Data'!$H$4,0,10*ROW('Water Data'!H183)),NA())</f>
        <v>#N/A</v>
      </c>
      <c r="Q189" s="516" t="e">
        <f ca="1">+IF(AND(ISNUMBER(OFFSET('Water Data'!$H$6,0,10*ROW('Water Data'!H183))),'Data Summary'!CF189="Yes"),OFFSET('Water Data'!$H$6,0,10*ROW('Water Data'!H183)),NA())</f>
        <v>#N/A</v>
      </c>
      <c r="R189" s="516" t="e">
        <f ca="1">+IF(AND(ISNUMBER(OFFSET('Water Data'!$H$9,0,10*ROW('Water Data'!H183))),'Data Summary'!CG189="Yes"),OFFSET('Water Data'!$H$9,0,10*ROW('Water Data'!H183)),NA())</f>
        <v>#N/A</v>
      </c>
      <c r="S189" s="516" t="e">
        <f ca="1">+IF(AND(ISNUMBER(OFFSET('Water Data'!$I$4,0,10*ROW('Water Data'!I183))),'Data Summary'!CH189="Yes"),100-OFFSET('Water Data'!$I$4,0,10*ROW('Water Data'!I183)),NA())</f>
        <v>#N/A</v>
      </c>
      <c r="T189" s="516" t="e">
        <f ca="1">+IF(AND(ISNUMBER(OFFSET('Water Data'!$I$6,0,10*ROW('Water Data'!I183))),'Data Summary'!CI189="Yes"),OFFSET('Water Data'!$I$6,0,10*ROW('Water Data'!I183)),NA())</f>
        <v>#N/A</v>
      </c>
      <c r="U189" s="516" t="e">
        <f ca="1">+IF(AND(ISNUMBER(OFFSET('Water Data'!$I$9,0,10*ROW('Water Data'!I183))),'Data Summary'!CJ189="Yes"),OFFSET('Water Data'!$I$9,0,10*ROW('Water Data'!I183)),NA())</f>
        <v>#N/A</v>
      </c>
      <c r="V189" s="517" t="e">
        <f ca="1">+IF(AND(ISNUMBER(OFFSET('Sanitation Data'!$D$4,0,10*ROW('Sanitation Data'!D183))),'Data Summary'!CK189="Yes"),100-OFFSET('Sanitation Data'!$D$4,0,10*ROW('Sanitation Data'!D183)),NA())</f>
        <v>#N/A</v>
      </c>
      <c r="W189" s="517" t="e">
        <f ca="1">+IF(AND(ISNUMBER(OFFSET('Sanitation Data'!$D$6,0,10*ROW('Sanitation Data'!D183))),'Data Summary'!CL189="Yes"),OFFSET('Sanitation Data'!$D$6,0,10*ROW('Sanitation Data'!D183)),NA())</f>
        <v>#N/A</v>
      </c>
      <c r="X189" s="517" t="e">
        <f ca="1">+IF(AND(ISNUMBER(OFFSET('Sanitation Data'!$D$10,0,10*ROW('Sanitation Data'!D183))),'Data Summary'!CM189="Yes"),OFFSET('Sanitation Data'!$D$10,0,10*ROW('Sanitation Data'!D183)),NA())</f>
        <v>#N/A</v>
      </c>
      <c r="Y189" s="517" t="e">
        <f ca="1">+IF(AND(ISNUMBER(OFFSET('Sanitation Data'!$D$11,0,10*ROW('Sanitation Data'!D183))),'Data Summary'!CN189="Yes"),OFFSET('Sanitation Data'!$D$11,0,10*ROW('Sanitation Data'!D183)),NA())</f>
        <v>#N/A</v>
      </c>
      <c r="Z189" s="517" t="e">
        <f ca="1">+IF(AND(ISNUMBER(OFFSET('Sanitation Data'!$D$12,0,10*ROW('Sanitation Data'!D183))),'Data Summary'!CO189="Yes"),OFFSET('Sanitation Data'!$D$12,0,10*ROW('Sanitation Data'!D183)),NA())</f>
        <v>#N/A</v>
      </c>
      <c r="AA189" s="517" t="e">
        <f ca="1">+IF(AND(ISNUMBER(OFFSET('Sanitation Data'!$E$4,0,10*ROW('Sanitation Data'!E183))),'Data Summary'!CP189="Yes"),100-OFFSET('Sanitation Data'!$E$4,0,10*ROW('Sanitation Data'!E183)),NA())</f>
        <v>#N/A</v>
      </c>
      <c r="AB189" s="517" t="e">
        <f ca="1">+IF(AND(ISNUMBER(OFFSET('Sanitation Data'!$E$6,0,10*ROW('Sanitation Data'!E183))),'Data Summary'!CQ189="Yes"),OFFSET('Sanitation Data'!$E$6,0,10*ROW('Sanitation Data'!E183)),NA())</f>
        <v>#N/A</v>
      </c>
      <c r="AC189" s="517" t="e">
        <f ca="1">+IF(AND(ISNUMBER(OFFSET('Sanitation Data'!$E$10,0,10*ROW('Sanitation Data'!E183))),'Data Summary'!CR189="Yes"),OFFSET('Sanitation Data'!$E$10,0,10*ROW('Sanitation Data'!E183)),NA())</f>
        <v>#N/A</v>
      </c>
      <c r="AD189" s="517" t="e">
        <f ca="1">+IF(AND(ISNUMBER(OFFSET('Sanitation Data'!$E$11,0,10*ROW('Sanitation Data'!E183))),'Data Summary'!CS189="Yes"),OFFSET('Sanitation Data'!$E$11,0,10*ROW('Sanitation Data'!E183)),NA())</f>
        <v>#N/A</v>
      </c>
      <c r="AE189" s="517" t="e">
        <f ca="1">+IF(AND(ISNUMBER(OFFSET('Sanitation Data'!$E$12,0,10*ROW('Sanitation Data'!E183))),'Data Summary'!CT189="Yes"),OFFSET('Sanitation Data'!$E$12,0,10*ROW('Sanitation Data'!E183)),NA())</f>
        <v>#N/A</v>
      </c>
      <c r="AF189" s="517" t="e">
        <f ca="1">+IF(AND(ISNUMBER(OFFSET('Sanitation Data'!$F$4,0,10*ROW('Sanitation Data'!F183))),'Data Summary'!CU189="Yes"),100-OFFSET('Sanitation Data'!$F$4,0,10*ROW('Sanitation Data'!F183)),NA())</f>
        <v>#N/A</v>
      </c>
      <c r="AG189" s="517" t="e">
        <f ca="1">+IF(AND(ISNUMBER(OFFSET('Sanitation Data'!$F$6,0,10*ROW('Sanitation Data'!F183))),'Data Summary'!CV189="Yes"),OFFSET('Sanitation Data'!$F$6,0,10*ROW('Sanitation Data'!F183)),NA())</f>
        <v>#N/A</v>
      </c>
      <c r="AH189" s="517" t="e">
        <f ca="1">+IF(AND(ISNUMBER(OFFSET('Sanitation Data'!$F$10,0,10*ROW('Sanitation Data'!F183))),'Data Summary'!CW189="Yes"),OFFSET('Sanitation Data'!$F$10,0,10*ROW('Sanitation Data'!F183)),NA())</f>
        <v>#N/A</v>
      </c>
      <c r="AI189" s="517" t="e">
        <f ca="1">+IF(AND(ISNUMBER(OFFSET('Sanitation Data'!$F$11,0,10*ROW('Sanitation Data'!F183))),'Data Summary'!CX189="Yes"),OFFSET('Sanitation Data'!$F$11,0,10*ROW('Sanitation Data'!F183)),NA())</f>
        <v>#N/A</v>
      </c>
      <c r="AJ189" s="517" t="e">
        <f ca="1">+IF(AND(ISNUMBER(OFFSET('Sanitation Data'!$F$12,0,10*ROW('Sanitation Data'!F183))),'Data Summary'!CY189="Yes"),OFFSET('Sanitation Data'!$F$12,0,10*ROW('Sanitation Data'!F183)),NA())</f>
        <v>#N/A</v>
      </c>
      <c r="AK189" s="517" t="e">
        <f ca="1">+IF(AND(ISNUMBER(OFFSET('Sanitation Data'!$G$4,0,10*ROW('Sanitation Data'!G183))),'Data Summary'!CZ189="Yes"),100-OFFSET('Sanitation Data'!$G$4,0,10*ROW('Sanitation Data'!G183)),NA())</f>
        <v>#N/A</v>
      </c>
      <c r="AL189" s="517" t="e">
        <f ca="1">+IF(AND(ISNUMBER(OFFSET('Sanitation Data'!$G$6,0,10*ROW('Sanitation Data'!G183))),'Data Summary'!DA189="Yes"),OFFSET('Sanitation Data'!$G$6,0,10*ROW('Sanitation Data'!G183)),NA())</f>
        <v>#N/A</v>
      </c>
      <c r="AM189" s="517" t="e">
        <f ca="1">+IF(AND(ISNUMBER(OFFSET('Sanitation Data'!$G$10,0,10*ROW('Sanitation Data'!G183))),'Data Summary'!DB189="Yes"),OFFSET('Sanitation Data'!$G$10,0,10*ROW('Sanitation Data'!G183)),NA())</f>
        <v>#N/A</v>
      </c>
      <c r="AN189" s="517" t="e">
        <f ca="1">+IF(AND(ISNUMBER(OFFSET('Sanitation Data'!$G$11,0,10*ROW('Sanitation Data'!G183))),'Data Summary'!DC189="Yes"),OFFSET('Sanitation Data'!$G$11,0,10*ROW('Sanitation Data'!G183)),NA())</f>
        <v>#N/A</v>
      </c>
      <c r="AO189" s="517" t="e">
        <f ca="1">+IF(AND(ISNUMBER(OFFSET('Sanitation Data'!$G$12,0,10*ROW('Sanitation Data'!G183))),'Data Summary'!DD189="Yes"),OFFSET('Sanitation Data'!$G$12,0,10*ROW('Sanitation Data'!G183)),NA())</f>
        <v>#N/A</v>
      </c>
      <c r="AP189" s="517" t="e">
        <f ca="1">+IF(AND(ISNUMBER(OFFSET('Sanitation Data'!$H$4,0,10*ROW('Sanitation Data'!H183))),'Data Summary'!DE189="Yes"),100-OFFSET('Sanitation Data'!$H$4,0,10*ROW('Sanitation Data'!H183)),NA())</f>
        <v>#N/A</v>
      </c>
      <c r="AQ189" s="517" t="e">
        <f ca="1">+IF(AND(ISNUMBER(OFFSET('Sanitation Data'!$H$6,0,10*ROW('Sanitation Data'!H183))),'Data Summary'!DF189="Yes"),OFFSET('Sanitation Data'!$H$6,0,10*ROW('Sanitation Data'!H183)),NA())</f>
        <v>#N/A</v>
      </c>
      <c r="AR189" s="517" t="e">
        <f ca="1">+IF(AND(ISNUMBER(OFFSET('Sanitation Data'!$H$10,0,10*ROW('Sanitation Data'!H183))),'Data Summary'!DG189="Yes"),OFFSET('Sanitation Data'!$H$10,0,10*ROW('Sanitation Data'!H183)),NA())</f>
        <v>#N/A</v>
      </c>
      <c r="AS189" s="517" t="e">
        <f ca="1">+IF(AND(ISNUMBER(OFFSET('Sanitation Data'!$H$11,0,10*ROW('Sanitation Data'!H183))),'Data Summary'!DH189="Yes"),OFFSET('Sanitation Data'!$H$11,0,10*ROW('Sanitation Data'!H183)),NA())</f>
        <v>#N/A</v>
      </c>
      <c r="AT189" s="517" t="e">
        <f ca="1">+IF(AND(ISNUMBER(OFFSET('Sanitation Data'!$H$12,0,10*ROW('Sanitation Data'!H183))),'Data Summary'!DI189="Yes"),OFFSET('Sanitation Data'!$H$12,0,10*ROW('Sanitation Data'!H183)),NA())</f>
        <v>#N/A</v>
      </c>
      <c r="AU189" s="517" t="e">
        <f ca="1">+IF(AND(ISNUMBER(OFFSET('Sanitation Data'!$I$4,0,10*ROW('Sanitation Data'!I183))),'Data Summary'!DJ189="Yes"),100-OFFSET('Sanitation Data'!$I$4,0,10*ROW('Sanitation Data'!I183)),NA())</f>
        <v>#N/A</v>
      </c>
      <c r="AV189" s="517" t="e">
        <f ca="1">+IF(AND(ISNUMBER(OFFSET('Sanitation Data'!$I$6,0,10*ROW('Sanitation Data'!I183))),'Data Summary'!DK189="Yes"),OFFSET('Sanitation Data'!$I$6,0,10*ROW('Sanitation Data'!I183)),NA())</f>
        <v>#N/A</v>
      </c>
      <c r="AW189" s="517" t="e">
        <f ca="1">+IF(AND(ISNUMBER(OFFSET('Sanitation Data'!$I$10,0,10*ROW('Sanitation Data'!I183))),'Data Summary'!DL189="Yes"),OFFSET('Sanitation Data'!$I$10,0,10*ROW('Sanitation Data'!I183)),NA())</f>
        <v>#N/A</v>
      </c>
      <c r="AX189" s="517" t="e">
        <f ca="1">+IF(AND(ISNUMBER(OFFSET('Sanitation Data'!$I$11,0,10*ROW('Sanitation Data'!I183))),'Data Summary'!DM189="Yes"),OFFSET('Sanitation Data'!$I$11,0,10*ROW('Sanitation Data'!I183)),NA())</f>
        <v>#N/A</v>
      </c>
      <c r="AY189" s="517" t="e">
        <f ca="1">+IF(AND(ISNUMBER(OFFSET('Sanitation Data'!$I$12,0,10*ROW('Sanitation Data'!I183))),'Data Summary'!DN189="Yes"),OFFSET('Sanitation Data'!$I$12,0,10*ROW('Sanitation Data'!I183)),NA())</f>
        <v>#N/A</v>
      </c>
      <c r="AZ189" s="518" t="e">
        <f ca="1">+IF(AND(ISNUMBER(OFFSET('Hygiene Data'!$D$5,0,10*ROW('Hygiene Data'!D183))),'Data Summary'!DO189="Yes"),OFFSET('Hygiene Data'!$D$5,0,10*ROW('Hygiene Data'!D183)),NA())</f>
        <v>#N/A</v>
      </c>
      <c r="BA189" s="518" t="e">
        <f ca="1">+IF(AND(ISNUMBER(OFFSET('Hygiene Data'!$D$7,0,10*ROW('Hygiene Data'!D183))),'Data Summary'!DP189="Yes"),OFFSET('Hygiene Data'!$D$7,0,10*ROW('Hygiene Data'!D183)),NA())</f>
        <v>#N/A</v>
      </c>
      <c r="BB189" s="518" t="e">
        <f ca="1">+IF(AND(ISNUMBER(OFFSET('Hygiene Data'!$D$9,0,10*ROW('Hygiene Data'!D183))),'Data Summary'!DQ189="Yes"),OFFSET('Hygiene Data'!$D$9,0,10*ROW('Hygiene Data'!D183)),NA())</f>
        <v>#N/A</v>
      </c>
      <c r="BC189" s="518" t="e">
        <f ca="1">+IF(AND(ISNUMBER(OFFSET('Hygiene Data'!$E$5,0,10*ROW('Hygiene Data'!E183))),'Data Summary'!DR189="Yes"),OFFSET('Hygiene Data'!$E$5,0,10*ROW('Hygiene Data'!E183)),NA())</f>
        <v>#N/A</v>
      </c>
      <c r="BD189" s="518" t="e">
        <f ca="1">+IF(AND(ISNUMBER(OFFSET('Hygiene Data'!$E$7,0,10*ROW('Hygiene Data'!E183))),'Data Summary'!DS189="Yes"),OFFSET('Hygiene Data'!$E$7,0,10*ROW('Hygiene Data'!E183)),NA())</f>
        <v>#N/A</v>
      </c>
      <c r="BE189" s="518" t="e">
        <f ca="1">+IF(AND(ISNUMBER(OFFSET('Hygiene Data'!$E$9,0,10*ROW('Hygiene Data'!E183))),'Data Summary'!DT189="Yes"),OFFSET('Hygiene Data'!$E$9,0,10*ROW('Hygiene Data'!E183)),NA())</f>
        <v>#N/A</v>
      </c>
      <c r="BF189" s="518" t="e">
        <f ca="1">+IF(AND(ISNUMBER(OFFSET('Hygiene Data'!$F$5,0,10*ROW('Hygiene Data'!F183))),'Data Summary'!DU189="Yes"),OFFSET('Hygiene Data'!$F$5,0,10*ROW('Hygiene Data'!F183)),NA())</f>
        <v>#N/A</v>
      </c>
      <c r="BG189" s="518" t="e">
        <f ca="1">+IF(AND(ISNUMBER(OFFSET('Hygiene Data'!$F$7,0,10*ROW('Hygiene Data'!F183))),'Data Summary'!DV189="Yes"),OFFSET('Hygiene Data'!$F$7,0,10*ROW('Hygiene Data'!F183)),NA())</f>
        <v>#N/A</v>
      </c>
      <c r="BH189" s="518" t="e">
        <f ca="1">+IF(AND(ISNUMBER(OFFSET('Hygiene Data'!$F$9,0,10*ROW('Hygiene Data'!F183))),'Data Summary'!DW189="Yes"),OFFSET('Hygiene Data'!$F$9,0,10*ROW('Hygiene Data'!F183)),NA())</f>
        <v>#N/A</v>
      </c>
      <c r="BI189" s="518" t="e">
        <f ca="1">+IF(AND(ISNUMBER(OFFSET('Hygiene Data'!$G$5,0,10*ROW('Hygiene Data'!G183))),'Data Summary'!DX189="Yes"),OFFSET('Hygiene Data'!$G$5,0,10*ROW('Hygiene Data'!G183)),NA())</f>
        <v>#N/A</v>
      </c>
      <c r="BJ189" s="518" t="e">
        <f ca="1">+IF(AND(ISNUMBER(OFFSET('Hygiene Data'!$G$7,0,10*ROW('Hygiene Data'!G183))),'Data Summary'!DY189="Yes"),OFFSET('Hygiene Data'!$G$7,0,10*ROW('Hygiene Data'!G183)),NA())</f>
        <v>#N/A</v>
      </c>
      <c r="BK189" s="518" t="e">
        <f ca="1">+IF(AND(ISNUMBER(OFFSET('Hygiene Data'!$G$9,0,10*ROW('Hygiene Data'!G183))),'Data Summary'!DZ189="Yes"),OFFSET('Hygiene Data'!$G$9,0,10*ROW('Hygiene Data'!G183)),NA())</f>
        <v>#N/A</v>
      </c>
      <c r="BL189" s="518" t="e">
        <f ca="1">+IF(AND(ISNUMBER(OFFSET('Hygiene Data'!$H$5,0,10*ROW('Hygiene Data'!H183))),'Data Summary'!EA189="Yes"),OFFSET('Hygiene Data'!$H$5,0,10*ROW('Hygiene Data'!H183)),NA())</f>
        <v>#N/A</v>
      </c>
      <c r="BM189" s="518" t="e">
        <f ca="1">+IF(AND(ISNUMBER(OFFSET('Hygiene Data'!$H$7,0,10*ROW('Hygiene Data'!H183))),'Data Summary'!EB189="Yes"),OFFSET('Hygiene Data'!$H$7,0,10*ROW('Hygiene Data'!H183)),NA())</f>
        <v>#N/A</v>
      </c>
      <c r="BN189" s="518" t="e">
        <f ca="1">+IF(AND(ISNUMBER(OFFSET('Hygiene Data'!$H$9,0,10*ROW('Hygiene Data'!H183))),'Data Summary'!EC189="Yes"),OFFSET('Hygiene Data'!$H$9,0,10*ROW('Hygiene Data'!H183)),NA())</f>
        <v>#N/A</v>
      </c>
      <c r="BO189" s="518" t="e">
        <f ca="1">+IF(AND(ISNUMBER(OFFSET('Hygiene Data'!$I$5,0,10*ROW('Hygiene Data'!I183))),'Data Summary'!ED189="Yes"),OFFSET('Hygiene Data'!$I$5,0,10*ROW('Hygiene Data'!I183)),NA())</f>
        <v>#N/A</v>
      </c>
      <c r="BP189" s="518" t="e">
        <f ca="1">+IF(AND(ISNUMBER(OFFSET('Hygiene Data'!$I$7,0,10*ROW('Hygiene Data'!I183))),'Data Summary'!EE189="Yes"),OFFSET('Hygiene Data'!$I$7,0,10*ROW('Hygiene Data'!I183)),NA())</f>
        <v>#N/A</v>
      </c>
      <c r="BQ189" s="518" t="e">
        <f ca="1">+IF(AND(ISNUMBER(OFFSET('Hygiene Data'!$I$9,0,10*ROW('Hygiene Data'!I183))),'Data Summary'!EF189="Yes"),OFFSET('Hygiene Data'!$I$9,0,10*ROW('Hygiene Data'!I183)),NA())</f>
        <v>#N/A</v>
      </c>
    </row>
    <row r="190" spans="1:69" x14ac:dyDescent="0.25">
      <c r="A190" s="514" t="e">
        <f ca="1">+RIGHT('Data Summary'!A190,LEN('Data Summary'!A190)-9)</f>
        <v>#VALUE!</v>
      </c>
      <c r="B190" s="488" t="str">
        <f ca="1">+IF(ISTEXT('Data Summary'!B190),'Data Summary'!B190,"")</f>
        <v/>
      </c>
      <c r="C190" s="515" t="e">
        <f ca="1">+VALUE('Data Summary'!C190)</f>
        <v>#VALUE!</v>
      </c>
      <c r="D190" s="516" t="e">
        <f ca="1">+IF(AND(ISNUMBER(OFFSET('Water Data'!$D$4,0,10*ROW('Water Data'!D184))),'Data Summary'!BS190="Yes"),100-OFFSET('Water Data'!$D$4,0,10*ROW('Water Data'!D184)),NA())</f>
        <v>#N/A</v>
      </c>
      <c r="E190" s="516" t="e">
        <f ca="1">+IF(AND(ISNUMBER(OFFSET('Water Data'!$D$6,0,10*ROW('Water Data'!D184))),'Data Summary'!BT190="Yes"),OFFSET('Water Data'!$D$6,0,10*ROW('Water Data'!D184)),NA())</f>
        <v>#N/A</v>
      </c>
      <c r="F190" s="516" t="e">
        <f ca="1">+IF(AND(ISNUMBER(OFFSET('Water Data'!$D$9,0,10*ROW('Water Data'!D184))),'Data Summary'!BU190="Yes"),OFFSET('Water Data'!$D$9,0,10*ROW('Water Data'!D184)),NA())</f>
        <v>#N/A</v>
      </c>
      <c r="G190" s="516" t="e">
        <f ca="1">+IF(AND(ISNUMBER(OFFSET('Water Data'!$E$4,0,10*ROW('Water Data'!E184))),'Data Summary'!BV190="Yes"),100-OFFSET('Water Data'!$E$4,0,10*ROW('Water Data'!E184)),NA())</f>
        <v>#N/A</v>
      </c>
      <c r="H190" s="516" t="e">
        <f ca="1">+IF(AND(ISNUMBER(OFFSET('Water Data'!$E$6,0,10*ROW('Water Data'!E184))),'Data Summary'!BW190="Yes"),OFFSET('Water Data'!$E$6,0,10*ROW('Water Data'!E184)),NA())</f>
        <v>#N/A</v>
      </c>
      <c r="I190" s="516" t="e">
        <f ca="1">+IF(AND(ISNUMBER(OFFSET('Water Data'!$E$9,0,10*ROW('Water Data'!E184))),'Data Summary'!BX190="Yes"),OFFSET('Water Data'!$E$9,0,10*ROW('Water Data'!E184)),NA())</f>
        <v>#N/A</v>
      </c>
      <c r="J190" s="516" t="e">
        <f ca="1">+IF(AND(ISNUMBER(OFFSET('Water Data'!$F$4,0,10*ROW('Water Data'!F184))),'Data Summary'!BY190="Yes"),100-OFFSET('Water Data'!$F$4,0,10*ROW('Water Data'!F184)),NA())</f>
        <v>#N/A</v>
      </c>
      <c r="K190" s="516" t="e">
        <f ca="1">+IF(AND(ISNUMBER(OFFSET('Water Data'!$F$6,0,10*ROW('Water Data'!F184))),'Data Summary'!BZ190="Yes"),OFFSET('Water Data'!$F$6,0,10*ROW('Water Data'!F184)),NA())</f>
        <v>#N/A</v>
      </c>
      <c r="L190" s="516" t="e">
        <f ca="1">+IF(AND(ISNUMBER(OFFSET('Water Data'!$F$9,0,10*ROW('Water Data'!F184))),'Data Summary'!CA190="Yes"),OFFSET('Water Data'!$F$9,0,10*ROW('Water Data'!F184)),NA())</f>
        <v>#N/A</v>
      </c>
      <c r="M190" s="516" t="e">
        <f ca="1">+IF(AND(ISNUMBER(OFFSET('Water Data'!$G$4,0,10*ROW('Water Data'!G184))),'Data Summary'!CB190="Yes"),100-OFFSET('Water Data'!$G$4,0,10*ROW('Water Data'!G184)),NA())</f>
        <v>#N/A</v>
      </c>
      <c r="N190" s="516" t="e">
        <f ca="1">+IF(AND(ISNUMBER(OFFSET('Water Data'!$G$6,0,10*ROW('Water Data'!G184))),'Data Summary'!CC190="Yes"),OFFSET('Water Data'!$G$6,0,10*ROW('Water Data'!G184)),NA())</f>
        <v>#N/A</v>
      </c>
      <c r="O190" s="516" t="e">
        <f ca="1">+IF(AND(ISNUMBER(OFFSET('Water Data'!$G$9,0,10*ROW('Water Data'!G184))),'Data Summary'!CD190="Yes"),OFFSET('Water Data'!$G$9,0,10*ROW('Water Data'!G184)),NA())</f>
        <v>#N/A</v>
      </c>
      <c r="P190" s="516" t="e">
        <f ca="1">+IF(AND(ISNUMBER(OFFSET('Water Data'!$H$4,0,10*ROW('Water Data'!H184))),'Data Summary'!CE190="Yes"),100-OFFSET('Water Data'!$H$4,0,10*ROW('Water Data'!H184)),NA())</f>
        <v>#N/A</v>
      </c>
      <c r="Q190" s="516" t="e">
        <f ca="1">+IF(AND(ISNUMBER(OFFSET('Water Data'!$H$6,0,10*ROW('Water Data'!H184))),'Data Summary'!CF190="Yes"),OFFSET('Water Data'!$H$6,0,10*ROW('Water Data'!H184)),NA())</f>
        <v>#N/A</v>
      </c>
      <c r="R190" s="516" t="e">
        <f ca="1">+IF(AND(ISNUMBER(OFFSET('Water Data'!$H$9,0,10*ROW('Water Data'!H184))),'Data Summary'!CG190="Yes"),OFFSET('Water Data'!$H$9,0,10*ROW('Water Data'!H184)),NA())</f>
        <v>#N/A</v>
      </c>
      <c r="S190" s="516" t="e">
        <f ca="1">+IF(AND(ISNUMBER(OFFSET('Water Data'!$I$4,0,10*ROW('Water Data'!I184))),'Data Summary'!CH190="Yes"),100-OFFSET('Water Data'!$I$4,0,10*ROW('Water Data'!I184)),NA())</f>
        <v>#N/A</v>
      </c>
      <c r="T190" s="516" t="e">
        <f ca="1">+IF(AND(ISNUMBER(OFFSET('Water Data'!$I$6,0,10*ROW('Water Data'!I184))),'Data Summary'!CI190="Yes"),OFFSET('Water Data'!$I$6,0,10*ROW('Water Data'!I184)),NA())</f>
        <v>#N/A</v>
      </c>
      <c r="U190" s="516" t="e">
        <f ca="1">+IF(AND(ISNUMBER(OFFSET('Water Data'!$I$9,0,10*ROW('Water Data'!I184))),'Data Summary'!CJ190="Yes"),OFFSET('Water Data'!$I$9,0,10*ROW('Water Data'!I184)),NA())</f>
        <v>#N/A</v>
      </c>
      <c r="V190" s="517" t="e">
        <f ca="1">+IF(AND(ISNUMBER(OFFSET('Sanitation Data'!$D$4,0,10*ROW('Sanitation Data'!D184))),'Data Summary'!CK190="Yes"),100-OFFSET('Sanitation Data'!$D$4,0,10*ROW('Sanitation Data'!D184)),NA())</f>
        <v>#N/A</v>
      </c>
      <c r="W190" s="517" t="e">
        <f ca="1">+IF(AND(ISNUMBER(OFFSET('Sanitation Data'!$D$6,0,10*ROW('Sanitation Data'!D184))),'Data Summary'!CL190="Yes"),OFFSET('Sanitation Data'!$D$6,0,10*ROW('Sanitation Data'!D184)),NA())</f>
        <v>#N/A</v>
      </c>
      <c r="X190" s="517" t="e">
        <f ca="1">+IF(AND(ISNUMBER(OFFSET('Sanitation Data'!$D$10,0,10*ROW('Sanitation Data'!D184))),'Data Summary'!CM190="Yes"),OFFSET('Sanitation Data'!$D$10,0,10*ROW('Sanitation Data'!D184)),NA())</f>
        <v>#N/A</v>
      </c>
      <c r="Y190" s="517" t="e">
        <f ca="1">+IF(AND(ISNUMBER(OFFSET('Sanitation Data'!$D$11,0,10*ROW('Sanitation Data'!D184))),'Data Summary'!CN190="Yes"),OFFSET('Sanitation Data'!$D$11,0,10*ROW('Sanitation Data'!D184)),NA())</f>
        <v>#N/A</v>
      </c>
      <c r="Z190" s="517" t="e">
        <f ca="1">+IF(AND(ISNUMBER(OFFSET('Sanitation Data'!$D$12,0,10*ROW('Sanitation Data'!D184))),'Data Summary'!CO190="Yes"),OFFSET('Sanitation Data'!$D$12,0,10*ROW('Sanitation Data'!D184)),NA())</f>
        <v>#N/A</v>
      </c>
      <c r="AA190" s="517" t="e">
        <f ca="1">+IF(AND(ISNUMBER(OFFSET('Sanitation Data'!$E$4,0,10*ROW('Sanitation Data'!E184))),'Data Summary'!CP190="Yes"),100-OFFSET('Sanitation Data'!$E$4,0,10*ROW('Sanitation Data'!E184)),NA())</f>
        <v>#N/A</v>
      </c>
      <c r="AB190" s="517" t="e">
        <f ca="1">+IF(AND(ISNUMBER(OFFSET('Sanitation Data'!$E$6,0,10*ROW('Sanitation Data'!E184))),'Data Summary'!CQ190="Yes"),OFFSET('Sanitation Data'!$E$6,0,10*ROW('Sanitation Data'!E184)),NA())</f>
        <v>#N/A</v>
      </c>
      <c r="AC190" s="517" t="e">
        <f ca="1">+IF(AND(ISNUMBER(OFFSET('Sanitation Data'!$E$10,0,10*ROW('Sanitation Data'!E184))),'Data Summary'!CR190="Yes"),OFFSET('Sanitation Data'!$E$10,0,10*ROW('Sanitation Data'!E184)),NA())</f>
        <v>#N/A</v>
      </c>
      <c r="AD190" s="517" t="e">
        <f ca="1">+IF(AND(ISNUMBER(OFFSET('Sanitation Data'!$E$11,0,10*ROW('Sanitation Data'!E184))),'Data Summary'!CS190="Yes"),OFFSET('Sanitation Data'!$E$11,0,10*ROW('Sanitation Data'!E184)),NA())</f>
        <v>#N/A</v>
      </c>
      <c r="AE190" s="517" t="e">
        <f ca="1">+IF(AND(ISNUMBER(OFFSET('Sanitation Data'!$E$12,0,10*ROW('Sanitation Data'!E184))),'Data Summary'!CT190="Yes"),OFFSET('Sanitation Data'!$E$12,0,10*ROW('Sanitation Data'!E184)),NA())</f>
        <v>#N/A</v>
      </c>
      <c r="AF190" s="517" t="e">
        <f ca="1">+IF(AND(ISNUMBER(OFFSET('Sanitation Data'!$F$4,0,10*ROW('Sanitation Data'!F184))),'Data Summary'!CU190="Yes"),100-OFFSET('Sanitation Data'!$F$4,0,10*ROW('Sanitation Data'!F184)),NA())</f>
        <v>#N/A</v>
      </c>
      <c r="AG190" s="517" t="e">
        <f ca="1">+IF(AND(ISNUMBER(OFFSET('Sanitation Data'!$F$6,0,10*ROW('Sanitation Data'!F184))),'Data Summary'!CV190="Yes"),OFFSET('Sanitation Data'!$F$6,0,10*ROW('Sanitation Data'!F184)),NA())</f>
        <v>#N/A</v>
      </c>
      <c r="AH190" s="517" t="e">
        <f ca="1">+IF(AND(ISNUMBER(OFFSET('Sanitation Data'!$F$10,0,10*ROW('Sanitation Data'!F184))),'Data Summary'!CW190="Yes"),OFFSET('Sanitation Data'!$F$10,0,10*ROW('Sanitation Data'!F184)),NA())</f>
        <v>#N/A</v>
      </c>
      <c r="AI190" s="517" t="e">
        <f ca="1">+IF(AND(ISNUMBER(OFFSET('Sanitation Data'!$F$11,0,10*ROW('Sanitation Data'!F184))),'Data Summary'!CX190="Yes"),OFFSET('Sanitation Data'!$F$11,0,10*ROW('Sanitation Data'!F184)),NA())</f>
        <v>#N/A</v>
      </c>
      <c r="AJ190" s="517" t="e">
        <f ca="1">+IF(AND(ISNUMBER(OFFSET('Sanitation Data'!$F$12,0,10*ROW('Sanitation Data'!F184))),'Data Summary'!CY190="Yes"),OFFSET('Sanitation Data'!$F$12,0,10*ROW('Sanitation Data'!F184)),NA())</f>
        <v>#N/A</v>
      </c>
      <c r="AK190" s="517" t="e">
        <f ca="1">+IF(AND(ISNUMBER(OFFSET('Sanitation Data'!$G$4,0,10*ROW('Sanitation Data'!G184))),'Data Summary'!CZ190="Yes"),100-OFFSET('Sanitation Data'!$G$4,0,10*ROW('Sanitation Data'!G184)),NA())</f>
        <v>#N/A</v>
      </c>
      <c r="AL190" s="517" t="e">
        <f ca="1">+IF(AND(ISNUMBER(OFFSET('Sanitation Data'!$G$6,0,10*ROW('Sanitation Data'!G184))),'Data Summary'!DA190="Yes"),OFFSET('Sanitation Data'!$G$6,0,10*ROW('Sanitation Data'!G184)),NA())</f>
        <v>#N/A</v>
      </c>
      <c r="AM190" s="517" t="e">
        <f ca="1">+IF(AND(ISNUMBER(OFFSET('Sanitation Data'!$G$10,0,10*ROW('Sanitation Data'!G184))),'Data Summary'!DB190="Yes"),OFFSET('Sanitation Data'!$G$10,0,10*ROW('Sanitation Data'!G184)),NA())</f>
        <v>#N/A</v>
      </c>
      <c r="AN190" s="517" t="e">
        <f ca="1">+IF(AND(ISNUMBER(OFFSET('Sanitation Data'!$G$11,0,10*ROW('Sanitation Data'!G184))),'Data Summary'!DC190="Yes"),OFFSET('Sanitation Data'!$G$11,0,10*ROW('Sanitation Data'!G184)),NA())</f>
        <v>#N/A</v>
      </c>
      <c r="AO190" s="517" t="e">
        <f ca="1">+IF(AND(ISNUMBER(OFFSET('Sanitation Data'!$G$12,0,10*ROW('Sanitation Data'!G184))),'Data Summary'!DD190="Yes"),OFFSET('Sanitation Data'!$G$12,0,10*ROW('Sanitation Data'!G184)),NA())</f>
        <v>#N/A</v>
      </c>
      <c r="AP190" s="517" t="e">
        <f ca="1">+IF(AND(ISNUMBER(OFFSET('Sanitation Data'!$H$4,0,10*ROW('Sanitation Data'!H184))),'Data Summary'!DE190="Yes"),100-OFFSET('Sanitation Data'!$H$4,0,10*ROW('Sanitation Data'!H184)),NA())</f>
        <v>#N/A</v>
      </c>
      <c r="AQ190" s="517" t="e">
        <f ca="1">+IF(AND(ISNUMBER(OFFSET('Sanitation Data'!$H$6,0,10*ROW('Sanitation Data'!H184))),'Data Summary'!DF190="Yes"),OFFSET('Sanitation Data'!$H$6,0,10*ROW('Sanitation Data'!H184)),NA())</f>
        <v>#N/A</v>
      </c>
      <c r="AR190" s="517" t="e">
        <f ca="1">+IF(AND(ISNUMBER(OFFSET('Sanitation Data'!$H$10,0,10*ROW('Sanitation Data'!H184))),'Data Summary'!DG190="Yes"),OFFSET('Sanitation Data'!$H$10,0,10*ROW('Sanitation Data'!H184)),NA())</f>
        <v>#N/A</v>
      </c>
      <c r="AS190" s="517" t="e">
        <f ca="1">+IF(AND(ISNUMBER(OFFSET('Sanitation Data'!$H$11,0,10*ROW('Sanitation Data'!H184))),'Data Summary'!DH190="Yes"),OFFSET('Sanitation Data'!$H$11,0,10*ROW('Sanitation Data'!H184)),NA())</f>
        <v>#N/A</v>
      </c>
      <c r="AT190" s="517" t="e">
        <f ca="1">+IF(AND(ISNUMBER(OFFSET('Sanitation Data'!$H$12,0,10*ROW('Sanitation Data'!H184))),'Data Summary'!DI190="Yes"),OFFSET('Sanitation Data'!$H$12,0,10*ROW('Sanitation Data'!H184)),NA())</f>
        <v>#N/A</v>
      </c>
      <c r="AU190" s="517" t="e">
        <f ca="1">+IF(AND(ISNUMBER(OFFSET('Sanitation Data'!$I$4,0,10*ROW('Sanitation Data'!I184))),'Data Summary'!DJ190="Yes"),100-OFFSET('Sanitation Data'!$I$4,0,10*ROW('Sanitation Data'!I184)),NA())</f>
        <v>#N/A</v>
      </c>
      <c r="AV190" s="517" t="e">
        <f ca="1">+IF(AND(ISNUMBER(OFFSET('Sanitation Data'!$I$6,0,10*ROW('Sanitation Data'!I184))),'Data Summary'!DK190="Yes"),OFFSET('Sanitation Data'!$I$6,0,10*ROW('Sanitation Data'!I184)),NA())</f>
        <v>#N/A</v>
      </c>
      <c r="AW190" s="517" t="e">
        <f ca="1">+IF(AND(ISNUMBER(OFFSET('Sanitation Data'!$I$10,0,10*ROW('Sanitation Data'!I184))),'Data Summary'!DL190="Yes"),OFFSET('Sanitation Data'!$I$10,0,10*ROW('Sanitation Data'!I184)),NA())</f>
        <v>#N/A</v>
      </c>
      <c r="AX190" s="517" t="e">
        <f ca="1">+IF(AND(ISNUMBER(OFFSET('Sanitation Data'!$I$11,0,10*ROW('Sanitation Data'!I184))),'Data Summary'!DM190="Yes"),OFFSET('Sanitation Data'!$I$11,0,10*ROW('Sanitation Data'!I184)),NA())</f>
        <v>#N/A</v>
      </c>
      <c r="AY190" s="517" t="e">
        <f ca="1">+IF(AND(ISNUMBER(OFFSET('Sanitation Data'!$I$12,0,10*ROW('Sanitation Data'!I184))),'Data Summary'!DN190="Yes"),OFFSET('Sanitation Data'!$I$12,0,10*ROW('Sanitation Data'!I184)),NA())</f>
        <v>#N/A</v>
      </c>
      <c r="AZ190" s="518" t="e">
        <f ca="1">+IF(AND(ISNUMBER(OFFSET('Hygiene Data'!$D$5,0,10*ROW('Hygiene Data'!D184))),'Data Summary'!DO190="Yes"),OFFSET('Hygiene Data'!$D$5,0,10*ROW('Hygiene Data'!D184)),NA())</f>
        <v>#N/A</v>
      </c>
      <c r="BA190" s="518" t="e">
        <f ca="1">+IF(AND(ISNUMBER(OFFSET('Hygiene Data'!$D$7,0,10*ROW('Hygiene Data'!D184))),'Data Summary'!DP190="Yes"),OFFSET('Hygiene Data'!$D$7,0,10*ROW('Hygiene Data'!D184)),NA())</f>
        <v>#N/A</v>
      </c>
      <c r="BB190" s="518" t="e">
        <f ca="1">+IF(AND(ISNUMBER(OFFSET('Hygiene Data'!$D$9,0,10*ROW('Hygiene Data'!D184))),'Data Summary'!DQ190="Yes"),OFFSET('Hygiene Data'!$D$9,0,10*ROW('Hygiene Data'!D184)),NA())</f>
        <v>#N/A</v>
      </c>
      <c r="BC190" s="518" t="e">
        <f ca="1">+IF(AND(ISNUMBER(OFFSET('Hygiene Data'!$E$5,0,10*ROW('Hygiene Data'!E184))),'Data Summary'!DR190="Yes"),OFFSET('Hygiene Data'!$E$5,0,10*ROW('Hygiene Data'!E184)),NA())</f>
        <v>#N/A</v>
      </c>
      <c r="BD190" s="518" t="e">
        <f ca="1">+IF(AND(ISNUMBER(OFFSET('Hygiene Data'!$E$7,0,10*ROW('Hygiene Data'!E184))),'Data Summary'!DS190="Yes"),OFFSET('Hygiene Data'!$E$7,0,10*ROW('Hygiene Data'!E184)),NA())</f>
        <v>#N/A</v>
      </c>
      <c r="BE190" s="518" t="e">
        <f ca="1">+IF(AND(ISNUMBER(OFFSET('Hygiene Data'!$E$9,0,10*ROW('Hygiene Data'!E184))),'Data Summary'!DT190="Yes"),OFFSET('Hygiene Data'!$E$9,0,10*ROW('Hygiene Data'!E184)),NA())</f>
        <v>#N/A</v>
      </c>
      <c r="BF190" s="518" t="e">
        <f ca="1">+IF(AND(ISNUMBER(OFFSET('Hygiene Data'!$F$5,0,10*ROW('Hygiene Data'!F184))),'Data Summary'!DU190="Yes"),OFFSET('Hygiene Data'!$F$5,0,10*ROW('Hygiene Data'!F184)),NA())</f>
        <v>#N/A</v>
      </c>
      <c r="BG190" s="518" t="e">
        <f ca="1">+IF(AND(ISNUMBER(OFFSET('Hygiene Data'!$F$7,0,10*ROW('Hygiene Data'!F184))),'Data Summary'!DV190="Yes"),OFFSET('Hygiene Data'!$F$7,0,10*ROW('Hygiene Data'!F184)),NA())</f>
        <v>#N/A</v>
      </c>
      <c r="BH190" s="518" t="e">
        <f ca="1">+IF(AND(ISNUMBER(OFFSET('Hygiene Data'!$F$9,0,10*ROW('Hygiene Data'!F184))),'Data Summary'!DW190="Yes"),OFFSET('Hygiene Data'!$F$9,0,10*ROW('Hygiene Data'!F184)),NA())</f>
        <v>#N/A</v>
      </c>
      <c r="BI190" s="518" t="e">
        <f ca="1">+IF(AND(ISNUMBER(OFFSET('Hygiene Data'!$G$5,0,10*ROW('Hygiene Data'!G184))),'Data Summary'!DX190="Yes"),OFFSET('Hygiene Data'!$G$5,0,10*ROW('Hygiene Data'!G184)),NA())</f>
        <v>#N/A</v>
      </c>
      <c r="BJ190" s="518" t="e">
        <f ca="1">+IF(AND(ISNUMBER(OFFSET('Hygiene Data'!$G$7,0,10*ROW('Hygiene Data'!G184))),'Data Summary'!DY190="Yes"),OFFSET('Hygiene Data'!$G$7,0,10*ROW('Hygiene Data'!G184)),NA())</f>
        <v>#N/A</v>
      </c>
      <c r="BK190" s="518" t="e">
        <f ca="1">+IF(AND(ISNUMBER(OFFSET('Hygiene Data'!$G$9,0,10*ROW('Hygiene Data'!G184))),'Data Summary'!DZ190="Yes"),OFFSET('Hygiene Data'!$G$9,0,10*ROW('Hygiene Data'!G184)),NA())</f>
        <v>#N/A</v>
      </c>
      <c r="BL190" s="518" t="e">
        <f ca="1">+IF(AND(ISNUMBER(OFFSET('Hygiene Data'!$H$5,0,10*ROW('Hygiene Data'!H184))),'Data Summary'!EA190="Yes"),OFFSET('Hygiene Data'!$H$5,0,10*ROW('Hygiene Data'!H184)),NA())</f>
        <v>#N/A</v>
      </c>
      <c r="BM190" s="518" t="e">
        <f ca="1">+IF(AND(ISNUMBER(OFFSET('Hygiene Data'!$H$7,0,10*ROW('Hygiene Data'!H184))),'Data Summary'!EB190="Yes"),OFFSET('Hygiene Data'!$H$7,0,10*ROW('Hygiene Data'!H184)),NA())</f>
        <v>#N/A</v>
      </c>
      <c r="BN190" s="518" t="e">
        <f ca="1">+IF(AND(ISNUMBER(OFFSET('Hygiene Data'!$H$9,0,10*ROW('Hygiene Data'!H184))),'Data Summary'!EC190="Yes"),OFFSET('Hygiene Data'!$H$9,0,10*ROW('Hygiene Data'!H184)),NA())</f>
        <v>#N/A</v>
      </c>
      <c r="BO190" s="518" t="e">
        <f ca="1">+IF(AND(ISNUMBER(OFFSET('Hygiene Data'!$I$5,0,10*ROW('Hygiene Data'!I184))),'Data Summary'!ED190="Yes"),OFFSET('Hygiene Data'!$I$5,0,10*ROW('Hygiene Data'!I184)),NA())</f>
        <v>#N/A</v>
      </c>
      <c r="BP190" s="518" t="e">
        <f ca="1">+IF(AND(ISNUMBER(OFFSET('Hygiene Data'!$I$7,0,10*ROW('Hygiene Data'!I184))),'Data Summary'!EE190="Yes"),OFFSET('Hygiene Data'!$I$7,0,10*ROW('Hygiene Data'!I184)),NA())</f>
        <v>#N/A</v>
      </c>
      <c r="BQ190" s="518" t="e">
        <f ca="1">+IF(AND(ISNUMBER(OFFSET('Hygiene Data'!$I$9,0,10*ROW('Hygiene Data'!I184))),'Data Summary'!EF190="Yes"),OFFSET('Hygiene Data'!$I$9,0,10*ROW('Hygiene Data'!I184)),NA())</f>
        <v>#N/A</v>
      </c>
    </row>
    <row r="191" spans="1:69" x14ac:dyDescent="0.25">
      <c r="A191" s="514" t="e">
        <f ca="1">+RIGHT('Data Summary'!A191,LEN('Data Summary'!A191)-9)</f>
        <v>#VALUE!</v>
      </c>
      <c r="B191" s="488" t="str">
        <f ca="1">+IF(ISTEXT('Data Summary'!B191),'Data Summary'!B191,"")</f>
        <v/>
      </c>
      <c r="C191" s="515" t="e">
        <f ca="1">+VALUE('Data Summary'!C191)</f>
        <v>#VALUE!</v>
      </c>
      <c r="D191" s="516" t="e">
        <f ca="1">+IF(AND(ISNUMBER(OFFSET('Water Data'!$D$4,0,10*ROW('Water Data'!D185))),'Data Summary'!BS191="Yes"),100-OFFSET('Water Data'!$D$4,0,10*ROW('Water Data'!D185)),NA())</f>
        <v>#N/A</v>
      </c>
      <c r="E191" s="516" t="e">
        <f ca="1">+IF(AND(ISNUMBER(OFFSET('Water Data'!$D$6,0,10*ROW('Water Data'!D185))),'Data Summary'!BT191="Yes"),OFFSET('Water Data'!$D$6,0,10*ROW('Water Data'!D185)),NA())</f>
        <v>#N/A</v>
      </c>
      <c r="F191" s="516" t="e">
        <f ca="1">+IF(AND(ISNUMBER(OFFSET('Water Data'!$D$9,0,10*ROW('Water Data'!D185))),'Data Summary'!BU191="Yes"),OFFSET('Water Data'!$D$9,0,10*ROW('Water Data'!D185)),NA())</f>
        <v>#N/A</v>
      </c>
      <c r="G191" s="516" t="e">
        <f ca="1">+IF(AND(ISNUMBER(OFFSET('Water Data'!$E$4,0,10*ROW('Water Data'!E185))),'Data Summary'!BV191="Yes"),100-OFFSET('Water Data'!$E$4,0,10*ROW('Water Data'!E185)),NA())</f>
        <v>#N/A</v>
      </c>
      <c r="H191" s="516" t="e">
        <f ca="1">+IF(AND(ISNUMBER(OFFSET('Water Data'!$E$6,0,10*ROW('Water Data'!E185))),'Data Summary'!BW191="Yes"),OFFSET('Water Data'!$E$6,0,10*ROW('Water Data'!E185)),NA())</f>
        <v>#N/A</v>
      </c>
      <c r="I191" s="516" t="e">
        <f ca="1">+IF(AND(ISNUMBER(OFFSET('Water Data'!$E$9,0,10*ROW('Water Data'!E185))),'Data Summary'!BX191="Yes"),OFFSET('Water Data'!$E$9,0,10*ROW('Water Data'!E185)),NA())</f>
        <v>#N/A</v>
      </c>
      <c r="J191" s="516" t="e">
        <f ca="1">+IF(AND(ISNUMBER(OFFSET('Water Data'!$F$4,0,10*ROW('Water Data'!F185))),'Data Summary'!BY191="Yes"),100-OFFSET('Water Data'!$F$4,0,10*ROW('Water Data'!F185)),NA())</f>
        <v>#N/A</v>
      </c>
      <c r="K191" s="516" t="e">
        <f ca="1">+IF(AND(ISNUMBER(OFFSET('Water Data'!$F$6,0,10*ROW('Water Data'!F185))),'Data Summary'!BZ191="Yes"),OFFSET('Water Data'!$F$6,0,10*ROW('Water Data'!F185)),NA())</f>
        <v>#N/A</v>
      </c>
      <c r="L191" s="516" t="e">
        <f ca="1">+IF(AND(ISNUMBER(OFFSET('Water Data'!$F$9,0,10*ROW('Water Data'!F185))),'Data Summary'!CA191="Yes"),OFFSET('Water Data'!$F$9,0,10*ROW('Water Data'!F185)),NA())</f>
        <v>#N/A</v>
      </c>
      <c r="M191" s="516" t="e">
        <f ca="1">+IF(AND(ISNUMBER(OFFSET('Water Data'!$G$4,0,10*ROW('Water Data'!G185))),'Data Summary'!CB191="Yes"),100-OFFSET('Water Data'!$G$4,0,10*ROW('Water Data'!G185)),NA())</f>
        <v>#N/A</v>
      </c>
      <c r="N191" s="516" t="e">
        <f ca="1">+IF(AND(ISNUMBER(OFFSET('Water Data'!$G$6,0,10*ROW('Water Data'!G185))),'Data Summary'!CC191="Yes"),OFFSET('Water Data'!$G$6,0,10*ROW('Water Data'!G185)),NA())</f>
        <v>#N/A</v>
      </c>
      <c r="O191" s="516" t="e">
        <f ca="1">+IF(AND(ISNUMBER(OFFSET('Water Data'!$G$9,0,10*ROW('Water Data'!G185))),'Data Summary'!CD191="Yes"),OFFSET('Water Data'!$G$9,0,10*ROW('Water Data'!G185)),NA())</f>
        <v>#N/A</v>
      </c>
      <c r="P191" s="516" t="e">
        <f ca="1">+IF(AND(ISNUMBER(OFFSET('Water Data'!$H$4,0,10*ROW('Water Data'!H185))),'Data Summary'!CE191="Yes"),100-OFFSET('Water Data'!$H$4,0,10*ROW('Water Data'!H185)),NA())</f>
        <v>#N/A</v>
      </c>
      <c r="Q191" s="516" t="e">
        <f ca="1">+IF(AND(ISNUMBER(OFFSET('Water Data'!$H$6,0,10*ROW('Water Data'!H185))),'Data Summary'!CF191="Yes"),OFFSET('Water Data'!$H$6,0,10*ROW('Water Data'!H185)),NA())</f>
        <v>#N/A</v>
      </c>
      <c r="R191" s="516" t="e">
        <f ca="1">+IF(AND(ISNUMBER(OFFSET('Water Data'!$H$9,0,10*ROW('Water Data'!H185))),'Data Summary'!CG191="Yes"),OFFSET('Water Data'!$H$9,0,10*ROW('Water Data'!H185)),NA())</f>
        <v>#N/A</v>
      </c>
      <c r="S191" s="516" t="e">
        <f ca="1">+IF(AND(ISNUMBER(OFFSET('Water Data'!$I$4,0,10*ROW('Water Data'!I185))),'Data Summary'!CH191="Yes"),100-OFFSET('Water Data'!$I$4,0,10*ROW('Water Data'!I185)),NA())</f>
        <v>#N/A</v>
      </c>
      <c r="T191" s="516" t="e">
        <f ca="1">+IF(AND(ISNUMBER(OFFSET('Water Data'!$I$6,0,10*ROW('Water Data'!I185))),'Data Summary'!CI191="Yes"),OFFSET('Water Data'!$I$6,0,10*ROW('Water Data'!I185)),NA())</f>
        <v>#N/A</v>
      </c>
      <c r="U191" s="516" t="e">
        <f ca="1">+IF(AND(ISNUMBER(OFFSET('Water Data'!$I$9,0,10*ROW('Water Data'!I185))),'Data Summary'!CJ191="Yes"),OFFSET('Water Data'!$I$9,0,10*ROW('Water Data'!I185)),NA())</f>
        <v>#N/A</v>
      </c>
      <c r="V191" s="517" t="e">
        <f ca="1">+IF(AND(ISNUMBER(OFFSET('Sanitation Data'!$D$4,0,10*ROW('Sanitation Data'!D185))),'Data Summary'!CK191="Yes"),100-OFFSET('Sanitation Data'!$D$4,0,10*ROW('Sanitation Data'!D185)),NA())</f>
        <v>#N/A</v>
      </c>
      <c r="W191" s="517" t="e">
        <f ca="1">+IF(AND(ISNUMBER(OFFSET('Sanitation Data'!$D$6,0,10*ROW('Sanitation Data'!D185))),'Data Summary'!CL191="Yes"),OFFSET('Sanitation Data'!$D$6,0,10*ROW('Sanitation Data'!D185)),NA())</f>
        <v>#N/A</v>
      </c>
      <c r="X191" s="517" t="e">
        <f ca="1">+IF(AND(ISNUMBER(OFFSET('Sanitation Data'!$D$10,0,10*ROW('Sanitation Data'!D185))),'Data Summary'!CM191="Yes"),OFFSET('Sanitation Data'!$D$10,0,10*ROW('Sanitation Data'!D185)),NA())</f>
        <v>#N/A</v>
      </c>
      <c r="Y191" s="517" t="e">
        <f ca="1">+IF(AND(ISNUMBER(OFFSET('Sanitation Data'!$D$11,0,10*ROW('Sanitation Data'!D185))),'Data Summary'!CN191="Yes"),OFFSET('Sanitation Data'!$D$11,0,10*ROW('Sanitation Data'!D185)),NA())</f>
        <v>#N/A</v>
      </c>
      <c r="Z191" s="517" t="e">
        <f ca="1">+IF(AND(ISNUMBER(OFFSET('Sanitation Data'!$D$12,0,10*ROW('Sanitation Data'!D185))),'Data Summary'!CO191="Yes"),OFFSET('Sanitation Data'!$D$12,0,10*ROW('Sanitation Data'!D185)),NA())</f>
        <v>#N/A</v>
      </c>
      <c r="AA191" s="517" t="e">
        <f ca="1">+IF(AND(ISNUMBER(OFFSET('Sanitation Data'!$E$4,0,10*ROW('Sanitation Data'!E185))),'Data Summary'!CP191="Yes"),100-OFFSET('Sanitation Data'!$E$4,0,10*ROW('Sanitation Data'!E185)),NA())</f>
        <v>#N/A</v>
      </c>
      <c r="AB191" s="517" t="e">
        <f ca="1">+IF(AND(ISNUMBER(OFFSET('Sanitation Data'!$E$6,0,10*ROW('Sanitation Data'!E185))),'Data Summary'!CQ191="Yes"),OFFSET('Sanitation Data'!$E$6,0,10*ROW('Sanitation Data'!E185)),NA())</f>
        <v>#N/A</v>
      </c>
      <c r="AC191" s="517" t="e">
        <f ca="1">+IF(AND(ISNUMBER(OFFSET('Sanitation Data'!$E$10,0,10*ROW('Sanitation Data'!E185))),'Data Summary'!CR191="Yes"),OFFSET('Sanitation Data'!$E$10,0,10*ROW('Sanitation Data'!E185)),NA())</f>
        <v>#N/A</v>
      </c>
      <c r="AD191" s="517" t="e">
        <f ca="1">+IF(AND(ISNUMBER(OFFSET('Sanitation Data'!$E$11,0,10*ROW('Sanitation Data'!E185))),'Data Summary'!CS191="Yes"),OFFSET('Sanitation Data'!$E$11,0,10*ROW('Sanitation Data'!E185)),NA())</f>
        <v>#N/A</v>
      </c>
      <c r="AE191" s="517" t="e">
        <f ca="1">+IF(AND(ISNUMBER(OFFSET('Sanitation Data'!$E$12,0,10*ROW('Sanitation Data'!E185))),'Data Summary'!CT191="Yes"),OFFSET('Sanitation Data'!$E$12,0,10*ROW('Sanitation Data'!E185)),NA())</f>
        <v>#N/A</v>
      </c>
      <c r="AF191" s="517" t="e">
        <f ca="1">+IF(AND(ISNUMBER(OFFSET('Sanitation Data'!$F$4,0,10*ROW('Sanitation Data'!F185))),'Data Summary'!CU191="Yes"),100-OFFSET('Sanitation Data'!$F$4,0,10*ROW('Sanitation Data'!F185)),NA())</f>
        <v>#N/A</v>
      </c>
      <c r="AG191" s="517" t="e">
        <f ca="1">+IF(AND(ISNUMBER(OFFSET('Sanitation Data'!$F$6,0,10*ROW('Sanitation Data'!F185))),'Data Summary'!CV191="Yes"),OFFSET('Sanitation Data'!$F$6,0,10*ROW('Sanitation Data'!F185)),NA())</f>
        <v>#N/A</v>
      </c>
      <c r="AH191" s="517" t="e">
        <f ca="1">+IF(AND(ISNUMBER(OFFSET('Sanitation Data'!$F$10,0,10*ROW('Sanitation Data'!F185))),'Data Summary'!CW191="Yes"),OFFSET('Sanitation Data'!$F$10,0,10*ROW('Sanitation Data'!F185)),NA())</f>
        <v>#N/A</v>
      </c>
      <c r="AI191" s="517" t="e">
        <f ca="1">+IF(AND(ISNUMBER(OFFSET('Sanitation Data'!$F$11,0,10*ROW('Sanitation Data'!F185))),'Data Summary'!CX191="Yes"),OFFSET('Sanitation Data'!$F$11,0,10*ROW('Sanitation Data'!F185)),NA())</f>
        <v>#N/A</v>
      </c>
      <c r="AJ191" s="517" t="e">
        <f ca="1">+IF(AND(ISNUMBER(OFFSET('Sanitation Data'!$F$12,0,10*ROW('Sanitation Data'!F185))),'Data Summary'!CY191="Yes"),OFFSET('Sanitation Data'!$F$12,0,10*ROW('Sanitation Data'!F185)),NA())</f>
        <v>#N/A</v>
      </c>
      <c r="AK191" s="517" t="e">
        <f ca="1">+IF(AND(ISNUMBER(OFFSET('Sanitation Data'!$G$4,0,10*ROW('Sanitation Data'!G185))),'Data Summary'!CZ191="Yes"),100-OFFSET('Sanitation Data'!$G$4,0,10*ROW('Sanitation Data'!G185)),NA())</f>
        <v>#N/A</v>
      </c>
      <c r="AL191" s="517" t="e">
        <f ca="1">+IF(AND(ISNUMBER(OFFSET('Sanitation Data'!$G$6,0,10*ROW('Sanitation Data'!G185))),'Data Summary'!DA191="Yes"),OFFSET('Sanitation Data'!$G$6,0,10*ROW('Sanitation Data'!G185)),NA())</f>
        <v>#N/A</v>
      </c>
      <c r="AM191" s="517" t="e">
        <f ca="1">+IF(AND(ISNUMBER(OFFSET('Sanitation Data'!$G$10,0,10*ROW('Sanitation Data'!G185))),'Data Summary'!DB191="Yes"),OFFSET('Sanitation Data'!$G$10,0,10*ROW('Sanitation Data'!G185)),NA())</f>
        <v>#N/A</v>
      </c>
      <c r="AN191" s="517" t="e">
        <f ca="1">+IF(AND(ISNUMBER(OFFSET('Sanitation Data'!$G$11,0,10*ROW('Sanitation Data'!G185))),'Data Summary'!DC191="Yes"),OFFSET('Sanitation Data'!$G$11,0,10*ROW('Sanitation Data'!G185)),NA())</f>
        <v>#N/A</v>
      </c>
      <c r="AO191" s="517" t="e">
        <f ca="1">+IF(AND(ISNUMBER(OFFSET('Sanitation Data'!$G$12,0,10*ROW('Sanitation Data'!G185))),'Data Summary'!DD191="Yes"),OFFSET('Sanitation Data'!$G$12,0,10*ROW('Sanitation Data'!G185)),NA())</f>
        <v>#N/A</v>
      </c>
      <c r="AP191" s="517" t="e">
        <f ca="1">+IF(AND(ISNUMBER(OFFSET('Sanitation Data'!$H$4,0,10*ROW('Sanitation Data'!H185))),'Data Summary'!DE191="Yes"),100-OFFSET('Sanitation Data'!$H$4,0,10*ROW('Sanitation Data'!H185)),NA())</f>
        <v>#N/A</v>
      </c>
      <c r="AQ191" s="517" t="e">
        <f ca="1">+IF(AND(ISNUMBER(OFFSET('Sanitation Data'!$H$6,0,10*ROW('Sanitation Data'!H185))),'Data Summary'!DF191="Yes"),OFFSET('Sanitation Data'!$H$6,0,10*ROW('Sanitation Data'!H185)),NA())</f>
        <v>#N/A</v>
      </c>
      <c r="AR191" s="517" t="e">
        <f ca="1">+IF(AND(ISNUMBER(OFFSET('Sanitation Data'!$H$10,0,10*ROW('Sanitation Data'!H185))),'Data Summary'!DG191="Yes"),OFFSET('Sanitation Data'!$H$10,0,10*ROW('Sanitation Data'!H185)),NA())</f>
        <v>#N/A</v>
      </c>
      <c r="AS191" s="517" t="e">
        <f ca="1">+IF(AND(ISNUMBER(OFFSET('Sanitation Data'!$H$11,0,10*ROW('Sanitation Data'!H185))),'Data Summary'!DH191="Yes"),OFFSET('Sanitation Data'!$H$11,0,10*ROW('Sanitation Data'!H185)),NA())</f>
        <v>#N/A</v>
      </c>
      <c r="AT191" s="517" t="e">
        <f ca="1">+IF(AND(ISNUMBER(OFFSET('Sanitation Data'!$H$12,0,10*ROW('Sanitation Data'!H185))),'Data Summary'!DI191="Yes"),OFFSET('Sanitation Data'!$H$12,0,10*ROW('Sanitation Data'!H185)),NA())</f>
        <v>#N/A</v>
      </c>
      <c r="AU191" s="517" t="e">
        <f ca="1">+IF(AND(ISNUMBER(OFFSET('Sanitation Data'!$I$4,0,10*ROW('Sanitation Data'!I185))),'Data Summary'!DJ191="Yes"),100-OFFSET('Sanitation Data'!$I$4,0,10*ROW('Sanitation Data'!I185)),NA())</f>
        <v>#N/A</v>
      </c>
      <c r="AV191" s="517" t="e">
        <f ca="1">+IF(AND(ISNUMBER(OFFSET('Sanitation Data'!$I$6,0,10*ROW('Sanitation Data'!I185))),'Data Summary'!DK191="Yes"),OFFSET('Sanitation Data'!$I$6,0,10*ROW('Sanitation Data'!I185)),NA())</f>
        <v>#N/A</v>
      </c>
      <c r="AW191" s="517" t="e">
        <f ca="1">+IF(AND(ISNUMBER(OFFSET('Sanitation Data'!$I$10,0,10*ROW('Sanitation Data'!I185))),'Data Summary'!DL191="Yes"),OFFSET('Sanitation Data'!$I$10,0,10*ROW('Sanitation Data'!I185)),NA())</f>
        <v>#N/A</v>
      </c>
      <c r="AX191" s="517" t="e">
        <f ca="1">+IF(AND(ISNUMBER(OFFSET('Sanitation Data'!$I$11,0,10*ROW('Sanitation Data'!I185))),'Data Summary'!DM191="Yes"),OFFSET('Sanitation Data'!$I$11,0,10*ROW('Sanitation Data'!I185)),NA())</f>
        <v>#N/A</v>
      </c>
      <c r="AY191" s="517" t="e">
        <f ca="1">+IF(AND(ISNUMBER(OFFSET('Sanitation Data'!$I$12,0,10*ROW('Sanitation Data'!I185))),'Data Summary'!DN191="Yes"),OFFSET('Sanitation Data'!$I$12,0,10*ROW('Sanitation Data'!I185)),NA())</f>
        <v>#N/A</v>
      </c>
      <c r="AZ191" s="518" t="e">
        <f ca="1">+IF(AND(ISNUMBER(OFFSET('Hygiene Data'!$D$5,0,10*ROW('Hygiene Data'!D185))),'Data Summary'!DO191="Yes"),OFFSET('Hygiene Data'!$D$5,0,10*ROW('Hygiene Data'!D185)),NA())</f>
        <v>#N/A</v>
      </c>
      <c r="BA191" s="518" t="e">
        <f ca="1">+IF(AND(ISNUMBER(OFFSET('Hygiene Data'!$D$7,0,10*ROW('Hygiene Data'!D185))),'Data Summary'!DP191="Yes"),OFFSET('Hygiene Data'!$D$7,0,10*ROW('Hygiene Data'!D185)),NA())</f>
        <v>#N/A</v>
      </c>
      <c r="BB191" s="518" t="e">
        <f ca="1">+IF(AND(ISNUMBER(OFFSET('Hygiene Data'!$D$9,0,10*ROW('Hygiene Data'!D185))),'Data Summary'!DQ191="Yes"),OFFSET('Hygiene Data'!$D$9,0,10*ROW('Hygiene Data'!D185)),NA())</f>
        <v>#N/A</v>
      </c>
      <c r="BC191" s="518" t="e">
        <f ca="1">+IF(AND(ISNUMBER(OFFSET('Hygiene Data'!$E$5,0,10*ROW('Hygiene Data'!E185))),'Data Summary'!DR191="Yes"),OFFSET('Hygiene Data'!$E$5,0,10*ROW('Hygiene Data'!E185)),NA())</f>
        <v>#N/A</v>
      </c>
      <c r="BD191" s="518" t="e">
        <f ca="1">+IF(AND(ISNUMBER(OFFSET('Hygiene Data'!$E$7,0,10*ROW('Hygiene Data'!E185))),'Data Summary'!DS191="Yes"),OFFSET('Hygiene Data'!$E$7,0,10*ROW('Hygiene Data'!E185)),NA())</f>
        <v>#N/A</v>
      </c>
      <c r="BE191" s="518" t="e">
        <f ca="1">+IF(AND(ISNUMBER(OFFSET('Hygiene Data'!$E$9,0,10*ROW('Hygiene Data'!E185))),'Data Summary'!DT191="Yes"),OFFSET('Hygiene Data'!$E$9,0,10*ROW('Hygiene Data'!E185)),NA())</f>
        <v>#N/A</v>
      </c>
      <c r="BF191" s="518" t="e">
        <f ca="1">+IF(AND(ISNUMBER(OFFSET('Hygiene Data'!$F$5,0,10*ROW('Hygiene Data'!F185))),'Data Summary'!DU191="Yes"),OFFSET('Hygiene Data'!$F$5,0,10*ROW('Hygiene Data'!F185)),NA())</f>
        <v>#N/A</v>
      </c>
      <c r="BG191" s="518" t="e">
        <f ca="1">+IF(AND(ISNUMBER(OFFSET('Hygiene Data'!$F$7,0,10*ROW('Hygiene Data'!F185))),'Data Summary'!DV191="Yes"),OFFSET('Hygiene Data'!$F$7,0,10*ROW('Hygiene Data'!F185)),NA())</f>
        <v>#N/A</v>
      </c>
      <c r="BH191" s="518" t="e">
        <f ca="1">+IF(AND(ISNUMBER(OFFSET('Hygiene Data'!$F$9,0,10*ROW('Hygiene Data'!F185))),'Data Summary'!DW191="Yes"),OFFSET('Hygiene Data'!$F$9,0,10*ROW('Hygiene Data'!F185)),NA())</f>
        <v>#N/A</v>
      </c>
      <c r="BI191" s="518" t="e">
        <f ca="1">+IF(AND(ISNUMBER(OFFSET('Hygiene Data'!$G$5,0,10*ROW('Hygiene Data'!G185))),'Data Summary'!DX191="Yes"),OFFSET('Hygiene Data'!$G$5,0,10*ROW('Hygiene Data'!G185)),NA())</f>
        <v>#N/A</v>
      </c>
      <c r="BJ191" s="518" t="e">
        <f ca="1">+IF(AND(ISNUMBER(OFFSET('Hygiene Data'!$G$7,0,10*ROW('Hygiene Data'!G185))),'Data Summary'!DY191="Yes"),OFFSET('Hygiene Data'!$G$7,0,10*ROW('Hygiene Data'!G185)),NA())</f>
        <v>#N/A</v>
      </c>
      <c r="BK191" s="518" t="e">
        <f ca="1">+IF(AND(ISNUMBER(OFFSET('Hygiene Data'!$G$9,0,10*ROW('Hygiene Data'!G185))),'Data Summary'!DZ191="Yes"),OFFSET('Hygiene Data'!$G$9,0,10*ROW('Hygiene Data'!G185)),NA())</f>
        <v>#N/A</v>
      </c>
      <c r="BL191" s="518" t="e">
        <f ca="1">+IF(AND(ISNUMBER(OFFSET('Hygiene Data'!$H$5,0,10*ROW('Hygiene Data'!H185))),'Data Summary'!EA191="Yes"),OFFSET('Hygiene Data'!$H$5,0,10*ROW('Hygiene Data'!H185)),NA())</f>
        <v>#N/A</v>
      </c>
      <c r="BM191" s="518" t="e">
        <f ca="1">+IF(AND(ISNUMBER(OFFSET('Hygiene Data'!$H$7,0,10*ROW('Hygiene Data'!H185))),'Data Summary'!EB191="Yes"),OFFSET('Hygiene Data'!$H$7,0,10*ROW('Hygiene Data'!H185)),NA())</f>
        <v>#N/A</v>
      </c>
      <c r="BN191" s="518" t="e">
        <f ca="1">+IF(AND(ISNUMBER(OFFSET('Hygiene Data'!$H$9,0,10*ROW('Hygiene Data'!H185))),'Data Summary'!EC191="Yes"),OFFSET('Hygiene Data'!$H$9,0,10*ROW('Hygiene Data'!H185)),NA())</f>
        <v>#N/A</v>
      </c>
      <c r="BO191" s="518" t="e">
        <f ca="1">+IF(AND(ISNUMBER(OFFSET('Hygiene Data'!$I$5,0,10*ROW('Hygiene Data'!I185))),'Data Summary'!ED191="Yes"),OFFSET('Hygiene Data'!$I$5,0,10*ROW('Hygiene Data'!I185)),NA())</f>
        <v>#N/A</v>
      </c>
      <c r="BP191" s="518" t="e">
        <f ca="1">+IF(AND(ISNUMBER(OFFSET('Hygiene Data'!$I$7,0,10*ROW('Hygiene Data'!I185))),'Data Summary'!EE191="Yes"),OFFSET('Hygiene Data'!$I$7,0,10*ROW('Hygiene Data'!I185)),NA())</f>
        <v>#N/A</v>
      </c>
      <c r="BQ191" s="518" t="e">
        <f ca="1">+IF(AND(ISNUMBER(OFFSET('Hygiene Data'!$I$9,0,10*ROW('Hygiene Data'!I185))),'Data Summary'!EF191="Yes"),OFFSET('Hygiene Data'!$I$9,0,10*ROW('Hygiene Data'!I185)),NA())</f>
        <v>#N/A</v>
      </c>
    </row>
    <row r="192" spans="1:69" x14ac:dyDescent="0.25">
      <c r="A192" s="514" t="e">
        <f ca="1">+RIGHT('Data Summary'!A192,LEN('Data Summary'!A192)-9)</f>
        <v>#VALUE!</v>
      </c>
      <c r="B192" s="488" t="str">
        <f ca="1">+IF(ISTEXT('Data Summary'!B192),'Data Summary'!B192,"")</f>
        <v/>
      </c>
      <c r="C192" s="515" t="e">
        <f ca="1">+VALUE('Data Summary'!C192)</f>
        <v>#VALUE!</v>
      </c>
      <c r="D192" s="516" t="e">
        <f ca="1">+IF(AND(ISNUMBER(OFFSET('Water Data'!$D$4,0,10*ROW('Water Data'!D186))),'Data Summary'!BS192="Yes"),100-OFFSET('Water Data'!$D$4,0,10*ROW('Water Data'!D186)),NA())</f>
        <v>#N/A</v>
      </c>
      <c r="E192" s="516" t="e">
        <f ca="1">+IF(AND(ISNUMBER(OFFSET('Water Data'!$D$6,0,10*ROW('Water Data'!D186))),'Data Summary'!BT192="Yes"),OFFSET('Water Data'!$D$6,0,10*ROW('Water Data'!D186)),NA())</f>
        <v>#N/A</v>
      </c>
      <c r="F192" s="516" t="e">
        <f ca="1">+IF(AND(ISNUMBER(OFFSET('Water Data'!$D$9,0,10*ROW('Water Data'!D186))),'Data Summary'!BU192="Yes"),OFFSET('Water Data'!$D$9,0,10*ROW('Water Data'!D186)),NA())</f>
        <v>#N/A</v>
      </c>
      <c r="G192" s="516" t="e">
        <f ca="1">+IF(AND(ISNUMBER(OFFSET('Water Data'!$E$4,0,10*ROW('Water Data'!E186))),'Data Summary'!BV192="Yes"),100-OFFSET('Water Data'!$E$4,0,10*ROW('Water Data'!E186)),NA())</f>
        <v>#N/A</v>
      </c>
      <c r="H192" s="516" t="e">
        <f ca="1">+IF(AND(ISNUMBER(OFFSET('Water Data'!$E$6,0,10*ROW('Water Data'!E186))),'Data Summary'!BW192="Yes"),OFFSET('Water Data'!$E$6,0,10*ROW('Water Data'!E186)),NA())</f>
        <v>#N/A</v>
      </c>
      <c r="I192" s="516" t="e">
        <f ca="1">+IF(AND(ISNUMBER(OFFSET('Water Data'!$E$9,0,10*ROW('Water Data'!E186))),'Data Summary'!BX192="Yes"),OFFSET('Water Data'!$E$9,0,10*ROW('Water Data'!E186)),NA())</f>
        <v>#N/A</v>
      </c>
      <c r="J192" s="516" t="e">
        <f ca="1">+IF(AND(ISNUMBER(OFFSET('Water Data'!$F$4,0,10*ROW('Water Data'!F186))),'Data Summary'!BY192="Yes"),100-OFFSET('Water Data'!$F$4,0,10*ROW('Water Data'!F186)),NA())</f>
        <v>#N/A</v>
      </c>
      <c r="K192" s="516" t="e">
        <f ca="1">+IF(AND(ISNUMBER(OFFSET('Water Data'!$F$6,0,10*ROW('Water Data'!F186))),'Data Summary'!BZ192="Yes"),OFFSET('Water Data'!$F$6,0,10*ROW('Water Data'!F186)),NA())</f>
        <v>#N/A</v>
      </c>
      <c r="L192" s="516" t="e">
        <f ca="1">+IF(AND(ISNUMBER(OFFSET('Water Data'!$F$9,0,10*ROW('Water Data'!F186))),'Data Summary'!CA192="Yes"),OFFSET('Water Data'!$F$9,0,10*ROW('Water Data'!F186)),NA())</f>
        <v>#N/A</v>
      </c>
      <c r="M192" s="516" t="e">
        <f ca="1">+IF(AND(ISNUMBER(OFFSET('Water Data'!$G$4,0,10*ROW('Water Data'!G186))),'Data Summary'!CB192="Yes"),100-OFFSET('Water Data'!$G$4,0,10*ROW('Water Data'!G186)),NA())</f>
        <v>#N/A</v>
      </c>
      <c r="N192" s="516" t="e">
        <f ca="1">+IF(AND(ISNUMBER(OFFSET('Water Data'!$G$6,0,10*ROW('Water Data'!G186))),'Data Summary'!CC192="Yes"),OFFSET('Water Data'!$G$6,0,10*ROW('Water Data'!G186)),NA())</f>
        <v>#N/A</v>
      </c>
      <c r="O192" s="516" t="e">
        <f ca="1">+IF(AND(ISNUMBER(OFFSET('Water Data'!$G$9,0,10*ROW('Water Data'!G186))),'Data Summary'!CD192="Yes"),OFFSET('Water Data'!$G$9,0,10*ROW('Water Data'!G186)),NA())</f>
        <v>#N/A</v>
      </c>
      <c r="P192" s="516" t="e">
        <f ca="1">+IF(AND(ISNUMBER(OFFSET('Water Data'!$H$4,0,10*ROW('Water Data'!H186))),'Data Summary'!CE192="Yes"),100-OFFSET('Water Data'!$H$4,0,10*ROW('Water Data'!H186)),NA())</f>
        <v>#N/A</v>
      </c>
      <c r="Q192" s="516" t="e">
        <f ca="1">+IF(AND(ISNUMBER(OFFSET('Water Data'!$H$6,0,10*ROW('Water Data'!H186))),'Data Summary'!CF192="Yes"),OFFSET('Water Data'!$H$6,0,10*ROW('Water Data'!H186)),NA())</f>
        <v>#N/A</v>
      </c>
      <c r="R192" s="516" t="e">
        <f ca="1">+IF(AND(ISNUMBER(OFFSET('Water Data'!$H$9,0,10*ROW('Water Data'!H186))),'Data Summary'!CG192="Yes"),OFFSET('Water Data'!$H$9,0,10*ROW('Water Data'!H186)),NA())</f>
        <v>#N/A</v>
      </c>
      <c r="S192" s="516" t="e">
        <f ca="1">+IF(AND(ISNUMBER(OFFSET('Water Data'!$I$4,0,10*ROW('Water Data'!I186))),'Data Summary'!CH192="Yes"),100-OFFSET('Water Data'!$I$4,0,10*ROW('Water Data'!I186)),NA())</f>
        <v>#N/A</v>
      </c>
      <c r="T192" s="516" t="e">
        <f ca="1">+IF(AND(ISNUMBER(OFFSET('Water Data'!$I$6,0,10*ROW('Water Data'!I186))),'Data Summary'!CI192="Yes"),OFFSET('Water Data'!$I$6,0,10*ROW('Water Data'!I186)),NA())</f>
        <v>#N/A</v>
      </c>
      <c r="U192" s="516" t="e">
        <f ca="1">+IF(AND(ISNUMBER(OFFSET('Water Data'!$I$9,0,10*ROW('Water Data'!I186))),'Data Summary'!CJ192="Yes"),OFFSET('Water Data'!$I$9,0,10*ROW('Water Data'!I186)),NA())</f>
        <v>#N/A</v>
      </c>
      <c r="V192" s="517" t="e">
        <f ca="1">+IF(AND(ISNUMBER(OFFSET('Sanitation Data'!$D$4,0,10*ROW('Sanitation Data'!D186))),'Data Summary'!CK192="Yes"),100-OFFSET('Sanitation Data'!$D$4,0,10*ROW('Sanitation Data'!D186)),NA())</f>
        <v>#N/A</v>
      </c>
      <c r="W192" s="517" t="e">
        <f ca="1">+IF(AND(ISNUMBER(OFFSET('Sanitation Data'!$D$6,0,10*ROW('Sanitation Data'!D186))),'Data Summary'!CL192="Yes"),OFFSET('Sanitation Data'!$D$6,0,10*ROW('Sanitation Data'!D186)),NA())</f>
        <v>#N/A</v>
      </c>
      <c r="X192" s="517" t="e">
        <f ca="1">+IF(AND(ISNUMBER(OFFSET('Sanitation Data'!$D$10,0,10*ROW('Sanitation Data'!D186))),'Data Summary'!CM192="Yes"),OFFSET('Sanitation Data'!$D$10,0,10*ROW('Sanitation Data'!D186)),NA())</f>
        <v>#N/A</v>
      </c>
      <c r="Y192" s="517" t="e">
        <f ca="1">+IF(AND(ISNUMBER(OFFSET('Sanitation Data'!$D$11,0,10*ROW('Sanitation Data'!D186))),'Data Summary'!CN192="Yes"),OFFSET('Sanitation Data'!$D$11,0,10*ROW('Sanitation Data'!D186)),NA())</f>
        <v>#N/A</v>
      </c>
      <c r="Z192" s="517" t="e">
        <f ca="1">+IF(AND(ISNUMBER(OFFSET('Sanitation Data'!$D$12,0,10*ROW('Sanitation Data'!D186))),'Data Summary'!CO192="Yes"),OFFSET('Sanitation Data'!$D$12,0,10*ROW('Sanitation Data'!D186)),NA())</f>
        <v>#N/A</v>
      </c>
      <c r="AA192" s="517" t="e">
        <f ca="1">+IF(AND(ISNUMBER(OFFSET('Sanitation Data'!$E$4,0,10*ROW('Sanitation Data'!E186))),'Data Summary'!CP192="Yes"),100-OFFSET('Sanitation Data'!$E$4,0,10*ROW('Sanitation Data'!E186)),NA())</f>
        <v>#N/A</v>
      </c>
      <c r="AB192" s="517" t="e">
        <f ca="1">+IF(AND(ISNUMBER(OFFSET('Sanitation Data'!$E$6,0,10*ROW('Sanitation Data'!E186))),'Data Summary'!CQ192="Yes"),OFFSET('Sanitation Data'!$E$6,0,10*ROW('Sanitation Data'!E186)),NA())</f>
        <v>#N/A</v>
      </c>
      <c r="AC192" s="517" t="e">
        <f ca="1">+IF(AND(ISNUMBER(OFFSET('Sanitation Data'!$E$10,0,10*ROW('Sanitation Data'!E186))),'Data Summary'!CR192="Yes"),OFFSET('Sanitation Data'!$E$10,0,10*ROW('Sanitation Data'!E186)),NA())</f>
        <v>#N/A</v>
      </c>
      <c r="AD192" s="517" t="e">
        <f ca="1">+IF(AND(ISNUMBER(OFFSET('Sanitation Data'!$E$11,0,10*ROW('Sanitation Data'!E186))),'Data Summary'!CS192="Yes"),OFFSET('Sanitation Data'!$E$11,0,10*ROW('Sanitation Data'!E186)),NA())</f>
        <v>#N/A</v>
      </c>
      <c r="AE192" s="517" t="e">
        <f ca="1">+IF(AND(ISNUMBER(OFFSET('Sanitation Data'!$E$12,0,10*ROW('Sanitation Data'!E186))),'Data Summary'!CT192="Yes"),OFFSET('Sanitation Data'!$E$12,0,10*ROW('Sanitation Data'!E186)),NA())</f>
        <v>#N/A</v>
      </c>
      <c r="AF192" s="517" t="e">
        <f ca="1">+IF(AND(ISNUMBER(OFFSET('Sanitation Data'!$F$4,0,10*ROW('Sanitation Data'!F186))),'Data Summary'!CU192="Yes"),100-OFFSET('Sanitation Data'!$F$4,0,10*ROW('Sanitation Data'!F186)),NA())</f>
        <v>#N/A</v>
      </c>
      <c r="AG192" s="517" t="e">
        <f ca="1">+IF(AND(ISNUMBER(OFFSET('Sanitation Data'!$F$6,0,10*ROW('Sanitation Data'!F186))),'Data Summary'!CV192="Yes"),OFFSET('Sanitation Data'!$F$6,0,10*ROW('Sanitation Data'!F186)),NA())</f>
        <v>#N/A</v>
      </c>
      <c r="AH192" s="517" t="e">
        <f ca="1">+IF(AND(ISNUMBER(OFFSET('Sanitation Data'!$F$10,0,10*ROW('Sanitation Data'!F186))),'Data Summary'!CW192="Yes"),OFFSET('Sanitation Data'!$F$10,0,10*ROW('Sanitation Data'!F186)),NA())</f>
        <v>#N/A</v>
      </c>
      <c r="AI192" s="517" t="e">
        <f ca="1">+IF(AND(ISNUMBER(OFFSET('Sanitation Data'!$F$11,0,10*ROW('Sanitation Data'!F186))),'Data Summary'!CX192="Yes"),OFFSET('Sanitation Data'!$F$11,0,10*ROW('Sanitation Data'!F186)),NA())</f>
        <v>#N/A</v>
      </c>
      <c r="AJ192" s="517" t="e">
        <f ca="1">+IF(AND(ISNUMBER(OFFSET('Sanitation Data'!$F$12,0,10*ROW('Sanitation Data'!F186))),'Data Summary'!CY192="Yes"),OFFSET('Sanitation Data'!$F$12,0,10*ROW('Sanitation Data'!F186)),NA())</f>
        <v>#N/A</v>
      </c>
      <c r="AK192" s="517" t="e">
        <f ca="1">+IF(AND(ISNUMBER(OFFSET('Sanitation Data'!$G$4,0,10*ROW('Sanitation Data'!G186))),'Data Summary'!CZ192="Yes"),100-OFFSET('Sanitation Data'!$G$4,0,10*ROW('Sanitation Data'!G186)),NA())</f>
        <v>#N/A</v>
      </c>
      <c r="AL192" s="517" t="e">
        <f ca="1">+IF(AND(ISNUMBER(OFFSET('Sanitation Data'!$G$6,0,10*ROW('Sanitation Data'!G186))),'Data Summary'!DA192="Yes"),OFFSET('Sanitation Data'!$G$6,0,10*ROW('Sanitation Data'!G186)),NA())</f>
        <v>#N/A</v>
      </c>
      <c r="AM192" s="517" t="e">
        <f ca="1">+IF(AND(ISNUMBER(OFFSET('Sanitation Data'!$G$10,0,10*ROW('Sanitation Data'!G186))),'Data Summary'!DB192="Yes"),OFFSET('Sanitation Data'!$G$10,0,10*ROW('Sanitation Data'!G186)),NA())</f>
        <v>#N/A</v>
      </c>
      <c r="AN192" s="517" t="e">
        <f ca="1">+IF(AND(ISNUMBER(OFFSET('Sanitation Data'!$G$11,0,10*ROW('Sanitation Data'!G186))),'Data Summary'!DC192="Yes"),OFFSET('Sanitation Data'!$G$11,0,10*ROW('Sanitation Data'!G186)),NA())</f>
        <v>#N/A</v>
      </c>
      <c r="AO192" s="517" t="e">
        <f ca="1">+IF(AND(ISNUMBER(OFFSET('Sanitation Data'!$G$12,0,10*ROW('Sanitation Data'!G186))),'Data Summary'!DD192="Yes"),OFFSET('Sanitation Data'!$G$12,0,10*ROW('Sanitation Data'!G186)),NA())</f>
        <v>#N/A</v>
      </c>
      <c r="AP192" s="517" t="e">
        <f ca="1">+IF(AND(ISNUMBER(OFFSET('Sanitation Data'!$H$4,0,10*ROW('Sanitation Data'!H186))),'Data Summary'!DE192="Yes"),100-OFFSET('Sanitation Data'!$H$4,0,10*ROW('Sanitation Data'!H186)),NA())</f>
        <v>#N/A</v>
      </c>
      <c r="AQ192" s="517" t="e">
        <f ca="1">+IF(AND(ISNUMBER(OFFSET('Sanitation Data'!$H$6,0,10*ROW('Sanitation Data'!H186))),'Data Summary'!DF192="Yes"),OFFSET('Sanitation Data'!$H$6,0,10*ROW('Sanitation Data'!H186)),NA())</f>
        <v>#N/A</v>
      </c>
      <c r="AR192" s="517" t="e">
        <f ca="1">+IF(AND(ISNUMBER(OFFSET('Sanitation Data'!$H$10,0,10*ROW('Sanitation Data'!H186))),'Data Summary'!DG192="Yes"),OFFSET('Sanitation Data'!$H$10,0,10*ROW('Sanitation Data'!H186)),NA())</f>
        <v>#N/A</v>
      </c>
      <c r="AS192" s="517" t="e">
        <f ca="1">+IF(AND(ISNUMBER(OFFSET('Sanitation Data'!$H$11,0,10*ROW('Sanitation Data'!H186))),'Data Summary'!DH192="Yes"),OFFSET('Sanitation Data'!$H$11,0,10*ROW('Sanitation Data'!H186)),NA())</f>
        <v>#N/A</v>
      </c>
      <c r="AT192" s="517" t="e">
        <f ca="1">+IF(AND(ISNUMBER(OFFSET('Sanitation Data'!$H$12,0,10*ROW('Sanitation Data'!H186))),'Data Summary'!DI192="Yes"),OFFSET('Sanitation Data'!$H$12,0,10*ROW('Sanitation Data'!H186)),NA())</f>
        <v>#N/A</v>
      </c>
      <c r="AU192" s="517" t="e">
        <f ca="1">+IF(AND(ISNUMBER(OFFSET('Sanitation Data'!$I$4,0,10*ROW('Sanitation Data'!I186))),'Data Summary'!DJ192="Yes"),100-OFFSET('Sanitation Data'!$I$4,0,10*ROW('Sanitation Data'!I186)),NA())</f>
        <v>#N/A</v>
      </c>
      <c r="AV192" s="517" t="e">
        <f ca="1">+IF(AND(ISNUMBER(OFFSET('Sanitation Data'!$I$6,0,10*ROW('Sanitation Data'!I186))),'Data Summary'!DK192="Yes"),OFFSET('Sanitation Data'!$I$6,0,10*ROW('Sanitation Data'!I186)),NA())</f>
        <v>#N/A</v>
      </c>
      <c r="AW192" s="517" t="e">
        <f ca="1">+IF(AND(ISNUMBER(OFFSET('Sanitation Data'!$I$10,0,10*ROW('Sanitation Data'!I186))),'Data Summary'!DL192="Yes"),OFFSET('Sanitation Data'!$I$10,0,10*ROW('Sanitation Data'!I186)),NA())</f>
        <v>#N/A</v>
      </c>
      <c r="AX192" s="517" t="e">
        <f ca="1">+IF(AND(ISNUMBER(OFFSET('Sanitation Data'!$I$11,0,10*ROW('Sanitation Data'!I186))),'Data Summary'!DM192="Yes"),OFFSET('Sanitation Data'!$I$11,0,10*ROW('Sanitation Data'!I186)),NA())</f>
        <v>#N/A</v>
      </c>
      <c r="AY192" s="517" t="e">
        <f ca="1">+IF(AND(ISNUMBER(OFFSET('Sanitation Data'!$I$12,0,10*ROW('Sanitation Data'!I186))),'Data Summary'!DN192="Yes"),OFFSET('Sanitation Data'!$I$12,0,10*ROW('Sanitation Data'!I186)),NA())</f>
        <v>#N/A</v>
      </c>
      <c r="AZ192" s="518" t="e">
        <f ca="1">+IF(AND(ISNUMBER(OFFSET('Hygiene Data'!$D$5,0,10*ROW('Hygiene Data'!D186))),'Data Summary'!DO192="Yes"),OFFSET('Hygiene Data'!$D$5,0,10*ROW('Hygiene Data'!D186)),NA())</f>
        <v>#N/A</v>
      </c>
      <c r="BA192" s="518" t="e">
        <f ca="1">+IF(AND(ISNUMBER(OFFSET('Hygiene Data'!$D$7,0,10*ROW('Hygiene Data'!D186))),'Data Summary'!DP192="Yes"),OFFSET('Hygiene Data'!$D$7,0,10*ROW('Hygiene Data'!D186)),NA())</f>
        <v>#N/A</v>
      </c>
      <c r="BB192" s="518" t="e">
        <f ca="1">+IF(AND(ISNUMBER(OFFSET('Hygiene Data'!$D$9,0,10*ROW('Hygiene Data'!D186))),'Data Summary'!DQ192="Yes"),OFFSET('Hygiene Data'!$D$9,0,10*ROW('Hygiene Data'!D186)),NA())</f>
        <v>#N/A</v>
      </c>
      <c r="BC192" s="518" t="e">
        <f ca="1">+IF(AND(ISNUMBER(OFFSET('Hygiene Data'!$E$5,0,10*ROW('Hygiene Data'!E186))),'Data Summary'!DR192="Yes"),OFFSET('Hygiene Data'!$E$5,0,10*ROW('Hygiene Data'!E186)),NA())</f>
        <v>#N/A</v>
      </c>
      <c r="BD192" s="518" t="e">
        <f ca="1">+IF(AND(ISNUMBER(OFFSET('Hygiene Data'!$E$7,0,10*ROW('Hygiene Data'!E186))),'Data Summary'!DS192="Yes"),OFFSET('Hygiene Data'!$E$7,0,10*ROW('Hygiene Data'!E186)),NA())</f>
        <v>#N/A</v>
      </c>
      <c r="BE192" s="518" t="e">
        <f ca="1">+IF(AND(ISNUMBER(OFFSET('Hygiene Data'!$E$9,0,10*ROW('Hygiene Data'!E186))),'Data Summary'!DT192="Yes"),OFFSET('Hygiene Data'!$E$9,0,10*ROW('Hygiene Data'!E186)),NA())</f>
        <v>#N/A</v>
      </c>
      <c r="BF192" s="518" t="e">
        <f ca="1">+IF(AND(ISNUMBER(OFFSET('Hygiene Data'!$F$5,0,10*ROW('Hygiene Data'!F186))),'Data Summary'!DU192="Yes"),OFFSET('Hygiene Data'!$F$5,0,10*ROW('Hygiene Data'!F186)),NA())</f>
        <v>#N/A</v>
      </c>
      <c r="BG192" s="518" t="e">
        <f ca="1">+IF(AND(ISNUMBER(OFFSET('Hygiene Data'!$F$7,0,10*ROW('Hygiene Data'!F186))),'Data Summary'!DV192="Yes"),OFFSET('Hygiene Data'!$F$7,0,10*ROW('Hygiene Data'!F186)),NA())</f>
        <v>#N/A</v>
      </c>
      <c r="BH192" s="518" t="e">
        <f ca="1">+IF(AND(ISNUMBER(OFFSET('Hygiene Data'!$F$9,0,10*ROW('Hygiene Data'!F186))),'Data Summary'!DW192="Yes"),OFFSET('Hygiene Data'!$F$9,0,10*ROW('Hygiene Data'!F186)),NA())</f>
        <v>#N/A</v>
      </c>
      <c r="BI192" s="518" t="e">
        <f ca="1">+IF(AND(ISNUMBER(OFFSET('Hygiene Data'!$G$5,0,10*ROW('Hygiene Data'!G186))),'Data Summary'!DX192="Yes"),OFFSET('Hygiene Data'!$G$5,0,10*ROW('Hygiene Data'!G186)),NA())</f>
        <v>#N/A</v>
      </c>
      <c r="BJ192" s="518" t="e">
        <f ca="1">+IF(AND(ISNUMBER(OFFSET('Hygiene Data'!$G$7,0,10*ROW('Hygiene Data'!G186))),'Data Summary'!DY192="Yes"),OFFSET('Hygiene Data'!$G$7,0,10*ROW('Hygiene Data'!G186)),NA())</f>
        <v>#N/A</v>
      </c>
      <c r="BK192" s="518" t="e">
        <f ca="1">+IF(AND(ISNUMBER(OFFSET('Hygiene Data'!$G$9,0,10*ROW('Hygiene Data'!G186))),'Data Summary'!DZ192="Yes"),OFFSET('Hygiene Data'!$G$9,0,10*ROW('Hygiene Data'!G186)),NA())</f>
        <v>#N/A</v>
      </c>
      <c r="BL192" s="518" t="e">
        <f ca="1">+IF(AND(ISNUMBER(OFFSET('Hygiene Data'!$H$5,0,10*ROW('Hygiene Data'!H186))),'Data Summary'!EA192="Yes"),OFFSET('Hygiene Data'!$H$5,0,10*ROW('Hygiene Data'!H186)),NA())</f>
        <v>#N/A</v>
      </c>
      <c r="BM192" s="518" t="e">
        <f ca="1">+IF(AND(ISNUMBER(OFFSET('Hygiene Data'!$H$7,0,10*ROW('Hygiene Data'!H186))),'Data Summary'!EB192="Yes"),OFFSET('Hygiene Data'!$H$7,0,10*ROW('Hygiene Data'!H186)),NA())</f>
        <v>#N/A</v>
      </c>
      <c r="BN192" s="518" t="e">
        <f ca="1">+IF(AND(ISNUMBER(OFFSET('Hygiene Data'!$H$9,0,10*ROW('Hygiene Data'!H186))),'Data Summary'!EC192="Yes"),OFFSET('Hygiene Data'!$H$9,0,10*ROW('Hygiene Data'!H186)),NA())</f>
        <v>#N/A</v>
      </c>
      <c r="BO192" s="518" t="e">
        <f ca="1">+IF(AND(ISNUMBER(OFFSET('Hygiene Data'!$I$5,0,10*ROW('Hygiene Data'!I186))),'Data Summary'!ED192="Yes"),OFFSET('Hygiene Data'!$I$5,0,10*ROW('Hygiene Data'!I186)),NA())</f>
        <v>#N/A</v>
      </c>
      <c r="BP192" s="518" t="e">
        <f ca="1">+IF(AND(ISNUMBER(OFFSET('Hygiene Data'!$I$7,0,10*ROW('Hygiene Data'!I186))),'Data Summary'!EE192="Yes"),OFFSET('Hygiene Data'!$I$7,0,10*ROW('Hygiene Data'!I186)),NA())</f>
        <v>#N/A</v>
      </c>
      <c r="BQ192" s="518" t="e">
        <f ca="1">+IF(AND(ISNUMBER(OFFSET('Hygiene Data'!$I$9,0,10*ROW('Hygiene Data'!I186))),'Data Summary'!EF192="Yes"),OFFSET('Hygiene Data'!$I$9,0,10*ROW('Hygiene Data'!I186)),NA())</f>
        <v>#N/A</v>
      </c>
    </row>
    <row r="193" spans="1:69" x14ac:dyDescent="0.25">
      <c r="A193" s="514" t="e">
        <f ca="1">+RIGHT('Data Summary'!A193,LEN('Data Summary'!A193)-9)</f>
        <v>#VALUE!</v>
      </c>
      <c r="B193" s="488" t="str">
        <f ca="1">+IF(ISTEXT('Data Summary'!B193),'Data Summary'!B193,"")</f>
        <v/>
      </c>
      <c r="C193" s="515" t="e">
        <f ca="1">+VALUE('Data Summary'!C193)</f>
        <v>#VALUE!</v>
      </c>
      <c r="D193" s="516" t="e">
        <f ca="1">+IF(AND(ISNUMBER(OFFSET('Water Data'!$D$4,0,10*ROW('Water Data'!D187))),'Data Summary'!BS193="Yes"),100-OFFSET('Water Data'!$D$4,0,10*ROW('Water Data'!D187)),NA())</f>
        <v>#N/A</v>
      </c>
      <c r="E193" s="516" t="e">
        <f ca="1">+IF(AND(ISNUMBER(OFFSET('Water Data'!$D$6,0,10*ROW('Water Data'!D187))),'Data Summary'!BT193="Yes"),OFFSET('Water Data'!$D$6,0,10*ROW('Water Data'!D187)),NA())</f>
        <v>#N/A</v>
      </c>
      <c r="F193" s="516" t="e">
        <f ca="1">+IF(AND(ISNUMBER(OFFSET('Water Data'!$D$9,0,10*ROW('Water Data'!D187))),'Data Summary'!BU193="Yes"),OFFSET('Water Data'!$D$9,0,10*ROW('Water Data'!D187)),NA())</f>
        <v>#N/A</v>
      </c>
      <c r="G193" s="516" t="e">
        <f ca="1">+IF(AND(ISNUMBER(OFFSET('Water Data'!$E$4,0,10*ROW('Water Data'!E187))),'Data Summary'!BV193="Yes"),100-OFFSET('Water Data'!$E$4,0,10*ROW('Water Data'!E187)),NA())</f>
        <v>#N/A</v>
      </c>
      <c r="H193" s="516" t="e">
        <f ca="1">+IF(AND(ISNUMBER(OFFSET('Water Data'!$E$6,0,10*ROW('Water Data'!E187))),'Data Summary'!BW193="Yes"),OFFSET('Water Data'!$E$6,0,10*ROW('Water Data'!E187)),NA())</f>
        <v>#N/A</v>
      </c>
      <c r="I193" s="516" t="e">
        <f ca="1">+IF(AND(ISNUMBER(OFFSET('Water Data'!$E$9,0,10*ROW('Water Data'!E187))),'Data Summary'!BX193="Yes"),OFFSET('Water Data'!$E$9,0,10*ROW('Water Data'!E187)),NA())</f>
        <v>#N/A</v>
      </c>
      <c r="J193" s="516" t="e">
        <f ca="1">+IF(AND(ISNUMBER(OFFSET('Water Data'!$F$4,0,10*ROW('Water Data'!F187))),'Data Summary'!BY193="Yes"),100-OFFSET('Water Data'!$F$4,0,10*ROW('Water Data'!F187)),NA())</f>
        <v>#N/A</v>
      </c>
      <c r="K193" s="516" t="e">
        <f ca="1">+IF(AND(ISNUMBER(OFFSET('Water Data'!$F$6,0,10*ROW('Water Data'!F187))),'Data Summary'!BZ193="Yes"),OFFSET('Water Data'!$F$6,0,10*ROW('Water Data'!F187)),NA())</f>
        <v>#N/A</v>
      </c>
      <c r="L193" s="516" t="e">
        <f ca="1">+IF(AND(ISNUMBER(OFFSET('Water Data'!$F$9,0,10*ROW('Water Data'!F187))),'Data Summary'!CA193="Yes"),OFFSET('Water Data'!$F$9,0,10*ROW('Water Data'!F187)),NA())</f>
        <v>#N/A</v>
      </c>
      <c r="M193" s="516" t="e">
        <f ca="1">+IF(AND(ISNUMBER(OFFSET('Water Data'!$G$4,0,10*ROW('Water Data'!G187))),'Data Summary'!CB193="Yes"),100-OFFSET('Water Data'!$G$4,0,10*ROW('Water Data'!G187)),NA())</f>
        <v>#N/A</v>
      </c>
      <c r="N193" s="516" t="e">
        <f ca="1">+IF(AND(ISNUMBER(OFFSET('Water Data'!$G$6,0,10*ROW('Water Data'!G187))),'Data Summary'!CC193="Yes"),OFFSET('Water Data'!$G$6,0,10*ROW('Water Data'!G187)),NA())</f>
        <v>#N/A</v>
      </c>
      <c r="O193" s="516" t="e">
        <f ca="1">+IF(AND(ISNUMBER(OFFSET('Water Data'!$G$9,0,10*ROW('Water Data'!G187))),'Data Summary'!CD193="Yes"),OFFSET('Water Data'!$G$9,0,10*ROW('Water Data'!G187)),NA())</f>
        <v>#N/A</v>
      </c>
      <c r="P193" s="516" t="e">
        <f ca="1">+IF(AND(ISNUMBER(OFFSET('Water Data'!$H$4,0,10*ROW('Water Data'!H187))),'Data Summary'!CE193="Yes"),100-OFFSET('Water Data'!$H$4,0,10*ROW('Water Data'!H187)),NA())</f>
        <v>#N/A</v>
      </c>
      <c r="Q193" s="516" t="e">
        <f ca="1">+IF(AND(ISNUMBER(OFFSET('Water Data'!$H$6,0,10*ROW('Water Data'!H187))),'Data Summary'!CF193="Yes"),OFFSET('Water Data'!$H$6,0,10*ROW('Water Data'!H187)),NA())</f>
        <v>#N/A</v>
      </c>
      <c r="R193" s="516" t="e">
        <f ca="1">+IF(AND(ISNUMBER(OFFSET('Water Data'!$H$9,0,10*ROW('Water Data'!H187))),'Data Summary'!CG193="Yes"),OFFSET('Water Data'!$H$9,0,10*ROW('Water Data'!H187)),NA())</f>
        <v>#N/A</v>
      </c>
      <c r="S193" s="516" t="e">
        <f ca="1">+IF(AND(ISNUMBER(OFFSET('Water Data'!$I$4,0,10*ROW('Water Data'!I187))),'Data Summary'!CH193="Yes"),100-OFFSET('Water Data'!$I$4,0,10*ROW('Water Data'!I187)),NA())</f>
        <v>#N/A</v>
      </c>
      <c r="T193" s="516" t="e">
        <f ca="1">+IF(AND(ISNUMBER(OFFSET('Water Data'!$I$6,0,10*ROW('Water Data'!I187))),'Data Summary'!CI193="Yes"),OFFSET('Water Data'!$I$6,0,10*ROW('Water Data'!I187)),NA())</f>
        <v>#N/A</v>
      </c>
      <c r="U193" s="516" t="e">
        <f ca="1">+IF(AND(ISNUMBER(OFFSET('Water Data'!$I$9,0,10*ROW('Water Data'!I187))),'Data Summary'!CJ193="Yes"),OFFSET('Water Data'!$I$9,0,10*ROW('Water Data'!I187)),NA())</f>
        <v>#N/A</v>
      </c>
      <c r="V193" s="517" t="e">
        <f ca="1">+IF(AND(ISNUMBER(OFFSET('Sanitation Data'!$D$4,0,10*ROW('Sanitation Data'!D187))),'Data Summary'!CK193="Yes"),100-OFFSET('Sanitation Data'!$D$4,0,10*ROW('Sanitation Data'!D187)),NA())</f>
        <v>#N/A</v>
      </c>
      <c r="W193" s="517" t="e">
        <f ca="1">+IF(AND(ISNUMBER(OFFSET('Sanitation Data'!$D$6,0,10*ROW('Sanitation Data'!D187))),'Data Summary'!CL193="Yes"),OFFSET('Sanitation Data'!$D$6,0,10*ROW('Sanitation Data'!D187)),NA())</f>
        <v>#N/A</v>
      </c>
      <c r="X193" s="517" t="e">
        <f ca="1">+IF(AND(ISNUMBER(OFFSET('Sanitation Data'!$D$10,0,10*ROW('Sanitation Data'!D187))),'Data Summary'!CM193="Yes"),OFFSET('Sanitation Data'!$D$10,0,10*ROW('Sanitation Data'!D187)),NA())</f>
        <v>#N/A</v>
      </c>
      <c r="Y193" s="517" t="e">
        <f ca="1">+IF(AND(ISNUMBER(OFFSET('Sanitation Data'!$D$11,0,10*ROW('Sanitation Data'!D187))),'Data Summary'!CN193="Yes"),OFFSET('Sanitation Data'!$D$11,0,10*ROW('Sanitation Data'!D187)),NA())</f>
        <v>#N/A</v>
      </c>
      <c r="Z193" s="517" t="e">
        <f ca="1">+IF(AND(ISNUMBER(OFFSET('Sanitation Data'!$D$12,0,10*ROW('Sanitation Data'!D187))),'Data Summary'!CO193="Yes"),OFFSET('Sanitation Data'!$D$12,0,10*ROW('Sanitation Data'!D187)),NA())</f>
        <v>#N/A</v>
      </c>
      <c r="AA193" s="517" t="e">
        <f ca="1">+IF(AND(ISNUMBER(OFFSET('Sanitation Data'!$E$4,0,10*ROW('Sanitation Data'!E187))),'Data Summary'!CP193="Yes"),100-OFFSET('Sanitation Data'!$E$4,0,10*ROW('Sanitation Data'!E187)),NA())</f>
        <v>#N/A</v>
      </c>
      <c r="AB193" s="517" t="e">
        <f ca="1">+IF(AND(ISNUMBER(OFFSET('Sanitation Data'!$E$6,0,10*ROW('Sanitation Data'!E187))),'Data Summary'!CQ193="Yes"),OFFSET('Sanitation Data'!$E$6,0,10*ROW('Sanitation Data'!E187)),NA())</f>
        <v>#N/A</v>
      </c>
      <c r="AC193" s="517" t="e">
        <f ca="1">+IF(AND(ISNUMBER(OFFSET('Sanitation Data'!$E$10,0,10*ROW('Sanitation Data'!E187))),'Data Summary'!CR193="Yes"),OFFSET('Sanitation Data'!$E$10,0,10*ROW('Sanitation Data'!E187)),NA())</f>
        <v>#N/A</v>
      </c>
      <c r="AD193" s="517" t="e">
        <f ca="1">+IF(AND(ISNUMBER(OFFSET('Sanitation Data'!$E$11,0,10*ROW('Sanitation Data'!E187))),'Data Summary'!CS193="Yes"),OFFSET('Sanitation Data'!$E$11,0,10*ROW('Sanitation Data'!E187)),NA())</f>
        <v>#N/A</v>
      </c>
      <c r="AE193" s="517" t="e">
        <f ca="1">+IF(AND(ISNUMBER(OFFSET('Sanitation Data'!$E$12,0,10*ROW('Sanitation Data'!E187))),'Data Summary'!CT193="Yes"),OFFSET('Sanitation Data'!$E$12,0,10*ROW('Sanitation Data'!E187)),NA())</f>
        <v>#N/A</v>
      </c>
      <c r="AF193" s="517" t="e">
        <f ca="1">+IF(AND(ISNUMBER(OFFSET('Sanitation Data'!$F$4,0,10*ROW('Sanitation Data'!F187))),'Data Summary'!CU193="Yes"),100-OFFSET('Sanitation Data'!$F$4,0,10*ROW('Sanitation Data'!F187)),NA())</f>
        <v>#N/A</v>
      </c>
      <c r="AG193" s="517" t="e">
        <f ca="1">+IF(AND(ISNUMBER(OFFSET('Sanitation Data'!$F$6,0,10*ROW('Sanitation Data'!F187))),'Data Summary'!CV193="Yes"),OFFSET('Sanitation Data'!$F$6,0,10*ROW('Sanitation Data'!F187)),NA())</f>
        <v>#N/A</v>
      </c>
      <c r="AH193" s="517" t="e">
        <f ca="1">+IF(AND(ISNUMBER(OFFSET('Sanitation Data'!$F$10,0,10*ROW('Sanitation Data'!F187))),'Data Summary'!CW193="Yes"),OFFSET('Sanitation Data'!$F$10,0,10*ROW('Sanitation Data'!F187)),NA())</f>
        <v>#N/A</v>
      </c>
      <c r="AI193" s="517" t="e">
        <f ca="1">+IF(AND(ISNUMBER(OFFSET('Sanitation Data'!$F$11,0,10*ROW('Sanitation Data'!F187))),'Data Summary'!CX193="Yes"),OFFSET('Sanitation Data'!$F$11,0,10*ROW('Sanitation Data'!F187)),NA())</f>
        <v>#N/A</v>
      </c>
      <c r="AJ193" s="517" t="e">
        <f ca="1">+IF(AND(ISNUMBER(OFFSET('Sanitation Data'!$F$12,0,10*ROW('Sanitation Data'!F187))),'Data Summary'!CY193="Yes"),OFFSET('Sanitation Data'!$F$12,0,10*ROW('Sanitation Data'!F187)),NA())</f>
        <v>#N/A</v>
      </c>
      <c r="AK193" s="517" t="e">
        <f ca="1">+IF(AND(ISNUMBER(OFFSET('Sanitation Data'!$G$4,0,10*ROW('Sanitation Data'!G187))),'Data Summary'!CZ193="Yes"),100-OFFSET('Sanitation Data'!$G$4,0,10*ROW('Sanitation Data'!G187)),NA())</f>
        <v>#N/A</v>
      </c>
      <c r="AL193" s="517" t="e">
        <f ca="1">+IF(AND(ISNUMBER(OFFSET('Sanitation Data'!$G$6,0,10*ROW('Sanitation Data'!G187))),'Data Summary'!DA193="Yes"),OFFSET('Sanitation Data'!$G$6,0,10*ROW('Sanitation Data'!G187)),NA())</f>
        <v>#N/A</v>
      </c>
      <c r="AM193" s="517" t="e">
        <f ca="1">+IF(AND(ISNUMBER(OFFSET('Sanitation Data'!$G$10,0,10*ROW('Sanitation Data'!G187))),'Data Summary'!DB193="Yes"),OFFSET('Sanitation Data'!$G$10,0,10*ROW('Sanitation Data'!G187)),NA())</f>
        <v>#N/A</v>
      </c>
      <c r="AN193" s="517" t="e">
        <f ca="1">+IF(AND(ISNUMBER(OFFSET('Sanitation Data'!$G$11,0,10*ROW('Sanitation Data'!G187))),'Data Summary'!DC193="Yes"),OFFSET('Sanitation Data'!$G$11,0,10*ROW('Sanitation Data'!G187)),NA())</f>
        <v>#N/A</v>
      </c>
      <c r="AO193" s="517" t="e">
        <f ca="1">+IF(AND(ISNUMBER(OFFSET('Sanitation Data'!$G$12,0,10*ROW('Sanitation Data'!G187))),'Data Summary'!DD193="Yes"),OFFSET('Sanitation Data'!$G$12,0,10*ROW('Sanitation Data'!G187)),NA())</f>
        <v>#N/A</v>
      </c>
      <c r="AP193" s="517" t="e">
        <f ca="1">+IF(AND(ISNUMBER(OFFSET('Sanitation Data'!$H$4,0,10*ROW('Sanitation Data'!H187))),'Data Summary'!DE193="Yes"),100-OFFSET('Sanitation Data'!$H$4,0,10*ROW('Sanitation Data'!H187)),NA())</f>
        <v>#N/A</v>
      </c>
      <c r="AQ193" s="517" t="e">
        <f ca="1">+IF(AND(ISNUMBER(OFFSET('Sanitation Data'!$H$6,0,10*ROW('Sanitation Data'!H187))),'Data Summary'!DF193="Yes"),OFFSET('Sanitation Data'!$H$6,0,10*ROW('Sanitation Data'!H187)),NA())</f>
        <v>#N/A</v>
      </c>
      <c r="AR193" s="517" t="e">
        <f ca="1">+IF(AND(ISNUMBER(OFFSET('Sanitation Data'!$H$10,0,10*ROW('Sanitation Data'!H187))),'Data Summary'!DG193="Yes"),OFFSET('Sanitation Data'!$H$10,0,10*ROW('Sanitation Data'!H187)),NA())</f>
        <v>#N/A</v>
      </c>
      <c r="AS193" s="517" t="e">
        <f ca="1">+IF(AND(ISNUMBER(OFFSET('Sanitation Data'!$H$11,0,10*ROW('Sanitation Data'!H187))),'Data Summary'!DH193="Yes"),OFFSET('Sanitation Data'!$H$11,0,10*ROW('Sanitation Data'!H187)),NA())</f>
        <v>#N/A</v>
      </c>
      <c r="AT193" s="517" t="e">
        <f ca="1">+IF(AND(ISNUMBER(OFFSET('Sanitation Data'!$H$12,0,10*ROW('Sanitation Data'!H187))),'Data Summary'!DI193="Yes"),OFFSET('Sanitation Data'!$H$12,0,10*ROW('Sanitation Data'!H187)),NA())</f>
        <v>#N/A</v>
      </c>
      <c r="AU193" s="517" t="e">
        <f ca="1">+IF(AND(ISNUMBER(OFFSET('Sanitation Data'!$I$4,0,10*ROW('Sanitation Data'!I187))),'Data Summary'!DJ193="Yes"),100-OFFSET('Sanitation Data'!$I$4,0,10*ROW('Sanitation Data'!I187)),NA())</f>
        <v>#N/A</v>
      </c>
      <c r="AV193" s="517" t="e">
        <f ca="1">+IF(AND(ISNUMBER(OFFSET('Sanitation Data'!$I$6,0,10*ROW('Sanitation Data'!I187))),'Data Summary'!DK193="Yes"),OFFSET('Sanitation Data'!$I$6,0,10*ROW('Sanitation Data'!I187)),NA())</f>
        <v>#N/A</v>
      </c>
      <c r="AW193" s="517" t="e">
        <f ca="1">+IF(AND(ISNUMBER(OFFSET('Sanitation Data'!$I$10,0,10*ROW('Sanitation Data'!I187))),'Data Summary'!DL193="Yes"),OFFSET('Sanitation Data'!$I$10,0,10*ROW('Sanitation Data'!I187)),NA())</f>
        <v>#N/A</v>
      </c>
      <c r="AX193" s="517" t="e">
        <f ca="1">+IF(AND(ISNUMBER(OFFSET('Sanitation Data'!$I$11,0,10*ROW('Sanitation Data'!I187))),'Data Summary'!DM193="Yes"),OFFSET('Sanitation Data'!$I$11,0,10*ROW('Sanitation Data'!I187)),NA())</f>
        <v>#N/A</v>
      </c>
      <c r="AY193" s="517" t="e">
        <f ca="1">+IF(AND(ISNUMBER(OFFSET('Sanitation Data'!$I$12,0,10*ROW('Sanitation Data'!I187))),'Data Summary'!DN193="Yes"),OFFSET('Sanitation Data'!$I$12,0,10*ROW('Sanitation Data'!I187)),NA())</f>
        <v>#N/A</v>
      </c>
      <c r="AZ193" s="518" t="e">
        <f ca="1">+IF(AND(ISNUMBER(OFFSET('Hygiene Data'!$D$5,0,10*ROW('Hygiene Data'!D187))),'Data Summary'!DO193="Yes"),OFFSET('Hygiene Data'!$D$5,0,10*ROW('Hygiene Data'!D187)),NA())</f>
        <v>#N/A</v>
      </c>
      <c r="BA193" s="518" t="e">
        <f ca="1">+IF(AND(ISNUMBER(OFFSET('Hygiene Data'!$D$7,0,10*ROW('Hygiene Data'!D187))),'Data Summary'!DP193="Yes"),OFFSET('Hygiene Data'!$D$7,0,10*ROW('Hygiene Data'!D187)),NA())</f>
        <v>#N/A</v>
      </c>
      <c r="BB193" s="518" t="e">
        <f ca="1">+IF(AND(ISNUMBER(OFFSET('Hygiene Data'!$D$9,0,10*ROW('Hygiene Data'!D187))),'Data Summary'!DQ193="Yes"),OFFSET('Hygiene Data'!$D$9,0,10*ROW('Hygiene Data'!D187)),NA())</f>
        <v>#N/A</v>
      </c>
      <c r="BC193" s="518" t="e">
        <f ca="1">+IF(AND(ISNUMBER(OFFSET('Hygiene Data'!$E$5,0,10*ROW('Hygiene Data'!E187))),'Data Summary'!DR193="Yes"),OFFSET('Hygiene Data'!$E$5,0,10*ROW('Hygiene Data'!E187)),NA())</f>
        <v>#N/A</v>
      </c>
      <c r="BD193" s="518" t="e">
        <f ca="1">+IF(AND(ISNUMBER(OFFSET('Hygiene Data'!$E$7,0,10*ROW('Hygiene Data'!E187))),'Data Summary'!DS193="Yes"),OFFSET('Hygiene Data'!$E$7,0,10*ROW('Hygiene Data'!E187)),NA())</f>
        <v>#N/A</v>
      </c>
      <c r="BE193" s="518" t="e">
        <f ca="1">+IF(AND(ISNUMBER(OFFSET('Hygiene Data'!$E$9,0,10*ROW('Hygiene Data'!E187))),'Data Summary'!DT193="Yes"),OFFSET('Hygiene Data'!$E$9,0,10*ROW('Hygiene Data'!E187)),NA())</f>
        <v>#N/A</v>
      </c>
      <c r="BF193" s="518" t="e">
        <f ca="1">+IF(AND(ISNUMBER(OFFSET('Hygiene Data'!$F$5,0,10*ROW('Hygiene Data'!F187))),'Data Summary'!DU193="Yes"),OFFSET('Hygiene Data'!$F$5,0,10*ROW('Hygiene Data'!F187)),NA())</f>
        <v>#N/A</v>
      </c>
      <c r="BG193" s="518" t="e">
        <f ca="1">+IF(AND(ISNUMBER(OFFSET('Hygiene Data'!$F$7,0,10*ROW('Hygiene Data'!F187))),'Data Summary'!DV193="Yes"),OFFSET('Hygiene Data'!$F$7,0,10*ROW('Hygiene Data'!F187)),NA())</f>
        <v>#N/A</v>
      </c>
      <c r="BH193" s="518" t="e">
        <f ca="1">+IF(AND(ISNUMBER(OFFSET('Hygiene Data'!$F$9,0,10*ROW('Hygiene Data'!F187))),'Data Summary'!DW193="Yes"),OFFSET('Hygiene Data'!$F$9,0,10*ROW('Hygiene Data'!F187)),NA())</f>
        <v>#N/A</v>
      </c>
      <c r="BI193" s="518" t="e">
        <f ca="1">+IF(AND(ISNUMBER(OFFSET('Hygiene Data'!$G$5,0,10*ROW('Hygiene Data'!G187))),'Data Summary'!DX193="Yes"),OFFSET('Hygiene Data'!$G$5,0,10*ROW('Hygiene Data'!G187)),NA())</f>
        <v>#N/A</v>
      </c>
      <c r="BJ193" s="518" t="e">
        <f ca="1">+IF(AND(ISNUMBER(OFFSET('Hygiene Data'!$G$7,0,10*ROW('Hygiene Data'!G187))),'Data Summary'!DY193="Yes"),OFFSET('Hygiene Data'!$G$7,0,10*ROW('Hygiene Data'!G187)),NA())</f>
        <v>#N/A</v>
      </c>
      <c r="BK193" s="518" t="e">
        <f ca="1">+IF(AND(ISNUMBER(OFFSET('Hygiene Data'!$G$9,0,10*ROW('Hygiene Data'!G187))),'Data Summary'!DZ193="Yes"),OFFSET('Hygiene Data'!$G$9,0,10*ROW('Hygiene Data'!G187)),NA())</f>
        <v>#N/A</v>
      </c>
      <c r="BL193" s="518" t="e">
        <f ca="1">+IF(AND(ISNUMBER(OFFSET('Hygiene Data'!$H$5,0,10*ROW('Hygiene Data'!H187))),'Data Summary'!EA193="Yes"),OFFSET('Hygiene Data'!$H$5,0,10*ROW('Hygiene Data'!H187)),NA())</f>
        <v>#N/A</v>
      </c>
      <c r="BM193" s="518" t="e">
        <f ca="1">+IF(AND(ISNUMBER(OFFSET('Hygiene Data'!$H$7,0,10*ROW('Hygiene Data'!H187))),'Data Summary'!EB193="Yes"),OFFSET('Hygiene Data'!$H$7,0,10*ROW('Hygiene Data'!H187)),NA())</f>
        <v>#N/A</v>
      </c>
      <c r="BN193" s="518" t="e">
        <f ca="1">+IF(AND(ISNUMBER(OFFSET('Hygiene Data'!$H$9,0,10*ROW('Hygiene Data'!H187))),'Data Summary'!EC193="Yes"),OFFSET('Hygiene Data'!$H$9,0,10*ROW('Hygiene Data'!H187)),NA())</f>
        <v>#N/A</v>
      </c>
      <c r="BO193" s="518" t="e">
        <f ca="1">+IF(AND(ISNUMBER(OFFSET('Hygiene Data'!$I$5,0,10*ROW('Hygiene Data'!I187))),'Data Summary'!ED193="Yes"),OFFSET('Hygiene Data'!$I$5,0,10*ROW('Hygiene Data'!I187)),NA())</f>
        <v>#N/A</v>
      </c>
      <c r="BP193" s="518" t="e">
        <f ca="1">+IF(AND(ISNUMBER(OFFSET('Hygiene Data'!$I$7,0,10*ROW('Hygiene Data'!I187))),'Data Summary'!EE193="Yes"),OFFSET('Hygiene Data'!$I$7,0,10*ROW('Hygiene Data'!I187)),NA())</f>
        <v>#N/A</v>
      </c>
      <c r="BQ193" s="518" t="e">
        <f ca="1">+IF(AND(ISNUMBER(OFFSET('Hygiene Data'!$I$9,0,10*ROW('Hygiene Data'!I187))),'Data Summary'!EF193="Yes"),OFFSET('Hygiene Data'!$I$9,0,10*ROW('Hygiene Data'!I187)),NA())</f>
        <v>#N/A</v>
      </c>
    </row>
    <row r="194" spans="1:69" x14ac:dyDescent="0.25">
      <c r="A194" s="514" t="e">
        <f ca="1">+RIGHT('Data Summary'!A194,LEN('Data Summary'!A194)-9)</f>
        <v>#VALUE!</v>
      </c>
      <c r="B194" s="488" t="str">
        <f ca="1">+IF(ISTEXT('Data Summary'!B194),'Data Summary'!B194,"")</f>
        <v/>
      </c>
      <c r="C194" s="515" t="e">
        <f ca="1">+VALUE('Data Summary'!C194)</f>
        <v>#VALUE!</v>
      </c>
      <c r="D194" s="516" t="e">
        <f ca="1">+IF(AND(ISNUMBER(OFFSET('Water Data'!$D$4,0,10*ROW('Water Data'!D188))),'Data Summary'!BS194="Yes"),100-OFFSET('Water Data'!$D$4,0,10*ROW('Water Data'!D188)),NA())</f>
        <v>#N/A</v>
      </c>
      <c r="E194" s="516" t="e">
        <f ca="1">+IF(AND(ISNUMBER(OFFSET('Water Data'!$D$6,0,10*ROW('Water Data'!D188))),'Data Summary'!BT194="Yes"),OFFSET('Water Data'!$D$6,0,10*ROW('Water Data'!D188)),NA())</f>
        <v>#N/A</v>
      </c>
      <c r="F194" s="516" t="e">
        <f ca="1">+IF(AND(ISNUMBER(OFFSET('Water Data'!$D$9,0,10*ROW('Water Data'!D188))),'Data Summary'!BU194="Yes"),OFFSET('Water Data'!$D$9,0,10*ROW('Water Data'!D188)),NA())</f>
        <v>#N/A</v>
      </c>
      <c r="G194" s="516" t="e">
        <f ca="1">+IF(AND(ISNUMBER(OFFSET('Water Data'!$E$4,0,10*ROW('Water Data'!E188))),'Data Summary'!BV194="Yes"),100-OFFSET('Water Data'!$E$4,0,10*ROW('Water Data'!E188)),NA())</f>
        <v>#N/A</v>
      </c>
      <c r="H194" s="516" t="e">
        <f ca="1">+IF(AND(ISNUMBER(OFFSET('Water Data'!$E$6,0,10*ROW('Water Data'!E188))),'Data Summary'!BW194="Yes"),OFFSET('Water Data'!$E$6,0,10*ROW('Water Data'!E188)),NA())</f>
        <v>#N/A</v>
      </c>
      <c r="I194" s="516" t="e">
        <f ca="1">+IF(AND(ISNUMBER(OFFSET('Water Data'!$E$9,0,10*ROW('Water Data'!E188))),'Data Summary'!BX194="Yes"),OFFSET('Water Data'!$E$9,0,10*ROW('Water Data'!E188)),NA())</f>
        <v>#N/A</v>
      </c>
      <c r="J194" s="516" t="e">
        <f ca="1">+IF(AND(ISNUMBER(OFFSET('Water Data'!$F$4,0,10*ROW('Water Data'!F188))),'Data Summary'!BY194="Yes"),100-OFFSET('Water Data'!$F$4,0,10*ROW('Water Data'!F188)),NA())</f>
        <v>#N/A</v>
      </c>
      <c r="K194" s="516" t="e">
        <f ca="1">+IF(AND(ISNUMBER(OFFSET('Water Data'!$F$6,0,10*ROW('Water Data'!F188))),'Data Summary'!BZ194="Yes"),OFFSET('Water Data'!$F$6,0,10*ROW('Water Data'!F188)),NA())</f>
        <v>#N/A</v>
      </c>
      <c r="L194" s="516" t="e">
        <f ca="1">+IF(AND(ISNUMBER(OFFSET('Water Data'!$F$9,0,10*ROW('Water Data'!F188))),'Data Summary'!CA194="Yes"),OFFSET('Water Data'!$F$9,0,10*ROW('Water Data'!F188)),NA())</f>
        <v>#N/A</v>
      </c>
      <c r="M194" s="516" t="e">
        <f ca="1">+IF(AND(ISNUMBER(OFFSET('Water Data'!$G$4,0,10*ROW('Water Data'!G188))),'Data Summary'!CB194="Yes"),100-OFFSET('Water Data'!$G$4,0,10*ROW('Water Data'!G188)),NA())</f>
        <v>#N/A</v>
      </c>
      <c r="N194" s="516" t="e">
        <f ca="1">+IF(AND(ISNUMBER(OFFSET('Water Data'!$G$6,0,10*ROW('Water Data'!G188))),'Data Summary'!CC194="Yes"),OFFSET('Water Data'!$G$6,0,10*ROW('Water Data'!G188)),NA())</f>
        <v>#N/A</v>
      </c>
      <c r="O194" s="516" t="e">
        <f ca="1">+IF(AND(ISNUMBER(OFFSET('Water Data'!$G$9,0,10*ROW('Water Data'!G188))),'Data Summary'!CD194="Yes"),OFFSET('Water Data'!$G$9,0,10*ROW('Water Data'!G188)),NA())</f>
        <v>#N/A</v>
      </c>
      <c r="P194" s="516" t="e">
        <f ca="1">+IF(AND(ISNUMBER(OFFSET('Water Data'!$H$4,0,10*ROW('Water Data'!H188))),'Data Summary'!CE194="Yes"),100-OFFSET('Water Data'!$H$4,0,10*ROW('Water Data'!H188)),NA())</f>
        <v>#N/A</v>
      </c>
      <c r="Q194" s="516" t="e">
        <f ca="1">+IF(AND(ISNUMBER(OFFSET('Water Data'!$H$6,0,10*ROW('Water Data'!H188))),'Data Summary'!CF194="Yes"),OFFSET('Water Data'!$H$6,0,10*ROW('Water Data'!H188)),NA())</f>
        <v>#N/A</v>
      </c>
      <c r="R194" s="516" t="e">
        <f ca="1">+IF(AND(ISNUMBER(OFFSET('Water Data'!$H$9,0,10*ROW('Water Data'!H188))),'Data Summary'!CG194="Yes"),OFFSET('Water Data'!$H$9,0,10*ROW('Water Data'!H188)),NA())</f>
        <v>#N/A</v>
      </c>
      <c r="S194" s="516" t="e">
        <f ca="1">+IF(AND(ISNUMBER(OFFSET('Water Data'!$I$4,0,10*ROW('Water Data'!I188))),'Data Summary'!CH194="Yes"),100-OFFSET('Water Data'!$I$4,0,10*ROW('Water Data'!I188)),NA())</f>
        <v>#N/A</v>
      </c>
      <c r="T194" s="516" t="e">
        <f ca="1">+IF(AND(ISNUMBER(OFFSET('Water Data'!$I$6,0,10*ROW('Water Data'!I188))),'Data Summary'!CI194="Yes"),OFFSET('Water Data'!$I$6,0,10*ROW('Water Data'!I188)),NA())</f>
        <v>#N/A</v>
      </c>
      <c r="U194" s="516" t="e">
        <f ca="1">+IF(AND(ISNUMBER(OFFSET('Water Data'!$I$9,0,10*ROW('Water Data'!I188))),'Data Summary'!CJ194="Yes"),OFFSET('Water Data'!$I$9,0,10*ROW('Water Data'!I188)),NA())</f>
        <v>#N/A</v>
      </c>
      <c r="V194" s="517" t="e">
        <f ca="1">+IF(AND(ISNUMBER(OFFSET('Sanitation Data'!$D$4,0,10*ROW('Sanitation Data'!D188))),'Data Summary'!CK194="Yes"),100-OFFSET('Sanitation Data'!$D$4,0,10*ROW('Sanitation Data'!D188)),NA())</f>
        <v>#N/A</v>
      </c>
      <c r="W194" s="517" t="e">
        <f ca="1">+IF(AND(ISNUMBER(OFFSET('Sanitation Data'!$D$6,0,10*ROW('Sanitation Data'!D188))),'Data Summary'!CL194="Yes"),OFFSET('Sanitation Data'!$D$6,0,10*ROW('Sanitation Data'!D188)),NA())</f>
        <v>#N/A</v>
      </c>
      <c r="X194" s="517" t="e">
        <f ca="1">+IF(AND(ISNUMBER(OFFSET('Sanitation Data'!$D$10,0,10*ROW('Sanitation Data'!D188))),'Data Summary'!CM194="Yes"),OFFSET('Sanitation Data'!$D$10,0,10*ROW('Sanitation Data'!D188)),NA())</f>
        <v>#N/A</v>
      </c>
      <c r="Y194" s="517" t="e">
        <f ca="1">+IF(AND(ISNUMBER(OFFSET('Sanitation Data'!$D$11,0,10*ROW('Sanitation Data'!D188))),'Data Summary'!CN194="Yes"),OFFSET('Sanitation Data'!$D$11,0,10*ROW('Sanitation Data'!D188)),NA())</f>
        <v>#N/A</v>
      </c>
      <c r="Z194" s="517" t="e">
        <f ca="1">+IF(AND(ISNUMBER(OFFSET('Sanitation Data'!$D$12,0,10*ROW('Sanitation Data'!D188))),'Data Summary'!CO194="Yes"),OFFSET('Sanitation Data'!$D$12,0,10*ROW('Sanitation Data'!D188)),NA())</f>
        <v>#N/A</v>
      </c>
      <c r="AA194" s="517" t="e">
        <f ca="1">+IF(AND(ISNUMBER(OFFSET('Sanitation Data'!$E$4,0,10*ROW('Sanitation Data'!E188))),'Data Summary'!CP194="Yes"),100-OFFSET('Sanitation Data'!$E$4,0,10*ROW('Sanitation Data'!E188)),NA())</f>
        <v>#N/A</v>
      </c>
      <c r="AB194" s="517" t="e">
        <f ca="1">+IF(AND(ISNUMBER(OFFSET('Sanitation Data'!$E$6,0,10*ROW('Sanitation Data'!E188))),'Data Summary'!CQ194="Yes"),OFFSET('Sanitation Data'!$E$6,0,10*ROW('Sanitation Data'!E188)),NA())</f>
        <v>#N/A</v>
      </c>
      <c r="AC194" s="517" t="e">
        <f ca="1">+IF(AND(ISNUMBER(OFFSET('Sanitation Data'!$E$10,0,10*ROW('Sanitation Data'!E188))),'Data Summary'!CR194="Yes"),OFFSET('Sanitation Data'!$E$10,0,10*ROW('Sanitation Data'!E188)),NA())</f>
        <v>#N/A</v>
      </c>
      <c r="AD194" s="517" t="e">
        <f ca="1">+IF(AND(ISNUMBER(OFFSET('Sanitation Data'!$E$11,0,10*ROW('Sanitation Data'!E188))),'Data Summary'!CS194="Yes"),OFFSET('Sanitation Data'!$E$11,0,10*ROW('Sanitation Data'!E188)),NA())</f>
        <v>#N/A</v>
      </c>
      <c r="AE194" s="517" t="e">
        <f ca="1">+IF(AND(ISNUMBER(OFFSET('Sanitation Data'!$E$12,0,10*ROW('Sanitation Data'!E188))),'Data Summary'!CT194="Yes"),OFFSET('Sanitation Data'!$E$12,0,10*ROW('Sanitation Data'!E188)),NA())</f>
        <v>#N/A</v>
      </c>
      <c r="AF194" s="517" t="e">
        <f ca="1">+IF(AND(ISNUMBER(OFFSET('Sanitation Data'!$F$4,0,10*ROW('Sanitation Data'!F188))),'Data Summary'!CU194="Yes"),100-OFFSET('Sanitation Data'!$F$4,0,10*ROW('Sanitation Data'!F188)),NA())</f>
        <v>#N/A</v>
      </c>
      <c r="AG194" s="517" t="e">
        <f ca="1">+IF(AND(ISNUMBER(OFFSET('Sanitation Data'!$F$6,0,10*ROW('Sanitation Data'!F188))),'Data Summary'!CV194="Yes"),OFFSET('Sanitation Data'!$F$6,0,10*ROW('Sanitation Data'!F188)),NA())</f>
        <v>#N/A</v>
      </c>
      <c r="AH194" s="517" t="e">
        <f ca="1">+IF(AND(ISNUMBER(OFFSET('Sanitation Data'!$F$10,0,10*ROW('Sanitation Data'!F188))),'Data Summary'!CW194="Yes"),OFFSET('Sanitation Data'!$F$10,0,10*ROW('Sanitation Data'!F188)),NA())</f>
        <v>#N/A</v>
      </c>
      <c r="AI194" s="517" t="e">
        <f ca="1">+IF(AND(ISNUMBER(OFFSET('Sanitation Data'!$F$11,0,10*ROW('Sanitation Data'!F188))),'Data Summary'!CX194="Yes"),OFFSET('Sanitation Data'!$F$11,0,10*ROW('Sanitation Data'!F188)),NA())</f>
        <v>#N/A</v>
      </c>
      <c r="AJ194" s="517" t="e">
        <f ca="1">+IF(AND(ISNUMBER(OFFSET('Sanitation Data'!$F$12,0,10*ROW('Sanitation Data'!F188))),'Data Summary'!CY194="Yes"),OFFSET('Sanitation Data'!$F$12,0,10*ROW('Sanitation Data'!F188)),NA())</f>
        <v>#N/A</v>
      </c>
      <c r="AK194" s="517" t="e">
        <f ca="1">+IF(AND(ISNUMBER(OFFSET('Sanitation Data'!$G$4,0,10*ROW('Sanitation Data'!G188))),'Data Summary'!CZ194="Yes"),100-OFFSET('Sanitation Data'!$G$4,0,10*ROW('Sanitation Data'!G188)),NA())</f>
        <v>#N/A</v>
      </c>
      <c r="AL194" s="517" t="e">
        <f ca="1">+IF(AND(ISNUMBER(OFFSET('Sanitation Data'!$G$6,0,10*ROW('Sanitation Data'!G188))),'Data Summary'!DA194="Yes"),OFFSET('Sanitation Data'!$G$6,0,10*ROW('Sanitation Data'!G188)),NA())</f>
        <v>#N/A</v>
      </c>
      <c r="AM194" s="517" t="e">
        <f ca="1">+IF(AND(ISNUMBER(OFFSET('Sanitation Data'!$G$10,0,10*ROW('Sanitation Data'!G188))),'Data Summary'!DB194="Yes"),OFFSET('Sanitation Data'!$G$10,0,10*ROW('Sanitation Data'!G188)),NA())</f>
        <v>#N/A</v>
      </c>
      <c r="AN194" s="517" t="e">
        <f ca="1">+IF(AND(ISNUMBER(OFFSET('Sanitation Data'!$G$11,0,10*ROW('Sanitation Data'!G188))),'Data Summary'!DC194="Yes"),OFFSET('Sanitation Data'!$G$11,0,10*ROW('Sanitation Data'!G188)),NA())</f>
        <v>#N/A</v>
      </c>
      <c r="AO194" s="517" t="e">
        <f ca="1">+IF(AND(ISNUMBER(OFFSET('Sanitation Data'!$G$12,0,10*ROW('Sanitation Data'!G188))),'Data Summary'!DD194="Yes"),OFFSET('Sanitation Data'!$G$12,0,10*ROW('Sanitation Data'!G188)),NA())</f>
        <v>#N/A</v>
      </c>
      <c r="AP194" s="517" t="e">
        <f ca="1">+IF(AND(ISNUMBER(OFFSET('Sanitation Data'!$H$4,0,10*ROW('Sanitation Data'!H188))),'Data Summary'!DE194="Yes"),100-OFFSET('Sanitation Data'!$H$4,0,10*ROW('Sanitation Data'!H188)),NA())</f>
        <v>#N/A</v>
      </c>
      <c r="AQ194" s="517" t="e">
        <f ca="1">+IF(AND(ISNUMBER(OFFSET('Sanitation Data'!$H$6,0,10*ROW('Sanitation Data'!H188))),'Data Summary'!DF194="Yes"),OFFSET('Sanitation Data'!$H$6,0,10*ROW('Sanitation Data'!H188)),NA())</f>
        <v>#N/A</v>
      </c>
      <c r="AR194" s="517" t="e">
        <f ca="1">+IF(AND(ISNUMBER(OFFSET('Sanitation Data'!$H$10,0,10*ROW('Sanitation Data'!H188))),'Data Summary'!DG194="Yes"),OFFSET('Sanitation Data'!$H$10,0,10*ROW('Sanitation Data'!H188)),NA())</f>
        <v>#N/A</v>
      </c>
      <c r="AS194" s="517" t="e">
        <f ca="1">+IF(AND(ISNUMBER(OFFSET('Sanitation Data'!$H$11,0,10*ROW('Sanitation Data'!H188))),'Data Summary'!DH194="Yes"),OFFSET('Sanitation Data'!$H$11,0,10*ROW('Sanitation Data'!H188)),NA())</f>
        <v>#N/A</v>
      </c>
      <c r="AT194" s="517" t="e">
        <f ca="1">+IF(AND(ISNUMBER(OFFSET('Sanitation Data'!$H$12,0,10*ROW('Sanitation Data'!H188))),'Data Summary'!DI194="Yes"),OFFSET('Sanitation Data'!$H$12,0,10*ROW('Sanitation Data'!H188)),NA())</f>
        <v>#N/A</v>
      </c>
      <c r="AU194" s="517" t="e">
        <f ca="1">+IF(AND(ISNUMBER(OFFSET('Sanitation Data'!$I$4,0,10*ROW('Sanitation Data'!I188))),'Data Summary'!DJ194="Yes"),100-OFFSET('Sanitation Data'!$I$4,0,10*ROW('Sanitation Data'!I188)),NA())</f>
        <v>#N/A</v>
      </c>
      <c r="AV194" s="517" t="e">
        <f ca="1">+IF(AND(ISNUMBER(OFFSET('Sanitation Data'!$I$6,0,10*ROW('Sanitation Data'!I188))),'Data Summary'!DK194="Yes"),OFFSET('Sanitation Data'!$I$6,0,10*ROW('Sanitation Data'!I188)),NA())</f>
        <v>#N/A</v>
      </c>
      <c r="AW194" s="517" t="e">
        <f ca="1">+IF(AND(ISNUMBER(OFFSET('Sanitation Data'!$I$10,0,10*ROW('Sanitation Data'!I188))),'Data Summary'!DL194="Yes"),OFFSET('Sanitation Data'!$I$10,0,10*ROW('Sanitation Data'!I188)),NA())</f>
        <v>#N/A</v>
      </c>
      <c r="AX194" s="517" t="e">
        <f ca="1">+IF(AND(ISNUMBER(OFFSET('Sanitation Data'!$I$11,0,10*ROW('Sanitation Data'!I188))),'Data Summary'!DM194="Yes"),OFFSET('Sanitation Data'!$I$11,0,10*ROW('Sanitation Data'!I188)),NA())</f>
        <v>#N/A</v>
      </c>
      <c r="AY194" s="517" t="e">
        <f ca="1">+IF(AND(ISNUMBER(OFFSET('Sanitation Data'!$I$12,0,10*ROW('Sanitation Data'!I188))),'Data Summary'!DN194="Yes"),OFFSET('Sanitation Data'!$I$12,0,10*ROW('Sanitation Data'!I188)),NA())</f>
        <v>#N/A</v>
      </c>
      <c r="AZ194" s="518" t="e">
        <f ca="1">+IF(AND(ISNUMBER(OFFSET('Hygiene Data'!$D$5,0,10*ROW('Hygiene Data'!D188))),'Data Summary'!DO194="Yes"),OFFSET('Hygiene Data'!$D$5,0,10*ROW('Hygiene Data'!D188)),NA())</f>
        <v>#N/A</v>
      </c>
      <c r="BA194" s="518" t="e">
        <f ca="1">+IF(AND(ISNUMBER(OFFSET('Hygiene Data'!$D$7,0,10*ROW('Hygiene Data'!D188))),'Data Summary'!DP194="Yes"),OFFSET('Hygiene Data'!$D$7,0,10*ROW('Hygiene Data'!D188)),NA())</f>
        <v>#N/A</v>
      </c>
      <c r="BB194" s="518" t="e">
        <f ca="1">+IF(AND(ISNUMBER(OFFSET('Hygiene Data'!$D$9,0,10*ROW('Hygiene Data'!D188))),'Data Summary'!DQ194="Yes"),OFFSET('Hygiene Data'!$D$9,0,10*ROW('Hygiene Data'!D188)),NA())</f>
        <v>#N/A</v>
      </c>
      <c r="BC194" s="518" t="e">
        <f ca="1">+IF(AND(ISNUMBER(OFFSET('Hygiene Data'!$E$5,0,10*ROW('Hygiene Data'!E188))),'Data Summary'!DR194="Yes"),OFFSET('Hygiene Data'!$E$5,0,10*ROW('Hygiene Data'!E188)),NA())</f>
        <v>#N/A</v>
      </c>
      <c r="BD194" s="518" t="e">
        <f ca="1">+IF(AND(ISNUMBER(OFFSET('Hygiene Data'!$E$7,0,10*ROW('Hygiene Data'!E188))),'Data Summary'!DS194="Yes"),OFFSET('Hygiene Data'!$E$7,0,10*ROW('Hygiene Data'!E188)),NA())</f>
        <v>#N/A</v>
      </c>
      <c r="BE194" s="518" t="e">
        <f ca="1">+IF(AND(ISNUMBER(OFFSET('Hygiene Data'!$E$9,0,10*ROW('Hygiene Data'!E188))),'Data Summary'!DT194="Yes"),OFFSET('Hygiene Data'!$E$9,0,10*ROW('Hygiene Data'!E188)),NA())</f>
        <v>#N/A</v>
      </c>
      <c r="BF194" s="518" t="e">
        <f ca="1">+IF(AND(ISNUMBER(OFFSET('Hygiene Data'!$F$5,0,10*ROW('Hygiene Data'!F188))),'Data Summary'!DU194="Yes"),OFFSET('Hygiene Data'!$F$5,0,10*ROW('Hygiene Data'!F188)),NA())</f>
        <v>#N/A</v>
      </c>
      <c r="BG194" s="518" t="e">
        <f ca="1">+IF(AND(ISNUMBER(OFFSET('Hygiene Data'!$F$7,0,10*ROW('Hygiene Data'!F188))),'Data Summary'!DV194="Yes"),OFFSET('Hygiene Data'!$F$7,0,10*ROW('Hygiene Data'!F188)),NA())</f>
        <v>#N/A</v>
      </c>
      <c r="BH194" s="518" t="e">
        <f ca="1">+IF(AND(ISNUMBER(OFFSET('Hygiene Data'!$F$9,0,10*ROW('Hygiene Data'!F188))),'Data Summary'!DW194="Yes"),OFFSET('Hygiene Data'!$F$9,0,10*ROW('Hygiene Data'!F188)),NA())</f>
        <v>#N/A</v>
      </c>
      <c r="BI194" s="518" t="e">
        <f ca="1">+IF(AND(ISNUMBER(OFFSET('Hygiene Data'!$G$5,0,10*ROW('Hygiene Data'!G188))),'Data Summary'!DX194="Yes"),OFFSET('Hygiene Data'!$G$5,0,10*ROW('Hygiene Data'!G188)),NA())</f>
        <v>#N/A</v>
      </c>
      <c r="BJ194" s="518" t="e">
        <f ca="1">+IF(AND(ISNUMBER(OFFSET('Hygiene Data'!$G$7,0,10*ROW('Hygiene Data'!G188))),'Data Summary'!DY194="Yes"),OFFSET('Hygiene Data'!$G$7,0,10*ROW('Hygiene Data'!G188)),NA())</f>
        <v>#N/A</v>
      </c>
      <c r="BK194" s="518" t="e">
        <f ca="1">+IF(AND(ISNUMBER(OFFSET('Hygiene Data'!$G$9,0,10*ROW('Hygiene Data'!G188))),'Data Summary'!DZ194="Yes"),OFFSET('Hygiene Data'!$G$9,0,10*ROW('Hygiene Data'!G188)),NA())</f>
        <v>#N/A</v>
      </c>
      <c r="BL194" s="518" t="e">
        <f ca="1">+IF(AND(ISNUMBER(OFFSET('Hygiene Data'!$H$5,0,10*ROW('Hygiene Data'!H188))),'Data Summary'!EA194="Yes"),OFFSET('Hygiene Data'!$H$5,0,10*ROW('Hygiene Data'!H188)),NA())</f>
        <v>#N/A</v>
      </c>
      <c r="BM194" s="518" t="e">
        <f ca="1">+IF(AND(ISNUMBER(OFFSET('Hygiene Data'!$H$7,0,10*ROW('Hygiene Data'!H188))),'Data Summary'!EB194="Yes"),OFFSET('Hygiene Data'!$H$7,0,10*ROW('Hygiene Data'!H188)),NA())</f>
        <v>#N/A</v>
      </c>
      <c r="BN194" s="518" t="e">
        <f ca="1">+IF(AND(ISNUMBER(OFFSET('Hygiene Data'!$H$9,0,10*ROW('Hygiene Data'!H188))),'Data Summary'!EC194="Yes"),OFFSET('Hygiene Data'!$H$9,0,10*ROW('Hygiene Data'!H188)),NA())</f>
        <v>#N/A</v>
      </c>
      <c r="BO194" s="518" t="e">
        <f ca="1">+IF(AND(ISNUMBER(OFFSET('Hygiene Data'!$I$5,0,10*ROW('Hygiene Data'!I188))),'Data Summary'!ED194="Yes"),OFFSET('Hygiene Data'!$I$5,0,10*ROW('Hygiene Data'!I188)),NA())</f>
        <v>#N/A</v>
      </c>
      <c r="BP194" s="518" t="e">
        <f ca="1">+IF(AND(ISNUMBER(OFFSET('Hygiene Data'!$I$7,0,10*ROW('Hygiene Data'!I188))),'Data Summary'!EE194="Yes"),OFFSET('Hygiene Data'!$I$7,0,10*ROW('Hygiene Data'!I188)),NA())</f>
        <v>#N/A</v>
      </c>
      <c r="BQ194" s="518" t="e">
        <f ca="1">+IF(AND(ISNUMBER(OFFSET('Hygiene Data'!$I$9,0,10*ROW('Hygiene Data'!I188))),'Data Summary'!EF194="Yes"),OFFSET('Hygiene Data'!$I$9,0,10*ROW('Hygiene Data'!I188)),NA())</f>
        <v>#N/A</v>
      </c>
    </row>
    <row r="195" spans="1:69" x14ac:dyDescent="0.25">
      <c r="A195" s="514" t="e">
        <f ca="1">+RIGHT('Data Summary'!A195,LEN('Data Summary'!A195)-9)</f>
        <v>#VALUE!</v>
      </c>
      <c r="B195" s="488" t="str">
        <f ca="1">+IF(ISTEXT('Data Summary'!B195),'Data Summary'!B195,"")</f>
        <v/>
      </c>
      <c r="C195" s="515" t="e">
        <f ca="1">+VALUE('Data Summary'!C195)</f>
        <v>#VALUE!</v>
      </c>
      <c r="D195" s="516" t="e">
        <f ca="1">+IF(AND(ISNUMBER(OFFSET('Water Data'!$D$4,0,10*ROW('Water Data'!D189))),'Data Summary'!BS195="Yes"),100-OFFSET('Water Data'!$D$4,0,10*ROW('Water Data'!D189)),NA())</f>
        <v>#N/A</v>
      </c>
      <c r="E195" s="516" t="e">
        <f ca="1">+IF(AND(ISNUMBER(OFFSET('Water Data'!$D$6,0,10*ROW('Water Data'!D189))),'Data Summary'!BT195="Yes"),OFFSET('Water Data'!$D$6,0,10*ROW('Water Data'!D189)),NA())</f>
        <v>#N/A</v>
      </c>
      <c r="F195" s="516" t="e">
        <f ca="1">+IF(AND(ISNUMBER(OFFSET('Water Data'!$D$9,0,10*ROW('Water Data'!D189))),'Data Summary'!BU195="Yes"),OFFSET('Water Data'!$D$9,0,10*ROW('Water Data'!D189)),NA())</f>
        <v>#N/A</v>
      </c>
      <c r="G195" s="516" t="e">
        <f ca="1">+IF(AND(ISNUMBER(OFFSET('Water Data'!$E$4,0,10*ROW('Water Data'!E189))),'Data Summary'!BV195="Yes"),100-OFFSET('Water Data'!$E$4,0,10*ROW('Water Data'!E189)),NA())</f>
        <v>#N/A</v>
      </c>
      <c r="H195" s="516" t="e">
        <f ca="1">+IF(AND(ISNUMBER(OFFSET('Water Data'!$E$6,0,10*ROW('Water Data'!E189))),'Data Summary'!BW195="Yes"),OFFSET('Water Data'!$E$6,0,10*ROW('Water Data'!E189)),NA())</f>
        <v>#N/A</v>
      </c>
      <c r="I195" s="516" t="e">
        <f ca="1">+IF(AND(ISNUMBER(OFFSET('Water Data'!$E$9,0,10*ROW('Water Data'!E189))),'Data Summary'!BX195="Yes"),OFFSET('Water Data'!$E$9,0,10*ROW('Water Data'!E189)),NA())</f>
        <v>#N/A</v>
      </c>
      <c r="J195" s="516" t="e">
        <f ca="1">+IF(AND(ISNUMBER(OFFSET('Water Data'!$F$4,0,10*ROW('Water Data'!F189))),'Data Summary'!BY195="Yes"),100-OFFSET('Water Data'!$F$4,0,10*ROW('Water Data'!F189)),NA())</f>
        <v>#N/A</v>
      </c>
      <c r="K195" s="516" t="e">
        <f ca="1">+IF(AND(ISNUMBER(OFFSET('Water Data'!$F$6,0,10*ROW('Water Data'!F189))),'Data Summary'!BZ195="Yes"),OFFSET('Water Data'!$F$6,0,10*ROW('Water Data'!F189)),NA())</f>
        <v>#N/A</v>
      </c>
      <c r="L195" s="516" t="e">
        <f ca="1">+IF(AND(ISNUMBER(OFFSET('Water Data'!$F$9,0,10*ROW('Water Data'!F189))),'Data Summary'!CA195="Yes"),OFFSET('Water Data'!$F$9,0,10*ROW('Water Data'!F189)),NA())</f>
        <v>#N/A</v>
      </c>
      <c r="M195" s="516" t="e">
        <f ca="1">+IF(AND(ISNUMBER(OFFSET('Water Data'!$G$4,0,10*ROW('Water Data'!G189))),'Data Summary'!CB195="Yes"),100-OFFSET('Water Data'!$G$4,0,10*ROW('Water Data'!G189)),NA())</f>
        <v>#N/A</v>
      </c>
      <c r="N195" s="516" t="e">
        <f ca="1">+IF(AND(ISNUMBER(OFFSET('Water Data'!$G$6,0,10*ROW('Water Data'!G189))),'Data Summary'!CC195="Yes"),OFFSET('Water Data'!$G$6,0,10*ROW('Water Data'!G189)),NA())</f>
        <v>#N/A</v>
      </c>
      <c r="O195" s="516" t="e">
        <f ca="1">+IF(AND(ISNUMBER(OFFSET('Water Data'!$G$9,0,10*ROW('Water Data'!G189))),'Data Summary'!CD195="Yes"),OFFSET('Water Data'!$G$9,0,10*ROW('Water Data'!G189)),NA())</f>
        <v>#N/A</v>
      </c>
      <c r="P195" s="516" t="e">
        <f ca="1">+IF(AND(ISNUMBER(OFFSET('Water Data'!$H$4,0,10*ROW('Water Data'!H189))),'Data Summary'!CE195="Yes"),100-OFFSET('Water Data'!$H$4,0,10*ROW('Water Data'!H189)),NA())</f>
        <v>#N/A</v>
      </c>
      <c r="Q195" s="516" t="e">
        <f ca="1">+IF(AND(ISNUMBER(OFFSET('Water Data'!$H$6,0,10*ROW('Water Data'!H189))),'Data Summary'!CF195="Yes"),OFFSET('Water Data'!$H$6,0,10*ROW('Water Data'!H189)),NA())</f>
        <v>#N/A</v>
      </c>
      <c r="R195" s="516" t="e">
        <f ca="1">+IF(AND(ISNUMBER(OFFSET('Water Data'!$H$9,0,10*ROW('Water Data'!H189))),'Data Summary'!CG195="Yes"),OFFSET('Water Data'!$H$9,0,10*ROW('Water Data'!H189)),NA())</f>
        <v>#N/A</v>
      </c>
      <c r="S195" s="516" t="e">
        <f ca="1">+IF(AND(ISNUMBER(OFFSET('Water Data'!$I$4,0,10*ROW('Water Data'!I189))),'Data Summary'!CH195="Yes"),100-OFFSET('Water Data'!$I$4,0,10*ROW('Water Data'!I189)),NA())</f>
        <v>#N/A</v>
      </c>
      <c r="T195" s="516" t="e">
        <f ca="1">+IF(AND(ISNUMBER(OFFSET('Water Data'!$I$6,0,10*ROW('Water Data'!I189))),'Data Summary'!CI195="Yes"),OFFSET('Water Data'!$I$6,0,10*ROW('Water Data'!I189)),NA())</f>
        <v>#N/A</v>
      </c>
      <c r="U195" s="516" t="e">
        <f ca="1">+IF(AND(ISNUMBER(OFFSET('Water Data'!$I$9,0,10*ROW('Water Data'!I189))),'Data Summary'!CJ195="Yes"),OFFSET('Water Data'!$I$9,0,10*ROW('Water Data'!I189)),NA())</f>
        <v>#N/A</v>
      </c>
      <c r="V195" s="517" t="e">
        <f ca="1">+IF(AND(ISNUMBER(OFFSET('Sanitation Data'!$D$4,0,10*ROW('Sanitation Data'!D189))),'Data Summary'!CK195="Yes"),100-OFFSET('Sanitation Data'!$D$4,0,10*ROW('Sanitation Data'!D189)),NA())</f>
        <v>#N/A</v>
      </c>
      <c r="W195" s="517" t="e">
        <f ca="1">+IF(AND(ISNUMBER(OFFSET('Sanitation Data'!$D$6,0,10*ROW('Sanitation Data'!D189))),'Data Summary'!CL195="Yes"),OFFSET('Sanitation Data'!$D$6,0,10*ROW('Sanitation Data'!D189)),NA())</f>
        <v>#N/A</v>
      </c>
      <c r="X195" s="517" t="e">
        <f ca="1">+IF(AND(ISNUMBER(OFFSET('Sanitation Data'!$D$10,0,10*ROW('Sanitation Data'!D189))),'Data Summary'!CM195="Yes"),OFFSET('Sanitation Data'!$D$10,0,10*ROW('Sanitation Data'!D189)),NA())</f>
        <v>#N/A</v>
      </c>
      <c r="Y195" s="517" t="e">
        <f ca="1">+IF(AND(ISNUMBER(OFFSET('Sanitation Data'!$D$11,0,10*ROW('Sanitation Data'!D189))),'Data Summary'!CN195="Yes"),OFFSET('Sanitation Data'!$D$11,0,10*ROW('Sanitation Data'!D189)),NA())</f>
        <v>#N/A</v>
      </c>
      <c r="Z195" s="517" t="e">
        <f ca="1">+IF(AND(ISNUMBER(OFFSET('Sanitation Data'!$D$12,0,10*ROW('Sanitation Data'!D189))),'Data Summary'!CO195="Yes"),OFFSET('Sanitation Data'!$D$12,0,10*ROW('Sanitation Data'!D189)),NA())</f>
        <v>#N/A</v>
      </c>
      <c r="AA195" s="517" t="e">
        <f ca="1">+IF(AND(ISNUMBER(OFFSET('Sanitation Data'!$E$4,0,10*ROW('Sanitation Data'!E189))),'Data Summary'!CP195="Yes"),100-OFFSET('Sanitation Data'!$E$4,0,10*ROW('Sanitation Data'!E189)),NA())</f>
        <v>#N/A</v>
      </c>
      <c r="AB195" s="517" t="e">
        <f ca="1">+IF(AND(ISNUMBER(OFFSET('Sanitation Data'!$E$6,0,10*ROW('Sanitation Data'!E189))),'Data Summary'!CQ195="Yes"),OFFSET('Sanitation Data'!$E$6,0,10*ROW('Sanitation Data'!E189)),NA())</f>
        <v>#N/A</v>
      </c>
      <c r="AC195" s="517" t="e">
        <f ca="1">+IF(AND(ISNUMBER(OFFSET('Sanitation Data'!$E$10,0,10*ROW('Sanitation Data'!E189))),'Data Summary'!CR195="Yes"),OFFSET('Sanitation Data'!$E$10,0,10*ROW('Sanitation Data'!E189)),NA())</f>
        <v>#N/A</v>
      </c>
      <c r="AD195" s="517" t="e">
        <f ca="1">+IF(AND(ISNUMBER(OFFSET('Sanitation Data'!$E$11,0,10*ROW('Sanitation Data'!E189))),'Data Summary'!CS195="Yes"),OFFSET('Sanitation Data'!$E$11,0,10*ROW('Sanitation Data'!E189)),NA())</f>
        <v>#N/A</v>
      </c>
      <c r="AE195" s="517" t="e">
        <f ca="1">+IF(AND(ISNUMBER(OFFSET('Sanitation Data'!$E$12,0,10*ROW('Sanitation Data'!E189))),'Data Summary'!CT195="Yes"),OFFSET('Sanitation Data'!$E$12,0,10*ROW('Sanitation Data'!E189)),NA())</f>
        <v>#N/A</v>
      </c>
      <c r="AF195" s="517" t="e">
        <f ca="1">+IF(AND(ISNUMBER(OFFSET('Sanitation Data'!$F$4,0,10*ROW('Sanitation Data'!F189))),'Data Summary'!CU195="Yes"),100-OFFSET('Sanitation Data'!$F$4,0,10*ROW('Sanitation Data'!F189)),NA())</f>
        <v>#N/A</v>
      </c>
      <c r="AG195" s="517" t="e">
        <f ca="1">+IF(AND(ISNUMBER(OFFSET('Sanitation Data'!$F$6,0,10*ROW('Sanitation Data'!F189))),'Data Summary'!CV195="Yes"),OFFSET('Sanitation Data'!$F$6,0,10*ROW('Sanitation Data'!F189)),NA())</f>
        <v>#N/A</v>
      </c>
      <c r="AH195" s="517" t="e">
        <f ca="1">+IF(AND(ISNUMBER(OFFSET('Sanitation Data'!$F$10,0,10*ROW('Sanitation Data'!F189))),'Data Summary'!CW195="Yes"),OFFSET('Sanitation Data'!$F$10,0,10*ROW('Sanitation Data'!F189)),NA())</f>
        <v>#N/A</v>
      </c>
      <c r="AI195" s="517" t="e">
        <f ca="1">+IF(AND(ISNUMBER(OFFSET('Sanitation Data'!$F$11,0,10*ROW('Sanitation Data'!F189))),'Data Summary'!CX195="Yes"),OFFSET('Sanitation Data'!$F$11,0,10*ROW('Sanitation Data'!F189)),NA())</f>
        <v>#N/A</v>
      </c>
      <c r="AJ195" s="517" t="e">
        <f ca="1">+IF(AND(ISNUMBER(OFFSET('Sanitation Data'!$F$12,0,10*ROW('Sanitation Data'!F189))),'Data Summary'!CY195="Yes"),OFFSET('Sanitation Data'!$F$12,0,10*ROW('Sanitation Data'!F189)),NA())</f>
        <v>#N/A</v>
      </c>
      <c r="AK195" s="517" t="e">
        <f ca="1">+IF(AND(ISNUMBER(OFFSET('Sanitation Data'!$G$4,0,10*ROW('Sanitation Data'!G189))),'Data Summary'!CZ195="Yes"),100-OFFSET('Sanitation Data'!$G$4,0,10*ROW('Sanitation Data'!G189)),NA())</f>
        <v>#N/A</v>
      </c>
      <c r="AL195" s="517" t="e">
        <f ca="1">+IF(AND(ISNUMBER(OFFSET('Sanitation Data'!$G$6,0,10*ROW('Sanitation Data'!G189))),'Data Summary'!DA195="Yes"),OFFSET('Sanitation Data'!$G$6,0,10*ROW('Sanitation Data'!G189)),NA())</f>
        <v>#N/A</v>
      </c>
      <c r="AM195" s="517" t="e">
        <f ca="1">+IF(AND(ISNUMBER(OFFSET('Sanitation Data'!$G$10,0,10*ROW('Sanitation Data'!G189))),'Data Summary'!DB195="Yes"),OFFSET('Sanitation Data'!$G$10,0,10*ROW('Sanitation Data'!G189)),NA())</f>
        <v>#N/A</v>
      </c>
      <c r="AN195" s="517" t="e">
        <f ca="1">+IF(AND(ISNUMBER(OFFSET('Sanitation Data'!$G$11,0,10*ROW('Sanitation Data'!G189))),'Data Summary'!DC195="Yes"),OFFSET('Sanitation Data'!$G$11,0,10*ROW('Sanitation Data'!G189)),NA())</f>
        <v>#N/A</v>
      </c>
      <c r="AO195" s="517" t="e">
        <f ca="1">+IF(AND(ISNUMBER(OFFSET('Sanitation Data'!$G$12,0,10*ROW('Sanitation Data'!G189))),'Data Summary'!DD195="Yes"),OFFSET('Sanitation Data'!$G$12,0,10*ROW('Sanitation Data'!G189)),NA())</f>
        <v>#N/A</v>
      </c>
      <c r="AP195" s="517" t="e">
        <f ca="1">+IF(AND(ISNUMBER(OFFSET('Sanitation Data'!$H$4,0,10*ROW('Sanitation Data'!H189))),'Data Summary'!DE195="Yes"),100-OFFSET('Sanitation Data'!$H$4,0,10*ROW('Sanitation Data'!H189)),NA())</f>
        <v>#N/A</v>
      </c>
      <c r="AQ195" s="517" t="e">
        <f ca="1">+IF(AND(ISNUMBER(OFFSET('Sanitation Data'!$H$6,0,10*ROW('Sanitation Data'!H189))),'Data Summary'!DF195="Yes"),OFFSET('Sanitation Data'!$H$6,0,10*ROW('Sanitation Data'!H189)),NA())</f>
        <v>#N/A</v>
      </c>
      <c r="AR195" s="517" t="e">
        <f ca="1">+IF(AND(ISNUMBER(OFFSET('Sanitation Data'!$H$10,0,10*ROW('Sanitation Data'!H189))),'Data Summary'!DG195="Yes"),OFFSET('Sanitation Data'!$H$10,0,10*ROW('Sanitation Data'!H189)),NA())</f>
        <v>#N/A</v>
      </c>
      <c r="AS195" s="517" t="e">
        <f ca="1">+IF(AND(ISNUMBER(OFFSET('Sanitation Data'!$H$11,0,10*ROW('Sanitation Data'!H189))),'Data Summary'!DH195="Yes"),OFFSET('Sanitation Data'!$H$11,0,10*ROW('Sanitation Data'!H189)),NA())</f>
        <v>#N/A</v>
      </c>
      <c r="AT195" s="517" t="e">
        <f ca="1">+IF(AND(ISNUMBER(OFFSET('Sanitation Data'!$H$12,0,10*ROW('Sanitation Data'!H189))),'Data Summary'!DI195="Yes"),OFFSET('Sanitation Data'!$H$12,0,10*ROW('Sanitation Data'!H189)),NA())</f>
        <v>#N/A</v>
      </c>
      <c r="AU195" s="517" t="e">
        <f ca="1">+IF(AND(ISNUMBER(OFFSET('Sanitation Data'!$I$4,0,10*ROW('Sanitation Data'!I189))),'Data Summary'!DJ195="Yes"),100-OFFSET('Sanitation Data'!$I$4,0,10*ROW('Sanitation Data'!I189)),NA())</f>
        <v>#N/A</v>
      </c>
      <c r="AV195" s="517" t="e">
        <f ca="1">+IF(AND(ISNUMBER(OFFSET('Sanitation Data'!$I$6,0,10*ROW('Sanitation Data'!I189))),'Data Summary'!DK195="Yes"),OFFSET('Sanitation Data'!$I$6,0,10*ROW('Sanitation Data'!I189)),NA())</f>
        <v>#N/A</v>
      </c>
      <c r="AW195" s="517" t="e">
        <f ca="1">+IF(AND(ISNUMBER(OFFSET('Sanitation Data'!$I$10,0,10*ROW('Sanitation Data'!I189))),'Data Summary'!DL195="Yes"),OFFSET('Sanitation Data'!$I$10,0,10*ROW('Sanitation Data'!I189)),NA())</f>
        <v>#N/A</v>
      </c>
      <c r="AX195" s="517" t="e">
        <f ca="1">+IF(AND(ISNUMBER(OFFSET('Sanitation Data'!$I$11,0,10*ROW('Sanitation Data'!I189))),'Data Summary'!DM195="Yes"),OFFSET('Sanitation Data'!$I$11,0,10*ROW('Sanitation Data'!I189)),NA())</f>
        <v>#N/A</v>
      </c>
      <c r="AY195" s="517" t="e">
        <f ca="1">+IF(AND(ISNUMBER(OFFSET('Sanitation Data'!$I$12,0,10*ROW('Sanitation Data'!I189))),'Data Summary'!DN195="Yes"),OFFSET('Sanitation Data'!$I$12,0,10*ROW('Sanitation Data'!I189)),NA())</f>
        <v>#N/A</v>
      </c>
      <c r="AZ195" s="518" t="e">
        <f ca="1">+IF(AND(ISNUMBER(OFFSET('Hygiene Data'!$D$5,0,10*ROW('Hygiene Data'!D189))),'Data Summary'!DO195="Yes"),OFFSET('Hygiene Data'!$D$5,0,10*ROW('Hygiene Data'!D189)),NA())</f>
        <v>#N/A</v>
      </c>
      <c r="BA195" s="518" t="e">
        <f ca="1">+IF(AND(ISNUMBER(OFFSET('Hygiene Data'!$D$7,0,10*ROW('Hygiene Data'!D189))),'Data Summary'!DP195="Yes"),OFFSET('Hygiene Data'!$D$7,0,10*ROW('Hygiene Data'!D189)),NA())</f>
        <v>#N/A</v>
      </c>
      <c r="BB195" s="518" t="e">
        <f ca="1">+IF(AND(ISNUMBER(OFFSET('Hygiene Data'!$D$9,0,10*ROW('Hygiene Data'!D189))),'Data Summary'!DQ195="Yes"),OFFSET('Hygiene Data'!$D$9,0,10*ROW('Hygiene Data'!D189)),NA())</f>
        <v>#N/A</v>
      </c>
      <c r="BC195" s="518" t="e">
        <f ca="1">+IF(AND(ISNUMBER(OFFSET('Hygiene Data'!$E$5,0,10*ROW('Hygiene Data'!E189))),'Data Summary'!DR195="Yes"),OFFSET('Hygiene Data'!$E$5,0,10*ROW('Hygiene Data'!E189)),NA())</f>
        <v>#N/A</v>
      </c>
      <c r="BD195" s="518" t="e">
        <f ca="1">+IF(AND(ISNUMBER(OFFSET('Hygiene Data'!$E$7,0,10*ROW('Hygiene Data'!E189))),'Data Summary'!DS195="Yes"),OFFSET('Hygiene Data'!$E$7,0,10*ROW('Hygiene Data'!E189)),NA())</f>
        <v>#N/A</v>
      </c>
      <c r="BE195" s="518" t="e">
        <f ca="1">+IF(AND(ISNUMBER(OFFSET('Hygiene Data'!$E$9,0,10*ROW('Hygiene Data'!E189))),'Data Summary'!DT195="Yes"),OFFSET('Hygiene Data'!$E$9,0,10*ROW('Hygiene Data'!E189)),NA())</f>
        <v>#N/A</v>
      </c>
      <c r="BF195" s="518" t="e">
        <f ca="1">+IF(AND(ISNUMBER(OFFSET('Hygiene Data'!$F$5,0,10*ROW('Hygiene Data'!F189))),'Data Summary'!DU195="Yes"),OFFSET('Hygiene Data'!$F$5,0,10*ROW('Hygiene Data'!F189)),NA())</f>
        <v>#N/A</v>
      </c>
      <c r="BG195" s="518" t="e">
        <f ca="1">+IF(AND(ISNUMBER(OFFSET('Hygiene Data'!$F$7,0,10*ROW('Hygiene Data'!F189))),'Data Summary'!DV195="Yes"),OFFSET('Hygiene Data'!$F$7,0,10*ROW('Hygiene Data'!F189)),NA())</f>
        <v>#N/A</v>
      </c>
      <c r="BH195" s="518" t="e">
        <f ca="1">+IF(AND(ISNUMBER(OFFSET('Hygiene Data'!$F$9,0,10*ROW('Hygiene Data'!F189))),'Data Summary'!DW195="Yes"),OFFSET('Hygiene Data'!$F$9,0,10*ROW('Hygiene Data'!F189)),NA())</f>
        <v>#N/A</v>
      </c>
      <c r="BI195" s="518" t="e">
        <f ca="1">+IF(AND(ISNUMBER(OFFSET('Hygiene Data'!$G$5,0,10*ROW('Hygiene Data'!G189))),'Data Summary'!DX195="Yes"),OFFSET('Hygiene Data'!$G$5,0,10*ROW('Hygiene Data'!G189)),NA())</f>
        <v>#N/A</v>
      </c>
      <c r="BJ195" s="518" t="e">
        <f ca="1">+IF(AND(ISNUMBER(OFFSET('Hygiene Data'!$G$7,0,10*ROW('Hygiene Data'!G189))),'Data Summary'!DY195="Yes"),OFFSET('Hygiene Data'!$G$7,0,10*ROW('Hygiene Data'!G189)),NA())</f>
        <v>#N/A</v>
      </c>
      <c r="BK195" s="518" t="e">
        <f ca="1">+IF(AND(ISNUMBER(OFFSET('Hygiene Data'!$G$9,0,10*ROW('Hygiene Data'!G189))),'Data Summary'!DZ195="Yes"),OFFSET('Hygiene Data'!$G$9,0,10*ROW('Hygiene Data'!G189)),NA())</f>
        <v>#N/A</v>
      </c>
      <c r="BL195" s="518" t="e">
        <f ca="1">+IF(AND(ISNUMBER(OFFSET('Hygiene Data'!$H$5,0,10*ROW('Hygiene Data'!H189))),'Data Summary'!EA195="Yes"),OFFSET('Hygiene Data'!$H$5,0,10*ROW('Hygiene Data'!H189)),NA())</f>
        <v>#N/A</v>
      </c>
      <c r="BM195" s="518" t="e">
        <f ca="1">+IF(AND(ISNUMBER(OFFSET('Hygiene Data'!$H$7,0,10*ROW('Hygiene Data'!H189))),'Data Summary'!EB195="Yes"),OFFSET('Hygiene Data'!$H$7,0,10*ROW('Hygiene Data'!H189)),NA())</f>
        <v>#N/A</v>
      </c>
      <c r="BN195" s="518" t="e">
        <f ca="1">+IF(AND(ISNUMBER(OFFSET('Hygiene Data'!$H$9,0,10*ROW('Hygiene Data'!H189))),'Data Summary'!EC195="Yes"),OFFSET('Hygiene Data'!$H$9,0,10*ROW('Hygiene Data'!H189)),NA())</f>
        <v>#N/A</v>
      </c>
      <c r="BO195" s="518" t="e">
        <f ca="1">+IF(AND(ISNUMBER(OFFSET('Hygiene Data'!$I$5,0,10*ROW('Hygiene Data'!I189))),'Data Summary'!ED195="Yes"),OFFSET('Hygiene Data'!$I$5,0,10*ROW('Hygiene Data'!I189)),NA())</f>
        <v>#N/A</v>
      </c>
      <c r="BP195" s="518" t="e">
        <f ca="1">+IF(AND(ISNUMBER(OFFSET('Hygiene Data'!$I$7,0,10*ROW('Hygiene Data'!I189))),'Data Summary'!EE195="Yes"),OFFSET('Hygiene Data'!$I$7,0,10*ROW('Hygiene Data'!I189)),NA())</f>
        <v>#N/A</v>
      </c>
      <c r="BQ195" s="518" t="e">
        <f ca="1">+IF(AND(ISNUMBER(OFFSET('Hygiene Data'!$I$9,0,10*ROW('Hygiene Data'!I189))),'Data Summary'!EF195="Yes"),OFFSET('Hygiene Data'!$I$9,0,10*ROW('Hygiene Data'!I189)),NA())</f>
        <v>#N/A</v>
      </c>
    </row>
    <row r="196" spans="1:69" x14ac:dyDescent="0.25">
      <c r="A196" s="514" t="e">
        <f ca="1">+RIGHT('Data Summary'!A196,LEN('Data Summary'!A196)-9)</f>
        <v>#VALUE!</v>
      </c>
      <c r="B196" s="488" t="str">
        <f ca="1">+IF(ISTEXT('Data Summary'!B196),'Data Summary'!B196,"")</f>
        <v/>
      </c>
      <c r="C196" s="515" t="e">
        <f ca="1">+VALUE('Data Summary'!C196)</f>
        <v>#VALUE!</v>
      </c>
      <c r="D196" s="516" t="e">
        <f ca="1">+IF(AND(ISNUMBER(OFFSET('Water Data'!$D$4,0,10*ROW('Water Data'!D190))),'Data Summary'!BS196="Yes"),100-OFFSET('Water Data'!$D$4,0,10*ROW('Water Data'!D190)),NA())</f>
        <v>#N/A</v>
      </c>
      <c r="E196" s="516" t="e">
        <f ca="1">+IF(AND(ISNUMBER(OFFSET('Water Data'!$D$6,0,10*ROW('Water Data'!D190))),'Data Summary'!BT196="Yes"),OFFSET('Water Data'!$D$6,0,10*ROW('Water Data'!D190)),NA())</f>
        <v>#N/A</v>
      </c>
      <c r="F196" s="516" t="e">
        <f ca="1">+IF(AND(ISNUMBER(OFFSET('Water Data'!$D$9,0,10*ROW('Water Data'!D190))),'Data Summary'!BU196="Yes"),OFFSET('Water Data'!$D$9,0,10*ROW('Water Data'!D190)),NA())</f>
        <v>#N/A</v>
      </c>
      <c r="G196" s="516" t="e">
        <f ca="1">+IF(AND(ISNUMBER(OFFSET('Water Data'!$E$4,0,10*ROW('Water Data'!E190))),'Data Summary'!BV196="Yes"),100-OFFSET('Water Data'!$E$4,0,10*ROW('Water Data'!E190)),NA())</f>
        <v>#N/A</v>
      </c>
      <c r="H196" s="516" t="e">
        <f ca="1">+IF(AND(ISNUMBER(OFFSET('Water Data'!$E$6,0,10*ROW('Water Data'!E190))),'Data Summary'!BW196="Yes"),OFFSET('Water Data'!$E$6,0,10*ROW('Water Data'!E190)),NA())</f>
        <v>#N/A</v>
      </c>
      <c r="I196" s="516" t="e">
        <f ca="1">+IF(AND(ISNUMBER(OFFSET('Water Data'!$E$9,0,10*ROW('Water Data'!E190))),'Data Summary'!BX196="Yes"),OFFSET('Water Data'!$E$9,0,10*ROW('Water Data'!E190)),NA())</f>
        <v>#N/A</v>
      </c>
      <c r="J196" s="516" t="e">
        <f ca="1">+IF(AND(ISNUMBER(OFFSET('Water Data'!$F$4,0,10*ROW('Water Data'!F190))),'Data Summary'!BY196="Yes"),100-OFFSET('Water Data'!$F$4,0,10*ROW('Water Data'!F190)),NA())</f>
        <v>#N/A</v>
      </c>
      <c r="K196" s="516" t="e">
        <f ca="1">+IF(AND(ISNUMBER(OFFSET('Water Data'!$F$6,0,10*ROW('Water Data'!F190))),'Data Summary'!BZ196="Yes"),OFFSET('Water Data'!$F$6,0,10*ROW('Water Data'!F190)),NA())</f>
        <v>#N/A</v>
      </c>
      <c r="L196" s="516" t="e">
        <f ca="1">+IF(AND(ISNUMBER(OFFSET('Water Data'!$F$9,0,10*ROW('Water Data'!F190))),'Data Summary'!CA196="Yes"),OFFSET('Water Data'!$F$9,0,10*ROW('Water Data'!F190)),NA())</f>
        <v>#N/A</v>
      </c>
      <c r="M196" s="516" t="e">
        <f ca="1">+IF(AND(ISNUMBER(OFFSET('Water Data'!$G$4,0,10*ROW('Water Data'!G190))),'Data Summary'!CB196="Yes"),100-OFFSET('Water Data'!$G$4,0,10*ROW('Water Data'!G190)),NA())</f>
        <v>#N/A</v>
      </c>
      <c r="N196" s="516" t="e">
        <f ca="1">+IF(AND(ISNUMBER(OFFSET('Water Data'!$G$6,0,10*ROW('Water Data'!G190))),'Data Summary'!CC196="Yes"),OFFSET('Water Data'!$G$6,0,10*ROW('Water Data'!G190)),NA())</f>
        <v>#N/A</v>
      </c>
      <c r="O196" s="516" t="e">
        <f ca="1">+IF(AND(ISNUMBER(OFFSET('Water Data'!$G$9,0,10*ROW('Water Data'!G190))),'Data Summary'!CD196="Yes"),OFFSET('Water Data'!$G$9,0,10*ROW('Water Data'!G190)),NA())</f>
        <v>#N/A</v>
      </c>
      <c r="P196" s="516" t="e">
        <f ca="1">+IF(AND(ISNUMBER(OFFSET('Water Data'!$H$4,0,10*ROW('Water Data'!H190))),'Data Summary'!CE196="Yes"),100-OFFSET('Water Data'!$H$4,0,10*ROW('Water Data'!H190)),NA())</f>
        <v>#N/A</v>
      </c>
      <c r="Q196" s="516" t="e">
        <f ca="1">+IF(AND(ISNUMBER(OFFSET('Water Data'!$H$6,0,10*ROW('Water Data'!H190))),'Data Summary'!CF196="Yes"),OFFSET('Water Data'!$H$6,0,10*ROW('Water Data'!H190)),NA())</f>
        <v>#N/A</v>
      </c>
      <c r="R196" s="516" t="e">
        <f ca="1">+IF(AND(ISNUMBER(OFFSET('Water Data'!$H$9,0,10*ROW('Water Data'!H190))),'Data Summary'!CG196="Yes"),OFFSET('Water Data'!$H$9,0,10*ROW('Water Data'!H190)),NA())</f>
        <v>#N/A</v>
      </c>
      <c r="S196" s="516" t="e">
        <f ca="1">+IF(AND(ISNUMBER(OFFSET('Water Data'!$I$4,0,10*ROW('Water Data'!I190))),'Data Summary'!CH196="Yes"),100-OFFSET('Water Data'!$I$4,0,10*ROW('Water Data'!I190)),NA())</f>
        <v>#N/A</v>
      </c>
      <c r="T196" s="516" t="e">
        <f ca="1">+IF(AND(ISNUMBER(OFFSET('Water Data'!$I$6,0,10*ROW('Water Data'!I190))),'Data Summary'!CI196="Yes"),OFFSET('Water Data'!$I$6,0,10*ROW('Water Data'!I190)),NA())</f>
        <v>#N/A</v>
      </c>
      <c r="U196" s="516" t="e">
        <f ca="1">+IF(AND(ISNUMBER(OFFSET('Water Data'!$I$9,0,10*ROW('Water Data'!I190))),'Data Summary'!CJ196="Yes"),OFFSET('Water Data'!$I$9,0,10*ROW('Water Data'!I190)),NA())</f>
        <v>#N/A</v>
      </c>
      <c r="V196" s="517" t="e">
        <f ca="1">+IF(AND(ISNUMBER(OFFSET('Sanitation Data'!$D$4,0,10*ROW('Sanitation Data'!D190))),'Data Summary'!CK196="Yes"),100-OFFSET('Sanitation Data'!$D$4,0,10*ROW('Sanitation Data'!D190)),NA())</f>
        <v>#N/A</v>
      </c>
      <c r="W196" s="517" t="e">
        <f ca="1">+IF(AND(ISNUMBER(OFFSET('Sanitation Data'!$D$6,0,10*ROW('Sanitation Data'!D190))),'Data Summary'!CL196="Yes"),OFFSET('Sanitation Data'!$D$6,0,10*ROW('Sanitation Data'!D190)),NA())</f>
        <v>#N/A</v>
      </c>
      <c r="X196" s="517" t="e">
        <f ca="1">+IF(AND(ISNUMBER(OFFSET('Sanitation Data'!$D$10,0,10*ROW('Sanitation Data'!D190))),'Data Summary'!CM196="Yes"),OFFSET('Sanitation Data'!$D$10,0,10*ROW('Sanitation Data'!D190)),NA())</f>
        <v>#N/A</v>
      </c>
      <c r="Y196" s="517" t="e">
        <f ca="1">+IF(AND(ISNUMBER(OFFSET('Sanitation Data'!$D$11,0,10*ROW('Sanitation Data'!D190))),'Data Summary'!CN196="Yes"),OFFSET('Sanitation Data'!$D$11,0,10*ROW('Sanitation Data'!D190)),NA())</f>
        <v>#N/A</v>
      </c>
      <c r="Z196" s="517" t="e">
        <f ca="1">+IF(AND(ISNUMBER(OFFSET('Sanitation Data'!$D$12,0,10*ROW('Sanitation Data'!D190))),'Data Summary'!CO196="Yes"),OFFSET('Sanitation Data'!$D$12,0,10*ROW('Sanitation Data'!D190)),NA())</f>
        <v>#N/A</v>
      </c>
      <c r="AA196" s="517" t="e">
        <f ca="1">+IF(AND(ISNUMBER(OFFSET('Sanitation Data'!$E$4,0,10*ROW('Sanitation Data'!E190))),'Data Summary'!CP196="Yes"),100-OFFSET('Sanitation Data'!$E$4,0,10*ROW('Sanitation Data'!E190)),NA())</f>
        <v>#N/A</v>
      </c>
      <c r="AB196" s="517" t="e">
        <f ca="1">+IF(AND(ISNUMBER(OFFSET('Sanitation Data'!$E$6,0,10*ROW('Sanitation Data'!E190))),'Data Summary'!CQ196="Yes"),OFFSET('Sanitation Data'!$E$6,0,10*ROW('Sanitation Data'!E190)),NA())</f>
        <v>#N/A</v>
      </c>
      <c r="AC196" s="517" t="e">
        <f ca="1">+IF(AND(ISNUMBER(OFFSET('Sanitation Data'!$E$10,0,10*ROW('Sanitation Data'!E190))),'Data Summary'!CR196="Yes"),OFFSET('Sanitation Data'!$E$10,0,10*ROW('Sanitation Data'!E190)),NA())</f>
        <v>#N/A</v>
      </c>
      <c r="AD196" s="517" t="e">
        <f ca="1">+IF(AND(ISNUMBER(OFFSET('Sanitation Data'!$E$11,0,10*ROW('Sanitation Data'!E190))),'Data Summary'!CS196="Yes"),OFFSET('Sanitation Data'!$E$11,0,10*ROW('Sanitation Data'!E190)),NA())</f>
        <v>#N/A</v>
      </c>
      <c r="AE196" s="517" t="e">
        <f ca="1">+IF(AND(ISNUMBER(OFFSET('Sanitation Data'!$E$12,0,10*ROW('Sanitation Data'!E190))),'Data Summary'!CT196="Yes"),OFFSET('Sanitation Data'!$E$12,0,10*ROW('Sanitation Data'!E190)),NA())</f>
        <v>#N/A</v>
      </c>
      <c r="AF196" s="517" t="e">
        <f ca="1">+IF(AND(ISNUMBER(OFFSET('Sanitation Data'!$F$4,0,10*ROW('Sanitation Data'!F190))),'Data Summary'!CU196="Yes"),100-OFFSET('Sanitation Data'!$F$4,0,10*ROW('Sanitation Data'!F190)),NA())</f>
        <v>#N/A</v>
      </c>
      <c r="AG196" s="517" t="e">
        <f ca="1">+IF(AND(ISNUMBER(OFFSET('Sanitation Data'!$F$6,0,10*ROW('Sanitation Data'!F190))),'Data Summary'!CV196="Yes"),OFFSET('Sanitation Data'!$F$6,0,10*ROW('Sanitation Data'!F190)),NA())</f>
        <v>#N/A</v>
      </c>
      <c r="AH196" s="517" t="e">
        <f ca="1">+IF(AND(ISNUMBER(OFFSET('Sanitation Data'!$F$10,0,10*ROW('Sanitation Data'!F190))),'Data Summary'!CW196="Yes"),OFFSET('Sanitation Data'!$F$10,0,10*ROW('Sanitation Data'!F190)),NA())</f>
        <v>#N/A</v>
      </c>
      <c r="AI196" s="517" t="e">
        <f ca="1">+IF(AND(ISNUMBER(OFFSET('Sanitation Data'!$F$11,0,10*ROW('Sanitation Data'!F190))),'Data Summary'!CX196="Yes"),OFFSET('Sanitation Data'!$F$11,0,10*ROW('Sanitation Data'!F190)),NA())</f>
        <v>#N/A</v>
      </c>
      <c r="AJ196" s="517" t="e">
        <f ca="1">+IF(AND(ISNUMBER(OFFSET('Sanitation Data'!$F$12,0,10*ROW('Sanitation Data'!F190))),'Data Summary'!CY196="Yes"),OFFSET('Sanitation Data'!$F$12,0,10*ROW('Sanitation Data'!F190)),NA())</f>
        <v>#N/A</v>
      </c>
      <c r="AK196" s="517" t="e">
        <f ca="1">+IF(AND(ISNUMBER(OFFSET('Sanitation Data'!$G$4,0,10*ROW('Sanitation Data'!G190))),'Data Summary'!CZ196="Yes"),100-OFFSET('Sanitation Data'!$G$4,0,10*ROW('Sanitation Data'!G190)),NA())</f>
        <v>#N/A</v>
      </c>
      <c r="AL196" s="517" t="e">
        <f ca="1">+IF(AND(ISNUMBER(OFFSET('Sanitation Data'!$G$6,0,10*ROW('Sanitation Data'!G190))),'Data Summary'!DA196="Yes"),OFFSET('Sanitation Data'!$G$6,0,10*ROW('Sanitation Data'!G190)),NA())</f>
        <v>#N/A</v>
      </c>
      <c r="AM196" s="517" t="e">
        <f ca="1">+IF(AND(ISNUMBER(OFFSET('Sanitation Data'!$G$10,0,10*ROW('Sanitation Data'!G190))),'Data Summary'!DB196="Yes"),OFFSET('Sanitation Data'!$G$10,0,10*ROW('Sanitation Data'!G190)),NA())</f>
        <v>#N/A</v>
      </c>
      <c r="AN196" s="517" t="e">
        <f ca="1">+IF(AND(ISNUMBER(OFFSET('Sanitation Data'!$G$11,0,10*ROW('Sanitation Data'!G190))),'Data Summary'!DC196="Yes"),OFFSET('Sanitation Data'!$G$11,0,10*ROW('Sanitation Data'!G190)),NA())</f>
        <v>#N/A</v>
      </c>
      <c r="AO196" s="517" t="e">
        <f ca="1">+IF(AND(ISNUMBER(OFFSET('Sanitation Data'!$G$12,0,10*ROW('Sanitation Data'!G190))),'Data Summary'!DD196="Yes"),OFFSET('Sanitation Data'!$G$12,0,10*ROW('Sanitation Data'!G190)),NA())</f>
        <v>#N/A</v>
      </c>
      <c r="AP196" s="517" t="e">
        <f ca="1">+IF(AND(ISNUMBER(OFFSET('Sanitation Data'!$H$4,0,10*ROW('Sanitation Data'!H190))),'Data Summary'!DE196="Yes"),100-OFFSET('Sanitation Data'!$H$4,0,10*ROW('Sanitation Data'!H190)),NA())</f>
        <v>#N/A</v>
      </c>
      <c r="AQ196" s="517" t="e">
        <f ca="1">+IF(AND(ISNUMBER(OFFSET('Sanitation Data'!$H$6,0,10*ROW('Sanitation Data'!H190))),'Data Summary'!DF196="Yes"),OFFSET('Sanitation Data'!$H$6,0,10*ROW('Sanitation Data'!H190)),NA())</f>
        <v>#N/A</v>
      </c>
      <c r="AR196" s="517" t="e">
        <f ca="1">+IF(AND(ISNUMBER(OFFSET('Sanitation Data'!$H$10,0,10*ROW('Sanitation Data'!H190))),'Data Summary'!DG196="Yes"),OFFSET('Sanitation Data'!$H$10,0,10*ROW('Sanitation Data'!H190)),NA())</f>
        <v>#N/A</v>
      </c>
      <c r="AS196" s="517" t="e">
        <f ca="1">+IF(AND(ISNUMBER(OFFSET('Sanitation Data'!$H$11,0,10*ROW('Sanitation Data'!H190))),'Data Summary'!DH196="Yes"),OFFSET('Sanitation Data'!$H$11,0,10*ROW('Sanitation Data'!H190)),NA())</f>
        <v>#N/A</v>
      </c>
      <c r="AT196" s="517" t="e">
        <f ca="1">+IF(AND(ISNUMBER(OFFSET('Sanitation Data'!$H$12,0,10*ROW('Sanitation Data'!H190))),'Data Summary'!DI196="Yes"),OFFSET('Sanitation Data'!$H$12,0,10*ROW('Sanitation Data'!H190)),NA())</f>
        <v>#N/A</v>
      </c>
      <c r="AU196" s="517" t="e">
        <f ca="1">+IF(AND(ISNUMBER(OFFSET('Sanitation Data'!$I$4,0,10*ROW('Sanitation Data'!I190))),'Data Summary'!DJ196="Yes"),100-OFFSET('Sanitation Data'!$I$4,0,10*ROW('Sanitation Data'!I190)),NA())</f>
        <v>#N/A</v>
      </c>
      <c r="AV196" s="517" t="e">
        <f ca="1">+IF(AND(ISNUMBER(OFFSET('Sanitation Data'!$I$6,0,10*ROW('Sanitation Data'!I190))),'Data Summary'!DK196="Yes"),OFFSET('Sanitation Data'!$I$6,0,10*ROW('Sanitation Data'!I190)),NA())</f>
        <v>#N/A</v>
      </c>
      <c r="AW196" s="517" t="e">
        <f ca="1">+IF(AND(ISNUMBER(OFFSET('Sanitation Data'!$I$10,0,10*ROW('Sanitation Data'!I190))),'Data Summary'!DL196="Yes"),OFFSET('Sanitation Data'!$I$10,0,10*ROW('Sanitation Data'!I190)),NA())</f>
        <v>#N/A</v>
      </c>
      <c r="AX196" s="517" t="e">
        <f ca="1">+IF(AND(ISNUMBER(OFFSET('Sanitation Data'!$I$11,0,10*ROW('Sanitation Data'!I190))),'Data Summary'!DM196="Yes"),OFFSET('Sanitation Data'!$I$11,0,10*ROW('Sanitation Data'!I190)),NA())</f>
        <v>#N/A</v>
      </c>
      <c r="AY196" s="517" t="e">
        <f ca="1">+IF(AND(ISNUMBER(OFFSET('Sanitation Data'!$I$12,0,10*ROW('Sanitation Data'!I190))),'Data Summary'!DN196="Yes"),OFFSET('Sanitation Data'!$I$12,0,10*ROW('Sanitation Data'!I190)),NA())</f>
        <v>#N/A</v>
      </c>
      <c r="AZ196" s="518" t="e">
        <f ca="1">+IF(AND(ISNUMBER(OFFSET('Hygiene Data'!$D$5,0,10*ROW('Hygiene Data'!D190))),'Data Summary'!DO196="Yes"),OFFSET('Hygiene Data'!$D$5,0,10*ROW('Hygiene Data'!D190)),NA())</f>
        <v>#N/A</v>
      </c>
      <c r="BA196" s="518" t="e">
        <f ca="1">+IF(AND(ISNUMBER(OFFSET('Hygiene Data'!$D$7,0,10*ROW('Hygiene Data'!D190))),'Data Summary'!DP196="Yes"),OFFSET('Hygiene Data'!$D$7,0,10*ROW('Hygiene Data'!D190)),NA())</f>
        <v>#N/A</v>
      </c>
      <c r="BB196" s="518" t="e">
        <f ca="1">+IF(AND(ISNUMBER(OFFSET('Hygiene Data'!$D$9,0,10*ROW('Hygiene Data'!D190))),'Data Summary'!DQ196="Yes"),OFFSET('Hygiene Data'!$D$9,0,10*ROW('Hygiene Data'!D190)),NA())</f>
        <v>#N/A</v>
      </c>
      <c r="BC196" s="518" t="e">
        <f ca="1">+IF(AND(ISNUMBER(OFFSET('Hygiene Data'!$E$5,0,10*ROW('Hygiene Data'!E190))),'Data Summary'!DR196="Yes"),OFFSET('Hygiene Data'!$E$5,0,10*ROW('Hygiene Data'!E190)),NA())</f>
        <v>#N/A</v>
      </c>
      <c r="BD196" s="518" t="e">
        <f ca="1">+IF(AND(ISNUMBER(OFFSET('Hygiene Data'!$E$7,0,10*ROW('Hygiene Data'!E190))),'Data Summary'!DS196="Yes"),OFFSET('Hygiene Data'!$E$7,0,10*ROW('Hygiene Data'!E190)),NA())</f>
        <v>#N/A</v>
      </c>
      <c r="BE196" s="518" t="e">
        <f ca="1">+IF(AND(ISNUMBER(OFFSET('Hygiene Data'!$E$9,0,10*ROW('Hygiene Data'!E190))),'Data Summary'!DT196="Yes"),OFFSET('Hygiene Data'!$E$9,0,10*ROW('Hygiene Data'!E190)),NA())</f>
        <v>#N/A</v>
      </c>
      <c r="BF196" s="518" t="e">
        <f ca="1">+IF(AND(ISNUMBER(OFFSET('Hygiene Data'!$F$5,0,10*ROW('Hygiene Data'!F190))),'Data Summary'!DU196="Yes"),OFFSET('Hygiene Data'!$F$5,0,10*ROW('Hygiene Data'!F190)),NA())</f>
        <v>#N/A</v>
      </c>
      <c r="BG196" s="518" t="e">
        <f ca="1">+IF(AND(ISNUMBER(OFFSET('Hygiene Data'!$F$7,0,10*ROW('Hygiene Data'!F190))),'Data Summary'!DV196="Yes"),OFFSET('Hygiene Data'!$F$7,0,10*ROW('Hygiene Data'!F190)),NA())</f>
        <v>#N/A</v>
      </c>
      <c r="BH196" s="518" t="e">
        <f ca="1">+IF(AND(ISNUMBER(OFFSET('Hygiene Data'!$F$9,0,10*ROW('Hygiene Data'!F190))),'Data Summary'!DW196="Yes"),OFFSET('Hygiene Data'!$F$9,0,10*ROW('Hygiene Data'!F190)),NA())</f>
        <v>#N/A</v>
      </c>
      <c r="BI196" s="518" t="e">
        <f ca="1">+IF(AND(ISNUMBER(OFFSET('Hygiene Data'!$G$5,0,10*ROW('Hygiene Data'!G190))),'Data Summary'!DX196="Yes"),OFFSET('Hygiene Data'!$G$5,0,10*ROW('Hygiene Data'!G190)),NA())</f>
        <v>#N/A</v>
      </c>
      <c r="BJ196" s="518" t="e">
        <f ca="1">+IF(AND(ISNUMBER(OFFSET('Hygiene Data'!$G$7,0,10*ROW('Hygiene Data'!G190))),'Data Summary'!DY196="Yes"),OFFSET('Hygiene Data'!$G$7,0,10*ROW('Hygiene Data'!G190)),NA())</f>
        <v>#N/A</v>
      </c>
      <c r="BK196" s="518" t="e">
        <f ca="1">+IF(AND(ISNUMBER(OFFSET('Hygiene Data'!$G$9,0,10*ROW('Hygiene Data'!G190))),'Data Summary'!DZ196="Yes"),OFFSET('Hygiene Data'!$G$9,0,10*ROW('Hygiene Data'!G190)),NA())</f>
        <v>#N/A</v>
      </c>
      <c r="BL196" s="518" t="e">
        <f ca="1">+IF(AND(ISNUMBER(OFFSET('Hygiene Data'!$H$5,0,10*ROW('Hygiene Data'!H190))),'Data Summary'!EA196="Yes"),OFFSET('Hygiene Data'!$H$5,0,10*ROW('Hygiene Data'!H190)),NA())</f>
        <v>#N/A</v>
      </c>
      <c r="BM196" s="518" t="e">
        <f ca="1">+IF(AND(ISNUMBER(OFFSET('Hygiene Data'!$H$7,0,10*ROW('Hygiene Data'!H190))),'Data Summary'!EB196="Yes"),OFFSET('Hygiene Data'!$H$7,0,10*ROW('Hygiene Data'!H190)),NA())</f>
        <v>#N/A</v>
      </c>
      <c r="BN196" s="518" t="e">
        <f ca="1">+IF(AND(ISNUMBER(OFFSET('Hygiene Data'!$H$9,0,10*ROW('Hygiene Data'!H190))),'Data Summary'!EC196="Yes"),OFFSET('Hygiene Data'!$H$9,0,10*ROW('Hygiene Data'!H190)),NA())</f>
        <v>#N/A</v>
      </c>
      <c r="BO196" s="518" t="e">
        <f ca="1">+IF(AND(ISNUMBER(OFFSET('Hygiene Data'!$I$5,0,10*ROW('Hygiene Data'!I190))),'Data Summary'!ED196="Yes"),OFFSET('Hygiene Data'!$I$5,0,10*ROW('Hygiene Data'!I190)),NA())</f>
        <v>#N/A</v>
      </c>
      <c r="BP196" s="518" t="e">
        <f ca="1">+IF(AND(ISNUMBER(OFFSET('Hygiene Data'!$I$7,0,10*ROW('Hygiene Data'!I190))),'Data Summary'!EE196="Yes"),OFFSET('Hygiene Data'!$I$7,0,10*ROW('Hygiene Data'!I190)),NA())</f>
        <v>#N/A</v>
      </c>
      <c r="BQ196" s="518" t="e">
        <f ca="1">+IF(AND(ISNUMBER(OFFSET('Hygiene Data'!$I$9,0,10*ROW('Hygiene Data'!I190))),'Data Summary'!EF196="Yes"),OFFSET('Hygiene Data'!$I$9,0,10*ROW('Hygiene Data'!I190)),NA())</f>
        <v>#N/A</v>
      </c>
    </row>
    <row r="197" spans="1:69" x14ac:dyDescent="0.25">
      <c r="A197" s="514" t="e">
        <f ca="1">+RIGHT('Data Summary'!A197,LEN('Data Summary'!A197)-9)</f>
        <v>#VALUE!</v>
      </c>
      <c r="B197" s="488" t="str">
        <f ca="1">+IF(ISTEXT('Data Summary'!B197),'Data Summary'!B197,"")</f>
        <v/>
      </c>
      <c r="C197" s="515" t="e">
        <f ca="1">+VALUE('Data Summary'!C197)</f>
        <v>#VALUE!</v>
      </c>
      <c r="D197" s="516" t="e">
        <f ca="1">+IF(AND(ISNUMBER(OFFSET('Water Data'!$D$4,0,10*ROW('Water Data'!D191))),'Data Summary'!BS197="Yes"),100-OFFSET('Water Data'!$D$4,0,10*ROW('Water Data'!D191)),NA())</f>
        <v>#N/A</v>
      </c>
      <c r="E197" s="516" t="e">
        <f ca="1">+IF(AND(ISNUMBER(OFFSET('Water Data'!$D$6,0,10*ROW('Water Data'!D191))),'Data Summary'!BT197="Yes"),OFFSET('Water Data'!$D$6,0,10*ROW('Water Data'!D191)),NA())</f>
        <v>#N/A</v>
      </c>
      <c r="F197" s="516" t="e">
        <f ca="1">+IF(AND(ISNUMBER(OFFSET('Water Data'!$D$9,0,10*ROW('Water Data'!D191))),'Data Summary'!BU197="Yes"),OFFSET('Water Data'!$D$9,0,10*ROW('Water Data'!D191)),NA())</f>
        <v>#N/A</v>
      </c>
      <c r="G197" s="516" t="e">
        <f ca="1">+IF(AND(ISNUMBER(OFFSET('Water Data'!$E$4,0,10*ROW('Water Data'!E191))),'Data Summary'!BV197="Yes"),100-OFFSET('Water Data'!$E$4,0,10*ROW('Water Data'!E191)),NA())</f>
        <v>#N/A</v>
      </c>
      <c r="H197" s="516" t="e">
        <f ca="1">+IF(AND(ISNUMBER(OFFSET('Water Data'!$E$6,0,10*ROW('Water Data'!E191))),'Data Summary'!BW197="Yes"),OFFSET('Water Data'!$E$6,0,10*ROW('Water Data'!E191)),NA())</f>
        <v>#N/A</v>
      </c>
      <c r="I197" s="516" t="e">
        <f ca="1">+IF(AND(ISNUMBER(OFFSET('Water Data'!$E$9,0,10*ROW('Water Data'!E191))),'Data Summary'!BX197="Yes"),OFFSET('Water Data'!$E$9,0,10*ROW('Water Data'!E191)),NA())</f>
        <v>#N/A</v>
      </c>
      <c r="J197" s="516" t="e">
        <f ca="1">+IF(AND(ISNUMBER(OFFSET('Water Data'!$F$4,0,10*ROW('Water Data'!F191))),'Data Summary'!BY197="Yes"),100-OFFSET('Water Data'!$F$4,0,10*ROW('Water Data'!F191)),NA())</f>
        <v>#N/A</v>
      </c>
      <c r="K197" s="516" t="e">
        <f ca="1">+IF(AND(ISNUMBER(OFFSET('Water Data'!$F$6,0,10*ROW('Water Data'!F191))),'Data Summary'!BZ197="Yes"),OFFSET('Water Data'!$F$6,0,10*ROW('Water Data'!F191)),NA())</f>
        <v>#N/A</v>
      </c>
      <c r="L197" s="516" t="e">
        <f ca="1">+IF(AND(ISNUMBER(OFFSET('Water Data'!$F$9,0,10*ROW('Water Data'!F191))),'Data Summary'!CA197="Yes"),OFFSET('Water Data'!$F$9,0,10*ROW('Water Data'!F191)),NA())</f>
        <v>#N/A</v>
      </c>
      <c r="M197" s="516" t="e">
        <f ca="1">+IF(AND(ISNUMBER(OFFSET('Water Data'!$G$4,0,10*ROW('Water Data'!G191))),'Data Summary'!CB197="Yes"),100-OFFSET('Water Data'!$G$4,0,10*ROW('Water Data'!G191)),NA())</f>
        <v>#N/A</v>
      </c>
      <c r="N197" s="516" t="e">
        <f ca="1">+IF(AND(ISNUMBER(OFFSET('Water Data'!$G$6,0,10*ROW('Water Data'!G191))),'Data Summary'!CC197="Yes"),OFFSET('Water Data'!$G$6,0,10*ROW('Water Data'!G191)),NA())</f>
        <v>#N/A</v>
      </c>
      <c r="O197" s="516" t="e">
        <f ca="1">+IF(AND(ISNUMBER(OFFSET('Water Data'!$G$9,0,10*ROW('Water Data'!G191))),'Data Summary'!CD197="Yes"),OFFSET('Water Data'!$G$9,0,10*ROW('Water Data'!G191)),NA())</f>
        <v>#N/A</v>
      </c>
      <c r="P197" s="516" t="e">
        <f ca="1">+IF(AND(ISNUMBER(OFFSET('Water Data'!$H$4,0,10*ROW('Water Data'!H191))),'Data Summary'!CE197="Yes"),100-OFFSET('Water Data'!$H$4,0,10*ROW('Water Data'!H191)),NA())</f>
        <v>#N/A</v>
      </c>
      <c r="Q197" s="516" t="e">
        <f ca="1">+IF(AND(ISNUMBER(OFFSET('Water Data'!$H$6,0,10*ROW('Water Data'!H191))),'Data Summary'!CF197="Yes"),OFFSET('Water Data'!$H$6,0,10*ROW('Water Data'!H191)),NA())</f>
        <v>#N/A</v>
      </c>
      <c r="R197" s="516" t="e">
        <f ca="1">+IF(AND(ISNUMBER(OFFSET('Water Data'!$H$9,0,10*ROW('Water Data'!H191))),'Data Summary'!CG197="Yes"),OFFSET('Water Data'!$H$9,0,10*ROW('Water Data'!H191)),NA())</f>
        <v>#N/A</v>
      </c>
      <c r="S197" s="516" t="e">
        <f ca="1">+IF(AND(ISNUMBER(OFFSET('Water Data'!$I$4,0,10*ROW('Water Data'!I191))),'Data Summary'!CH197="Yes"),100-OFFSET('Water Data'!$I$4,0,10*ROW('Water Data'!I191)),NA())</f>
        <v>#N/A</v>
      </c>
      <c r="T197" s="516" t="e">
        <f ca="1">+IF(AND(ISNUMBER(OFFSET('Water Data'!$I$6,0,10*ROW('Water Data'!I191))),'Data Summary'!CI197="Yes"),OFFSET('Water Data'!$I$6,0,10*ROW('Water Data'!I191)),NA())</f>
        <v>#N/A</v>
      </c>
      <c r="U197" s="516" t="e">
        <f ca="1">+IF(AND(ISNUMBER(OFFSET('Water Data'!$I$9,0,10*ROW('Water Data'!I191))),'Data Summary'!CJ197="Yes"),OFFSET('Water Data'!$I$9,0,10*ROW('Water Data'!I191)),NA())</f>
        <v>#N/A</v>
      </c>
      <c r="V197" s="517" t="e">
        <f ca="1">+IF(AND(ISNUMBER(OFFSET('Sanitation Data'!$D$4,0,10*ROW('Sanitation Data'!D191))),'Data Summary'!CK197="Yes"),100-OFFSET('Sanitation Data'!$D$4,0,10*ROW('Sanitation Data'!D191)),NA())</f>
        <v>#N/A</v>
      </c>
      <c r="W197" s="517" t="e">
        <f ca="1">+IF(AND(ISNUMBER(OFFSET('Sanitation Data'!$D$6,0,10*ROW('Sanitation Data'!D191))),'Data Summary'!CL197="Yes"),OFFSET('Sanitation Data'!$D$6,0,10*ROW('Sanitation Data'!D191)),NA())</f>
        <v>#N/A</v>
      </c>
      <c r="X197" s="517" t="e">
        <f ca="1">+IF(AND(ISNUMBER(OFFSET('Sanitation Data'!$D$10,0,10*ROW('Sanitation Data'!D191))),'Data Summary'!CM197="Yes"),OFFSET('Sanitation Data'!$D$10,0,10*ROW('Sanitation Data'!D191)),NA())</f>
        <v>#N/A</v>
      </c>
      <c r="Y197" s="517" t="e">
        <f ca="1">+IF(AND(ISNUMBER(OFFSET('Sanitation Data'!$D$11,0,10*ROW('Sanitation Data'!D191))),'Data Summary'!CN197="Yes"),OFFSET('Sanitation Data'!$D$11,0,10*ROW('Sanitation Data'!D191)),NA())</f>
        <v>#N/A</v>
      </c>
      <c r="Z197" s="517" t="e">
        <f ca="1">+IF(AND(ISNUMBER(OFFSET('Sanitation Data'!$D$12,0,10*ROW('Sanitation Data'!D191))),'Data Summary'!CO197="Yes"),OFFSET('Sanitation Data'!$D$12,0,10*ROW('Sanitation Data'!D191)),NA())</f>
        <v>#N/A</v>
      </c>
      <c r="AA197" s="517" t="e">
        <f ca="1">+IF(AND(ISNUMBER(OFFSET('Sanitation Data'!$E$4,0,10*ROW('Sanitation Data'!E191))),'Data Summary'!CP197="Yes"),100-OFFSET('Sanitation Data'!$E$4,0,10*ROW('Sanitation Data'!E191)),NA())</f>
        <v>#N/A</v>
      </c>
      <c r="AB197" s="517" t="e">
        <f ca="1">+IF(AND(ISNUMBER(OFFSET('Sanitation Data'!$E$6,0,10*ROW('Sanitation Data'!E191))),'Data Summary'!CQ197="Yes"),OFFSET('Sanitation Data'!$E$6,0,10*ROW('Sanitation Data'!E191)),NA())</f>
        <v>#N/A</v>
      </c>
      <c r="AC197" s="517" t="e">
        <f ca="1">+IF(AND(ISNUMBER(OFFSET('Sanitation Data'!$E$10,0,10*ROW('Sanitation Data'!E191))),'Data Summary'!CR197="Yes"),OFFSET('Sanitation Data'!$E$10,0,10*ROW('Sanitation Data'!E191)),NA())</f>
        <v>#N/A</v>
      </c>
      <c r="AD197" s="517" t="e">
        <f ca="1">+IF(AND(ISNUMBER(OFFSET('Sanitation Data'!$E$11,0,10*ROW('Sanitation Data'!E191))),'Data Summary'!CS197="Yes"),OFFSET('Sanitation Data'!$E$11,0,10*ROW('Sanitation Data'!E191)),NA())</f>
        <v>#N/A</v>
      </c>
      <c r="AE197" s="517" t="e">
        <f ca="1">+IF(AND(ISNUMBER(OFFSET('Sanitation Data'!$E$12,0,10*ROW('Sanitation Data'!E191))),'Data Summary'!CT197="Yes"),OFFSET('Sanitation Data'!$E$12,0,10*ROW('Sanitation Data'!E191)),NA())</f>
        <v>#N/A</v>
      </c>
      <c r="AF197" s="517" t="e">
        <f ca="1">+IF(AND(ISNUMBER(OFFSET('Sanitation Data'!$F$4,0,10*ROW('Sanitation Data'!F191))),'Data Summary'!CU197="Yes"),100-OFFSET('Sanitation Data'!$F$4,0,10*ROW('Sanitation Data'!F191)),NA())</f>
        <v>#N/A</v>
      </c>
      <c r="AG197" s="517" t="e">
        <f ca="1">+IF(AND(ISNUMBER(OFFSET('Sanitation Data'!$F$6,0,10*ROW('Sanitation Data'!F191))),'Data Summary'!CV197="Yes"),OFFSET('Sanitation Data'!$F$6,0,10*ROW('Sanitation Data'!F191)),NA())</f>
        <v>#N/A</v>
      </c>
      <c r="AH197" s="517" t="e">
        <f ca="1">+IF(AND(ISNUMBER(OFFSET('Sanitation Data'!$F$10,0,10*ROW('Sanitation Data'!F191))),'Data Summary'!CW197="Yes"),OFFSET('Sanitation Data'!$F$10,0,10*ROW('Sanitation Data'!F191)),NA())</f>
        <v>#N/A</v>
      </c>
      <c r="AI197" s="517" t="e">
        <f ca="1">+IF(AND(ISNUMBER(OFFSET('Sanitation Data'!$F$11,0,10*ROW('Sanitation Data'!F191))),'Data Summary'!CX197="Yes"),OFFSET('Sanitation Data'!$F$11,0,10*ROW('Sanitation Data'!F191)),NA())</f>
        <v>#N/A</v>
      </c>
      <c r="AJ197" s="517" t="e">
        <f ca="1">+IF(AND(ISNUMBER(OFFSET('Sanitation Data'!$F$12,0,10*ROW('Sanitation Data'!F191))),'Data Summary'!CY197="Yes"),OFFSET('Sanitation Data'!$F$12,0,10*ROW('Sanitation Data'!F191)),NA())</f>
        <v>#N/A</v>
      </c>
      <c r="AK197" s="517" t="e">
        <f ca="1">+IF(AND(ISNUMBER(OFFSET('Sanitation Data'!$G$4,0,10*ROW('Sanitation Data'!G191))),'Data Summary'!CZ197="Yes"),100-OFFSET('Sanitation Data'!$G$4,0,10*ROW('Sanitation Data'!G191)),NA())</f>
        <v>#N/A</v>
      </c>
      <c r="AL197" s="517" t="e">
        <f ca="1">+IF(AND(ISNUMBER(OFFSET('Sanitation Data'!$G$6,0,10*ROW('Sanitation Data'!G191))),'Data Summary'!DA197="Yes"),OFFSET('Sanitation Data'!$G$6,0,10*ROW('Sanitation Data'!G191)),NA())</f>
        <v>#N/A</v>
      </c>
      <c r="AM197" s="517" t="e">
        <f ca="1">+IF(AND(ISNUMBER(OFFSET('Sanitation Data'!$G$10,0,10*ROW('Sanitation Data'!G191))),'Data Summary'!DB197="Yes"),OFFSET('Sanitation Data'!$G$10,0,10*ROW('Sanitation Data'!G191)),NA())</f>
        <v>#N/A</v>
      </c>
      <c r="AN197" s="517" t="e">
        <f ca="1">+IF(AND(ISNUMBER(OFFSET('Sanitation Data'!$G$11,0,10*ROW('Sanitation Data'!G191))),'Data Summary'!DC197="Yes"),OFFSET('Sanitation Data'!$G$11,0,10*ROW('Sanitation Data'!G191)),NA())</f>
        <v>#N/A</v>
      </c>
      <c r="AO197" s="517" t="e">
        <f ca="1">+IF(AND(ISNUMBER(OFFSET('Sanitation Data'!$G$12,0,10*ROW('Sanitation Data'!G191))),'Data Summary'!DD197="Yes"),OFFSET('Sanitation Data'!$G$12,0,10*ROW('Sanitation Data'!G191)),NA())</f>
        <v>#N/A</v>
      </c>
      <c r="AP197" s="517" t="e">
        <f ca="1">+IF(AND(ISNUMBER(OFFSET('Sanitation Data'!$H$4,0,10*ROW('Sanitation Data'!H191))),'Data Summary'!DE197="Yes"),100-OFFSET('Sanitation Data'!$H$4,0,10*ROW('Sanitation Data'!H191)),NA())</f>
        <v>#N/A</v>
      </c>
      <c r="AQ197" s="517" t="e">
        <f ca="1">+IF(AND(ISNUMBER(OFFSET('Sanitation Data'!$H$6,0,10*ROW('Sanitation Data'!H191))),'Data Summary'!DF197="Yes"),OFFSET('Sanitation Data'!$H$6,0,10*ROW('Sanitation Data'!H191)),NA())</f>
        <v>#N/A</v>
      </c>
      <c r="AR197" s="517" t="e">
        <f ca="1">+IF(AND(ISNUMBER(OFFSET('Sanitation Data'!$H$10,0,10*ROW('Sanitation Data'!H191))),'Data Summary'!DG197="Yes"),OFFSET('Sanitation Data'!$H$10,0,10*ROW('Sanitation Data'!H191)),NA())</f>
        <v>#N/A</v>
      </c>
      <c r="AS197" s="517" t="e">
        <f ca="1">+IF(AND(ISNUMBER(OFFSET('Sanitation Data'!$H$11,0,10*ROW('Sanitation Data'!H191))),'Data Summary'!DH197="Yes"),OFFSET('Sanitation Data'!$H$11,0,10*ROW('Sanitation Data'!H191)),NA())</f>
        <v>#N/A</v>
      </c>
      <c r="AT197" s="517" t="e">
        <f ca="1">+IF(AND(ISNUMBER(OFFSET('Sanitation Data'!$H$12,0,10*ROW('Sanitation Data'!H191))),'Data Summary'!DI197="Yes"),OFFSET('Sanitation Data'!$H$12,0,10*ROW('Sanitation Data'!H191)),NA())</f>
        <v>#N/A</v>
      </c>
      <c r="AU197" s="517" t="e">
        <f ca="1">+IF(AND(ISNUMBER(OFFSET('Sanitation Data'!$I$4,0,10*ROW('Sanitation Data'!I191))),'Data Summary'!DJ197="Yes"),100-OFFSET('Sanitation Data'!$I$4,0,10*ROW('Sanitation Data'!I191)),NA())</f>
        <v>#N/A</v>
      </c>
      <c r="AV197" s="517" t="e">
        <f ca="1">+IF(AND(ISNUMBER(OFFSET('Sanitation Data'!$I$6,0,10*ROW('Sanitation Data'!I191))),'Data Summary'!DK197="Yes"),OFFSET('Sanitation Data'!$I$6,0,10*ROW('Sanitation Data'!I191)),NA())</f>
        <v>#N/A</v>
      </c>
      <c r="AW197" s="517" t="e">
        <f ca="1">+IF(AND(ISNUMBER(OFFSET('Sanitation Data'!$I$10,0,10*ROW('Sanitation Data'!I191))),'Data Summary'!DL197="Yes"),OFFSET('Sanitation Data'!$I$10,0,10*ROW('Sanitation Data'!I191)),NA())</f>
        <v>#N/A</v>
      </c>
      <c r="AX197" s="517" t="e">
        <f ca="1">+IF(AND(ISNUMBER(OFFSET('Sanitation Data'!$I$11,0,10*ROW('Sanitation Data'!I191))),'Data Summary'!DM197="Yes"),OFFSET('Sanitation Data'!$I$11,0,10*ROW('Sanitation Data'!I191)),NA())</f>
        <v>#N/A</v>
      </c>
      <c r="AY197" s="517" t="e">
        <f ca="1">+IF(AND(ISNUMBER(OFFSET('Sanitation Data'!$I$12,0,10*ROW('Sanitation Data'!I191))),'Data Summary'!DN197="Yes"),OFFSET('Sanitation Data'!$I$12,0,10*ROW('Sanitation Data'!I191)),NA())</f>
        <v>#N/A</v>
      </c>
      <c r="AZ197" s="518" t="e">
        <f ca="1">+IF(AND(ISNUMBER(OFFSET('Hygiene Data'!$D$5,0,10*ROW('Hygiene Data'!D191))),'Data Summary'!DO197="Yes"),OFFSET('Hygiene Data'!$D$5,0,10*ROW('Hygiene Data'!D191)),NA())</f>
        <v>#N/A</v>
      </c>
      <c r="BA197" s="518" t="e">
        <f ca="1">+IF(AND(ISNUMBER(OFFSET('Hygiene Data'!$D$7,0,10*ROW('Hygiene Data'!D191))),'Data Summary'!DP197="Yes"),OFFSET('Hygiene Data'!$D$7,0,10*ROW('Hygiene Data'!D191)),NA())</f>
        <v>#N/A</v>
      </c>
      <c r="BB197" s="518" t="e">
        <f ca="1">+IF(AND(ISNUMBER(OFFSET('Hygiene Data'!$D$9,0,10*ROW('Hygiene Data'!D191))),'Data Summary'!DQ197="Yes"),OFFSET('Hygiene Data'!$D$9,0,10*ROW('Hygiene Data'!D191)),NA())</f>
        <v>#N/A</v>
      </c>
      <c r="BC197" s="518" t="e">
        <f ca="1">+IF(AND(ISNUMBER(OFFSET('Hygiene Data'!$E$5,0,10*ROW('Hygiene Data'!E191))),'Data Summary'!DR197="Yes"),OFFSET('Hygiene Data'!$E$5,0,10*ROW('Hygiene Data'!E191)),NA())</f>
        <v>#N/A</v>
      </c>
      <c r="BD197" s="518" t="e">
        <f ca="1">+IF(AND(ISNUMBER(OFFSET('Hygiene Data'!$E$7,0,10*ROW('Hygiene Data'!E191))),'Data Summary'!DS197="Yes"),OFFSET('Hygiene Data'!$E$7,0,10*ROW('Hygiene Data'!E191)),NA())</f>
        <v>#N/A</v>
      </c>
      <c r="BE197" s="518" t="e">
        <f ca="1">+IF(AND(ISNUMBER(OFFSET('Hygiene Data'!$E$9,0,10*ROW('Hygiene Data'!E191))),'Data Summary'!DT197="Yes"),OFFSET('Hygiene Data'!$E$9,0,10*ROW('Hygiene Data'!E191)),NA())</f>
        <v>#N/A</v>
      </c>
      <c r="BF197" s="518" t="e">
        <f ca="1">+IF(AND(ISNUMBER(OFFSET('Hygiene Data'!$F$5,0,10*ROW('Hygiene Data'!F191))),'Data Summary'!DU197="Yes"),OFFSET('Hygiene Data'!$F$5,0,10*ROW('Hygiene Data'!F191)),NA())</f>
        <v>#N/A</v>
      </c>
      <c r="BG197" s="518" t="e">
        <f ca="1">+IF(AND(ISNUMBER(OFFSET('Hygiene Data'!$F$7,0,10*ROW('Hygiene Data'!F191))),'Data Summary'!DV197="Yes"),OFFSET('Hygiene Data'!$F$7,0,10*ROW('Hygiene Data'!F191)),NA())</f>
        <v>#N/A</v>
      </c>
      <c r="BH197" s="518" t="e">
        <f ca="1">+IF(AND(ISNUMBER(OFFSET('Hygiene Data'!$F$9,0,10*ROW('Hygiene Data'!F191))),'Data Summary'!DW197="Yes"),OFFSET('Hygiene Data'!$F$9,0,10*ROW('Hygiene Data'!F191)),NA())</f>
        <v>#N/A</v>
      </c>
      <c r="BI197" s="518" t="e">
        <f ca="1">+IF(AND(ISNUMBER(OFFSET('Hygiene Data'!$G$5,0,10*ROW('Hygiene Data'!G191))),'Data Summary'!DX197="Yes"),OFFSET('Hygiene Data'!$G$5,0,10*ROW('Hygiene Data'!G191)),NA())</f>
        <v>#N/A</v>
      </c>
      <c r="BJ197" s="518" t="e">
        <f ca="1">+IF(AND(ISNUMBER(OFFSET('Hygiene Data'!$G$7,0,10*ROW('Hygiene Data'!G191))),'Data Summary'!DY197="Yes"),OFFSET('Hygiene Data'!$G$7,0,10*ROW('Hygiene Data'!G191)),NA())</f>
        <v>#N/A</v>
      </c>
      <c r="BK197" s="518" t="e">
        <f ca="1">+IF(AND(ISNUMBER(OFFSET('Hygiene Data'!$G$9,0,10*ROW('Hygiene Data'!G191))),'Data Summary'!DZ197="Yes"),OFFSET('Hygiene Data'!$G$9,0,10*ROW('Hygiene Data'!G191)),NA())</f>
        <v>#N/A</v>
      </c>
      <c r="BL197" s="518" t="e">
        <f ca="1">+IF(AND(ISNUMBER(OFFSET('Hygiene Data'!$H$5,0,10*ROW('Hygiene Data'!H191))),'Data Summary'!EA197="Yes"),OFFSET('Hygiene Data'!$H$5,0,10*ROW('Hygiene Data'!H191)),NA())</f>
        <v>#N/A</v>
      </c>
      <c r="BM197" s="518" t="e">
        <f ca="1">+IF(AND(ISNUMBER(OFFSET('Hygiene Data'!$H$7,0,10*ROW('Hygiene Data'!H191))),'Data Summary'!EB197="Yes"),OFFSET('Hygiene Data'!$H$7,0,10*ROW('Hygiene Data'!H191)),NA())</f>
        <v>#N/A</v>
      </c>
      <c r="BN197" s="518" t="e">
        <f ca="1">+IF(AND(ISNUMBER(OFFSET('Hygiene Data'!$H$9,0,10*ROW('Hygiene Data'!H191))),'Data Summary'!EC197="Yes"),OFFSET('Hygiene Data'!$H$9,0,10*ROW('Hygiene Data'!H191)),NA())</f>
        <v>#N/A</v>
      </c>
      <c r="BO197" s="518" t="e">
        <f ca="1">+IF(AND(ISNUMBER(OFFSET('Hygiene Data'!$I$5,0,10*ROW('Hygiene Data'!I191))),'Data Summary'!ED197="Yes"),OFFSET('Hygiene Data'!$I$5,0,10*ROW('Hygiene Data'!I191)),NA())</f>
        <v>#N/A</v>
      </c>
      <c r="BP197" s="518" t="e">
        <f ca="1">+IF(AND(ISNUMBER(OFFSET('Hygiene Data'!$I$7,0,10*ROW('Hygiene Data'!I191))),'Data Summary'!EE197="Yes"),OFFSET('Hygiene Data'!$I$7,0,10*ROW('Hygiene Data'!I191)),NA())</f>
        <v>#N/A</v>
      </c>
      <c r="BQ197" s="518" t="e">
        <f ca="1">+IF(AND(ISNUMBER(OFFSET('Hygiene Data'!$I$9,0,10*ROW('Hygiene Data'!I191))),'Data Summary'!EF197="Yes"),OFFSET('Hygiene Data'!$I$9,0,10*ROW('Hygiene Data'!I191)),NA())</f>
        <v>#N/A</v>
      </c>
    </row>
    <row r="198" spans="1:69" x14ac:dyDescent="0.25">
      <c r="A198" s="514" t="e">
        <f ca="1">+RIGHT('Data Summary'!A198,LEN('Data Summary'!A198)-9)</f>
        <v>#VALUE!</v>
      </c>
      <c r="B198" s="488" t="str">
        <f ca="1">+IF(ISTEXT('Data Summary'!B198),'Data Summary'!B198,"")</f>
        <v/>
      </c>
      <c r="C198" s="515" t="e">
        <f ca="1">+VALUE('Data Summary'!C198)</f>
        <v>#VALUE!</v>
      </c>
      <c r="D198" s="516" t="e">
        <f ca="1">+IF(AND(ISNUMBER(OFFSET('Water Data'!$D$4,0,10*ROW('Water Data'!D192))),'Data Summary'!BS198="Yes"),100-OFFSET('Water Data'!$D$4,0,10*ROW('Water Data'!D192)),NA())</f>
        <v>#N/A</v>
      </c>
      <c r="E198" s="516" t="e">
        <f ca="1">+IF(AND(ISNUMBER(OFFSET('Water Data'!$D$6,0,10*ROW('Water Data'!D192))),'Data Summary'!BT198="Yes"),OFFSET('Water Data'!$D$6,0,10*ROW('Water Data'!D192)),NA())</f>
        <v>#N/A</v>
      </c>
      <c r="F198" s="516" t="e">
        <f ca="1">+IF(AND(ISNUMBER(OFFSET('Water Data'!$D$9,0,10*ROW('Water Data'!D192))),'Data Summary'!BU198="Yes"),OFFSET('Water Data'!$D$9,0,10*ROW('Water Data'!D192)),NA())</f>
        <v>#N/A</v>
      </c>
      <c r="G198" s="516" t="e">
        <f ca="1">+IF(AND(ISNUMBER(OFFSET('Water Data'!$E$4,0,10*ROW('Water Data'!E192))),'Data Summary'!BV198="Yes"),100-OFFSET('Water Data'!$E$4,0,10*ROW('Water Data'!E192)),NA())</f>
        <v>#N/A</v>
      </c>
      <c r="H198" s="516" t="e">
        <f ca="1">+IF(AND(ISNUMBER(OFFSET('Water Data'!$E$6,0,10*ROW('Water Data'!E192))),'Data Summary'!BW198="Yes"),OFFSET('Water Data'!$E$6,0,10*ROW('Water Data'!E192)),NA())</f>
        <v>#N/A</v>
      </c>
      <c r="I198" s="516" t="e">
        <f ca="1">+IF(AND(ISNUMBER(OFFSET('Water Data'!$E$9,0,10*ROW('Water Data'!E192))),'Data Summary'!BX198="Yes"),OFFSET('Water Data'!$E$9,0,10*ROW('Water Data'!E192)),NA())</f>
        <v>#N/A</v>
      </c>
      <c r="J198" s="516" t="e">
        <f ca="1">+IF(AND(ISNUMBER(OFFSET('Water Data'!$F$4,0,10*ROW('Water Data'!F192))),'Data Summary'!BY198="Yes"),100-OFFSET('Water Data'!$F$4,0,10*ROW('Water Data'!F192)),NA())</f>
        <v>#N/A</v>
      </c>
      <c r="K198" s="516" t="e">
        <f ca="1">+IF(AND(ISNUMBER(OFFSET('Water Data'!$F$6,0,10*ROW('Water Data'!F192))),'Data Summary'!BZ198="Yes"),OFFSET('Water Data'!$F$6,0,10*ROW('Water Data'!F192)),NA())</f>
        <v>#N/A</v>
      </c>
      <c r="L198" s="516" t="e">
        <f ca="1">+IF(AND(ISNUMBER(OFFSET('Water Data'!$F$9,0,10*ROW('Water Data'!F192))),'Data Summary'!CA198="Yes"),OFFSET('Water Data'!$F$9,0,10*ROW('Water Data'!F192)),NA())</f>
        <v>#N/A</v>
      </c>
      <c r="M198" s="516" t="e">
        <f ca="1">+IF(AND(ISNUMBER(OFFSET('Water Data'!$G$4,0,10*ROW('Water Data'!G192))),'Data Summary'!CB198="Yes"),100-OFFSET('Water Data'!$G$4,0,10*ROW('Water Data'!G192)),NA())</f>
        <v>#N/A</v>
      </c>
      <c r="N198" s="516" t="e">
        <f ca="1">+IF(AND(ISNUMBER(OFFSET('Water Data'!$G$6,0,10*ROW('Water Data'!G192))),'Data Summary'!CC198="Yes"),OFFSET('Water Data'!$G$6,0,10*ROW('Water Data'!G192)),NA())</f>
        <v>#N/A</v>
      </c>
      <c r="O198" s="516" t="e">
        <f ca="1">+IF(AND(ISNUMBER(OFFSET('Water Data'!$G$9,0,10*ROW('Water Data'!G192))),'Data Summary'!CD198="Yes"),OFFSET('Water Data'!$G$9,0,10*ROW('Water Data'!G192)),NA())</f>
        <v>#N/A</v>
      </c>
      <c r="P198" s="516" t="e">
        <f ca="1">+IF(AND(ISNUMBER(OFFSET('Water Data'!$H$4,0,10*ROW('Water Data'!H192))),'Data Summary'!CE198="Yes"),100-OFFSET('Water Data'!$H$4,0,10*ROW('Water Data'!H192)),NA())</f>
        <v>#N/A</v>
      </c>
      <c r="Q198" s="516" t="e">
        <f ca="1">+IF(AND(ISNUMBER(OFFSET('Water Data'!$H$6,0,10*ROW('Water Data'!H192))),'Data Summary'!CF198="Yes"),OFFSET('Water Data'!$H$6,0,10*ROW('Water Data'!H192)),NA())</f>
        <v>#N/A</v>
      </c>
      <c r="R198" s="516" t="e">
        <f ca="1">+IF(AND(ISNUMBER(OFFSET('Water Data'!$H$9,0,10*ROW('Water Data'!H192))),'Data Summary'!CG198="Yes"),OFFSET('Water Data'!$H$9,0,10*ROW('Water Data'!H192)),NA())</f>
        <v>#N/A</v>
      </c>
      <c r="S198" s="516" t="e">
        <f ca="1">+IF(AND(ISNUMBER(OFFSET('Water Data'!$I$4,0,10*ROW('Water Data'!I192))),'Data Summary'!CH198="Yes"),100-OFFSET('Water Data'!$I$4,0,10*ROW('Water Data'!I192)),NA())</f>
        <v>#N/A</v>
      </c>
      <c r="T198" s="516" t="e">
        <f ca="1">+IF(AND(ISNUMBER(OFFSET('Water Data'!$I$6,0,10*ROW('Water Data'!I192))),'Data Summary'!CI198="Yes"),OFFSET('Water Data'!$I$6,0,10*ROW('Water Data'!I192)),NA())</f>
        <v>#N/A</v>
      </c>
      <c r="U198" s="516" t="e">
        <f ca="1">+IF(AND(ISNUMBER(OFFSET('Water Data'!$I$9,0,10*ROW('Water Data'!I192))),'Data Summary'!CJ198="Yes"),OFFSET('Water Data'!$I$9,0,10*ROW('Water Data'!I192)),NA())</f>
        <v>#N/A</v>
      </c>
      <c r="V198" s="517" t="e">
        <f ca="1">+IF(AND(ISNUMBER(OFFSET('Sanitation Data'!$D$4,0,10*ROW('Sanitation Data'!D192))),'Data Summary'!CK198="Yes"),100-OFFSET('Sanitation Data'!$D$4,0,10*ROW('Sanitation Data'!D192)),NA())</f>
        <v>#N/A</v>
      </c>
      <c r="W198" s="517" t="e">
        <f ca="1">+IF(AND(ISNUMBER(OFFSET('Sanitation Data'!$D$6,0,10*ROW('Sanitation Data'!D192))),'Data Summary'!CL198="Yes"),OFFSET('Sanitation Data'!$D$6,0,10*ROW('Sanitation Data'!D192)),NA())</f>
        <v>#N/A</v>
      </c>
      <c r="X198" s="517" t="e">
        <f ca="1">+IF(AND(ISNUMBER(OFFSET('Sanitation Data'!$D$10,0,10*ROW('Sanitation Data'!D192))),'Data Summary'!CM198="Yes"),OFFSET('Sanitation Data'!$D$10,0,10*ROW('Sanitation Data'!D192)),NA())</f>
        <v>#N/A</v>
      </c>
      <c r="Y198" s="517" t="e">
        <f ca="1">+IF(AND(ISNUMBER(OFFSET('Sanitation Data'!$D$11,0,10*ROW('Sanitation Data'!D192))),'Data Summary'!CN198="Yes"),OFFSET('Sanitation Data'!$D$11,0,10*ROW('Sanitation Data'!D192)),NA())</f>
        <v>#N/A</v>
      </c>
      <c r="Z198" s="517" t="e">
        <f ca="1">+IF(AND(ISNUMBER(OFFSET('Sanitation Data'!$D$12,0,10*ROW('Sanitation Data'!D192))),'Data Summary'!CO198="Yes"),OFFSET('Sanitation Data'!$D$12,0,10*ROW('Sanitation Data'!D192)),NA())</f>
        <v>#N/A</v>
      </c>
      <c r="AA198" s="517" t="e">
        <f ca="1">+IF(AND(ISNUMBER(OFFSET('Sanitation Data'!$E$4,0,10*ROW('Sanitation Data'!E192))),'Data Summary'!CP198="Yes"),100-OFFSET('Sanitation Data'!$E$4,0,10*ROW('Sanitation Data'!E192)),NA())</f>
        <v>#N/A</v>
      </c>
      <c r="AB198" s="517" t="e">
        <f ca="1">+IF(AND(ISNUMBER(OFFSET('Sanitation Data'!$E$6,0,10*ROW('Sanitation Data'!E192))),'Data Summary'!CQ198="Yes"),OFFSET('Sanitation Data'!$E$6,0,10*ROW('Sanitation Data'!E192)),NA())</f>
        <v>#N/A</v>
      </c>
      <c r="AC198" s="517" t="e">
        <f ca="1">+IF(AND(ISNUMBER(OFFSET('Sanitation Data'!$E$10,0,10*ROW('Sanitation Data'!E192))),'Data Summary'!CR198="Yes"),OFFSET('Sanitation Data'!$E$10,0,10*ROW('Sanitation Data'!E192)),NA())</f>
        <v>#N/A</v>
      </c>
      <c r="AD198" s="517" t="e">
        <f ca="1">+IF(AND(ISNUMBER(OFFSET('Sanitation Data'!$E$11,0,10*ROW('Sanitation Data'!E192))),'Data Summary'!CS198="Yes"),OFFSET('Sanitation Data'!$E$11,0,10*ROW('Sanitation Data'!E192)),NA())</f>
        <v>#N/A</v>
      </c>
      <c r="AE198" s="517" t="e">
        <f ca="1">+IF(AND(ISNUMBER(OFFSET('Sanitation Data'!$E$12,0,10*ROW('Sanitation Data'!E192))),'Data Summary'!CT198="Yes"),OFFSET('Sanitation Data'!$E$12,0,10*ROW('Sanitation Data'!E192)),NA())</f>
        <v>#N/A</v>
      </c>
      <c r="AF198" s="517" t="e">
        <f ca="1">+IF(AND(ISNUMBER(OFFSET('Sanitation Data'!$F$4,0,10*ROW('Sanitation Data'!F192))),'Data Summary'!CU198="Yes"),100-OFFSET('Sanitation Data'!$F$4,0,10*ROW('Sanitation Data'!F192)),NA())</f>
        <v>#N/A</v>
      </c>
      <c r="AG198" s="517" t="e">
        <f ca="1">+IF(AND(ISNUMBER(OFFSET('Sanitation Data'!$F$6,0,10*ROW('Sanitation Data'!F192))),'Data Summary'!CV198="Yes"),OFFSET('Sanitation Data'!$F$6,0,10*ROW('Sanitation Data'!F192)),NA())</f>
        <v>#N/A</v>
      </c>
      <c r="AH198" s="517" t="e">
        <f ca="1">+IF(AND(ISNUMBER(OFFSET('Sanitation Data'!$F$10,0,10*ROW('Sanitation Data'!F192))),'Data Summary'!CW198="Yes"),OFFSET('Sanitation Data'!$F$10,0,10*ROW('Sanitation Data'!F192)),NA())</f>
        <v>#N/A</v>
      </c>
      <c r="AI198" s="517" t="e">
        <f ca="1">+IF(AND(ISNUMBER(OFFSET('Sanitation Data'!$F$11,0,10*ROW('Sanitation Data'!F192))),'Data Summary'!CX198="Yes"),OFFSET('Sanitation Data'!$F$11,0,10*ROW('Sanitation Data'!F192)),NA())</f>
        <v>#N/A</v>
      </c>
      <c r="AJ198" s="517" t="e">
        <f ca="1">+IF(AND(ISNUMBER(OFFSET('Sanitation Data'!$F$12,0,10*ROW('Sanitation Data'!F192))),'Data Summary'!CY198="Yes"),OFFSET('Sanitation Data'!$F$12,0,10*ROW('Sanitation Data'!F192)),NA())</f>
        <v>#N/A</v>
      </c>
      <c r="AK198" s="517" t="e">
        <f ca="1">+IF(AND(ISNUMBER(OFFSET('Sanitation Data'!$G$4,0,10*ROW('Sanitation Data'!G192))),'Data Summary'!CZ198="Yes"),100-OFFSET('Sanitation Data'!$G$4,0,10*ROW('Sanitation Data'!G192)),NA())</f>
        <v>#N/A</v>
      </c>
      <c r="AL198" s="517" t="e">
        <f ca="1">+IF(AND(ISNUMBER(OFFSET('Sanitation Data'!$G$6,0,10*ROW('Sanitation Data'!G192))),'Data Summary'!DA198="Yes"),OFFSET('Sanitation Data'!$G$6,0,10*ROW('Sanitation Data'!G192)),NA())</f>
        <v>#N/A</v>
      </c>
      <c r="AM198" s="517" t="e">
        <f ca="1">+IF(AND(ISNUMBER(OFFSET('Sanitation Data'!$G$10,0,10*ROW('Sanitation Data'!G192))),'Data Summary'!DB198="Yes"),OFFSET('Sanitation Data'!$G$10,0,10*ROW('Sanitation Data'!G192)),NA())</f>
        <v>#N/A</v>
      </c>
      <c r="AN198" s="517" t="e">
        <f ca="1">+IF(AND(ISNUMBER(OFFSET('Sanitation Data'!$G$11,0,10*ROW('Sanitation Data'!G192))),'Data Summary'!DC198="Yes"),OFFSET('Sanitation Data'!$G$11,0,10*ROW('Sanitation Data'!G192)),NA())</f>
        <v>#N/A</v>
      </c>
      <c r="AO198" s="517" t="e">
        <f ca="1">+IF(AND(ISNUMBER(OFFSET('Sanitation Data'!$G$12,0,10*ROW('Sanitation Data'!G192))),'Data Summary'!DD198="Yes"),OFFSET('Sanitation Data'!$G$12,0,10*ROW('Sanitation Data'!G192)),NA())</f>
        <v>#N/A</v>
      </c>
      <c r="AP198" s="517" t="e">
        <f ca="1">+IF(AND(ISNUMBER(OFFSET('Sanitation Data'!$H$4,0,10*ROW('Sanitation Data'!H192))),'Data Summary'!DE198="Yes"),100-OFFSET('Sanitation Data'!$H$4,0,10*ROW('Sanitation Data'!H192)),NA())</f>
        <v>#N/A</v>
      </c>
      <c r="AQ198" s="517" t="e">
        <f ca="1">+IF(AND(ISNUMBER(OFFSET('Sanitation Data'!$H$6,0,10*ROW('Sanitation Data'!H192))),'Data Summary'!DF198="Yes"),OFFSET('Sanitation Data'!$H$6,0,10*ROW('Sanitation Data'!H192)),NA())</f>
        <v>#N/A</v>
      </c>
      <c r="AR198" s="517" t="e">
        <f ca="1">+IF(AND(ISNUMBER(OFFSET('Sanitation Data'!$H$10,0,10*ROW('Sanitation Data'!H192))),'Data Summary'!DG198="Yes"),OFFSET('Sanitation Data'!$H$10,0,10*ROW('Sanitation Data'!H192)),NA())</f>
        <v>#N/A</v>
      </c>
      <c r="AS198" s="517" t="e">
        <f ca="1">+IF(AND(ISNUMBER(OFFSET('Sanitation Data'!$H$11,0,10*ROW('Sanitation Data'!H192))),'Data Summary'!DH198="Yes"),OFFSET('Sanitation Data'!$H$11,0,10*ROW('Sanitation Data'!H192)),NA())</f>
        <v>#N/A</v>
      </c>
      <c r="AT198" s="517" t="e">
        <f ca="1">+IF(AND(ISNUMBER(OFFSET('Sanitation Data'!$H$12,0,10*ROW('Sanitation Data'!H192))),'Data Summary'!DI198="Yes"),OFFSET('Sanitation Data'!$H$12,0,10*ROW('Sanitation Data'!H192)),NA())</f>
        <v>#N/A</v>
      </c>
      <c r="AU198" s="517" t="e">
        <f ca="1">+IF(AND(ISNUMBER(OFFSET('Sanitation Data'!$I$4,0,10*ROW('Sanitation Data'!I192))),'Data Summary'!DJ198="Yes"),100-OFFSET('Sanitation Data'!$I$4,0,10*ROW('Sanitation Data'!I192)),NA())</f>
        <v>#N/A</v>
      </c>
      <c r="AV198" s="517" t="e">
        <f ca="1">+IF(AND(ISNUMBER(OFFSET('Sanitation Data'!$I$6,0,10*ROW('Sanitation Data'!I192))),'Data Summary'!DK198="Yes"),OFFSET('Sanitation Data'!$I$6,0,10*ROW('Sanitation Data'!I192)),NA())</f>
        <v>#N/A</v>
      </c>
      <c r="AW198" s="517" t="e">
        <f ca="1">+IF(AND(ISNUMBER(OFFSET('Sanitation Data'!$I$10,0,10*ROW('Sanitation Data'!I192))),'Data Summary'!DL198="Yes"),OFFSET('Sanitation Data'!$I$10,0,10*ROW('Sanitation Data'!I192)),NA())</f>
        <v>#N/A</v>
      </c>
      <c r="AX198" s="517" t="e">
        <f ca="1">+IF(AND(ISNUMBER(OFFSET('Sanitation Data'!$I$11,0,10*ROW('Sanitation Data'!I192))),'Data Summary'!DM198="Yes"),OFFSET('Sanitation Data'!$I$11,0,10*ROW('Sanitation Data'!I192)),NA())</f>
        <v>#N/A</v>
      </c>
      <c r="AY198" s="517" t="e">
        <f ca="1">+IF(AND(ISNUMBER(OFFSET('Sanitation Data'!$I$12,0,10*ROW('Sanitation Data'!I192))),'Data Summary'!DN198="Yes"),OFFSET('Sanitation Data'!$I$12,0,10*ROW('Sanitation Data'!I192)),NA())</f>
        <v>#N/A</v>
      </c>
      <c r="AZ198" s="518" t="e">
        <f ca="1">+IF(AND(ISNUMBER(OFFSET('Hygiene Data'!$D$5,0,10*ROW('Hygiene Data'!D192))),'Data Summary'!DO198="Yes"),OFFSET('Hygiene Data'!$D$5,0,10*ROW('Hygiene Data'!D192)),NA())</f>
        <v>#N/A</v>
      </c>
      <c r="BA198" s="518" t="e">
        <f ca="1">+IF(AND(ISNUMBER(OFFSET('Hygiene Data'!$D$7,0,10*ROW('Hygiene Data'!D192))),'Data Summary'!DP198="Yes"),OFFSET('Hygiene Data'!$D$7,0,10*ROW('Hygiene Data'!D192)),NA())</f>
        <v>#N/A</v>
      </c>
      <c r="BB198" s="518" t="e">
        <f ca="1">+IF(AND(ISNUMBER(OFFSET('Hygiene Data'!$D$9,0,10*ROW('Hygiene Data'!D192))),'Data Summary'!DQ198="Yes"),OFFSET('Hygiene Data'!$D$9,0,10*ROW('Hygiene Data'!D192)),NA())</f>
        <v>#N/A</v>
      </c>
      <c r="BC198" s="518" t="e">
        <f ca="1">+IF(AND(ISNUMBER(OFFSET('Hygiene Data'!$E$5,0,10*ROW('Hygiene Data'!E192))),'Data Summary'!DR198="Yes"),OFFSET('Hygiene Data'!$E$5,0,10*ROW('Hygiene Data'!E192)),NA())</f>
        <v>#N/A</v>
      </c>
      <c r="BD198" s="518" t="e">
        <f ca="1">+IF(AND(ISNUMBER(OFFSET('Hygiene Data'!$E$7,0,10*ROW('Hygiene Data'!E192))),'Data Summary'!DS198="Yes"),OFFSET('Hygiene Data'!$E$7,0,10*ROW('Hygiene Data'!E192)),NA())</f>
        <v>#N/A</v>
      </c>
      <c r="BE198" s="518" t="e">
        <f ca="1">+IF(AND(ISNUMBER(OFFSET('Hygiene Data'!$E$9,0,10*ROW('Hygiene Data'!E192))),'Data Summary'!DT198="Yes"),OFFSET('Hygiene Data'!$E$9,0,10*ROW('Hygiene Data'!E192)),NA())</f>
        <v>#N/A</v>
      </c>
      <c r="BF198" s="518" t="e">
        <f ca="1">+IF(AND(ISNUMBER(OFFSET('Hygiene Data'!$F$5,0,10*ROW('Hygiene Data'!F192))),'Data Summary'!DU198="Yes"),OFFSET('Hygiene Data'!$F$5,0,10*ROW('Hygiene Data'!F192)),NA())</f>
        <v>#N/A</v>
      </c>
      <c r="BG198" s="518" t="e">
        <f ca="1">+IF(AND(ISNUMBER(OFFSET('Hygiene Data'!$F$7,0,10*ROW('Hygiene Data'!F192))),'Data Summary'!DV198="Yes"),OFFSET('Hygiene Data'!$F$7,0,10*ROW('Hygiene Data'!F192)),NA())</f>
        <v>#N/A</v>
      </c>
      <c r="BH198" s="518" t="e">
        <f ca="1">+IF(AND(ISNUMBER(OFFSET('Hygiene Data'!$F$9,0,10*ROW('Hygiene Data'!F192))),'Data Summary'!DW198="Yes"),OFFSET('Hygiene Data'!$F$9,0,10*ROW('Hygiene Data'!F192)),NA())</f>
        <v>#N/A</v>
      </c>
      <c r="BI198" s="518" t="e">
        <f ca="1">+IF(AND(ISNUMBER(OFFSET('Hygiene Data'!$G$5,0,10*ROW('Hygiene Data'!G192))),'Data Summary'!DX198="Yes"),OFFSET('Hygiene Data'!$G$5,0,10*ROW('Hygiene Data'!G192)),NA())</f>
        <v>#N/A</v>
      </c>
      <c r="BJ198" s="518" t="e">
        <f ca="1">+IF(AND(ISNUMBER(OFFSET('Hygiene Data'!$G$7,0,10*ROW('Hygiene Data'!G192))),'Data Summary'!DY198="Yes"),OFFSET('Hygiene Data'!$G$7,0,10*ROW('Hygiene Data'!G192)),NA())</f>
        <v>#N/A</v>
      </c>
      <c r="BK198" s="518" t="e">
        <f ca="1">+IF(AND(ISNUMBER(OFFSET('Hygiene Data'!$G$9,0,10*ROW('Hygiene Data'!G192))),'Data Summary'!DZ198="Yes"),OFFSET('Hygiene Data'!$G$9,0,10*ROW('Hygiene Data'!G192)),NA())</f>
        <v>#N/A</v>
      </c>
      <c r="BL198" s="518" t="e">
        <f ca="1">+IF(AND(ISNUMBER(OFFSET('Hygiene Data'!$H$5,0,10*ROW('Hygiene Data'!H192))),'Data Summary'!EA198="Yes"),OFFSET('Hygiene Data'!$H$5,0,10*ROW('Hygiene Data'!H192)),NA())</f>
        <v>#N/A</v>
      </c>
      <c r="BM198" s="518" t="e">
        <f ca="1">+IF(AND(ISNUMBER(OFFSET('Hygiene Data'!$H$7,0,10*ROW('Hygiene Data'!H192))),'Data Summary'!EB198="Yes"),OFFSET('Hygiene Data'!$H$7,0,10*ROW('Hygiene Data'!H192)),NA())</f>
        <v>#N/A</v>
      </c>
      <c r="BN198" s="518" t="e">
        <f ca="1">+IF(AND(ISNUMBER(OFFSET('Hygiene Data'!$H$9,0,10*ROW('Hygiene Data'!H192))),'Data Summary'!EC198="Yes"),OFFSET('Hygiene Data'!$H$9,0,10*ROW('Hygiene Data'!H192)),NA())</f>
        <v>#N/A</v>
      </c>
      <c r="BO198" s="518" t="e">
        <f ca="1">+IF(AND(ISNUMBER(OFFSET('Hygiene Data'!$I$5,0,10*ROW('Hygiene Data'!I192))),'Data Summary'!ED198="Yes"),OFFSET('Hygiene Data'!$I$5,0,10*ROW('Hygiene Data'!I192)),NA())</f>
        <v>#N/A</v>
      </c>
      <c r="BP198" s="518" t="e">
        <f ca="1">+IF(AND(ISNUMBER(OFFSET('Hygiene Data'!$I$7,0,10*ROW('Hygiene Data'!I192))),'Data Summary'!EE198="Yes"),OFFSET('Hygiene Data'!$I$7,0,10*ROW('Hygiene Data'!I192)),NA())</f>
        <v>#N/A</v>
      </c>
      <c r="BQ198" s="518" t="e">
        <f ca="1">+IF(AND(ISNUMBER(OFFSET('Hygiene Data'!$I$9,0,10*ROW('Hygiene Data'!I192))),'Data Summary'!EF198="Yes"),OFFSET('Hygiene Data'!$I$9,0,10*ROW('Hygiene Data'!I192)),NA())</f>
        <v>#N/A</v>
      </c>
    </row>
    <row r="199" spans="1:69" x14ac:dyDescent="0.25">
      <c r="A199" s="514" t="e">
        <f ca="1">+RIGHT('Data Summary'!A199,LEN('Data Summary'!A199)-9)</f>
        <v>#VALUE!</v>
      </c>
      <c r="B199" s="488" t="str">
        <f ca="1">+IF(ISTEXT('Data Summary'!B199),'Data Summary'!B199,"")</f>
        <v/>
      </c>
      <c r="C199" s="515" t="e">
        <f ca="1">+VALUE('Data Summary'!C199)</f>
        <v>#VALUE!</v>
      </c>
      <c r="D199" s="516" t="e">
        <f ca="1">+IF(AND(ISNUMBER(OFFSET('Water Data'!$D$4,0,10*ROW('Water Data'!D193))),'Data Summary'!BS199="Yes"),100-OFFSET('Water Data'!$D$4,0,10*ROW('Water Data'!D193)),NA())</f>
        <v>#N/A</v>
      </c>
      <c r="E199" s="516" t="e">
        <f ca="1">+IF(AND(ISNUMBER(OFFSET('Water Data'!$D$6,0,10*ROW('Water Data'!D193))),'Data Summary'!BT199="Yes"),OFFSET('Water Data'!$D$6,0,10*ROW('Water Data'!D193)),NA())</f>
        <v>#N/A</v>
      </c>
      <c r="F199" s="516" t="e">
        <f ca="1">+IF(AND(ISNUMBER(OFFSET('Water Data'!$D$9,0,10*ROW('Water Data'!D193))),'Data Summary'!BU199="Yes"),OFFSET('Water Data'!$D$9,0,10*ROW('Water Data'!D193)),NA())</f>
        <v>#N/A</v>
      </c>
      <c r="G199" s="516" t="e">
        <f ca="1">+IF(AND(ISNUMBER(OFFSET('Water Data'!$E$4,0,10*ROW('Water Data'!E193))),'Data Summary'!BV199="Yes"),100-OFFSET('Water Data'!$E$4,0,10*ROW('Water Data'!E193)),NA())</f>
        <v>#N/A</v>
      </c>
      <c r="H199" s="516" t="e">
        <f ca="1">+IF(AND(ISNUMBER(OFFSET('Water Data'!$E$6,0,10*ROW('Water Data'!E193))),'Data Summary'!BW199="Yes"),OFFSET('Water Data'!$E$6,0,10*ROW('Water Data'!E193)),NA())</f>
        <v>#N/A</v>
      </c>
      <c r="I199" s="516" t="e">
        <f ca="1">+IF(AND(ISNUMBER(OFFSET('Water Data'!$E$9,0,10*ROW('Water Data'!E193))),'Data Summary'!BX199="Yes"),OFFSET('Water Data'!$E$9,0,10*ROW('Water Data'!E193)),NA())</f>
        <v>#N/A</v>
      </c>
      <c r="J199" s="516" t="e">
        <f ca="1">+IF(AND(ISNUMBER(OFFSET('Water Data'!$F$4,0,10*ROW('Water Data'!F193))),'Data Summary'!BY199="Yes"),100-OFFSET('Water Data'!$F$4,0,10*ROW('Water Data'!F193)),NA())</f>
        <v>#N/A</v>
      </c>
      <c r="K199" s="516" t="e">
        <f ca="1">+IF(AND(ISNUMBER(OFFSET('Water Data'!$F$6,0,10*ROW('Water Data'!F193))),'Data Summary'!BZ199="Yes"),OFFSET('Water Data'!$F$6,0,10*ROW('Water Data'!F193)),NA())</f>
        <v>#N/A</v>
      </c>
      <c r="L199" s="516" t="e">
        <f ca="1">+IF(AND(ISNUMBER(OFFSET('Water Data'!$F$9,0,10*ROW('Water Data'!F193))),'Data Summary'!CA199="Yes"),OFFSET('Water Data'!$F$9,0,10*ROW('Water Data'!F193)),NA())</f>
        <v>#N/A</v>
      </c>
      <c r="M199" s="516" t="e">
        <f ca="1">+IF(AND(ISNUMBER(OFFSET('Water Data'!$G$4,0,10*ROW('Water Data'!G193))),'Data Summary'!CB199="Yes"),100-OFFSET('Water Data'!$G$4,0,10*ROW('Water Data'!G193)),NA())</f>
        <v>#N/A</v>
      </c>
      <c r="N199" s="516" t="e">
        <f ca="1">+IF(AND(ISNUMBER(OFFSET('Water Data'!$G$6,0,10*ROW('Water Data'!G193))),'Data Summary'!CC199="Yes"),OFFSET('Water Data'!$G$6,0,10*ROW('Water Data'!G193)),NA())</f>
        <v>#N/A</v>
      </c>
      <c r="O199" s="516" t="e">
        <f ca="1">+IF(AND(ISNUMBER(OFFSET('Water Data'!$G$9,0,10*ROW('Water Data'!G193))),'Data Summary'!CD199="Yes"),OFFSET('Water Data'!$G$9,0,10*ROW('Water Data'!G193)),NA())</f>
        <v>#N/A</v>
      </c>
      <c r="P199" s="516" t="e">
        <f ca="1">+IF(AND(ISNUMBER(OFFSET('Water Data'!$H$4,0,10*ROW('Water Data'!H193))),'Data Summary'!CE199="Yes"),100-OFFSET('Water Data'!$H$4,0,10*ROW('Water Data'!H193)),NA())</f>
        <v>#N/A</v>
      </c>
      <c r="Q199" s="516" t="e">
        <f ca="1">+IF(AND(ISNUMBER(OFFSET('Water Data'!$H$6,0,10*ROW('Water Data'!H193))),'Data Summary'!CF199="Yes"),OFFSET('Water Data'!$H$6,0,10*ROW('Water Data'!H193)),NA())</f>
        <v>#N/A</v>
      </c>
      <c r="R199" s="516" t="e">
        <f ca="1">+IF(AND(ISNUMBER(OFFSET('Water Data'!$H$9,0,10*ROW('Water Data'!H193))),'Data Summary'!CG199="Yes"),OFFSET('Water Data'!$H$9,0,10*ROW('Water Data'!H193)),NA())</f>
        <v>#N/A</v>
      </c>
      <c r="S199" s="516" t="e">
        <f ca="1">+IF(AND(ISNUMBER(OFFSET('Water Data'!$I$4,0,10*ROW('Water Data'!I193))),'Data Summary'!CH199="Yes"),100-OFFSET('Water Data'!$I$4,0,10*ROW('Water Data'!I193)),NA())</f>
        <v>#N/A</v>
      </c>
      <c r="T199" s="516" t="e">
        <f ca="1">+IF(AND(ISNUMBER(OFFSET('Water Data'!$I$6,0,10*ROW('Water Data'!I193))),'Data Summary'!CI199="Yes"),OFFSET('Water Data'!$I$6,0,10*ROW('Water Data'!I193)),NA())</f>
        <v>#N/A</v>
      </c>
      <c r="U199" s="516" t="e">
        <f ca="1">+IF(AND(ISNUMBER(OFFSET('Water Data'!$I$9,0,10*ROW('Water Data'!I193))),'Data Summary'!CJ199="Yes"),OFFSET('Water Data'!$I$9,0,10*ROW('Water Data'!I193)),NA())</f>
        <v>#N/A</v>
      </c>
      <c r="V199" s="517" t="e">
        <f ca="1">+IF(AND(ISNUMBER(OFFSET('Sanitation Data'!$D$4,0,10*ROW('Sanitation Data'!D193))),'Data Summary'!CK199="Yes"),100-OFFSET('Sanitation Data'!$D$4,0,10*ROW('Sanitation Data'!D193)),NA())</f>
        <v>#N/A</v>
      </c>
      <c r="W199" s="517" t="e">
        <f ca="1">+IF(AND(ISNUMBER(OFFSET('Sanitation Data'!$D$6,0,10*ROW('Sanitation Data'!D193))),'Data Summary'!CL199="Yes"),OFFSET('Sanitation Data'!$D$6,0,10*ROW('Sanitation Data'!D193)),NA())</f>
        <v>#N/A</v>
      </c>
      <c r="X199" s="517" t="e">
        <f ca="1">+IF(AND(ISNUMBER(OFFSET('Sanitation Data'!$D$10,0,10*ROW('Sanitation Data'!D193))),'Data Summary'!CM199="Yes"),OFFSET('Sanitation Data'!$D$10,0,10*ROW('Sanitation Data'!D193)),NA())</f>
        <v>#N/A</v>
      </c>
      <c r="Y199" s="517" t="e">
        <f ca="1">+IF(AND(ISNUMBER(OFFSET('Sanitation Data'!$D$11,0,10*ROW('Sanitation Data'!D193))),'Data Summary'!CN199="Yes"),OFFSET('Sanitation Data'!$D$11,0,10*ROW('Sanitation Data'!D193)),NA())</f>
        <v>#N/A</v>
      </c>
      <c r="Z199" s="517" t="e">
        <f ca="1">+IF(AND(ISNUMBER(OFFSET('Sanitation Data'!$D$12,0,10*ROW('Sanitation Data'!D193))),'Data Summary'!CO199="Yes"),OFFSET('Sanitation Data'!$D$12,0,10*ROW('Sanitation Data'!D193)),NA())</f>
        <v>#N/A</v>
      </c>
      <c r="AA199" s="517" t="e">
        <f ca="1">+IF(AND(ISNUMBER(OFFSET('Sanitation Data'!$E$4,0,10*ROW('Sanitation Data'!E193))),'Data Summary'!CP199="Yes"),100-OFFSET('Sanitation Data'!$E$4,0,10*ROW('Sanitation Data'!E193)),NA())</f>
        <v>#N/A</v>
      </c>
      <c r="AB199" s="517" t="e">
        <f ca="1">+IF(AND(ISNUMBER(OFFSET('Sanitation Data'!$E$6,0,10*ROW('Sanitation Data'!E193))),'Data Summary'!CQ199="Yes"),OFFSET('Sanitation Data'!$E$6,0,10*ROW('Sanitation Data'!E193)),NA())</f>
        <v>#N/A</v>
      </c>
      <c r="AC199" s="517" t="e">
        <f ca="1">+IF(AND(ISNUMBER(OFFSET('Sanitation Data'!$E$10,0,10*ROW('Sanitation Data'!E193))),'Data Summary'!CR199="Yes"),OFFSET('Sanitation Data'!$E$10,0,10*ROW('Sanitation Data'!E193)),NA())</f>
        <v>#N/A</v>
      </c>
      <c r="AD199" s="517" t="e">
        <f ca="1">+IF(AND(ISNUMBER(OFFSET('Sanitation Data'!$E$11,0,10*ROW('Sanitation Data'!E193))),'Data Summary'!CS199="Yes"),OFFSET('Sanitation Data'!$E$11,0,10*ROW('Sanitation Data'!E193)),NA())</f>
        <v>#N/A</v>
      </c>
      <c r="AE199" s="517" t="e">
        <f ca="1">+IF(AND(ISNUMBER(OFFSET('Sanitation Data'!$E$12,0,10*ROW('Sanitation Data'!E193))),'Data Summary'!CT199="Yes"),OFFSET('Sanitation Data'!$E$12,0,10*ROW('Sanitation Data'!E193)),NA())</f>
        <v>#N/A</v>
      </c>
      <c r="AF199" s="517" t="e">
        <f ca="1">+IF(AND(ISNUMBER(OFFSET('Sanitation Data'!$F$4,0,10*ROW('Sanitation Data'!F193))),'Data Summary'!CU199="Yes"),100-OFFSET('Sanitation Data'!$F$4,0,10*ROW('Sanitation Data'!F193)),NA())</f>
        <v>#N/A</v>
      </c>
      <c r="AG199" s="517" t="e">
        <f ca="1">+IF(AND(ISNUMBER(OFFSET('Sanitation Data'!$F$6,0,10*ROW('Sanitation Data'!F193))),'Data Summary'!CV199="Yes"),OFFSET('Sanitation Data'!$F$6,0,10*ROW('Sanitation Data'!F193)),NA())</f>
        <v>#N/A</v>
      </c>
      <c r="AH199" s="517" t="e">
        <f ca="1">+IF(AND(ISNUMBER(OFFSET('Sanitation Data'!$F$10,0,10*ROW('Sanitation Data'!F193))),'Data Summary'!CW199="Yes"),OFFSET('Sanitation Data'!$F$10,0,10*ROW('Sanitation Data'!F193)),NA())</f>
        <v>#N/A</v>
      </c>
      <c r="AI199" s="517" t="e">
        <f ca="1">+IF(AND(ISNUMBER(OFFSET('Sanitation Data'!$F$11,0,10*ROW('Sanitation Data'!F193))),'Data Summary'!CX199="Yes"),OFFSET('Sanitation Data'!$F$11,0,10*ROW('Sanitation Data'!F193)),NA())</f>
        <v>#N/A</v>
      </c>
      <c r="AJ199" s="517" t="e">
        <f ca="1">+IF(AND(ISNUMBER(OFFSET('Sanitation Data'!$F$12,0,10*ROW('Sanitation Data'!F193))),'Data Summary'!CY199="Yes"),OFFSET('Sanitation Data'!$F$12,0,10*ROW('Sanitation Data'!F193)),NA())</f>
        <v>#N/A</v>
      </c>
      <c r="AK199" s="517" t="e">
        <f ca="1">+IF(AND(ISNUMBER(OFFSET('Sanitation Data'!$G$4,0,10*ROW('Sanitation Data'!G193))),'Data Summary'!CZ199="Yes"),100-OFFSET('Sanitation Data'!$G$4,0,10*ROW('Sanitation Data'!G193)),NA())</f>
        <v>#N/A</v>
      </c>
      <c r="AL199" s="517" t="e">
        <f ca="1">+IF(AND(ISNUMBER(OFFSET('Sanitation Data'!$G$6,0,10*ROW('Sanitation Data'!G193))),'Data Summary'!DA199="Yes"),OFFSET('Sanitation Data'!$G$6,0,10*ROW('Sanitation Data'!G193)),NA())</f>
        <v>#N/A</v>
      </c>
      <c r="AM199" s="517" t="e">
        <f ca="1">+IF(AND(ISNUMBER(OFFSET('Sanitation Data'!$G$10,0,10*ROW('Sanitation Data'!G193))),'Data Summary'!DB199="Yes"),OFFSET('Sanitation Data'!$G$10,0,10*ROW('Sanitation Data'!G193)),NA())</f>
        <v>#N/A</v>
      </c>
      <c r="AN199" s="517" t="e">
        <f ca="1">+IF(AND(ISNUMBER(OFFSET('Sanitation Data'!$G$11,0,10*ROW('Sanitation Data'!G193))),'Data Summary'!DC199="Yes"),OFFSET('Sanitation Data'!$G$11,0,10*ROW('Sanitation Data'!G193)),NA())</f>
        <v>#N/A</v>
      </c>
      <c r="AO199" s="517" t="e">
        <f ca="1">+IF(AND(ISNUMBER(OFFSET('Sanitation Data'!$G$12,0,10*ROW('Sanitation Data'!G193))),'Data Summary'!DD199="Yes"),OFFSET('Sanitation Data'!$G$12,0,10*ROW('Sanitation Data'!G193)),NA())</f>
        <v>#N/A</v>
      </c>
      <c r="AP199" s="517" t="e">
        <f ca="1">+IF(AND(ISNUMBER(OFFSET('Sanitation Data'!$H$4,0,10*ROW('Sanitation Data'!H193))),'Data Summary'!DE199="Yes"),100-OFFSET('Sanitation Data'!$H$4,0,10*ROW('Sanitation Data'!H193)),NA())</f>
        <v>#N/A</v>
      </c>
      <c r="AQ199" s="517" t="e">
        <f ca="1">+IF(AND(ISNUMBER(OFFSET('Sanitation Data'!$H$6,0,10*ROW('Sanitation Data'!H193))),'Data Summary'!DF199="Yes"),OFFSET('Sanitation Data'!$H$6,0,10*ROW('Sanitation Data'!H193)),NA())</f>
        <v>#N/A</v>
      </c>
      <c r="AR199" s="517" t="e">
        <f ca="1">+IF(AND(ISNUMBER(OFFSET('Sanitation Data'!$H$10,0,10*ROW('Sanitation Data'!H193))),'Data Summary'!DG199="Yes"),OFFSET('Sanitation Data'!$H$10,0,10*ROW('Sanitation Data'!H193)),NA())</f>
        <v>#N/A</v>
      </c>
      <c r="AS199" s="517" t="e">
        <f ca="1">+IF(AND(ISNUMBER(OFFSET('Sanitation Data'!$H$11,0,10*ROW('Sanitation Data'!H193))),'Data Summary'!DH199="Yes"),OFFSET('Sanitation Data'!$H$11,0,10*ROW('Sanitation Data'!H193)),NA())</f>
        <v>#N/A</v>
      </c>
      <c r="AT199" s="517" t="e">
        <f ca="1">+IF(AND(ISNUMBER(OFFSET('Sanitation Data'!$H$12,0,10*ROW('Sanitation Data'!H193))),'Data Summary'!DI199="Yes"),OFFSET('Sanitation Data'!$H$12,0,10*ROW('Sanitation Data'!H193)),NA())</f>
        <v>#N/A</v>
      </c>
      <c r="AU199" s="517" t="e">
        <f ca="1">+IF(AND(ISNUMBER(OFFSET('Sanitation Data'!$I$4,0,10*ROW('Sanitation Data'!I193))),'Data Summary'!DJ199="Yes"),100-OFFSET('Sanitation Data'!$I$4,0,10*ROW('Sanitation Data'!I193)),NA())</f>
        <v>#N/A</v>
      </c>
      <c r="AV199" s="517" t="e">
        <f ca="1">+IF(AND(ISNUMBER(OFFSET('Sanitation Data'!$I$6,0,10*ROW('Sanitation Data'!I193))),'Data Summary'!DK199="Yes"),OFFSET('Sanitation Data'!$I$6,0,10*ROW('Sanitation Data'!I193)),NA())</f>
        <v>#N/A</v>
      </c>
      <c r="AW199" s="517" t="e">
        <f ca="1">+IF(AND(ISNUMBER(OFFSET('Sanitation Data'!$I$10,0,10*ROW('Sanitation Data'!I193))),'Data Summary'!DL199="Yes"),OFFSET('Sanitation Data'!$I$10,0,10*ROW('Sanitation Data'!I193)),NA())</f>
        <v>#N/A</v>
      </c>
      <c r="AX199" s="517" t="e">
        <f ca="1">+IF(AND(ISNUMBER(OFFSET('Sanitation Data'!$I$11,0,10*ROW('Sanitation Data'!I193))),'Data Summary'!DM199="Yes"),OFFSET('Sanitation Data'!$I$11,0,10*ROW('Sanitation Data'!I193)),NA())</f>
        <v>#N/A</v>
      </c>
      <c r="AY199" s="517" t="e">
        <f ca="1">+IF(AND(ISNUMBER(OFFSET('Sanitation Data'!$I$12,0,10*ROW('Sanitation Data'!I193))),'Data Summary'!DN199="Yes"),OFFSET('Sanitation Data'!$I$12,0,10*ROW('Sanitation Data'!I193)),NA())</f>
        <v>#N/A</v>
      </c>
      <c r="AZ199" s="518" t="e">
        <f ca="1">+IF(AND(ISNUMBER(OFFSET('Hygiene Data'!$D$5,0,10*ROW('Hygiene Data'!D193))),'Data Summary'!DO199="Yes"),OFFSET('Hygiene Data'!$D$5,0,10*ROW('Hygiene Data'!D193)),NA())</f>
        <v>#N/A</v>
      </c>
      <c r="BA199" s="518" t="e">
        <f ca="1">+IF(AND(ISNUMBER(OFFSET('Hygiene Data'!$D$7,0,10*ROW('Hygiene Data'!D193))),'Data Summary'!DP199="Yes"),OFFSET('Hygiene Data'!$D$7,0,10*ROW('Hygiene Data'!D193)),NA())</f>
        <v>#N/A</v>
      </c>
      <c r="BB199" s="518" t="e">
        <f ca="1">+IF(AND(ISNUMBER(OFFSET('Hygiene Data'!$D$9,0,10*ROW('Hygiene Data'!D193))),'Data Summary'!DQ199="Yes"),OFFSET('Hygiene Data'!$D$9,0,10*ROW('Hygiene Data'!D193)),NA())</f>
        <v>#N/A</v>
      </c>
      <c r="BC199" s="518" t="e">
        <f ca="1">+IF(AND(ISNUMBER(OFFSET('Hygiene Data'!$E$5,0,10*ROW('Hygiene Data'!E193))),'Data Summary'!DR199="Yes"),OFFSET('Hygiene Data'!$E$5,0,10*ROW('Hygiene Data'!E193)),NA())</f>
        <v>#N/A</v>
      </c>
      <c r="BD199" s="518" t="e">
        <f ca="1">+IF(AND(ISNUMBER(OFFSET('Hygiene Data'!$E$7,0,10*ROW('Hygiene Data'!E193))),'Data Summary'!DS199="Yes"),OFFSET('Hygiene Data'!$E$7,0,10*ROW('Hygiene Data'!E193)),NA())</f>
        <v>#N/A</v>
      </c>
      <c r="BE199" s="518" t="e">
        <f ca="1">+IF(AND(ISNUMBER(OFFSET('Hygiene Data'!$E$9,0,10*ROW('Hygiene Data'!E193))),'Data Summary'!DT199="Yes"),OFFSET('Hygiene Data'!$E$9,0,10*ROW('Hygiene Data'!E193)),NA())</f>
        <v>#N/A</v>
      </c>
      <c r="BF199" s="518" t="e">
        <f ca="1">+IF(AND(ISNUMBER(OFFSET('Hygiene Data'!$F$5,0,10*ROW('Hygiene Data'!F193))),'Data Summary'!DU199="Yes"),OFFSET('Hygiene Data'!$F$5,0,10*ROW('Hygiene Data'!F193)),NA())</f>
        <v>#N/A</v>
      </c>
      <c r="BG199" s="518" t="e">
        <f ca="1">+IF(AND(ISNUMBER(OFFSET('Hygiene Data'!$F$7,0,10*ROW('Hygiene Data'!F193))),'Data Summary'!DV199="Yes"),OFFSET('Hygiene Data'!$F$7,0,10*ROW('Hygiene Data'!F193)),NA())</f>
        <v>#N/A</v>
      </c>
      <c r="BH199" s="518" t="e">
        <f ca="1">+IF(AND(ISNUMBER(OFFSET('Hygiene Data'!$F$9,0,10*ROW('Hygiene Data'!F193))),'Data Summary'!DW199="Yes"),OFFSET('Hygiene Data'!$F$9,0,10*ROW('Hygiene Data'!F193)),NA())</f>
        <v>#N/A</v>
      </c>
      <c r="BI199" s="518" t="e">
        <f ca="1">+IF(AND(ISNUMBER(OFFSET('Hygiene Data'!$G$5,0,10*ROW('Hygiene Data'!G193))),'Data Summary'!DX199="Yes"),OFFSET('Hygiene Data'!$G$5,0,10*ROW('Hygiene Data'!G193)),NA())</f>
        <v>#N/A</v>
      </c>
      <c r="BJ199" s="518" t="e">
        <f ca="1">+IF(AND(ISNUMBER(OFFSET('Hygiene Data'!$G$7,0,10*ROW('Hygiene Data'!G193))),'Data Summary'!DY199="Yes"),OFFSET('Hygiene Data'!$G$7,0,10*ROW('Hygiene Data'!G193)),NA())</f>
        <v>#N/A</v>
      </c>
      <c r="BK199" s="518" t="e">
        <f ca="1">+IF(AND(ISNUMBER(OFFSET('Hygiene Data'!$G$9,0,10*ROW('Hygiene Data'!G193))),'Data Summary'!DZ199="Yes"),OFFSET('Hygiene Data'!$G$9,0,10*ROW('Hygiene Data'!G193)),NA())</f>
        <v>#N/A</v>
      </c>
      <c r="BL199" s="518" t="e">
        <f ca="1">+IF(AND(ISNUMBER(OFFSET('Hygiene Data'!$H$5,0,10*ROW('Hygiene Data'!H193))),'Data Summary'!EA199="Yes"),OFFSET('Hygiene Data'!$H$5,0,10*ROW('Hygiene Data'!H193)),NA())</f>
        <v>#N/A</v>
      </c>
      <c r="BM199" s="518" t="e">
        <f ca="1">+IF(AND(ISNUMBER(OFFSET('Hygiene Data'!$H$7,0,10*ROW('Hygiene Data'!H193))),'Data Summary'!EB199="Yes"),OFFSET('Hygiene Data'!$H$7,0,10*ROW('Hygiene Data'!H193)),NA())</f>
        <v>#N/A</v>
      </c>
      <c r="BN199" s="518" t="e">
        <f ca="1">+IF(AND(ISNUMBER(OFFSET('Hygiene Data'!$H$9,0,10*ROW('Hygiene Data'!H193))),'Data Summary'!EC199="Yes"),OFFSET('Hygiene Data'!$H$9,0,10*ROW('Hygiene Data'!H193)),NA())</f>
        <v>#N/A</v>
      </c>
      <c r="BO199" s="518" t="e">
        <f ca="1">+IF(AND(ISNUMBER(OFFSET('Hygiene Data'!$I$5,0,10*ROW('Hygiene Data'!I193))),'Data Summary'!ED199="Yes"),OFFSET('Hygiene Data'!$I$5,0,10*ROW('Hygiene Data'!I193)),NA())</f>
        <v>#N/A</v>
      </c>
      <c r="BP199" s="518" t="e">
        <f ca="1">+IF(AND(ISNUMBER(OFFSET('Hygiene Data'!$I$7,0,10*ROW('Hygiene Data'!I193))),'Data Summary'!EE199="Yes"),OFFSET('Hygiene Data'!$I$7,0,10*ROW('Hygiene Data'!I193)),NA())</f>
        <v>#N/A</v>
      </c>
      <c r="BQ199" s="518" t="e">
        <f ca="1">+IF(AND(ISNUMBER(OFFSET('Hygiene Data'!$I$9,0,10*ROW('Hygiene Data'!I193))),'Data Summary'!EF199="Yes"),OFFSET('Hygiene Data'!$I$9,0,10*ROW('Hygiene Data'!I193)),NA())</f>
        <v>#N/A</v>
      </c>
    </row>
    <row r="200" spans="1:69" x14ac:dyDescent="0.25">
      <c r="A200" s="514" t="e">
        <f ca="1">+RIGHT('Data Summary'!A200,LEN('Data Summary'!A200)-9)</f>
        <v>#VALUE!</v>
      </c>
      <c r="B200" s="488" t="str">
        <f ca="1">+IF(ISTEXT('Data Summary'!B200),'Data Summary'!B200,"")</f>
        <v/>
      </c>
      <c r="C200" s="515" t="e">
        <f ca="1">+VALUE('Data Summary'!C200)</f>
        <v>#VALUE!</v>
      </c>
      <c r="D200" s="516" t="e">
        <f ca="1">+IF(AND(ISNUMBER(OFFSET('Water Data'!$D$4,0,10*ROW('Water Data'!D194))),'Data Summary'!BS200="Yes"),100-OFFSET('Water Data'!$D$4,0,10*ROW('Water Data'!D194)),NA())</f>
        <v>#N/A</v>
      </c>
      <c r="E200" s="516" t="e">
        <f ca="1">+IF(AND(ISNUMBER(OFFSET('Water Data'!$D$6,0,10*ROW('Water Data'!D194))),'Data Summary'!BT200="Yes"),OFFSET('Water Data'!$D$6,0,10*ROW('Water Data'!D194)),NA())</f>
        <v>#N/A</v>
      </c>
      <c r="F200" s="516" t="e">
        <f ca="1">+IF(AND(ISNUMBER(OFFSET('Water Data'!$D$9,0,10*ROW('Water Data'!D194))),'Data Summary'!BU200="Yes"),OFFSET('Water Data'!$D$9,0,10*ROW('Water Data'!D194)),NA())</f>
        <v>#N/A</v>
      </c>
      <c r="G200" s="516" t="e">
        <f ca="1">+IF(AND(ISNUMBER(OFFSET('Water Data'!$E$4,0,10*ROW('Water Data'!E194))),'Data Summary'!BV200="Yes"),100-OFFSET('Water Data'!$E$4,0,10*ROW('Water Data'!E194)),NA())</f>
        <v>#N/A</v>
      </c>
      <c r="H200" s="516" t="e">
        <f ca="1">+IF(AND(ISNUMBER(OFFSET('Water Data'!$E$6,0,10*ROW('Water Data'!E194))),'Data Summary'!BW200="Yes"),OFFSET('Water Data'!$E$6,0,10*ROW('Water Data'!E194)),NA())</f>
        <v>#N/A</v>
      </c>
      <c r="I200" s="516" t="e">
        <f ca="1">+IF(AND(ISNUMBER(OFFSET('Water Data'!$E$9,0,10*ROW('Water Data'!E194))),'Data Summary'!BX200="Yes"),OFFSET('Water Data'!$E$9,0,10*ROW('Water Data'!E194)),NA())</f>
        <v>#N/A</v>
      </c>
      <c r="J200" s="516" t="e">
        <f ca="1">+IF(AND(ISNUMBER(OFFSET('Water Data'!$F$4,0,10*ROW('Water Data'!F194))),'Data Summary'!BY200="Yes"),100-OFFSET('Water Data'!$F$4,0,10*ROW('Water Data'!F194)),NA())</f>
        <v>#N/A</v>
      </c>
      <c r="K200" s="516" t="e">
        <f ca="1">+IF(AND(ISNUMBER(OFFSET('Water Data'!$F$6,0,10*ROW('Water Data'!F194))),'Data Summary'!BZ200="Yes"),OFFSET('Water Data'!$F$6,0,10*ROW('Water Data'!F194)),NA())</f>
        <v>#N/A</v>
      </c>
      <c r="L200" s="516" t="e">
        <f ca="1">+IF(AND(ISNUMBER(OFFSET('Water Data'!$F$9,0,10*ROW('Water Data'!F194))),'Data Summary'!CA200="Yes"),OFFSET('Water Data'!$F$9,0,10*ROW('Water Data'!F194)),NA())</f>
        <v>#N/A</v>
      </c>
      <c r="M200" s="516" t="e">
        <f ca="1">+IF(AND(ISNUMBER(OFFSET('Water Data'!$G$4,0,10*ROW('Water Data'!G194))),'Data Summary'!CB200="Yes"),100-OFFSET('Water Data'!$G$4,0,10*ROW('Water Data'!G194)),NA())</f>
        <v>#N/A</v>
      </c>
      <c r="N200" s="516" t="e">
        <f ca="1">+IF(AND(ISNUMBER(OFFSET('Water Data'!$G$6,0,10*ROW('Water Data'!G194))),'Data Summary'!CC200="Yes"),OFFSET('Water Data'!$G$6,0,10*ROW('Water Data'!G194)),NA())</f>
        <v>#N/A</v>
      </c>
      <c r="O200" s="516" t="e">
        <f ca="1">+IF(AND(ISNUMBER(OFFSET('Water Data'!$G$9,0,10*ROW('Water Data'!G194))),'Data Summary'!CD200="Yes"),OFFSET('Water Data'!$G$9,0,10*ROW('Water Data'!G194)),NA())</f>
        <v>#N/A</v>
      </c>
      <c r="P200" s="516" t="e">
        <f ca="1">+IF(AND(ISNUMBER(OFFSET('Water Data'!$H$4,0,10*ROW('Water Data'!H194))),'Data Summary'!CE200="Yes"),100-OFFSET('Water Data'!$H$4,0,10*ROW('Water Data'!H194)),NA())</f>
        <v>#N/A</v>
      </c>
      <c r="Q200" s="516" t="e">
        <f ca="1">+IF(AND(ISNUMBER(OFFSET('Water Data'!$H$6,0,10*ROW('Water Data'!H194))),'Data Summary'!CF200="Yes"),OFFSET('Water Data'!$H$6,0,10*ROW('Water Data'!H194)),NA())</f>
        <v>#N/A</v>
      </c>
      <c r="R200" s="516" t="e">
        <f ca="1">+IF(AND(ISNUMBER(OFFSET('Water Data'!$H$9,0,10*ROW('Water Data'!H194))),'Data Summary'!CG200="Yes"),OFFSET('Water Data'!$H$9,0,10*ROW('Water Data'!H194)),NA())</f>
        <v>#N/A</v>
      </c>
      <c r="S200" s="516" t="e">
        <f ca="1">+IF(AND(ISNUMBER(OFFSET('Water Data'!$I$4,0,10*ROW('Water Data'!I194))),'Data Summary'!CH200="Yes"),100-OFFSET('Water Data'!$I$4,0,10*ROW('Water Data'!I194)),NA())</f>
        <v>#N/A</v>
      </c>
      <c r="T200" s="516" t="e">
        <f ca="1">+IF(AND(ISNUMBER(OFFSET('Water Data'!$I$6,0,10*ROW('Water Data'!I194))),'Data Summary'!CI200="Yes"),OFFSET('Water Data'!$I$6,0,10*ROW('Water Data'!I194)),NA())</f>
        <v>#N/A</v>
      </c>
      <c r="U200" s="516" t="e">
        <f ca="1">+IF(AND(ISNUMBER(OFFSET('Water Data'!$I$9,0,10*ROW('Water Data'!I194))),'Data Summary'!CJ200="Yes"),OFFSET('Water Data'!$I$9,0,10*ROW('Water Data'!I194)),NA())</f>
        <v>#N/A</v>
      </c>
      <c r="V200" s="517" t="e">
        <f ca="1">+IF(AND(ISNUMBER(OFFSET('Sanitation Data'!$D$4,0,10*ROW('Sanitation Data'!D194))),'Data Summary'!CK200="Yes"),100-OFFSET('Sanitation Data'!$D$4,0,10*ROW('Sanitation Data'!D194)),NA())</f>
        <v>#N/A</v>
      </c>
      <c r="W200" s="517" t="e">
        <f ca="1">+IF(AND(ISNUMBER(OFFSET('Sanitation Data'!$D$6,0,10*ROW('Sanitation Data'!D194))),'Data Summary'!CL200="Yes"),OFFSET('Sanitation Data'!$D$6,0,10*ROW('Sanitation Data'!D194)),NA())</f>
        <v>#N/A</v>
      </c>
      <c r="X200" s="517" t="e">
        <f ca="1">+IF(AND(ISNUMBER(OFFSET('Sanitation Data'!$D$10,0,10*ROW('Sanitation Data'!D194))),'Data Summary'!CM200="Yes"),OFFSET('Sanitation Data'!$D$10,0,10*ROW('Sanitation Data'!D194)),NA())</f>
        <v>#N/A</v>
      </c>
      <c r="Y200" s="517" t="e">
        <f ca="1">+IF(AND(ISNUMBER(OFFSET('Sanitation Data'!$D$11,0,10*ROW('Sanitation Data'!D194))),'Data Summary'!CN200="Yes"),OFFSET('Sanitation Data'!$D$11,0,10*ROW('Sanitation Data'!D194)),NA())</f>
        <v>#N/A</v>
      </c>
      <c r="Z200" s="517" t="e">
        <f ca="1">+IF(AND(ISNUMBER(OFFSET('Sanitation Data'!$D$12,0,10*ROW('Sanitation Data'!D194))),'Data Summary'!CO200="Yes"),OFFSET('Sanitation Data'!$D$12,0,10*ROW('Sanitation Data'!D194)),NA())</f>
        <v>#N/A</v>
      </c>
      <c r="AA200" s="517" t="e">
        <f ca="1">+IF(AND(ISNUMBER(OFFSET('Sanitation Data'!$E$4,0,10*ROW('Sanitation Data'!E194))),'Data Summary'!CP200="Yes"),100-OFFSET('Sanitation Data'!$E$4,0,10*ROW('Sanitation Data'!E194)),NA())</f>
        <v>#N/A</v>
      </c>
      <c r="AB200" s="517" t="e">
        <f ca="1">+IF(AND(ISNUMBER(OFFSET('Sanitation Data'!$E$6,0,10*ROW('Sanitation Data'!E194))),'Data Summary'!CQ200="Yes"),OFFSET('Sanitation Data'!$E$6,0,10*ROW('Sanitation Data'!E194)),NA())</f>
        <v>#N/A</v>
      </c>
      <c r="AC200" s="517" t="e">
        <f ca="1">+IF(AND(ISNUMBER(OFFSET('Sanitation Data'!$E$10,0,10*ROW('Sanitation Data'!E194))),'Data Summary'!CR200="Yes"),OFFSET('Sanitation Data'!$E$10,0,10*ROW('Sanitation Data'!E194)),NA())</f>
        <v>#N/A</v>
      </c>
      <c r="AD200" s="517" t="e">
        <f ca="1">+IF(AND(ISNUMBER(OFFSET('Sanitation Data'!$E$11,0,10*ROW('Sanitation Data'!E194))),'Data Summary'!CS200="Yes"),OFFSET('Sanitation Data'!$E$11,0,10*ROW('Sanitation Data'!E194)),NA())</f>
        <v>#N/A</v>
      </c>
      <c r="AE200" s="517" t="e">
        <f ca="1">+IF(AND(ISNUMBER(OFFSET('Sanitation Data'!$E$12,0,10*ROW('Sanitation Data'!E194))),'Data Summary'!CT200="Yes"),OFFSET('Sanitation Data'!$E$12,0,10*ROW('Sanitation Data'!E194)),NA())</f>
        <v>#N/A</v>
      </c>
      <c r="AF200" s="517" t="e">
        <f ca="1">+IF(AND(ISNUMBER(OFFSET('Sanitation Data'!$F$4,0,10*ROW('Sanitation Data'!F194))),'Data Summary'!CU200="Yes"),100-OFFSET('Sanitation Data'!$F$4,0,10*ROW('Sanitation Data'!F194)),NA())</f>
        <v>#N/A</v>
      </c>
      <c r="AG200" s="517" t="e">
        <f ca="1">+IF(AND(ISNUMBER(OFFSET('Sanitation Data'!$F$6,0,10*ROW('Sanitation Data'!F194))),'Data Summary'!CV200="Yes"),OFFSET('Sanitation Data'!$F$6,0,10*ROW('Sanitation Data'!F194)),NA())</f>
        <v>#N/A</v>
      </c>
      <c r="AH200" s="517" t="e">
        <f ca="1">+IF(AND(ISNUMBER(OFFSET('Sanitation Data'!$F$10,0,10*ROW('Sanitation Data'!F194))),'Data Summary'!CW200="Yes"),OFFSET('Sanitation Data'!$F$10,0,10*ROW('Sanitation Data'!F194)),NA())</f>
        <v>#N/A</v>
      </c>
      <c r="AI200" s="517" t="e">
        <f ca="1">+IF(AND(ISNUMBER(OFFSET('Sanitation Data'!$F$11,0,10*ROW('Sanitation Data'!F194))),'Data Summary'!CX200="Yes"),OFFSET('Sanitation Data'!$F$11,0,10*ROW('Sanitation Data'!F194)),NA())</f>
        <v>#N/A</v>
      </c>
      <c r="AJ200" s="517" t="e">
        <f ca="1">+IF(AND(ISNUMBER(OFFSET('Sanitation Data'!$F$12,0,10*ROW('Sanitation Data'!F194))),'Data Summary'!CY200="Yes"),OFFSET('Sanitation Data'!$F$12,0,10*ROW('Sanitation Data'!F194)),NA())</f>
        <v>#N/A</v>
      </c>
      <c r="AK200" s="517" t="e">
        <f ca="1">+IF(AND(ISNUMBER(OFFSET('Sanitation Data'!$G$4,0,10*ROW('Sanitation Data'!G194))),'Data Summary'!CZ200="Yes"),100-OFFSET('Sanitation Data'!$G$4,0,10*ROW('Sanitation Data'!G194)),NA())</f>
        <v>#N/A</v>
      </c>
      <c r="AL200" s="517" t="e">
        <f ca="1">+IF(AND(ISNUMBER(OFFSET('Sanitation Data'!$G$6,0,10*ROW('Sanitation Data'!G194))),'Data Summary'!DA200="Yes"),OFFSET('Sanitation Data'!$G$6,0,10*ROW('Sanitation Data'!G194)),NA())</f>
        <v>#N/A</v>
      </c>
      <c r="AM200" s="517" t="e">
        <f ca="1">+IF(AND(ISNUMBER(OFFSET('Sanitation Data'!$G$10,0,10*ROW('Sanitation Data'!G194))),'Data Summary'!DB200="Yes"),OFFSET('Sanitation Data'!$G$10,0,10*ROW('Sanitation Data'!G194)),NA())</f>
        <v>#N/A</v>
      </c>
      <c r="AN200" s="517" t="e">
        <f ca="1">+IF(AND(ISNUMBER(OFFSET('Sanitation Data'!$G$11,0,10*ROW('Sanitation Data'!G194))),'Data Summary'!DC200="Yes"),OFFSET('Sanitation Data'!$G$11,0,10*ROW('Sanitation Data'!G194)),NA())</f>
        <v>#N/A</v>
      </c>
      <c r="AO200" s="517" t="e">
        <f ca="1">+IF(AND(ISNUMBER(OFFSET('Sanitation Data'!$G$12,0,10*ROW('Sanitation Data'!G194))),'Data Summary'!DD200="Yes"),OFFSET('Sanitation Data'!$G$12,0,10*ROW('Sanitation Data'!G194)),NA())</f>
        <v>#N/A</v>
      </c>
      <c r="AP200" s="517" t="e">
        <f ca="1">+IF(AND(ISNUMBER(OFFSET('Sanitation Data'!$H$4,0,10*ROW('Sanitation Data'!H194))),'Data Summary'!DE200="Yes"),100-OFFSET('Sanitation Data'!$H$4,0,10*ROW('Sanitation Data'!H194)),NA())</f>
        <v>#N/A</v>
      </c>
      <c r="AQ200" s="517" t="e">
        <f ca="1">+IF(AND(ISNUMBER(OFFSET('Sanitation Data'!$H$6,0,10*ROW('Sanitation Data'!H194))),'Data Summary'!DF200="Yes"),OFFSET('Sanitation Data'!$H$6,0,10*ROW('Sanitation Data'!H194)),NA())</f>
        <v>#N/A</v>
      </c>
      <c r="AR200" s="517" t="e">
        <f ca="1">+IF(AND(ISNUMBER(OFFSET('Sanitation Data'!$H$10,0,10*ROW('Sanitation Data'!H194))),'Data Summary'!DG200="Yes"),OFFSET('Sanitation Data'!$H$10,0,10*ROW('Sanitation Data'!H194)),NA())</f>
        <v>#N/A</v>
      </c>
      <c r="AS200" s="517" t="e">
        <f ca="1">+IF(AND(ISNUMBER(OFFSET('Sanitation Data'!$H$11,0,10*ROW('Sanitation Data'!H194))),'Data Summary'!DH200="Yes"),OFFSET('Sanitation Data'!$H$11,0,10*ROW('Sanitation Data'!H194)),NA())</f>
        <v>#N/A</v>
      </c>
      <c r="AT200" s="517" t="e">
        <f ca="1">+IF(AND(ISNUMBER(OFFSET('Sanitation Data'!$H$12,0,10*ROW('Sanitation Data'!H194))),'Data Summary'!DI200="Yes"),OFFSET('Sanitation Data'!$H$12,0,10*ROW('Sanitation Data'!H194)),NA())</f>
        <v>#N/A</v>
      </c>
      <c r="AU200" s="517" t="e">
        <f ca="1">+IF(AND(ISNUMBER(OFFSET('Sanitation Data'!$I$4,0,10*ROW('Sanitation Data'!I194))),'Data Summary'!DJ200="Yes"),100-OFFSET('Sanitation Data'!$I$4,0,10*ROW('Sanitation Data'!I194)),NA())</f>
        <v>#N/A</v>
      </c>
      <c r="AV200" s="517" t="e">
        <f ca="1">+IF(AND(ISNUMBER(OFFSET('Sanitation Data'!$I$6,0,10*ROW('Sanitation Data'!I194))),'Data Summary'!DK200="Yes"),OFFSET('Sanitation Data'!$I$6,0,10*ROW('Sanitation Data'!I194)),NA())</f>
        <v>#N/A</v>
      </c>
      <c r="AW200" s="517" t="e">
        <f ca="1">+IF(AND(ISNUMBER(OFFSET('Sanitation Data'!$I$10,0,10*ROW('Sanitation Data'!I194))),'Data Summary'!DL200="Yes"),OFFSET('Sanitation Data'!$I$10,0,10*ROW('Sanitation Data'!I194)),NA())</f>
        <v>#N/A</v>
      </c>
      <c r="AX200" s="517" t="e">
        <f ca="1">+IF(AND(ISNUMBER(OFFSET('Sanitation Data'!$I$11,0,10*ROW('Sanitation Data'!I194))),'Data Summary'!DM200="Yes"),OFFSET('Sanitation Data'!$I$11,0,10*ROW('Sanitation Data'!I194)),NA())</f>
        <v>#N/A</v>
      </c>
      <c r="AY200" s="517" t="e">
        <f ca="1">+IF(AND(ISNUMBER(OFFSET('Sanitation Data'!$I$12,0,10*ROW('Sanitation Data'!I194))),'Data Summary'!DN200="Yes"),OFFSET('Sanitation Data'!$I$12,0,10*ROW('Sanitation Data'!I194)),NA())</f>
        <v>#N/A</v>
      </c>
      <c r="AZ200" s="518" t="e">
        <f ca="1">+IF(AND(ISNUMBER(OFFSET('Hygiene Data'!$D$5,0,10*ROW('Hygiene Data'!D194))),'Data Summary'!DO200="Yes"),OFFSET('Hygiene Data'!$D$5,0,10*ROW('Hygiene Data'!D194)),NA())</f>
        <v>#N/A</v>
      </c>
      <c r="BA200" s="518" t="e">
        <f ca="1">+IF(AND(ISNUMBER(OFFSET('Hygiene Data'!$D$7,0,10*ROW('Hygiene Data'!D194))),'Data Summary'!DP200="Yes"),OFFSET('Hygiene Data'!$D$7,0,10*ROW('Hygiene Data'!D194)),NA())</f>
        <v>#N/A</v>
      </c>
      <c r="BB200" s="518" t="e">
        <f ca="1">+IF(AND(ISNUMBER(OFFSET('Hygiene Data'!$D$9,0,10*ROW('Hygiene Data'!D194))),'Data Summary'!DQ200="Yes"),OFFSET('Hygiene Data'!$D$9,0,10*ROW('Hygiene Data'!D194)),NA())</f>
        <v>#N/A</v>
      </c>
      <c r="BC200" s="518" t="e">
        <f ca="1">+IF(AND(ISNUMBER(OFFSET('Hygiene Data'!$E$5,0,10*ROW('Hygiene Data'!E194))),'Data Summary'!DR200="Yes"),OFFSET('Hygiene Data'!$E$5,0,10*ROW('Hygiene Data'!E194)),NA())</f>
        <v>#N/A</v>
      </c>
      <c r="BD200" s="518" t="e">
        <f ca="1">+IF(AND(ISNUMBER(OFFSET('Hygiene Data'!$E$7,0,10*ROW('Hygiene Data'!E194))),'Data Summary'!DS200="Yes"),OFFSET('Hygiene Data'!$E$7,0,10*ROW('Hygiene Data'!E194)),NA())</f>
        <v>#N/A</v>
      </c>
      <c r="BE200" s="518" t="e">
        <f ca="1">+IF(AND(ISNUMBER(OFFSET('Hygiene Data'!$E$9,0,10*ROW('Hygiene Data'!E194))),'Data Summary'!DT200="Yes"),OFFSET('Hygiene Data'!$E$9,0,10*ROW('Hygiene Data'!E194)),NA())</f>
        <v>#N/A</v>
      </c>
      <c r="BF200" s="518" t="e">
        <f ca="1">+IF(AND(ISNUMBER(OFFSET('Hygiene Data'!$F$5,0,10*ROW('Hygiene Data'!F194))),'Data Summary'!DU200="Yes"),OFFSET('Hygiene Data'!$F$5,0,10*ROW('Hygiene Data'!F194)),NA())</f>
        <v>#N/A</v>
      </c>
      <c r="BG200" s="518" t="e">
        <f ca="1">+IF(AND(ISNUMBER(OFFSET('Hygiene Data'!$F$7,0,10*ROW('Hygiene Data'!F194))),'Data Summary'!DV200="Yes"),OFFSET('Hygiene Data'!$F$7,0,10*ROW('Hygiene Data'!F194)),NA())</f>
        <v>#N/A</v>
      </c>
      <c r="BH200" s="518" t="e">
        <f ca="1">+IF(AND(ISNUMBER(OFFSET('Hygiene Data'!$F$9,0,10*ROW('Hygiene Data'!F194))),'Data Summary'!DW200="Yes"),OFFSET('Hygiene Data'!$F$9,0,10*ROW('Hygiene Data'!F194)),NA())</f>
        <v>#N/A</v>
      </c>
      <c r="BI200" s="518" t="e">
        <f ca="1">+IF(AND(ISNUMBER(OFFSET('Hygiene Data'!$G$5,0,10*ROW('Hygiene Data'!G194))),'Data Summary'!DX200="Yes"),OFFSET('Hygiene Data'!$G$5,0,10*ROW('Hygiene Data'!G194)),NA())</f>
        <v>#N/A</v>
      </c>
      <c r="BJ200" s="518" t="e">
        <f ca="1">+IF(AND(ISNUMBER(OFFSET('Hygiene Data'!$G$7,0,10*ROW('Hygiene Data'!G194))),'Data Summary'!DY200="Yes"),OFFSET('Hygiene Data'!$G$7,0,10*ROW('Hygiene Data'!G194)),NA())</f>
        <v>#N/A</v>
      </c>
      <c r="BK200" s="518" t="e">
        <f ca="1">+IF(AND(ISNUMBER(OFFSET('Hygiene Data'!$G$9,0,10*ROW('Hygiene Data'!G194))),'Data Summary'!DZ200="Yes"),OFFSET('Hygiene Data'!$G$9,0,10*ROW('Hygiene Data'!G194)),NA())</f>
        <v>#N/A</v>
      </c>
      <c r="BL200" s="518" t="e">
        <f ca="1">+IF(AND(ISNUMBER(OFFSET('Hygiene Data'!$H$5,0,10*ROW('Hygiene Data'!H194))),'Data Summary'!EA200="Yes"),OFFSET('Hygiene Data'!$H$5,0,10*ROW('Hygiene Data'!H194)),NA())</f>
        <v>#N/A</v>
      </c>
      <c r="BM200" s="518" t="e">
        <f ca="1">+IF(AND(ISNUMBER(OFFSET('Hygiene Data'!$H$7,0,10*ROW('Hygiene Data'!H194))),'Data Summary'!EB200="Yes"),OFFSET('Hygiene Data'!$H$7,0,10*ROW('Hygiene Data'!H194)),NA())</f>
        <v>#N/A</v>
      </c>
      <c r="BN200" s="518" t="e">
        <f ca="1">+IF(AND(ISNUMBER(OFFSET('Hygiene Data'!$H$9,0,10*ROW('Hygiene Data'!H194))),'Data Summary'!EC200="Yes"),OFFSET('Hygiene Data'!$H$9,0,10*ROW('Hygiene Data'!H194)),NA())</f>
        <v>#N/A</v>
      </c>
      <c r="BO200" s="518" t="e">
        <f ca="1">+IF(AND(ISNUMBER(OFFSET('Hygiene Data'!$I$5,0,10*ROW('Hygiene Data'!I194))),'Data Summary'!ED200="Yes"),OFFSET('Hygiene Data'!$I$5,0,10*ROW('Hygiene Data'!I194)),NA())</f>
        <v>#N/A</v>
      </c>
      <c r="BP200" s="518" t="e">
        <f ca="1">+IF(AND(ISNUMBER(OFFSET('Hygiene Data'!$I$7,0,10*ROW('Hygiene Data'!I194))),'Data Summary'!EE200="Yes"),OFFSET('Hygiene Data'!$I$7,0,10*ROW('Hygiene Data'!I194)),NA())</f>
        <v>#N/A</v>
      </c>
      <c r="BQ200" s="518" t="e">
        <f ca="1">+IF(AND(ISNUMBER(OFFSET('Hygiene Data'!$I$9,0,10*ROW('Hygiene Data'!I194))),'Data Summary'!EF200="Yes"),OFFSET('Hygiene Data'!$I$9,0,10*ROW('Hygiene Data'!I194)),NA())</f>
        <v>#N/A</v>
      </c>
    </row>
    <row r="201" spans="1:69" x14ac:dyDescent="0.25">
      <c r="A201" s="514" t="e">
        <f ca="1">+RIGHT('Data Summary'!A201,LEN('Data Summary'!A201)-9)</f>
        <v>#VALUE!</v>
      </c>
      <c r="B201" s="488" t="str">
        <f ca="1">+IF(ISTEXT('Data Summary'!B201),'Data Summary'!B201,"")</f>
        <v/>
      </c>
      <c r="C201" s="515" t="e">
        <f ca="1">+VALUE('Data Summary'!C201)</f>
        <v>#VALUE!</v>
      </c>
      <c r="D201" s="516" t="e">
        <f ca="1">+IF(AND(ISNUMBER(OFFSET('Water Data'!$D$4,0,10*ROW('Water Data'!D195))),'Data Summary'!BS201="Yes"),100-OFFSET('Water Data'!$D$4,0,10*ROW('Water Data'!D195)),NA())</f>
        <v>#N/A</v>
      </c>
      <c r="E201" s="516" t="e">
        <f ca="1">+IF(AND(ISNUMBER(OFFSET('Water Data'!$D$6,0,10*ROW('Water Data'!D195))),'Data Summary'!BT201="Yes"),OFFSET('Water Data'!$D$6,0,10*ROW('Water Data'!D195)),NA())</f>
        <v>#N/A</v>
      </c>
      <c r="F201" s="516" t="e">
        <f ca="1">+IF(AND(ISNUMBER(OFFSET('Water Data'!$D$9,0,10*ROW('Water Data'!D195))),'Data Summary'!BU201="Yes"),OFFSET('Water Data'!$D$9,0,10*ROW('Water Data'!D195)),NA())</f>
        <v>#N/A</v>
      </c>
      <c r="G201" s="516" t="e">
        <f ca="1">+IF(AND(ISNUMBER(OFFSET('Water Data'!$E$4,0,10*ROW('Water Data'!E195))),'Data Summary'!BV201="Yes"),100-OFFSET('Water Data'!$E$4,0,10*ROW('Water Data'!E195)),NA())</f>
        <v>#N/A</v>
      </c>
      <c r="H201" s="516" t="e">
        <f ca="1">+IF(AND(ISNUMBER(OFFSET('Water Data'!$E$6,0,10*ROW('Water Data'!E195))),'Data Summary'!BW201="Yes"),OFFSET('Water Data'!$E$6,0,10*ROW('Water Data'!E195)),NA())</f>
        <v>#N/A</v>
      </c>
      <c r="I201" s="516" t="e">
        <f ca="1">+IF(AND(ISNUMBER(OFFSET('Water Data'!$E$9,0,10*ROW('Water Data'!E195))),'Data Summary'!BX201="Yes"),OFFSET('Water Data'!$E$9,0,10*ROW('Water Data'!E195)),NA())</f>
        <v>#N/A</v>
      </c>
      <c r="J201" s="516" t="e">
        <f ca="1">+IF(AND(ISNUMBER(OFFSET('Water Data'!$F$4,0,10*ROW('Water Data'!F195))),'Data Summary'!BY201="Yes"),100-OFFSET('Water Data'!$F$4,0,10*ROW('Water Data'!F195)),NA())</f>
        <v>#N/A</v>
      </c>
      <c r="K201" s="516" t="e">
        <f ca="1">+IF(AND(ISNUMBER(OFFSET('Water Data'!$F$6,0,10*ROW('Water Data'!F195))),'Data Summary'!BZ201="Yes"),OFFSET('Water Data'!$F$6,0,10*ROW('Water Data'!F195)),NA())</f>
        <v>#N/A</v>
      </c>
      <c r="L201" s="516" t="e">
        <f ca="1">+IF(AND(ISNUMBER(OFFSET('Water Data'!$F$9,0,10*ROW('Water Data'!F195))),'Data Summary'!CA201="Yes"),OFFSET('Water Data'!$F$9,0,10*ROW('Water Data'!F195)),NA())</f>
        <v>#N/A</v>
      </c>
      <c r="M201" s="516" t="e">
        <f ca="1">+IF(AND(ISNUMBER(OFFSET('Water Data'!$G$4,0,10*ROW('Water Data'!G195))),'Data Summary'!CB201="Yes"),100-OFFSET('Water Data'!$G$4,0,10*ROW('Water Data'!G195)),NA())</f>
        <v>#N/A</v>
      </c>
      <c r="N201" s="516" t="e">
        <f ca="1">+IF(AND(ISNUMBER(OFFSET('Water Data'!$G$6,0,10*ROW('Water Data'!G195))),'Data Summary'!CC201="Yes"),OFFSET('Water Data'!$G$6,0,10*ROW('Water Data'!G195)),NA())</f>
        <v>#N/A</v>
      </c>
      <c r="O201" s="516" t="e">
        <f ca="1">+IF(AND(ISNUMBER(OFFSET('Water Data'!$G$9,0,10*ROW('Water Data'!G195))),'Data Summary'!CD201="Yes"),OFFSET('Water Data'!$G$9,0,10*ROW('Water Data'!G195)),NA())</f>
        <v>#N/A</v>
      </c>
      <c r="P201" s="516" t="e">
        <f ca="1">+IF(AND(ISNUMBER(OFFSET('Water Data'!$H$4,0,10*ROW('Water Data'!H195))),'Data Summary'!CE201="Yes"),100-OFFSET('Water Data'!$H$4,0,10*ROW('Water Data'!H195)),NA())</f>
        <v>#N/A</v>
      </c>
      <c r="Q201" s="516" t="e">
        <f ca="1">+IF(AND(ISNUMBER(OFFSET('Water Data'!$H$6,0,10*ROW('Water Data'!H195))),'Data Summary'!CF201="Yes"),OFFSET('Water Data'!$H$6,0,10*ROW('Water Data'!H195)),NA())</f>
        <v>#N/A</v>
      </c>
      <c r="R201" s="516" t="e">
        <f ca="1">+IF(AND(ISNUMBER(OFFSET('Water Data'!$H$9,0,10*ROW('Water Data'!H195))),'Data Summary'!CG201="Yes"),OFFSET('Water Data'!$H$9,0,10*ROW('Water Data'!H195)),NA())</f>
        <v>#N/A</v>
      </c>
      <c r="S201" s="516" t="e">
        <f ca="1">+IF(AND(ISNUMBER(OFFSET('Water Data'!$I$4,0,10*ROW('Water Data'!I195))),'Data Summary'!CH201="Yes"),100-OFFSET('Water Data'!$I$4,0,10*ROW('Water Data'!I195)),NA())</f>
        <v>#N/A</v>
      </c>
      <c r="T201" s="516" t="e">
        <f ca="1">+IF(AND(ISNUMBER(OFFSET('Water Data'!$I$6,0,10*ROW('Water Data'!I195))),'Data Summary'!CI201="Yes"),OFFSET('Water Data'!$I$6,0,10*ROW('Water Data'!I195)),NA())</f>
        <v>#N/A</v>
      </c>
      <c r="U201" s="516" t="e">
        <f ca="1">+IF(AND(ISNUMBER(OFFSET('Water Data'!$I$9,0,10*ROW('Water Data'!I195))),'Data Summary'!CJ201="Yes"),OFFSET('Water Data'!$I$9,0,10*ROW('Water Data'!I195)),NA())</f>
        <v>#N/A</v>
      </c>
      <c r="V201" s="517" t="e">
        <f ca="1">+IF(AND(ISNUMBER(OFFSET('Sanitation Data'!$D$4,0,10*ROW('Sanitation Data'!D195))),'Data Summary'!CK201="Yes"),100-OFFSET('Sanitation Data'!$D$4,0,10*ROW('Sanitation Data'!D195)),NA())</f>
        <v>#N/A</v>
      </c>
      <c r="W201" s="517" t="e">
        <f ca="1">+IF(AND(ISNUMBER(OFFSET('Sanitation Data'!$D$6,0,10*ROW('Sanitation Data'!D195))),'Data Summary'!CL201="Yes"),OFFSET('Sanitation Data'!$D$6,0,10*ROW('Sanitation Data'!D195)),NA())</f>
        <v>#N/A</v>
      </c>
      <c r="X201" s="517" t="e">
        <f ca="1">+IF(AND(ISNUMBER(OFFSET('Sanitation Data'!$D$10,0,10*ROW('Sanitation Data'!D195))),'Data Summary'!CM201="Yes"),OFFSET('Sanitation Data'!$D$10,0,10*ROW('Sanitation Data'!D195)),NA())</f>
        <v>#N/A</v>
      </c>
      <c r="Y201" s="517" t="e">
        <f ca="1">+IF(AND(ISNUMBER(OFFSET('Sanitation Data'!$D$11,0,10*ROW('Sanitation Data'!D195))),'Data Summary'!CN201="Yes"),OFFSET('Sanitation Data'!$D$11,0,10*ROW('Sanitation Data'!D195)),NA())</f>
        <v>#N/A</v>
      </c>
      <c r="Z201" s="517" t="e">
        <f ca="1">+IF(AND(ISNUMBER(OFFSET('Sanitation Data'!$D$12,0,10*ROW('Sanitation Data'!D195))),'Data Summary'!CO201="Yes"),OFFSET('Sanitation Data'!$D$12,0,10*ROW('Sanitation Data'!D195)),NA())</f>
        <v>#N/A</v>
      </c>
      <c r="AA201" s="517" t="e">
        <f ca="1">+IF(AND(ISNUMBER(OFFSET('Sanitation Data'!$E$4,0,10*ROW('Sanitation Data'!E195))),'Data Summary'!CP201="Yes"),100-OFFSET('Sanitation Data'!$E$4,0,10*ROW('Sanitation Data'!E195)),NA())</f>
        <v>#N/A</v>
      </c>
      <c r="AB201" s="517" t="e">
        <f ca="1">+IF(AND(ISNUMBER(OFFSET('Sanitation Data'!$E$6,0,10*ROW('Sanitation Data'!E195))),'Data Summary'!CQ201="Yes"),OFFSET('Sanitation Data'!$E$6,0,10*ROW('Sanitation Data'!E195)),NA())</f>
        <v>#N/A</v>
      </c>
      <c r="AC201" s="517" t="e">
        <f ca="1">+IF(AND(ISNUMBER(OFFSET('Sanitation Data'!$E$10,0,10*ROW('Sanitation Data'!E195))),'Data Summary'!CR201="Yes"),OFFSET('Sanitation Data'!$E$10,0,10*ROW('Sanitation Data'!E195)),NA())</f>
        <v>#N/A</v>
      </c>
      <c r="AD201" s="517" t="e">
        <f ca="1">+IF(AND(ISNUMBER(OFFSET('Sanitation Data'!$E$11,0,10*ROW('Sanitation Data'!E195))),'Data Summary'!CS201="Yes"),OFFSET('Sanitation Data'!$E$11,0,10*ROW('Sanitation Data'!E195)),NA())</f>
        <v>#N/A</v>
      </c>
      <c r="AE201" s="517" t="e">
        <f ca="1">+IF(AND(ISNUMBER(OFFSET('Sanitation Data'!$E$12,0,10*ROW('Sanitation Data'!E195))),'Data Summary'!CT201="Yes"),OFFSET('Sanitation Data'!$E$12,0,10*ROW('Sanitation Data'!E195)),NA())</f>
        <v>#N/A</v>
      </c>
      <c r="AF201" s="517" t="e">
        <f ca="1">+IF(AND(ISNUMBER(OFFSET('Sanitation Data'!$F$4,0,10*ROW('Sanitation Data'!F195))),'Data Summary'!CU201="Yes"),100-OFFSET('Sanitation Data'!$F$4,0,10*ROW('Sanitation Data'!F195)),NA())</f>
        <v>#N/A</v>
      </c>
      <c r="AG201" s="517" t="e">
        <f ca="1">+IF(AND(ISNUMBER(OFFSET('Sanitation Data'!$F$6,0,10*ROW('Sanitation Data'!F195))),'Data Summary'!CV201="Yes"),OFFSET('Sanitation Data'!$F$6,0,10*ROW('Sanitation Data'!F195)),NA())</f>
        <v>#N/A</v>
      </c>
      <c r="AH201" s="517" t="e">
        <f ca="1">+IF(AND(ISNUMBER(OFFSET('Sanitation Data'!$F$10,0,10*ROW('Sanitation Data'!F195))),'Data Summary'!CW201="Yes"),OFFSET('Sanitation Data'!$F$10,0,10*ROW('Sanitation Data'!F195)),NA())</f>
        <v>#N/A</v>
      </c>
      <c r="AI201" s="517" t="e">
        <f ca="1">+IF(AND(ISNUMBER(OFFSET('Sanitation Data'!$F$11,0,10*ROW('Sanitation Data'!F195))),'Data Summary'!CX201="Yes"),OFFSET('Sanitation Data'!$F$11,0,10*ROW('Sanitation Data'!F195)),NA())</f>
        <v>#N/A</v>
      </c>
      <c r="AJ201" s="517" t="e">
        <f ca="1">+IF(AND(ISNUMBER(OFFSET('Sanitation Data'!$F$12,0,10*ROW('Sanitation Data'!F195))),'Data Summary'!CY201="Yes"),OFFSET('Sanitation Data'!$F$12,0,10*ROW('Sanitation Data'!F195)),NA())</f>
        <v>#N/A</v>
      </c>
      <c r="AK201" s="517" t="e">
        <f ca="1">+IF(AND(ISNUMBER(OFFSET('Sanitation Data'!$G$4,0,10*ROW('Sanitation Data'!G195))),'Data Summary'!CZ201="Yes"),100-OFFSET('Sanitation Data'!$G$4,0,10*ROW('Sanitation Data'!G195)),NA())</f>
        <v>#N/A</v>
      </c>
      <c r="AL201" s="517" t="e">
        <f ca="1">+IF(AND(ISNUMBER(OFFSET('Sanitation Data'!$G$6,0,10*ROW('Sanitation Data'!G195))),'Data Summary'!DA201="Yes"),OFFSET('Sanitation Data'!$G$6,0,10*ROW('Sanitation Data'!G195)),NA())</f>
        <v>#N/A</v>
      </c>
      <c r="AM201" s="517" t="e">
        <f ca="1">+IF(AND(ISNUMBER(OFFSET('Sanitation Data'!$G$10,0,10*ROW('Sanitation Data'!G195))),'Data Summary'!DB201="Yes"),OFFSET('Sanitation Data'!$G$10,0,10*ROW('Sanitation Data'!G195)),NA())</f>
        <v>#N/A</v>
      </c>
      <c r="AN201" s="517" t="e">
        <f ca="1">+IF(AND(ISNUMBER(OFFSET('Sanitation Data'!$G$11,0,10*ROW('Sanitation Data'!G195))),'Data Summary'!DC201="Yes"),OFFSET('Sanitation Data'!$G$11,0,10*ROW('Sanitation Data'!G195)),NA())</f>
        <v>#N/A</v>
      </c>
      <c r="AO201" s="517" t="e">
        <f ca="1">+IF(AND(ISNUMBER(OFFSET('Sanitation Data'!$G$12,0,10*ROW('Sanitation Data'!G195))),'Data Summary'!DD201="Yes"),OFFSET('Sanitation Data'!$G$12,0,10*ROW('Sanitation Data'!G195)),NA())</f>
        <v>#N/A</v>
      </c>
      <c r="AP201" s="517" t="e">
        <f ca="1">+IF(AND(ISNUMBER(OFFSET('Sanitation Data'!$H$4,0,10*ROW('Sanitation Data'!H195))),'Data Summary'!DE201="Yes"),100-OFFSET('Sanitation Data'!$H$4,0,10*ROW('Sanitation Data'!H195)),NA())</f>
        <v>#N/A</v>
      </c>
      <c r="AQ201" s="517" t="e">
        <f ca="1">+IF(AND(ISNUMBER(OFFSET('Sanitation Data'!$H$6,0,10*ROW('Sanitation Data'!H195))),'Data Summary'!DF201="Yes"),OFFSET('Sanitation Data'!$H$6,0,10*ROW('Sanitation Data'!H195)),NA())</f>
        <v>#N/A</v>
      </c>
      <c r="AR201" s="517" t="e">
        <f ca="1">+IF(AND(ISNUMBER(OFFSET('Sanitation Data'!$H$10,0,10*ROW('Sanitation Data'!H195))),'Data Summary'!DG201="Yes"),OFFSET('Sanitation Data'!$H$10,0,10*ROW('Sanitation Data'!H195)),NA())</f>
        <v>#N/A</v>
      </c>
      <c r="AS201" s="517" t="e">
        <f ca="1">+IF(AND(ISNUMBER(OFFSET('Sanitation Data'!$H$11,0,10*ROW('Sanitation Data'!H195))),'Data Summary'!DH201="Yes"),OFFSET('Sanitation Data'!$H$11,0,10*ROW('Sanitation Data'!H195)),NA())</f>
        <v>#N/A</v>
      </c>
      <c r="AT201" s="517" t="e">
        <f ca="1">+IF(AND(ISNUMBER(OFFSET('Sanitation Data'!$H$12,0,10*ROW('Sanitation Data'!H195))),'Data Summary'!DI201="Yes"),OFFSET('Sanitation Data'!$H$12,0,10*ROW('Sanitation Data'!H195)),NA())</f>
        <v>#N/A</v>
      </c>
      <c r="AU201" s="517" t="e">
        <f ca="1">+IF(AND(ISNUMBER(OFFSET('Sanitation Data'!$I$4,0,10*ROW('Sanitation Data'!I195))),'Data Summary'!DJ201="Yes"),100-OFFSET('Sanitation Data'!$I$4,0,10*ROW('Sanitation Data'!I195)),NA())</f>
        <v>#N/A</v>
      </c>
      <c r="AV201" s="517" t="e">
        <f ca="1">+IF(AND(ISNUMBER(OFFSET('Sanitation Data'!$I$6,0,10*ROW('Sanitation Data'!I195))),'Data Summary'!DK201="Yes"),OFFSET('Sanitation Data'!$I$6,0,10*ROW('Sanitation Data'!I195)),NA())</f>
        <v>#N/A</v>
      </c>
      <c r="AW201" s="517" t="e">
        <f ca="1">+IF(AND(ISNUMBER(OFFSET('Sanitation Data'!$I$10,0,10*ROW('Sanitation Data'!I195))),'Data Summary'!DL201="Yes"),OFFSET('Sanitation Data'!$I$10,0,10*ROW('Sanitation Data'!I195)),NA())</f>
        <v>#N/A</v>
      </c>
      <c r="AX201" s="517" t="e">
        <f ca="1">+IF(AND(ISNUMBER(OFFSET('Sanitation Data'!$I$11,0,10*ROW('Sanitation Data'!I195))),'Data Summary'!DM201="Yes"),OFFSET('Sanitation Data'!$I$11,0,10*ROW('Sanitation Data'!I195)),NA())</f>
        <v>#N/A</v>
      </c>
      <c r="AY201" s="517" t="e">
        <f ca="1">+IF(AND(ISNUMBER(OFFSET('Sanitation Data'!$I$12,0,10*ROW('Sanitation Data'!I195))),'Data Summary'!DN201="Yes"),OFFSET('Sanitation Data'!$I$12,0,10*ROW('Sanitation Data'!I195)),NA())</f>
        <v>#N/A</v>
      </c>
      <c r="AZ201" s="518" t="e">
        <f ca="1">+IF(AND(ISNUMBER(OFFSET('Hygiene Data'!$D$5,0,10*ROW('Hygiene Data'!D195))),'Data Summary'!DO201="Yes"),OFFSET('Hygiene Data'!$D$5,0,10*ROW('Hygiene Data'!D195)),NA())</f>
        <v>#N/A</v>
      </c>
      <c r="BA201" s="518" t="e">
        <f ca="1">+IF(AND(ISNUMBER(OFFSET('Hygiene Data'!$D$7,0,10*ROW('Hygiene Data'!D195))),'Data Summary'!DP201="Yes"),OFFSET('Hygiene Data'!$D$7,0,10*ROW('Hygiene Data'!D195)),NA())</f>
        <v>#N/A</v>
      </c>
      <c r="BB201" s="518" t="e">
        <f ca="1">+IF(AND(ISNUMBER(OFFSET('Hygiene Data'!$D$9,0,10*ROW('Hygiene Data'!D195))),'Data Summary'!DQ201="Yes"),OFFSET('Hygiene Data'!$D$9,0,10*ROW('Hygiene Data'!D195)),NA())</f>
        <v>#N/A</v>
      </c>
      <c r="BC201" s="518" t="e">
        <f ca="1">+IF(AND(ISNUMBER(OFFSET('Hygiene Data'!$E$5,0,10*ROW('Hygiene Data'!E195))),'Data Summary'!DR201="Yes"),OFFSET('Hygiene Data'!$E$5,0,10*ROW('Hygiene Data'!E195)),NA())</f>
        <v>#N/A</v>
      </c>
      <c r="BD201" s="518" t="e">
        <f ca="1">+IF(AND(ISNUMBER(OFFSET('Hygiene Data'!$E$7,0,10*ROW('Hygiene Data'!E195))),'Data Summary'!DS201="Yes"),OFFSET('Hygiene Data'!$E$7,0,10*ROW('Hygiene Data'!E195)),NA())</f>
        <v>#N/A</v>
      </c>
      <c r="BE201" s="518" t="e">
        <f ca="1">+IF(AND(ISNUMBER(OFFSET('Hygiene Data'!$E$9,0,10*ROW('Hygiene Data'!E195))),'Data Summary'!DT201="Yes"),OFFSET('Hygiene Data'!$E$9,0,10*ROW('Hygiene Data'!E195)),NA())</f>
        <v>#N/A</v>
      </c>
      <c r="BF201" s="518" t="e">
        <f ca="1">+IF(AND(ISNUMBER(OFFSET('Hygiene Data'!$F$5,0,10*ROW('Hygiene Data'!F195))),'Data Summary'!DU201="Yes"),OFFSET('Hygiene Data'!$F$5,0,10*ROW('Hygiene Data'!F195)),NA())</f>
        <v>#N/A</v>
      </c>
      <c r="BG201" s="518" t="e">
        <f ca="1">+IF(AND(ISNUMBER(OFFSET('Hygiene Data'!$F$7,0,10*ROW('Hygiene Data'!F195))),'Data Summary'!DV201="Yes"),OFFSET('Hygiene Data'!$F$7,0,10*ROW('Hygiene Data'!F195)),NA())</f>
        <v>#N/A</v>
      </c>
      <c r="BH201" s="518" t="e">
        <f ca="1">+IF(AND(ISNUMBER(OFFSET('Hygiene Data'!$F$9,0,10*ROW('Hygiene Data'!F195))),'Data Summary'!DW201="Yes"),OFFSET('Hygiene Data'!$F$9,0,10*ROW('Hygiene Data'!F195)),NA())</f>
        <v>#N/A</v>
      </c>
      <c r="BI201" s="518" t="e">
        <f ca="1">+IF(AND(ISNUMBER(OFFSET('Hygiene Data'!$G$5,0,10*ROW('Hygiene Data'!G195))),'Data Summary'!DX201="Yes"),OFFSET('Hygiene Data'!$G$5,0,10*ROW('Hygiene Data'!G195)),NA())</f>
        <v>#N/A</v>
      </c>
      <c r="BJ201" s="518" t="e">
        <f ca="1">+IF(AND(ISNUMBER(OFFSET('Hygiene Data'!$G$7,0,10*ROW('Hygiene Data'!G195))),'Data Summary'!DY201="Yes"),OFFSET('Hygiene Data'!$G$7,0,10*ROW('Hygiene Data'!G195)),NA())</f>
        <v>#N/A</v>
      </c>
      <c r="BK201" s="518" t="e">
        <f ca="1">+IF(AND(ISNUMBER(OFFSET('Hygiene Data'!$G$9,0,10*ROW('Hygiene Data'!G195))),'Data Summary'!DZ201="Yes"),OFFSET('Hygiene Data'!$G$9,0,10*ROW('Hygiene Data'!G195)),NA())</f>
        <v>#N/A</v>
      </c>
      <c r="BL201" s="518" t="e">
        <f ca="1">+IF(AND(ISNUMBER(OFFSET('Hygiene Data'!$H$5,0,10*ROW('Hygiene Data'!H195))),'Data Summary'!EA201="Yes"),OFFSET('Hygiene Data'!$H$5,0,10*ROW('Hygiene Data'!H195)),NA())</f>
        <v>#N/A</v>
      </c>
      <c r="BM201" s="518" t="e">
        <f ca="1">+IF(AND(ISNUMBER(OFFSET('Hygiene Data'!$H$7,0,10*ROW('Hygiene Data'!H195))),'Data Summary'!EB201="Yes"),OFFSET('Hygiene Data'!$H$7,0,10*ROW('Hygiene Data'!H195)),NA())</f>
        <v>#N/A</v>
      </c>
      <c r="BN201" s="518" t="e">
        <f ca="1">+IF(AND(ISNUMBER(OFFSET('Hygiene Data'!$H$9,0,10*ROW('Hygiene Data'!H195))),'Data Summary'!EC201="Yes"),OFFSET('Hygiene Data'!$H$9,0,10*ROW('Hygiene Data'!H195)),NA())</f>
        <v>#N/A</v>
      </c>
      <c r="BO201" s="518" t="e">
        <f ca="1">+IF(AND(ISNUMBER(OFFSET('Hygiene Data'!$I$5,0,10*ROW('Hygiene Data'!I195))),'Data Summary'!ED201="Yes"),OFFSET('Hygiene Data'!$I$5,0,10*ROW('Hygiene Data'!I195)),NA())</f>
        <v>#N/A</v>
      </c>
      <c r="BP201" s="518" t="e">
        <f ca="1">+IF(AND(ISNUMBER(OFFSET('Hygiene Data'!$I$7,0,10*ROW('Hygiene Data'!I195))),'Data Summary'!EE201="Yes"),OFFSET('Hygiene Data'!$I$7,0,10*ROW('Hygiene Data'!I195)),NA())</f>
        <v>#N/A</v>
      </c>
      <c r="BQ201" s="518" t="e">
        <f ca="1">+IF(AND(ISNUMBER(OFFSET('Hygiene Data'!$I$9,0,10*ROW('Hygiene Data'!I195))),'Data Summary'!EF201="Yes"),OFFSET('Hygiene Data'!$I$9,0,10*ROW('Hygiene Data'!I195)),NA())</f>
        <v>#N/A</v>
      </c>
    </row>
    <row r="202" spans="1:69" x14ac:dyDescent="0.25">
      <c r="A202" s="514" t="e">
        <f ca="1">+RIGHT('Data Summary'!A202,LEN('Data Summary'!A202)-9)</f>
        <v>#VALUE!</v>
      </c>
      <c r="B202" s="488" t="str">
        <f ca="1">+IF(ISTEXT('Data Summary'!B202),'Data Summary'!B202,"")</f>
        <v/>
      </c>
      <c r="C202" s="515" t="e">
        <f ca="1">+VALUE('Data Summary'!C202)</f>
        <v>#VALUE!</v>
      </c>
      <c r="D202" s="516" t="e">
        <f ca="1">+IF(AND(ISNUMBER(OFFSET('Water Data'!$D$4,0,10*ROW('Water Data'!D196))),'Data Summary'!BS202="Yes"),100-OFFSET('Water Data'!$D$4,0,10*ROW('Water Data'!D196)),NA())</f>
        <v>#N/A</v>
      </c>
      <c r="E202" s="516" t="e">
        <f ca="1">+IF(AND(ISNUMBER(OFFSET('Water Data'!$D$6,0,10*ROW('Water Data'!D196))),'Data Summary'!BT202="Yes"),OFFSET('Water Data'!$D$6,0,10*ROW('Water Data'!D196)),NA())</f>
        <v>#N/A</v>
      </c>
      <c r="F202" s="516" t="e">
        <f ca="1">+IF(AND(ISNUMBER(OFFSET('Water Data'!$D$9,0,10*ROW('Water Data'!D196))),'Data Summary'!BU202="Yes"),OFFSET('Water Data'!$D$9,0,10*ROW('Water Data'!D196)),NA())</f>
        <v>#N/A</v>
      </c>
      <c r="G202" s="516" t="e">
        <f ca="1">+IF(AND(ISNUMBER(OFFSET('Water Data'!$E$4,0,10*ROW('Water Data'!E196))),'Data Summary'!BV202="Yes"),100-OFFSET('Water Data'!$E$4,0,10*ROW('Water Data'!E196)),NA())</f>
        <v>#N/A</v>
      </c>
      <c r="H202" s="516" t="e">
        <f ca="1">+IF(AND(ISNUMBER(OFFSET('Water Data'!$E$6,0,10*ROW('Water Data'!E196))),'Data Summary'!BW202="Yes"),OFFSET('Water Data'!$E$6,0,10*ROW('Water Data'!E196)),NA())</f>
        <v>#N/A</v>
      </c>
      <c r="I202" s="516" t="e">
        <f ca="1">+IF(AND(ISNUMBER(OFFSET('Water Data'!$E$9,0,10*ROW('Water Data'!E196))),'Data Summary'!BX202="Yes"),OFFSET('Water Data'!$E$9,0,10*ROW('Water Data'!E196)),NA())</f>
        <v>#N/A</v>
      </c>
      <c r="J202" s="516" t="e">
        <f ca="1">+IF(AND(ISNUMBER(OFFSET('Water Data'!$F$4,0,10*ROW('Water Data'!F196))),'Data Summary'!BY202="Yes"),100-OFFSET('Water Data'!$F$4,0,10*ROW('Water Data'!F196)),NA())</f>
        <v>#N/A</v>
      </c>
      <c r="K202" s="516" t="e">
        <f ca="1">+IF(AND(ISNUMBER(OFFSET('Water Data'!$F$6,0,10*ROW('Water Data'!F196))),'Data Summary'!BZ202="Yes"),OFFSET('Water Data'!$F$6,0,10*ROW('Water Data'!F196)),NA())</f>
        <v>#N/A</v>
      </c>
      <c r="L202" s="516" t="e">
        <f ca="1">+IF(AND(ISNUMBER(OFFSET('Water Data'!$F$9,0,10*ROW('Water Data'!F196))),'Data Summary'!CA202="Yes"),OFFSET('Water Data'!$F$9,0,10*ROW('Water Data'!F196)),NA())</f>
        <v>#N/A</v>
      </c>
      <c r="M202" s="516" t="e">
        <f ca="1">+IF(AND(ISNUMBER(OFFSET('Water Data'!$G$4,0,10*ROW('Water Data'!G196))),'Data Summary'!CB202="Yes"),100-OFFSET('Water Data'!$G$4,0,10*ROW('Water Data'!G196)),NA())</f>
        <v>#N/A</v>
      </c>
      <c r="N202" s="516" t="e">
        <f ca="1">+IF(AND(ISNUMBER(OFFSET('Water Data'!$G$6,0,10*ROW('Water Data'!G196))),'Data Summary'!CC202="Yes"),OFFSET('Water Data'!$G$6,0,10*ROW('Water Data'!G196)),NA())</f>
        <v>#N/A</v>
      </c>
      <c r="O202" s="516" t="e">
        <f ca="1">+IF(AND(ISNUMBER(OFFSET('Water Data'!$G$9,0,10*ROW('Water Data'!G196))),'Data Summary'!CD202="Yes"),OFFSET('Water Data'!$G$9,0,10*ROW('Water Data'!G196)),NA())</f>
        <v>#N/A</v>
      </c>
      <c r="P202" s="516" t="e">
        <f ca="1">+IF(AND(ISNUMBER(OFFSET('Water Data'!$H$4,0,10*ROW('Water Data'!H196))),'Data Summary'!CE202="Yes"),100-OFFSET('Water Data'!$H$4,0,10*ROW('Water Data'!H196)),NA())</f>
        <v>#N/A</v>
      </c>
      <c r="Q202" s="516" t="e">
        <f ca="1">+IF(AND(ISNUMBER(OFFSET('Water Data'!$H$6,0,10*ROW('Water Data'!H196))),'Data Summary'!CF202="Yes"),OFFSET('Water Data'!$H$6,0,10*ROW('Water Data'!H196)),NA())</f>
        <v>#N/A</v>
      </c>
      <c r="R202" s="516" t="e">
        <f ca="1">+IF(AND(ISNUMBER(OFFSET('Water Data'!$H$9,0,10*ROW('Water Data'!H196))),'Data Summary'!CG202="Yes"),OFFSET('Water Data'!$H$9,0,10*ROW('Water Data'!H196)),NA())</f>
        <v>#N/A</v>
      </c>
      <c r="S202" s="516" t="e">
        <f ca="1">+IF(AND(ISNUMBER(OFFSET('Water Data'!$I$4,0,10*ROW('Water Data'!I196))),'Data Summary'!CH202="Yes"),100-OFFSET('Water Data'!$I$4,0,10*ROW('Water Data'!I196)),NA())</f>
        <v>#N/A</v>
      </c>
      <c r="T202" s="516" t="e">
        <f ca="1">+IF(AND(ISNUMBER(OFFSET('Water Data'!$I$6,0,10*ROW('Water Data'!I196))),'Data Summary'!CI202="Yes"),OFFSET('Water Data'!$I$6,0,10*ROW('Water Data'!I196)),NA())</f>
        <v>#N/A</v>
      </c>
      <c r="U202" s="516" t="e">
        <f ca="1">+IF(AND(ISNUMBER(OFFSET('Water Data'!$I$9,0,10*ROW('Water Data'!I196))),'Data Summary'!CJ202="Yes"),OFFSET('Water Data'!$I$9,0,10*ROW('Water Data'!I196)),NA())</f>
        <v>#N/A</v>
      </c>
      <c r="V202" s="517" t="e">
        <f ca="1">+IF(AND(ISNUMBER(OFFSET('Sanitation Data'!$D$4,0,10*ROW('Sanitation Data'!D196))),'Data Summary'!CK202="Yes"),100-OFFSET('Sanitation Data'!$D$4,0,10*ROW('Sanitation Data'!D196)),NA())</f>
        <v>#N/A</v>
      </c>
      <c r="W202" s="517" t="e">
        <f ca="1">+IF(AND(ISNUMBER(OFFSET('Sanitation Data'!$D$6,0,10*ROW('Sanitation Data'!D196))),'Data Summary'!CL202="Yes"),OFFSET('Sanitation Data'!$D$6,0,10*ROW('Sanitation Data'!D196)),NA())</f>
        <v>#N/A</v>
      </c>
      <c r="X202" s="517" t="e">
        <f ca="1">+IF(AND(ISNUMBER(OFFSET('Sanitation Data'!$D$10,0,10*ROW('Sanitation Data'!D196))),'Data Summary'!CM202="Yes"),OFFSET('Sanitation Data'!$D$10,0,10*ROW('Sanitation Data'!D196)),NA())</f>
        <v>#N/A</v>
      </c>
      <c r="Y202" s="517" t="e">
        <f ca="1">+IF(AND(ISNUMBER(OFFSET('Sanitation Data'!$D$11,0,10*ROW('Sanitation Data'!D196))),'Data Summary'!CN202="Yes"),OFFSET('Sanitation Data'!$D$11,0,10*ROW('Sanitation Data'!D196)),NA())</f>
        <v>#N/A</v>
      </c>
      <c r="Z202" s="517" t="e">
        <f ca="1">+IF(AND(ISNUMBER(OFFSET('Sanitation Data'!$D$12,0,10*ROW('Sanitation Data'!D196))),'Data Summary'!CO202="Yes"),OFFSET('Sanitation Data'!$D$12,0,10*ROW('Sanitation Data'!D196)),NA())</f>
        <v>#N/A</v>
      </c>
      <c r="AA202" s="517" t="e">
        <f ca="1">+IF(AND(ISNUMBER(OFFSET('Sanitation Data'!$E$4,0,10*ROW('Sanitation Data'!E196))),'Data Summary'!CP202="Yes"),100-OFFSET('Sanitation Data'!$E$4,0,10*ROW('Sanitation Data'!E196)),NA())</f>
        <v>#N/A</v>
      </c>
      <c r="AB202" s="517" t="e">
        <f ca="1">+IF(AND(ISNUMBER(OFFSET('Sanitation Data'!$E$6,0,10*ROW('Sanitation Data'!E196))),'Data Summary'!CQ202="Yes"),OFFSET('Sanitation Data'!$E$6,0,10*ROW('Sanitation Data'!E196)),NA())</f>
        <v>#N/A</v>
      </c>
      <c r="AC202" s="517" t="e">
        <f ca="1">+IF(AND(ISNUMBER(OFFSET('Sanitation Data'!$E$10,0,10*ROW('Sanitation Data'!E196))),'Data Summary'!CR202="Yes"),OFFSET('Sanitation Data'!$E$10,0,10*ROW('Sanitation Data'!E196)),NA())</f>
        <v>#N/A</v>
      </c>
      <c r="AD202" s="517" t="e">
        <f ca="1">+IF(AND(ISNUMBER(OFFSET('Sanitation Data'!$E$11,0,10*ROW('Sanitation Data'!E196))),'Data Summary'!CS202="Yes"),OFFSET('Sanitation Data'!$E$11,0,10*ROW('Sanitation Data'!E196)),NA())</f>
        <v>#N/A</v>
      </c>
      <c r="AE202" s="517" t="e">
        <f ca="1">+IF(AND(ISNUMBER(OFFSET('Sanitation Data'!$E$12,0,10*ROW('Sanitation Data'!E196))),'Data Summary'!CT202="Yes"),OFFSET('Sanitation Data'!$E$12,0,10*ROW('Sanitation Data'!E196)),NA())</f>
        <v>#N/A</v>
      </c>
      <c r="AF202" s="517" t="e">
        <f ca="1">+IF(AND(ISNUMBER(OFFSET('Sanitation Data'!$F$4,0,10*ROW('Sanitation Data'!F196))),'Data Summary'!CU202="Yes"),100-OFFSET('Sanitation Data'!$F$4,0,10*ROW('Sanitation Data'!F196)),NA())</f>
        <v>#N/A</v>
      </c>
      <c r="AG202" s="517" t="e">
        <f ca="1">+IF(AND(ISNUMBER(OFFSET('Sanitation Data'!$F$6,0,10*ROW('Sanitation Data'!F196))),'Data Summary'!CV202="Yes"),OFFSET('Sanitation Data'!$F$6,0,10*ROW('Sanitation Data'!F196)),NA())</f>
        <v>#N/A</v>
      </c>
      <c r="AH202" s="517" t="e">
        <f ca="1">+IF(AND(ISNUMBER(OFFSET('Sanitation Data'!$F$10,0,10*ROW('Sanitation Data'!F196))),'Data Summary'!CW202="Yes"),OFFSET('Sanitation Data'!$F$10,0,10*ROW('Sanitation Data'!F196)),NA())</f>
        <v>#N/A</v>
      </c>
      <c r="AI202" s="517" t="e">
        <f ca="1">+IF(AND(ISNUMBER(OFFSET('Sanitation Data'!$F$11,0,10*ROW('Sanitation Data'!F196))),'Data Summary'!CX202="Yes"),OFFSET('Sanitation Data'!$F$11,0,10*ROW('Sanitation Data'!F196)),NA())</f>
        <v>#N/A</v>
      </c>
      <c r="AJ202" s="517" t="e">
        <f ca="1">+IF(AND(ISNUMBER(OFFSET('Sanitation Data'!$F$12,0,10*ROW('Sanitation Data'!F196))),'Data Summary'!CY202="Yes"),OFFSET('Sanitation Data'!$F$12,0,10*ROW('Sanitation Data'!F196)),NA())</f>
        <v>#N/A</v>
      </c>
      <c r="AK202" s="517" t="e">
        <f ca="1">+IF(AND(ISNUMBER(OFFSET('Sanitation Data'!$G$4,0,10*ROW('Sanitation Data'!G196))),'Data Summary'!CZ202="Yes"),100-OFFSET('Sanitation Data'!$G$4,0,10*ROW('Sanitation Data'!G196)),NA())</f>
        <v>#N/A</v>
      </c>
      <c r="AL202" s="517" t="e">
        <f ca="1">+IF(AND(ISNUMBER(OFFSET('Sanitation Data'!$G$6,0,10*ROW('Sanitation Data'!G196))),'Data Summary'!DA202="Yes"),OFFSET('Sanitation Data'!$G$6,0,10*ROW('Sanitation Data'!G196)),NA())</f>
        <v>#N/A</v>
      </c>
      <c r="AM202" s="517" t="e">
        <f ca="1">+IF(AND(ISNUMBER(OFFSET('Sanitation Data'!$G$10,0,10*ROW('Sanitation Data'!G196))),'Data Summary'!DB202="Yes"),OFFSET('Sanitation Data'!$G$10,0,10*ROW('Sanitation Data'!G196)),NA())</f>
        <v>#N/A</v>
      </c>
      <c r="AN202" s="517" t="e">
        <f ca="1">+IF(AND(ISNUMBER(OFFSET('Sanitation Data'!$G$11,0,10*ROW('Sanitation Data'!G196))),'Data Summary'!DC202="Yes"),OFFSET('Sanitation Data'!$G$11,0,10*ROW('Sanitation Data'!G196)),NA())</f>
        <v>#N/A</v>
      </c>
      <c r="AO202" s="517" t="e">
        <f ca="1">+IF(AND(ISNUMBER(OFFSET('Sanitation Data'!$G$12,0,10*ROW('Sanitation Data'!G196))),'Data Summary'!DD202="Yes"),OFFSET('Sanitation Data'!$G$12,0,10*ROW('Sanitation Data'!G196)),NA())</f>
        <v>#N/A</v>
      </c>
      <c r="AP202" s="517" t="e">
        <f ca="1">+IF(AND(ISNUMBER(OFFSET('Sanitation Data'!$H$4,0,10*ROW('Sanitation Data'!H196))),'Data Summary'!DE202="Yes"),100-OFFSET('Sanitation Data'!$H$4,0,10*ROW('Sanitation Data'!H196)),NA())</f>
        <v>#N/A</v>
      </c>
      <c r="AQ202" s="517" t="e">
        <f ca="1">+IF(AND(ISNUMBER(OFFSET('Sanitation Data'!$H$6,0,10*ROW('Sanitation Data'!H196))),'Data Summary'!DF202="Yes"),OFFSET('Sanitation Data'!$H$6,0,10*ROW('Sanitation Data'!H196)),NA())</f>
        <v>#N/A</v>
      </c>
      <c r="AR202" s="517" t="e">
        <f ca="1">+IF(AND(ISNUMBER(OFFSET('Sanitation Data'!$H$10,0,10*ROW('Sanitation Data'!H196))),'Data Summary'!DG202="Yes"),OFFSET('Sanitation Data'!$H$10,0,10*ROW('Sanitation Data'!H196)),NA())</f>
        <v>#N/A</v>
      </c>
      <c r="AS202" s="517" t="e">
        <f ca="1">+IF(AND(ISNUMBER(OFFSET('Sanitation Data'!$H$11,0,10*ROW('Sanitation Data'!H196))),'Data Summary'!DH202="Yes"),OFFSET('Sanitation Data'!$H$11,0,10*ROW('Sanitation Data'!H196)),NA())</f>
        <v>#N/A</v>
      </c>
      <c r="AT202" s="517" t="e">
        <f ca="1">+IF(AND(ISNUMBER(OFFSET('Sanitation Data'!$H$12,0,10*ROW('Sanitation Data'!H196))),'Data Summary'!DI202="Yes"),OFFSET('Sanitation Data'!$H$12,0,10*ROW('Sanitation Data'!H196)),NA())</f>
        <v>#N/A</v>
      </c>
      <c r="AU202" s="517" t="e">
        <f ca="1">+IF(AND(ISNUMBER(OFFSET('Sanitation Data'!$I$4,0,10*ROW('Sanitation Data'!I196))),'Data Summary'!DJ202="Yes"),100-OFFSET('Sanitation Data'!$I$4,0,10*ROW('Sanitation Data'!I196)),NA())</f>
        <v>#N/A</v>
      </c>
      <c r="AV202" s="517" t="e">
        <f ca="1">+IF(AND(ISNUMBER(OFFSET('Sanitation Data'!$I$6,0,10*ROW('Sanitation Data'!I196))),'Data Summary'!DK202="Yes"),OFFSET('Sanitation Data'!$I$6,0,10*ROW('Sanitation Data'!I196)),NA())</f>
        <v>#N/A</v>
      </c>
      <c r="AW202" s="517" t="e">
        <f ca="1">+IF(AND(ISNUMBER(OFFSET('Sanitation Data'!$I$10,0,10*ROW('Sanitation Data'!I196))),'Data Summary'!DL202="Yes"),OFFSET('Sanitation Data'!$I$10,0,10*ROW('Sanitation Data'!I196)),NA())</f>
        <v>#N/A</v>
      </c>
      <c r="AX202" s="517" t="e">
        <f ca="1">+IF(AND(ISNUMBER(OFFSET('Sanitation Data'!$I$11,0,10*ROW('Sanitation Data'!I196))),'Data Summary'!DM202="Yes"),OFFSET('Sanitation Data'!$I$11,0,10*ROW('Sanitation Data'!I196)),NA())</f>
        <v>#N/A</v>
      </c>
      <c r="AY202" s="517" t="e">
        <f ca="1">+IF(AND(ISNUMBER(OFFSET('Sanitation Data'!$I$12,0,10*ROW('Sanitation Data'!I196))),'Data Summary'!DN202="Yes"),OFFSET('Sanitation Data'!$I$12,0,10*ROW('Sanitation Data'!I196)),NA())</f>
        <v>#N/A</v>
      </c>
      <c r="AZ202" s="518" t="e">
        <f ca="1">+IF(AND(ISNUMBER(OFFSET('Hygiene Data'!$D$5,0,10*ROW('Hygiene Data'!D196))),'Data Summary'!DO202="Yes"),OFFSET('Hygiene Data'!$D$5,0,10*ROW('Hygiene Data'!D196)),NA())</f>
        <v>#N/A</v>
      </c>
      <c r="BA202" s="518" t="e">
        <f ca="1">+IF(AND(ISNUMBER(OFFSET('Hygiene Data'!$D$7,0,10*ROW('Hygiene Data'!D196))),'Data Summary'!DP202="Yes"),OFFSET('Hygiene Data'!$D$7,0,10*ROW('Hygiene Data'!D196)),NA())</f>
        <v>#N/A</v>
      </c>
      <c r="BB202" s="518" t="e">
        <f ca="1">+IF(AND(ISNUMBER(OFFSET('Hygiene Data'!$D$9,0,10*ROW('Hygiene Data'!D196))),'Data Summary'!DQ202="Yes"),OFFSET('Hygiene Data'!$D$9,0,10*ROW('Hygiene Data'!D196)),NA())</f>
        <v>#N/A</v>
      </c>
      <c r="BC202" s="518" t="e">
        <f ca="1">+IF(AND(ISNUMBER(OFFSET('Hygiene Data'!$E$5,0,10*ROW('Hygiene Data'!E196))),'Data Summary'!DR202="Yes"),OFFSET('Hygiene Data'!$E$5,0,10*ROW('Hygiene Data'!E196)),NA())</f>
        <v>#N/A</v>
      </c>
      <c r="BD202" s="518" t="e">
        <f ca="1">+IF(AND(ISNUMBER(OFFSET('Hygiene Data'!$E$7,0,10*ROW('Hygiene Data'!E196))),'Data Summary'!DS202="Yes"),OFFSET('Hygiene Data'!$E$7,0,10*ROW('Hygiene Data'!E196)),NA())</f>
        <v>#N/A</v>
      </c>
      <c r="BE202" s="518" t="e">
        <f ca="1">+IF(AND(ISNUMBER(OFFSET('Hygiene Data'!$E$9,0,10*ROW('Hygiene Data'!E196))),'Data Summary'!DT202="Yes"),OFFSET('Hygiene Data'!$E$9,0,10*ROW('Hygiene Data'!E196)),NA())</f>
        <v>#N/A</v>
      </c>
      <c r="BF202" s="518" t="e">
        <f ca="1">+IF(AND(ISNUMBER(OFFSET('Hygiene Data'!$F$5,0,10*ROW('Hygiene Data'!F196))),'Data Summary'!DU202="Yes"),OFFSET('Hygiene Data'!$F$5,0,10*ROW('Hygiene Data'!F196)),NA())</f>
        <v>#N/A</v>
      </c>
      <c r="BG202" s="518" t="e">
        <f ca="1">+IF(AND(ISNUMBER(OFFSET('Hygiene Data'!$F$7,0,10*ROW('Hygiene Data'!F196))),'Data Summary'!DV202="Yes"),OFFSET('Hygiene Data'!$F$7,0,10*ROW('Hygiene Data'!F196)),NA())</f>
        <v>#N/A</v>
      </c>
      <c r="BH202" s="518" t="e">
        <f ca="1">+IF(AND(ISNUMBER(OFFSET('Hygiene Data'!$F$9,0,10*ROW('Hygiene Data'!F196))),'Data Summary'!DW202="Yes"),OFFSET('Hygiene Data'!$F$9,0,10*ROW('Hygiene Data'!F196)),NA())</f>
        <v>#N/A</v>
      </c>
      <c r="BI202" s="518" t="e">
        <f ca="1">+IF(AND(ISNUMBER(OFFSET('Hygiene Data'!$G$5,0,10*ROW('Hygiene Data'!G196))),'Data Summary'!DX202="Yes"),OFFSET('Hygiene Data'!$G$5,0,10*ROW('Hygiene Data'!G196)),NA())</f>
        <v>#N/A</v>
      </c>
      <c r="BJ202" s="518" t="e">
        <f ca="1">+IF(AND(ISNUMBER(OFFSET('Hygiene Data'!$G$7,0,10*ROW('Hygiene Data'!G196))),'Data Summary'!DY202="Yes"),OFFSET('Hygiene Data'!$G$7,0,10*ROW('Hygiene Data'!G196)),NA())</f>
        <v>#N/A</v>
      </c>
      <c r="BK202" s="518" t="e">
        <f ca="1">+IF(AND(ISNUMBER(OFFSET('Hygiene Data'!$G$9,0,10*ROW('Hygiene Data'!G196))),'Data Summary'!DZ202="Yes"),OFFSET('Hygiene Data'!$G$9,0,10*ROW('Hygiene Data'!G196)),NA())</f>
        <v>#N/A</v>
      </c>
      <c r="BL202" s="518" t="e">
        <f ca="1">+IF(AND(ISNUMBER(OFFSET('Hygiene Data'!$H$5,0,10*ROW('Hygiene Data'!H196))),'Data Summary'!EA202="Yes"),OFFSET('Hygiene Data'!$H$5,0,10*ROW('Hygiene Data'!H196)),NA())</f>
        <v>#N/A</v>
      </c>
      <c r="BM202" s="518" t="e">
        <f ca="1">+IF(AND(ISNUMBER(OFFSET('Hygiene Data'!$H$7,0,10*ROW('Hygiene Data'!H196))),'Data Summary'!EB202="Yes"),OFFSET('Hygiene Data'!$H$7,0,10*ROW('Hygiene Data'!H196)),NA())</f>
        <v>#N/A</v>
      </c>
      <c r="BN202" s="518" t="e">
        <f ca="1">+IF(AND(ISNUMBER(OFFSET('Hygiene Data'!$H$9,0,10*ROW('Hygiene Data'!H196))),'Data Summary'!EC202="Yes"),OFFSET('Hygiene Data'!$H$9,0,10*ROW('Hygiene Data'!H196)),NA())</f>
        <v>#N/A</v>
      </c>
      <c r="BO202" s="518" t="e">
        <f ca="1">+IF(AND(ISNUMBER(OFFSET('Hygiene Data'!$I$5,0,10*ROW('Hygiene Data'!I196))),'Data Summary'!ED202="Yes"),OFFSET('Hygiene Data'!$I$5,0,10*ROW('Hygiene Data'!I196)),NA())</f>
        <v>#N/A</v>
      </c>
      <c r="BP202" s="518" t="e">
        <f ca="1">+IF(AND(ISNUMBER(OFFSET('Hygiene Data'!$I$7,0,10*ROW('Hygiene Data'!I196))),'Data Summary'!EE202="Yes"),OFFSET('Hygiene Data'!$I$7,0,10*ROW('Hygiene Data'!I196)),NA())</f>
        <v>#N/A</v>
      </c>
      <c r="BQ202" s="518" t="e">
        <f ca="1">+IF(AND(ISNUMBER(OFFSET('Hygiene Data'!$I$9,0,10*ROW('Hygiene Data'!I196))),'Data Summary'!EF202="Yes"),OFFSET('Hygiene Data'!$I$9,0,10*ROW('Hygiene Data'!I196)),NA())</f>
        <v>#N/A</v>
      </c>
    </row>
    <row r="203" spans="1:69" x14ac:dyDescent="0.25">
      <c r="A203" s="514" t="e">
        <f ca="1">+RIGHT('Data Summary'!A203,LEN('Data Summary'!A203)-9)</f>
        <v>#VALUE!</v>
      </c>
      <c r="B203" s="488" t="str">
        <f ca="1">+IF(ISTEXT('Data Summary'!B203),'Data Summary'!B203,"")</f>
        <v/>
      </c>
      <c r="C203" s="515" t="e">
        <f ca="1">+VALUE('Data Summary'!C203)</f>
        <v>#VALUE!</v>
      </c>
      <c r="D203" s="516" t="e">
        <f ca="1">+IF(AND(ISNUMBER(OFFSET('Water Data'!$D$4,0,10*ROW('Water Data'!D197))),'Data Summary'!BS203="Yes"),100-OFFSET('Water Data'!$D$4,0,10*ROW('Water Data'!D197)),NA())</f>
        <v>#N/A</v>
      </c>
      <c r="E203" s="516" t="e">
        <f ca="1">+IF(AND(ISNUMBER(OFFSET('Water Data'!$D$6,0,10*ROW('Water Data'!D197))),'Data Summary'!BT203="Yes"),OFFSET('Water Data'!$D$6,0,10*ROW('Water Data'!D197)),NA())</f>
        <v>#N/A</v>
      </c>
      <c r="F203" s="516" t="e">
        <f ca="1">+IF(AND(ISNUMBER(OFFSET('Water Data'!$D$9,0,10*ROW('Water Data'!D197))),'Data Summary'!BU203="Yes"),OFFSET('Water Data'!$D$9,0,10*ROW('Water Data'!D197)),NA())</f>
        <v>#N/A</v>
      </c>
      <c r="G203" s="516" t="e">
        <f ca="1">+IF(AND(ISNUMBER(OFFSET('Water Data'!$E$4,0,10*ROW('Water Data'!E197))),'Data Summary'!BV203="Yes"),100-OFFSET('Water Data'!$E$4,0,10*ROW('Water Data'!E197)),NA())</f>
        <v>#N/A</v>
      </c>
      <c r="H203" s="516" t="e">
        <f ca="1">+IF(AND(ISNUMBER(OFFSET('Water Data'!$E$6,0,10*ROW('Water Data'!E197))),'Data Summary'!BW203="Yes"),OFFSET('Water Data'!$E$6,0,10*ROW('Water Data'!E197)),NA())</f>
        <v>#N/A</v>
      </c>
      <c r="I203" s="516" t="e">
        <f ca="1">+IF(AND(ISNUMBER(OFFSET('Water Data'!$E$9,0,10*ROW('Water Data'!E197))),'Data Summary'!BX203="Yes"),OFFSET('Water Data'!$E$9,0,10*ROW('Water Data'!E197)),NA())</f>
        <v>#N/A</v>
      </c>
      <c r="J203" s="516" t="e">
        <f ca="1">+IF(AND(ISNUMBER(OFFSET('Water Data'!$F$4,0,10*ROW('Water Data'!F197))),'Data Summary'!BY203="Yes"),100-OFFSET('Water Data'!$F$4,0,10*ROW('Water Data'!F197)),NA())</f>
        <v>#N/A</v>
      </c>
      <c r="K203" s="516" t="e">
        <f ca="1">+IF(AND(ISNUMBER(OFFSET('Water Data'!$F$6,0,10*ROW('Water Data'!F197))),'Data Summary'!BZ203="Yes"),OFFSET('Water Data'!$F$6,0,10*ROW('Water Data'!F197)),NA())</f>
        <v>#N/A</v>
      </c>
      <c r="L203" s="516" t="e">
        <f ca="1">+IF(AND(ISNUMBER(OFFSET('Water Data'!$F$9,0,10*ROW('Water Data'!F197))),'Data Summary'!CA203="Yes"),OFFSET('Water Data'!$F$9,0,10*ROW('Water Data'!F197)),NA())</f>
        <v>#N/A</v>
      </c>
      <c r="M203" s="516" t="e">
        <f ca="1">+IF(AND(ISNUMBER(OFFSET('Water Data'!$G$4,0,10*ROW('Water Data'!G197))),'Data Summary'!CB203="Yes"),100-OFFSET('Water Data'!$G$4,0,10*ROW('Water Data'!G197)),NA())</f>
        <v>#N/A</v>
      </c>
      <c r="N203" s="516" t="e">
        <f ca="1">+IF(AND(ISNUMBER(OFFSET('Water Data'!$G$6,0,10*ROW('Water Data'!G197))),'Data Summary'!CC203="Yes"),OFFSET('Water Data'!$G$6,0,10*ROW('Water Data'!G197)),NA())</f>
        <v>#N/A</v>
      </c>
      <c r="O203" s="516" t="e">
        <f ca="1">+IF(AND(ISNUMBER(OFFSET('Water Data'!$G$9,0,10*ROW('Water Data'!G197))),'Data Summary'!CD203="Yes"),OFFSET('Water Data'!$G$9,0,10*ROW('Water Data'!G197)),NA())</f>
        <v>#N/A</v>
      </c>
      <c r="P203" s="516" t="e">
        <f ca="1">+IF(AND(ISNUMBER(OFFSET('Water Data'!$H$4,0,10*ROW('Water Data'!H197))),'Data Summary'!CE203="Yes"),100-OFFSET('Water Data'!$H$4,0,10*ROW('Water Data'!H197)),NA())</f>
        <v>#N/A</v>
      </c>
      <c r="Q203" s="516" t="e">
        <f ca="1">+IF(AND(ISNUMBER(OFFSET('Water Data'!$H$6,0,10*ROW('Water Data'!H197))),'Data Summary'!CF203="Yes"),OFFSET('Water Data'!$H$6,0,10*ROW('Water Data'!H197)),NA())</f>
        <v>#N/A</v>
      </c>
      <c r="R203" s="516" t="e">
        <f ca="1">+IF(AND(ISNUMBER(OFFSET('Water Data'!$H$9,0,10*ROW('Water Data'!H197))),'Data Summary'!CG203="Yes"),OFFSET('Water Data'!$H$9,0,10*ROW('Water Data'!H197)),NA())</f>
        <v>#N/A</v>
      </c>
      <c r="S203" s="516" t="e">
        <f ca="1">+IF(AND(ISNUMBER(OFFSET('Water Data'!$I$4,0,10*ROW('Water Data'!I197))),'Data Summary'!CH203="Yes"),100-OFFSET('Water Data'!$I$4,0,10*ROW('Water Data'!I197)),NA())</f>
        <v>#N/A</v>
      </c>
      <c r="T203" s="516" t="e">
        <f ca="1">+IF(AND(ISNUMBER(OFFSET('Water Data'!$I$6,0,10*ROW('Water Data'!I197))),'Data Summary'!CI203="Yes"),OFFSET('Water Data'!$I$6,0,10*ROW('Water Data'!I197)),NA())</f>
        <v>#N/A</v>
      </c>
      <c r="U203" s="516" t="e">
        <f ca="1">+IF(AND(ISNUMBER(OFFSET('Water Data'!$I$9,0,10*ROW('Water Data'!I197))),'Data Summary'!CJ203="Yes"),OFFSET('Water Data'!$I$9,0,10*ROW('Water Data'!I197)),NA())</f>
        <v>#N/A</v>
      </c>
      <c r="V203" s="517" t="e">
        <f ca="1">+IF(AND(ISNUMBER(OFFSET('Sanitation Data'!$D$4,0,10*ROW('Sanitation Data'!D197))),'Data Summary'!CK203="Yes"),100-OFFSET('Sanitation Data'!$D$4,0,10*ROW('Sanitation Data'!D197)),NA())</f>
        <v>#N/A</v>
      </c>
      <c r="W203" s="517" t="e">
        <f ca="1">+IF(AND(ISNUMBER(OFFSET('Sanitation Data'!$D$6,0,10*ROW('Sanitation Data'!D197))),'Data Summary'!CL203="Yes"),OFFSET('Sanitation Data'!$D$6,0,10*ROW('Sanitation Data'!D197)),NA())</f>
        <v>#N/A</v>
      </c>
      <c r="X203" s="517" t="e">
        <f ca="1">+IF(AND(ISNUMBER(OFFSET('Sanitation Data'!$D$10,0,10*ROW('Sanitation Data'!D197))),'Data Summary'!CM203="Yes"),OFFSET('Sanitation Data'!$D$10,0,10*ROW('Sanitation Data'!D197)),NA())</f>
        <v>#N/A</v>
      </c>
      <c r="Y203" s="517" t="e">
        <f ca="1">+IF(AND(ISNUMBER(OFFSET('Sanitation Data'!$D$11,0,10*ROW('Sanitation Data'!D197))),'Data Summary'!CN203="Yes"),OFFSET('Sanitation Data'!$D$11,0,10*ROW('Sanitation Data'!D197)),NA())</f>
        <v>#N/A</v>
      </c>
      <c r="Z203" s="517" t="e">
        <f ca="1">+IF(AND(ISNUMBER(OFFSET('Sanitation Data'!$D$12,0,10*ROW('Sanitation Data'!D197))),'Data Summary'!CO203="Yes"),OFFSET('Sanitation Data'!$D$12,0,10*ROW('Sanitation Data'!D197)),NA())</f>
        <v>#N/A</v>
      </c>
      <c r="AA203" s="517" t="e">
        <f ca="1">+IF(AND(ISNUMBER(OFFSET('Sanitation Data'!$E$4,0,10*ROW('Sanitation Data'!E197))),'Data Summary'!CP203="Yes"),100-OFFSET('Sanitation Data'!$E$4,0,10*ROW('Sanitation Data'!E197)),NA())</f>
        <v>#N/A</v>
      </c>
      <c r="AB203" s="517" t="e">
        <f ca="1">+IF(AND(ISNUMBER(OFFSET('Sanitation Data'!$E$6,0,10*ROW('Sanitation Data'!E197))),'Data Summary'!CQ203="Yes"),OFFSET('Sanitation Data'!$E$6,0,10*ROW('Sanitation Data'!E197)),NA())</f>
        <v>#N/A</v>
      </c>
      <c r="AC203" s="517" t="e">
        <f ca="1">+IF(AND(ISNUMBER(OFFSET('Sanitation Data'!$E$10,0,10*ROW('Sanitation Data'!E197))),'Data Summary'!CR203="Yes"),OFFSET('Sanitation Data'!$E$10,0,10*ROW('Sanitation Data'!E197)),NA())</f>
        <v>#N/A</v>
      </c>
      <c r="AD203" s="517" t="e">
        <f ca="1">+IF(AND(ISNUMBER(OFFSET('Sanitation Data'!$E$11,0,10*ROW('Sanitation Data'!E197))),'Data Summary'!CS203="Yes"),OFFSET('Sanitation Data'!$E$11,0,10*ROW('Sanitation Data'!E197)),NA())</f>
        <v>#N/A</v>
      </c>
      <c r="AE203" s="517" t="e">
        <f ca="1">+IF(AND(ISNUMBER(OFFSET('Sanitation Data'!$E$12,0,10*ROW('Sanitation Data'!E197))),'Data Summary'!CT203="Yes"),OFFSET('Sanitation Data'!$E$12,0,10*ROW('Sanitation Data'!E197)),NA())</f>
        <v>#N/A</v>
      </c>
      <c r="AF203" s="517" t="e">
        <f ca="1">+IF(AND(ISNUMBER(OFFSET('Sanitation Data'!$F$4,0,10*ROW('Sanitation Data'!F197))),'Data Summary'!CU203="Yes"),100-OFFSET('Sanitation Data'!$F$4,0,10*ROW('Sanitation Data'!F197)),NA())</f>
        <v>#N/A</v>
      </c>
      <c r="AG203" s="517" t="e">
        <f ca="1">+IF(AND(ISNUMBER(OFFSET('Sanitation Data'!$F$6,0,10*ROW('Sanitation Data'!F197))),'Data Summary'!CV203="Yes"),OFFSET('Sanitation Data'!$F$6,0,10*ROW('Sanitation Data'!F197)),NA())</f>
        <v>#N/A</v>
      </c>
      <c r="AH203" s="517" t="e">
        <f ca="1">+IF(AND(ISNUMBER(OFFSET('Sanitation Data'!$F$10,0,10*ROW('Sanitation Data'!F197))),'Data Summary'!CW203="Yes"),OFFSET('Sanitation Data'!$F$10,0,10*ROW('Sanitation Data'!F197)),NA())</f>
        <v>#N/A</v>
      </c>
      <c r="AI203" s="517" t="e">
        <f ca="1">+IF(AND(ISNUMBER(OFFSET('Sanitation Data'!$F$11,0,10*ROW('Sanitation Data'!F197))),'Data Summary'!CX203="Yes"),OFFSET('Sanitation Data'!$F$11,0,10*ROW('Sanitation Data'!F197)),NA())</f>
        <v>#N/A</v>
      </c>
      <c r="AJ203" s="517" t="e">
        <f ca="1">+IF(AND(ISNUMBER(OFFSET('Sanitation Data'!$F$12,0,10*ROW('Sanitation Data'!F197))),'Data Summary'!CY203="Yes"),OFFSET('Sanitation Data'!$F$12,0,10*ROW('Sanitation Data'!F197)),NA())</f>
        <v>#N/A</v>
      </c>
      <c r="AK203" s="517" t="e">
        <f ca="1">+IF(AND(ISNUMBER(OFFSET('Sanitation Data'!$G$4,0,10*ROW('Sanitation Data'!G197))),'Data Summary'!CZ203="Yes"),100-OFFSET('Sanitation Data'!$G$4,0,10*ROW('Sanitation Data'!G197)),NA())</f>
        <v>#N/A</v>
      </c>
      <c r="AL203" s="517" t="e">
        <f ca="1">+IF(AND(ISNUMBER(OFFSET('Sanitation Data'!$G$6,0,10*ROW('Sanitation Data'!G197))),'Data Summary'!DA203="Yes"),OFFSET('Sanitation Data'!$G$6,0,10*ROW('Sanitation Data'!G197)),NA())</f>
        <v>#N/A</v>
      </c>
      <c r="AM203" s="517" t="e">
        <f ca="1">+IF(AND(ISNUMBER(OFFSET('Sanitation Data'!$G$10,0,10*ROW('Sanitation Data'!G197))),'Data Summary'!DB203="Yes"),OFFSET('Sanitation Data'!$G$10,0,10*ROW('Sanitation Data'!G197)),NA())</f>
        <v>#N/A</v>
      </c>
      <c r="AN203" s="517" t="e">
        <f ca="1">+IF(AND(ISNUMBER(OFFSET('Sanitation Data'!$G$11,0,10*ROW('Sanitation Data'!G197))),'Data Summary'!DC203="Yes"),OFFSET('Sanitation Data'!$G$11,0,10*ROW('Sanitation Data'!G197)),NA())</f>
        <v>#N/A</v>
      </c>
      <c r="AO203" s="517" t="e">
        <f ca="1">+IF(AND(ISNUMBER(OFFSET('Sanitation Data'!$G$12,0,10*ROW('Sanitation Data'!G197))),'Data Summary'!DD203="Yes"),OFFSET('Sanitation Data'!$G$12,0,10*ROW('Sanitation Data'!G197)),NA())</f>
        <v>#N/A</v>
      </c>
      <c r="AP203" s="517" t="e">
        <f ca="1">+IF(AND(ISNUMBER(OFFSET('Sanitation Data'!$H$4,0,10*ROW('Sanitation Data'!H197))),'Data Summary'!DE203="Yes"),100-OFFSET('Sanitation Data'!$H$4,0,10*ROW('Sanitation Data'!H197)),NA())</f>
        <v>#N/A</v>
      </c>
      <c r="AQ203" s="517" t="e">
        <f ca="1">+IF(AND(ISNUMBER(OFFSET('Sanitation Data'!$H$6,0,10*ROW('Sanitation Data'!H197))),'Data Summary'!DF203="Yes"),OFFSET('Sanitation Data'!$H$6,0,10*ROW('Sanitation Data'!H197)),NA())</f>
        <v>#N/A</v>
      </c>
      <c r="AR203" s="517" t="e">
        <f ca="1">+IF(AND(ISNUMBER(OFFSET('Sanitation Data'!$H$10,0,10*ROW('Sanitation Data'!H197))),'Data Summary'!DG203="Yes"),OFFSET('Sanitation Data'!$H$10,0,10*ROW('Sanitation Data'!H197)),NA())</f>
        <v>#N/A</v>
      </c>
      <c r="AS203" s="517" t="e">
        <f ca="1">+IF(AND(ISNUMBER(OFFSET('Sanitation Data'!$H$11,0,10*ROW('Sanitation Data'!H197))),'Data Summary'!DH203="Yes"),OFFSET('Sanitation Data'!$H$11,0,10*ROW('Sanitation Data'!H197)),NA())</f>
        <v>#N/A</v>
      </c>
      <c r="AT203" s="517" t="e">
        <f ca="1">+IF(AND(ISNUMBER(OFFSET('Sanitation Data'!$H$12,0,10*ROW('Sanitation Data'!H197))),'Data Summary'!DI203="Yes"),OFFSET('Sanitation Data'!$H$12,0,10*ROW('Sanitation Data'!H197)),NA())</f>
        <v>#N/A</v>
      </c>
      <c r="AU203" s="517" t="e">
        <f ca="1">+IF(AND(ISNUMBER(OFFSET('Sanitation Data'!$I$4,0,10*ROW('Sanitation Data'!I197))),'Data Summary'!DJ203="Yes"),100-OFFSET('Sanitation Data'!$I$4,0,10*ROW('Sanitation Data'!I197)),NA())</f>
        <v>#N/A</v>
      </c>
      <c r="AV203" s="517" t="e">
        <f ca="1">+IF(AND(ISNUMBER(OFFSET('Sanitation Data'!$I$6,0,10*ROW('Sanitation Data'!I197))),'Data Summary'!DK203="Yes"),OFFSET('Sanitation Data'!$I$6,0,10*ROW('Sanitation Data'!I197)),NA())</f>
        <v>#N/A</v>
      </c>
      <c r="AW203" s="517" t="e">
        <f ca="1">+IF(AND(ISNUMBER(OFFSET('Sanitation Data'!$I$10,0,10*ROW('Sanitation Data'!I197))),'Data Summary'!DL203="Yes"),OFFSET('Sanitation Data'!$I$10,0,10*ROW('Sanitation Data'!I197)),NA())</f>
        <v>#N/A</v>
      </c>
      <c r="AX203" s="517" t="e">
        <f ca="1">+IF(AND(ISNUMBER(OFFSET('Sanitation Data'!$I$11,0,10*ROW('Sanitation Data'!I197))),'Data Summary'!DM203="Yes"),OFFSET('Sanitation Data'!$I$11,0,10*ROW('Sanitation Data'!I197)),NA())</f>
        <v>#N/A</v>
      </c>
      <c r="AY203" s="517" t="e">
        <f ca="1">+IF(AND(ISNUMBER(OFFSET('Sanitation Data'!$I$12,0,10*ROW('Sanitation Data'!I197))),'Data Summary'!DN203="Yes"),OFFSET('Sanitation Data'!$I$12,0,10*ROW('Sanitation Data'!I197)),NA())</f>
        <v>#N/A</v>
      </c>
      <c r="AZ203" s="518" t="e">
        <f ca="1">+IF(AND(ISNUMBER(OFFSET('Hygiene Data'!$D$5,0,10*ROW('Hygiene Data'!D197))),'Data Summary'!DO203="Yes"),OFFSET('Hygiene Data'!$D$5,0,10*ROW('Hygiene Data'!D197)),NA())</f>
        <v>#N/A</v>
      </c>
      <c r="BA203" s="518" t="e">
        <f ca="1">+IF(AND(ISNUMBER(OFFSET('Hygiene Data'!$D$7,0,10*ROW('Hygiene Data'!D197))),'Data Summary'!DP203="Yes"),OFFSET('Hygiene Data'!$D$7,0,10*ROW('Hygiene Data'!D197)),NA())</f>
        <v>#N/A</v>
      </c>
      <c r="BB203" s="518" t="e">
        <f ca="1">+IF(AND(ISNUMBER(OFFSET('Hygiene Data'!$D$9,0,10*ROW('Hygiene Data'!D197))),'Data Summary'!DQ203="Yes"),OFFSET('Hygiene Data'!$D$9,0,10*ROW('Hygiene Data'!D197)),NA())</f>
        <v>#N/A</v>
      </c>
      <c r="BC203" s="518" t="e">
        <f ca="1">+IF(AND(ISNUMBER(OFFSET('Hygiene Data'!$E$5,0,10*ROW('Hygiene Data'!E197))),'Data Summary'!DR203="Yes"),OFFSET('Hygiene Data'!$E$5,0,10*ROW('Hygiene Data'!E197)),NA())</f>
        <v>#N/A</v>
      </c>
      <c r="BD203" s="518" t="e">
        <f ca="1">+IF(AND(ISNUMBER(OFFSET('Hygiene Data'!$E$7,0,10*ROW('Hygiene Data'!E197))),'Data Summary'!DS203="Yes"),OFFSET('Hygiene Data'!$E$7,0,10*ROW('Hygiene Data'!E197)),NA())</f>
        <v>#N/A</v>
      </c>
      <c r="BE203" s="518" t="e">
        <f ca="1">+IF(AND(ISNUMBER(OFFSET('Hygiene Data'!$E$9,0,10*ROW('Hygiene Data'!E197))),'Data Summary'!DT203="Yes"),OFFSET('Hygiene Data'!$E$9,0,10*ROW('Hygiene Data'!E197)),NA())</f>
        <v>#N/A</v>
      </c>
      <c r="BF203" s="518" t="e">
        <f ca="1">+IF(AND(ISNUMBER(OFFSET('Hygiene Data'!$F$5,0,10*ROW('Hygiene Data'!F197))),'Data Summary'!DU203="Yes"),OFFSET('Hygiene Data'!$F$5,0,10*ROW('Hygiene Data'!F197)),NA())</f>
        <v>#N/A</v>
      </c>
      <c r="BG203" s="518" t="e">
        <f ca="1">+IF(AND(ISNUMBER(OFFSET('Hygiene Data'!$F$7,0,10*ROW('Hygiene Data'!F197))),'Data Summary'!DV203="Yes"),OFFSET('Hygiene Data'!$F$7,0,10*ROW('Hygiene Data'!F197)),NA())</f>
        <v>#N/A</v>
      </c>
      <c r="BH203" s="518" t="e">
        <f ca="1">+IF(AND(ISNUMBER(OFFSET('Hygiene Data'!$F$9,0,10*ROW('Hygiene Data'!F197))),'Data Summary'!DW203="Yes"),OFFSET('Hygiene Data'!$F$9,0,10*ROW('Hygiene Data'!F197)),NA())</f>
        <v>#N/A</v>
      </c>
      <c r="BI203" s="518" t="e">
        <f ca="1">+IF(AND(ISNUMBER(OFFSET('Hygiene Data'!$G$5,0,10*ROW('Hygiene Data'!G197))),'Data Summary'!DX203="Yes"),OFFSET('Hygiene Data'!$G$5,0,10*ROW('Hygiene Data'!G197)),NA())</f>
        <v>#N/A</v>
      </c>
      <c r="BJ203" s="518" t="e">
        <f ca="1">+IF(AND(ISNUMBER(OFFSET('Hygiene Data'!$G$7,0,10*ROW('Hygiene Data'!G197))),'Data Summary'!DY203="Yes"),OFFSET('Hygiene Data'!$G$7,0,10*ROW('Hygiene Data'!G197)),NA())</f>
        <v>#N/A</v>
      </c>
      <c r="BK203" s="518" t="e">
        <f ca="1">+IF(AND(ISNUMBER(OFFSET('Hygiene Data'!$G$9,0,10*ROW('Hygiene Data'!G197))),'Data Summary'!DZ203="Yes"),OFFSET('Hygiene Data'!$G$9,0,10*ROW('Hygiene Data'!G197)),NA())</f>
        <v>#N/A</v>
      </c>
      <c r="BL203" s="518" t="e">
        <f ca="1">+IF(AND(ISNUMBER(OFFSET('Hygiene Data'!$H$5,0,10*ROW('Hygiene Data'!H197))),'Data Summary'!EA203="Yes"),OFFSET('Hygiene Data'!$H$5,0,10*ROW('Hygiene Data'!H197)),NA())</f>
        <v>#N/A</v>
      </c>
      <c r="BM203" s="518" t="e">
        <f ca="1">+IF(AND(ISNUMBER(OFFSET('Hygiene Data'!$H$7,0,10*ROW('Hygiene Data'!H197))),'Data Summary'!EB203="Yes"),OFFSET('Hygiene Data'!$H$7,0,10*ROW('Hygiene Data'!H197)),NA())</f>
        <v>#N/A</v>
      </c>
      <c r="BN203" s="518" t="e">
        <f ca="1">+IF(AND(ISNUMBER(OFFSET('Hygiene Data'!$H$9,0,10*ROW('Hygiene Data'!H197))),'Data Summary'!EC203="Yes"),OFFSET('Hygiene Data'!$H$9,0,10*ROW('Hygiene Data'!H197)),NA())</f>
        <v>#N/A</v>
      </c>
      <c r="BO203" s="518" t="e">
        <f ca="1">+IF(AND(ISNUMBER(OFFSET('Hygiene Data'!$I$5,0,10*ROW('Hygiene Data'!I197))),'Data Summary'!ED203="Yes"),OFFSET('Hygiene Data'!$I$5,0,10*ROW('Hygiene Data'!I197)),NA())</f>
        <v>#N/A</v>
      </c>
      <c r="BP203" s="518" t="e">
        <f ca="1">+IF(AND(ISNUMBER(OFFSET('Hygiene Data'!$I$7,0,10*ROW('Hygiene Data'!I197))),'Data Summary'!EE203="Yes"),OFFSET('Hygiene Data'!$I$7,0,10*ROW('Hygiene Data'!I197)),NA())</f>
        <v>#N/A</v>
      </c>
      <c r="BQ203" s="518" t="e">
        <f ca="1">+IF(AND(ISNUMBER(OFFSET('Hygiene Data'!$I$9,0,10*ROW('Hygiene Data'!I197))),'Data Summary'!EF203="Yes"),OFFSET('Hygiene Data'!$I$9,0,10*ROW('Hygiene Data'!I197)),NA())</f>
        <v>#N/A</v>
      </c>
    </row>
    <row r="204" spans="1:69" x14ac:dyDescent="0.25">
      <c r="A204" s="514" t="e">
        <f ca="1">+RIGHT('Data Summary'!A204,LEN('Data Summary'!A204)-9)</f>
        <v>#VALUE!</v>
      </c>
      <c r="B204" s="488" t="str">
        <f ca="1">+IF(ISTEXT('Data Summary'!B204),'Data Summary'!B204,"")</f>
        <v/>
      </c>
      <c r="C204" s="515" t="e">
        <f ca="1">+VALUE('Data Summary'!C204)</f>
        <v>#VALUE!</v>
      </c>
      <c r="D204" s="516" t="e">
        <f ca="1">+IF(AND(ISNUMBER(OFFSET('Water Data'!$D$4,0,10*ROW('Water Data'!D198))),'Data Summary'!BS204="Yes"),100-OFFSET('Water Data'!$D$4,0,10*ROW('Water Data'!D198)),NA())</f>
        <v>#N/A</v>
      </c>
      <c r="E204" s="516" t="e">
        <f ca="1">+IF(AND(ISNUMBER(OFFSET('Water Data'!$D$6,0,10*ROW('Water Data'!D198))),'Data Summary'!BT204="Yes"),OFFSET('Water Data'!$D$6,0,10*ROW('Water Data'!D198)),NA())</f>
        <v>#N/A</v>
      </c>
      <c r="F204" s="516" t="e">
        <f ca="1">+IF(AND(ISNUMBER(OFFSET('Water Data'!$D$9,0,10*ROW('Water Data'!D198))),'Data Summary'!BU204="Yes"),OFFSET('Water Data'!$D$9,0,10*ROW('Water Data'!D198)),NA())</f>
        <v>#N/A</v>
      </c>
      <c r="G204" s="516" t="e">
        <f ca="1">+IF(AND(ISNUMBER(OFFSET('Water Data'!$E$4,0,10*ROW('Water Data'!E198))),'Data Summary'!BV204="Yes"),100-OFFSET('Water Data'!$E$4,0,10*ROW('Water Data'!E198)),NA())</f>
        <v>#N/A</v>
      </c>
      <c r="H204" s="516" t="e">
        <f ca="1">+IF(AND(ISNUMBER(OFFSET('Water Data'!$E$6,0,10*ROW('Water Data'!E198))),'Data Summary'!BW204="Yes"),OFFSET('Water Data'!$E$6,0,10*ROW('Water Data'!E198)),NA())</f>
        <v>#N/A</v>
      </c>
      <c r="I204" s="516" t="e">
        <f ca="1">+IF(AND(ISNUMBER(OFFSET('Water Data'!$E$9,0,10*ROW('Water Data'!E198))),'Data Summary'!BX204="Yes"),OFFSET('Water Data'!$E$9,0,10*ROW('Water Data'!E198)),NA())</f>
        <v>#N/A</v>
      </c>
      <c r="J204" s="516" t="e">
        <f ca="1">+IF(AND(ISNUMBER(OFFSET('Water Data'!$F$4,0,10*ROW('Water Data'!F198))),'Data Summary'!BY204="Yes"),100-OFFSET('Water Data'!$F$4,0,10*ROW('Water Data'!F198)),NA())</f>
        <v>#N/A</v>
      </c>
      <c r="K204" s="516" t="e">
        <f ca="1">+IF(AND(ISNUMBER(OFFSET('Water Data'!$F$6,0,10*ROW('Water Data'!F198))),'Data Summary'!BZ204="Yes"),OFFSET('Water Data'!$F$6,0,10*ROW('Water Data'!F198)),NA())</f>
        <v>#N/A</v>
      </c>
      <c r="L204" s="516" t="e">
        <f ca="1">+IF(AND(ISNUMBER(OFFSET('Water Data'!$F$9,0,10*ROW('Water Data'!F198))),'Data Summary'!CA204="Yes"),OFFSET('Water Data'!$F$9,0,10*ROW('Water Data'!F198)),NA())</f>
        <v>#N/A</v>
      </c>
      <c r="M204" s="516" t="e">
        <f ca="1">+IF(AND(ISNUMBER(OFFSET('Water Data'!$G$4,0,10*ROW('Water Data'!G198))),'Data Summary'!CB204="Yes"),100-OFFSET('Water Data'!$G$4,0,10*ROW('Water Data'!G198)),NA())</f>
        <v>#N/A</v>
      </c>
      <c r="N204" s="516" t="e">
        <f ca="1">+IF(AND(ISNUMBER(OFFSET('Water Data'!$G$6,0,10*ROW('Water Data'!G198))),'Data Summary'!CC204="Yes"),OFFSET('Water Data'!$G$6,0,10*ROW('Water Data'!G198)),NA())</f>
        <v>#N/A</v>
      </c>
      <c r="O204" s="516" t="e">
        <f ca="1">+IF(AND(ISNUMBER(OFFSET('Water Data'!$G$9,0,10*ROW('Water Data'!G198))),'Data Summary'!CD204="Yes"),OFFSET('Water Data'!$G$9,0,10*ROW('Water Data'!G198)),NA())</f>
        <v>#N/A</v>
      </c>
      <c r="P204" s="516" t="e">
        <f ca="1">+IF(AND(ISNUMBER(OFFSET('Water Data'!$H$4,0,10*ROW('Water Data'!H198))),'Data Summary'!CE204="Yes"),100-OFFSET('Water Data'!$H$4,0,10*ROW('Water Data'!H198)),NA())</f>
        <v>#N/A</v>
      </c>
      <c r="Q204" s="516" t="e">
        <f ca="1">+IF(AND(ISNUMBER(OFFSET('Water Data'!$H$6,0,10*ROW('Water Data'!H198))),'Data Summary'!CF204="Yes"),OFFSET('Water Data'!$H$6,0,10*ROW('Water Data'!H198)),NA())</f>
        <v>#N/A</v>
      </c>
      <c r="R204" s="516" t="e">
        <f ca="1">+IF(AND(ISNUMBER(OFFSET('Water Data'!$H$9,0,10*ROW('Water Data'!H198))),'Data Summary'!CG204="Yes"),OFFSET('Water Data'!$H$9,0,10*ROW('Water Data'!H198)),NA())</f>
        <v>#N/A</v>
      </c>
      <c r="S204" s="516" t="e">
        <f ca="1">+IF(AND(ISNUMBER(OFFSET('Water Data'!$I$4,0,10*ROW('Water Data'!I198))),'Data Summary'!CH204="Yes"),100-OFFSET('Water Data'!$I$4,0,10*ROW('Water Data'!I198)),NA())</f>
        <v>#N/A</v>
      </c>
      <c r="T204" s="516" t="e">
        <f ca="1">+IF(AND(ISNUMBER(OFFSET('Water Data'!$I$6,0,10*ROW('Water Data'!I198))),'Data Summary'!CI204="Yes"),OFFSET('Water Data'!$I$6,0,10*ROW('Water Data'!I198)),NA())</f>
        <v>#N/A</v>
      </c>
      <c r="U204" s="516" t="e">
        <f ca="1">+IF(AND(ISNUMBER(OFFSET('Water Data'!$I$9,0,10*ROW('Water Data'!I198))),'Data Summary'!CJ204="Yes"),OFFSET('Water Data'!$I$9,0,10*ROW('Water Data'!I198)),NA())</f>
        <v>#N/A</v>
      </c>
      <c r="V204" s="517" t="e">
        <f ca="1">+IF(AND(ISNUMBER(OFFSET('Sanitation Data'!$D$4,0,10*ROW('Sanitation Data'!D198))),'Data Summary'!CK204="Yes"),100-OFFSET('Sanitation Data'!$D$4,0,10*ROW('Sanitation Data'!D198)),NA())</f>
        <v>#N/A</v>
      </c>
      <c r="W204" s="517" t="e">
        <f ca="1">+IF(AND(ISNUMBER(OFFSET('Sanitation Data'!$D$6,0,10*ROW('Sanitation Data'!D198))),'Data Summary'!CL204="Yes"),OFFSET('Sanitation Data'!$D$6,0,10*ROW('Sanitation Data'!D198)),NA())</f>
        <v>#N/A</v>
      </c>
      <c r="X204" s="517" t="e">
        <f ca="1">+IF(AND(ISNUMBER(OFFSET('Sanitation Data'!$D$10,0,10*ROW('Sanitation Data'!D198))),'Data Summary'!CM204="Yes"),OFFSET('Sanitation Data'!$D$10,0,10*ROW('Sanitation Data'!D198)),NA())</f>
        <v>#N/A</v>
      </c>
      <c r="Y204" s="517" t="e">
        <f ca="1">+IF(AND(ISNUMBER(OFFSET('Sanitation Data'!$D$11,0,10*ROW('Sanitation Data'!D198))),'Data Summary'!CN204="Yes"),OFFSET('Sanitation Data'!$D$11,0,10*ROW('Sanitation Data'!D198)),NA())</f>
        <v>#N/A</v>
      </c>
      <c r="Z204" s="517" t="e">
        <f ca="1">+IF(AND(ISNUMBER(OFFSET('Sanitation Data'!$D$12,0,10*ROW('Sanitation Data'!D198))),'Data Summary'!CO204="Yes"),OFFSET('Sanitation Data'!$D$12,0,10*ROW('Sanitation Data'!D198)),NA())</f>
        <v>#N/A</v>
      </c>
      <c r="AA204" s="517" t="e">
        <f ca="1">+IF(AND(ISNUMBER(OFFSET('Sanitation Data'!$E$4,0,10*ROW('Sanitation Data'!E198))),'Data Summary'!CP204="Yes"),100-OFFSET('Sanitation Data'!$E$4,0,10*ROW('Sanitation Data'!E198)),NA())</f>
        <v>#N/A</v>
      </c>
      <c r="AB204" s="517" t="e">
        <f ca="1">+IF(AND(ISNUMBER(OFFSET('Sanitation Data'!$E$6,0,10*ROW('Sanitation Data'!E198))),'Data Summary'!CQ204="Yes"),OFFSET('Sanitation Data'!$E$6,0,10*ROW('Sanitation Data'!E198)),NA())</f>
        <v>#N/A</v>
      </c>
      <c r="AC204" s="517" t="e">
        <f ca="1">+IF(AND(ISNUMBER(OFFSET('Sanitation Data'!$E$10,0,10*ROW('Sanitation Data'!E198))),'Data Summary'!CR204="Yes"),OFFSET('Sanitation Data'!$E$10,0,10*ROW('Sanitation Data'!E198)),NA())</f>
        <v>#N/A</v>
      </c>
      <c r="AD204" s="517" t="e">
        <f ca="1">+IF(AND(ISNUMBER(OFFSET('Sanitation Data'!$E$11,0,10*ROW('Sanitation Data'!E198))),'Data Summary'!CS204="Yes"),OFFSET('Sanitation Data'!$E$11,0,10*ROW('Sanitation Data'!E198)),NA())</f>
        <v>#N/A</v>
      </c>
      <c r="AE204" s="517" t="e">
        <f ca="1">+IF(AND(ISNUMBER(OFFSET('Sanitation Data'!$E$12,0,10*ROW('Sanitation Data'!E198))),'Data Summary'!CT204="Yes"),OFFSET('Sanitation Data'!$E$12,0,10*ROW('Sanitation Data'!E198)),NA())</f>
        <v>#N/A</v>
      </c>
      <c r="AF204" s="517" t="e">
        <f ca="1">+IF(AND(ISNUMBER(OFFSET('Sanitation Data'!$F$4,0,10*ROW('Sanitation Data'!F198))),'Data Summary'!CU204="Yes"),100-OFFSET('Sanitation Data'!$F$4,0,10*ROW('Sanitation Data'!F198)),NA())</f>
        <v>#N/A</v>
      </c>
      <c r="AG204" s="517" t="e">
        <f ca="1">+IF(AND(ISNUMBER(OFFSET('Sanitation Data'!$F$6,0,10*ROW('Sanitation Data'!F198))),'Data Summary'!CV204="Yes"),OFFSET('Sanitation Data'!$F$6,0,10*ROW('Sanitation Data'!F198)),NA())</f>
        <v>#N/A</v>
      </c>
      <c r="AH204" s="517" t="e">
        <f ca="1">+IF(AND(ISNUMBER(OFFSET('Sanitation Data'!$F$10,0,10*ROW('Sanitation Data'!F198))),'Data Summary'!CW204="Yes"),OFFSET('Sanitation Data'!$F$10,0,10*ROW('Sanitation Data'!F198)),NA())</f>
        <v>#N/A</v>
      </c>
      <c r="AI204" s="517" t="e">
        <f ca="1">+IF(AND(ISNUMBER(OFFSET('Sanitation Data'!$F$11,0,10*ROW('Sanitation Data'!F198))),'Data Summary'!CX204="Yes"),OFFSET('Sanitation Data'!$F$11,0,10*ROW('Sanitation Data'!F198)),NA())</f>
        <v>#N/A</v>
      </c>
      <c r="AJ204" s="517" t="e">
        <f ca="1">+IF(AND(ISNUMBER(OFFSET('Sanitation Data'!$F$12,0,10*ROW('Sanitation Data'!F198))),'Data Summary'!CY204="Yes"),OFFSET('Sanitation Data'!$F$12,0,10*ROW('Sanitation Data'!F198)),NA())</f>
        <v>#N/A</v>
      </c>
      <c r="AK204" s="517" t="e">
        <f ca="1">+IF(AND(ISNUMBER(OFFSET('Sanitation Data'!$G$4,0,10*ROW('Sanitation Data'!G198))),'Data Summary'!CZ204="Yes"),100-OFFSET('Sanitation Data'!$G$4,0,10*ROW('Sanitation Data'!G198)),NA())</f>
        <v>#N/A</v>
      </c>
      <c r="AL204" s="517" t="e">
        <f ca="1">+IF(AND(ISNUMBER(OFFSET('Sanitation Data'!$G$6,0,10*ROW('Sanitation Data'!G198))),'Data Summary'!DA204="Yes"),OFFSET('Sanitation Data'!$G$6,0,10*ROW('Sanitation Data'!G198)),NA())</f>
        <v>#N/A</v>
      </c>
      <c r="AM204" s="517" t="e">
        <f ca="1">+IF(AND(ISNUMBER(OFFSET('Sanitation Data'!$G$10,0,10*ROW('Sanitation Data'!G198))),'Data Summary'!DB204="Yes"),OFFSET('Sanitation Data'!$G$10,0,10*ROW('Sanitation Data'!G198)),NA())</f>
        <v>#N/A</v>
      </c>
      <c r="AN204" s="517" t="e">
        <f ca="1">+IF(AND(ISNUMBER(OFFSET('Sanitation Data'!$G$11,0,10*ROW('Sanitation Data'!G198))),'Data Summary'!DC204="Yes"),OFFSET('Sanitation Data'!$G$11,0,10*ROW('Sanitation Data'!G198)),NA())</f>
        <v>#N/A</v>
      </c>
      <c r="AO204" s="517" t="e">
        <f ca="1">+IF(AND(ISNUMBER(OFFSET('Sanitation Data'!$G$12,0,10*ROW('Sanitation Data'!G198))),'Data Summary'!DD204="Yes"),OFFSET('Sanitation Data'!$G$12,0,10*ROW('Sanitation Data'!G198)),NA())</f>
        <v>#N/A</v>
      </c>
      <c r="AP204" s="517" t="e">
        <f ca="1">+IF(AND(ISNUMBER(OFFSET('Sanitation Data'!$H$4,0,10*ROW('Sanitation Data'!H198))),'Data Summary'!DE204="Yes"),100-OFFSET('Sanitation Data'!$H$4,0,10*ROW('Sanitation Data'!H198)),NA())</f>
        <v>#N/A</v>
      </c>
      <c r="AQ204" s="517" t="e">
        <f ca="1">+IF(AND(ISNUMBER(OFFSET('Sanitation Data'!$H$6,0,10*ROW('Sanitation Data'!H198))),'Data Summary'!DF204="Yes"),OFFSET('Sanitation Data'!$H$6,0,10*ROW('Sanitation Data'!H198)),NA())</f>
        <v>#N/A</v>
      </c>
      <c r="AR204" s="517" t="e">
        <f ca="1">+IF(AND(ISNUMBER(OFFSET('Sanitation Data'!$H$10,0,10*ROW('Sanitation Data'!H198))),'Data Summary'!DG204="Yes"),OFFSET('Sanitation Data'!$H$10,0,10*ROW('Sanitation Data'!H198)),NA())</f>
        <v>#N/A</v>
      </c>
      <c r="AS204" s="517" t="e">
        <f ca="1">+IF(AND(ISNUMBER(OFFSET('Sanitation Data'!$H$11,0,10*ROW('Sanitation Data'!H198))),'Data Summary'!DH204="Yes"),OFFSET('Sanitation Data'!$H$11,0,10*ROW('Sanitation Data'!H198)),NA())</f>
        <v>#N/A</v>
      </c>
      <c r="AT204" s="517" t="e">
        <f ca="1">+IF(AND(ISNUMBER(OFFSET('Sanitation Data'!$H$12,0,10*ROW('Sanitation Data'!H198))),'Data Summary'!DI204="Yes"),OFFSET('Sanitation Data'!$H$12,0,10*ROW('Sanitation Data'!H198)),NA())</f>
        <v>#N/A</v>
      </c>
      <c r="AU204" s="517" t="e">
        <f ca="1">+IF(AND(ISNUMBER(OFFSET('Sanitation Data'!$I$4,0,10*ROW('Sanitation Data'!I198))),'Data Summary'!DJ204="Yes"),100-OFFSET('Sanitation Data'!$I$4,0,10*ROW('Sanitation Data'!I198)),NA())</f>
        <v>#N/A</v>
      </c>
      <c r="AV204" s="517" t="e">
        <f ca="1">+IF(AND(ISNUMBER(OFFSET('Sanitation Data'!$I$6,0,10*ROW('Sanitation Data'!I198))),'Data Summary'!DK204="Yes"),OFFSET('Sanitation Data'!$I$6,0,10*ROW('Sanitation Data'!I198)),NA())</f>
        <v>#N/A</v>
      </c>
      <c r="AW204" s="517" t="e">
        <f ca="1">+IF(AND(ISNUMBER(OFFSET('Sanitation Data'!$I$10,0,10*ROW('Sanitation Data'!I198))),'Data Summary'!DL204="Yes"),OFFSET('Sanitation Data'!$I$10,0,10*ROW('Sanitation Data'!I198)),NA())</f>
        <v>#N/A</v>
      </c>
      <c r="AX204" s="517" t="e">
        <f ca="1">+IF(AND(ISNUMBER(OFFSET('Sanitation Data'!$I$11,0,10*ROW('Sanitation Data'!I198))),'Data Summary'!DM204="Yes"),OFFSET('Sanitation Data'!$I$11,0,10*ROW('Sanitation Data'!I198)),NA())</f>
        <v>#N/A</v>
      </c>
      <c r="AY204" s="517" t="e">
        <f ca="1">+IF(AND(ISNUMBER(OFFSET('Sanitation Data'!$I$12,0,10*ROW('Sanitation Data'!I198))),'Data Summary'!DN204="Yes"),OFFSET('Sanitation Data'!$I$12,0,10*ROW('Sanitation Data'!I198)),NA())</f>
        <v>#N/A</v>
      </c>
      <c r="AZ204" s="518" t="e">
        <f ca="1">+IF(AND(ISNUMBER(OFFSET('Hygiene Data'!$D$5,0,10*ROW('Hygiene Data'!D198))),'Data Summary'!DO204="Yes"),OFFSET('Hygiene Data'!$D$5,0,10*ROW('Hygiene Data'!D198)),NA())</f>
        <v>#N/A</v>
      </c>
      <c r="BA204" s="518" t="e">
        <f ca="1">+IF(AND(ISNUMBER(OFFSET('Hygiene Data'!$D$7,0,10*ROW('Hygiene Data'!D198))),'Data Summary'!DP204="Yes"),OFFSET('Hygiene Data'!$D$7,0,10*ROW('Hygiene Data'!D198)),NA())</f>
        <v>#N/A</v>
      </c>
      <c r="BB204" s="518" t="e">
        <f ca="1">+IF(AND(ISNUMBER(OFFSET('Hygiene Data'!$D$9,0,10*ROW('Hygiene Data'!D198))),'Data Summary'!DQ204="Yes"),OFFSET('Hygiene Data'!$D$9,0,10*ROW('Hygiene Data'!D198)),NA())</f>
        <v>#N/A</v>
      </c>
      <c r="BC204" s="518" t="e">
        <f ca="1">+IF(AND(ISNUMBER(OFFSET('Hygiene Data'!$E$5,0,10*ROW('Hygiene Data'!E198))),'Data Summary'!DR204="Yes"),OFFSET('Hygiene Data'!$E$5,0,10*ROW('Hygiene Data'!E198)),NA())</f>
        <v>#N/A</v>
      </c>
      <c r="BD204" s="518" t="e">
        <f ca="1">+IF(AND(ISNUMBER(OFFSET('Hygiene Data'!$E$7,0,10*ROW('Hygiene Data'!E198))),'Data Summary'!DS204="Yes"),OFFSET('Hygiene Data'!$E$7,0,10*ROW('Hygiene Data'!E198)),NA())</f>
        <v>#N/A</v>
      </c>
      <c r="BE204" s="518" t="e">
        <f ca="1">+IF(AND(ISNUMBER(OFFSET('Hygiene Data'!$E$9,0,10*ROW('Hygiene Data'!E198))),'Data Summary'!DT204="Yes"),OFFSET('Hygiene Data'!$E$9,0,10*ROW('Hygiene Data'!E198)),NA())</f>
        <v>#N/A</v>
      </c>
      <c r="BF204" s="518" t="e">
        <f ca="1">+IF(AND(ISNUMBER(OFFSET('Hygiene Data'!$F$5,0,10*ROW('Hygiene Data'!F198))),'Data Summary'!DU204="Yes"),OFFSET('Hygiene Data'!$F$5,0,10*ROW('Hygiene Data'!F198)),NA())</f>
        <v>#N/A</v>
      </c>
      <c r="BG204" s="518" t="e">
        <f ca="1">+IF(AND(ISNUMBER(OFFSET('Hygiene Data'!$F$7,0,10*ROW('Hygiene Data'!F198))),'Data Summary'!DV204="Yes"),OFFSET('Hygiene Data'!$F$7,0,10*ROW('Hygiene Data'!F198)),NA())</f>
        <v>#N/A</v>
      </c>
      <c r="BH204" s="518" t="e">
        <f ca="1">+IF(AND(ISNUMBER(OFFSET('Hygiene Data'!$F$9,0,10*ROW('Hygiene Data'!F198))),'Data Summary'!DW204="Yes"),OFFSET('Hygiene Data'!$F$9,0,10*ROW('Hygiene Data'!F198)),NA())</f>
        <v>#N/A</v>
      </c>
      <c r="BI204" s="518" t="e">
        <f ca="1">+IF(AND(ISNUMBER(OFFSET('Hygiene Data'!$G$5,0,10*ROW('Hygiene Data'!G198))),'Data Summary'!DX204="Yes"),OFFSET('Hygiene Data'!$G$5,0,10*ROW('Hygiene Data'!G198)),NA())</f>
        <v>#N/A</v>
      </c>
      <c r="BJ204" s="518" t="e">
        <f ca="1">+IF(AND(ISNUMBER(OFFSET('Hygiene Data'!$G$7,0,10*ROW('Hygiene Data'!G198))),'Data Summary'!DY204="Yes"),OFFSET('Hygiene Data'!$G$7,0,10*ROW('Hygiene Data'!G198)),NA())</f>
        <v>#N/A</v>
      </c>
      <c r="BK204" s="518" t="e">
        <f ca="1">+IF(AND(ISNUMBER(OFFSET('Hygiene Data'!$G$9,0,10*ROW('Hygiene Data'!G198))),'Data Summary'!DZ204="Yes"),OFFSET('Hygiene Data'!$G$9,0,10*ROW('Hygiene Data'!G198)),NA())</f>
        <v>#N/A</v>
      </c>
      <c r="BL204" s="518" t="e">
        <f ca="1">+IF(AND(ISNUMBER(OFFSET('Hygiene Data'!$H$5,0,10*ROW('Hygiene Data'!H198))),'Data Summary'!EA204="Yes"),OFFSET('Hygiene Data'!$H$5,0,10*ROW('Hygiene Data'!H198)),NA())</f>
        <v>#N/A</v>
      </c>
      <c r="BM204" s="518" t="e">
        <f ca="1">+IF(AND(ISNUMBER(OFFSET('Hygiene Data'!$H$7,0,10*ROW('Hygiene Data'!H198))),'Data Summary'!EB204="Yes"),OFFSET('Hygiene Data'!$H$7,0,10*ROW('Hygiene Data'!H198)),NA())</f>
        <v>#N/A</v>
      </c>
      <c r="BN204" s="518" t="e">
        <f ca="1">+IF(AND(ISNUMBER(OFFSET('Hygiene Data'!$H$9,0,10*ROW('Hygiene Data'!H198))),'Data Summary'!EC204="Yes"),OFFSET('Hygiene Data'!$H$9,0,10*ROW('Hygiene Data'!H198)),NA())</f>
        <v>#N/A</v>
      </c>
      <c r="BO204" s="518" t="e">
        <f ca="1">+IF(AND(ISNUMBER(OFFSET('Hygiene Data'!$I$5,0,10*ROW('Hygiene Data'!I198))),'Data Summary'!ED204="Yes"),OFFSET('Hygiene Data'!$I$5,0,10*ROW('Hygiene Data'!I198)),NA())</f>
        <v>#N/A</v>
      </c>
      <c r="BP204" s="518" t="e">
        <f ca="1">+IF(AND(ISNUMBER(OFFSET('Hygiene Data'!$I$7,0,10*ROW('Hygiene Data'!I198))),'Data Summary'!EE204="Yes"),OFFSET('Hygiene Data'!$I$7,0,10*ROW('Hygiene Data'!I198)),NA())</f>
        <v>#N/A</v>
      </c>
      <c r="BQ204" s="518" t="e">
        <f ca="1">+IF(AND(ISNUMBER(OFFSET('Hygiene Data'!$I$9,0,10*ROW('Hygiene Data'!I198))),'Data Summary'!EF204="Yes"),OFFSET('Hygiene Data'!$I$9,0,10*ROW('Hygiene Data'!I198)),NA())</f>
        <v>#N/A</v>
      </c>
    </row>
    <row r="205" spans="1:69" x14ac:dyDescent="0.25">
      <c r="A205" s="514" t="e">
        <f ca="1">+RIGHT('Data Summary'!A205,LEN('Data Summary'!A205)-9)</f>
        <v>#VALUE!</v>
      </c>
      <c r="B205" s="488" t="str">
        <f ca="1">+IF(ISTEXT('Data Summary'!B205),'Data Summary'!B205,"")</f>
        <v/>
      </c>
      <c r="C205" s="515" t="e">
        <f ca="1">+VALUE('Data Summary'!C205)</f>
        <v>#VALUE!</v>
      </c>
      <c r="D205" s="516" t="e">
        <f ca="1">+IF(AND(ISNUMBER(OFFSET('Water Data'!$D$4,0,10*ROW('Water Data'!D199))),'Data Summary'!BS205="Yes"),100-OFFSET('Water Data'!$D$4,0,10*ROW('Water Data'!D199)),NA())</f>
        <v>#N/A</v>
      </c>
      <c r="E205" s="516" t="e">
        <f ca="1">+IF(AND(ISNUMBER(OFFSET('Water Data'!$D$6,0,10*ROW('Water Data'!D199))),'Data Summary'!BT205="Yes"),OFFSET('Water Data'!$D$6,0,10*ROW('Water Data'!D199)),NA())</f>
        <v>#N/A</v>
      </c>
      <c r="F205" s="516" t="e">
        <f ca="1">+IF(AND(ISNUMBER(OFFSET('Water Data'!$D$9,0,10*ROW('Water Data'!D199))),'Data Summary'!BU205="Yes"),OFFSET('Water Data'!$D$9,0,10*ROW('Water Data'!D199)),NA())</f>
        <v>#N/A</v>
      </c>
      <c r="G205" s="516" t="e">
        <f ca="1">+IF(AND(ISNUMBER(OFFSET('Water Data'!$E$4,0,10*ROW('Water Data'!E199))),'Data Summary'!BV205="Yes"),100-OFFSET('Water Data'!$E$4,0,10*ROW('Water Data'!E199)),NA())</f>
        <v>#N/A</v>
      </c>
      <c r="H205" s="516" t="e">
        <f ca="1">+IF(AND(ISNUMBER(OFFSET('Water Data'!$E$6,0,10*ROW('Water Data'!E199))),'Data Summary'!BW205="Yes"),OFFSET('Water Data'!$E$6,0,10*ROW('Water Data'!E199)),NA())</f>
        <v>#N/A</v>
      </c>
      <c r="I205" s="516" t="e">
        <f ca="1">+IF(AND(ISNUMBER(OFFSET('Water Data'!$E$9,0,10*ROW('Water Data'!E199))),'Data Summary'!BX205="Yes"),OFFSET('Water Data'!$E$9,0,10*ROW('Water Data'!E199)),NA())</f>
        <v>#N/A</v>
      </c>
      <c r="J205" s="516" t="e">
        <f ca="1">+IF(AND(ISNUMBER(OFFSET('Water Data'!$F$4,0,10*ROW('Water Data'!F199))),'Data Summary'!BY205="Yes"),100-OFFSET('Water Data'!$F$4,0,10*ROW('Water Data'!F199)),NA())</f>
        <v>#N/A</v>
      </c>
      <c r="K205" s="516" t="e">
        <f ca="1">+IF(AND(ISNUMBER(OFFSET('Water Data'!$F$6,0,10*ROW('Water Data'!F199))),'Data Summary'!BZ205="Yes"),OFFSET('Water Data'!$F$6,0,10*ROW('Water Data'!F199)),NA())</f>
        <v>#N/A</v>
      </c>
      <c r="L205" s="516" t="e">
        <f ca="1">+IF(AND(ISNUMBER(OFFSET('Water Data'!$F$9,0,10*ROW('Water Data'!F199))),'Data Summary'!CA205="Yes"),OFFSET('Water Data'!$F$9,0,10*ROW('Water Data'!F199)),NA())</f>
        <v>#N/A</v>
      </c>
      <c r="M205" s="516" t="e">
        <f ca="1">+IF(AND(ISNUMBER(OFFSET('Water Data'!$G$4,0,10*ROW('Water Data'!G199))),'Data Summary'!CB205="Yes"),100-OFFSET('Water Data'!$G$4,0,10*ROW('Water Data'!G199)),NA())</f>
        <v>#N/A</v>
      </c>
      <c r="N205" s="516" t="e">
        <f ca="1">+IF(AND(ISNUMBER(OFFSET('Water Data'!$G$6,0,10*ROW('Water Data'!G199))),'Data Summary'!CC205="Yes"),OFFSET('Water Data'!$G$6,0,10*ROW('Water Data'!G199)),NA())</f>
        <v>#N/A</v>
      </c>
      <c r="O205" s="516" t="e">
        <f ca="1">+IF(AND(ISNUMBER(OFFSET('Water Data'!$G$9,0,10*ROW('Water Data'!G199))),'Data Summary'!CD205="Yes"),OFFSET('Water Data'!$G$9,0,10*ROW('Water Data'!G199)),NA())</f>
        <v>#N/A</v>
      </c>
      <c r="P205" s="516" t="e">
        <f ca="1">+IF(AND(ISNUMBER(OFFSET('Water Data'!$H$4,0,10*ROW('Water Data'!H199))),'Data Summary'!CE205="Yes"),100-OFFSET('Water Data'!$H$4,0,10*ROW('Water Data'!H199)),NA())</f>
        <v>#N/A</v>
      </c>
      <c r="Q205" s="516" t="e">
        <f ca="1">+IF(AND(ISNUMBER(OFFSET('Water Data'!$H$6,0,10*ROW('Water Data'!H199))),'Data Summary'!CF205="Yes"),OFFSET('Water Data'!$H$6,0,10*ROW('Water Data'!H199)),NA())</f>
        <v>#N/A</v>
      </c>
      <c r="R205" s="516" t="e">
        <f ca="1">+IF(AND(ISNUMBER(OFFSET('Water Data'!$H$9,0,10*ROW('Water Data'!H199))),'Data Summary'!CG205="Yes"),OFFSET('Water Data'!$H$9,0,10*ROW('Water Data'!H199)),NA())</f>
        <v>#N/A</v>
      </c>
      <c r="S205" s="516" t="e">
        <f ca="1">+IF(AND(ISNUMBER(OFFSET('Water Data'!$I$4,0,10*ROW('Water Data'!I199))),'Data Summary'!CH205="Yes"),100-OFFSET('Water Data'!$I$4,0,10*ROW('Water Data'!I199)),NA())</f>
        <v>#N/A</v>
      </c>
      <c r="T205" s="516" t="e">
        <f ca="1">+IF(AND(ISNUMBER(OFFSET('Water Data'!$I$6,0,10*ROW('Water Data'!I199))),'Data Summary'!CI205="Yes"),OFFSET('Water Data'!$I$6,0,10*ROW('Water Data'!I199)),NA())</f>
        <v>#N/A</v>
      </c>
      <c r="U205" s="516" t="e">
        <f ca="1">+IF(AND(ISNUMBER(OFFSET('Water Data'!$I$9,0,10*ROW('Water Data'!I199))),'Data Summary'!CJ205="Yes"),OFFSET('Water Data'!$I$9,0,10*ROW('Water Data'!I199)),NA())</f>
        <v>#N/A</v>
      </c>
      <c r="V205" s="517" t="e">
        <f ca="1">+IF(AND(ISNUMBER(OFFSET('Sanitation Data'!$D$4,0,10*ROW('Sanitation Data'!D199))),'Data Summary'!CK205="Yes"),100-OFFSET('Sanitation Data'!$D$4,0,10*ROW('Sanitation Data'!D199)),NA())</f>
        <v>#N/A</v>
      </c>
      <c r="W205" s="517" t="e">
        <f ca="1">+IF(AND(ISNUMBER(OFFSET('Sanitation Data'!$D$6,0,10*ROW('Sanitation Data'!D199))),'Data Summary'!CL205="Yes"),OFFSET('Sanitation Data'!$D$6,0,10*ROW('Sanitation Data'!D199)),NA())</f>
        <v>#N/A</v>
      </c>
      <c r="X205" s="517" t="e">
        <f ca="1">+IF(AND(ISNUMBER(OFFSET('Sanitation Data'!$D$10,0,10*ROW('Sanitation Data'!D199))),'Data Summary'!CM205="Yes"),OFFSET('Sanitation Data'!$D$10,0,10*ROW('Sanitation Data'!D199)),NA())</f>
        <v>#N/A</v>
      </c>
      <c r="Y205" s="517" t="e">
        <f ca="1">+IF(AND(ISNUMBER(OFFSET('Sanitation Data'!$D$11,0,10*ROW('Sanitation Data'!D199))),'Data Summary'!CN205="Yes"),OFFSET('Sanitation Data'!$D$11,0,10*ROW('Sanitation Data'!D199)),NA())</f>
        <v>#N/A</v>
      </c>
      <c r="Z205" s="517" t="e">
        <f ca="1">+IF(AND(ISNUMBER(OFFSET('Sanitation Data'!$D$12,0,10*ROW('Sanitation Data'!D199))),'Data Summary'!CO205="Yes"),OFFSET('Sanitation Data'!$D$12,0,10*ROW('Sanitation Data'!D199)),NA())</f>
        <v>#N/A</v>
      </c>
      <c r="AA205" s="517" t="e">
        <f ca="1">+IF(AND(ISNUMBER(OFFSET('Sanitation Data'!$E$4,0,10*ROW('Sanitation Data'!E199))),'Data Summary'!CP205="Yes"),100-OFFSET('Sanitation Data'!$E$4,0,10*ROW('Sanitation Data'!E199)),NA())</f>
        <v>#N/A</v>
      </c>
      <c r="AB205" s="517" t="e">
        <f ca="1">+IF(AND(ISNUMBER(OFFSET('Sanitation Data'!$E$6,0,10*ROW('Sanitation Data'!E199))),'Data Summary'!CQ205="Yes"),OFFSET('Sanitation Data'!$E$6,0,10*ROW('Sanitation Data'!E199)),NA())</f>
        <v>#N/A</v>
      </c>
      <c r="AC205" s="517" t="e">
        <f ca="1">+IF(AND(ISNUMBER(OFFSET('Sanitation Data'!$E$10,0,10*ROW('Sanitation Data'!E199))),'Data Summary'!CR205="Yes"),OFFSET('Sanitation Data'!$E$10,0,10*ROW('Sanitation Data'!E199)),NA())</f>
        <v>#N/A</v>
      </c>
      <c r="AD205" s="517" t="e">
        <f ca="1">+IF(AND(ISNUMBER(OFFSET('Sanitation Data'!$E$11,0,10*ROW('Sanitation Data'!E199))),'Data Summary'!CS205="Yes"),OFFSET('Sanitation Data'!$E$11,0,10*ROW('Sanitation Data'!E199)),NA())</f>
        <v>#N/A</v>
      </c>
      <c r="AE205" s="517" t="e">
        <f ca="1">+IF(AND(ISNUMBER(OFFSET('Sanitation Data'!$E$12,0,10*ROW('Sanitation Data'!E199))),'Data Summary'!CT205="Yes"),OFFSET('Sanitation Data'!$E$12,0,10*ROW('Sanitation Data'!E199)),NA())</f>
        <v>#N/A</v>
      </c>
      <c r="AF205" s="517" t="e">
        <f ca="1">+IF(AND(ISNUMBER(OFFSET('Sanitation Data'!$F$4,0,10*ROW('Sanitation Data'!F199))),'Data Summary'!CU205="Yes"),100-OFFSET('Sanitation Data'!$F$4,0,10*ROW('Sanitation Data'!F199)),NA())</f>
        <v>#N/A</v>
      </c>
      <c r="AG205" s="517" t="e">
        <f ca="1">+IF(AND(ISNUMBER(OFFSET('Sanitation Data'!$F$6,0,10*ROW('Sanitation Data'!F199))),'Data Summary'!CV205="Yes"),OFFSET('Sanitation Data'!$F$6,0,10*ROW('Sanitation Data'!F199)),NA())</f>
        <v>#N/A</v>
      </c>
      <c r="AH205" s="517" t="e">
        <f ca="1">+IF(AND(ISNUMBER(OFFSET('Sanitation Data'!$F$10,0,10*ROW('Sanitation Data'!F199))),'Data Summary'!CW205="Yes"),OFFSET('Sanitation Data'!$F$10,0,10*ROW('Sanitation Data'!F199)),NA())</f>
        <v>#N/A</v>
      </c>
      <c r="AI205" s="517" t="e">
        <f ca="1">+IF(AND(ISNUMBER(OFFSET('Sanitation Data'!$F$11,0,10*ROW('Sanitation Data'!F199))),'Data Summary'!CX205="Yes"),OFFSET('Sanitation Data'!$F$11,0,10*ROW('Sanitation Data'!F199)),NA())</f>
        <v>#N/A</v>
      </c>
      <c r="AJ205" s="517" t="e">
        <f ca="1">+IF(AND(ISNUMBER(OFFSET('Sanitation Data'!$F$12,0,10*ROW('Sanitation Data'!F199))),'Data Summary'!CY205="Yes"),OFFSET('Sanitation Data'!$F$12,0,10*ROW('Sanitation Data'!F199)),NA())</f>
        <v>#N/A</v>
      </c>
      <c r="AK205" s="517" t="e">
        <f ca="1">+IF(AND(ISNUMBER(OFFSET('Sanitation Data'!$G$4,0,10*ROW('Sanitation Data'!G199))),'Data Summary'!CZ205="Yes"),100-OFFSET('Sanitation Data'!$G$4,0,10*ROW('Sanitation Data'!G199)),NA())</f>
        <v>#N/A</v>
      </c>
      <c r="AL205" s="517" t="e">
        <f ca="1">+IF(AND(ISNUMBER(OFFSET('Sanitation Data'!$G$6,0,10*ROW('Sanitation Data'!G199))),'Data Summary'!DA205="Yes"),OFFSET('Sanitation Data'!$G$6,0,10*ROW('Sanitation Data'!G199)),NA())</f>
        <v>#N/A</v>
      </c>
      <c r="AM205" s="517" t="e">
        <f ca="1">+IF(AND(ISNUMBER(OFFSET('Sanitation Data'!$G$10,0,10*ROW('Sanitation Data'!G199))),'Data Summary'!DB205="Yes"),OFFSET('Sanitation Data'!$G$10,0,10*ROW('Sanitation Data'!G199)),NA())</f>
        <v>#N/A</v>
      </c>
      <c r="AN205" s="517" t="e">
        <f ca="1">+IF(AND(ISNUMBER(OFFSET('Sanitation Data'!$G$11,0,10*ROW('Sanitation Data'!G199))),'Data Summary'!DC205="Yes"),OFFSET('Sanitation Data'!$G$11,0,10*ROW('Sanitation Data'!G199)),NA())</f>
        <v>#N/A</v>
      </c>
      <c r="AO205" s="517" t="e">
        <f ca="1">+IF(AND(ISNUMBER(OFFSET('Sanitation Data'!$G$12,0,10*ROW('Sanitation Data'!G199))),'Data Summary'!DD205="Yes"),OFFSET('Sanitation Data'!$G$12,0,10*ROW('Sanitation Data'!G199)),NA())</f>
        <v>#N/A</v>
      </c>
      <c r="AP205" s="517" t="e">
        <f ca="1">+IF(AND(ISNUMBER(OFFSET('Sanitation Data'!$H$4,0,10*ROW('Sanitation Data'!H199))),'Data Summary'!DE205="Yes"),100-OFFSET('Sanitation Data'!$H$4,0,10*ROW('Sanitation Data'!H199)),NA())</f>
        <v>#N/A</v>
      </c>
      <c r="AQ205" s="517" t="e">
        <f ca="1">+IF(AND(ISNUMBER(OFFSET('Sanitation Data'!$H$6,0,10*ROW('Sanitation Data'!H199))),'Data Summary'!DF205="Yes"),OFFSET('Sanitation Data'!$H$6,0,10*ROW('Sanitation Data'!H199)),NA())</f>
        <v>#N/A</v>
      </c>
      <c r="AR205" s="517" t="e">
        <f ca="1">+IF(AND(ISNUMBER(OFFSET('Sanitation Data'!$H$10,0,10*ROW('Sanitation Data'!H199))),'Data Summary'!DG205="Yes"),OFFSET('Sanitation Data'!$H$10,0,10*ROW('Sanitation Data'!H199)),NA())</f>
        <v>#N/A</v>
      </c>
      <c r="AS205" s="517" t="e">
        <f ca="1">+IF(AND(ISNUMBER(OFFSET('Sanitation Data'!$H$11,0,10*ROW('Sanitation Data'!H199))),'Data Summary'!DH205="Yes"),OFFSET('Sanitation Data'!$H$11,0,10*ROW('Sanitation Data'!H199)),NA())</f>
        <v>#N/A</v>
      </c>
      <c r="AT205" s="517" t="e">
        <f ca="1">+IF(AND(ISNUMBER(OFFSET('Sanitation Data'!$H$12,0,10*ROW('Sanitation Data'!H199))),'Data Summary'!DI205="Yes"),OFFSET('Sanitation Data'!$H$12,0,10*ROW('Sanitation Data'!H199)),NA())</f>
        <v>#N/A</v>
      </c>
      <c r="AU205" s="517" t="e">
        <f ca="1">+IF(AND(ISNUMBER(OFFSET('Sanitation Data'!$I$4,0,10*ROW('Sanitation Data'!I199))),'Data Summary'!DJ205="Yes"),100-OFFSET('Sanitation Data'!$I$4,0,10*ROW('Sanitation Data'!I199)),NA())</f>
        <v>#N/A</v>
      </c>
      <c r="AV205" s="517" t="e">
        <f ca="1">+IF(AND(ISNUMBER(OFFSET('Sanitation Data'!$I$6,0,10*ROW('Sanitation Data'!I199))),'Data Summary'!DK205="Yes"),OFFSET('Sanitation Data'!$I$6,0,10*ROW('Sanitation Data'!I199)),NA())</f>
        <v>#N/A</v>
      </c>
      <c r="AW205" s="517" t="e">
        <f ca="1">+IF(AND(ISNUMBER(OFFSET('Sanitation Data'!$I$10,0,10*ROW('Sanitation Data'!I199))),'Data Summary'!DL205="Yes"),OFFSET('Sanitation Data'!$I$10,0,10*ROW('Sanitation Data'!I199)),NA())</f>
        <v>#N/A</v>
      </c>
      <c r="AX205" s="517" t="e">
        <f ca="1">+IF(AND(ISNUMBER(OFFSET('Sanitation Data'!$I$11,0,10*ROW('Sanitation Data'!I199))),'Data Summary'!DM205="Yes"),OFFSET('Sanitation Data'!$I$11,0,10*ROW('Sanitation Data'!I199)),NA())</f>
        <v>#N/A</v>
      </c>
      <c r="AY205" s="517" t="e">
        <f ca="1">+IF(AND(ISNUMBER(OFFSET('Sanitation Data'!$I$12,0,10*ROW('Sanitation Data'!I199))),'Data Summary'!DN205="Yes"),OFFSET('Sanitation Data'!$I$12,0,10*ROW('Sanitation Data'!I199)),NA())</f>
        <v>#N/A</v>
      </c>
      <c r="AZ205" s="518" t="e">
        <f ca="1">+IF(AND(ISNUMBER(OFFSET('Hygiene Data'!$D$5,0,10*ROW('Hygiene Data'!D199))),'Data Summary'!DO205="Yes"),OFFSET('Hygiene Data'!$D$5,0,10*ROW('Hygiene Data'!D199)),NA())</f>
        <v>#N/A</v>
      </c>
      <c r="BA205" s="518" t="e">
        <f ca="1">+IF(AND(ISNUMBER(OFFSET('Hygiene Data'!$D$7,0,10*ROW('Hygiene Data'!D199))),'Data Summary'!DP205="Yes"),OFFSET('Hygiene Data'!$D$7,0,10*ROW('Hygiene Data'!D199)),NA())</f>
        <v>#N/A</v>
      </c>
      <c r="BB205" s="518" t="e">
        <f ca="1">+IF(AND(ISNUMBER(OFFSET('Hygiene Data'!$D$9,0,10*ROW('Hygiene Data'!D199))),'Data Summary'!DQ205="Yes"),OFFSET('Hygiene Data'!$D$9,0,10*ROW('Hygiene Data'!D199)),NA())</f>
        <v>#N/A</v>
      </c>
      <c r="BC205" s="518" t="e">
        <f ca="1">+IF(AND(ISNUMBER(OFFSET('Hygiene Data'!$E$5,0,10*ROW('Hygiene Data'!E199))),'Data Summary'!DR205="Yes"),OFFSET('Hygiene Data'!$E$5,0,10*ROW('Hygiene Data'!E199)),NA())</f>
        <v>#N/A</v>
      </c>
      <c r="BD205" s="518" t="e">
        <f ca="1">+IF(AND(ISNUMBER(OFFSET('Hygiene Data'!$E$7,0,10*ROW('Hygiene Data'!E199))),'Data Summary'!DS205="Yes"),OFFSET('Hygiene Data'!$E$7,0,10*ROW('Hygiene Data'!E199)),NA())</f>
        <v>#N/A</v>
      </c>
      <c r="BE205" s="518" t="e">
        <f ca="1">+IF(AND(ISNUMBER(OFFSET('Hygiene Data'!$E$9,0,10*ROW('Hygiene Data'!E199))),'Data Summary'!DT205="Yes"),OFFSET('Hygiene Data'!$E$9,0,10*ROW('Hygiene Data'!E199)),NA())</f>
        <v>#N/A</v>
      </c>
      <c r="BF205" s="518" t="e">
        <f ca="1">+IF(AND(ISNUMBER(OFFSET('Hygiene Data'!$F$5,0,10*ROW('Hygiene Data'!F199))),'Data Summary'!DU205="Yes"),OFFSET('Hygiene Data'!$F$5,0,10*ROW('Hygiene Data'!F199)),NA())</f>
        <v>#N/A</v>
      </c>
      <c r="BG205" s="518" t="e">
        <f ca="1">+IF(AND(ISNUMBER(OFFSET('Hygiene Data'!$F$7,0,10*ROW('Hygiene Data'!F199))),'Data Summary'!DV205="Yes"),OFFSET('Hygiene Data'!$F$7,0,10*ROW('Hygiene Data'!F199)),NA())</f>
        <v>#N/A</v>
      </c>
      <c r="BH205" s="518" t="e">
        <f ca="1">+IF(AND(ISNUMBER(OFFSET('Hygiene Data'!$F$9,0,10*ROW('Hygiene Data'!F199))),'Data Summary'!DW205="Yes"),OFFSET('Hygiene Data'!$F$9,0,10*ROW('Hygiene Data'!F199)),NA())</f>
        <v>#N/A</v>
      </c>
      <c r="BI205" s="518" t="e">
        <f ca="1">+IF(AND(ISNUMBER(OFFSET('Hygiene Data'!$G$5,0,10*ROW('Hygiene Data'!G199))),'Data Summary'!DX205="Yes"),OFFSET('Hygiene Data'!$G$5,0,10*ROW('Hygiene Data'!G199)),NA())</f>
        <v>#N/A</v>
      </c>
      <c r="BJ205" s="518" t="e">
        <f ca="1">+IF(AND(ISNUMBER(OFFSET('Hygiene Data'!$G$7,0,10*ROW('Hygiene Data'!G199))),'Data Summary'!DY205="Yes"),OFFSET('Hygiene Data'!$G$7,0,10*ROW('Hygiene Data'!G199)),NA())</f>
        <v>#N/A</v>
      </c>
      <c r="BK205" s="518" t="e">
        <f ca="1">+IF(AND(ISNUMBER(OFFSET('Hygiene Data'!$G$9,0,10*ROW('Hygiene Data'!G199))),'Data Summary'!DZ205="Yes"),OFFSET('Hygiene Data'!$G$9,0,10*ROW('Hygiene Data'!G199)),NA())</f>
        <v>#N/A</v>
      </c>
      <c r="BL205" s="518" t="e">
        <f ca="1">+IF(AND(ISNUMBER(OFFSET('Hygiene Data'!$H$5,0,10*ROW('Hygiene Data'!H199))),'Data Summary'!EA205="Yes"),OFFSET('Hygiene Data'!$H$5,0,10*ROW('Hygiene Data'!H199)),NA())</f>
        <v>#N/A</v>
      </c>
      <c r="BM205" s="518" t="e">
        <f ca="1">+IF(AND(ISNUMBER(OFFSET('Hygiene Data'!$H$7,0,10*ROW('Hygiene Data'!H199))),'Data Summary'!EB205="Yes"),OFFSET('Hygiene Data'!$H$7,0,10*ROW('Hygiene Data'!H199)),NA())</f>
        <v>#N/A</v>
      </c>
      <c r="BN205" s="518" t="e">
        <f ca="1">+IF(AND(ISNUMBER(OFFSET('Hygiene Data'!$H$9,0,10*ROW('Hygiene Data'!H199))),'Data Summary'!EC205="Yes"),OFFSET('Hygiene Data'!$H$9,0,10*ROW('Hygiene Data'!H199)),NA())</f>
        <v>#N/A</v>
      </c>
      <c r="BO205" s="518" t="e">
        <f ca="1">+IF(AND(ISNUMBER(OFFSET('Hygiene Data'!$I$5,0,10*ROW('Hygiene Data'!I199))),'Data Summary'!ED205="Yes"),OFFSET('Hygiene Data'!$I$5,0,10*ROW('Hygiene Data'!I199)),NA())</f>
        <v>#N/A</v>
      </c>
      <c r="BP205" s="518" t="e">
        <f ca="1">+IF(AND(ISNUMBER(OFFSET('Hygiene Data'!$I$7,0,10*ROW('Hygiene Data'!I199))),'Data Summary'!EE205="Yes"),OFFSET('Hygiene Data'!$I$7,0,10*ROW('Hygiene Data'!I199)),NA())</f>
        <v>#N/A</v>
      </c>
      <c r="BQ205" s="518" t="e">
        <f ca="1">+IF(AND(ISNUMBER(OFFSET('Hygiene Data'!$I$9,0,10*ROW('Hygiene Data'!I199))),'Data Summary'!EF205="Yes"),OFFSET('Hygiene Data'!$I$9,0,10*ROW('Hygiene Data'!I199)),NA())</f>
        <v>#N/A</v>
      </c>
    </row>
    <row r="206" spans="1:69" x14ac:dyDescent="0.25">
      <c r="A206" s="514" t="e">
        <f ca="1">+RIGHT('Data Summary'!A206,LEN('Data Summary'!A206)-9)</f>
        <v>#VALUE!</v>
      </c>
      <c r="B206" s="488" t="str">
        <f ca="1">+IF(ISTEXT('Data Summary'!B206),'Data Summary'!B206,"")</f>
        <v/>
      </c>
      <c r="C206" s="515" t="e">
        <f ca="1">+VALUE('Data Summary'!C206)</f>
        <v>#VALUE!</v>
      </c>
      <c r="D206" s="516" t="e">
        <f ca="1">+IF(AND(ISNUMBER(OFFSET('Water Data'!$D$4,0,10*ROW('Water Data'!D200))),'Data Summary'!BS206="Yes"),100-OFFSET('Water Data'!$D$4,0,10*ROW('Water Data'!D200)),NA())</f>
        <v>#N/A</v>
      </c>
      <c r="E206" s="516" t="e">
        <f ca="1">+IF(AND(ISNUMBER(OFFSET('Water Data'!$D$6,0,10*ROW('Water Data'!D200))),'Data Summary'!BT206="Yes"),OFFSET('Water Data'!$D$6,0,10*ROW('Water Data'!D200)),NA())</f>
        <v>#N/A</v>
      </c>
      <c r="F206" s="516" t="e">
        <f ca="1">+IF(AND(ISNUMBER(OFFSET('Water Data'!$D$9,0,10*ROW('Water Data'!D200))),'Data Summary'!BU206="Yes"),OFFSET('Water Data'!$D$9,0,10*ROW('Water Data'!D200)),NA())</f>
        <v>#N/A</v>
      </c>
      <c r="G206" s="516" t="e">
        <f ca="1">+IF(AND(ISNUMBER(OFFSET('Water Data'!$E$4,0,10*ROW('Water Data'!E200))),'Data Summary'!BV206="Yes"),100-OFFSET('Water Data'!$E$4,0,10*ROW('Water Data'!E200)),NA())</f>
        <v>#N/A</v>
      </c>
      <c r="H206" s="516" t="e">
        <f ca="1">+IF(AND(ISNUMBER(OFFSET('Water Data'!$E$6,0,10*ROW('Water Data'!E200))),'Data Summary'!BW206="Yes"),OFFSET('Water Data'!$E$6,0,10*ROW('Water Data'!E200)),NA())</f>
        <v>#N/A</v>
      </c>
      <c r="I206" s="516" t="e">
        <f ca="1">+IF(AND(ISNUMBER(OFFSET('Water Data'!$E$9,0,10*ROW('Water Data'!E200))),'Data Summary'!BX206="Yes"),OFFSET('Water Data'!$E$9,0,10*ROW('Water Data'!E200)),NA())</f>
        <v>#N/A</v>
      </c>
      <c r="J206" s="516" t="e">
        <f ca="1">+IF(AND(ISNUMBER(OFFSET('Water Data'!$F$4,0,10*ROW('Water Data'!F200))),'Data Summary'!BY206="Yes"),100-OFFSET('Water Data'!$F$4,0,10*ROW('Water Data'!F200)),NA())</f>
        <v>#N/A</v>
      </c>
      <c r="K206" s="516" t="e">
        <f ca="1">+IF(AND(ISNUMBER(OFFSET('Water Data'!$F$6,0,10*ROW('Water Data'!F200))),'Data Summary'!BZ206="Yes"),OFFSET('Water Data'!$F$6,0,10*ROW('Water Data'!F200)),NA())</f>
        <v>#N/A</v>
      </c>
      <c r="L206" s="516" t="e">
        <f ca="1">+IF(AND(ISNUMBER(OFFSET('Water Data'!$F$9,0,10*ROW('Water Data'!F200))),'Data Summary'!CA206="Yes"),OFFSET('Water Data'!$F$9,0,10*ROW('Water Data'!F200)),NA())</f>
        <v>#N/A</v>
      </c>
      <c r="M206" s="516" t="e">
        <f ca="1">+IF(AND(ISNUMBER(OFFSET('Water Data'!$G$4,0,10*ROW('Water Data'!G200))),'Data Summary'!CB206="Yes"),100-OFFSET('Water Data'!$G$4,0,10*ROW('Water Data'!G200)),NA())</f>
        <v>#N/A</v>
      </c>
      <c r="N206" s="516" t="e">
        <f ca="1">+IF(AND(ISNUMBER(OFFSET('Water Data'!$G$6,0,10*ROW('Water Data'!G200))),'Data Summary'!CC206="Yes"),OFFSET('Water Data'!$G$6,0,10*ROW('Water Data'!G200)),NA())</f>
        <v>#N/A</v>
      </c>
      <c r="O206" s="516" t="e">
        <f ca="1">+IF(AND(ISNUMBER(OFFSET('Water Data'!$G$9,0,10*ROW('Water Data'!G200))),'Data Summary'!CD206="Yes"),OFFSET('Water Data'!$G$9,0,10*ROW('Water Data'!G200)),NA())</f>
        <v>#N/A</v>
      </c>
      <c r="P206" s="516" t="e">
        <f ca="1">+IF(AND(ISNUMBER(OFFSET('Water Data'!$H$4,0,10*ROW('Water Data'!H200))),'Data Summary'!CE206="Yes"),100-OFFSET('Water Data'!$H$4,0,10*ROW('Water Data'!H200)),NA())</f>
        <v>#N/A</v>
      </c>
      <c r="Q206" s="516" t="e">
        <f ca="1">+IF(AND(ISNUMBER(OFFSET('Water Data'!$H$6,0,10*ROW('Water Data'!H200))),'Data Summary'!CF206="Yes"),OFFSET('Water Data'!$H$6,0,10*ROW('Water Data'!H200)),NA())</f>
        <v>#N/A</v>
      </c>
      <c r="R206" s="516" t="e">
        <f ca="1">+IF(AND(ISNUMBER(OFFSET('Water Data'!$H$9,0,10*ROW('Water Data'!H200))),'Data Summary'!CG206="Yes"),OFFSET('Water Data'!$H$9,0,10*ROW('Water Data'!H200)),NA())</f>
        <v>#N/A</v>
      </c>
      <c r="S206" s="516" t="e">
        <f ca="1">+IF(AND(ISNUMBER(OFFSET('Water Data'!$I$4,0,10*ROW('Water Data'!I200))),'Data Summary'!CH206="Yes"),100-OFFSET('Water Data'!$I$4,0,10*ROW('Water Data'!I200)),NA())</f>
        <v>#N/A</v>
      </c>
      <c r="T206" s="516" t="e">
        <f ca="1">+IF(AND(ISNUMBER(OFFSET('Water Data'!$I$6,0,10*ROW('Water Data'!I200))),'Data Summary'!CI206="Yes"),OFFSET('Water Data'!$I$6,0,10*ROW('Water Data'!I200)),NA())</f>
        <v>#N/A</v>
      </c>
      <c r="U206" s="516" t="e">
        <f ca="1">+IF(AND(ISNUMBER(OFFSET('Water Data'!$I$9,0,10*ROW('Water Data'!I200))),'Data Summary'!CJ206="Yes"),OFFSET('Water Data'!$I$9,0,10*ROW('Water Data'!I200)),NA())</f>
        <v>#N/A</v>
      </c>
      <c r="V206" s="517" t="e">
        <f ca="1">+IF(AND(ISNUMBER(OFFSET('Sanitation Data'!$D$4,0,10*ROW('Sanitation Data'!D200))),'Data Summary'!CK206="Yes"),100-OFFSET('Sanitation Data'!$D$4,0,10*ROW('Sanitation Data'!D200)),NA())</f>
        <v>#N/A</v>
      </c>
      <c r="W206" s="517" t="e">
        <f ca="1">+IF(AND(ISNUMBER(OFFSET('Sanitation Data'!$D$6,0,10*ROW('Sanitation Data'!D200))),'Data Summary'!CL206="Yes"),OFFSET('Sanitation Data'!$D$6,0,10*ROW('Sanitation Data'!D200)),NA())</f>
        <v>#N/A</v>
      </c>
      <c r="X206" s="517" t="e">
        <f ca="1">+IF(AND(ISNUMBER(OFFSET('Sanitation Data'!$D$10,0,10*ROW('Sanitation Data'!D200))),'Data Summary'!CM206="Yes"),OFFSET('Sanitation Data'!$D$10,0,10*ROW('Sanitation Data'!D200)),NA())</f>
        <v>#N/A</v>
      </c>
      <c r="Y206" s="517" t="e">
        <f ca="1">+IF(AND(ISNUMBER(OFFSET('Sanitation Data'!$D$11,0,10*ROW('Sanitation Data'!D200))),'Data Summary'!CN206="Yes"),OFFSET('Sanitation Data'!$D$11,0,10*ROW('Sanitation Data'!D200)),NA())</f>
        <v>#N/A</v>
      </c>
      <c r="Z206" s="517" t="e">
        <f ca="1">+IF(AND(ISNUMBER(OFFSET('Sanitation Data'!$D$12,0,10*ROW('Sanitation Data'!D200))),'Data Summary'!CO206="Yes"),OFFSET('Sanitation Data'!$D$12,0,10*ROW('Sanitation Data'!D200)),NA())</f>
        <v>#N/A</v>
      </c>
      <c r="AA206" s="517" t="e">
        <f ca="1">+IF(AND(ISNUMBER(OFFSET('Sanitation Data'!$E$4,0,10*ROW('Sanitation Data'!E200))),'Data Summary'!CP206="Yes"),100-OFFSET('Sanitation Data'!$E$4,0,10*ROW('Sanitation Data'!E200)),NA())</f>
        <v>#N/A</v>
      </c>
      <c r="AB206" s="517" t="e">
        <f ca="1">+IF(AND(ISNUMBER(OFFSET('Sanitation Data'!$E$6,0,10*ROW('Sanitation Data'!E200))),'Data Summary'!CQ206="Yes"),OFFSET('Sanitation Data'!$E$6,0,10*ROW('Sanitation Data'!E200)),NA())</f>
        <v>#N/A</v>
      </c>
      <c r="AC206" s="517" t="e">
        <f ca="1">+IF(AND(ISNUMBER(OFFSET('Sanitation Data'!$E$10,0,10*ROW('Sanitation Data'!E200))),'Data Summary'!CR206="Yes"),OFFSET('Sanitation Data'!$E$10,0,10*ROW('Sanitation Data'!E200)),NA())</f>
        <v>#N/A</v>
      </c>
      <c r="AD206" s="517" t="e">
        <f ca="1">+IF(AND(ISNUMBER(OFFSET('Sanitation Data'!$E$11,0,10*ROW('Sanitation Data'!E200))),'Data Summary'!CS206="Yes"),OFFSET('Sanitation Data'!$E$11,0,10*ROW('Sanitation Data'!E200)),NA())</f>
        <v>#N/A</v>
      </c>
      <c r="AE206" s="517" t="e">
        <f ca="1">+IF(AND(ISNUMBER(OFFSET('Sanitation Data'!$E$12,0,10*ROW('Sanitation Data'!E200))),'Data Summary'!CT206="Yes"),OFFSET('Sanitation Data'!$E$12,0,10*ROW('Sanitation Data'!E200)),NA())</f>
        <v>#N/A</v>
      </c>
      <c r="AF206" s="517" t="e">
        <f ca="1">+IF(AND(ISNUMBER(OFFSET('Sanitation Data'!$F$4,0,10*ROW('Sanitation Data'!F200))),'Data Summary'!CU206="Yes"),100-OFFSET('Sanitation Data'!$F$4,0,10*ROW('Sanitation Data'!F200)),NA())</f>
        <v>#N/A</v>
      </c>
      <c r="AG206" s="517" t="e">
        <f ca="1">+IF(AND(ISNUMBER(OFFSET('Sanitation Data'!$F$6,0,10*ROW('Sanitation Data'!F200))),'Data Summary'!CV206="Yes"),OFFSET('Sanitation Data'!$F$6,0,10*ROW('Sanitation Data'!F200)),NA())</f>
        <v>#N/A</v>
      </c>
      <c r="AH206" s="517" t="e">
        <f ca="1">+IF(AND(ISNUMBER(OFFSET('Sanitation Data'!$F$10,0,10*ROW('Sanitation Data'!F200))),'Data Summary'!CW206="Yes"),OFFSET('Sanitation Data'!$F$10,0,10*ROW('Sanitation Data'!F200)),NA())</f>
        <v>#N/A</v>
      </c>
      <c r="AI206" s="517" t="e">
        <f ca="1">+IF(AND(ISNUMBER(OFFSET('Sanitation Data'!$F$11,0,10*ROW('Sanitation Data'!F200))),'Data Summary'!CX206="Yes"),OFFSET('Sanitation Data'!$F$11,0,10*ROW('Sanitation Data'!F200)),NA())</f>
        <v>#N/A</v>
      </c>
      <c r="AJ206" s="517" t="e">
        <f ca="1">+IF(AND(ISNUMBER(OFFSET('Sanitation Data'!$F$12,0,10*ROW('Sanitation Data'!F200))),'Data Summary'!CY206="Yes"),OFFSET('Sanitation Data'!$F$12,0,10*ROW('Sanitation Data'!F200)),NA())</f>
        <v>#N/A</v>
      </c>
      <c r="AK206" s="517" t="e">
        <f ca="1">+IF(AND(ISNUMBER(OFFSET('Sanitation Data'!$G$4,0,10*ROW('Sanitation Data'!G200))),'Data Summary'!CZ206="Yes"),100-OFFSET('Sanitation Data'!$G$4,0,10*ROW('Sanitation Data'!G200)),NA())</f>
        <v>#N/A</v>
      </c>
      <c r="AL206" s="517" t="e">
        <f ca="1">+IF(AND(ISNUMBER(OFFSET('Sanitation Data'!$G$6,0,10*ROW('Sanitation Data'!G200))),'Data Summary'!DA206="Yes"),OFFSET('Sanitation Data'!$G$6,0,10*ROW('Sanitation Data'!G200)),NA())</f>
        <v>#N/A</v>
      </c>
      <c r="AM206" s="517" t="e">
        <f ca="1">+IF(AND(ISNUMBER(OFFSET('Sanitation Data'!$G$10,0,10*ROW('Sanitation Data'!G200))),'Data Summary'!DB206="Yes"),OFFSET('Sanitation Data'!$G$10,0,10*ROW('Sanitation Data'!G200)),NA())</f>
        <v>#N/A</v>
      </c>
      <c r="AN206" s="517" t="e">
        <f ca="1">+IF(AND(ISNUMBER(OFFSET('Sanitation Data'!$G$11,0,10*ROW('Sanitation Data'!G200))),'Data Summary'!DC206="Yes"),OFFSET('Sanitation Data'!$G$11,0,10*ROW('Sanitation Data'!G200)),NA())</f>
        <v>#N/A</v>
      </c>
      <c r="AO206" s="517" t="e">
        <f ca="1">+IF(AND(ISNUMBER(OFFSET('Sanitation Data'!$G$12,0,10*ROW('Sanitation Data'!G200))),'Data Summary'!DD206="Yes"),OFFSET('Sanitation Data'!$G$12,0,10*ROW('Sanitation Data'!G200)),NA())</f>
        <v>#N/A</v>
      </c>
      <c r="AP206" s="517" t="e">
        <f ca="1">+IF(AND(ISNUMBER(OFFSET('Sanitation Data'!$H$4,0,10*ROW('Sanitation Data'!H200))),'Data Summary'!DE206="Yes"),100-OFFSET('Sanitation Data'!$H$4,0,10*ROW('Sanitation Data'!H200)),NA())</f>
        <v>#N/A</v>
      </c>
      <c r="AQ206" s="517" t="e">
        <f ca="1">+IF(AND(ISNUMBER(OFFSET('Sanitation Data'!$H$6,0,10*ROW('Sanitation Data'!H200))),'Data Summary'!DF206="Yes"),OFFSET('Sanitation Data'!$H$6,0,10*ROW('Sanitation Data'!H200)),NA())</f>
        <v>#N/A</v>
      </c>
      <c r="AR206" s="517" t="e">
        <f ca="1">+IF(AND(ISNUMBER(OFFSET('Sanitation Data'!$H$10,0,10*ROW('Sanitation Data'!H200))),'Data Summary'!DG206="Yes"),OFFSET('Sanitation Data'!$H$10,0,10*ROW('Sanitation Data'!H200)),NA())</f>
        <v>#N/A</v>
      </c>
      <c r="AS206" s="517" t="e">
        <f ca="1">+IF(AND(ISNUMBER(OFFSET('Sanitation Data'!$H$11,0,10*ROW('Sanitation Data'!H200))),'Data Summary'!DH206="Yes"),OFFSET('Sanitation Data'!$H$11,0,10*ROW('Sanitation Data'!H200)),NA())</f>
        <v>#N/A</v>
      </c>
      <c r="AT206" s="517" t="e">
        <f ca="1">+IF(AND(ISNUMBER(OFFSET('Sanitation Data'!$H$12,0,10*ROW('Sanitation Data'!H200))),'Data Summary'!DI206="Yes"),OFFSET('Sanitation Data'!$H$12,0,10*ROW('Sanitation Data'!H200)),NA())</f>
        <v>#N/A</v>
      </c>
      <c r="AU206" s="517" t="e">
        <f ca="1">+IF(AND(ISNUMBER(OFFSET('Sanitation Data'!$I$4,0,10*ROW('Sanitation Data'!I200))),'Data Summary'!DJ206="Yes"),100-OFFSET('Sanitation Data'!$I$4,0,10*ROW('Sanitation Data'!I200)),NA())</f>
        <v>#N/A</v>
      </c>
      <c r="AV206" s="517" t="e">
        <f ca="1">+IF(AND(ISNUMBER(OFFSET('Sanitation Data'!$I$6,0,10*ROW('Sanitation Data'!I200))),'Data Summary'!DK206="Yes"),OFFSET('Sanitation Data'!$I$6,0,10*ROW('Sanitation Data'!I200)),NA())</f>
        <v>#N/A</v>
      </c>
      <c r="AW206" s="517" t="e">
        <f ca="1">+IF(AND(ISNUMBER(OFFSET('Sanitation Data'!$I$10,0,10*ROW('Sanitation Data'!I200))),'Data Summary'!DL206="Yes"),OFFSET('Sanitation Data'!$I$10,0,10*ROW('Sanitation Data'!I200)),NA())</f>
        <v>#N/A</v>
      </c>
      <c r="AX206" s="517" t="e">
        <f ca="1">+IF(AND(ISNUMBER(OFFSET('Sanitation Data'!$I$11,0,10*ROW('Sanitation Data'!I200))),'Data Summary'!DM206="Yes"),OFFSET('Sanitation Data'!$I$11,0,10*ROW('Sanitation Data'!I200)),NA())</f>
        <v>#N/A</v>
      </c>
      <c r="AY206" s="517" t="e">
        <f ca="1">+IF(AND(ISNUMBER(OFFSET('Sanitation Data'!$I$12,0,10*ROW('Sanitation Data'!I200))),'Data Summary'!DN206="Yes"),OFFSET('Sanitation Data'!$I$12,0,10*ROW('Sanitation Data'!I200)),NA())</f>
        <v>#N/A</v>
      </c>
      <c r="AZ206" s="518" t="e">
        <f ca="1">+IF(AND(ISNUMBER(OFFSET('Hygiene Data'!$D$5,0,10*ROW('Hygiene Data'!D200))),'Data Summary'!DO206="Yes"),OFFSET('Hygiene Data'!$D$5,0,10*ROW('Hygiene Data'!D200)),NA())</f>
        <v>#N/A</v>
      </c>
      <c r="BA206" s="518" t="e">
        <f ca="1">+IF(AND(ISNUMBER(OFFSET('Hygiene Data'!$D$7,0,10*ROW('Hygiene Data'!D200))),'Data Summary'!DP206="Yes"),OFFSET('Hygiene Data'!$D$7,0,10*ROW('Hygiene Data'!D200)),NA())</f>
        <v>#N/A</v>
      </c>
      <c r="BB206" s="518" t="e">
        <f ca="1">+IF(AND(ISNUMBER(OFFSET('Hygiene Data'!$D$9,0,10*ROW('Hygiene Data'!D200))),'Data Summary'!DQ206="Yes"),OFFSET('Hygiene Data'!$D$9,0,10*ROW('Hygiene Data'!D200)),NA())</f>
        <v>#N/A</v>
      </c>
      <c r="BC206" s="518" t="e">
        <f ca="1">+IF(AND(ISNUMBER(OFFSET('Hygiene Data'!$E$5,0,10*ROW('Hygiene Data'!E200))),'Data Summary'!DR206="Yes"),OFFSET('Hygiene Data'!$E$5,0,10*ROW('Hygiene Data'!E200)),NA())</f>
        <v>#N/A</v>
      </c>
      <c r="BD206" s="518" t="e">
        <f ca="1">+IF(AND(ISNUMBER(OFFSET('Hygiene Data'!$E$7,0,10*ROW('Hygiene Data'!E200))),'Data Summary'!DS206="Yes"),OFFSET('Hygiene Data'!$E$7,0,10*ROW('Hygiene Data'!E200)),NA())</f>
        <v>#N/A</v>
      </c>
      <c r="BE206" s="518" t="e">
        <f ca="1">+IF(AND(ISNUMBER(OFFSET('Hygiene Data'!$E$9,0,10*ROW('Hygiene Data'!E200))),'Data Summary'!DT206="Yes"),OFFSET('Hygiene Data'!$E$9,0,10*ROW('Hygiene Data'!E200)),NA())</f>
        <v>#N/A</v>
      </c>
      <c r="BF206" s="518" t="e">
        <f ca="1">+IF(AND(ISNUMBER(OFFSET('Hygiene Data'!$F$5,0,10*ROW('Hygiene Data'!F200))),'Data Summary'!DU206="Yes"),OFFSET('Hygiene Data'!$F$5,0,10*ROW('Hygiene Data'!F200)),NA())</f>
        <v>#N/A</v>
      </c>
      <c r="BG206" s="518" t="e">
        <f ca="1">+IF(AND(ISNUMBER(OFFSET('Hygiene Data'!$F$7,0,10*ROW('Hygiene Data'!F200))),'Data Summary'!DV206="Yes"),OFFSET('Hygiene Data'!$F$7,0,10*ROW('Hygiene Data'!F200)),NA())</f>
        <v>#N/A</v>
      </c>
      <c r="BH206" s="518" t="e">
        <f ca="1">+IF(AND(ISNUMBER(OFFSET('Hygiene Data'!$F$9,0,10*ROW('Hygiene Data'!F200))),'Data Summary'!DW206="Yes"),OFFSET('Hygiene Data'!$F$9,0,10*ROW('Hygiene Data'!F200)),NA())</f>
        <v>#N/A</v>
      </c>
      <c r="BI206" s="518" t="e">
        <f ca="1">+IF(AND(ISNUMBER(OFFSET('Hygiene Data'!$G$5,0,10*ROW('Hygiene Data'!G200))),'Data Summary'!DX206="Yes"),OFFSET('Hygiene Data'!$G$5,0,10*ROW('Hygiene Data'!G200)),NA())</f>
        <v>#N/A</v>
      </c>
      <c r="BJ206" s="518" t="e">
        <f ca="1">+IF(AND(ISNUMBER(OFFSET('Hygiene Data'!$G$7,0,10*ROW('Hygiene Data'!G200))),'Data Summary'!DY206="Yes"),OFFSET('Hygiene Data'!$G$7,0,10*ROW('Hygiene Data'!G200)),NA())</f>
        <v>#N/A</v>
      </c>
      <c r="BK206" s="518" t="e">
        <f ca="1">+IF(AND(ISNUMBER(OFFSET('Hygiene Data'!$G$9,0,10*ROW('Hygiene Data'!G200))),'Data Summary'!DZ206="Yes"),OFFSET('Hygiene Data'!$G$9,0,10*ROW('Hygiene Data'!G200)),NA())</f>
        <v>#N/A</v>
      </c>
      <c r="BL206" s="518" t="e">
        <f ca="1">+IF(AND(ISNUMBER(OFFSET('Hygiene Data'!$H$5,0,10*ROW('Hygiene Data'!H200))),'Data Summary'!EA206="Yes"),OFFSET('Hygiene Data'!$H$5,0,10*ROW('Hygiene Data'!H200)),NA())</f>
        <v>#N/A</v>
      </c>
      <c r="BM206" s="518" t="e">
        <f ca="1">+IF(AND(ISNUMBER(OFFSET('Hygiene Data'!$H$7,0,10*ROW('Hygiene Data'!H200))),'Data Summary'!EB206="Yes"),OFFSET('Hygiene Data'!$H$7,0,10*ROW('Hygiene Data'!H200)),NA())</f>
        <v>#N/A</v>
      </c>
      <c r="BN206" s="518" t="e">
        <f ca="1">+IF(AND(ISNUMBER(OFFSET('Hygiene Data'!$H$9,0,10*ROW('Hygiene Data'!H200))),'Data Summary'!EC206="Yes"),OFFSET('Hygiene Data'!$H$9,0,10*ROW('Hygiene Data'!H200)),NA())</f>
        <v>#N/A</v>
      </c>
      <c r="BO206" s="518" t="e">
        <f ca="1">+IF(AND(ISNUMBER(OFFSET('Hygiene Data'!$I$5,0,10*ROW('Hygiene Data'!I200))),'Data Summary'!ED206="Yes"),OFFSET('Hygiene Data'!$I$5,0,10*ROW('Hygiene Data'!I200)),NA())</f>
        <v>#N/A</v>
      </c>
      <c r="BP206" s="518" t="e">
        <f ca="1">+IF(AND(ISNUMBER(OFFSET('Hygiene Data'!$I$7,0,10*ROW('Hygiene Data'!I200))),'Data Summary'!EE206="Yes"),OFFSET('Hygiene Data'!$I$7,0,10*ROW('Hygiene Data'!I200)),NA())</f>
        <v>#N/A</v>
      </c>
      <c r="BQ206" s="518" t="e">
        <f ca="1">+IF(AND(ISNUMBER(OFFSET('Hygiene Data'!$I$9,0,10*ROW('Hygiene Data'!I200))),'Data Summary'!EF206="Yes"),OFFSET('Hygiene Data'!$I$9,0,10*ROW('Hygiene Data'!I200)),NA())</f>
        <v>#N/A</v>
      </c>
    </row>
    <row r="207" spans="1:69" x14ac:dyDescent="0.25">
      <c r="A207" s="514" t="e">
        <f ca="1">+RIGHT('Data Summary'!A207,LEN('Data Summary'!A207)-9)</f>
        <v>#VALUE!</v>
      </c>
      <c r="B207" s="488" t="str">
        <f ca="1">+IF(ISTEXT('Data Summary'!B207),'Data Summary'!B207,"")</f>
        <v/>
      </c>
      <c r="C207" s="515" t="e">
        <f ca="1">+VALUE('Data Summary'!C207)</f>
        <v>#VALUE!</v>
      </c>
      <c r="D207" s="516" t="e">
        <f ca="1">+IF(AND(ISNUMBER(OFFSET('Water Data'!$D$4,0,10*ROW('Water Data'!D201))),'Data Summary'!BS207="Yes"),100-OFFSET('Water Data'!$D$4,0,10*ROW('Water Data'!D201)),NA())</f>
        <v>#N/A</v>
      </c>
      <c r="E207" s="516" t="e">
        <f ca="1">+IF(AND(ISNUMBER(OFFSET('Water Data'!$D$6,0,10*ROW('Water Data'!D201))),'Data Summary'!BT207="Yes"),OFFSET('Water Data'!$D$6,0,10*ROW('Water Data'!D201)),NA())</f>
        <v>#N/A</v>
      </c>
      <c r="F207" s="516" t="e">
        <f ca="1">+IF(AND(ISNUMBER(OFFSET('Water Data'!$D$9,0,10*ROW('Water Data'!D201))),'Data Summary'!BU207="Yes"),OFFSET('Water Data'!$D$9,0,10*ROW('Water Data'!D201)),NA())</f>
        <v>#N/A</v>
      </c>
      <c r="G207" s="516" t="e">
        <f ca="1">+IF(AND(ISNUMBER(OFFSET('Water Data'!$E$4,0,10*ROW('Water Data'!E201))),'Data Summary'!BV207="Yes"),100-OFFSET('Water Data'!$E$4,0,10*ROW('Water Data'!E201)),NA())</f>
        <v>#N/A</v>
      </c>
      <c r="H207" s="516" t="e">
        <f ca="1">+IF(AND(ISNUMBER(OFFSET('Water Data'!$E$6,0,10*ROW('Water Data'!E201))),'Data Summary'!BW207="Yes"),OFFSET('Water Data'!$E$6,0,10*ROW('Water Data'!E201)),NA())</f>
        <v>#N/A</v>
      </c>
      <c r="I207" s="516" t="e">
        <f ca="1">+IF(AND(ISNUMBER(OFFSET('Water Data'!$E$9,0,10*ROW('Water Data'!E201))),'Data Summary'!BX207="Yes"),OFFSET('Water Data'!$E$9,0,10*ROW('Water Data'!E201)),NA())</f>
        <v>#N/A</v>
      </c>
      <c r="J207" s="516" t="e">
        <f ca="1">+IF(AND(ISNUMBER(OFFSET('Water Data'!$F$4,0,10*ROW('Water Data'!F201))),'Data Summary'!BY207="Yes"),100-OFFSET('Water Data'!$F$4,0,10*ROW('Water Data'!F201)),NA())</f>
        <v>#N/A</v>
      </c>
      <c r="K207" s="516" t="e">
        <f ca="1">+IF(AND(ISNUMBER(OFFSET('Water Data'!$F$6,0,10*ROW('Water Data'!F201))),'Data Summary'!BZ207="Yes"),OFFSET('Water Data'!$F$6,0,10*ROW('Water Data'!F201)),NA())</f>
        <v>#N/A</v>
      </c>
      <c r="L207" s="516" t="e">
        <f ca="1">+IF(AND(ISNUMBER(OFFSET('Water Data'!$F$9,0,10*ROW('Water Data'!F201))),'Data Summary'!CA207="Yes"),OFFSET('Water Data'!$F$9,0,10*ROW('Water Data'!F201)),NA())</f>
        <v>#N/A</v>
      </c>
      <c r="M207" s="516" t="e">
        <f ca="1">+IF(AND(ISNUMBER(OFFSET('Water Data'!$G$4,0,10*ROW('Water Data'!G201))),'Data Summary'!CB207="Yes"),100-OFFSET('Water Data'!$G$4,0,10*ROW('Water Data'!G201)),NA())</f>
        <v>#N/A</v>
      </c>
      <c r="N207" s="516" t="e">
        <f ca="1">+IF(AND(ISNUMBER(OFFSET('Water Data'!$G$6,0,10*ROW('Water Data'!G201))),'Data Summary'!CC207="Yes"),OFFSET('Water Data'!$G$6,0,10*ROW('Water Data'!G201)),NA())</f>
        <v>#N/A</v>
      </c>
      <c r="O207" s="516" t="e">
        <f ca="1">+IF(AND(ISNUMBER(OFFSET('Water Data'!$G$9,0,10*ROW('Water Data'!G201))),'Data Summary'!CD207="Yes"),OFFSET('Water Data'!$G$9,0,10*ROW('Water Data'!G201)),NA())</f>
        <v>#N/A</v>
      </c>
      <c r="P207" s="516" t="e">
        <f ca="1">+IF(AND(ISNUMBER(OFFSET('Water Data'!$H$4,0,10*ROW('Water Data'!H201))),'Data Summary'!CE207="Yes"),100-OFFSET('Water Data'!$H$4,0,10*ROW('Water Data'!H201)),NA())</f>
        <v>#N/A</v>
      </c>
      <c r="Q207" s="516" t="e">
        <f ca="1">+IF(AND(ISNUMBER(OFFSET('Water Data'!$H$6,0,10*ROW('Water Data'!H201))),'Data Summary'!CF207="Yes"),OFFSET('Water Data'!$H$6,0,10*ROW('Water Data'!H201)),NA())</f>
        <v>#N/A</v>
      </c>
      <c r="R207" s="516" t="e">
        <f ca="1">+IF(AND(ISNUMBER(OFFSET('Water Data'!$H$9,0,10*ROW('Water Data'!H201))),'Data Summary'!CG207="Yes"),OFFSET('Water Data'!$H$9,0,10*ROW('Water Data'!H201)),NA())</f>
        <v>#N/A</v>
      </c>
      <c r="S207" s="516" t="e">
        <f ca="1">+IF(AND(ISNUMBER(OFFSET('Water Data'!$I$4,0,10*ROW('Water Data'!I201))),'Data Summary'!CH207="Yes"),100-OFFSET('Water Data'!$I$4,0,10*ROW('Water Data'!I201)),NA())</f>
        <v>#N/A</v>
      </c>
      <c r="T207" s="516" t="e">
        <f ca="1">+IF(AND(ISNUMBER(OFFSET('Water Data'!$I$6,0,10*ROW('Water Data'!I201))),'Data Summary'!CI207="Yes"),OFFSET('Water Data'!$I$6,0,10*ROW('Water Data'!I201)),NA())</f>
        <v>#N/A</v>
      </c>
      <c r="U207" s="516" t="e">
        <f ca="1">+IF(AND(ISNUMBER(OFFSET('Water Data'!$I$9,0,10*ROW('Water Data'!I201))),'Data Summary'!CJ207="Yes"),OFFSET('Water Data'!$I$9,0,10*ROW('Water Data'!I201)),NA())</f>
        <v>#N/A</v>
      </c>
      <c r="V207" s="517" t="e">
        <f ca="1">+IF(AND(ISNUMBER(OFFSET('Sanitation Data'!$D$4,0,10*ROW('Sanitation Data'!D201))),'Data Summary'!CK207="Yes"),100-OFFSET('Sanitation Data'!$D$4,0,10*ROW('Sanitation Data'!D201)),NA())</f>
        <v>#N/A</v>
      </c>
      <c r="W207" s="517" t="e">
        <f ca="1">+IF(AND(ISNUMBER(OFFSET('Sanitation Data'!$D$6,0,10*ROW('Sanitation Data'!D201))),'Data Summary'!CL207="Yes"),OFFSET('Sanitation Data'!$D$6,0,10*ROW('Sanitation Data'!D201)),NA())</f>
        <v>#N/A</v>
      </c>
      <c r="X207" s="517" t="e">
        <f ca="1">+IF(AND(ISNUMBER(OFFSET('Sanitation Data'!$D$10,0,10*ROW('Sanitation Data'!D201))),'Data Summary'!CM207="Yes"),OFFSET('Sanitation Data'!$D$10,0,10*ROW('Sanitation Data'!D201)),NA())</f>
        <v>#N/A</v>
      </c>
      <c r="Y207" s="517" t="e">
        <f ca="1">+IF(AND(ISNUMBER(OFFSET('Sanitation Data'!$D$11,0,10*ROW('Sanitation Data'!D201))),'Data Summary'!CN207="Yes"),OFFSET('Sanitation Data'!$D$11,0,10*ROW('Sanitation Data'!D201)),NA())</f>
        <v>#N/A</v>
      </c>
      <c r="Z207" s="517" t="e">
        <f ca="1">+IF(AND(ISNUMBER(OFFSET('Sanitation Data'!$D$12,0,10*ROW('Sanitation Data'!D201))),'Data Summary'!CO207="Yes"),OFFSET('Sanitation Data'!$D$12,0,10*ROW('Sanitation Data'!D201)),NA())</f>
        <v>#N/A</v>
      </c>
      <c r="AA207" s="517" t="e">
        <f ca="1">+IF(AND(ISNUMBER(OFFSET('Sanitation Data'!$E$4,0,10*ROW('Sanitation Data'!E201))),'Data Summary'!CP207="Yes"),100-OFFSET('Sanitation Data'!$E$4,0,10*ROW('Sanitation Data'!E201)),NA())</f>
        <v>#N/A</v>
      </c>
      <c r="AB207" s="517" t="e">
        <f ca="1">+IF(AND(ISNUMBER(OFFSET('Sanitation Data'!$E$6,0,10*ROW('Sanitation Data'!E201))),'Data Summary'!CQ207="Yes"),OFFSET('Sanitation Data'!$E$6,0,10*ROW('Sanitation Data'!E201)),NA())</f>
        <v>#N/A</v>
      </c>
      <c r="AC207" s="517" t="e">
        <f ca="1">+IF(AND(ISNUMBER(OFFSET('Sanitation Data'!$E$10,0,10*ROW('Sanitation Data'!E201))),'Data Summary'!CR207="Yes"),OFFSET('Sanitation Data'!$E$10,0,10*ROW('Sanitation Data'!E201)),NA())</f>
        <v>#N/A</v>
      </c>
      <c r="AD207" s="517" t="e">
        <f ca="1">+IF(AND(ISNUMBER(OFFSET('Sanitation Data'!$E$11,0,10*ROW('Sanitation Data'!E201))),'Data Summary'!CS207="Yes"),OFFSET('Sanitation Data'!$E$11,0,10*ROW('Sanitation Data'!E201)),NA())</f>
        <v>#N/A</v>
      </c>
      <c r="AE207" s="517" t="e">
        <f ca="1">+IF(AND(ISNUMBER(OFFSET('Sanitation Data'!$E$12,0,10*ROW('Sanitation Data'!E201))),'Data Summary'!CT207="Yes"),OFFSET('Sanitation Data'!$E$12,0,10*ROW('Sanitation Data'!E201)),NA())</f>
        <v>#N/A</v>
      </c>
      <c r="AF207" s="517" t="e">
        <f ca="1">+IF(AND(ISNUMBER(OFFSET('Sanitation Data'!$F$4,0,10*ROW('Sanitation Data'!F201))),'Data Summary'!CU207="Yes"),100-OFFSET('Sanitation Data'!$F$4,0,10*ROW('Sanitation Data'!F201)),NA())</f>
        <v>#N/A</v>
      </c>
      <c r="AG207" s="517" t="e">
        <f ca="1">+IF(AND(ISNUMBER(OFFSET('Sanitation Data'!$F$6,0,10*ROW('Sanitation Data'!F201))),'Data Summary'!CV207="Yes"),OFFSET('Sanitation Data'!$F$6,0,10*ROW('Sanitation Data'!F201)),NA())</f>
        <v>#N/A</v>
      </c>
      <c r="AH207" s="517" t="e">
        <f ca="1">+IF(AND(ISNUMBER(OFFSET('Sanitation Data'!$F$10,0,10*ROW('Sanitation Data'!F201))),'Data Summary'!CW207="Yes"),OFFSET('Sanitation Data'!$F$10,0,10*ROW('Sanitation Data'!F201)),NA())</f>
        <v>#N/A</v>
      </c>
      <c r="AI207" s="517" t="e">
        <f ca="1">+IF(AND(ISNUMBER(OFFSET('Sanitation Data'!$F$11,0,10*ROW('Sanitation Data'!F201))),'Data Summary'!CX207="Yes"),OFFSET('Sanitation Data'!$F$11,0,10*ROW('Sanitation Data'!F201)),NA())</f>
        <v>#N/A</v>
      </c>
      <c r="AJ207" s="517" t="e">
        <f ca="1">+IF(AND(ISNUMBER(OFFSET('Sanitation Data'!$F$12,0,10*ROW('Sanitation Data'!F201))),'Data Summary'!CY207="Yes"),OFFSET('Sanitation Data'!$F$12,0,10*ROW('Sanitation Data'!F201)),NA())</f>
        <v>#N/A</v>
      </c>
      <c r="AK207" s="517" t="e">
        <f ca="1">+IF(AND(ISNUMBER(OFFSET('Sanitation Data'!$G$4,0,10*ROW('Sanitation Data'!G201))),'Data Summary'!CZ207="Yes"),100-OFFSET('Sanitation Data'!$G$4,0,10*ROW('Sanitation Data'!G201)),NA())</f>
        <v>#N/A</v>
      </c>
      <c r="AL207" s="517" t="e">
        <f ca="1">+IF(AND(ISNUMBER(OFFSET('Sanitation Data'!$G$6,0,10*ROW('Sanitation Data'!G201))),'Data Summary'!DA207="Yes"),OFFSET('Sanitation Data'!$G$6,0,10*ROW('Sanitation Data'!G201)),NA())</f>
        <v>#N/A</v>
      </c>
      <c r="AM207" s="517" t="e">
        <f ca="1">+IF(AND(ISNUMBER(OFFSET('Sanitation Data'!$G$10,0,10*ROW('Sanitation Data'!G201))),'Data Summary'!DB207="Yes"),OFFSET('Sanitation Data'!$G$10,0,10*ROW('Sanitation Data'!G201)),NA())</f>
        <v>#N/A</v>
      </c>
      <c r="AN207" s="517" t="e">
        <f ca="1">+IF(AND(ISNUMBER(OFFSET('Sanitation Data'!$G$11,0,10*ROW('Sanitation Data'!G201))),'Data Summary'!DC207="Yes"),OFFSET('Sanitation Data'!$G$11,0,10*ROW('Sanitation Data'!G201)),NA())</f>
        <v>#N/A</v>
      </c>
      <c r="AO207" s="517" t="e">
        <f ca="1">+IF(AND(ISNUMBER(OFFSET('Sanitation Data'!$G$12,0,10*ROW('Sanitation Data'!G201))),'Data Summary'!DD207="Yes"),OFFSET('Sanitation Data'!$G$12,0,10*ROW('Sanitation Data'!G201)),NA())</f>
        <v>#N/A</v>
      </c>
      <c r="AP207" s="517" t="e">
        <f ca="1">+IF(AND(ISNUMBER(OFFSET('Sanitation Data'!$H$4,0,10*ROW('Sanitation Data'!H201))),'Data Summary'!DE207="Yes"),100-OFFSET('Sanitation Data'!$H$4,0,10*ROW('Sanitation Data'!H201)),NA())</f>
        <v>#N/A</v>
      </c>
      <c r="AQ207" s="517" t="e">
        <f ca="1">+IF(AND(ISNUMBER(OFFSET('Sanitation Data'!$H$6,0,10*ROW('Sanitation Data'!H201))),'Data Summary'!DF207="Yes"),OFFSET('Sanitation Data'!$H$6,0,10*ROW('Sanitation Data'!H201)),NA())</f>
        <v>#N/A</v>
      </c>
      <c r="AR207" s="517" t="e">
        <f ca="1">+IF(AND(ISNUMBER(OFFSET('Sanitation Data'!$H$10,0,10*ROW('Sanitation Data'!H201))),'Data Summary'!DG207="Yes"),OFFSET('Sanitation Data'!$H$10,0,10*ROW('Sanitation Data'!H201)),NA())</f>
        <v>#N/A</v>
      </c>
      <c r="AS207" s="517" t="e">
        <f ca="1">+IF(AND(ISNUMBER(OFFSET('Sanitation Data'!$H$11,0,10*ROW('Sanitation Data'!H201))),'Data Summary'!DH207="Yes"),OFFSET('Sanitation Data'!$H$11,0,10*ROW('Sanitation Data'!H201)),NA())</f>
        <v>#N/A</v>
      </c>
      <c r="AT207" s="517" t="e">
        <f ca="1">+IF(AND(ISNUMBER(OFFSET('Sanitation Data'!$H$12,0,10*ROW('Sanitation Data'!H201))),'Data Summary'!DI207="Yes"),OFFSET('Sanitation Data'!$H$12,0,10*ROW('Sanitation Data'!H201)),NA())</f>
        <v>#N/A</v>
      </c>
      <c r="AU207" s="517" t="e">
        <f ca="1">+IF(AND(ISNUMBER(OFFSET('Sanitation Data'!$I$4,0,10*ROW('Sanitation Data'!I201))),'Data Summary'!DJ207="Yes"),100-OFFSET('Sanitation Data'!$I$4,0,10*ROW('Sanitation Data'!I201)),NA())</f>
        <v>#N/A</v>
      </c>
      <c r="AV207" s="517" t="e">
        <f ca="1">+IF(AND(ISNUMBER(OFFSET('Sanitation Data'!$I$6,0,10*ROW('Sanitation Data'!I201))),'Data Summary'!DK207="Yes"),OFFSET('Sanitation Data'!$I$6,0,10*ROW('Sanitation Data'!I201)),NA())</f>
        <v>#N/A</v>
      </c>
      <c r="AW207" s="517" t="e">
        <f ca="1">+IF(AND(ISNUMBER(OFFSET('Sanitation Data'!$I$10,0,10*ROW('Sanitation Data'!I201))),'Data Summary'!DL207="Yes"),OFFSET('Sanitation Data'!$I$10,0,10*ROW('Sanitation Data'!I201)),NA())</f>
        <v>#N/A</v>
      </c>
      <c r="AX207" s="517" t="e">
        <f ca="1">+IF(AND(ISNUMBER(OFFSET('Sanitation Data'!$I$11,0,10*ROW('Sanitation Data'!I201))),'Data Summary'!DM207="Yes"),OFFSET('Sanitation Data'!$I$11,0,10*ROW('Sanitation Data'!I201)),NA())</f>
        <v>#N/A</v>
      </c>
      <c r="AY207" s="517" t="e">
        <f ca="1">+IF(AND(ISNUMBER(OFFSET('Sanitation Data'!$I$12,0,10*ROW('Sanitation Data'!I201))),'Data Summary'!DN207="Yes"),OFFSET('Sanitation Data'!$I$12,0,10*ROW('Sanitation Data'!I201)),NA())</f>
        <v>#N/A</v>
      </c>
      <c r="AZ207" s="518" t="e">
        <f ca="1">+IF(AND(ISNUMBER(OFFSET('Hygiene Data'!$D$5,0,10*ROW('Hygiene Data'!D201))),'Data Summary'!DO207="Yes"),OFFSET('Hygiene Data'!$D$5,0,10*ROW('Hygiene Data'!D201)),NA())</f>
        <v>#N/A</v>
      </c>
      <c r="BA207" s="518" t="e">
        <f ca="1">+IF(AND(ISNUMBER(OFFSET('Hygiene Data'!$D$7,0,10*ROW('Hygiene Data'!D201))),'Data Summary'!DP207="Yes"),OFFSET('Hygiene Data'!$D$7,0,10*ROW('Hygiene Data'!D201)),NA())</f>
        <v>#N/A</v>
      </c>
      <c r="BB207" s="518" t="e">
        <f ca="1">+IF(AND(ISNUMBER(OFFSET('Hygiene Data'!$D$9,0,10*ROW('Hygiene Data'!D201))),'Data Summary'!DQ207="Yes"),OFFSET('Hygiene Data'!$D$9,0,10*ROW('Hygiene Data'!D201)),NA())</f>
        <v>#N/A</v>
      </c>
      <c r="BC207" s="518" t="e">
        <f ca="1">+IF(AND(ISNUMBER(OFFSET('Hygiene Data'!$E$5,0,10*ROW('Hygiene Data'!E201))),'Data Summary'!DR207="Yes"),OFFSET('Hygiene Data'!$E$5,0,10*ROW('Hygiene Data'!E201)),NA())</f>
        <v>#N/A</v>
      </c>
      <c r="BD207" s="518" t="e">
        <f ca="1">+IF(AND(ISNUMBER(OFFSET('Hygiene Data'!$E$7,0,10*ROW('Hygiene Data'!E201))),'Data Summary'!DS207="Yes"),OFFSET('Hygiene Data'!$E$7,0,10*ROW('Hygiene Data'!E201)),NA())</f>
        <v>#N/A</v>
      </c>
      <c r="BE207" s="518" t="e">
        <f ca="1">+IF(AND(ISNUMBER(OFFSET('Hygiene Data'!$E$9,0,10*ROW('Hygiene Data'!E201))),'Data Summary'!DT207="Yes"),OFFSET('Hygiene Data'!$E$9,0,10*ROW('Hygiene Data'!E201)),NA())</f>
        <v>#N/A</v>
      </c>
      <c r="BF207" s="518" t="e">
        <f ca="1">+IF(AND(ISNUMBER(OFFSET('Hygiene Data'!$F$5,0,10*ROW('Hygiene Data'!F201))),'Data Summary'!DU207="Yes"),OFFSET('Hygiene Data'!$F$5,0,10*ROW('Hygiene Data'!F201)),NA())</f>
        <v>#N/A</v>
      </c>
      <c r="BG207" s="518" t="e">
        <f ca="1">+IF(AND(ISNUMBER(OFFSET('Hygiene Data'!$F$7,0,10*ROW('Hygiene Data'!F201))),'Data Summary'!DV207="Yes"),OFFSET('Hygiene Data'!$F$7,0,10*ROW('Hygiene Data'!F201)),NA())</f>
        <v>#N/A</v>
      </c>
      <c r="BH207" s="518" t="e">
        <f ca="1">+IF(AND(ISNUMBER(OFFSET('Hygiene Data'!$F$9,0,10*ROW('Hygiene Data'!F201))),'Data Summary'!DW207="Yes"),OFFSET('Hygiene Data'!$F$9,0,10*ROW('Hygiene Data'!F201)),NA())</f>
        <v>#N/A</v>
      </c>
      <c r="BI207" s="518" t="e">
        <f ca="1">+IF(AND(ISNUMBER(OFFSET('Hygiene Data'!$G$5,0,10*ROW('Hygiene Data'!G201))),'Data Summary'!DX207="Yes"),OFFSET('Hygiene Data'!$G$5,0,10*ROW('Hygiene Data'!G201)),NA())</f>
        <v>#N/A</v>
      </c>
      <c r="BJ207" s="518" t="e">
        <f ca="1">+IF(AND(ISNUMBER(OFFSET('Hygiene Data'!$G$7,0,10*ROW('Hygiene Data'!G201))),'Data Summary'!DY207="Yes"),OFFSET('Hygiene Data'!$G$7,0,10*ROW('Hygiene Data'!G201)),NA())</f>
        <v>#N/A</v>
      </c>
      <c r="BK207" s="518" t="e">
        <f ca="1">+IF(AND(ISNUMBER(OFFSET('Hygiene Data'!$G$9,0,10*ROW('Hygiene Data'!G201))),'Data Summary'!DZ207="Yes"),OFFSET('Hygiene Data'!$G$9,0,10*ROW('Hygiene Data'!G201)),NA())</f>
        <v>#N/A</v>
      </c>
      <c r="BL207" s="518" t="e">
        <f ca="1">+IF(AND(ISNUMBER(OFFSET('Hygiene Data'!$H$5,0,10*ROW('Hygiene Data'!H201))),'Data Summary'!EA207="Yes"),OFFSET('Hygiene Data'!$H$5,0,10*ROW('Hygiene Data'!H201)),NA())</f>
        <v>#N/A</v>
      </c>
      <c r="BM207" s="518" t="e">
        <f ca="1">+IF(AND(ISNUMBER(OFFSET('Hygiene Data'!$H$7,0,10*ROW('Hygiene Data'!H201))),'Data Summary'!EB207="Yes"),OFFSET('Hygiene Data'!$H$7,0,10*ROW('Hygiene Data'!H201)),NA())</f>
        <v>#N/A</v>
      </c>
      <c r="BN207" s="518" t="e">
        <f ca="1">+IF(AND(ISNUMBER(OFFSET('Hygiene Data'!$H$9,0,10*ROW('Hygiene Data'!H201))),'Data Summary'!EC207="Yes"),OFFSET('Hygiene Data'!$H$9,0,10*ROW('Hygiene Data'!H201)),NA())</f>
        <v>#N/A</v>
      </c>
      <c r="BO207" s="518" t="e">
        <f ca="1">+IF(AND(ISNUMBER(OFFSET('Hygiene Data'!$I$5,0,10*ROW('Hygiene Data'!I201))),'Data Summary'!ED207="Yes"),OFFSET('Hygiene Data'!$I$5,0,10*ROW('Hygiene Data'!I201)),NA())</f>
        <v>#N/A</v>
      </c>
      <c r="BP207" s="518" t="e">
        <f ca="1">+IF(AND(ISNUMBER(OFFSET('Hygiene Data'!$I$7,0,10*ROW('Hygiene Data'!I201))),'Data Summary'!EE207="Yes"),OFFSET('Hygiene Data'!$I$7,0,10*ROW('Hygiene Data'!I201)),NA())</f>
        <v>#N/A</v>
      </c>
      <c r="BQ207" s="51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16A2E-B97A-4912-90B1-C04C1CC3007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8" customWidth="1"/>
    <col min="2" max="2" width="6.5" style="579" customWidth="1"/>
    <col min="3" max="3" width="21.59765625" style="580" customWidth="1"/>
    <col min="4" max="4" width="9.69921875" style="528" customWidth="1"/>
    <col min="5" max="5" width="8" style="583" customWidth="1"/>
    <col min="6" max="6" width="8" style="581" customWidth="1"/>
    <col min="7" max="7" width="8" style="584" customWidth="1"/>
    <col min="8" max="8" width="8" style="581" customWidth="1"/>
    <col min="9" max="9" width="8" style="528" customWidth="1"/>
    <col min="10" max="10" width="8" style="582" customWidth="1"/>
    <col min="11" max="11" width="8" style="585" customWidth="1"/>
    <col min="12" max="12" width="8" style="581" customWidth="1"/>
    <col min="13" max="13" width="8" style="586" customWidth="1"/>
    <col min="14" max="14" width="8" style="582" customWidth="1"/>
    <col min="15" max="19" width="8" style="528" customWidth="1"/>
    <col min="20" max="16384" width="9" style="528"/>
  </cols>
  <sheetData>
    <row r="1" spans="1:19" ht="20.25" customHeight="1" x14ac:dyDescent="0.25">
      <c r="A1" s="519" t="str">
        <f>HLOOKUP(Introduction!$G$4,nametranslations,157,FALSE)</f>
        <v>WHO/UNICEF JMP Estimates
(Updated 2026)</v>
      </c>
      <c r="B1" s="520" t="str">
        <f ca="1">HLOOKUP([1]Introduction!$G$4,nametranslations,38,FALSE)</f>
        <v>Water, sanitation and hygiene services in schools</v>
      </c>
      <c r="C1" s="520" t="str">
        <f ca="1">HLOOKUP([1]Introduction!$G$4,nametranslations,38,FALSE)</f>
        <v>Water, sanitation and hygiene services in schools</v>
      </c>
      <c r="D1" s="520" t="str">
        <f ca="1">HLOOKUP([1]Introduction!$G$4,nametranslations,38,FALSE)</f>
        <v>Water, sanitation and hygiene services in schools</v>
      </c>
      <c r="E1" s="521" t="str">
        <f>HLOOKUP(Introduction!$G$4,nametranslations,68,FALSE)</f>
        <v>Drinking Water (%)</v>
      </c>
      <c r="F1" s="522"/>
      <c r="G1" s="522"/>
      <c r="H1" s="522"/>
      <c r="I1" s="523"/>
      <c r="J1" s="524" t="str">
        <f>HLOOKUP(Introduction!$G$4,nametranslations,69,FALSE)</f>
        <v>Sanitation (%)</v>
      </c>
      <c r="K1" s="524"/>
      <c r="L1" s="524"/>
      <c r="M1" s="524"/>
      <c r="N1" s="524"/>
      <c r="O1" s="525" t="str">
        <f>HLOOKUP(Introduction!$G$4,nametranslations,70,FALSE)</f>
        <v>Hygiene (%)</v>
      </c>
      <c r="P1" s="526"/>
      <c r="Q1" s="526"/>
      <c r="R1" s="526"/>
      <c r="S1" s="527"/>
    </row>
    <row r="2" spans="1:19" x14ac:dyDescent="0.25">
      <c r="A2" s="520" t="str">
        <f ca="1">HLOOKUP([1]Introduction!$G$4,nametranslations,38,FALSE)</f>
        <v>Water, sanitation and hygiene services in schools</v>
      </c>
      <c r="B2" s="520" t="str">
        <f ca="1">HLOOKUP([1]Introduction!$G$4,nametranslations,38,FALSE)</f>
        <v>Water, sanitation and hygiene services in schools</v>
      </c>
      <c r="C2" s="520" t="str">
        <f ca="1">HLOOKUP([1]Introduction!$G$4,nametranslations,38,FALSE)</f>
        <v>Water, sanitation and hygiene services in schools</v>
      </c>
      <c r="D2" s="520" t="str">
        <f ca="1">HLOOKUP([1]Introduction!$G$4,nametranslations,38,FALSE)</f>
        <v>Water, sanitation and hygiene services in schools</v>
      </c>
      <c r="E2" s="529"/>
      <c r="F2" s="530"/>
      <c r="G2" s="531"/>
      <c r="H2" s="532"/>
      <c r="I2" s="533"/>
      <c r="J2" s="534"/>
      <c r="K2" s="530"/>
      <c r="L2" s="535"/>
      <c r="M2" s="532"/>
      <c r="N2" s="536"/>
      <c r="O2" s="529"/>
      <c r="P2" s="530"/>
      <c r="Q2" s="537"/>
      <c r="R2" s="532"/>
      <c r="S2" s="533"/>
    </row>
    <row r="3" spans="1:19" ht="134.25" customHeight="1" x14ac:dyDescent="0.25">
      <c r="A3" s="538" t="str">
        <f>HLOOKUP(Introduction!$G$4,nametranslations,71,FALSE)</f>
        <v>Country</v>
      </c>
      <c r="B3" s="539" t="str">
        <f>HLOOKUP(Introduction!$G$4,nametranslations,72,FALSE)</f>
        <v>Year</v>
      </c>
      <c r="C3" s="540" t="str">
        <f>HLOOKUP(Introduction!$G$4,nametranslations,73,FALSE)</f>
        <v>Setting</v>
      </c>
      <c r="D3" s="541" t="str">
        <f>HLOOKUP(Introduction!$G$4,nametranslations,67,FALSE)</f>
        <v>School Age Population 
Source: United Nations Population Division &amp; UNESCO</v>
      </c>
      <c r="E3" s="542" t="str">
        <f>HLOOKUP(Introduction!$G$4,nametranslations,74,FALSE)</f>
        <v>Facility</v>
      </c>
      <c r="F3" s="543" t="str">
        <f>HLOOKUP(Introduction!$G$4,nametranslations,75,FALSE)</f>
        <v>Improved</v>
      </c>
      <c r="G3" s="544" t="str">
        <f>HLOOKUP(Introduction!$G$4,nametranslations,76,FALSE)</f>
        <v>Basic (improved &amp; available)</v>
      </c>
      <c r="H3" s="545" t="str">
        <f>HLOOKUP(Introduction!$G$4,nametranslations,77,FALSE)</f>
        <v>Limited</v>
      </c>
      <c r="I3" s="546" t="str">
        <f>HLOOKUP(Introduction!$G$4,nametranslations,78,FALSE)</f>
        <v>No service</v>
      </c>
      <c r="J3" s="547" t="str">
        <f>HLOOKUP(Introduction!$G$4,nametranslations,74,FALSE)</f>
        <v>Facility</v>
      </c>
      <c r="K3" s="548" t="str">
        <f>HLOOKUP(Introduction!$G$4,nametranslations,75,FALSE)</f>
        <v>Improved</v>
      </c>
      <c r="L3" s="549" t="str">
        <f>HLOOKUP(Introduction!$G$4,nametranslations,79,FALSE)</f>
        <v>Basic
(improved, usable &amp; single-sex)</v>
      </c>
      <c r="M3" s="545" t="str">
        <f>HLOOKUP(Introduction!$G$4,nametranslations,77,FALSE)</f>
        <v>Limited</v>
      </c>
      <c r="N3" s="546" t="str">
        <f>HLOOKUP(Introduction!$G$4,nametranslations,78,FALSE)</f>
        <v>No service</v>
      </c>
      <c r="O3" s="542" t="str">
        <f>HLOOKUP(Introduction!$G$4,nametranslations,74,FALSE)</f>
        <v>Facility</v>
      </c>
      <c r="P3" s="543" t="str">
        <f>HLOOKUP(Introduction!$G$4,nametranslations,80,FALSE)</f>
        <v>Facility with water</v>
      </c>
      <c r="Q3" s="550" t="str">
        <f>HLOOKUP(Introduction!$G$4,nametranslations,81,FALSE)</f>
        <v>Basic  
(facility with water &amp; soap)</v>
      </c>
      <c r="R3" s="545" t="str">
        <f>HLOOKUP(Introduction!$G$4,nametranslations,77,FALSE)</f>
        <v>Limited</v>
      </c>
      <c r="S3" s="546" t="str">
        <f>HLOOKUP(Introduction!$G$4,nametranslations,78,FALSE)</f>
        <v>No service</v>
      </c>
    </row>
    <row r="4" spans="1:19" x14ac:dyDescent="0.25">
      <c r="A4" s="551" t="str">
        <f>+Introduction!$C$7</f>
        <v>Belize</v>
      </c>
      <c r="B4" s="552">
        <f>IF(ISBLANK(Regressions!B14), " ", Regressions!B14)</f>
        <v>2000</v>
      </c>
      <c r="C4" s="553" t="str">
        <f>HLOOKUP(Introduction!$G$4,nametranslations,24,FALSE)</f>
        <v>Total</v>
      </c>
      <c r="D4" s="554">
        <f>IF(ISBLANK(Regressions!D14), " ", Regressions!D14)</f>
        <v>85441</v>
      </c>
      <c r="E4" s="555" t="e">
        <f>IF(ISNUMBER(Regressions!E14),ROUND(Regressions!E14, 1), NA())</f>
        <v>#N/A</v>
      </c>
      <c r="F4" s="556" t="e">
        <f>IF(ISNUMBER(Regressions!F14),ROUND(Regressions!F14, 1), NA())</f>
        <v>#N/A</v>
      </c>
      <c r="G4" s="557" t="e">
        <f>IF(ISNUMBER(Regressions!G14),ROUND(Regressions!G14, 1), NA())</f>
        <v>#N/A</v>
      </c>
      <c r="H4" s="558" t="e">
        <f>IF(ISNUMBER(Regressions!H14),ROUND(Regressions!H14, 1), NA())</f>
        <v>#N/A</v>
      </c>
      <c r="I4" s="559" t="e">
        <f>IF(ISNUMBER(Regressions!I14),ROUND(Regressions!I14, 1), NA())</f>
        <v>#N/A</v>
      </c>
      <c r="J4" s="560" t="e">
        <f>IF(ISNUMBER(Regressions!K14),ROUND(Regressions!K14, 1), NA())</f>
        <v>#N/A</v>
      </c>
      <c r="K4" s="556" t="e">
        <f>IF(ISNUMBER(Regressions!L14),ROUND(Regressions!L14, 1), NA())</f>
        <v>#N/A</v>
      </c>
      <c r="L4" s="561" t="e">
        <f>IF(ISNUMBER(Regressions!M14),ROUND(Regressions!M14, 1), NA())</f>
        <v>#N/A</v>
      </c>
      <c r="M4" s="558" t="e">
        <f>IF(ISNUMBER(Regressions!N14),ROUND(Regressions!N14, 1), NA())</f>
        <v>#N/A</v>
      </c>
      <c r="N4" s="559" t="e">
        <f>IF(ISNUMBER(Regressions!O14),ROUND(Regressions!O14, 1), NA())</f>
        <v>#N/A</v>
      </c>
      <c r="O4" s="560" t="e">
        <f>IF(ISNUMBER(Regressions!Q14),ROUND(Regressions!Q14, 1), NA())</f>
        <v>#N/A</v>
      </c>
      <c r="P4" s="556" t="e">
        <f>IF(ISNUMBER(Regressions!R14),ROUND(Regressions!R14, 1), NA())</f>
        <v>#N/A</v>
      </c>
      <c r="Q4" s="562" t="e">
        <f>IF(ISNUMBER(Regressions!S14),ROUND(Regressions!S14, 1), NA())</f>
        <v>#N/A</v>
      </c>
      <c r="R4" s="558" t="e">
        <f>IF(ISNUMBER(Regressions!T14),ROUND(Regressions!T14, 1), NA())</f>
        <v>#N/A</v>
      </c>
      <c r="S4" s="559" t="e">
        <f>IF(ISNUMBER(Regressions!U14),ROUND(Regressions!U14, 1), NA())</f>
        <v>#N/A</v>
      </c>
    </row>
    <row r="5" spans="1:19" x14ac:dyDescent="0.25">
      <c r="A5" s="551" t="str">
        <f>+Introduction!$C$7</f>
        <v>Belize</v>
      </c>
      <c r="B5" s="552">
        <f>IF(ISBLANK(Regressions!B15), " ", Regressions!B15)</f>
        <v>2001</v>
      </c>
      <c r="C5" s="551" t="str">
        <f>HLOOKUP(Introduction!$G$4,nametranslations,24,FALSE)</f>
        <v>Total</v>
      </c>
      <c r="D5" s="554">
        <f>IF(ISBLANK(Regressions!D15), " ", Regressions!D15)</f>
        <v>86984</v>
      </c>
      <c r="E5" s="555" t="e">
        <f>IF(ISNUMBER(Regressions!E15),ROUND(Regressions!E15, 1), NA())</f>
        <v>#N/A</v>
      </c>
      <c r="F5" s="556" t="e">
        <f>IF(ISNUMBER(Regressions!F15),ROUND(Regressions!F15, 1), NA())</f>
        <v>#N/A</v>
      </c>
      <c r="G5" s="557" t="e">
        <f>IF(ISNUMBER(Regressions!G15),ROUND(Regressions!G15, 1), NA())</f>
        <v>#N/A</v>
      </c>
      <c r="H5" s="558" t="e">
        <f>IF(ISNUMBER(Regressions!H15),ROUND(Regressions!H15, 1), NA())</f>
        <v>#N/A</v>
      </c>
      <c r="I5" s="559" t="e">
        <f>IF(ISNUMBER(Regressions!I15),ROUND(Regressions!I15, 1), NA())</f>
        <v>#N/A</v>
      </c>
      <c r="J5" s="560" t="e">
        <f>IF(ISNUMBER(Regressions!K15),ROUND(Regressions!K15, 1), NA())</f>
        <v>#N/A</v>
      </c>
      <c r="K5" s="556" t="e">
        <f>IF(ISNUMBER(Regressions!L15),ROUND(Regressions!L15, 1), NA())</f>
        <v>#N/A</v>
      </c>
      <c r="L5" s="561" t="e">
        <f>IF(ISNUMBER(Regressions!M15),ROUND(Regressions!M15, 1), NA())</f>
        <v>#N/A</v>
      </c>
      <c r="M5" s="558" t="e">
        <f>IF(ISNUMBER(Regressions!N15),ROUND(Regressions!N15, 1), NA())</f>
        <v>#N/A</v>
      </c>
      <c r="N5" s="559" t="e">
        <f>IF(ISNUMBER(Regressions!O15),ROUND(Regressions!O15, 1), NA())</f>
        <v>#N/A</v>
      </c>
      <c r="O5" s="560" t="e">
        <f>IF(ISNUMBER(Regressions!Q15),ROUND(Regressions!Q15, 1), NA())</f>
        <v>#N/A</v>
      </c>
      <c r="P5" s="556" t="e">
        <f>IF(ISNUMBER(Regressions!R15),ROUND(Regressions!R15, 1), NA())</f>
        <v>#N/A</v>
      </c>
      <c r="Q5" s="562" t="e">
        <f>IF(ISNUMBER(Regressions!S15),ROUND(Regressions!S15, 1), NA())</f>
        <v>#N/A</v>
      </c>
      <c r="R5" s="558" t="e">
        <f>IF(ISNUMBER(Regressions!T15),ROUND(Regressions!T15, 1), NA())</f>
        <v>#N/A</v>
      </c>
      <c r="S5" s="559" t="e">
        <f>IF(ISNUMBER(Regressions!U15),ROUND(Regressions!U15, 1), NA())</f>
        <v>#N/A</v>
      </c>
    </row>
    <row r="6" spans="1:19" x14ac:dyDescent="0.25">
      <c r="A6" s="551" t="str">
        <f>+Introduction!$C$7</f>
        <v>Belize</v>
      </c>
      <c r="B6" s="552">
        <f>IF(ISBLANK(Regressions!B16), " ", Regressions!B16)</f>
        <v>2002</v>
      </c>
      <c r="C6" s="551" t="str">
        <f>HLOOKUP(Introduction!$G$4,nametranslations,24,FALSE)</f>
        <v>Total</v>
      </c>
      <c r="D6" s="554">
        <f>IF(ISBLANK(Regressions!D16), " ", Regressions!D16)</f>
        <v>88931</v>
      </c>
      <c r="E6" s="555" t="e">
        <f>IF(ISNUMBER(Regressions!E16),ROUND(Regressions!E16, 1), NA())</f>
        <v>#N/A</v>
      </c>
      <c r="F6" s="556" t="e">
        <f>IF(ISNUMBER(Regressions!F16),ROUND(Regressions!F16, 1), NA())</f>
        <v>#N/A</v>
      </c>
      <c r="G6" s="557" t="e">
        <f>IF(ISNUMBER(Regressions!G16),ROUND(Regressions!G16, 1), NA())</f>
        <v>#N/A</v>
      </c>
      <c r="H6" s="558" t="e">
        <f>IF(ISNUMBER(Regressions!H16),ROUND(Regressions!H16, 1), NA())</f>
        <v>#N/A</v>
      </c>
      <c r="I6" s="559" t="e">
        <f>IF(ISNUMBER(Regressions!I16),ROUND(Regressions!I16, 1), NA())</f>
        <v>#N/A</v>
      </c>
      <c r="J6" s="560" t="e">
        <f>IF(ISNUMBER(Regressions!K16),ROUND(Regressions!K16, 1), NA())</f>
        <v>#N/A</v>
      </c>
      <c r="K6" s="556" t="e">
        <f>IF(ISNUMBER(Regressions!L16),ROUND(Regressions!L16, 1), NA())</f>
        <v>#N/A</v>
      </c>
      <c r="L6" s="561" t="e">
        <f>IF(ISNUMBER(Regressions!M16),ROUND(Regressions!M16, 1), NA())</f>
        <v>#N/A</v>
      </c>
      <c r="M6" s="558" t="e">
        <f>IF(ISNUMBER(Regressions!N16),ROUND(Regressions!N16, 1), NA())</f>
        <v>#N/A</v>
      </c>
      <c r="N6" s="559" t="e">
        <f>IF(ISNUMBER(Regressions!O16),ROUND(Regressions!O16, 1), NA())</f>
        <v>#N/A</v>
      </c>
      <c r="O6" s="560" t="e">
        <f>IF(ISNUMBER(Regressions!Q16),ROUND(Regressions!Q16, 1), NA())</f>
        <v>#N/A</v>
      </c>
      <c r="P6" s="556" t="e">
        <f>IF(ISNUMBER(Regressions!R16),ROUND(Regressions!R16, 1), NA())</f>
        <v>#N/A</v>
      </c>
      <c r="Q6" s="562" t="e">
        <f>IF(ISNUMBER(Regressions!S16),ROUND(Regressions!S16, 1), NA())</f>
        <v>#N/A</v>
      </c>
      <c r="R6" s="558" t="e">
        <f>IF(ISNUMBER(Regressions!T16),ROUND(Regressions!T16, 1), NA())</f>
        <v>#N/A</v>
      </c>
      <c r="S6" s="559" t="e">
        <f>IF(ISNUMBER(Regressions!U16),ROUND(Regressions!U16, 1), NA())</f>
        <v>#N/A</v>
      </c>
    </row>
    <row r="7" spans="1:19" x14ac:dyDescent="0.25">
      <c r="A7" s="551" t="str">
        <f>+Introduction!$C$7</f>
        <v>Belize</v>
      </c>
      <c r="B7" s="552">
        <f>IF(ISBLANK(Regressions!B17), " ", Regressions!B17)</f>
        <v>2003</v>
      </c>
      <c r="C7" s="551" t="str">
        <f>HLOOKUP(Introduction!$G$4,nametranslations,24,FALSE)</f>
        <v>Total</v>
      </c>
      <c r="D7" s="554">
        <f>IF(ISBLANK(Regressions!D17), " ", Regressions!D17)</f>
        <v>91062</v>
      </c>
      <c r="E7" s="555">
        <f>IF(ISNUMBER(Regressions!E17),ROUND(Regressions!E17, 1), NA())</f>
        <v>99</v>
      </c>
      <c r="F7" s="556">
        <f>IF(ISNUMBER(Regressions!F17),ROUND(Regressions!F17, 1), NA())</f>
        <v>95.6</v>
      </c>
      <c r="G7" s="557">
        <f>IF(ISNUMBER(Regressions!G17),ROUND(Regressions!G17, 1), NA())</f>
        <v>76.2</v>
      </c>
      <c r="H7" s="558">
        <f>IF(ISNUMBER(Regressions!H17),ROUND(Regressions!H17, 1), NA())</f>
        <v>19.399999999999999</v>
      </c>
      <c r="I7" s="559">
        <f>IF(ISNUMBER(Regressions!I17),ROUND(Regressions!I17, 1), NA())</f>
        <v>4.4000000000000004</v>
      </c>
      <c r="J7" s="560">
        <f>IF(ISNUMBER(Regressions!K17),ROUND(Regressions!K17, 1), NA())</f>
        <v>94.9</v>
      </c>
      <c r="K7" s="556">
        <f>IF(ISNUMBER(Regressions!L17),ROUND(Regressions!L17, 1), NA())</f>
        <v>92.6</v>
      </c>
      <c r="L7" s="561">
        <f>IF(ISNUMBER(Regressions!M17),ROUND(Regressions!M17, 1), NA())</f>
        <v>36.4</v>
      </c>
      <c r="M7" s="558">
        <f>IF(ISNUMBER(Regressions!N17),ROUND(Regressions!N17, 1), NA())</f>
        <v>56.1</v>
      </c>
      <c r="N7" s="559">
        <f>IF(ISNUMBER(Regressions!O17),ROUND(Regressions!O17, 1), NA())</f>
        <v>7.4</v>
      </c>
      <c r="O7" s="560">
        <f>IF(ISNUMBER(Regressions!Q17),ROUND(Regressions!Q17, 1), NA())</f>
        <v>92.6</v>
      </c>
      <c r="P7" s="556">
        <f>IF(ISNUMBER(Regressions!R17),ROUND(Regressions!R17, 1), NA())</f>
        <v>90.1</v>
      </c>
      <c r="Q7" s="562">
        <f>IF(ISNUMBER(Regressions!S17),ROUND(Regressions!S17, 1), NA())</f>
        <v>63.4</v>
      </c>
      <c r="R7" s="558">
        <f>IF(ISNUMBER(Regressions!T17),ROUND(Regressions!T17, 1), NA())</f>
        <v>26.7</v>
      </c>
      <c r="S7" s="559">
        <f>IF(ISNUMBER(Regressions!U17),ROUND(Regressions!U17, 1), NA())</f>
        <v>9.9</v>
      </c>
    </row>
    <row r="8" spans="1:19" x14ac:dyDescent="0.25">
      <c r="A8" s="551" t="str">
        <f>+Introduction!$C$7</f>
        <v>Belize</v>
      </c>
      <c r="B8" s="552">
        <f>IF(ISBLANK(Regressions!B18), " ", Regressions!B18)</f>
        <v>2004</v>
      </c>
      <c r="C8" s="551" t="str">
        <f>HLOOKUP(Introduction!$G$4,nametranslations,24,FALSE)</f>
        <v>Total</v>
      </c>
      <c r="D8" s="554">
        <f>IF(ISBLANK(Regressions!D18), " ", Regressions!D18)</f>
        <v>93203</v>
      </c>
      <c r="E8" s="555">
        <f>IF(ISNUMBER(Regressions!E18),ROUND(Regressions!E18, 1), NA())</f>
        <v>99</v>
      </c>
      <c r="F8" s="556">
        <f>IF(ISNUMBER(Regressions!F18),ROUND(Regressions!F18, 1), NA())</f>
        <v>95.6</v>
      </c>
      <c r="G8" s="557">
        <f>IF(ISNUMBER(Regressions!G18),ROUND(Regressions!G18, 1), NA())</f>
        <v>76.2</v>
      </c>
      <c r="H8" s="558">
        <f>IF(ISNUMBER(Regressions!H18),ROUND(Regressions!H18, 1), NA())</f>
        <v>19.399999999999999</v>
      </c>
      <c r="I8" s="559">
        <f>IF(ISNUMBER(Regressions!I18),ROUND(Regressions!I18, 1), NA())</f>
        <v>4.4000000000000004</v>
      </c>
      <c r="J8" s="560">
        <f>IF(ISNUMBER(Regressions!K18),ROUND(Regressions!K18, 1), NA())</f>
        <v>94.9</v>
      </c>
      <c r="K8" s="556">
        <f>IF(ISNUMBER(Regressions!L18),ROUND(Regressions!L18, 1), NA())</f>
        <v>92.6</v>
      </c>
      <c r="L8" s="561">
        <f>IF(ISNUMBER(Regressions!M18),ROUND(Regressions!M18, 1), NA())</f>
        <v>36.4</v>
      </c>
      <c r="M8" s="558">
        <f>IF(ISNUMBER(Regressions!N18),ROUND(Regressions!N18, 1), NA())</f>
        <v>56.1</v>
      </c>
      <c r="N8" s="559">
        <f>IF(ISNUMBER(Regressions!O18),ROUND(Regressions!O18, 1), NA())</f>
        <v>7.4</v>
      </c>
      <c r="O8" s="560">
        <f>IF(ISNUMBER(Regressions!Q18),ROUND(Regressions!Q18, 1), NA())</f>
        <v>92.6</v>
      </c>
      <c r="P8" s="556">
        <f>IF(ISNUMBER(Regressions!R18),ROUND(Regressions!R18, 1), NA())</f>
        <v>90.1</v>
      </c>
      <c r="Q8" s="562">
        <f>IF(ISNUMBER(Regressions!S18),ROUND(Regressions!S18, 1), NA())</f>
        <v>63.4</v>
      </c>
      <c r="R8" s="558">
        <f>IF(ISNUMBER(Regressions!T18),ROUND(Regressions!T18, 1), NA())</f>
        <v>26.7</v>
      </c>
      <c r="S8" s="559">
        <f>IF(ISNUMBER(Regressions!U18),ROUND(Regressions!U18, 1), NA())</f>
        <v>9.9</v>
      </c>
    </row>
    <row r="9" spans="1:19" x14ac:dyDescent="0.25">
      <c r="A9" s="551" t="str">
        <f>+Introduction!$C$7</f>
        <v>Belize</v>
      </c>
      <c r="B9" s="552">
        <f>IF(ISBLANK(Regressions!B19), " ", Regressions!B19)</f>
        <v>2005</v>
      </c>
      <c r="C9" s="551" t="str">
        <f>HLOOKUP(Introduction!$G$4,nametranslations,24,FALSE)</f>
        <v>Total</v>
      </c>
      <c r="D9" s="554">
        <f>IF(ISBLANK(Regressions!D19), " ", Regressions!D19)</f>
        <v>95352</v>
      </c>
      <c r="E9" s="555">
        <f>IF(ISNUMBER(Regressions!E19),ROUND(Regressions!E19, 1), NA())</f>
        <v>99</v>
      </c>
      <c r="F9" s="556">
        <f>IF(ISNUMBER(Regressions!F19),ROUND(Regressions!F19, 1), NA())</f>
        <v>95.6</v>
      </c>
      <c r="G9" s="557">
        <f>IF(ISNUMBER(Regressions!G19),ROUND(Regressions!G19, 1), NA())</f>
        <v>76.2</v>
      </c>
      <c r="H9" s="558">
        <f>IF(ISNUMBER(Regressions!H19),ROUND(Regressions!H19, 1), NA())</f>
        <v>19.399999999999999</v>
      </c>
      <c r="I9" s="559">
        <f>IF(ISNUMBER(Regressions!I19),ROUND(Regressions!I19, 1), NA())</f>
        <v>4.4000000000000004</v>
      </c>
      <c r="J9" s="560">
        <f>IF(ISNUMBER(Regressions!K19),ROUND(Regressions!K19, 1), NA())</f>
        <v>94.9</v>
      </c>
      <c r="K9" s="556">
        <f>IF(ISNUMBER(Regressions!L19),ROUND(Regressions!L19, 1), NA())</f>
        <v>92.6</v>
      </c>
      <c r="L9" s="561">
        <f>IF(ISNUMBER(Regressions!M19),ROUND(Regressions!M19, 1), NA())</f>
        <v>36.4</v>
      </c>
      <c r="M9" s="558">
        <f>IF(ISNUMBER(Regressions!N19),ROUND(Regressions!N19, 1), NA())</f>
        <v>56.1</v>
      </c>
      <c r="N9" s="559">
        <f>IF(ISNUMBER(Regressions!O19),ROUND(Regressions!O19, 1), NA())</f>
        <v>7.4</v>
      </c>
      <c r="O9" s="560">
        <f>IF(ISNUMBER(Regressions!Q19),ROUND(Regressions!Q19, 1), NA())</f>
        <v>92.6</v>
      </c>
      <c r="P9" s="556">
        <f>IF(ISNUMBER(Regressions!R19),ROUND(Regressions!R19, 1), NA())</f>
        <v>90.1</v>
      </c>
      <c r="Q9" s="562">
        <f>IF(ISNUMBER(Regressions!S19),ROUND(Regressions!S19, 1), NA())</f>
        <v>63.4</v>
      </c>
      <c r="R9" s="558">
        <f>IF(ISNUMBER(Regressions!T19),ROUND(Regressions!T19, 1), NA())</f>
        <v>26.7</v>
      </c>
      <c r="S9" s="559">
        <f>IF(ISNUMBER(Regressions!U19),ROUND(Regressions!U19, 1), NA())</f>
        <v>9.9</v>
      </c>
    </row>
    <row r="10" spans="1:19" x14ac:dyDescent="0.25">
      <c r="A10" s="551" t="str">
        <f>+Introduction!$C$7</f>
        <v>Belize</v>
      </c>
      <c r="B10" s="552">
        <f>IF(ISBLANK(Regressions!B20), " ", Regressions!B20)</f>
        <v>2006</v>
      </c>
      <c r="C10" s="551" t="str">
        <f>HLOOKUP(Introduction!$G$4,nametranslations,24,FALSE)</f>
        <v>Total</v>
      </c>
      <c r="D10" s="554">
        <f>IF(ISBLANK(Regressions!D20), " ", Regressions!D20)</f>
        <v>97448</v>
      </c>
      <c r="E10" s="555">
        <f>IF(ISNUMBER(Regressions!E20),ROUND(Regressions!E20, 1), NA())</f>
        <v>99</v>
      </c>
      <c r="F10" s="556">
        <f>IF(ISNUMBER(Regressions!F20),ROUND(Regressions!F20, 1), NA())</f>
        <v>95.6</v>
      </c>
      <c r="G10" s="557">
        <f>IF(ISNUMBER(Regressions!G20),ROUND(Regressions!G20, 1), NA())</f>
        <v>76.2</v>
      </c>
      <c r="H10" s="558">
        <f>IF(ISNUMBER(Regressions!H20),ROUND(Regressions!H20, 1), NA())</f>
        <v>19.399999999999999</v>
      </c>
      <c r="I10" s="559">
        <f>IF(ISNUMBER(Regressions!I20),ROUND(Regressions!I20, 1), NA())</f>
        <v>4.4000000000000004</v>
      </c>
      <c r="J10" s="560">
        <f>IF(ISNUMBER(Regressions!K20),ROUND(Regressions!K20, 1), NA())</f>
        <v>94.9</v>
      </c>
      <c r="K10" s="556">
        <f>IF(ISNUMBER(Regressions!L20),ROUND(Regressions!L20, 1), NA())</f>
        <v>92.6</v>
      </c>
      <c r="L10" s="561">
        <f>IF(ISNUMBER(Regressions!M20),ROUND(Regressions!M20, 1), NA())</f>
        <v>36.4</v>
      </c>
      <c r="M10" s="558">
        <f>IF(ISNUMBER(Regressions!N20),ROUND(Regressions!N20, 1), NA())</f>
        <v>56.1</v>
      </c>
      <c r="N10" s="559">
        <f>IF(ISNUMBER(Regressions!O20),ROUND(Regressions!O20, 1), NA())</f>
        <v>7.4</v>
      </c>
      <c r="O10" s="560">
        <f>IF(ISNUMBER(Regressions!Q20),ROUND(Regressions!Q20, 1), NA())</f>
        <v>92.6</v>
      </c>
      <c r="P10" s="556">
        <f>IF(ISNUMBER(Regressions!R20),ROUND(Regressions!R20, 1), NA())</f>
        <v>90.1</v>
      </c>
      <c r="Q10" s="562">
        <f>IF(ISNUMBER(Regressions!S20),ROUND(Regressions!S20, 1), NA())</f>
        <v>63.4</v>
      </c>
      <c r="R10" s="558">
        <f>IF(ISNUMBER(Regressions!T20),ROUND(Regressions!T20, 1), NA())</f>
        <v>26.7</v>
      </c>
      <c r="S10" s="559">
        <f>IF(ISNUMBER(Regressions!U20),ROUND(Regressions!U20, 1), NA())</f>
        <v>9.9</v>
      </c>
    </row>
    <row r="11" spans="1:19" x14ac:dyDescent="0.25">
      <c r="A11" s="551" t="str">
        <f>+Introduction!$C$7</f>
        <v>Belize</v>
      </c>
      <c r="B11" s="552">
        <f>IF(ISBLANK(Regressions!B21), " ", Regressions!B21)</f>
        <v>2007</v>
      </c>
      <c r="C11" s="551" t="str">
        <f>HLOOKUP(Introduction!$G$4,nametranslations,24,FALSE)</f>
        <v>Total</v>
      </c>
      <c r="D11" s="554">
        <f>IF(ISBLANK(Regressions!D21), " ", Regressions!D21)</f>
        <v>99489</v>
      </c>
      <c r="E11" s="555">
        <f>IF(ISNUMBER(Regressions!E21),ROUND(Regressions!E21, 1), NA())</f>
        <v>99</v>
      </c>
      <c r="F11" s="556">
        <f>IF(ISNUMBER(Regressions!F21),ROUND(Regressions!F21, 1), NA())</f>
        <v>95.6</v>
      </c>
      <c r="G11" s="557">
        <f>IF(ISNUMBER(Regressions!G21),ROUND(Regressions!G21, 1), NA())</f>
        <v>76.2</v>
      </c>
      <c r="H11" s="558">
        <f>IF(ISNUMBER(Regressions!H21),ROUND(Regressions!H21, 1), NA())</f>
        <v>19.399999999999999</v>
      </c>
      <c r="I11" s="559">
        <f>IF(ISNUMBER(Regressions!I21),ROUND(Regressions!I21, 1), NA())</f>
        <v>4.4000000000000004</v>
      </c>
      <c r="J11" s="560">
        <f>IF(ISNUMBER(Regressions!K21),ROUND(Regressions!K21, 1), NA())</f>
        <v>94.9</v>
      </c>
      <c r="K11" s="556">
        <f>IF(ISNUMBER(Regressions!L21),ROUND(Regressions!L21, 1), NA())</f>
        <v>92.6</v>
      </c>
      <c r="L11" s="561">
        <f>IF(ISNUMBER(Regressions!M21),ROUND(Regressions!M21, 1), NA())</f>
        <v>36.4</v>
      </c>
      <c r="M11" s="558">
        <f>IF(ISNUMBER(Regressions!N21),ROUND(Regressions!N21, 1), NA())</f>
        <v>56.1</v>
      </c>
      <c r="N11" s="559">
        <f>IF(ISNUMBER(Regressions!O21),ROUND(Regressions!O21, 1), NA())</f>
        <v>7.4</v>
      </c>
      <c r="O11" s="560">
        <f>IF(ISNUMBER(Regressions!Q21),ROUND(Regressions!Q21, 1), NA())</f>
        <v>92.6</v>
      </c>
      <c r="P11" s="556">
        <f>IF(ISNUMBER(Regressions!R21),ROUND(Regressions!R21, 1), NA())</f>
        <v>90.1</v>
      </c>
      <c r="Q11" s="562">
        <f>IF(ISNUMBER(Regressions!S21),ROUND(Regressions!S21, 1), NA())</f>
        <v>63.4</v>
      </c>
      <c r="R11" s="558">
        <f>IF(ISNUMBER(Regressions!T21),ROUND(Regressions!T21, 1), NA())</f>
        <v>26.7</v>
      </c>
      <c r="S11" s="559">
        <f>IF(ISNUMBER(Regressions!U21),ROUND(Regressions!U21, 1), NA())</f>
        <v>9.9</v>
      </c>
    </row>
    <row r="12" spans="1:19" x14ac:dyDescent="0.25">
      <c r="A12" s="551" t="str">
        <f>+Introduction!$C$7</f>
        <v>Belize</v>
      </c>
      <c r="B12" s="552">
        <f>IF(ISBLANK(Regressions!B22), " ", Regressions!B22)</f>
        <v>2008</v>
      </c>
      <c r="C12" s="551" t="str">
        <f>HLOOKUP(Introduction!$G$4,nametranslations,24,FALSE)</f>
        <v>Total</v>
      </c>
      <c r="D12" s="554">
        <f>IF(ISBLANK(Regressions!D22), " ", Regressions!D22)</f>
        <v>101523</v>
      </c>
      <c r="E12" s="555">
        <f>IF(ISNUMBER(Regressions!E22),ROUND(Regressions!E22, 1), NA())</f>
        <v>98.4</v>
      </c>
      <c r="F12" s="556">
        <f>IF(ISNUMBER(Regressions!F22),ROUND(Regressions!F22, 1), NA())</f>
        <v>95.5</v>
      </c>
      <c r="G12" s="557">
        <f>IF(ISNUMBER(Regressions!G22),ROUND(Regressions!G22, 1), NA())</f>
        <v>76.2</v>
      </c>
      <c r="H12" s="558">
        <f>IF(ISNUMBER(Regressions!H22),ROUND(Regressions!H22, 1), NA())</f>
        <v>19.3</v>
      </c>
      <c r="I12" s="559">
        <f>IF(ISNUMBER(Regressions!I22),ROUND(Regressions!I22, 1), NA())</f>
        <v>4.5</v>
      </c>
      <c r="J12" s="560">
        <f>IF(ISNUMBER(Regressions!K22),ROUND(Regressions!K22, 1), NA())</f>
        <v>95.1</v>
      </c>
      <c r="K12" s="556">
        <f>IF(ISNUMBER(Regressions!L22),ROUND(Regressions!L22, 1), NA())</f>
        <v>92.9</v>
      </c>
      <c r="L12" s="561">
        <f>IF(ISNUMBER(Regressions!M22),ROUND(Regressions!M22, 1), NA())</f>
        <v>39.799999999999997</v>
      </c>
      <c r="M12" s="558">
        <f>IF(ISNUMBER(Regressions!N22),ROUND(Regressions!N22, 1), NA())</f>
        <v>53.1</v>
      </c>
      <c r="N12" s="559">
        <f>IF(ISNUMBER(Regressions!O22),ROUND(Regressions!O22, 1), NA())</f>
        <v>7.1</v>
      </c>
      <c r="O12" s="560">
        <f>IF(ISNUMBER(Regressions!Q22),ROUND(Regressions!Q22, 1), NA())</f>
        <v>92.9</v>
      </c>
      <c r="P12" s="556">
        <f>IF(ISNUMBER(Regressions!R22),ROUND(Regressions!R22, 1), NA())</f>
        <v>90.3</v>
      </c>
      <c r="Q12" s="562">
        <f>IF(ISNUMBER(Regressions!S22),ROUND(Regressions!S22, 1), NA())</f>
        <v>64.099999999999994</v>
      </c>
      <c r="R12" s="558">
        <f>IF(ISNUMBER(Regressions!T22),ROUND(Regressions!T22, 1), NA())</f>
        <v>26.2</v>
      </c>
      <c r="S12" s="559">
        <f>IF(ISNUMBER(Regressions!U22),ROUND(Regressions!U22, 1), NA())</f>
        <v>9.6999999999999993</v>
      </c>
    </row>
    <row r="13" spans="1:19" x14ac:dyDescent="0.25">
      <c r="A13" s="551" t="str">
        <f>+Introduction!$C$7</f>
        <v>Belize</v>
      </c>
      <c r="B13" s="552">
        <f>IF(ISBLANK(Regressions!B23), " ", Regressions!B23)</f>
        <v>2009</v>
      </c>
      <c r="C13" s="551" t="str">
        <f>HLOOKUP(Introduction!$G$4,nametranslations,24,FALSE)</f>
        <v>Total</v>
      </c>
      <c r="D13" s="554">
        <f>IF(ISBLANK(Regressions!D23), " ", Regressions!D23)</f>
        <v>103475</v>
      </c>
      <c r="E13" s="555">
        <f>IF(ISNUMBER(Regressions!E23),ROUND(Regressions!E23, 1), NA())</f>
        <v>97.7</v>
      </c>
      <c r="F13" s="556">
        <f>IF(ISNUMBER(Regressions!F23),ROUND(Regressions!F23, 1), NA())</f>
        <v>95.4</v>
      </c>
      <c r="G13" s="557">
        <f>IF(ISNUMBER(Regressions!G23),ROUND(Regressions!G23, 1), NA())</f>
        <v>76.099999999999994</v>
      </c>
      <c r="H13" s="558">
        <f>IF(ISNUMBER(Regressions!H23),ROUND(Regressions!H23, 1), NA())</f>
        <v>19.3</v>
      </c>
      <c r="I13" s="559">
        <f>IF(ISNUMBER(Regressions!I23),ROUND(Regressions!I23, 1), NA())</f>
        <v>4.5999999999999996</v>
      </c>
      <c r="J13" s="560">
        <f>IF(ISNUMBER(Regressions!K23),ROUND(Regressions!K23, 1), NA())</f>
        <v>95.4</v>
      </c>
      <c r="K13" s="556">
        <f>IF(ISNUMBER(Regressions!L23),ROUND(Regressions!L23, 1), NA())</f>
        <v>93.3</v>
      </c>
      <c r="L13" s="561">
        <f>IF(ISNUMBER(Regressions!M23),ROUND(Regressions!M23, 1), NA())</f>
        <v>43.2</v>
      </c>
      <c r="M13" s="558">
        <f>IF(ISNUMBER(Regressions!N23),ROUND(Regressions!N23, 1), NA())</f>
        <v>50.1</v>
      </c>
      <c r="N13" s="559">
        <f>IF(ISNUMBER(Regressions!O23),ROUND(Regressions!O23, 1), NA())</f>
        <v>6.7</v>
      </c>
      <c r="O13" s="560">
        <f>IF(ISNUMBER(Regressions!Q23),ROUND(Regressions!Q23, 1), NA())</f>
        <v>93.2</v>
      </c>
      <c r="P13" s="556">
        <f>IF(ISNUMBER(Regressions!R23),ROUND(Regressions!R23, 1), NA())</f>
        <v>90.5</v>
      </c>
      <c r="Q13" s="562">
        <f>IF(ISNUMBER(Regressions!S23),ROUND(Regressions!S23, 1), NA())</f>
        <v>64.7</v>
      </c>
      <c r="R13" s="558">
        <f>IF(ISNUMBER(Regressions!T23),ROUND(Regressions!T23, 1), NA())</f>
        <v>25.7</v>
      </c>
      <c r="S13" s="559">
        <f>IF(ISNUMBER(Regressions!U23),ROUND(Regressions!U23, 1), NA())</f>
        <v>9.5</v>
      </c>
    </row>
    <row r="14" spans="1:19" x14ac:dyDescent="0.25">
      <c r="A14" s="551" t="str">
        <f>+Introduction!$C$7</f>
        <v>Belize</v>
      </c>
      <c r="B14" s="552">
        <f>IF(ISBLANK(Regressions!B24), " ", Regressions!B24)</f>
        <v>2010</v>
      </c>
      <c r="C14" s="551" t="str">
        <f>HLOOKUP(Introduction!$G$4,nametranslations,24,FALSE)</f>
        <v>Total</v>
      </c>
      <c r="D14" s="554">
        <f>IF(ISBLANK(Regressions!D24), " ", Regressions!D24)</f>
        <v>105346</v>
      </c>
      <c r="E14" s="555">
        <f>IF(ISNUMBER(Regressions!E24),ROUND(Regressions!E24, 1), NA())</f>
        <v>97</v>
      </c>
      <c r="F14" s="556">
        <f>IF(ISNUMBER(Regressions!F24),ROUND(Regressions!F24, 1), NA())</f>
        <v>95.3</v>
      </c>
      <c r="G14" s="557">
        <f>IF(ISNUMBER(Regressions!G24),ROUND(Regressions!G24, 1), NA())</f>
        <v>76.099999999999994</v>
      </c>
      <c r="H14" s="558">
        <f>IF(ISNUMBER(Regressions!H24),ROUND(Regressions!H24, 1), NA())</f>
        <v>19.2</v>
      </c>
      <c r="I14" s="559">
        <f>IF(ISNUMBER(Regressions!I24),ROUND(Regressions!I24, 1), NA())</f>
        <v>4.7</v>
      </c>
      <c r="J14" s="560">
        <f>IF(ISNUMBER(Regressions!K24),ROUND(Regressions!K24, 1), NA())</f>
        <v>95.6</v>
      </c>
      <c r="K14" s="556">
        <f>IF(ISNUMBER(Regressions!L24),ROUND(Regressions!L24, 1), NA())</f>
        <v>93.7</v>
      </c>
      <c r="L14" s="561">
        <f>IF(ISNUMBER(Regressions!M24),ROUND(Regressions!M24, 1), NA())</f>
        <v>46.6</v>
      </c>
      <c r="M14" s="558">
        <f>IF(ISNUMBER(Regressions!N24),ROUND(Regressions!N24, 1), NA())</f>
        <v>47.1</v>
      </c>
      <c r="N14" s="559">
        <f>IF(ISNUMBER(Regressions!O24),ROUND(Regressions!O24, 1), NA())</f>
        <v>6.3</v>
      </c>
      <c r="O14" s="560">
        <f>IF(ISNUMBER(Regressions!Q24),ROUND(Regressions!Q24, 1), NA())</f>
        <v>93.5</v>
      </c>
      <c r="P14" s="556">
        <f>IF(ISNUMBER(Regressions!R24),ROUND(Regressions!R24, 1), NA())</f>
        <v>90.7</v>
      </c>
      <c r="Q14" s="562">
        <f>IF(ISNUMBER(Regressions!S24),ROUND(Regressions!S24, 1), NA())</f>
        <v>65.400000000000006</v>
      </c>
      <c r="R14" s="558">
        <f>IF(ISNUMBER(Regressions!T24),ROUND(Regressions!T24, 1), NA())</f>
        <v>25.3</v>
      </c>
      <c r="S14" s="559">
        <f>IF(ISNUMBER(Regressions!U24),ROUND(Regressions!U24, 1), NA())</f>
        <v>9.3000000000000007</v>
      </c>
    </row>
    <row r="15" spans="1:19" x14ac:dyDescent="0.25">
      <c r="A15" s="551" t="str">
        <f>+Introduction!$C$7</f>
        <v>Belize</v>
      </c>
      <c r="B15" s="552">
        <f>IF(ISBLANK(Regressions!B25), " ", Regressions!B25)</f>
        <v>2011</v>
      </c>
      <c r="C15" s="551" t="str">
        <f>HLOOKUP(Introduction!$G$4,nametranslations,24,FALSE)</f>
        <v>Total</v>
      </c>
      <c r="D15" s="554">
        <f>IF(ISBLANK(Regressions!D25), " ", Regressions!D25)</f>
        <v>106066</v>
      </c>
      <c r="E15" s="555">
        <f>IF(ISNUMBER(Regressions!E25),ROUND(Regressions!E25, 1), NA())</f>
        <v>96.3</v>
      </c>
      <c r="F15" s="556">
        <f>IF(ISNUMBER(Regressions!F25),ROUND(Regressions!F25, 1), NA())</f>
        <v>95.2</v>
      </c>
      <c r="G15" s="557">
        <f>IF(ISNUMBER(Regressions!G25),ROUND(Regressions!G25, 1), NA())</f>
        <v>76.099999999999994</v>
      </c>
      <c r="H15" s="558">
        <f>IF(ISNUMBER(Regressions!H25),ROUND(Regressions!H25, 1), NA())</f>
        <v>19.100000000000001</v>
      </c>
      <c r="I15" s="559">
        <f>IF(ISNUMBER(Regressions!I25),ROUND(Regressions!I25, 1), NA())</f>
        <v>4.8</v>
      </c>
      <c r="J15" s="560">
        <f>IF(ISNUMBER(Regressions!K25),ROUND(Regressions!K25, 1), NA())</f>
        <v>95.9</v>
      </c>
      <c r="K15" s="556">
        <f>IF(ISNUMBER(Regressions!L25),ROUND(Regressions!L25, 1), NA())</f>
        <v>94.1</v>
      </c>
      <c r="L15" s="561">
        <f>IF(ISNUMBER(Regressions!M25),ROUND(Regressions!M25, 1), NA())</f>
        <v>50</v>
      </c>
      <c r="M15" s="558">
        <f>IF(ISNUMBER(Regressions!N25),ROUND(Regressions!N25, 1), NA())</f>
        <v>44</v>
      </c>
      <c r="N15" s="559">
        <f>IF(ISNUMBER(Regressions!O25),ROUND(Regressions!O25, 1), NA())</f>
        <v>5.9</v>
      </c>
      <c r="O15" s="560">
        <f>IF(ISNUMBER(Regressions!Q25),ROUND(Regressions!Q25, 1), NA())</f>
        <v>93.8</v>
      </c>
      <c r="P15" s="556">
        <f>IF(ISNUMBER(Regressions!R25),ROUND(Regressions!R25, 1), NA())</f>
        <v>90.8</v>
      </c>
      <c r="Q15" s="562">
        <f>IF(ISNUMBER(Regressions!S25),ROUND(Regressions!S25, 1), NA())</f>
        <v>66</v>
      </c>
      <c r="R15" s="558">
        <f>IF(ISNUMBER(Regressions!T25),ROUND(Regressions!T25, 1), NA())</f>
        <v>24.8</v>
      </c>
      <c r="S15" s="559">
        <f>IF(ISNUMBER(Regressions!U25),ROUND(Regressions!U25, 1), NA())</f>
        <v>9.1999999999999993</v>
      </c>
    </row>
    <row r="16" spans="1:19" x14ac:dyDescent="0.25">
      <c r="A16" s="551" t="str">
        <f>+Introduction!$C$7</f>
        <v>Belize</v>
      </c>
      <c r="B16" s="552">
        <f>IF(ISBLANK(Regressions!B26), " ", Regressions!B26)</f>
        <v>2012</v>
      </c>
      <c r="C16" s="551" t="str">
        <f>HLOOKUP(Introduction!$G$4,nametranslations,24,FALSE)</f>
        <v>Total</v>
      </c>
      <c r="D16" s="554">
        <f>IF(ISBLANK(Regressions!D26), " ", Regressions!D26)</f>
        <v>106574</v>
      </c>
      <c r="E16" s="555">
        <f>IF(ISNUMBER(Regressions!E26),ROUND(Regressions!E26, 1), NA())</f>
        <v>95.7</v>
      </c>
      <c r="F16" s="556">
        <f>IF(ISNUMBER(Regressions!F26),ROUND(Regressions!F26, 1), NA())</f>
        <v>95.1</v>
      </c>
      <c r="G16" s="557">
        <f>IF(ISNUMBER(Regressions!G26),ROUND(Regressions!G26, 1), NA())</f>
        <v>76</v>
      </c>
      <c r="H16" s="558">
        <f>IF(ISNUMBER(Regressions!H26),ROUND(Regressions!H26, 1), NA())</f>
        <v>19.100000000000001</v>
      </c>
      <c r="I16" s="559">
        <f>IF(ISNUMBER(Regressions!I26),ROUND(Regressions!I26, 1), NA())</f>
        <v>4.9000000000000004</v>
      </c>
      <c r="J16" s="560">
        <f>IF(ISNUMBER(Regressions!K26),ROUND(Regressions!K26, 1), NA())</f>
        <v>96.1</v>
      </c>
      <c r="K16" s="556">
        <f>IF(ISNUMBER(Regressions!L26),ROUND(Regressions!L26, 1), NA())</f>
        <v>94.4</v>
      </c>
      <c r="L16" s="561">
        <f>IF(ISNUMBER(Regressions!M26),ROUND(Regressions!M26, 1), NA())</f>
        <v>53.4</v>
      </c>
      <c r="M16" s="558">
        <f>IF(ISNUMBER(Regressions!N26),ROUND(Regressions!N26, 1), NA())</f>
        <v>41</v>
      </c>
      <c r="N16" s="559">
        <f>IF(ISNUMBER(Regressions!O26),ROUND(Regressions!O26, 1), NA())</f>
        <v>5.6</v>
      </c>
      <c r="O16" s="560">
        <f>IF(ISNUMBER(Regressions!Q26),ROUND(Regressions!Q26, 1), NA())</f>
        <v>94.1</v>
      </c>
      <c r="P16" s="556">
        <f>IF(ISNUMBER(Regressions!R26),ROUND(Regressions!R26, 1), NA())</f>
        <v>91</v>
      </c>
      <c r="Q16" s="562">
        <f>IF(ISNUMBER(Regressions!S26),ROUND(Regressions!S26, 1), NA())</f>
        <v>66.7</v>
      </c>
      <c r="R16" s="558">
        <f>IF(ISNUMBER(Regressions!T26),ROUND(Regressions!T26, 1), NA())</f>
        <v>24.4</v>
      </c>
      <c r="S16" s="559">
        <f>IF(ISNUMBER(Regressions!U26),ROUND(Regressions!U26, 1), NA())</f>
        <v>9</v>
      </c>
    </row>
    <row r="17" spans="1:19" x14ac:dyDescent="0.25">
      <c r="A17" s="551" t="str">
        <f>+Introduction!$C$7</f>
        <v>Belize</v>
      </c>
      <c r="B17" s="552">
        <f>IF(ISBLANK(Regressions!B27), " ", Regressions!B27)</f>
        <v>2013</v>
      </c>
      <c r="C17" s="551" t="str">
        <f>HLOOKUP(Introduction!$G$4,nametranslations,24,FALSE)</f>
        <v>Total</v>
      </c>
      <c r="D17" s="554">
        <f>IF(ISBLANK(Regressions!D27), " ", Regressions!D27)</f>
        <v>106933</v>
      </c>
      <c r="E17" s="555">
        <f>IF(ISNUMBER(Regressions!E27),ROUND(Regressions!E27, 1), NA())</f>
        <v>95</v>
      </c>
      <c r="F17" s="556">
        <f>IF(ISNUMBER(Regressions!F27),ROUND(Regressions!F27, 1), NA())</f>
        <v>95</v>
      </c>
      <c r="G17" s="557">
        <f>IF(ISNUMBER(Regressions!G27),ROUND(Regressions!G27, 1), NA())</f>
        <v>76</v>
      </c>
      <c r="H17" s="558">
        <f>IF(ISNUMBER(Regressions!H27),ROUND(Regressions!H27, 1), NA())</f>
        <v>19</v>
      </c>
      <c r="I17" s="559">
        <f>IF(ISNUMBER(Regressions!I27),ROUND(Regressions!I27, 1), NA())</f>
        <v>5</v>
      </c>
      <c r="J17" s="560">
        <f>IF(ISNUMBER(Regressions!K27),ROUND(Regressions!K27, 1), NA())</f>
        <v>96.3</v>
      </c>
      <c r="K17" s="556">
        <f>IF(ISNUMBER(Regressions!L27),ROUND(Regressions!L27, 1), NA())</f>
        <v>94.8</v>
      </c>
      <c r="L17" s="561">
        <f>IF(ISNUMBER(Regressions!M27),ROUND(Regressions!M27, 1), NA())</f>
        <v>56.8</v>
      </c>
      <c r="M17" s="558">
        <f>IF(ISNUMBER(Regressions!N27),ROUND(Regressions!N27, 1), NA())</f>
        <v>38</v>
      </c>
      <c r="N17" s="559">
        <f>IF(ISNUMBER(Regressions!O27),ROUND(Regressions!O27, 1), NA())</f>
        <v>5.2</v>
      </c>
      <c r="O17" s="560">
        <f>IF(ISNUMBER(Regressions!Q27),ROUND(Regressions!Q27, 1), NA())</f>
        <v>94.4</v>
      </c>
      <c r="P17" s="556">
        <f>IF(ISNUMBER(Regressions!R27),ROUND(Regressions!R27, 1), NA())</f>
        <v>91.2</v>
      </c>
      <c r="Q17" s="562">
        <f>IF(ISNUMBER(Regressions!S27),ROUND(Regressions!S27, 1), NA())</f>
        <v>67.3</v>
      </c>
      <c r="R17" s="558">
        <f>IF(ISNUMBER(Regressions!T27),ROUND(Regressions!T27, 1), NA())</f>
        <v>23.9</v>
      </c>
      <c r="S17" s="559">
        <f>IF(ISNUMBER(Regressions!U27),ROUND(Regressions!U27, 1), NA())</f>
        <v>8.8000000000000007</v>
      </c>
    </row>
    <row r="18" spans="1:19" x14ac:dyDescent="0.25">
      <c r="A18" s="551" t="str">
        <f>+Introduction!$C$7</f>
        <v>Belize</v>
      </c>
      <c r="B18" s="552">
        <f>IF(ISBLANK(Regressions!B28), " ", Regressions!B28)</f>
        <v>2014</v>
      </c>
      <c r="C18" s="551" t="str">
        <f>HLOOKUP(Introduction!$G$4,nametranslations,24,FALSE)</f>
        <v>Total</v>
      </c>
      <c r="D18" s="554">
        <f>IF(ISBLANK(Regressions!D28), " ", Regressions!D28)</f>
        <v>106693</v>
      </c>
      <c r="E18" s="555">
        <f>IF(ISNUMBER(Regressions!E28),ROUND(Regressions!E28, 1), NA())</f>
        <v>94.3</v>
      </c>
      <c r="F18" s="556">
        <f>IF(ISNUMBER(Regressions!F28),ROUND(Regressions!F28, 1), NA())</f>
        <v>94.3</v>
      </c>
      <c r="G18" s="557">
        <f>IF(ISNUMBER(Regressions!G28),ROUND(Regressions!G28, 1), NA())</f>
        <v>76</v>
      </c>
      <c r="H18" s="558">
        <f>IF(ISNUMBER(Regressions!H28),ROUND(Regressions!H28, 1), NA())</f>
        <v>18.399999999999999</v>
      </c>
      <c r="I18" s="559">
        <f>IF(ISNUMBER(Regressions!I28),ROUND(Regressions!I28, 1), NA())</f>
        <v>5.7</v>
      </c>
      <c r="J18" s="560">
        <f>IF(ISNUMBER(Regressions!K28),ROUND(Regressions!K28, 1), NA())</f>
        <v>96.6</v>
      </c>
      <c r="K18" s="556">
        <f>IF(ISNUMBER(Regressions!L28),ROUND(Regressions!L28, 1), NA())</f>
        <v>95.2</v>
      </c>
      <c r="L18" s="561">
        <f>IF(ISNUMBER(Regressions!M28),ROUND(Regressions!M28, 1), NA())</f>
        <v>60.2</v>
      </c>
      <c r="M18" s="558">
        <f>IF(ISNUMBER(Regressions!N28),ROUND(Regressions!N28, 1), NA())</f>
        <v>35</v>
      </c>
      <c r="N18" s="559">
        <f>IF(ISNUMBER(Regressions!O28),ROUND(Regressions!O28, 1), NA())</f>
        <v>4.8</v>
      </c>
      <c r="O18" s="560">
        <f>IF(ISNUMBER(Regressions!Q28),ROUND(Regressions!Q28, 1), NA())</f>
        <v>94.7</v>
      </c>
      <c r="P18" s="556">
        <f>IF(ISNUMBER(Regressions!R28),ROUND(Regressions!R28, 1), NA())</f>
        <v>91.4</v>
      </c>
      <c r="Q18" s="562">
        <f>IF(ISNUMBER(Regressions!S28),ROUND(Regressions!S28, 1), NA())</f>
        <v>67.900000000000006</v>
      </c>
      <c r="R18" s="558">
        <f>IF(ISNUMBER(Regressions!T28),ROUND(Regressions!T28, 1), NA())</f>
        <v>23.4</v>
      </c>
      <c r="S18" s="559">
        <f>IF(ISNUMBER(Regressions!U28),ROUND(Regressions!U28, 1), NA())</f>
        <v>8.6</v>
      </c>
    </row>
    <row r="19" spans="1:19" x14ac:dyDescent="0.25">
      <c r="A19" s="551" t="str">
        <f>+Introduction!$C$7</f>
        <v>Belize</v>
      </c>
      <c r="B19" s="552">
        <f>IF(ISBLANK(Regressions!B29), " ", Regressions!B29)</f>
        <v>2015</v>
      </c>
      <c r="C19" s="551" t="str">
        <f>HLOOKUP(Introduction!$G$4,nametranslations,24,FALSE)</f>
        <v>Total</v>
      </c>
      <c r="D19" s="554">
        <f>IF(ISBLANK(Regressions!D29), " ", Regressions!D29)</f>
        <v>106509</v>
      </c>
      <c r="E19" s="555">
        <f>IF(ISNUMBER(Regressions!E29),ROUND(Regressions!E29, 1), NA())</f>
        <v>93.6</v>
      </c>
      <c r="F19" s="556">
        <f>IF(ISNUMBER(Regressions!F29),ROUND(Regressions!F29, 1), NA())</f>
        <v>93.6</v>
      </c>
      <c r="G19" s="557">
        <f>IF(ISNUMBER(Regressions!G29),ROUND(Regressions!G29, 1), NA())</f>
        <v>75.900000000000006</v>
      </c>
      <c r="H19" s="558">
        <f>IF(ISNUMBER(Regressions!H29),ROUND(Regressions!H29, 1), NA())</f>
        <v>17.7</v>
      </c>
      <c r="I19" s="559">
        <f>IF(ISNUMBER(Regressions!I29),ROUND(Regressions!I29, 1), NA())</f>
        <v>6.4</v>
      </c>
      <c r="J19" s="560">
        <f>IF(ISNUMBER(Regressions!K29),ROUND(Regressions!K29, 1), NA())</f>
        <v>96.8</v>
      </c>
      <c r="K19" s="556">
        <f>IF(ISNUMBER(Regressions!L29),ROUND(Regressions!L29, 1), NA())</f>
        <v>95.6</v>
      </c>
      <c r="L19" s="561">
        <f>IF(ISNUMBER(Regressions!M29),ROUND(Regressions!M29, 1), NA())</f>
        <v>63.6</v>
      </c>
      <c r="M19" s="558">
        <f>IF(ISNUMBER(Regressions!N29),ROUND(Regressions!N29, 1), NA())</f>
        <v>32</v>
      </c>
      <c r="N19" s="559">
        <f>IF(ISNUMBER(Regressions!O29),ROUND(Regressions!O29, 1), NA())</f>
        <v>4.4000000000000004</v>
      </c>
      <c r="O19" s="560">
        <f>IF(ISNUMBER(Regressions!Q29),ROUND(Regressions!Q29, 1), NA())</f>
        <v>95</v>
      </c>
      <c r="P19" s="556">
        <f>IF(ISNUMBER(Regressions!R29),ROUND(Regressions!R29, 1), NA())</f>
        <v>91.6</v>
      </c>
      <c r="Q19" s="562">
        <f>IF(ISNUMBER(Regressions!S29),ROUND(Regressions!S29, 1), NA())</f>
        <v>68.599999999999994</v>
      </c>
      <c r="R19" s="558">
        <f>IF(ISNUMBER(Regressions!T29),ROUND(Regressions!T29, 1), NA())</f>
        <v>23</v>
      </c>
      <c r="S19" s="559">
        <f>IF(ISNUMBER(Regressions!U29),ROUND(Regressions!U29, 1), NA())</f>
        <v>8.4</v>
      </c>
    </row>
    <row r="20" spans="1:19" x14ac:dyDescent="0.25">
      <c r="A20" s="551" t="str">
        <f>+Introduction!$C$7</f>
        <v>Belize</v>
      </c>
      <c r="B20" s="552">
        <f>IF(ISBLANK(Regressions!B30), " ", Regressions!B30)</f>
        <v>2016</v>
      </c>
      <c r="C20" s="551" t="str">
        <f>HLOOKUP(Introduction!$G$4,nametranslations,24,FALSE)</f>
        <v>Total</v>
      </c>
      <c r="D20" s="554">
        <f>IF(ISBLANK(Regressions!D30), " ", Regressions!D30)</f>
        <v>106297</v>
      </c>
      <c r="E20" s="555">
        <f>IF(ISNUMBER(Regressions!E30),ROUND(Regressions!E30, 1), NA())</f>
        <v>93.6</v>
      </c>
      <c r="F20" s="556">
        <f>IF(ISNUMBER(Regressions!F30),ROUND(Regressions!F30, 1), NA())</f>
        <v>93.6</v>
      </c>
      <c r="G20" s="557">
        <f>IF(ISNUMBER(Regressions!G30),ROUND(Regressions!G30, 1), NA())</f>
        <v>75.900000000000006</v>
      </c>
      <c r="H20" s="558">
        <f>IF(ISNUMBER(Regressions!H30),ROUND(Regressions!H30, 1), NA())</f>
        <v>17.7</v>
      </c>
      <c r="I20" s="559">
        <f>IF(ISNUMBER(Regressions!I30),ROUND(Regressions!I30, 1), NA())</f>
        <v>6.4</v>
      </c>
      <c r="J20" s="560">
        <f>IF(ISNUMBER(Regressions!K30),ROUND(Regressions!K30, 1), NA())</f>
        <v>97.1</v>
      </c>
      <c r="K20" s="556">
        <f>IF(ISNUMBER(Regressions!L30),ROUND(Regressions!L30, 1), NA())</f>
        <v>95.9</v>
      </c>
      <c r="L20" s="561">
        <f>IF(ISNUMBER(Regressions!M30),ROUND(Regressions!M30, 1), NA())</f>
        <v>67</v>
      </c>
      <c r="M20" s="558">
        <f>IF(ISNUMBER(Regressions!N30),ROUND(Regressions!N30, 1), NA())</f>
        <v>28.9</v>
      </c>
      <c r="N20" s="559">
        <f>IF(ISNUMBER(Regressions!O30),ROUND(Regressions!O30, 1), NA())</f>
        <v>4.0999999999999996</v>
      </c>
      <c r="O20" s="560">
        <f>IF(ISNUMBER(Regressions!Q30),ROUND(Regressions!Q30, 1), NA())</f>
        <v>95.3</v>
      </c>
      <c r="P20" s="556">
        <f>IF(ISNUMBER(Regressions!R30),ROUND(Regressions!R30, 1), NA())</f>
        <v>91.8</v>
      </c>
      <c r="Q20" s="562">
        <f>IF(ISNUMBER(Regressions!S30),ROUND(Regressions!S30, 1), NA())</f>
        <v>69.2</v>
      </c>
      <c r="R20" s="558">
        <f>IF(ISNUMBER(Regressions!T30),ROUND(Regressions!T30, 1), NA())</f>
        <v>22.5</v>
      </c>
      <c r="S20" s="559">
        <f>IF(ISNUMBER(Regressions!U30),ROUND(Regressions!U30, 1), NA())</f>
        <v>8.1999999999999993</v>
      </c>
    </row>
    <row r="21" spans="1:19" x14ac:dyDescent="0.25">
      <c r="A21" s="551" t="str">
        <f>+Introduction!$C$7</f>
        <v>Belize</v>
      </c>
      <c r="B21" s="552">
        <f>IF(ISBLANK(Regressions!B31), " ", Regressions!B31)</f>
        <v>2017</v>
      </c>
      <c r="C21" s="551" t="str">
        <f>HLOOKUP(Introduction!$G$4,nametranslations,24,FALSE)</f>
        <v>Total</v>
      </c>
      <c r="D21" s="554">
        <f>IF(ISBLANK(Regressions!D31), " ", Regressions!D31)</f>
        <v>106222</v>
      </c>
      <c r="E21" s="555">
        <f>IF(ISNUMBER(Regressions!E31),ROUND(Regressions!E31, 1), NA())</f>
        <v>93.6</v>
      </c>
      <c r="F21" s="556">
        <f>IF(ISNUMBER(Regressions!F31),ROUND(Regressions!F31, 1), NA())</f>
        <v>93.6</v>
      </c>
      <c r="G21" s="557">
        <f>IF(ISNUMBER(Regressions!G31),ROUND(Regressions!G31, 1), NA())</f>
        <v>75.900000000000006</v>
      </c>
      <c r="H21" s="558">
        <f>IF(ISNUMBER(Regressions!H31),ROUND(Regressions!H31, 1), NA())</f>
        <v>17.7</v>
      </c>
      <c r="I21" s="559">
        <f>IF(ISNUMBER(Regressions!I31),ROUND(Regressions!I31, 1), NA())</f>
        <v>6.4</v>
      </c>
      <c r="J21" s="560">
        <f>IF(ISNUMBER(Regressions!K31),ROUND(Regressions!K31, 1), NA())</f>
        <v>97.3</v>
      </c>
      <c r="K21" s="556">
        <f>IF(ISNUMBER(Regressions!L31),ROUND(Regressions!L31, 1), NA())</f>
        <v>96.3</v>
      </c>
      <c r="L21" s="561">
        <f>IF(ISNUMBER(Regressions!M31),ROUND(Regressions!M31, 1), NA())</f>
        <v>70.400000000000006</v>
      </c>
      <c r="M21" s="558">
        <f>IF(ISNUMBER(Regressions!N31),ROUND(Regressions!N31, 1), NA())</f>
        <v>25.9</v>
      </c>
      <c r="N21" s="559">
        <f>IF(ISNUMBER(Regressions!O31),ROUND(Regressions!O31, 1), NA())</f>
        <v>3.7</v>
      </c>
      <c r="O21" s="560">
        <f>IF(ISNUMBER(Regressions!Q31),ROUND(Regressions!Q31, 1), NA())</f>
        <v>95.6</v>
      </c>
      <c r="P21" s="556">
        <f>IF(ISNUMBER(Regressions!R31),ROUND(Regressions!R31, 1), NA())</f>
        <v>91.9</v>
      </c>
      <c r="Q21" s="562">
        <f>IF(ISNUMBER(Regressions!S31),ROUND(Regressions!S31, 1), NA())</f>
        <v>69.900000000000006</v>
      </c>
      <c r="R21" s="558">
        <f>IF(ISNUMBER(Regressions!T31),ROUND(Regressions!T31, 1), NA())</f>
        <v>22.1</v>
      </c>
      <c r="S21" s="559">
        <f>IF(ISNUMBER(Regressions!U31),ROUND(Regressions!U31, 1), NA())</f>
        <v>8.1</v>
      </c>
    </row>
    <row r="22" spans="1:19" x14ac:dyDescent="0.25">
      <c r="A22" s="551" t="str">
        <f>+Introduction!$C$7</f>
        <v>Belize</v>
      </c>
      <c r="B22" s="552">
        <f>IF(ISBLANK(Regressions!B32), " ", Regressions!B32)</f>
        <v>2018</v>
      </c>
      <c r="C22" s="551" t="str">
        <f>HLOOKUP(Introduction!$G$4,nametranslations,24,FALSE)</f>
        <v>Total</v>
      </c>
      <c r="D22" s="554">
        <f>IF(ISBLANK(Regressions!D32), " ", Regressions!D32)</f>
        <v>106049</v>
      </c>
      <c r="E22" s="555">
        <f>IF(ISNUMBER(Regressions!E32),ROUND(Regressions!E32, 1), NA())</f>
        <v>93.6</v>
      </c>
      <c r="F22" s="556">
        <f>IF(ISNUMBER(Regressions!F32),ROUND(Regressions!F32, 1), NA())</f>
        <v>93.6</v>
      </c>
      <c r="G22" s="557">
        <f>IF(ISNUMBER(Regressions!G32),ROUND(Regressions!G32, 1), NA())</f>
        <v>75.900000000000006</v>
      </c>
      <c r="H22" s="558">
        <f>IF(ISNUMBER(Regressions!H32),ROUND(Regressions!H32, 1), NA())</f>
        <v>17.7</v>
      </c>
      <c r="I22" s="559">
        <f>IF(ISNUMBER(Regressions!I32),ROUND(Regressions!I32, 1), NA())</f>
        <v>6.4</v>
      </c>
      <c r="J22" s="560">
        <f>IF(ISNUMBER(Regressions!K32),ROUND(Regressions!K32, 1), NA())</f>
        <v>97.6</v>
      </c>
      <c r="K22" s="556">
        <f>IF(ISNUMBER(Regressions!L32),ROUND(Regressions!L32, 1), NA())</f>
        <v>96.7</v>
      </c>
      <c r="L22" s="561">
        <f>IF(ISNUMBER(Regressions!M32),ROUND(Regressions!M32, 1), NA())</f>
        <v>73.8</v>
      </c>
      <c r="M22" s="558">
        <f>IF(ISNUMBER(Regressions!N32),ROUND(Regressions!N32, 1), NA())</f>
        <v>22.9</v>
      </c>
      <c r="N22" s="559">
        <f>IF(ISNUMBER(Regressions!O32),ROUND(Regressions!O32, 1), NA())</f>
        <v>3.3</v>
      </c>
      <c r="O22" s="560">
        <f>IF(ISNUMBER(Regressions!Q32),ROUND(Regressions!Q32, 1), NA())</f>
        <v>95.9</v>
      </c>
      <c r="P22" s="556">
        <f>IF(ISNUMBER(Regressions!R32),ROUND(Regressions!R32, 1), NA())</f>
        <v>92.1</v>
      </c>
      <c r="Q22" s="562">
        <f>IF(ISNUMBER(Regressions!S32),ROUND(Regressions!S32, 1), NA())</f>
        <v>70.5</v>
      </c>
      <c r="R22" s="558">
        <f>IF(ISNUMBER(Regressions!T32),ROUND(Regressions!T32, 1), NA())</f>
        <v>21.6</v>
      </c>
      <c r="S22" s="559">
        <f>IF(ISNUMBER(Regressions!U32),ROUND(Regressions!U32, 1), NA())</f>
        <v>7.9</v>
      </c>
    </row>
    <row r="23" spans="1:19" x14ac:dyDescent="0.25">
      <c r="A23" s="551" t="str">
        <f>+Introduction!$C$7</f>
        <v>Belize</v>
      </c>
      <c r="B23" s="552">
        <f>IF(ISBLANK(Regressions!B33), " ", Regressions!B33)</f>
        <v>2019</v>
      </c>
      <c r="C23" s="551" t="str">
        <f>HLOOKUP(Introduction!$G$4,nametranslations,24,FALSE)</f>
        <v>Total</v>
      </c>
      <c r="D23" s="554">
        <f>IF(ISBLANK(Regressions!D33), " ", Regressions!D33)</f>
        <v>105795</v>
      </c>
      <c r="E23" s="555">
        <f>IF(ISNUMBER(Regressions!E33),ROUND(Regressions!E33, 1), NA())</f>
        <v>93.6</v>
      </c>
      <c r="F23" s="556">
        <f>IF(ISNUMBER(Regressions!F33),ROUND(Regressions!F33, 1), NA())</f>
        <v>93.6</v>
      </c>
      <c r="G23" s="557">
        <f>IF(ISNUMBER(Regressions!G33),ROUND(Regressions!G33, 1), NA())</f>
        <v>75.900000000000006</v>
      </c>
      <c r="H23" s="558">
        <f>IF(ISNUMBER(Regressions!H33),ROUND(Regressions!H33, 1), NA())</f>
        <v>17.7</v>
      </c>
      <c r="I23" s="559">
        <f>IF(ISNUMBER(Regressions!I33),ROUND(Regressions!I33, 1), NA())</f>
        <v>6.4</v>
      </c>
      <c r="J23" s="560">
        <f>IF(ISNUMBER(Regressions!K33),ROUND(Regressions!K33, 1), NA())</f>
        <v>97.8</v>
      </c>
      <c r="K23" s="556">
        <f>IF(ISNUMBER(Regressions!L33),ROUND(Regressions!L33, 1), NA())</f>
        <v>97.1</v>
      </c>
      <c r="L23" s="561">
        <f>IF(ISNUMBER(Regressions!M33),ROUND(Regressions!M33, 1), NA())</f>
        <v>77.2</v>
      </c>
      <c r="M23" s="558">
        <f>IF(ISNUMBER(Regressions!N33),ROUND(Regressions!N33, 1), NA())</f>
        <v>19.899999999999999</v>
      </c>
      <c r="N23" s="559">
        <f>IF(ISNUMBER(Regressions!O33),ROUND(Regressions!O33, 1), NA())</f>
        <v>2.9</v>
      </c>
      <c r="O23" s="560">
        <f>IF(ISNUMBER(Regressions!Q33),ROUND(Regressions!Q33, 1), NA())</f>
        <v>96.2</v>
      </c>
      <c r="P23" s="556">
        <f>IF(ISNUMBER(Regressions!R33),ROUND(Regressions!R33, 1), NA())</f>
        <v>92.3</v>
      </c>
      <c r="Q23" s="562">
        <f>IF(ISNUMBER(Regressions!S33),ROUND(Regressions!S33, 1), NA())</f>
        <v>71.2</v>
      </c>
      <c r="R23" s="558">
        <f>IF(ISNUMBER(Regressions!T33),ROUND(Regressions!T33, 1), NA())</f>
        <v>21.1</v>
      </c>
      <c r="S23" s="559">
        <f>IF(ISNUMBER(Regressions!U33),ROUND(Regressions!U33, 1), NA())</f>
        <v>7.7</v>
      </c>
    </row>
    <row r="24" spans="1:19" x14ac:dyDescent="0.25">
      <c r="A24" s="551" t="str">
        <f>+Introduction!$C$7</f>
        <v>Belize</v>
      </c>
      <c r="B24" s="552">
        <f>IF(ISBLANK(Regressions!B34), " ", Regressions!B34)</f>
        <v>2020</v>
      </c>
      <c r="C24" s="551" t="str">
        <f>HLOOKUP(Introduction!$G$4,nametranslations,24,FALSE)</f>
        <v>Total</v>
      </c>
      <c r="D24" s="554">
        <f>IF(ISBLANK(Regressions!D34), " ", Regressions!D34)</f>
        <v>105600</v>
      </c>
      <c r="E24" s="555" t="e">
        <f>IF(ISNUMBER(Regressions!E34),ROUND(Regressions!E34, 1), NA())</f>
        <v>#N/A</v>
      </c>
      <c r="F24" s="556" t="e">
        <f>IF(ISNUMBER(Regressions!F34),ROUND(Regressions!F34, 1), NA())</f>
        <v>#N/A</v>
      </c>
      <c r="G24" s="557" t="e">
        <f>IF(ISNUMBER(Regressions!G34),ROUND(Regressions!G34, 1), NA())</f>
        <v>#N/A</v>
      </c>
      <c r="H24" s="558" t="e">
        <f>IF(ISNUMBER(Regressions!H34),ROUND(Regressions!H34, 1), NA())</f>
        <v>#N/A</v>
      </c>
      <c r="I24" s="559" t="e">
        <f>IF(ISNUMBER(Regressions!I34),ROUND(Regressions!I34, 1), NA())</f>
        <v>#N/A</v>
      </c>
      <c r="J24" s="560">
        <f>IF(ISNUMBER(Regressions!K34),ROUND(Regressions!K34, 1), NA())</f>
        <v>98</v>
      </c>
      <c r="K24" s="556">
        <f>IF(ISNUMBER(Regressions!L34),ROUND(Regressions!L34, 1), NA())</f>
        <v>97.4</v>
      </c>
      <c r="L24" s="561">
        <f>IF(ISNUMBER(Regressions!M34),ROUND(Regressions!M34, 1), NA())</f>
        <v>80.599999999999994</v>
      </c>
      <c r="M24" s="558">
        <f>IF(ISNUMBER(Regressions!N34),ROUND(Regressions!N34, 1), NA())</f>
        <v>16.899999999999999</v>
      </c>
      <c r="N24" s="559">
        <f>IF(ISNUMBER(Regressions!O34),ROUND(Regressions!O34, 1), NA())</f>
        <v>2.6</v>
      </c>
      <c r="O24" s="560">
        <f>IF(ISNUMBER(Regressions!Q34),ROUND(Regressions!Q34, 1), NA())</f>
        <v>96.5</v>
      </c>
      <c r="P24" s="556">
        <f>IF(ISNUMBER(Regressions!R34),ROUND(Regressions!R34, 1), NA())</f>
        <v>92.5</v>
      </c>
      <c r="Q24" s="562">
        <f>IF(ISNUMBER(Regressions!S34),ROUND(Regressions!S34, 1), NA())</f>
        <v>71.8</v>
      </c>
      <c r="R24" s="558">
        <f>IF(ISNUMBER(Regressions!T34),ROUND(Regressions!T34, 1), NA())</f>
        <v>20.7</v>
      </c>
      <c r="S24" s="559">
        <f>IF(ISNUMBER(Regressions!U34),ROUND(Regressions!U34, 1), NA())</f>
        <v>7.5</v>
      </c>
    </row>
    <row r="25" spans="1:19" x14ac:dyDescent="0.25">
      <c r="A25" s="551" t="str">
        <f>+Introduction!$C$7</f>
        <v>Belize</v>
      </c>
      <c r="B25" s="552">
        <f>IF(ISBLANK(Regressions!B35), " ", Regressions!B35)</f>
        <v>2021</v>
      </c>
      <c r="C25" s="551" t="str">
        <f>HLOOKUP(Introduction!$G$4,nametranslations,24,FALSE)</f>
        <v>Total</v>
      </c>
      <c r="D25" s="554">
        <f>IF(ISBLANK(Regressions!D35), " ", Regressions!D35)</f>
        <v>105657</v>
      </c>
      <c r="E25" s="560" t="e">
        <f>IF(ISNUMBER(Regressions!E35),ROUND(Regressions!E35, 1), NA())</f>
        <v>#N/A</v>
      </c>
      <c r="F25" s="563" t="e">
        <f>IF(ISNUMBER(Regressions!F35),ROUND(Regressions!F35, 1), NA())</f>
        <v>#N/A</v>
      </c>
      <c r="G25" s="564" t="e">
        <f>IF(ISNUMBER(Regressions!G35),ROUND(Regressions!G35, 1), NA())</f>
        <v>#N/A</v>
      </c>
      <c r="H25" s="558" t="e">
        <f>IF(ISNUMBER(Regressions!H35),ROUND(Regressions!H35, 1), NA())</f>
        <v>#N/A</v>
      </c>
      <c r="I25" s="559" t="e">
        <f>IF(ISNUMBER(Regressions!I35),ROUND(Regressions!I35, 1), NA())</f>
        <v>#N/A</v>
      </c>
      <c r="J25" s="560">
        <f>IF(ISNUMBER(Regressions!K35),ROUND(Regressions!K35, 1), NA())</f>
        <v>98.3</v>
      </c>
      <c r="K25" s="563">
        <f>IF(ISNUMBER(Regressions!L35),ROUND(Regressions!L35, 1), NA())</f>
        <v>97.8</v>
      </c>
      <c r="L25" s="565">
        <f>IF(ISNUMBER(Regressions!M35),ROUND(Regressions!M35, 1), NA())</f>
        <v>84</v>
      </c>
      <c r="M25" s="558">
        <f>IF(ISNUMBER(Regressions!N35),ROUND(Regressions!N35, 1), NA())</f>
        <v>13.8</v>
      </c>
      <c r="N25" s="559">
        <f>IF(ISNUMBER(Regressions!O35),ROUND(Regressions!O35, 1), NA())</f>
        <v>2.2000000000000002</v>
      </c>
      <c r="O25" s="560">
        <f>IF(ISNUMBER(Regressions!Q35),ROUND(Regressions!Q35, 1), NA())</f>
        <v>96.8</v>
      </c>
      <c r="P25" s="563">
        <f>IF(ISNUMBER(Regressions!R35),ROUND(Regressions!R35, 1), NA())</f>
        <v>92.7</v>
      </c>
      <c r="Q25" s="566">
        <f>IF(ISNUMBER(Regressions!S35),ROUND(Regressions!S35, 1), NA())</f>
        <v>72.5</v>
      </c>
      <c r="R25" s="558">
        <f>IF(ISNUMBER(Regressions!T35),ROUND(Regressions!T35, 1), NA())</f>
        <v>20.2</v>
      </c>
      <c r="S25" s="559">
        <f>IF(ISNUMBER(Regressions!U35),ROUND(Regressions!U35, 1), NA())</f>
        <v>7.3</v>
      </c>
    </row>
    <row r="26" spans="1:19" x14ac:dyDescent="0.25">
      <c r="A26" s="551" t="str">
        <f>+Introduction!$C$7</f>
        <v>Belize</v>
      </c>
      <c r="B26" s="552">
        <f>IF(ISBLANK(Regressions!B36), " ", Regressions!B36)</f>
        <v>2022</v>
      </c>
      <c r="C26" s="551" t="str">
        <f>HLOOKUP(Introduction!$G$4,nametranslations,24,FALSE)</f>
        <v>Total</v>
      </c>
      <c r="D26" s="554">
        <f>IF(ISBLANK(Regressions!D36), " ", Regressions!D36)</f>
        <v>105786</v>
      </c>
      <c r="E26" s="555" t="e">
        <f>IF(ISNUMBER(Regressions!E36),ROUND(Regressions!E36, 1), NA())</f>
        <v>#N/A</v>
      </c>
      <c r="F26" s="556" t="e">
        <f>IF(ISNUMBER(Regressions!F36),ROUND(Regressions!F36, 1), NA())</f>
        <v>#N/A</v>
      </c>
      <c r="G26" s="557" t="e">
        <f>IF(ISNUMBER(Regressions!G36),ROUND(Regressions!G36, 1), NA())</f>
        <v>#N/A</v>
      </c>
      <c r="H26" s="558" t="e">
        <f>IF(ISNUMBER(Regressions!H36),ROUND(Regressions!H36, 1), NA())</f>
        <v>#N/A</v>
      </c>
      <c r="I26" s="559" t="e">
        <f>IF(ISNUMBER(Regressions!I36),ROUND(Regressions!I36, 1), NA())</f>
        <v>#N/A</v>
      </c>
      <c r="J26" s="560">
        <f>IF(ISNUMBER(Regressions!K36),ROUND(Regressions!K36, 1), NA())</f>
        <v>98.5</v>
      </c>
      <c r="K26" s="556">
        <f>IF(ISNUMBER(Regressions!L36),ROUND(Regressions!L36, 1), NA())</f>
        <v>98.2</v>
      </c>
      <c r="L26" s="561">
        <f>IF(ISNUMBER(Regressions!M36),ROUND(Regressions!M36, 1), NA())</f>
        <v>87.4</v>
      </c>
      <c r="M26" s="558">
        <f>IF(ISNUMBER(Regressions!N36),ROUND(Regressions!N36, 1), NA())</f>
        <v>10.8</v>
      </c>
      <c r="N26" s="559">
        <f>IF(ISNUMBER(Regressions!O36),ROUND(Regressions!O36, 1), NA())</f>
        <v>1.8</v>
      </c>
      <c r="O26" s="560">
        <f>IF(ISNUMBER(Regressions!Q36),ROUND(Regressions!Q36, 1), NA())</f>
        <v>97.1</v>
      </c>
      <c r="P26" s="556">
        <f>IF(ISNUMBER(Regressions!R36),ROUND(Regressions!R36, 1), NA())</f>
        <v>92.9</v>
      </c>
      <c r="Q26" s="562">
        <f>IF(ISNUMBER(Regressions!S36),ROUND(Regressions!S36, 1), NA())</f>
        <v>73.099999999999994</v>
      </c>
      <c r="R26" s="558">
        <f>IF(ISNUMBER(Regressions!T36),ROUND(Regressions!T36, 1), NA())</f>
        <v>19.8</v>
      </c>
      <c r="S26" s="559">
        <f>IF(ISNUMBER(Regressions!U36),ROUND(Regressions!U36, 1), NA())</f>
        <v>7.1</v>
      </c>
    </row>
    <row r="27" spans="1:19" x14ac:dyDescent="0.25">
      <c r="A27" s="551" t="str">
        <f>+Introduction!$C$7</f>
        <v>Belize</v>
      </c>
      <c r="B27" s="552">
        <f>IF(ISBLANK(Regressions!B37), " ", Regressions!B37)</f>
        <v>2023</v>
      </c>
      <c r="C27" s="551" t="str">
        <f>HLOOKUP(Introduction!$G$4,nametranslations,24,FALSE)</f>
        <v>Total</v>
      </c>
      <c r="D27" s="554">
        <f>IF(ISBLANK(Regressions!D37), " ", Regressions!D37)</f>
        <v>105880</v>
      </c>
      <c r="E27" s="560" t="e">
        <f>IF(ISNUMBER(Regressions!E37),ROUND(Regressions!E37, 1), NA())</f>
        <v>#N/A</v>
      </c>
      <c r="F27" s="563" t="e">
        <f>IF(ISNUMBER(Regressions!F37),ROUND(Regressions!F37, 1), NA())</f>
        <v>#N/A</v>
      </c>
      <c r="G27" s="564" t="e">
        <f>IF(ISNUMBER(Regressions!G37),ROUND(Regressions!G37, 1), NA())</f>
        <v>#N/A</v>
      </c>
      <c r="H27" s="558" t="e">
        <f>IF(ISNUMBER(Regressions!H37),ROUND(Regressions!H37, 1), NA())</f>
        <v>#N/A</v>
      </c>
      <c r="I27" s="559" t="e">
        <f>IF(ISNUMBER(Regressions!I37),ROUND(Regressions!I37, 1), NA())</f>
        <v>#N/A</v>
      </c>
      <c r="J27" s="560">
        <f>IF(ISNUMBER(Regressions!K37),ROUND(Regressions!K37, 1), NA())</f>
        <v>98.8</v>
      </c>
      <c r="K27" s="563">
        <f>IF(ISNUMBER(Regressions!L37),ROUND(Regressions!L37, 1), NA())</f>
        <v>98.6</v>
      </c>
      <c r="L27" s="565">
        <f>IF(ISNUMBER(Regressions!M37),ROUND(Regressions!M37, 1), NA())</f>
        <v>90.8</v>
      </c>
      <c r="M27" s="558">
        <f>IF(ISNUMBER(Regressions!N37),ROUND(Regressions!N37, 1), NA())</f>
        <v>7.8</v>
      </c>
      <c r="N27" s="559">
        <f>IF(ISNUMBER(Regressions!O37),ROUND(Regressions!O37, 1), NA())</f>
        <v>1.4</v>
      </c>
      <c r="O27" s="560">
        <f>IF(ISNUMBER(Regressions!Q37),ROUND(Regressions!Q37, 1), NA())</f>
        <v>97.4</v>
      </c>
      <c r="P27" s="563">
        <f>IF(ISNUMBER(Regressions!R37),ROUND(Regressions!R37, 1), NA())</f>
        <v>93.1</v>
      </c>
      <c r="Q27" s="566">
        <f>IF(ISNUMBER(Regressions!S37),ROUND(Regressions!S37, 1), NA())</f>
        <v>73.7</v>
      </c>
      <c r="R27" s="558">
        <f>IF(ISNUMBER(Regressions!T37),ROUND(Regressions!T37, 1), NA())</f>
        <v>19.3</v>
      </c>
      <c r="S27" s="559">
        <f>IF(ISNUMBER(Regressions!U37),ROUND(Regressions!U37, 1), NA())</f>
        <v>6.9</v>
      </c>
    </row>
    <row r="28" spans="1:19" x14ac:dyDescent="0.25">
      <c r="A28" s="551" t="str">
        <f>+Introduction!$C$7</f>
        <v>Belize</v>
      </c>
      <c r="B28" s="552">
        <f>IF(ISBLANK(Regressions!B38), " ", Regressions!B38)</f>
        <v>2024</v>
      </c>
      <c r="C28" s="551" t="str">
        <f>HLOOKUP(Introduction!$G$4,nametranslations,24,FALSE)</f>
        <v>Total</v>
      </c>
      <c r="D28" s="554">
        <f>IF(ISBLANK(Regressions!D38), " ", Regressions!D38)</f>
        <v>105257</v>
      </c>
      <c r="E28" s="555" t="e">
        <f>IF(ISNUMBER(Regressions!E38),ROUND(Regressions!E38, 1), NA())</f>
        <v>#N/A</v>
      </c>
      <c r="F28" s="556" t="e">
        <f>IF(ISNUMBER(Regressions!F38),ROUND(Regressions!F38, 1), NA())</f>
        <v>#N/A</v>
      </c>
      <c r="G28" s="557" t="e">
        <f>IF(ISNUMBER(Regressions!G38),ROUND(Regressions!G38, 1), NA())</f>
        <v>#N/A</v>
      </c>
      <c r="H28" s="558" t="e">
        <f>IF(ISNUMBER(Regressions!H38),ROUND(Regressions!H38, 1), NA())</f>
        <v>#N/A</v>
      </c>
      <c r="I28" s="559" t="e">
        <f>IF(ISNUMBER(Regressions!I38),ROUND(Regressions!I38, 1), NA())</f>
        <v>#N/A</v>
      </c>
      <c r="J28" s="560">
        <f>IF(ISNUMBER(Regressions!K38),ROUND(Regressions!K38, 1), NA())</f>
        <v>99</v>
      </c>
      <c r="K28" s="556">
        <f>IF(ISNUMBER(Regressions!L38),ROUND(Regressions!L38, 1), NA())</f>
        <v>99</v>
      </c>
      <c r="L28" s="561">
        <f>IF(ISNUMBER(Regressions!M38),ROUND(Regressions!M38, 1), NA())</f>
        <v>94.2</v>
      </c>
      <c r="M28" s="558">
        <f>IF(ISNUMBER(Regressions!N38),ROUND(Regressions!N38, 1), NA())</f>
        <v>4.8</v>
      </c>
      <c r="N28" s="559">
        <f>IF(ISNUMBER(Regressions!O38),ROUND(Regressions!O38, 1), NA())</f>
        <v>1</v>
      </c>
      <c r="O28" s="560">
        <f>IF(ISNUMBER(Regressions!Q38),ROUND(Regressions!Q38, 1), NA())</f>
        <v>97.8</v>
      </c>
      <c r="P28" s="556">
        <f>IF(ISNUMBER(Regressions!R38),ROUND(Regressions!R38, 1), NA())</f>
        <v>93.2</v>
      </c>
      <c r="Q28" s="562">
        <f>IF(ISNUMBER(Regressions!S38),ROUND(Regressions!S38, 1), NA())</f>
        <v>74.400000000000006</v>
      </c>
      <c r="R28" s="558">
        <f>IF(ISNUMBER(Regressions!T38),ROUND(Regressions!T38, 1), NA())</f>
        <v>18.8</v>
      </c>
      <c r="S28" s="559">
        <f>IF(ISNUMBER(Regressions!U38),ROUND(Regressions!U38, 1), NA())</f>
        <v>6.8</v>
      </c>
    </row>
    <row r="29" spans="1:19" x14ac:dyDescent="0.25">
      <c r="A29" s="567" t="str">
        <f>+Introduction!$C$7</f>
        <v>Belize</v>
      </c>
      <c r="B29" s="568">
        <f>IF(ISBLANK(Regressions!B39), " ", Regressions!B39)</f>
        <v>2025</v>
      </c>
      <c r="C29" s="567" t="str">
        <f>HLOOKUP(Introduction!$G$4,nametranslations,24,FALSE)</f>
        <v>Total</v>
      </c>
      <c r="D29" s="569">
        <f>IF(ISBLANK(Regressions!D39), " ", Regressions!D39)</f>
        <v>111691</v>
      </c>
      <c r="E29" s="570" t="e">
        <f>IF(ISNUMBER(Regressions!E39),ROUND(Regressions!E39, 1), NA())</f>
        <v>#N/A</v>
      </c>
      <c r="F29" s="571" t="e">
        <f>IF(ISNUMBER(Regressions!F39),ROUND(Regressions!F39, 1), NA())</f>
        <v>#N/A</v>
      </c>
      <c r="G29" s="572" t="e">
        <f>IF(ISNUMBER(Regressions!G39),ROUND(Regressions!G39, 1), NA())</f>
        <v>#N/A</v>
      </c>
      <c r="H29" s="573" t="e">
        <f>IF(ISNUMBER(Regressions!H39),ROUND(Regressions!H39, 1), NA())</f>
        <v>#N/A</v>
      </c>
      <c r="I29" s="574" t="e">
        <f>IF(ISNUMBER(Regressions!I39),ROUND(Regressions!I39, 1), NA())</f>
        <v>#N/A</v>
      </c>
      <c r="J29" s="575">
        <f>IF(ISNUMBER(Regressions!K39),ROUND(Regressions!K39, 1), NA())</f>
        <v>99.3</v>
      </c>
      <c r="K29" s="571">
        <f>IF(ISNUMBER(Regressions!L39),ROUND(Regressions!L39, 1), NA())</f>
        <v>99.3</v>
      </c>
      <c r="L29" s="576">
        <f>IF(ISNUMBER(Regressions!M39),ROUND(Regressions!M39, 1), NA())</f>
        <v>97.6</v>
      </c>
      <c r="M29" s="573">
        <f>IF(ISNUMBER(Regressions!N39),ROUND(Regressions!N39, 1), NA())</f>
        <v>1.7</v>
      </c>
      <c r="N29" s="574">
        <f>IF(ISNUMBER(Regressions!O39),ROUND(Regressions!O39, 1), NA())</f>
        <v>0.7</v>
      </c>
      <c r="O29" s="575">
        <f>IF(ISNUMBER(Regressions!Q39),ROUND(Regressions!Q39, 1), NA())</f>
        <v>98.1</v>
      </c>
      <c r="P29" s="571">
        <f>IF(ISNUMBER(Regressions!R39),ROUND(Regressions!R39, 1), NA())</f>
        <v>93.4</v>
      </c>
      <c r="Q29" s="577">
        <f>IF(ISNUMBER(Regressions!S39),ROUND(Regressions!S39, 1), NA())</f>
        <v>75</v>
      </c>
      <c r="R29" s="573">
        <f>IF(ISNUMBER(Regressions!T39),ROUND(Regressions!T39, 1), NA())</f>
        <v>18.399999999999999</v>
      </c>
      <c r="S29" s="574">
        <f>IF(ISNUMBER(Regressions!U39),ROUND(Regressions!U39, 1), NA())</f>
        <v>6.6</v>
      </c>
    </row>
    <row r="30" spans="1:19" hidden="1" x14ac:dyDescent="0.25">
      <c r="A30" s="551" t="str">
        <f>+Introduction!$C$7</f>
        <v>Belize</v>
      </c>
      <c r="B30" s="552">
        <f>IF(ISBLANK(Regressions!B40), " ", Regressions!B40)</f>
        <v>2026</v>
      </c>
      <c r="C30" s="551" t="str">
        <f>HLOOKUP(Introduction!$G$4,nametranslations,24,FALSE)</f>
        <v>Total</v>
      </c>
      <c r="D30" s="554" t="str">
        <f>IF(ISBLANK(Regressions!D40), " ", Regressions!D40)</f>
        <v xml:space="preserve"> </v>
      </c>
      <c r="E30" s="555" t="e">
        <f>IF(ISNUMBER(Regressions!E40),ROUND(Regressions!E40, 1), NA())</f>
        <v>#N/A</v>
      </c>
      <c r="F30" s="556" t="e">
        <f>IF(ISNUMBER(Regressions!F40),ROUND(Regressions!F40, 1), NA())</f>
        <v>#N/A</v>
      </c>
      <c r="G30" s="557" t="e">
        <f>IF(ISNUMBER(Regressions!G40),ROUND(Regressions!G40, 1), NA())</f>
        <v>#N/A</v>
      </c>
      <c r="H30" s="558" t="e">
        <f>IF(ISNUMBER(Regressions!H40),ROUND(Regressions!H40, 1), NA())</f>
        <v>#N/A</v>
      </c>
      <c r="I30" s="559" t="e">
        <f>IF(ISNUMBER(Regressions!I40),ROUND(Regressions!I40, 1), NA())</f>
        <v>#N/A</v>
      </c>
      <c r="J30" s="560">
        <f>IF(ISNUMBER(Regressions!K40),ROUND(Regressions!K40, 1), NA())</f>
        <v>99.3</v>
      </c>
      <c r="K30" s="556">
        <f>IF(ISNUMBER(Regressions!L40),ROUND(Regressions!L40, 1), NA())</f>
        <v>99.3</v>
      </c>
      <c r="L30" s="561">
        <f>IF(ISNUMBER(Regressions!M40),ROUND(Regressions!M40, 1), NA())</f>
        <v>97.6</v>
      </c>
      <c r="M30" s="558">
        <f>IF(ISNUMBER(Regressions!N40),ROUND(Regressions!N40, 1), NA())</f>
        <v>1.7</v>
      </c>
      <c r="N30" s="559">
        <f>IF(ISNUMBER(Regressions!O40),ROUND(Regressions!O40, 1), NA())</f>
        <v>0.7</v>
      </c>
      <c r="O30" s="560">
        <f>IF(ISNUMBER(Regressions!Q40),ROUND(Regressions!Q40, 1), NA())</f>
        <v>98.1</v>
      </c>
      <c r="P30" s="556">
        <f>IF(ISNUMBER(Regressions!R40),ROUND(Regressions!R40, 1), NA())</f>
        <v>93.4</v>
      </c>
      <c r="Q30" s="562">
        <f>IF(ISNUMBER(Regressions!S40),ROUND(Regressions!S40, 1), NA())</f>
        <v>75</v>
      </c>
      <c r="R30" s="558">
        <f>IF(ISNUMBER(Regressions!T40),ROUND(Regressions!T40, 1), NA())</f>
        <v>18.399999999999999</v>
      </c>
      <c r="S30" s="559">
        <f>IF(ISNUMBER(Regressions!U40),ROUND(Regressions!U40, 1), NA())</f>
        <v>6.6</v>
      </c>
    </row>
    <row r="31" spans="1:19" hidden="1" x14ac:dyDescent="0.25">
      <c r="A31" s="551" t="str">
        <f>+Introduction!$C$7</f>
        <v>Belize</v>
      </c>
      <c r="B31" s="552">
        <f>IF(ISBLANK(Regressions!B41), " ", Regressions!B41)</f>
        <v>2027</v>
      </c>
      <c r="C31" s="551" t="str">
        <f>HLOOKUP(Introduction!$G$4,nametranslations,24,FALSE)</f>
        <v>Total</v>
      </c>
      <c r="D31" s="554" t="str">
        <f>IF(ISBLANK(Regressions!D41), " ", Regressions!D41)</f>
        <v xml:space="preserve"> </v>
      </c>
      <c r="E31" s="555" t="e">
        <f>IF(ISNUMBER(Regressions!E41),ROUND(Regressions!E41, 1), NA())</f>
        <v>#N/A</v>
      </c>
      <c r="F31" s="556" t="e">
        <f>IF(ISNUMBER(Regressions!F41),ROUND(Regressions!F41, 1), NA())</f>
        <v>#N/A</v>
      </c>
      <c r="G31" s="557" t="e">
        <f>IF(ISNUMBER(Regressions!G41),ROUND(Regressions!G41, 1), NA())</f>
        <v>#N/A</v>
      </c>
      <c r="H31" s="558" t="e">
        <f>IF(ISNUMBER(Regressions!H41),ROUND(Regressions!H41, 1), NA())</f>
        <v>#N/A</v>
      </c>
      <c r="I31" s="559" t="e">
        <f>IF(ISNUMBER(Regressions!I41),ROUND(Regressions!I41, 1), NA())</f>
        <v>#N/A</v>
      </c>
      <c r="J31" s="560">
        <f>IF(ISNUMBER(Regressions!K41),ROUND(Regressions!K41, 1), NA())</f>
        <v>99.3</v>
      </c>
      <c r="K31" s="556">
        <f>IF(ISNUMBER(Regressions!L41),ROUND(Regressions!L41, 1), NA())</f>
        <v>99.3</v>
      </c>
      <c r="L31" s="561">
        <f>IF(ISNUMBER(Regressions!M41),ROUND(Regressions!M41, 1), NA())</f>
        <v>97.6</v>
      </c>
      <c r="M31" s="558">
        <f>IF(ISNUMBER(Regressions!N41),ROUND(Regressions!N41, 1), NA())</f>
        <v>1.7</v>
      </c>
      <c r="N31" s="559">
        <f>IF(ISNUMBER(Regressions!O41),ROUND(Regressions!O41, 1), NA())</f>
        <v>0.7</v>
      </c>
      <c r="O31" s="560">
        <f>IF(ISNUMBER(Regressions!Q41),ROUND(Regressions!Q41, 1), NA())</f>
        <v>98.1</v>
      </c>
      <c r="P31" s="556">
        <f>IF(ISNUMBER(Regressions!R41),ROUND(Regressions!R41, 1), NA())</f>
        <v>93.4</v>
      </c>
      <c r="Q31" s="562">
        <f>IF(ISNUMBER(Regressions!S41),ROUND(Regressions!S41, 1), NA())</f>
        <v>75</v>
      </c>
      <c r="R31" s="558">
        <f>IF(ISNUMBER(Regressions!T41),ROUND(Regressions!T41, 1), NA())</f>
        <v>18.399999999999999</v>
      </c>
      <c r="S31" s="559">
        <f>IF(ISNUMBER(Regressions!U41),ROUND(Regressions!U41, 1), NA())</f>
        <v>6.6</v>
      </c>
    </row>
    <row r="32" spans="1:19" hidden="1" x14ac:dyDescent="0.25">
      <c r="A32" s="551" t="str">
        <f>+Introduction!$C$7</f>
        <v>Belize</v>
      </c>
      <c r="B32" s="552">
        <f>IF(ISBLANK(Regressions!B42), " ", Regressions!B42)</f>
        <v>2028</v>
      </c>
      <c r="C32" s="551" t="str">
        <f>HLOOKUP(Introduction!$G$4,nametranslations,24,FALSE)</f>
        <v>Total</v>
      </c>
      <c r="D32" s="554" t="str">
        <f>IF(ISBLANK(Regressions!D42), " ", Regressions!D42)</f>
        <v xml:space="preserve"> </v>
      </c>
      <c r="E32" s="555" t="e">
        <f>IF(ISNUMBER(Regressions!E42),ROUND(Regressions!E42, 1), NA())</f>
        <v>#N/A</v>
      </c>
      <c r="F32" s="556" t="e">
        <f>IF(ISNUMBER(Regressions!F42),ROUND(Regressions!F42, 1), NA())</f>
        <v>#N/A</v>
      </c>
      <c r="G32" s="557" t="e">
        <f>IF(ISNUMBER(Regressions!G42),ROUND(Regressions!G42, 1), NA())</f>
        <v>#N/A</v>
      </c>
      <c r="H32" s="558" t="e">
        <f>IF(ISNUMBER(Regressions!H42),ROUND(Regressions!H42, 1), NA())</f>
        <v>#N/A</v>
      </c>
      <c r="I32" s="559" t="e">
        <f>IF(ISNUMBER(Regressions!I42),ROUND(Regressions!I42, 1), NA())</f>
        <v>#N/A</v>
      </c>
      <c r="J32" s="560">
        <f>IF(ISNUMBER(Regressions!K42),ROUND(Regressions!K42, 1), NA())</f>
        <v>99.3</v>
      </c>
      <c r="K32" s="556">
        <f>IF(ISNUMBER(Regressions!L42),ROUND(Regressions!L42, 1), NA())</f>
        <v>99.3</v>
      </c>
      <c r="L32" s="561">
        <f>IF(ISNUMBER(Regressions!M42),ROUND(Regressions!M42, 1), NA())</f>
        <v>97.6</v>
      </c>
      <c r="M32" s="558">
        <f>IF(ISNUMBER(Regressions!N42),ROUND(Regressions!N42, 1), NA())</f>
        <v>1.7</v>
      </c>
      <c r="N32" s="559">
        <f>IF(ISNUMBER(Regressions!O42),ROUND(Regressions!O42, 1), NA())</f>
        <v>0.7</v>
      </c>
      <c r="O32" s="560">
        <f>IF(ISNUMBER(Regressions!Q42),ROUND(Regressions!Q42, 1), NA())</f>
        <v>98.1</v>
      </c>
      <c r="P32" s="556">
        <f>IF(ISNUMBER(Regressions!R42),ROUND(Regressions!R42, 1), NA())</f>
        <v>93.4</v>
      </c>
      <c r="Q32" s="562">
        <f>IF(ISNUMBER(Regressions!S42),ROUND(Regressions!S42, 1), NA())</f>
        <v>75</v>
      </c>
      <c r="R32" s="558">
        <f>IF(ISNUMBER(Regressions!T42),ROUND(Regressions!T42, 1), NA())</f>
        <v>18.399999999999999</v>
      </c>
      <c r="S32" s="559">
        <f>IF(ISNUMBER(Regressions!U42),ROUND(Regressions!U42, 1), NA())</f>
        <v>6.6</v>
      </c>
    </row>
    <row r="33" spans="1:19" hidden="1" x14ac:dyDescent="0.25">
      <c r="A33" s="551" t="str">
        <f>+Introduction!$C$7</f>
        <v>Belize</v>
      </c>
      <c r="B33" s="552">
        <f>IF(ISBLANK(Regressions!B43), " ", Regressions!B43)</f>
        <v>2029</v>
      </c>
      <c r="C33" s="551" t="str">
        <f>HLOOKUP(Introduction!$G$4,nametranslations,24,FALSE)</f>
        <v>Total</v>
      </c>
      <c r="D33" s="554" t="str">
        <f>IF(ISBLANK(Regressions!D43), " ", Regressions!D43)</f>
        <v xml:space="preserve"> </v>
      </c>
      <c r="E33" s="555" t="e">
        <f>IF(ISNUMBER(Regressions!E43),ROUND(Regressions!E43, 1), NA())</f>
        <v>#N/A</v>
      </c>
      <c r="F33" s="556" t="e">
        <f>IF(ISNUMBER(Regressions!F43),ROUND(Regressions!F43, 1), NA())</f>
        <v>#N/A</v>
      </c>
      <c r="G33" s="557" t="e">
        <f>IF(ISNUMBER(Regressions!G43),ROUND(Regressions!G43, 1), NA())</f>
        <v>#N/A</v>
      </c>
      <c r="H33" s="558" t="e">
        <f>IF(ISNUMBER(Regressions!H43),ROUND(Regressions!H43, 1), NA())</f>
        <v>#N/A</v>
      </c>
      <c r="I33" s="559" t="e">
        <f>IF(ISNUMBER(Regressions!I43),ROUND(Regressions!I43, 1), NA())</f>
        <v>#N/A</v>
      </c>
      <c r="J33" s="560">
        <f>IF(ISNUMBER(Regressions!K43),ROUND(Regressions!K43, 1), NA())</f>
        <v>99.3</v>
      </c>
      <c r="K33" s="556">
        <f>IF(ISNUMBER(Regressions!L43),ROUND(Regressions!L43, 1), NA())</f>
        <v>99.3</v>
      </c>
      <c r="L33" s="561">
        <f>IF(ISNUMBER(Regressions!M43),ROUND(Regressions!M43, 1), NA())</f>
        <v>97.6</v>
      </c>
      <c r="M33" s="558">
        <f>IF(ISNUMBER(Regressions!N43),ROUND(Regressions!N43, 1), NA())</f>
        <v>1.7</v>
      </c>
      <c r="N33" s="559">
        <f>IF(ISNUMBER(Regressions!O43),ROUND(Regressions!O43, 1), NA())</f>
        <v>0.7</v>
      </c>
      <c r="O33" s="560">
        <f>IF(ISNUMBER(Regressions!Q43),ROUND(Regressions!Q43, 1), NA())</f>
        <v>98.1</v>
      </c>
      <c r="P33" s="556">
        <f>IF(ISNUMBER(Regressions!R43),ROUND(Regressions!R43, 1), NA())</f>
        <v>93.4</v>
      </c>
      <c r="Q33" s="562">
        <f>IF(ISNUMBER(Regressions!S43),ROUND(Regressions!S43, 1), NA())</f>
        <v>75</v>
      </c>
      <c r="R33" s="558">
        <f>IF(ISNUMBER(Regressions!T43),ROUND(Regressions!T43, 1), NA())</f>
        <v>18.399999999999999</v>
      </c>
      <c r="S33" s="559">
        <f>IF(ISNUMBER(Regressions!U43),ROUND(Regressions!U43, 1), NA())</f>
        <v>6.6</v>
      </c>
    </row>
    <row r="34" spans="1:19" hidden="1" x14ac:dyDescent="0.25">
      <c r="A34" s="551" t="str">
        <f>+Introduction!$C$7</f>
        <v>Belize</v>
      </c>
      <c r="B34" s="552">
        <f>IF(ISBLANK(Regressions!B44), " ", Regressions!B44)</f>
        <v>2030</v>
      </c>
      <c r="C34" s="551" t="str">
        <f>HLOOKUP(Introduction!$G$4,nametranslations,24,FALSE)</f>
        <v>Total</v>
      </c>
      <c r="D34" s="554" t="str">
        <f>IF(ISBLANK(Regressions!D44), " ", Regressions!D44)</f>
        <v xml:space="preserve"> </v>
      </c>
      <c r="E34" s="555" t="e">
        <f>IF(ISNUMBER(Regressions!E44),ROUND(Regressions!E44, 1), NA())</f>
        <v>#N/A</v>
      </c>
      <c r="F34" s="556" t="e">
        <f>IF(ISNUMBER(Regressions!F44),ROUND(Regressions!F44, 1), NA())</f>
        <v>#N/A</v>
      </c>
      <c r="G34" s="557" t="e">
        <f>IF(ISNUMBER(Regressions!G44),ROUND(Regressions!G44, 1), NA())</f>
        <v>#N/A</v>
      </c>
      <c r="H34" s="558" t="e">
        <f>IF(ISNUMBER(Regressions!H44),ROUND(Regressions!H44, 1), NA())</f>
        <v>#N/A</v>
      </c>
      <c r="I34" s="559" t="e">
        <f>IF(ISNUMBER(Regressions!I44),ROUND(Regressions!I44, 1), NA())</f>
        <v>#N/A</v>
      </c>
      <c r="J34" s="560" t="e">
        <f>IF(ISNUMBER(Regressions!K44),ROUND(Regressions!K44, 1), NA())</f>
        <v>#N/A</v>
      </c>
      <c r="K34" s="556" t="e">
        <f>IF(ISNUMBER(Regressions!L44),ROUND(Regressions!L44, 1), NA())</f>
        <v>#N/A</v>
      </c>
      <c r="L34" s="561" t="e">
        <f>IF(ISNUMBER(Regressions!M44),ROUND(Regressions!M44, 1), NA())</f>
        <v>#N/A</v>
      </c>
      <c r="M34" s="558" t="e">
        <f>IF(ISNUMBER(Regressions!N44),ROUND(Regressions!N44, 1), NA())</f>
        <v>#N/A</v>
      </c>
      <c r="N34" s="559" t="e">
        <f>IF(ISNUMBER(Regressions!O44),ROUND(Regressions!O44, 1), NA())</f>
        <v>#N/A</v>
      </c>
      <c r="O34" s="560" t="e">
        <f>IF(ISNUMBER(Regressions!Q44),ROUND(Regressions!Q44, 1), NA())</f>
        <v>#N/A</v>
      </c>
      <c r="P34" s="556" t="e">
        <f>IF(ISNUMBER(Regressions!R44),ROUND(Regressions!R44, 1), NA())</f>
        <v>#N/A</v>
      </c>
      <c r="Q34" s="562" t="e">
        <f>IF(ISNUMBER(Regressions!S44),ROUND(Regressions!S44, 1), NA())</f>
        <v>#N/A</v>
      </c>
      <c r="R34" s="558" t="e">
        <f>IF(ISNUMBER(Regressions!T44),ROUND(Regressions!T44, 1), NA())</f>
        <v>#N/A</v>
      </c>
      <c r="S34" s="559" t="e">
        <f>IF(ISNUMBER(Regressions!U44),ROUND(Regressions!U44, 1), NA())</f>
        <v>#N/A</v>
      </c>
    </row>
    <row r="35" spans="1:19" x14ac:dyDescent="0.25">
      <c r="A35" s="551" t="str">
        <f>+Introduction!$C$7</f>
        <v>Belize</v>
      </c>
      <c r="B35" s="552">
        <f>IF(ISBLANK(Regressions!B45), " ", Regressions!B45)</f>
        <v>2000</v>
      </c>
      <c r="C35" s="551" t="str">
        <f>HLOOKUP(Introduction!$G$4,nametranslations,26,FALSE)</f>
        <v>Urban</v>
      </c>
      <c r="D35" s="554">
        <f>IF(ISBLANK(Regressions!D45), " ", Regressions!D45)</f>
        <v>38788.504163093567</v>
      </c>
      <c r="E35" s="555">
        <f>IF(ISNUMBER(Regressions!E45),ROUND(Regressions!E45, 1), NA())</f>
        <v>100</v>
      </c>
      <c r="F35" s="556">
        <f>IF(ISNUMBER(Regressions!F45),ROUND(Regressions!F45, 1), NA())</f>
        <v>100</v>
      </c>
      <c r="G35" s="557" t="e">
        <f>IF(ISNUMBER(Regressions!G45),ROUND(Regressions!G45, 1), NA())</f>
        <v>#N/A</v>
      </c>
      <c r="H35" s="558" t="e">
        <f>IF(ISNUMBER(Regressions!H45),ROUND(Regressions!H45, 1), NA())</f>
        <v>#N/A</v>
      </c>
      <c r="I35" s="559">
        <f>IF(ISNUMBER(Regressions!I45),ROUND(Regressions!I45, 1), NA())</f>
        <v>0</v>
      </c>
      <c r="J35" s="560" t="e">
        <f>IF(ISNUMBER(Regressions!K45),ROUND(Regressions!K45, 1), NA())</f>
        <v>#N/A</v>
      </c>
      <c r="K35" s="556">
        <f>IF(ISNUMBER(Regressions!L45),ROUND(Regressions!L45, 1), NA())</f>
        <v>100</v>
      </c>
      <c r="L35" s="561" t="e">
        <f>IF(ISNUMBER(Regressions!M45),ROUND(Regressions!M45, 1), NA())</f>
        <v>#N/A</v>
      </c>
      <c r="M35" s="558" t="e">
        <f>IF(ISNUMBER(Regressions!N45),ROUND(Regressions!N45, 1), NA())</f>
        <v>#N/A</v>
      </c>
      <c r="N35" s="559">
        <f>IF(ISNUMBER(Regressions!O45),ROUND(Regressions!O45, 1), NA())</f>
        <v>0</v>
      </c>
      <c r="O35" s="560" t="e">
        <f>IF(ISNUMBER(Regressions!Q45),ROUND(Regressions!Q45, 1), NA())</f>
        <v>#N/A</v>
      </c>
      <c r="P35" s="556" t="e">
        <f>IF(ISNUMBER(Regressions!R45),ROUND(Regressions!R45, 1), NA())</f>
        <v>#N/A</v>
      </c>
      <c r="Q35" s="562" t="e">
        <f>IF(ISNUMBER(Regressions!S45),ROUND(Regressions!S45, 1), NA())</f>
        <v>#N/A</v>
      </c>
      <c r="R35" s="558" t="e">
        <f>IF(ISNUMBER(Regressions!T45),ROUND(Regressions!T45, 1), NA())</f>
        <v>#N/A</v>
      </c>
      <c r="S35" s="559" t="e">
        <f>IF(ISNUMBER(Regressions!U45),ROUND(Regressions!U45, 1), NA())</f>
        <v>#N/A</v>
      </c>
    </row>
    <row r="36" spans="1:19" x14ac:dyDescent="0.25">
      <c r="A36" s="551" t="str">
        <f>+Introduction!$C$7</f>
        <v>Belize</v>
      </c>
      <c r="B36" s="552">
        <f>IF(ISBLANK(Regressions!B46), " ", Regressions!B46)</f>
        <v>2001</v>
      </c>
      <c r="C36" s="551" t="str">
        <f>HLOOKUP(Introduction!$G$4,nametranslations,26,FALSE)</f>
        <v>Urban</v>
      </c>
      <c r="D36" s="554">
        <f>IF(ISBLANK(Regressions!D46), " ", Regressions!D46)</f>
        <v>39474.209491271977</v>
      </c>
      <c r="E36" s="555">
        <f>IF(ISNUMBER(Regressions!E46),ROUND(Regressions!E46, 1), NA())</f>
        <v>100</v>
      </c>
      <c r="F36" s="556">
        <f>IF(ISNUMBER(Regressions!F46),ROUND(Regressions!F46, 1), NA())</f>
        <v>100</v>
      </c>
      <c r="G36" s="557" t="e">
        <f>IF(ISNUMBER(Regressions!G46),ROUND(Regressions!G46, 1), NA())</f>
        <v>#N/A</v>
      </c>
      <c r="H36" s="558" t="e">
        <f>IF(ISNUMBER(Regressions!H46),ROUND(Regressions!H46, 1), NA())</f>
        <v>#N/A</v>
      </c>
      <c r="I36" s="559">
        <f>IF(ISNUMBER(Regressions!I46),ROUND(Regressions!I46, 1), NA())</f>
        <v>0</v>
      </c>
      <c r="J36" s="560" t="e">
        <f>IF(ISNUMBER(Regressions!K46),ROUND(Regressions!K46, 1), NA())</f>
        <v>#N/A</v>
      </c>
      <c r="K36" s="556">
        <f>IF(ISNUMBER(Regressions!L46),ROUND(Regressions!L46, 1), NA())</f>
        <v>100</v>
      </c>
      <c r="L36" s="561" t="e">
        <f>IF(ISNUMBER(Regressions!M46),ROUND(Regressions!M46, 1), NA())</f>
        <v>#N/A</v>
      </c>
      <c r="M36" s="558" t="e">
        <f>IF(ISNUMBER(Regressions!N46),ROUND(Regressions!N46, 1), NA())</f>
        <v>#N/A</v>
      </c>
      <c r="N36" s="559">
        <f>IF(ISNUMBER(Regressions!O46),ROUND(Regressions!O46, 1), NA())</f>
        <v>0</v>
      </c>
      <c r="O36" s="560" t="e">
        <f>IF(ISNUMBER(Regressions!Q46),ROUND(Regressions!Q46, 1), NA())</f>
        <v>#N/A</v>
      </c>
      <c r="P36" s="556" t="e">
        <f>IF(ISNUMBER(Regressions!R46),ROUND(Regressions!R46, 1), NA())</f>
        <v>#N/A</v>
      </c>
      <c r="Q36" s="562" t="e">
        <f>IF(ISNUMBER(Regressions!S46),ROUND(Regressions!S46, 1), NA())</f>
        <v>#N/A</v>
      </c>
      <c r="R36" s="558" t="e">
        <f>IF(ISNUMBER(Regressions!T46),ROUND(Regressions!T46, 1), NA())</f>
        <v>#N/A</v>
      </c>
      <c r="S36" s="559" t="e">
        <f>IF(ISNUMBER(Regressions!U46),ROUND(Regressions!U46, 1), NA())</f>
        <v>#N/A</v>
      </c>
    </row>
    <row r="37" spans="1:19" x14ac:dyDescent="0.25">
      <c r="A37" s="551" t="str">
        <f>+Introduction!$C$7</f>
        <v>Belize</v>
      </c>
      <c r="B37" s="552">
        <f>IF(ISBLANK(Regressions!B47), " ", Regressions!B47)</f>
        <v>2002</v>
      </c>
      <c r="C37" s="551" t="str">
        <f>HLOOKUP(Introduction!$G$4,nametranslations,26,FALSE)</f>
        <v>Urban</v>
      </c>
      <c r="D37" s="554">
        <f>IF(ISBLANK(Regressions!D47), " ", Regressions!D47)</f>
        <v>40342.660821189878</v>
      </c>
      <c r="E37" s="555">
        <f>IF(ISNUMBER(Regressions!E47),ROUND(Regressions!E47, 1), NA())</f>
        <v>100</v>
      </c>
      <c r="F37" s="556">
        <f>IF(ISNUMBER(Regressions!F47),ROUND(Regressions!F47, 1), NA())</f>
        <v>100</v>
      </c>
      <c r="G37" s="557" t="e">
        <f>IF(ISNUMBER(Regressions!G47),ROUND(Regressions!G47, 1), NA())</f>
        <v>#N/A</v>
      </c>
      <c r="H37" s="558" t="e">
        <f>IF(ISNUMBER(Regressions!H47),ROUND(Regressions!H47, 1), NA())</f>
        <v>#N/A</v>
      </c>
      <c r="I37" s="559">
        <f>IF(ISNUMBER(Regressions!I47),ROUND(Regressions!I47, 1), NA())</f>
        <v>0</v>
      </c>
      <c r="J37" s="560" t="e">
        <f>IF(ISNUMBER(Regressions!K47),ROUND(Regressions!K47, 1), NA())</f>
        <v>#N/A</v>
      </c>
      <c r="K37" s="556">
        <f>IF(ISNUMBER(Regressions!L47),ROUND(Regressions!L47, 1), NA())</f>
        <v>100</v>
      </c>
      <c r="L37" s="561" t="e">
        <f>IF(ISNUMBER(Regressions!M47),ROUND(Regressions!M47, 1), NA())</f>
        <v>#N/A</v>
      </c>
      <c r="M37" s="558" t="e">
        <f>IF(ISNUMBER(Regressions!N47),ROUND(Regressions!N47, 1), NA())</f>
        <v>#N/A</v>
      </c>
      <c r="N37" s="559">
        <f>IF(ISNUMBER(Regressions!O47),ROUND(Regressions!O47, 1), NA())</f>
        <v>0</v>
      </c>
      <c r="O37" s="560" t="e">
        <f>IF(ISNUMBER(Regressions!Q47),ROUND(Regressions!Q47, 1), NA())</f>
        <v>#N/A</v>
      </c>
      <c r="P37" s="556" t="e">
        <f>IF(ISNUMBER(Regressions!R47),ROUND(Regressions!R47, 1), NA())</f>
        <v>#N/A</v>
      </c>
      <c r="Q37" s="562" t="e">
        <f>IF(ISNUMBER(Regressions!S47),ROUND(Regressions!S47, 1), NA())</f>
        <v>#N/A</v>
      </c>
      <c r="R37" s="558" t="e">
        <f>IF(ISNUMBER(Regressions!T47),ROUND(Regressions!T47, 1), NA())</f>
        <v>#N/A</v>
      </c>
      <c r="S37" s="559" t="e">
        <f>IF(ISNUMBER(Regressions!U47),ROUND(Regressions!U47, 1), NA())</f>
        <v>#N/A</v>
      </c>
    </row>
    <row r="38" spans="1:19" x14ac:dyDescent="0.25">
      <c r="A38" s="551" t="str">
        <f>+Introduction!$C$7</f>
        <v>Belize</v>
      </c>
      <c r="B38" s="552">
        <f>IF(ISBLANK(Regressions!B48), " ", Regressions!B48)</f>
        <v>2003</v>
      </c>
      <c r="C38" s="551" t="str">
        <f>HLOOKUP(Introduction!$G$4,nametranslations,26,FALSE)</f>
        <v>Urban</v>
      </c>
      <c r="D38" s="554">
        <f>IF(ISBLANK(Regressions!D48), " ", Regressions!D48)</f>
        <v>41293.885251159671</v>
      </c>
      <c r="E38" s="555">
        <f>IF(ISNUMBER(Regressions!E48),ROUND(Regressions!E48, 1), NA())</f>
        <v>100</v>
      </c>
      <c r="F38" s="556">
        <f>IF(ISNUMBER(Regressions!F48),ROUND(Regressions!F48, 1), NA())</f>
        <v>100</v>
      </c>
      <c r="G38" s="557">
        <f>IF(ISNUMBER(Regressions!G48),ROUND(Regressions!G48, 1), NA())</f>
        <v>88.2</v>
      </c>
      <c r="H38" s="558">
        <f>IF(ISNUMBER(Regressions!H48),ROUND(Regressions!H48, 1), NA())</f>
        <v>11.8</v>
      </c>
      <c r="I38" s="559">
        <f>IF(ISNUMBER(Regressions!I48),ROUND(Regressions!I48, 1), NA())</f>
        <v>0</v>
      </c>
      <c r="J38" s="560">
        <f>IF(ISNUMBER(Regressions!K48),ROUND(Regressions!K48, 1), NA())</f>
        <v>97.6</v>
      </c>
      <c r="K38" s="556">
        <f>IF(ISNUMBER(Regressions!L48),ROUND(Regressions!L48, 1), NA())</f>
        <v>97.6</v>
      </c>
      <c r="L38" s="561">
        <f>IF(ISNUMBER(Regressions!M48),ROUND(Regressions!M48, 1), NA())</f>
        <v>52.3</v>
      </c>
      <c r="M38" s="558">
        <f>IF(ISNUMBER(Regressions!N48),ROUND(Regressions!N48, 1), NA())</f>
        <v>45.3</v>
      </c>
      <c r="N38" s="559">
        <f>IF(ISNUMBER(Regressions!O48),ROUND(Regressions!O48, 1), NA())</f>
        <v>2.4</v>
      </c>
      <c r="O38" s="560">
        <f>IF(ISNUMBER(Regressions!Q48),ROUND(Regressions!Q48, 1), NA())</f>
        <v>95.7</v>
      </c>
      <c r="P38" s="556">
        <f>IF(ISNUMBER(Regressions!R48),ROUND(Regressions!R48, 1), NA())</f>
        <v>89.7</v>
      </c>
      <c r="Q38" s="562">
        <f>IF(ISNUMBER(Regressions!S48),ROUND(Regressions!S48, 1), NA())</f>
        <v>54.9</v>
      </c>
      <c r="R38" s="558">
        <f>IF(ISNUMBER(Regressions!T48),ROUND(Regressions!T48, 1), NA())</f>
        <v>34.799999999999997</v>
      </c>
      <c r="S38" s="559">
        <f>IF(ISNUMBER(Regressions!U48),ROUND(Regressions!U48, 1), NA())</f>
        <v>10.3</v>
      </c>
    </row>
    <row r="39" spans="1:19" x14ac:dyDescent="0.25">
      <c r="A39" s="551" t="str">
        <f>+Introduction!$C$7</f>
        <v>Belize</v>
      </c>
      <c r="B39" s="552">
        <f>IF(ISBLANK(Regressions!B49), " ", Regressions!B49)</f>
        <v>2004</v>
      </c>
      <c r="C39" s="551" t="str">
        <f>HLOOKUP(Introduction!$G$4,nametranslations,26,FALSE)</f>
        <v>Urban</v>
      </c>
      <c r="D39" s="554">
        <f>IF(ISBLANK(Regressions!D49), " ", Regressions!D49)</f>
        <v>42248.921606597905</v>
      </c>
      <c r="E39" s="555">
        <f>IF(ISNUMBER(Regressions!E49),ROUND(Regressions!E49, 1), NA())</f>
        <v>100</v>
      </c>
      <c r="F39" s="556">
        <f>IF(ISNUMBER(Regressions!F49),ROUND(Regressions!F49, 1), NA())</f>
        <v>100</v>
      </c>
      <c r="G39" s="557">
        <f>IF(ISNUMBER(Regressions!G49),ROUND(Regressions!G49, 1), NA())</f>
        <v>88.2</v>
      </c>
      <c r="H39" s="558">
        <f>IF(ISNUMBER(Regressions!H49),ROUND(Regressions!H49, 1), NA())</f>
        <v>11.8</v>
      </c>
      <c r="I39" s="559">
        <f>IF(ISNUMBER(Regressions!I49),ROUND(Regressions!I49, 1), NA())</f>
        <v>0</v>
      </c>
      <c r="J39" s="560">
        <f>IF(ISNUMBER(Regressions!K49),ROUND(Regressions!K49, 1), NA())</f>
        <v>97.6</v>
      </c>
      <c r="K39" s="556">
        <f>IF(ISNUMBER(Regressions!L49),ROUND(Regressions!L49, 1), NA())</f>
        <v>97.6</v>
      </c>
      <c r="L39" s="561">
        <f>IF(ISNUMBER(Regressions!M49),ROUND(Regressions!M49, 1), NA())</f>
        <v>52.3</v>
      </c>
      <c r="M39" s="558">
        <f>IF(ISNUMBER(Regressions!N49),ROUND(Regressions!N49, 1), NA())</f>
        <v>45.3</v>
      </c>
      <c r="N39" s="559">
        <f>IF(ISNUMBER(Regressions!O49),ROUND(Regressions!O49, 1), NA())</f>
        <v>2.4</v>
      </c>
      <c r="O39" s="560">
        <f>IF(ISNUMBER(Regressions!Q49),ROUND(Regressions!Q49, 1), NA())</f>
        <v>95.7</v>
      </c>
      <c r="P39" s="556">
        <f>IF(ISNUMBER(Regressions!R49),ROUND(Regressions!R49, 1), NA())</f>
        <v>89.7</v>
      </c>
      <c r="Q39" s="562">
        <f>IF(ISNUMBER(Regressions!S49),ROUND(Regressions!S49, 1), NA())</f>
        <v>54.9</v>
      </c>
      <c r="R39" s="558">
        <f>IF(ISNUMBER(Regressions!T49),ROUND(Regressions!T49, 1), NA())</f>
        <v>34.799999999999997</v>
      </c>
      <c r="S39" s="559">
        <f>IF(ISNUMBER(Regressions!U49),ROUND(Regressions!U49, 1), NA())</f>
        <v>10.3</v>
      </c>
    </row>
    <row r="40" spans="1:19" x14ac:dyDescent="0.25">
      <c r="A40" s="551" t="str">
        <f>+Introduction!$C$7</f>
        <v>Belize</v>
      </c>
      <c r="B40" s="552">
        <f>IF(ISBLANK(Regressions!B50), " ", Regressions!B50)</f>
        <v>2005</v>
      </c>
      <c r="C40" s="551" t="str">
        <f>HLOOKUP(Introduction!$G$4,nametranslations,26,FALSE)</f>
        <v>Urban</v>
      </c>
      <c r="D40" s="554">
        <f>IF(ISBLANK(Regressions!D50), " ", Regressions!D50)</f>
        <v>43206.851498107906</v>
      </c>
      <c r="E40" s="555">
        <f>IF(ISNUMBER(Regressions!E50),ROUND(Regressions!E50, 1), NA())</f>
        <v>100</v>
      </c>
      <c r="F40" s="556">
        <f>IF(ISNUMBER(Regressions!F50),ROUND(Regressions!F50, 1), NA())</f>
        <v>100</v>
      </c>
      <c r="G40" s="557">
        <f>IF(ISNUMBER(Regressions!G50),ROUND(Regressions!G50, 1), NA())</f>
        <v>88.2</v>
      </c>
      <c r="H40" s="558">
        <f>IF(ISNUMBER(Regressions!H50),ROUND(Regressions!H50, 1), NA())</f>
        <v>11.8</v>
      </c>
      <c r="I40" s="559">
        <f>IF(ISNUMBER(Regressions!I50),ROUND(Regressions!I50, 1), NA())</f>
        <v>0</v>
      </c>
      <c r="J40" s="560">
        <f>IF(ISNUMBER(Regressions!K50),ROUND(Regressions!K50, 1), NA())</f>
        <v>97.6</v>
      </c>
      <c r="K40" s="556">
        <f>IF(ISNUMBER(Regressions!L50),ROUND(Regressions!L50, 1), NA())</f>
        <v>97.6</v>
      </c>
      <c r="L40" s="561">
        <f>IF(ISNUMBER(Regressions!M50),ROUND(Regressions!M50, 1), NA())</f>
        <v>52.3</v>
      </c>
      <c r="M40" s="558">
        <f>IF(ISNUMBER(Regressions!N50),ROUND(Regressions!N50, 1), NA())</f>
        <v>45.3</v>
      </c>
      <c r="N40" s="559">
        <f>IF(ISNUMBER(Regressions!O50),ROUND(Regressions!O50, 1), NA())</f>
        <v>2.4</v>
      </c>
      <c r="O40" s="560">
        <f>IF(ISNUMBER(Regressions!Q50),ROUND(Regressions!Q50, 1), NA())</f>
        <v>95.7</v>
      </c>
      <c r="P40" s="556">
        <f>IF(ISNUMBER(Regressions!R50),ROUND(Regressions!R50, 1), NA())</f>
        <v>89.7</v>
      </c>
      <c r="Q40" s="562">
        <f>IF(ISNUMBER(Regressions!S50),ROUND(Regressions!S50, 1), NA())</f>
        <v>54.9</v>
      </c>
      <c r="R40" s="558">
        <f>IF(ISNUMBER(Regressions!T50),ROUND(Regressions!T50, 1), NA())</f>
        <v>34.799999999999997</v>
      </c>
      <c r="S40" s="559">
        <f>IF(ISNUMBER(Regressions!U50),ROUND(Regressions!U50, 1), NA())</f>
        <v>10.3</v>
      </c>
    </row>
    <row r="41" spans="1:19" x14ac:dyDescent="0.25">
      <c r="A41" s="551" t="str">
        <f>+Introduction!$C$7</f>
        <v>Belize</v>
      </c>
      <c r="B41" s="552">
        <f>IF(ISBLANK(Regressions!B51), " ", Regressions!B51)</f>
        <v>2006</v>
      </c>
      <c r="C41" s="551" t="str">
        <f>HLOOKUP(Introduction!$G$4,nametranslations,26,FALSE)</f>
        <v>Urban</v>
      </c>
      <c r="D41" s="554">
        <f>IF(ISBLANK(Regressions!D51), " ", Regressions!D51)</f>
        <v>44140.047477722168</v>
      </c>
      <c r="E41" s="555">
        <f>IF(ISNUMBER(Regressions!E51),ROUND(Regressions!E51, 1), NA())</f>
        <v>100</v>
      </c>
      <c r="F41" s="556">
        <f>IF(ISNUMBER(Regressions!F51),ROUND(Regressions!F51, 1), NA())</f>
        <v>100</v>
      </c>
      <c r="G41" s="557">
        <f>IF(ISNUMBER(Regressions!G51),ROUND(Regressions!G51, 1), NA())</f>
        <v>88.2</v>
      </c>
      <c r="H41" s="558">
        <f>IF(ISNUMBER(Regressions!H51),ROUND(Regressions!H51, 1), NA())</f>
        <v>11.8</v>
      </c>
      <c r="I41" s="559">
        <f>IF(ISNUMBER(Regressions!I51),ROUND(Regressions!I51, 1), NA())</f>
        <v>0</v>
      </c>
      <c r="J41" s="560">
        <f>IF(ISNUMBER(Regressions!K51),ROUND(Regressions!K51, 1), NA())</f>
        <v>97.6</v>
      </c>
      <c r="K41" s="556">
        <f>IF(ISNUMBER(Regressions!L51),ROUND(Regressions!L51, 1), NA())</f>
        <v>97.6</v>
      </c>
      <c r="L41" s="561">
        <f>IF(ISNUMBER(Regressions!M51),ROUND(Regressions!M51, 1), NA())</f>
        <v>52.3</v>
      </c>
      <c r="M41" s="558">
        <f>IF(ISNUMBER(Regressions!N51),ROUND(Regressions!N51, 1), NA())</f>
        <v>45.3</v>
      </c>
      <c r="N41" s="559">
        <f>IF(ISNUMBER(Regressions!O51),ROUND(Regressions!O51, 1), NA())</f>
        <v>2.4</v>
      </c>
      <c r="O41" s="560">
        <f>IF(ISNUMBER(Regressions!Q51),ROUND(Regressions!Q51, 1), NA())</f>
        <v>95.7</v>
      </c>
      <c r="P41" s="556">
        <f>IF(ISNUMBER(Regressions!R51),ROUND(Regressions!R51, 1), NA())</f>
        <v>89.7</v>
      </c>
      <c r="Q41" s="562">
        <f>IF(ISNUMBER(Regressions!S51),ROUND(Regressions!S51, 1), NA())</f>
        <v>54.9</v>
      </c>
      <c r="R41" s="558">
        <f>IF(ISNUMBER(Regressions!T51),ROUND(Regressions!T51, 1), NA())</f>
        <v>34.799999999999997</v>
      </c>
      <c r="S41" s="559">
        <f>IF(ISNUMBER(Regressions!U51),ROUND(Regressions!U51, 1), NA())</f>
        <v>10.3</v>
      </c>
    </row>
    <row r="42" spans="1:19" x14ac:dyDescent="0.25">
      <c r="A42" s="551" t="str">
        <f>+Introduction!$C$7</f>
        <v>Belize</v>
      </c>
      <c r="B42" s="552">
        <f>IF(ISBLANK(Regressions!B52), " ", Regressions!B52)</f>
        <v>2007</v>
      </c>
      <c r="C42" s="551" t="str">
        <f>HLOOKUP(Introduction!$G$4,nametranslations,26,FALSE)</f>
        <v>Urban</v>
      </c>
      <c r="D42" s="554">
        <f>IF(ISBLANK(Regressions!D52), " ", Regressions!D52)</f>
        <v>45047.623642044062</v>
      </c>
      <c r="E42" s="555">
        <f>IF(ISNUMBER(Regressions!E52),ROUND(Regressions!E52, 1), NA())</f>
        <v>100</v>
      </c>
      <c r="F42" s="556">
        <f>IF(ISNUMBER(Regressions!F52),ROUND(Regressions!F52, 1), NA())</f>
        <v>100</v>
      </c>
      <c r="G42" s="557">
        <f>IF(ISNUMBER(Regressions!G52),ROUND(Regressions!G52, 1), NA())</f>
        <v>88.2</v>
      </c>
      <c r="H42" s="558">
        <f>IF(ISNUMBER(Regressions!H52),ROUND(Regressions!H52, 1), NA())</f>
        <v>11.8</v>
      </c>
      <c r="I42" s="559">
        <f>IF(ISNUMBER(Regressions!I52),ROUND(Regressions!I52, 1), NA())</f>
        <v>0</v>
      </c>
      <c r="J42" s="560">
        <f>IF(ISNUMBER(Regressions!K52),ROUND(Regressions!K52, 1), NA())</f>
        <v>97.6</v>
      </c>
      <c r="K42" s="556">
        <f>IF(ISNUMBER(Regressions!L52),ROUND(Regressions!L52, 1), NA())</f>
        <v>97.6</v>
      </c>
      <c r="L42" s="561">
        <f>IF(ISNUMBER(Regressions!M52),ROUND(Regressions!M52, 1), NA())</f>
        <v>52.3</v>
      </c>
      <c r="M42" s="558">
        <f>IF(ISNUMBER(Regressions!N52),ROUND(Regressions!N52, 1), NA())</f>
        <v>45.3</v>
      </c>
      <c r="N42" s="559">
        <f>IF(ISNUMBER(Regressions!O52),ROUND(Regressions!O52, 1), NA())</f>
        <v>2.4</v>
      </c>
      <c r="O42" s="560">
        <f>IF(ISNUMBER(Regressions!Q52),ROUND(Regressions!Q52, 1), NA())</f>
        <v>95.7</v>
      </c>
      <c r="P42" s="556">
        <f>IF(ISNUMBER(Regressions!R52),ROUND(Regressions!R52, 1), NA())</f>
        <v>89.7</v>
      </c>
      <c r="Q42" s="562">
        <f>IF(ISNUMBER(Regressions!S52),ROUND(Regressions!S52, 1), NA())</f>
        <v>54.9</v>
      </c>
      <c r="R42" s="558">
        <f>IF(ISNUMBER(Regressions!T52),ROUND(Regressions!T52, 1), NA())</f>
        <v>34.799999999999997</v>
      </c>
      <c r="S42" s="559">
        <f>IF(ISNUMBER(Regressions!U52),ROUND(Regressions!U52, 1), NA())</f>
        <v>10.3</v>
      </c>
    </row>
    <row r="43" spans="1:19" x14ac:dyDescent="0.25">
      <c r="A43" s="551" t="str">
        <f>+Introduction!$C$7</f>
        <v>Belize</v>
      </c>
      <c r="B43" s="552">
        <f>IF(ISBLANK(Regressions!B53), " ", Regressions!B53)</f>
        <v>2008</v>
      </c>
      <c r="C43" s="551" t="str">
        <f>HLOOKUP(Introduction!$G$4,nametranslations,26,FALSE)</f>
        <v>Urban</v>
      </c>
      <c r="D43" s="554">
        <f>IF(ISBLANK(Regressions!D53), " ", Regressions!D53)</f>
        <v>45951.341313400269</v>
      </c>
      <c r="E43" s="555">
        <f>IF(ISNUMBER(Regressions!E53),ROUND(Regressions!E53, 1), NA())</f>
        <v>100</v>
      </c>
      <c r="F43" s="556">
        <f>IF(ISNUMBER(Regressions!F53),ROUND(Regressions!F53, 1), NA())</f>
        <v>100</v>
      </c>
      <c r="G43" s="557">
        <f>IF(ISNUMBER(Regressions!G53),ROUND(Regressions!G53, 1), NA())</f>
        <v>88.2</v>
      </c>
      <c r="H43" s="558">
        <f>IF(ISNUMBER(Regressions!H53),ROUND(Regressions!H53, 1), NA())</f>
        <v>11.8</v>
      </c>
      <c r="I43" s="559">
        <f>IF(ISNUMBER(Regressions!I53),ROUND(Regressions!I53, 1), NA())</f>
        <v>0</v>
      </c>
      <c r="J43" s="560">
        <f>IF(ISNUMBER(Regressions!K53),ROUND(Regressions!K53, 1), NA())</f>
        <v>97.5</v>
      </c>
      <c r="K43" s="556">
        <f>IF(ISNUMBER(Regressions!L53),ROUND(Regressions!L53, 1), NA())</f>
        <v>97.5</v>
      </c>
      <c r="L43" s="561">
        <f>IF(ISNUMBER(Regressions!M53),ROUND(Regressions!M53, 1), NA())</f>
        <v>52.3</v>
      </c>
      <c r="M43" s="558">
        <f>IF(ISNUMBER(Regressions!N53),ROUND(Regressions!N53, 1), NA())</f>
        <v>45.2</v>
      </c>
      <c r="N43" s="559">
        <f>IF(ISNUMBER(Regressions!O53),ROUND(Regressions!O53, 1), NA())</f>
        <v>2.5</v>
      </c>
      <c r="O43" s="560">
        <f>IF(ISNUMBER(Regressions!Q53),ROUND(Regressions!Q53, 1), NA())</f>
        <v>95.9</v>
      </c>
      <c r="P43" s="556">
        <f>IF(ISNUMBER(Regressions!R53),ROUND(Regressions!R53, 1), NA())</f>
        <v>90.9</v>
      </c>
      <c r="Q43" s="562">
        <f>IF(ISNUMBER(Regressions!S53),ROUND(Regressions!S53, 1), NA())</f>
        <v>54.4</v>
      </c>
      <c r="R43" s="558">
        <f>IF(ISNUMBER(Regressions!T53),ROUND(Regressions!T53, 1), NA())</f>
        <v>36.5</v>
      </c>
      <c r="S43" s="559">
        <f>IF(ISNUMBER(Regressions!U53),ROUND(Regressions!U53, 1), NA())</f>
        <v>9.1</v>
      </c>
    </row>
    <row r="44" spans="1:19" x14ac:dyDescent="0.25">
      <c r="A44" s="551" t="str">
        <f>+Introduction!$C$7</f>
        <v>Belize</v>
      </c>
      <c r="B44" s="552">
        <f>IF(ISBLANK(Regressions!B54), " ", Regressions!B54)</f>
        <v>2009</v>
      </c>
      <c r="C44" s="551" t="str">
        <f>HLOOKUP(Introduction!$G$4,nametranslations,26,FALSE)</f>
        <v>Urban</v>
      </c>
      <c r="D44" s="554">
        <f>IF(ISBLANK(Regressions!D54), " ", Regressions!D54)</f>
        <v>46817.262644767761</v>
      </c>
      <c r="E44" s="555">
        <f>IF(ISNUMBER(Regressions!E54),ROUND(Regressions!E54, 1), NA())</f>
        <v>100</v>
      </c>
      <c r="F44" s="556">
        <f>IF(ISNUMBER(Regressions!F54),ROUND(Regressions!F54, 1), NA())</f>
        <v>100</v>
      </c>
      <c r="G44" s="557">
        <f>IF(ISNUMBER(Regressions!G54),ROUND(Regressions!G54, 1), NA())</f>
        <v>88.2</v>
      </c>
      <c r="H44" s="558">
        <f>IF(ISNUMBER(Regressions!H54),ROUND(Regressions!H54, 1), NA())</f>
        <v>11.8</v>
      </c>
      <c r="I44" s="559">
        <f>IF(ISNUMBER(Regressions!I54),ROUND(Regressions!I54, 1), NA())</f>
        <v>0</v>
      </c>
      <c r="J44" s="560">
        <f>IF(ISNUMBER(Regressions!K54),ROUND(Regressions!K54, 1), NA())</f>
        <v>97.4</v>
      </c>
      <c r="K44" s="556">
        <f>IF(ISNUMBER(Regressions!L54),ROUND(Regressions!L54, 1), NA())</f>
        <v>97.4</v>
      </c>
      <c r="L44" s="561">
        <f>IF(ISNUMBER(Regressions!M54),ROUND(Regressions!M54, 1), NA())</f>
        <v>52.2</v>
      </c>
      <c r="M44" s="558">
        <f>IF(ISNUMBER(Regressions!N54),ROUND(Regressions!N54, 1), NA())</f>
        <v>45.2</v>
      </c>
      <c r="N44" s="559">
        <f>IF(ISNUMBER(Regressions!O54),ROUND(Regressions!O54, 1), NA())</f>
        <v>2.6</v>
      </c>
      <c r="O44" s="560">
        <f>IF(ISNUMBER(Regressions!Q54),ROUND(Regressions!Q54, 1), NA())</f>
        <v>96.1</v>
      </c>
      <c r="P44" s="556">
        <f>IF(ISNUMBER(Regressions!R54),ROUND(Regressions!R54, 1), NA())</f>
        <v>92.1</v>
      </c>
      <c r="Q44" s="562">
        <f>IF(ISNUMBER(Regressions!S54),ROUND(Regressions!S54, 1), NA())</f>
        <v>53.9</v>
      </c>
      <c r="R44" s="558">
        <f>IF(ISNUMBER(Regressions!T54),ROUND(Regressions!T54, 1), NA())</f>
        <v>38.200000000000003</v>
      </c>
      <c r="S44" s="559">
        <f>IF(ISNUMBER(Regressions!U54),ROUND(Regressions!U54, 1), NA())</f>
        <v>7.9</v>
      </c>
    </row>
    <row r="45" spans="1:19" x14ac:dyDescent="0.25">
      <c r="A45" s="551" t="str">
        <f>+Introduction!$C$7</f>
        <v>Belize</v>
      </c>
      <c r="B45" s="552">
        <f>IF(ISBLANK(Regressions!B55), " ", Regressions!B55)</f>
        <v>2010</v>
      </c>
      <c r="C45" s="551" t="str">
        <f>HLOOKUP(Introduction!$G$4,nametranslations,26,FALSE)</f>
        <v>Urban</v>
      </c>
      <c r="D45" s="554">
        <f>IF(ISBLANK(Regressions!D55), " ", Regressions!D55)</f>
        <v>47645.889555130008</v>
      </c>
      <c r="E45" s="555">
        <f>IF(ISNUMBER(Regressions!E55),ROUND(Regressions!E55, 1), NA())</f>
        <v>100</v>
      </c>
      <c r="F45" s="556">
        <f>IF(ISNUMBER(Regressions!F55),ROUND(Regressions!F55, 1), NA())</f>
        <v>100</v>
      </c>
      <c r="G45" s="557">
        <f>IF(ISNUMBER(Regressions!G55),ROUND(Regressions!G55, 1), NA())</f>
        <v>88.1</v>
      </c>
      <c r="H45" s="558">
        <f>IF(ISNUMBER(Regressions!H55),ROUND(Regressions!H55, 1), NA())</f>
        <v>11.9</v>
      </c>
      <c r="I45" s="559">
        <f>IF(ISNUMBER(Regressions!I55),ROUND(Regressions!I55, 1), NA())</f>
        <v>0</v>
      </c>
      <c r="J45" s="560">
        <f>IF(ISNUMBER(Regressions!K55),ROUND(Regressions!K55, 1), NA())</f>
        <v>97.3</v>
      </c>
      <c r="K45" s="556">
        <f>IF(ISNUMBER(Regressions!L55),ROUND(Regressions!L55, 1), NA())</f>
        <v>96</v>
      </c>
      <c r="L45" s="561">
        <f>IF(ISNUMBER(Regressions!M55),ROUND(Regressions!M55, 1), NA())</f>
        <v>52.2</v>
      </c>
      <c r="M45" s="558">
        <f>IF(ISNUMBER(Regressions!N55),ROUND(Regressions!N55, 1), NA())</f>
        <v>43.9</v>
      </c>
      <c r="N45" s="559">
        <f>IF(ISNUMBER(Regressions!O55),ROUND(Regressions!O55, 1), NA())</f>
        <v>4</v>
      </c>
      <c r="O45" s="560">
        <f>IF(ISNUMBER(Regressions!Q55),ROUND(Regressions!Q55, 1), NA())</f>
        <v>96.3</v>
      </c>
      <c r="P45" s="556">
        <f>IF(ISNUMBER(Regressions!R55),ROUND(Regressions!R55, 1), NA())</f>
        <v>93.3</v>
      </c>
      <c r="Q45" s="562">
        <f>IF(ISNUMBER(Regressions!S55),ROUND(Regressions!S55, 1), NA())</f>
        <v>53.4</v>
      </c>
      <c r="R45" s="558">
        <f>IF(ISNUMBER(Regressions!T55),ROUND(Regressions!T55, 1), NA())</f>
        <v>39.9</v>
      </c>
      <c r="S45" s="559">
        <f>IF(ISNUMBER(Regressions!U55),ROUND(Regressions!U55, 1), NA())</f>
        <v>6.7</v>
      </c>
    </row>
    <row r="46" spans="1:19" x14ac:dyDescent="0.25">
      <c r="A46" s="551" t="str">
        <f>+Introduction!$C$7</f>
        <v>Belize</v>
      </c>
      <c r="B46" s="552">
        <f>IF(ISBLANK(Regressions!B56), " ", Regressions!B56)</f>
        <v>2011</v>
      </c>
      <c r="C46" s="551" t="str">
        <f>HLOOKUP(Introduction!$G$4,nametranslations,26,FALSE)</f>
        <v>Urban</v>
      </c>
      <c r="D46" s="554">
        <f>IF(ISBLANK(Regressions!D56), " ", Regressions!D56)</f>
        <v>47971.531159744263</v>
      </c>
      <c r="E46" s="555">
        <f>IF(ISNUMBER(Regressions!E56),ROUND(Regressions!E56, 1), NA())</f>
        <v>100</v>
      </c>
      <c r="F46" s="556">
        <f>IF(ISNUMBER(Regressions!F56),ROUND(Regressions!F56, 1), NA())</f>
        <v>100</v>
      </c>
      <c r="G46" s="557">
        <f>IF(ISNUMBER(Regressions!G56),ROUND(Regressions!G56, 1), NA())</f>
        <v>88.1</v>
      </c>
      <c r="H46" s="558">
        <f>IF(ISNUMBER(Regressions!H56),ROUND(Regressions!H56, 1), NA())</f>
        <v>11.9</v>
      </c>
      <c r="I46" s="559">
        <f>IF(ISNUMBER(Regressions!I56),ROUND(Regressions!I56, 1), NA())</f>
        <v>0</v>
      </c>
      <c r="J46" s="560">
        <f>IF(ISNUMBER(Regressions!K56),ROUND(Regressions!K56, 1), NA())</f>
        <v>97.2</v>
      </c>
      <c r="K46" s="556">
        <f>IF(ISNUMBER(Regressions!L56),ROUND(Regressions!L56, 1), NA())</f>
        <v>94.7</v>
      </c>
      <c r="L46" s="561">
        <f>IF(ISNUMBER(Regressions!M56),ROUND(Regressions!M56, 1), NA())</f>
        <v>52.1</v>
      </c>
      <c r="M46" s="558">
        <f>IF(ISNUMBER(Regressions!N56),ROUND(Regressions!N56, 1), NA())</f>
        <v>42.6</v>
      </c>
      <c r="N46" s="559">
        <f>IF(ISNUMBER(Regressions!O56),ROUND(Regressions!O56, 1), NA())</f>
        <v>5.3</v>
      </c>
      <c r="O46" s="560">
        <f>IF(ISNUMBER(Regressions!Q56),ROUND(Regressions!Q56, 1), NA())</f>
        <v>96.6</v>
      </c>
      <c r="P46" s="556">
        <f>IF(ISNUMBER(Regressions!R56),ROUND(Regressions!R56, 1), NA())</f>
        <v>94.6</v>
      </c>
      <c r="Q46" s="562">
        <f>IF(ISNUMBER(Regressions!S56),ROUND(Regressions!S56, 1), NA())</f>
        <v>53</v>
      </c>
      <c r="R46" s="558">
        <f>IF(ISNUMBER(Regressions!T56),ROUND(Regressions!T56, 1), NA())</f>
        <v>41.6</v>
      </c>
      <c r="S46" s="559">
        <f>IF(ISNUMBER(Regressions!U56),ROUND(Regressions!U56, 1), NA())</f>
        <v>5.4</v>
      </c>
    </row>
    <row r="47" spans="1:19" x14ac:dyDescent="0.25">
      <c r="A47" s="551" t="str">
        <f>+Introduction!$C$7</f>
        <v>Belize</v>
      </c>
      <c r="B47" s="552">
        <f>IF(ISBLANK(Regressions!B57), " ", Regressions!B57)</f>
        <v>2012</v>
      </c>
      <c r="C47" s="551" t="str">
        <f>HLOOKUP(Introduction!$G$4,nametranslations,26,FALSE)</f>
        <v>Urban</v>
      </c>
      <c r="D47" s="554">
        <f>IF(ISBLANK(Regressions!D57), " ", Regressions!D57)</f>
        <v>48220.470316238403</v>
      </c>
      <c r="E47" s="555">
        <f>IF(ISNUMBER(Regressions!E57),ROUND(Regressions!E57, 1), NA())</f>
        <v>100</v>
      </c>
      <c r="F47" s="556">
        <f>IF(ISNUMBER(Regressions!F57),ROUND(Regressions!F57, 1), NA())</f>
        <v>100</v>
      </c>
      <c r="G47" s="557">
        <f>IF(ISNUMBER(Regressions!G57),ROUND(Regressions!G57, 1), NA())</f>
        <v>88</v>
      </c>
      <c r="H47" s="558">
        <f>IF(ISNUMBER(Regressions!H57),ROUND(Regressions!H57, 1), NA())</f>
        <v>12</v>
      </c>
      <c r="I47" s="559">
        <f>IF(ISNUMBER(Regressions!I57),ROUND(Regressions!I57, 1), NA())</f>
        <v>0</v>
      </c>
      <c r="J47" s="560">
        <f>IF(ISNUMBER(Regressions!K57),ROUND(Regressions!K57, 1), NA())</f>
        <v>97.1</v>
      </c>
      <c r="K47" s="556">
        <f>IF(ISNUMBER(Regressions!L57),ROUND(Regressions!L57, 1), NA())</f>
        <v>93.3</v>
      </c>
      <c r="L47" s="561">
        <f>IF(ISNUMBER(Regressions!M57),ROUND(Regressions!M57, 1), NA())</f>
        <v>52.1</v>
      </c>
      <c r="M47" s="558">
        <f>IF(ISNUMBER(Regressions!N57),ROUND(Regressions!N57, 1), NA())</f>
        <v>41.3</v>
      </c>
      <c r="N47" s="559">
        <f>IF(ISNUMBER(Regressions!O57),ROUND(Regressions!O57, 1), NA())</f>
        <v>6.7</v>
      </c>
      <c r="O47" s="560">
        <f>IF(ISNUMBER(Regressions!Q57),ROUND(Regressions!Q57, 1), NA())</f>
        <v>96.8</v>
      </c>
      <c r="P47" s="556">
        <f>IF(ISNUMBER(Regressions!R57),ROUND(Regressions!R57, 1), NA())</f>
        <v>95.8</v>
      </c>
      <c r="Q47" s="562">
        <f>IF(ISNUMBER(Regressions!S57),ROUND(Regressions!S57, 1), NA())</f>
        <v>52.5</v>
      </c>
      <c r="R47" s="558">
        <f>IF(ISNUMBER(Regressions!T57),ROUND(Regressions!T57, 1), NA())</f>
        <v>43.3</v>
      </c>
      <c r="S47" s="559">
        <f>IF(ISNUMBER(Regressions!U57),ROUND(Regressions!U57, 1), NA())</f>
        <v>4.2</v>
      </c>
    </row>
    <row r="48" spans="1:19" x14ac:dyDescent="0.25">
      <c r="A48" s="551" t="str">
        <f>+Introduction!$C$7</f>
        <v>Belize</v>
      </c>
      <c r="B48" s="552">
        <f>IF(ISBLANK(Regressions!B58), " ", Regressions!B58)</f>
        <v>2013</v>
      </c>
      <c r="C48" s="551" t="str">
        <f>HLOOKUP(Introduction!$G$4,nametranslations,26,FALSE)</f>
        <v>Urban</v>
      </c>
      <c r="D48" s="554">
        <f>IF(ISBLANK(Regressions!D58), " ", Regressions!D58)</f>
        <v>48421.402659034728</v>
      </c>
      <c r="E48" s="555">
        <f>IF(ISNUMBER(Regressions!E58),ROUND(Regressions!E58, 1), NA())</f>
        <v>100</v>
      </c>
      <c r="F48" s="556">
        <f>IF(ISNUMBER(Regressions!F58),ROUND(Regressions!F58, 1), NA())</f>
        <v>100</v>
      </c>
      <c r="G48" s="557">
        <f>IF(ISNUMBER(Regressions!G58),ROUND(Regressions!G58, 1), NA())</f>
        <v>88</v>
      </c>
      <c r="H48" s="558">
        <f>IF(ISNUMBER(Regressions!H58),ROUND(Regressions!H58, 1), NA())</f>
        <v>12</v>
      </c>
      <c r="I48" s="559">
        <f>IF(ISNUMBER(Regressions!I58),ROUND(Regressions!I58, 1), NA())</f>
        <v>0</v>
      </c>
      <c r="J48" s="560">
        <f>IF(ISNUMBER(Regressions!K58),ROUND(Regressions!K58, 1), NA())</f>
        <v>97</v>
      </c>
      <c r="K48" s="556">
        <f>IF(ISNUMBER(Regressions!L58),ROUND(Regressions!L58, 1), NA())</f>
        <v>92</v>
      </c>
      <c r="L48" s="561">
        <f>IF(ISNUMBER(Regressions!M58),ROUND(Regressions!M58, 1), NA())</f>
        <v>52</v>
      </c>
      <c r="M48" s="558">
        <f>IF(ISNUMBER(Regressions!N58),ROUND(Regressions!N58, 1), NA())</f>
        <v>40</v>
      </c>
      <c r="N48" s="559">
        <f>IF(ISNUMBER(Regressions!O58),ROUND(Regressions!O58, 1), NA())</f>
        <v>8</v>
      </c>
      <c r="O48" s="560">
        <f>IF(ISNUMBER(Regressions!Q58),ROUND(Regressions!Q58, 1), NA())</f>
        <v>97</v>
      </c>
      <c r="P48" s="556">
        <f>IF(ISNUMBER(Regressions!R58),ROUND(Regressions!R58, 1), NA())</f>
        <v>97</v>
      </c>
      <c r="Q48" s="562">
        <f>IF(ISNUMBER(Regressions!S58),ROUND(Regressions!S58, 1), NA())</f>
        <v>52</v>
      </c>
      <c r="R48" s="558">
        <f>IF(ISNUMBER(Regressions!T58),ROUND(Regressions!T58, 1), NA())</f>
        <v>45</v>
      </c>
      <c r="S48" s="559">
        <f>IF(ISNUMBER(Regressions!U58),ROUND(Regressions!U58, 1), NA())</f>
        <v>3</v>
      </c>
    </row>
    <row r="49" spans="1:19" x14ac:dyDescent="0.25">
      <c r="A49" s="551" t="str">
        <f>+Introduction!$C$7</f>
        <v>Belize</v>
      </c>
      <c r="B49" s="552">
        <f>IF(ISBLANK(Regressions!B59), " ", Regressions!B59)</f>
        <v>2014</v>
      </c>
      <c r="C49" s="551" t="str">
        <f>HLOOKUP(Introduction!$G$4,nametranslations,26,FALSE)</f>
        <v>Urban</v>
      </c>
      <c r="D49" s="554">
        <f>IF(ISBLANK(Regressions!D59), " ", Regressions!D59)</f>
        <v>48369.270573196409</v>
      </c>
      <c r="E49" s="555">
        <f>IF(ISNUMBER(Regressions!E59),ROUND(Regressions!E59, 1), NA())</f>
        <v>100</v>
      </c>
      <c r="F49" s="556">
        <f>IF(ISNUMBER(Regressions!F59),ROUND(Regressions!F59, 1), NA())</f>
        <v>100</v>
      </c>
      <c r="G49" s="557">
        <f>IF(ISNUMBER(Regressions!G59),ROUND(Regressions!G59, 1), NA())</f>
        <v>88</v>
      </c>
      <c r="H49" s="558">
        <f>IF(ISNUMBER(Regressions!H59),ROUND(Regressions!H59, 1), NA())</f>
        <v>12</v>
      </c>
      <c r="I49" s="559">
        <f>IF(ISNUMBER(Regressions!I59),ROUND(Regressions!I59, 1), NA())</f>
        <v>0</v>
      </c>
      <c r="J49" s="560">
        <f>IF(ISNUMBER(Regressions!K59),ROUND(Regressions!K59, 1), NA())</f>
        <v>96.9</v>
      </c>
      <c r="K49" s="556">
        <f>IF(ISNUMBER(Regressions!L59),ROUND(Regressions!L59, 1), NA())</f>
        <v>90.7</v>
      </c>
      <c r="L49" s="561">
        <f>IF(ISNUMBER(Regressions!M59),ROUND(Regressions!M59, 1), NA())</f>
        <v>52</v>
      </c>
      <c r="M49" s="558">
        <f>IF(ISNUMBER(Regressions!N59),ROUND(Regressions!N59, 1), NA())</f>
        <v>38.700000000000003</v>
      </c>
      <c r="N49" s="559">
        <f>IF(ISNUMBER(Regressions!O59),ROUND(Regressions!O59, 1), NA())</f>
        <v>9.3000000000000007</v>
      </c>
      <c r="O49" s="560">
        <f>IF(ISNUMBER(Regressions!Q59),ROUND(Regressions!Q59, 1), NA())</f>
        <v>97.2</v>
      </c>
      <c r="P49" s="556">
        <f>IF(ISNUMBER(Regressions!R59),ROUND(Regressions!R59, 1), NA())</f>
        <v>97.2</v>
      </c>
      <c r="Q49" s="562">
        <f>IF(ISNUMBER(Regressions!S59),ROUND(Regressions!S59, 1), NA())</f>
        <v>51.5</v>
      </c>
      <c r="R49" s="558">
        <f>IF(ISNUMBER(Regressions!T59),ROUND(Regressions!T59, 1), NA())</f>
        <v>45.7</v>
      </c>
      <c r="S49" s="559">
        <f>IF(ISNUMBER(Regressions!U59),ROUND(Regressions!U59, 1), NA())</f>
        <v>2.8</v>
      </c>
    </row>
    <row r="50" spans="1:19" x14ac:dyDescent="0.25">
      <c r="A50" s="551" t="str">
        <f>+Introduction!$C$7</f>
        <v>Belize</v>
      </c>
      <c r="B50" s="552">
        <f>IF(ISBLANK(Regressions!B60), " ", Regressions!B60)</f>
        <v>2015</v>
      </c>
      <c r="C50" s="551" t="str">
        <f>HLOOKUP(Introduction!$G$4,nametranslations,26,FALSE)</f>
        <v>Urban</v>
      </c>
      <c r="D50" s="554">
        <f>IF(ISBLANK(Regressions!D60), " ", Regressions!D60)</f>
        <v>48361.474654769903</v>
      </c>
      <c r="E50" s="555">
        <f>IF(ISNUMBER(Regressions!E60),ROUND(Regressions!E60, 1), NA())</f>
        <v>100</v>
      </c>
      <c r="F50" s="556">
        <f>IF(ISNUMBER(Regressions!F60),ROUND(Regressions!F60, 1), NA())</f>
        <v>100</v>
      </c>
      <c r="G50" s="557">
        <f>IF(ISNUMBER(Regressions!G60),ROUND(Regressions!G60, 1), NA())</f>
        <v>87.9</v>
      </c>
      <c r="H50" s="558">
        <f>IF(ISNUMBER(Regressions!H60),ROUND(Regressions!H60, 1), NA())</f>
        <v>12.1</v>
      </c>
      <c r="I50" s="559">
        <f>IF(ISNUMBER(Regressions!I60),ROUND(Regressions!I60, 1), NA())</f>
        <v>0</v>
      </c>
      <c r="J50" s="560">
        <f>IF(ISNUMBER(Regressions!K60),ROUND(Regressions!K60, 1), NA())</f>
        <v>96.8</v>
      </c>
      <c r="K50" s="556">
        <f>IF(ISNUMBER(Regressions!L60),ROUND(Regressions!L60, 1), NA())</f>
        <v>89.3</v>
      </c>
      <c r="L50" s="561">
        <f>IF(ISNUMBER(Regressions!M60),ROUND(Regressions!M60, 1), NA())</f>
        <v>51.9</v>
      </c>
      <c r="M50" s="558">
        <f>IF(ISNUMBER(Regressions!N60),ROUND(Regressions!N60, 1), NA())</f>
        <v>37.4</v>
      </c>
      <c r="N50" s="559">
        <f>IF(ISNUMBER(Regressions!O60),ROUND(Regressions!O60, 1), NA())</f>
        <v>10.7</v>
      </c>
      <c r="O50" s="560">
        <f>IF(ISNUMBER(Regressions!Q60),ROUND(Regressions!Q60, 1), NA())</f>
        <v>97.5</v>
      </c>
      <c r="P50" s="556">
        <f>IF(ISNUMBER(Regressions!R60),ROUND(Regressions!R60, 1), NA())</f>
        <v>97.5</v>
      </c>
      <c r="Q50" s="562">
        <f>IF(ISNUMBER(Regressions!S60),ROUND(Regressions!S60, 1), NA())</f>
        <v>51.1</v>
      </c>
      <c r="R50" s="558">
        <f>IF(ISNUMBER(Regressions!T60),ROUND(Regressions!T60, 1), NA())</f>
        <v>46.4</v>
      </c>
      <c r="S50" s="559">
        <f>IF(ISNUMBER(Regressions!U60),ROUND(Regressions!U60, 1), NA())</f>
        <v>2.6</v>
      </c>
    </row>
    <row r="51" spans="1:19" x14ac:dyDescent="0.25">
      <c r="A51" s="551" t="str">
        <f>+Introduction!$C$7</f>
        <v>Belize</v>
      </c>
      <c r="B51" s="552">
        <f>IF(ISBLANK(Regressions!B61), " ", Regressions!B61)</f>
        <v>2016</v>
      </c>
      <c r="C51" s="551" t="str">
        <f>HLOOKUP(Introduction!$G$4,nametranslations,26,FALSE)</f>
        <v>Urban</v>
      </c>
      <c r="D51" s="554">
        <f>IF(ISBLANK(Regressions!D61), " ", Regressions!D61)</f>
        <v>48359.819014625551</v>
      </c>
      <c r="E51" s="555">
        <f>IF(ISNUMBER(Regressions!E61),ROUND(Regressions!E61, 1), NA())</f>
        <v>100</v>
      </c>
      <c r="F51" s="556">
        <f>IF(ISNUMBER(Regressions!F61),ROUND(Regressions!F61, 1), NA())</f>
        <v>100</v>
      </c>
      <c r="G51" s="557">
        <f>IF(ISNUMBER(Regressions!G61),ROUND(Regressions!G61, 1), NA())</f>
        <v>87.9</v>
      </c>
      <c r="H51" s="558">
        <f>IF(ISNUMBER(Regressions!H61),ROUND(Regressions!H61, 1), NA())</f>
        <v>12.1</v>
      </c>
      <c r="I51" s="559">
        <f>IF(ISNUMBER(Regressions!I61),ROUND(Regressions!I61, 1), NA())</f>
        <v>0</v>
      </c>
      <c r="J51" s="560">
        <f>IF(ISNUMBER(Regressions!K61),ROUND(Regressions!K61, 1), NA())</f>
        <v>96.8</v>
      </c>
      <c r="K51" s="556">
        <f>IF(ISNUMBER(Regressions!L61),ROUND(Regressions!L61, 1), NA())</f>
        <v>89.3</v>
      </c>
      <c r="L51" s="561">
        <f>IF(ISNUMBER(Regressions!M61),ROUND(Regressions!M61, 1), NA())</f>
        <v>51.9</v>
      </c>
      <c r="M51" s="558">
        <f>IF(ISNUMBER(Regressions!N61),ROUND(Regressions!N61, 1), NA())</f>
        <v>37.4</v>
      </c>
      <c r="N51" s="559">
        <f>IF(ISNUMBER(Regressions!O61),ROUND(Regressions!O61, 1), NA())</f>
        <v>10.7</v>
      </c>
      <c r="O51" s="560">
        <f>IF(ISNUMBER(Regressions!Q61),ROUND(Regressions!Q61, 1), NA())</f>
        <v>97.5</v>
      </c>
      <c r="P51" s="556">
        <f>IF(ISNUMBER(Regressions!R61),ROUND(Regressions!R61, 1), NA())</f>
        <v>97.5</v>
      </c>
      <c r="Q51" s="562">
        <f>IF(ISNUMBER(Regressions!S61),ROUND(Regressions!S61, 1), NA())</f>
        <v>51</v>
      </c>
      <c r="R51" s="558">
        <f>IF(ISNUMBER(Regressions!T61),ROUND(Regressions!T61, 1), NA())</f>
        <v>46.4</v>
      </c>
      <c r="S51" s="559">
        <f>IF(ISNUMBER(Regressions!U61),ROUND(Regressions!U61, 1), NA())</f>
        <v>2.6</v>
      </c>
    </row>
    <row r="52" spans="1:19" x14ac:dyDescent="0.25">
      <c r="A52" s="551" t="str">
        <f>+Introduction!$C$7</f>
        <v>Belize</v>
      </c>
      <c r="B52" s="552">
        <f>IF(ISBLANK(Regressions!B62), " ", Regressions!B62)</f>
        <v>2017</v>
      </c>
      <c r="C52" s="551" t="str">
        <f>HLOOKUP(Introduction!$G$4,nametranslations,26,FALSE)</f>
        <v>Urban</v>
      </c>
      <c r="D52" s="554">
        <f>IF(ISBLANK(Regressions!D62), " ", Regressions!D62)</f>
        <v>48438.296067733761</v>
      </c>
      <c r="E52" s="555">
        <f>IF(ISNUMBER(Regressions!E62),ROUND(Regressions!E62, 1), NA())</f>
        <v>100</v>
      </c>
      <c r="F52" s="556">
        <f>IF(ISNUMBER(Regressions!F62),ROUND(Regressions!F62, 1), NA())</f>
        <v>100</v>
      </c>
      <c r="G52" s="557">
        <f>IF(ISNUMBER(Regressions!G62),ROUND(Regressions!G62, 1), NA())</f>
        <v>87.9</v>
      </c>
      <c r="H52" s="558">
        <f>IF(ISNUMBER(Regressions!H62),ROUND(Regressions!H62, 1), NA())</f>
        <v>12.1</v>
      </c>
      <c r="I52" s="559">
        <f>IF(ISNUMBER(Regressions!I62),ROUND(Regressions!I62, 1), NA())</f>
        <v>0</v>
      </c>
      <c r="J52" s="560">
        <f>IF(ISNUMBER(Regressions!K62),ROUND(Regressions!K62, 1), NA())</f>
        <v>96.8</v>
      </c>
      <c r="K52" s="556">
        <f>IF(ISNUMBER(Regressions!L62),ROUND(Regressions!L62, 1), NA())</f>
        <v>89.3</v>
      </c>
      <c r="L52" s="561">
        <f>IF(ISNUMBER(Regressions!M62),ROUND(Regressions!M62, 1), NA())</f>
        <v>51.9</v>
      </c>
      <c r="M52" s="558">
        <f>IF(ISNUMBER(Regressions!N62),ROUND(Regressions!N62, 1), NA())</f>
        <v>37.4</v>
      </c>
      <c r="N52" s="559">
        <f>IF(ISNUMBER(Regressions!O62),ROUND(Regressions!O62, 1), NA())</f>
        <v>10.7</v>
      </c>
      <c r="O52" s="560">
        <f>IF(ISNUMBER(Regressions!Q62),ROUND(Regressions!Q62, 1), NA())</f>
        <v>97.5</v>
      </c>
      <c r="P52" s="556">
        <f>IF(ISNUMBER(Regressions!R62),ROUND(Regressions!R62, 1), NA())</f>
        <v>97.5</v>
      </c>
      <c r="Q52" s="562">
        <f>IF(ISNUMBER(Regressions!S62),ROUND(Regressions!S62, 1), NA())</f>
        <v>51</v>
      </c>
      <c r="R52" s="558">
        <f>IF(ISNUMBER(Regressions!T62),ROUND(Regressions!T62, 1), NA())</f>
        <v>46.4</v>
      </c>
      <c r="S52" s="559">
        <f>IF(ISNUMBER(Regressions!U62),ROUND(Regressions!U62, 1), NA())</f>
        <v>2.6</v>
      </c>
    </row>
    <row r="53" spans="1:19" x14ac:dyDescent="0.25">
      <c r="A53" s="551" t="str">
        <f>+Introduction!$C$7</f>
        <v>Belize</v>
      </c>
      <c r="B53" s="552">
        <f>IF(ISBLANK(Regressions!B63), " ", Regressions!B63)</f>
        <v>2018</v>
      </c>
      <c r="C53" s="551" t="str">
        <f>HLOOKUP(Introduction!$G$4,nametranslations,26,FALSE)</f>
        <v>Urban</v>
      </c>
      <c r="D53" s="554">
        <f>IF(ISBLANK(Regressions!D63), " ", Regressions!D63)</f>
        <v>48489.843724365237</v>
      </c>
      <c r="E53" s="555">
        <f>IF(ISNUMBER(Regressions!E63),ROUND(Regressions!E63, 1), NA())</f>
        <v>100</v>
      </c>
      <c r="F53" s="556">
        <f>IF(ISNUMBER(Regressions!F63),ROUND(Regressions!F63, 1), NA())</f>
        <v>100</v>
      </c>
      <c r="G53" s="557">
        <f>IF(ISNUMBER(Regressions!G63),ROUND(Regressions!G63, 1), NA())</f>
        <v>87.9</v>
      </c>
      <c r="H53" s="558">
        <f>IF(ISNUMBER(Regressions!H63),ROUND(Regressions!H63, 1), NA())</f>
        <v>12.1</v>
      </c>
      <c r="I53" s="559">
        <f>IF(ISNUMBER(Regressions!I63),ROUND(Regressions!I63, 1), NA())</f>
        <v>0</v>
      </c>
      <c r="J53" s="560">
        <f>IF(ISNUMBER(Regressions!K63),ROUND(Regressions!K63, 1), NA())</f>
        <v>96.8</v>
      </c>
      <c r="K53" s="556">
        <f>IF(ISNUMBER(Regressions!L63),ROUND(Regressions!L63, 1), NA())</f>
        <v>89.3</v>
      </c>
      <c r="L53" s="561">
        <f>IF(ISNUMBER(Regressions!M63),ROUND(Regressions!M63, 1), NA())</f>
        <v>51.9</v>
      </c>
      <c r="M53" s="558">
        <f>IF(ISNUMBER(Regressions!N63),ROUND(Regressions!N63, 1), NA())</f>
        <v>37.4</v>
      </c>
      <c r="N53" s="559">
        <f>IF(ISNUMBER(Regressions!O63),ROUND(Regressions!O63, 1), NA())</f>
        <v>10.7</v>
      </c>
      <c r="O53" s="560">
        <f>IF(ISNUMBER(Regressions!Q63),ROUND(Regressions!Q63, 1), NA())</f>
        <v>97.5</v>
      </c>
      <c r="P53" s="556">
        <f>IF(ISNUMBER(Regressions!R63),ROUND(Regressions!R63, 1), NA())</f>
        <v>97.5</v>
      </c>
      <c r="Q53" s="562">
        <f>IF(ISNUMBER(Regressions!S63),ROUND(Regressions!S63, 1), NA())</f>
        <v>51</v>
      </c>
      <c r="R53" s="558">
        <f>IF(ISNUMBER(Regressions!T63),ROUND(Regressions!T63, 1), NA())</f>
        <v>46.4</v>
      </c>
      <c r="S53" s="559">
        <f>IF(ISNUMBER(Regressions!U63),ROUND(Regressions!U63, 1), NA())</f>
        <v>2.6</v>
      </c>
    </row>
    <row r="54" spans="1:19" x14ac:dyDescent="0.25">
      <c r="A54" s="551" t="str">
        <f>+Introduction!$C$7</f>
        <v>Belize</v>
      </c>
      <c r="B54" s="552">
        <f>IF(ISBLANK(Regressions!B64), " ", Regressions!B64)</f>
        <v>2019</v>
      </c>
      <c r="C54" s="551" t="str">
        <f>HLOOKUP(Introduction!$G$4,nametranslations,26,FALSE)</f>
        <v>Urban</v>
      </c>
      <c r="D54" s="554">
        <f>IF(ISBLANK(Regressions!D64), " ", Regressions!D64)</f>
        <v>48523.935894584654</v>
      </c>
      <c r="E54" s="555">
        <f>IF(ISNUMBER(Regressions!E64),ROUND(Regressions!E64, 1), NA())</f>
        <v>100</v>
      </c>
      <c r="F54" s="556">
        <f>IF(ISNUMBER(Regressions!F64),ROUND(Regressions!F64, 1), NA())</f>
        <v>100</v>
      </c>
      <c r="G54" s="557">
        <f>IF(ISNUMBER(Regressions!G64),ROUND(Regressions!G64, 1), NA())</f>
        <v>87.9</v>
      </c>
      <c r="H54" s="558">
        <f>IF(ISNUMBER(Regressions!H64),ROUND(Regressions!H64, 1), NA())</f>
        <v>12.1</v>
      </c>
      <c r="I54" s="559">
        <f>IF(ISNUMBER(Regressions!I64),ROUND(Regressions!I64, 1), NA())</f>
        <v>0</v>
      </c>
      <c r="J54" s="560">
        <f>IF(ISNUMBER(Regressions!K64),ROUND(Regressions!K64, 1), NA())</f>
        <v>96.8</v>
      </c>
      <c r="K54" s="556">
        <f>IF(ISNUMBER(Regressions!L64),ROUND(Regressions!L64, 1), NA())</f>
        <v>89.3</v>
      </c>
      <c r="L54" s="561">
        <f>IF(ISNUMBER(Regressions!M64),ROUND(Regressions!M64, 1), NA())</f>
        <v>51.9</v>
      </c>
      <c r="M54" s="558">
        <f>IF(ISNUMBER(Regressions!N64),ROUND(Regressions!N64, 1), NA())</f>
        <v>37.4</v>
      </c>
      <c r="N54" s="559">
        <f>IF(ISNUMBER(Regressions!O64),ROUND(Regressions!O64, 1), NA())</f>
        <v>10.7</v>
      </c>
      <c r="O54" s="560">
        <f>IF(ISNUMBER(Regressions!Q64),ROUND(Regressions!Q64, 1), NA())</f>
        <v>97.5</v>
      </c>
      <c r="P54" s="556">
        <f>IF(ISNUMBER(Regressions!R64),ROUND(Regressions!R64, 1), NA())</f>
        <v>97.5</v>
      </c>
      <c r="Q54" s="562">
        <f>IF(ISNUMBER(Regressions!S64),ROUND(Regressions!S64, 1), NA())</f>
        <v>51</v>
      </c>
      <c r="R54" s="558">
        <f>IF(ISNUMBER(Regressions!T64),ROUND(Regressions!T64, 1), NA())</f>
        <v>46.4</v>
      </c>
      <c r="S54" s="559">
        <f>IF(ISNUMBER(Regressions!U64),ROUND(Regressions!U64, 1), NA())</f>
        <v>2.6</v>
      </c>
    </row>
    <row r="55" spans="1:19" ht="13.5" customHeight="1" x14ac:dyDescent="0.25">
      <c r="A55" s="551" t="str">
        <f>+Introduction!$C$7</f>
        <v>Belize</v>
      </c>
      <c r="B55" s="552">
        <f>IF(ISBLANK(Regressions!B65), " ", Regressions!B65)</f>
        <v>2020</v>
      </c>
      <c r="C55" s="551" t="str">
        <f>HLOOKUP(Introduction!$G$4,nametranslations,26,FALSE)</f>
        <v>Urban</v>
      </c>
      <c r="D55" s="554">
        <f>IF(ISBLANK(Regressions!D65), " ", Regressions!D65)</f>
        <v>48602.397583007813</v>
      </c>
      <c r="E55" s="555">
        <f>IF(ISNUMBER(Regressions!E65),ROUND(Regressions!E65, 1), NA())</f>
        <v>100</v>
      </c>
      <c r="F55" s="556">
        <f>IF(ISNUMBER(Regressions!F65),ROUND(Regressions!F65, 1), NA())</f>
        <v>100</v>
      </c>
      <c r="G55" s="557" t="e">
        <f>IF(ISNUMBER(Regressions!G65),ROUND(Regressions!G65, 1), NA())</f>
        <v>#N/A</v>
      </c>
      <c r="H55" s="558" t="e">
        <f>IF(ISNUMBER(Regressions!H65),ROUND(Regressions!H65, 1), NA())</f>
        <v>#N/A</v>
      </c>
      <c r="I55" s="559">
        <f>IF(ISNUMBER(Regressions!I65),ROUND(Regressions!I65, 1), NA())</f>
        <v>0</v>
      </c>
      <c r="J55" s="560" t="e">
        <f>IF(ISNUMBER(Regressions!K65),ROUND(Regressions!K65, 1), NA())</f>
        <v>#N/A</v>
      </c>
      <c r="K55" s="556" t="e">
        <f>IF(ISNUMBER(Regressions!L65),ROUND(Regressions!L65, 1), NA())</f>
        <v>#N/A</v>
      </c>
      <c r="L55" s="561" t="e">
        <f>IF(ISNUMBER(Regressions!M65),ROUND(Regressions!M65, 1), NA())</f>
        <v>#N/A</v>
      </c>
      <c r="M55" s="558" t="e">
        <f>IF(ISNUMBER(Regressions!N65),ROUND(Regressions!N65, 1), NA())</f>
        <v>#N/A</v>
      </c>
      <c r="N55" s="559" t="e">
        <f>IF(ISNUMBER(Regressions!O65),ROUND(Regressions!O65, 1), NA())</f>
        <v>#N/A</v>
      </c>
      <c r="O55" s="560" t="e">
        <f>IF(ISNUMBER(Regressions!Q65),ROUND(Regressions!Q65, 1), NA())</f>
        <v>#N/A</v>
      </c>
      <c r="P55" s="556" t="e">
        <f>IF(ISNUMBER(Regressions!R65),ROUND(Regressions!R65, 1), NA())</f>
        <v>#N/A</v>
      </c>
      <c r="Q55" s="562" t="e">
        <f>IF(ISNUMBER(Regressions!S65),ROUND(Regressions!S65, 1), NA())</f>
        <v>#N/A</v>
      </c>
      <c r="R55" s="558" t="e">
        <f>IF(ISNUMBER(Regressions!T65),ROUND(Regressions!T65, 1), NA())</f>
        <v>#N/A</v>
      </c>
      <c r="S55" s="559" t="e">
        <f>IF(ISNUMBER(Regressions!U65),ROUND(Regressions!U65, 1), NA())</f>
        <v>#N/A</v>
      </c>
    </row>
    <row r="56" spans="1:19" x14ac:dyDescent="0.25">
      <c r="A56" s="551" t="str">
        <f>+Introduction!$C$7</f>
        <v>Belize</v>
      </c>
      <c r="B56" s="552">
        <f>IF(ISBLANK(Regressions!B66), " ", Regressions!B66)</f>
        <v>2021</v>
      </c>
      <c r="C56" s="551" t="str">
        <f>HLOOKUP(Introduction!$G$4,nametranslations,26,FALSE)</f>
        <v>Urban</v>
      </c>
      <c r="D56" s="554">
        <f>IF(ISBLANK(Regressions!D66), " ", Regressions!D66)</f>
        <v>48814.5907957077</v>
      </c>
      <c r="E56" s="560">
        <f>IF(ISNUMBER(Regressions!E66),ROUND(Regressions!E66, 1), NA())</f>
        <v>100</v>
      </c>
      <c r="F56" s="563">
        <f>IF(ISNUMBER(Regressions!F66),ROUND(Regressions!F66, 1), NA())</f>
        <v>100</v>
      </c>
      <c r="G56" s="564" t="e">
        <f>IF(ISNUMBER(Regressions!G66),ROUND(Regressions!G66, 1), NA())</f>
        <v>#N/A</v>
      </c>
      <c r="H56" s="558" t="e">
        <f>IF(ISNUMBER(Regressions!H66),ROUND(Regressions!H66, 1), NA())</f>
        <v>#N/A</v>
      </c>
      <c r="I56" s="559">
        <f>IF(ISNUMBER(Regressions!I66),ROUND(Regressions!I66, 1), NA())</f>
        <v>0</v>
      </c>
      <c r="J56" s="560" t="e">
        <f>IF(ISNUMBER(Regressions!K66),ROUND(Regressions!K66, 1), NA())</f>
        <v>#N/A</v>
      </c>
      <c r="K56" s="563" t="e">
        <f>IF(ISNUMBER(Regressions!L66),ROUND(Regressions!L66, 1), NA())</f>
        <v>#N/A</v>
      </c>
      <c r="L56" s="565" t="e">
        <f>IF(ISNUMBER(Regressions!M66),ROUND(Regressions!M66, 1), NA())</f>
        <v>#N/A</v>
      </c>
      <c r="M56" s="558" t="e">
        <f>IF(ISNUMBER(Regressions!N66),ROUND(Regressions!N66, 1), NA())</f>
        <v>#N/A</v>
      </c>
      <c r="N56" s="559" t="e">
        <f>IF(ISNUMBER(Regressions!O66),ROUND(Regressions!O66, 1), NA())</f>
        <v>#N/A</v>
      </c>
      <c r="O56" s="560" t="e">
        <f>IF(ISNUMBER(Regressions!Q66),ROUND(Regressions!Q66, 1), NA())</f>
        <v>#N/A</v>
      </c>
      <c r="P56" s="563" t="e">
        <f>IF(ISNUMBER(Regressions!R66),ROUND(Regressions!R66, 1), NA())</f>
        <v>#N/A</v>
      </c>
      <c r="Q56" s="566" t="e">
        <f>IF(ISNUMBER(Regressions!S66),ROUND(Regressions!S66, 1), NA())</f>
        <v>#N/A</v>
      </c>
      <c r="R56" s="558" t="e">
        <f>IF(ISNUMBER(Regressions!T66),ROUND(Regressions!T66, 1), NA())</f>
        <v>#N/A</v>
      </c>
      <c r="S56" s="559" t="e">
        <f>IF(ISNUMBER(Regressions!U66),ROUND(Regressions!U66, 1), NA())</f>
        <v>#N/A</v>
      </c>
    </row>
    <row r="57" spans="1:19" x14ac:dyDescent="0.25">
      <c r="A57" s="551" t="str">
        <f>+Introduction!$C$7</f>
        <v>Belize</v>
      </c>
      <c r="B57" s="552">
        <f>IF(ISBLANK(Regressions!B67), " ", Regressions!B67)</f>
        <v>2022</v>
      </c>
      <c r="C57" s="551" t="str">
        <f>HLOOKUP(Introduction!$G$4,nametranslations,26,FALSE)</f>
        <v>Urban</v>
      </c>
      <c r="D57" s="554">
        <f>IF(ISBLANK(Regressions!D67), " ", Regressions!D67)</f>
        <v>49080.472463150028</v>
      </c>
      <c r="E57" s="555">
        <f>IF(ISNUMBER(Regressions!E67),ROUND(Regressions!E67, 1), NA())</f>
        <v>100</v>
      </c>
      <c r="F57" s="556">
        <f>IF(ISNUMBER(Regressions!F67),ROUND(Regressions!F67, 1), NA())</f>
        <v>100</v>
      </c>
      <c r="G57" s="557" t="e">
        <f>IF(ISNUMBER(Regressions!G67),ROUND(Regressions!G67, 1), NA())</f>
        <v>#N/A</v>
      </c>
      <c r="H57" s="558" t="e">
        <f>IF(ISNUMBER(Regressions!H67),ROUND(Regressions!H67, 1), NA())</f>
        <v>#N/A</v>
      </c>
      <c r="I57" s="559">
        <f>IF(ISNUMBER(Regressions!I67),ROUND(Regressions!I67, 1), NA())</f>
        <v>0</v>
      </c>
      <c r="J57" s="560" t="e">
        <f>IF(ISNUMBER(Regressions!K67),ROUND(Regressions!K67, 1), NA())</f>
        <v>#N/A</v>
      </c>
      <c r="K57" s="556" t="e">
        <f>IF(ISNUMBER(Regressions!L67),ROUND(Regressions!L67, 1), NA())</f>
        <v>#N/A</v>
      </c>
      <c r="L57" s="561" t="e">
        <f>IF(ISNUMBER(Regressions!M67),ROUND(Regressions!M67, 1), NA())</f>
        <v>#N/A</v>
      </c>
      <c r="M57" s="558" t="e">
        <f>IF(ISNUMBER(Regressions!N67),ROUND(Regressions!N67, 1), NA())</f>
        <v>#N/A</v>
      </c>
      <c r="N57" s="559" t="e">
        <f>IF(ISNUMBER(Regressions!O67),ROUND(Regressions!O67, 1), NA())</f>
        <v>#N/A</v>
      </c>
      <c r="O57" s="560" t="e">
        <f>IF(ISNUMBER(Regressions!Q67),ROUND(Regressions!Q67, 1), NA())</f>
        <v>#N/A</v>
      </c>
      <c r="P57" s="556" t="e">
        <f>IF(ISNUMBER(Regressions!R67),ROUND(Regressions!R67, 1), NA())</f>
        <v>#N/A</v>
      </c>
      <c r="Q57" s="562" t="e">
        <f>IF(ISNUMBER(Regressions!S67),ROUND(Regressions!S67, 1), NA())</f>
        <v>#N/A</v>
      </c>
      <c r="R57" s="558" t="e">
        <f>IF(ISNUMBER(Regressions!T67),ROUND(Regressions!T67, 1), NA())</f>
        <v>#N/A</v>
      </c>
      <c r="S57" s="559" t="e">
        <f>IF(ISNUMBER(Regressions!U67),ROUND(Regressions!U67, 1), NA())</f>
        <v>#N/A</v>
      </c>
    </row>
    <row r="58" spans="1:19" x14ac:dyDescent="0.25">
      <c r="A58" s="551" t="str">
        <f>+Introduction!$C$7</f>
        <v>Belize</v>
      </c>
      <c r="B58" s="552">
        <f>IF(ISBLANK(Regressions!B68), " ", Regressions!B68)</f>
        <v>2023</v>
      </c>
      <c r="C58" s="551" t="str">
        <f>HLOOKUP(Introduction!$G$4,nametranslations,26,FALSE)</f>
        <v>Urban</v>
      </c>
      <c r="D58" s="554">
        <f>IF(ISBLANK(Regressions!D68), " ", Regressions!D68)</f>
        <v>49348.552209472655</v>
      </c>
      <c r="E58" s="555">
        <f>IF(ISNUMBER(Regressions!E68),ROUND(Regressions!E68, 1), NA())</f>
        <v>100</v>
      </c>
      <c r="F58" s="556">
        <f>IF(ISNUMBER(Regressions!F68),ROUND(Regressions!F68, 1), NA())</f>
        <v>100</v>
      </c>
      <c r="G58" s="557" t="e">
        <f>IF(ISNUMBER(Regressions!G68),ROUND(Regressions!G68, 1), NA())</f>
        <v>#N/A</v>
      </c>
      <c r="H58" s="558" t="e">
        <f>IF(ISNUMBER(Regressions!H68),ROUND(Regressions!H68, 1), NA())</f>
        <v>#N/A</v>
      </c>
      <c r="I58" s="559">
        <f>IF(ISNUMBER(Regressions!I68),ROUND(Regressions!I68, 1), NA())</f>
        <v>0</v>
      </c>
      <c r="J58" s="560" t="e">
        <f>IF(ISNUMBER(Regressions!K68),ROUND(Regressions!K68, 1), NA())</f>
        <v>#N/A</v>
      </c>
      <c r="K58" s="556" t="e">
        <f>IF(ISNUMBER(Regressions!L68),ROUND(Regressions!L68, 1), NA())</f>
        <v>#N/A</v>
      </c>
      <c r="L58" s="561" t="e">
        <f>IF(ISNUMBER(Regressions!M68),ROUND(Regressions!M68, 1), NA())</f>
        <v>#N/A</v>
      </c>
      <c r="M58" s="558" t="e">
        <f>IF(ISNUMBER(Regressions!N68),ROUND(Regressions!N68, 1), NA())</f>
        <v>#N/A</v>
      </c>
      <c r="N58" s="559" t="e">
        <f>IF(ISNUMBER(Regressions!O68),ROUND(Regressions!O68, 1), NA())</f>
        <v>#N/A</v>
      </c>
      <c r="O58" s="560" t="e">
        <f>IF(ISNUMBER(Regressions!Q68),ROUND(Regressions!Q68, 1), NA())</f>
        <v>#N/A</v>
      </c>
      <c r="P58" s="556" t="e">
        <f>IF(ISNUMBER(Regressions!R68),ROUND(Regressions!R68, 1), NA())</f>
        <v>#N/A</v>
      </c>
      <c r="Q58" s="562" t="e">
        <f>IF(ISNUMBER(Regressions!S68),ROUND(Regressions!S68, 1), NA())</f>
        <v>#N/A</v>
      </c>
      <c r="R58" s="558" t="e">
        <f>IF(ISNUMBER(Regressions!T68),ROUND(Regressions!T68, 1), NA())</f>
        <v>#N/A</v>
      </c>
      <c r="S58" s="559" t="e">
        <f>IF(ISNUMBER(Regressions!U68),ROUND(Regressions!U68, 1), NA())</f>
        <v>#N/A</v>
      </c>
    </row>
    <row r="59" spans="1:19" x14ac:dyDescent="0.25">
      <c r="A59" s="551" t="str">
        <f>+Introduction!$C$7</f>
        <v>Belize</v>
      </c>
      <c r="B59" s="552">
        <f>IF(ISBLANK(Regressions!B69), " ", Regressions!B69)</f>
        <v>2024</v>
      </c>
      <c r="C59" s="551" t="str">
        <f>HLOOKUP(Introduction!$G$4,nametranslations,26,FALSE)</f>
        <v>Urban</v>
      </c>
      <c r="D59" s="554">
        <f>IF(ISBLANK(Regressions!D69), " ", Regressions!D69)</f>
        <v>49300.274976997374</v>
      </c>
      <c r="E59" s="555">
        <f>IF(ISNUMBER(Regressions!E69),ROUND(Regressions!E69, 1), NA())</f>
        <v>100</v>
      </c>
      <c r="F59" s="556">
        <f>IF(ISNUMBER(Regressions!F69),ROUND(Regressions!F69, 1), NA())</f>
        <v>100</v>
      </c>
      <c r="G59" s="557" t="e">
        <f>IF(ISNUMBER(Regressions!G69),ROUND(Regressions!G69, 1), NA())</f>
        <v>#N/A</v>
      </c>
      <c r="H59" s="558" t="e">
        <f>IF(ISNUMBER(Regressions!H69),ROUND(Regressions!H69, 1), NA())</f>
        <v>#N/A</v>
      </c>
      <c r="I59" s="559">
        <f>IF(ISNUMBER(Regressions!I69),ROUND(Regressions!I69, 1), NA())</f>
        <v>0</v>
      </c>
      <c r="J59" s="560" t="e">
        <f>IF(ISNUMBER(Regressions!K69),ROUND(Regressions!K69, 1), NA())</f>
        <v>#N/A</v>
      </c>
      <c r="K59" s="556" t="e">
        <f>IF(ISNUMBER(Regressions!L69),ROUND(Regressions!L69, 1), NA())</f>
        <v>#N/A</v>
      </c>
      <c r="L59" s="561" t="e">
        <f>IF(ISNUMBER(Regressions!M69),ROUND(Regressions!M69, 1), NA())</f>
        <v>#N/A</v>
      </c>
      <c r="M59" s="558" t="e">
        <f>IF(ISNUMBER(Regressions!N69),ROUND(Regressions!N69, 1), NA())</f>
        <v>#N/A</v>
      </c>
      <c r="N59" s="559" t="e">
        <f>IF(ISNUMBER(Regressions!O69),ROUND(Regressions!O69, 1), NA())</f>
        <v>#N/A</v>
      </c>
      <c r="O59" s="560" t="e">
        <f>IF(ISNUMBER(Regressions!Q69),ROUND(Regressions!Q69, 1), NA())</f>
        <v>#N/A</v>
      </c>
      <c r="P59" s="556" t="e">
        <f>IF(ISNUMBER(Regressions!R69),ROUND(Regressions!R69, 1), NA())</f>
        <v>#N/A</v>
      </c>
      <c r="Q59" s="562" t="e">
        <f>IF(ISNUMBER(Regressions!S69),ROUND(Regressions!S69, 1), NA())</f>
        <v>#N/A</v>
      </c>
      <c r="R59" s="558" t="e">
        <f>IF(ISNUMBER(Regressions!T69),ROUND(Regressions!T69, 1), NA())</f>
        <v>#N/A</v>
      </c>
      <c r="S59" s="559" t="e">
        <f>IF(ISNUMBER(Regressions!U69),ROUND(Regressions!U69, 1), NA())</f>
        <v>#N/A</v>
      </c>
    </row>
    <row r="60" spans="1:19" x14ac:dyDescent="0.25">
      <c r="A60" s="567" t="str">
        <f>+Introduction!$C$7</f>
        <v>Belize</v>
      </c>
      <c r="B60" s="568">
        <f>IF(ISBLANK(Regressions!B70), " ", Regressions!B70)</f>
        <v>2025</v>
      </c>
      <c r="C60" s="567" t="str">
        <f>HLOOKUP(Introduction!$G$4,nametranslations,26,FALSE)</f>
        <v>Urban</v>
      </c>
      <c r="D60" s="569">
        <f>IF(ISBLANK(Regressions!D70), " ", Regressions!D70)</f>
        <v>52589.706327438354</v>
      </c>
      <c r="E60" s="570">
        <f>IF(ISNUMBER(Regressions!E70),ROUND(Regressions!E70, 1), NA())</f>
        <v>100</v>
      </c>
      <c r="F60" s="571">
        <f>IF(ISNUMBER(Regressions!F70),ROUND(Regressions!F70, 1), NA())</f>
        <v>100</v>
      </c>
      <c r="G60" s="572" t="e">
        <f>IF(ISNUMBER(Regressions!G70),ROUND(Regressions!G70, 1), NA())</f>
        <v>#N/A</v>
      </c>
      <c r="H60" s="573" t="e">
        <f>IF(ISNUMBER(Regressions!H70),ROUND(Regressions!H70, 1), NA())</f>
        <v>#N/A</v>
      </c>
      <c r="I60" s="574">
        <f>IF(ISNUMBER(Regressions!I70),ROUND(Regressions!I70, 1), NA())</f>
        <v>0</v>
      </c>
      <c r="J60" s="575" t="e">
        <f>IF(ISNUMBER(Regressions!K70),ROUND(Regressions!K70, 1), NA())</f>
        <v>#N/A</v>
      </c>
      <c r="K60" s="571" t="e">
        <f>IF(ISNUMBER(Regressions!L70),ROUND(Regressions!L70, 1), NA())</f>
        <v>#N/A</v>
      </c>
      <c r="L60" s="576" t="e">
        <f>IF(ISNUMBER(Regressions!M70),ROUND(Regressions!M70, 1), NA())</f>
        <v>#N/A</v>
      </c>
      <c r="M60" s="573" t="e">
        <f>IF(ISNUMBER(Regressions!N70),ROUND(Regressions!N70, 1), NA())</f>
        <v>#N/A</v>
      </c>
      <c r="N60" s="574" t="e">
        <f>IF(ISNUMBER(Regressions!O70),ROUND(Regressions!O70, 1), NA())</f>
        <v>#N/A</v>
      </c>
      <c r="O60" s="575" t="e">
        <f>IF(ISNUMBER(Regressions!Q70),ROUND(Regressions!Q70, 1), NA())</f>
        <v>#N/A</v>
      </c>
      <c r="P60" s="571" t="e">
        <f>IF(ISNUMBER(Regressions!R70),ROUND(Regressions!R70, 1), NA())</f>
        <v>#N/A</v>
      </c>
      <c r="Q60" s="577" t="e">
        <f>IF(ISNUMBER(Regressions!S70),ROUND(Regressions!S70, 1), NA())</f>
        <v>#N/A</v>
      </c>
      <c r="R60" s="573" t="e">
        <f>IF(ISNUMBER(Regressions!T70),ROUND(Regressions!T70, 1), NA())</f>
        <v>#N/A</v>
      </c>
      <c r="S60" s="574" t="e">
        <f>IF(ISNUMBER(Regressions!U70),ROUND(Regressions!U70, 1), NA())</f>
        <v>#N/A</v>
      </c>
    </row>
    <row r="61" spans="1:19" hidden="1" x14ac:dyDescent="0.25">
      <c r="A61" s="551" t="str">
        <f>+Introduction!$C$7</f>
        <v>Belize</v>
      </c>
      <c r="B61" s="552">
        <f>IF(ISBLANK(Regressions!B71), " ", Regressions!B71)</f>
        <v>2026</v>
      </c>
      <c r="C61" s="551" t="str">
        <f>HLOOKUP(Introduction!$G$4,nametranslations,26,FALSE)</f>
        <v>Urban</v>
      </c>
      <c r="D61" s="554" t="str">
        <f>IF(ISBLANK(Regressions!D71), " ", Regressions!D71)</f>
        <v xml:space="preserve"> </v>
      </c>
      <c r="E61" s="555">
        <f>IF(ISNUMBER(Regressions!E71),ROUND(Regressions!E71, 1), NA())</f>
        <v>100</v>
      </c>
      <c r="F61" s="556">
        <f>IF(ISNUMBER(Regressions!F71),ROUND(Regressions!F71, 1), NA())</f>
        <v>100</v>
      </c>
      <c r="G61" s="557" t="e">
        <f>IF(ISNUMBER(Regressions!G71),ROUND(Regressions!G71, 1), NA())</f>
        <v>#N/A</v>
      </c>
      <c r="H61" s="558" t="e">
        <f>IF(ISNUMBER(Regressions!H71),ROUND(Regressions!H71, 1), NA())</f>
        <v>#N/A</v>
      </c>
      <c r="I61" s="559">
        <f>IF(ISNUMBER(Regressions!I71),ROUND(Regressions!I71, 1), NA())</f>
        <v>0</v>
      </c>
      <c r="J61" s="560" t="e">
        <f>IF(ISNUMBER(Regressions!K71),ROUND(Regressions!K71, 1), NA())</f>
        <v>#N/A</v>
      </c>
      <c r="K61" s="556" t="e">
        <f>IF(ISNUMBER(Regressions!L71),ROUND(Regressions!L71, 1), NA())</f>
        <v>#N/A</v>
      </c>
      <c r="L61" s="561" t="e">
        <f>IF(ISNUMBER(Regressions!M71),ROUND(Regressions!M71, 1), NA())</f>
        <v>#N/A</v>
      </c>
      <c r="M61" s="558" t="e">
        <f>IF(ISNUMBER(Regressions!N71),ROUND(Regressions!N71, 1), NA())</f>
        <v>#N/A</v>
      </c>
      <c r="N61" s="559" t="e">
        <f>IF(ISNUMBER(Regressions!O71),ROUND(Regressions!O71, 1), NA())</f>
        <v>#N/A</v>
      </c>
      <c r="O61" s="560" t="e">
        <f>IF(ISNUMBER(Regressions!Q71),ROUND(Regressions!Q71, 1), NA())</f>
        <v>#N/A</v>
      </c>
      <c r="P61" s="556" t="e">
        <f>IF(ISNUMBER(Regressions!R71),ROUND(Regressions!R71, 1), NA())</f>
        <v>#N/A</v>
      </c>
      <c r="Q61" s="562" t="e">
        <f>IF(ISNUMBER(Regressions!S71),ROUND(Regressions!S71, 1), NA())</f>
        <v>#N/A</v>
      </c>
      <c r="R61" s="558" t="e">
        <f>IF(ISNUMBER(Regressions!T71),ROUND(Regressions!T71, 1), NA())</f>
        <v>#N/A</v>
      </c>
      <c r="S61" s="559" t="e">
        <f>IF(ISNUMBER(Regressions!U71),ROUND(Regressions!U71, 1), NA())</f>
        <v>#N/A</v>
      </c>
    </row>
    <row r="62" spans="1:19" hidden="1" x14ac:dyDescent="0.25">
      <c r="A62" s="551" t="str">
        <f>+Introduction!$C$7</f>
        <v>Belize</v>
      </c>
      <c r="B62" s="552">
        <f>IF(ISBLANK(Regressions!B72), " ", Regressions!B72)</f>
        <v>2027</v>
      </c>
      <c r="C62" s="551" t="str">
        <f>HLOOKUP(Introduction!$G$4,nametranslations,26,FALSE)</f>
        <v>Urban</v>
      </c>
      <c r="D62" s="554" t="str">
        <f>IF(ISBLANK(Regressions!D72), " ", Regressions!D72)</f>
        <v xml:space="preserve"> </v>
      </c>
      <c r="E62" s="555">
        <f>IF(ISNUMBER(Regressions!E72),ROUND(Regressions!E72, 1), NA())</f>
        <v>100</v>
      </c>
      <c r="F62" s="556">
        <f>IF(ISNUMBER(Regressions!F72),ROUND(Regressions!F72, 1), NA())</f>
        <v>100</v>
      </c>
      <c r="G62" s="557" t="e">
        <f>IF(ISNUMBER(Regressions!G72),ROUND(Regressions!G72, 1), NA())</f>
        <v>#N/A</v>
      </c>
      <c r="H62" s="558" t="e">
        <f>IF(ISNUMBER(Regressions!H72),ROUND(Regressions!H72, 1), NA())</f>
        <v>#N/A</v>
      </c>
      <c r="I62" s="559">
        <f>IF(ISNUMBER(Regressions!I72),ROUND(Regressions!I72, 1), NA())</f>
        <v>0</v>
      </c>
      <c r="J62" s="560" t="e">
        <f>IF(ISNUMBER(Regressions!K72),ROUND(Regressions!K72, 1), NA())</f>
        <v>#N/A</v>
      </c>
      <c r="K62" s="556" t="e">
        <f>IF(ISNUMBER(Regressions!L72),ROUND(Regressions!L72, 1), NA())</f>
        <v>#N/A</v>
      </c>
      <c r="L62" s="561" t="e">
        <f>IF(ISNUMBER(Regressions!M72),ROUND(Regressions!M72, 1), NA())</f>
        <v>#N/A</v>
      </c>
      <c r="M62" s="558" t="e">
        <f>IF(ISNUMBER(Regressions!N72),ROUND(Regressions!N72, 1), NA())</f>
        <v>#N/A</v>
      </c>
      <c r="N62" s="559" t="e">
        <f>IF(ISNUMBER(Regressions!O72),ROUND(Regressions!O72, 1), NA())</f>
        <v>#N/A</v>
      </c>
      <c r="O62" s="560" t="e">
        <f>IF(ISNUMBER(Regressions!Q72),ROUND(Regressions!Q72, 1), NA())</f>
        <v>#N/A</v>
      </c>
      <c r="P62" s="556" t="e">
        <f>IF(ISNUMBER(Regressions!R72),ROUND(Regressions!R72, 1), NA())</f>
        <v>#N/A</v>
      </c>
      <c r="Q62" s="562" t="e">
        <f>IF(ISNUMBER(Regressions!S72),ROUND(Regressions!S72, 1), NA())</f>
        <v>#N/A</v>
      </c>
      <c r="R62" s="558" t="e">
        <f>IF(ISNUMBER(Regressions!T72),ROUND(Regressions!T72, 1), NA())</f>
        <v>#N/A</v>
      </c>
      <c r="S62" s="559" t="e">
        <f>IF(ISNUMBER(Regressions!U72),ROUND(Regressions!U72, 1), NA())</f>
        <v>#N/A</v>
      </c>
    </row>
    <row r="63" spans="1:19" hidden="1" x14ac:dyDescent="0.25">
      <c r="A63" s="551" t="str">
        <f>+Introduction!$C$7</f>
        <v>Belize</v>
      </c>
      <c r="B63" s="552">
        <f>IF(ISBLANK(Regressions!B73), " ", Regressions!B73)</f>
        <v>2028</v>
      </c>
      <c r="C63" s="551" t="str">
        <f>HLOOKUP(Introduction!$G$4,nametranslations,26,FALSE)</f>
        <v>Urban</v>
      </c>
      <c r="D63" s="554" t="str">
        <f>IF(ISBLANK(Regressions!D73), " ", Regressions!D73)</f>
        <v xml:space="preserve"> </v>
      </c>
      <c r="E63" s="555">
        <f>IF(ISNUMBER(Regressions!E73),ROUND(Regressions!E73, 1), NA())</f>
        <v>100</v>
      </c>
      <c r="F63" s="556">
        <f>IF(ISNUMBER(Regressions!F73),ROUND(Regressions!F73, 1), NA())</f>
        <v>100</v>
      </c>
      <c r="G63" s="557" t="e">
        <f>IF(ISNUMBER(Regressions!G73),ROUND(Regressions!G73, 1), NA())</f>
        <v>#N/A</v>
      </c>
      <c r="H63" s="558" t="e">
        <f>IF(ISNUMBER(Regressions!H73),ROUND(Regressions!H73, 1), NA())</f>
        <v>#N/A</v>
      </c>
      <c r="I63" s="559">
        <f>IF(ISNUMBER(Regressions!I73),ROUND(Regressions!I73, 1), NA())</f>
        <v>0</v>
      </c>
      <c r="J63" s="560" t="e">
        <f>IF(ISNUMBER(Regressions!K73),ROUND(Regressions!K73, 1), NA())</f>
        <v>#N/A</v>
      </c>
      <c r="K63" s="556" t="e">
        <f>IF(ISNUMBER(Regressions!L73),ROUND(Regressions!L73, 1), NA())</f>
        <v>#N/A</v>
      </c>
      <c r="L63" s="561" t="e">
        <f>IF(ISNUMBER(Regressions!M73),ROUND(Regressions!M73, 1), NA())</f>
        <v>#N/A</v>
      </c>
      <c r="M63" s="558" t="e">
        <f>IF(ISNUMBER(Regressions!N73),ROUND(Regressions!N73, 1), NA())</f>
        <v>#N/A</v>
      </c>
      <c r="N63" s="559" t="e">
        <f>IF(ISNUMBER(Regressions!O73),ROUND(Regressions!O73, 1), NA())</f>
        <v>#N/A</v>
      </c>
      <c r="O63" s="560" t="e">
        <f>IF(ISNUMBER(Regressions!Q73),ROUND(Regressions!Q73, 1), NA())</f>
        <v>#N/A</v>
      </c>
      <c r="P63" s="556" t="e">
        <f>IF(ISNUMBER(Regressions!R73),ROUND(Regressions!R73, 1), NA())</f>
        <v>#N/A</v>
      </c>
      <c r="Q63" s="562" t="e">
        <f>IF(ISNUMBER(Regressions!S73),ROUND(Regressions!S73, 1), NA())</f>
        <v>#N/A</v>
      </c>
      <c r="R63" s="558" t="e">
        <f>IF(ISNUMBER(Regressions!T73),ROUND(Regressions!T73, 1), NA())</f>
        <v>#N/A</v>
      </c>
      <c r="S63" s="559" t="e">
        <f>IF(ISNUMBER(Regressions!U73),ROUND(Regressions!U73, 1), NA())</f>
        <v>#N/A</v>
      </c>
    </row>
    <row r="64" spans="1:19" hidden="1" x14ac:dyDescent="0.25">
      <c r="A64" s="551" t="str">
        <f>+Introduction!$C$7</f>
        <v>Belize</v>
      </c>
      <c r="B64" s="552">
        <f>IF(ISBLANK(Regressions!B74), " ", Regressions!B74)</f>
        <v>2029</v>
      </c>
      <c r="C64" s="551" t="str">
        <f>HLOOKUP(Introduction!$G$4,nametranslations,26,FALSE)</f>
        <v>Urban</v>
      </c>
      <c r="D64" s="554" t="str">
        <f>IF(ISBLANK(Regressions!D74), " ", Regressions!D74)</f>
        <v xml:space="preserve"> </v>
      </c>
      <c r="E64" s="555">
        <f>IF(ISNUMBER(Regressions!E74),ROUND(Regressions!E74, 1), NA())</f>
        <v>100</v>
      </c>
      <c r="F64" s="556">
        <f>IF(ISNUMBER(Regressions!F74),ROUND(Regressions!F74, 1), NA())</f>
        <v>100</v>
      </c>
      <c r="G64" s="557" t="e">
        <f>IF(ISNUMBER(Regressions!G74),ROUND(Regressions!G74, 1), NA())</f>
        <v>#N/A</v>
      </c>
      <c r="H64" s="558" t="e">
        <f>IF(ISNUMBER(Regressions!H74),ROUND(Regressions!H74, 1), NA())</f>
        <v>#N/A</v>
      </c>
      <c r="I64" s="559">
        <f>IF(ISNUMBER(Regressions!I74),ROUND(Regressions!I74, 1), NA())</f>
        <v>0</v>
      </c>
      <c r="J64" s="560" t="e">
        <f>IF(ISNUMBER(Regressions!K74),ROUND(Regressions!K74, 1), NA())</f>
        <v>#N/A</v>
      </c>
      <c r="K64" s="556" t="e">
        <f>IF(ISNUMBER(Regressions!L74),ROUND(Regressions!L74, 1), NA())</f>
        <v>#N/A</v>
      </c>
      <c r="L64" s="561" t="e">
        <f>IF(ISNUMBER(Regressions!M74),ROUND(Regressions!M74, 1), NA())</f>
        <v>#N/A</v>
      </c>
      <c r="M64" s="558" t="e">
        <f>IF(ISNUMBER(Regressions!N74),ROUND(Regressions!N74, 1), NA())</f>
        <v>#N/A</v>
      </c>
      <c r="N64" s="559" t="e">
        <f>IF(ISNUMBER(Regressions!O74),ROUND(Regressions!O74, 1), NA())</f>
        <v>#N/A</v>
      </c>
      <c r="O64" s="560" t="e">
        <f>IF(ISNUMBER(Regressions!Q74),ROUND(Regressions!Q74, 1), NA())</f>
        <v>#N/A</v>
      </c>
      <c r="P64" s="556" t="e">
        <f>IF(ISNUMBER(Regressions!R74),ROUND(Regressions!R74, 1), NA())</f>
        <v>#N/A</v>
      </c>
      <c r="Q64" s="562" t="e">
        <f>IF(ISNUMBER(Regressions!S74),ROUND(Regressions!S74, 1), NA())</f>
        <v>#N/A</v>
      </c>
      <c r="R64" s="558" t="e">
        <f>IF(ISNUMBER(Regressions!T74),ROUND(Regressions!T74, 1), NA())</f>
        <v>#N/A</v>
      </c>
      <c r="S64" s="559" t="e">
        <f>IF(ISNUMBER(Regressions!U74),ROUND(Regressions!U74, 1), NA())</f>
        <v>#N/A</v>
      </c>
    </row>
    <row r="65" spans="1:19" hidden="1" x14ac:dyDescent="0.25">
      <c r="A65" s="551" t="str">
        <f>+Introduction!$C$7</f>
        <v>Belize</v>
      </c>
      <c r="B65" s="552">
        <f>IF(ISBLANK(Regressions!B75), " ", Regressions!B75)</f>
        <v>2030</v>
      </c>
      <c r="C65" s="551" t="str">
        <f>HLOOKUP(Introduction!$G$4,nametranslations,26,FALSE)</f>
        <v>Urban</v>
      </c>
      <c r="D65" s="554" t="str">
        <f>IF(ISBLANK(Regressions!D75), " ", Regressions!D75)</f>
        <v xml:space="preserve"> </v>
      </c>
      <c r="E65" s="555">
        <f>IF(ISNUMBER(Regressions!E75),ROUND(Regressions!E75, 1), NA())</f>
        <v>100</v>
      </c>
      <c r="F65" s="556">
        <f>IF(ISNUMBER(Regressions!F75),ROUND(Regressions!F75, 1), NA())</f>
        <v>100</v>
      </c>
      <c r="G65" s="557" t="e">
        <f>IF(ISNUMBER(Regressions!G75),ROUND(Regressions!G75, 1), NA())</f>
        <v>#N/A</v>
      </c>
      <c r="H65" s="558" t="e">
        <f>IF(ISNUMBER(Regressions!H75),ROUND(Regressions!H75, 1), NA())</f>
        <v>#N/A</v>
      </c>
      <c r="I65" s="559">
        <f>IF(ISNUMBER(Regressions!I75),ROUND(Regressions!I75, 1), NA())</f>
        <v>0</v>
      </c>
      <c r="J65" s="560" t="e">
        <f>IF(ISNUMBER(Regressions!K75),ROUND(Regressions!K75, 1), NA())</f>
        <v>#N/A</v>
      </c>
      <c r="K65" s="556" t="e">
        <f>IF(ISNUMBER(Regressions!L75),ROUND(Regressions!L75, 1), NA())</f>
        <v>#N/A</v>
      </c>
      <c r="L65" s="561" t="e">
        <f>IF(ISNUMBER(Regressions!M75),ROUND(Regressions!M75, 1), NA())</f>
        <v>#N/A</v>
      </c>
      <c r="M65" s="558" t="e">
        <f>IF(ISNUMBER(Regressions!N75),ROUND(Regressions!N75, 1), NA())</f>
        <v>#N/A</v>
      </c>
      <c r="N65" s="559" t="e">
        <f>IF(ISNUMBER(Regressions!O75),ROUND(Regressions!O75, 1), NA())</f>
        <v>#N/A</v>
      </c>
      <c r="O65" s="560" t="e">
        <f>IF(ISNUMBER(Regressions!Q75),ROUND(Regressions!Q75, 1), NA())</f>
        <v>#N/A</v>
      </c>
      <c r="P65" s="556" t="e">
        <f>IF(ISNUMBER(Regressions!R75),ROUND(Regressions!R75, 1), NA())</f>
        <v>#N/A</v>
      </c>
      <c r="Q65" s="562" t="e">
        <f>IF(ISNUMBER(Regressions!S75),ROUND(Regressions!S75, 1), NA())</f>
        <v>#N/A</v>
      </c>
      <c r="R65" s="558" t="e">
        <f>IF(ISNUMBER(Regressions!T75),ROUND(Regressions!T75, 1), NA())</f>
        <v>#N/A</v>
      </c>
      <c r="S65" s="559" t="e">
        <f>IF(ISNUMBER(Regressions!U75),ROUND(Regressions!U75, 1), NA())</f>
        <v>#N/A</v>
      </c>
    </row>
    <row r="66" spans="1:19" x14ac:dyDescent="0.25">
      <c r="A66" s="551" t="str">
        <f>+Introduction!$C$7</f>
        <v>Belize</v>
      </c>
      <c r="B66" s="552">
        <f>IF(ISBLANK(Regressions!B76), " ", Regressions!B76)</f>
        <v>2000</v>
      </c>
      <c r="C66" s="551" t="str">
        <f>HLOOKUP(Introduction!$G$4,nametranslations,25,FALSE)</f>
        <v>Rural</v>
      </c>
      <c r="D66" s="554">
        <f>IF(ISBLANK(Regressions!D76), " ", Regressions!D76)</f>
        <v>46652.495836906433</v>
      </c>
      <c r="E66" s="555" t="e">
        <f>IF(ISNUMBER(Regressions!E76),ROUND(Regressions!E76, 1), NA())</f>
        <v>#N/A</v>
      </c>
      <c r="F66" s="556" t="e">
        <f>IF(ISNUMBER(Regressions!F76),ROUND(Regressions!F76, 1), NA())</f>
        <v>#N/A</v>
      </c>
      <c r="G66" s="557" t="e">
        <f>IF(ISNUMBER(Regressions!G76),ROUND(Regressions!G76, 1), NA())</f>
        <v>#N/A</v>
      </c>
      <c r="H66" s="558" t="e">
        <f>IF(ISNUMBER(Regressions!H76),ROUND(Regressions!H76, 1), NA())</f>
        <v>#N/A</v>
      </c>
      <c r="I66" s="559" t="e">
        <f>IF(ISNUMBER(Regressions!I76),ROUND(Regressions!I76, 1), NA())</f>
        <v>#N/A</v>
      </c>
      <c r="J66" s="560" t="e">
        <f>IF(ISNUMBER(Regressions!K76),ROUND(Regressions!K76, 1), NA())</f>
        <v>#N/A</v>
      </c>
      <c r="K66" s="556" t="e">
        <f>IF(ISNUMBER(Regressions!L76),ROUND(Regressions!L76, 1), NA())</f>
        <v>#N/A</v>
      </c>
      <c r="L66" s="561" t="e">
        <f>IF(ISNUMBER(Regressions!M76),ROUND(Regressions!M76, 1), NA())</f>
        <v>#N/A</v>
      </c>
      <c r="M66" s="558" t="e">
        <f>IF(ISNUMBER(Regressions!N76),ROUND(Regressions!N76, 1), NA())</f>
        <v>#N/A</v>
      </c>
      <c r="N66" s="559" t="e">
        <f>IF(ISNUMBER(Regressions!O76),ROUND(Regressions!O76, 1), NA())</f>
        <v>#N/A</v>
      </c>
      <c r="O66" s="560" t="e">
        <f>IF(ISNUMBER(Regressions!Q76),ROUND(Regressions!Q76, 1), NA())</f>
        <v>#N/A</v>
      </c>
      <c r="P66" s="556" t="e">
        <f>IF(ISNUMBER(Regressions!R76),ROUND(Regressions!R76, 1), NA())</f>
        <v>#N/A</v>
      </c>
      <c r="Q66" s="562" t="e">
        <f>IF(ISNUMBER(Regressions!S76),ROUND(Regressions!S76, 1), NA())</f>
        <v>#N/A</v>
      </c>
      <c r="R66" s="558" t="e">
        <f>IF(ISNUMBER(Regressions!T76),ROUND(Regressions!T76, 1), NA())</f>
        <v>#N/A</v>
      </c>
      <c r="S66" s="559" t="e">
        <f>IF(ISNUMBER(Regressions!U76),ROUND(Regressions!U76, 1), NA())</f>
        <v>#N/A</v>
      </c>
    </row>
    <row r="67" spans="1:19" x14ac:dyDescent="0.25">
      <c r="A67" s="551" t="str">
        <f>+Introduction!$C$7</f>
        <v>Belize</v>
      </c>
      <c r="B67" s="552">
        <f>IF(ISBLANK(Regressions!B77), " ", Regressions!B77)</f>
        <v>2001</v>
      </c>
      <c r="C67" s="551" t="str">
        <f>HLOOKUP(Introduction!$G$4,nametranslations,25,FALSE)</f>
        <v>Rural</v>
      </c>
      <c r="D67" s="554">
        <f>IF(ISBLANK(Regressions!D77), " ", Regressions!D77)</f>
        <v>47509.790508728023</v>
      </c>
      <c r="E67" s="555" t="e">
        <f>IF(ISNUMBER(Regressions!E77),ROUND(Regressions!E77, 1), NA())</f>
        <v>#N/A</v>
      </c>
      <c r="F67" s="556" t="e">
        <f>IF(ISNUMBER(Regressions!F77),ROUND(Regressions!F77, 1), NA())</f>
        <v>#N/A</v>
      </c>
      <c r="G67" s="557" t="e">
        <f>IF(ISNUMBER(Regressions!G77),ROUND(Regressions!G77, 1), NA())</f>
        <v>#N/A</v>
      </c>
      <c r="H67" s="558" t="e">
        <f>IF(ISNUMBER(Regressions!H77),ROUND(Regressions!H77, 1), NA())</f>
        <v>#N/A</v>
      </c>
      <c r="I67" s="559" t="e">
        <f>IF(ISNUMBER(Regressions!I77),ROUND(Regressions!I77, 1), NA())</f>
        <v>#N/A</v>
      </c>
      <c r="J67" s="560" t="e">
        <f>IF(ISNUMBER(Regressions!K77),ROUND(Regressions!K77, 1), NA())</f>
        <v>#N/A</v>
      </c>
      <c r="K67" s="556" t="e">
        <f>IF(ISNUMBER(Regressions!L77),ROUND(Regressions!L77, 1), NA())</f>
        <v>#N/A</v>
      </c>
      <c r="L67" s="561" t="e">
        <f>IF(ISNUMBER(Regressions!M77),ROUND(Regressions!M77, 1), NA())</f>
        <v>#N/A</v>
      </c>
      <c r="M67" s="558" t="e">
        <f>IF(ISNUMBER(Regressions!N77),ROUND(Regressions!N77, 1), NA())</f>
        <v>#N/A</v>
      </c>
      <c r="N67" s="559" t="e">
        <f>IF(ISNUMBER(Regressions!O77),ROUND(Regressions!O77, 1), NA())</f>
        <v>#N/A</v>
      </c>
      <c r="O67" s="560" t="e">
        <f>IF(ISNUMBER(Regressions!Q77),ROUND(Regressions!Q77, 1), NA())</f>
        <v>#N/A</v>
      </c>
      <c r="P67" s="556" t="e">
        <f>IF(ISNUMBER(Regressions!R77),ROUND(Regressions!R77, 1), NA())</f>
        <v>#N/A</v>
      </c>
      <c r="Q67" s="562" t="e">
        <f>IF(ISNUMBER(Regressions!S77),ROUND(Regressions!S77, 1), NA())</f>
        <v>#N/A</v>
      </c>
      <c r="R67" s="558" t="e">
        <f>IF(ISNUMBER(Regressions!T77),ROUND(Regressions!T77, 1), NA())</f>
        <v>#N/A</v>
      </c>
      <c r="S67" s="559" t="e">
        <f>IF(ISNUMBER(Regressions!U77),ROUND(Regressions!U77, 1), NA())</f>
        <v>#N/A</v>
      </c>
    </row>
    <row r="68" spans="1:19" x14ac:dyDescent="0.25">
      <c r="A68" s="551" t="str">
        <f>+Introduction!$C$7</f>
        <v>Belize</v>
      </c>
      <c r="B68" s="552">
        <f>IF(ISBLANK(Regressions!B78), " ", Regressions!B78)</f>
        <v>2002</v>
      </c>
      <c r="C68" s="551" t="str">
        <f>HLOOKUP(Introduction!$G$4,nametranslations,25,FALSE)</f>
        <v>Rural</v>
      </c>
      <c r="D68" s="554">
        <f>IF(ISBLANK(Regressions!D78), " ", Regressions!D78)</f>
        <v>48588.339178810114</v>
      </c>
      <c r="E68" s="555" t="e">
        <f>IF(ISNUMBER(Regressions!E78),ROUND(Regressions!E78, 1), NA())</f>
        <v>#N/A</v>
      </c>
      <c r="F68" s="556" t="e">
        <f>IF(ISNUMBER(Regressions!F78),ROUND(Regressions!F78, 1), NA())</f>
        <v>#N/A</v>
      </c>
      <c r="G68" s="557" t="e">
        <f>IF(ISNUMBER(Regressions!G78),ROUND(Regressions!G78, 1), NA())</f>
        <v>#N/A</v>
      </c>
      <c r="H68" s="558" t="e">
        <f>IF(ISNUMBER(Regressions!H78),ROUND(Regressions!H78, 1), NA())</f>
        <v>#N/A</v>
      </c>
      <c r="I68" s="559" t="e">
        <f>IF(ISNUMBER(Regressions!I78),ROUND(Regressions!I78, 1), NA())</f>
        <v>#N/A</v>
      </c>
      <c r="J68" s="560" t="e">
        <f>IF(ISNUMBER(Regressions!K78),ROUND(Regressions!K78, 1), NA())</f>
        <v>#N/A</v>
      </c>
      <c r="K68" s="556" t="e">
        <f>IF(ISNUMBER(Regressions!L78),ROUND(Regressions!L78, 1), NA())</f>
        <v>#N/A</v>
      </c>
      <c r="L68" s="561" t="e">
        <f>IF(ISNUMBER(Regressions!M78),ROUND(Regressions!M78, 1), NA())</f>
        <v>#N/A</v>
      </c>
      <c r="M68" s="558" t="e">
        <f>IF(ISNUMBER(Regressions!N78),ROUND(Regressions!N78, 1), NA())</f>
        <v>#N/A</v>
      </c>
      <c r="N68" s="559" t="e">
        <f>IF(ISNUMBER(Regressions!O78),ROUND(Regressions!O78, 1), NA())</f>
        <v>#N/A</v>
      </c>
      <c r="O68" s="560" t="e">
        <f>IF(ISNUMBER(Regressions!Q78),ROUND(Regressions!Q78, 1), NA())</f>
        <v>#N/A</v>
      </c>
      <c r="P68" s="556" t="e">
        <f>IF(ISNUMBER(Regressions!R78),ROUND(Regressions!R78, 1), NA())</f>
        <v>#N/A</v>
      </c>
      <c r="Q68" s="562" t="e">
        <f>IF(ISNUMBER(Regressions!S78),ROUND(Regressions!S78, 1), NA())</f>
        <v>#N/A</v>
      </c>
      <c r="R68" s="558" t="e">
        <f>IF(ISNUMBER(Regressions!T78),ROUND(Regressions!T78, 1), NA())</f>
        <v>#N/A</v>
      </c>
      <c r="S68" s="559" t="e">
        <f>IF(ISNUMBER(Regressions!U78),ROUND(Regressions!U78, 1), NA())</f>
        <v>#N/A</v>
      </c>
    </row>
    <row r="69" spans="1:19" x14ac:dyDescent="0.25">
      <c r="A69" s="551" t="str">
        <f>+Introduction!$C$7</f>
        <v>Belize</v>
      </c>
      <c r="B69" s="552">
        <f>IF(ISBLANK(Regressions!B79), " ", Regressions!B79)</f>
        <v>2003</v>
      </c>
      <c r="C69" s="551" t="str">
        <f>HLOOKUP(Introduction!$G$4,nametranslations,25,FALSE)</f>
        <v>Rural</v>
      </c>
      <c r="D69" s="554">
        <f>IF(ISBLANK(Regressions!D79), " ", Regressions!D79)</f>
        <v>49768.114748840329</v>
      </c>
      <c r="E69" s="555">
        <f>IF(ISNUMBER(Regressions!E79),ROUND(Regressions!E79, 1), NA())</f>
        <v>98.5</v>
      </c>
      <c r="F69" s="556">
        <f>IF(ISNUMBER(Regressions!F79),ROUND(Regressions!F79, 1), NA())</f>
        <v>93</v>
      </c>
      <c r="G69" s="557">
        <f>IF(ISNUMBER(Regressions!G79),ROUND(Regressions!G79, 1), NA())</f>
        <v>70.599999999999994</v>
      </c>
      <c r="H69" s="558">
        <f>IF(ISNUMBER(Regressions!H79),ROUND(Regressions!H79, 1), NA())</f>
        <v>22.5</v>
      </c>
      <c r="I69" s="559">
        <f>IF(ISNUMBER(Regressions!I79),ROUND(Regressions!I79, 1), NA())</f>
        <v>7</v>
      </c>
      <c r="J69" s="560">
        <f>IF(ISNUMBER(Regressions!K79),ROUND(Regressions!K79, 1), NA())</f>
        <v>99</v>
      </c>
      <c r="K69" s="556">
        <f>IF(ISNUMBER(Regressions!L79),ROUND(Regressions!L79, 1), NA())</f>
        <v>89.9</v>
      </c>
      <c r="L69" s="561">
        <f>IF(ISNUMBER(Regressions!M79),ROUND(Regressions!M79, 1), NA())</f>
        <v>47.3</v>
      </c>
      <c r="M69" s="558">
        <f>IF(ISNUMBER(Regressions!N79),ROUND(Regressions!N79, 1), NA())</f>
        <v>42.6</v>
      </c>
      <c r="N69" s="559">
        <f>IF(ISNUMBER(Regressions!O79),ROUND(Regressions!O79, 1), NA())</f>
        <v>10.1</v>
      </c>
      <c r="O69" s="560">
        <f>IF(ISNUMBER(Regressions!Q79),ROUND(Regressions!Q79, 1), NA())</f>
        <v>96.5</v>
      </c>
      <c r="P69" s="556">
        <f>IF(ISNUMBER(Regressions!R79),ROUND(Regressions!R79, 1), NA())</f>
        <v>90.8</v>
      </c>
      <c r="Q69" s="562">
        <f>IF(ISNUMBER(Regressions!S79),ROUND(Regressions!S79, 1), NA())</f>
        <v>85.1</v>
      </c>
      <c r="R69" s="558">
        <f>IF(ISNUMBER(Regressions!T79),ROUND(Regressions!T79, 1), NA())</f>
        <v>5.7</v>
      </c>
      <c r="S69" s="559">
        <f>IF(ISNUMBER(Regressions!U79),ROUND(Regressions!U79, 1), NA())</f>
        <v>9.1999999999999993</v>
      </c>
    </row>
    <row r="70" spans="1:19" x14ac:dyDescent="0.25">
      <c r="A70" s="551" t="str">
        <f>+Introduction!$C$7</f>
        <v>Belize</v>
      </c>
      <c r="B70" s="552">
        <f>IF(ISBLANK(Regressions!B80), " ", Regressions!B80)</f>
        <v>2004</v>
      </c>
      <c r="C70" s="551" t="str">
        <f>HLOOKUP(Introduction!$G$4,nametranslations,25,FALSE)</f>
        <v>Rural</v>
      </c>
      <c r="D70" s="554">
        <f>IF(ISBLANK(Regressions!D80), " ", Regressions!D80)</f>
        <v>50954.078393402095</v>
      </c>
      <c r="E70" s="555">
        <f>IF(ISNUMBER(Regressions!E80),ROUND(Regressions!E80, 1), NA())</f>
        <v>98.5</v>
      </c>
      <c r="F70" s="556">
        <f>IF(ISNUMBER(Regressions!F80),ROUND(Regressions!F80, 1), NA())</f>
        <v>93</v>
      </c>
      <c r="G70" s="557">
        <f>IF(ISNUMBER(Regressions!G80),ROUND(Regressions!G80, 1), NA())</f>
        <v>70.599999999999994</v>
      </c>
      <c r="H70" s="558">
        <f>IF(ISNUMBER(Regressions!H80),ROUND(Regressions!H80, 1), NA())</f>
        <v>22.5</v>
      </c>
      <c r="I70" s="559">
        <f>IF(ISNUMBER(Regressions!I80),ROUND(Regressions!I80, 1), NA())</f>
        <v>7</v>
      </c>
      <c r="J70" s="560">
        <f>IF(ISNUMBER(Regressions!K80),ROUND(Regressions!K80, 1), NA())</f>
        <v>99</v>
      </c>
      <c r="K70" s="556">
        <f>IF(ISNUMBER(Regressions!L80),ROUND(Regressions!L80, 1), NA())</f>
        <v>89.9</v>
      </c>
      <c r="L70" s="561">
        <f>IF(ISNUMBER(Regressions!M80),ROUND(Regressions!M80, 1), NA())</f>
        <v>47.3</v>
      </c>
      <c r="M70" s="558">
        <f>IF(ISNUMBER(Regressions!N80),ROUND(Regressions!N80, 1), NA())</f>
        <v>42.6</v>
      </c>
      <c r="N70" s="559">
        <f>IF(ISNUMBER(Regressions!O80),ROUND(Regressions!O80, 1), NA())</f>
        <v>10.1</v>
      </c>
      <c r="O70" s="560">
        <f>IF(ISNUMBER(Regressions!Q80),ROUND(Regressions!Q80, 1), NA())</f>
        <v>96.5</v>
      </c>
      <c r="P70" s="556">
        <f>IF(ISNUMBER(Regressions!R80),ROUND(Regressions!R80, 1), NA())</f>
        <v>90.8</v>
      </c>
      <c r="Q70" s="562">
        <f>IF(ISNUMBER(Regressions!S80),ROUND(Regressions!S80, 1), NA())</f>
        <v>85.1</v>
      </c>
      <c r="R70" s="558">
        <f>IF(ISNUMBER(Regressions!T80),ROUND(Regressions!T80, 1), NA())</f>
        <v>5.7</v>
      </c>
      <c r="S70" s="559">
        <f>IF(ISNUMBER(Regressions!U80),ROUND(Regressions!U80, 1), NA())</f>
        <v>9.1999999999999993</v>
      </c>
    </row>
    <row r="71" spans="1:19" x14ac:dyDescent="0.25">
      <c r="A71" s="551" t="str">
        <f>+Introduction!$C$7</f>
        <v>Belize</v>
      </c>
      <c r="B71" s="552">
        <f>IF(ISBLANK(Regressions!B81), " ", Regressions!B81)</f>
        <v>2005</v>
      </c>
      <c r="C71" s="551" t="str">
        <f>HLOOKUP(Introduction!$G$4,nametranslations,25,FALSE)</f>
        <v>Rural</v>
      </c>
      <c r="D71" s="554">
        <f>IF(ISBLANK(Regressions!D81), " ", Regressions!D81)</f>
        <v>52145.148501892094</v>
      </c>
      <c r="E71" s="555">
        <f>IF(ISNUMBER(Regressions!E81),ROUND(Regressions!E81, 1), NA())</f>
        <v>98.5</v>
      </c>
      <c r="F71" s="556">
        <f>IF(ISNUMBER(Regressions!F81),ROUND(Regressions!F81, 1), NA())</f>
        <v>93</v>
      </c>
      <c r="G71" s="557">
        <f>IF(ISNUMBER(Regressions!G81),ROUND(Regressions!G81, 1), NA())</f>
        <v>70.599999999999994</v>
      </c>
      <c r="H71" s="558">
        <f>IF(ISNUMBER(Regressions!H81),ROUND(Regressions!H81, 1), NA())</f>
        <v>22.5</v>
      </c>
      <c r="I71" s="559">
        <f>IF(ISNUMBER(Regressions!I81),ROUND(Regressions!I81, 1), NA())</f>
        <v>7</v>
      </c>
      <c r="J71" s="560">
        <f>IF(ISNUMBER(Regressions!K81),ROUND(Regressions!K81, 1), NA())</f>
        <v>99</v>
      </c>
      <c r="K71" s="556">
        <f>IF(ISNUMBER(Regressions!L81),ROUND(Regressions!L81, 1), NA())</f>
        <v>89.9</v>
      </c>
      <c r="L71" s="561">
        <f>IF(ISNUMBER(Regressions!M81),ROUND(Regressions!M81, 1), NA())</f>
        <v>47.3</v>
      </c>
      <c r="M71" s="558">
        <f>IF(ISNUMBER(Regressions!N81),ROUND(Regressions!N81, 1), NA())</f>
        <v>42.6</v>
      </c>
      <c r="N71" s="559">
        <f>IF(ISNUMBER(Regressions!O81),ROUND(Regressions!O81, 1), NA())</f>
        <v>10.1</v>
      </c>
      <c r="O71" s="560">
        <f>IF(ISNUMBER(Regressions!Q81),ROUND(Regressions!Q81, 1), NA())</f>
        <v>96.5</v>
      </c>
      <c r="P71" s="556">
        <f>IF(ISNUMBER(Regressions!R81),ROUND(Regressions!R81, 1), NA())</f>
        <v>90.8</v>
      </c>
      <c r="Q71" s="562">
        <f>IF(ISNUMBER(Regressions!S81),ROUND(Regressions!S81, 1), NA())</f>
        <v>85.1</v>
      </c>
      <c r="R71" s="558">
        <f>IF(ISNUMBER(Regressions!T81),ROUND(Regressions!T81, 1), NA())</f>
        <v>5.7</v>
      </c>
      <c r="S71" s="559">
        <f>IF(ISNUMBER(Regressions!U81),ROUND(Regressions!U81, 1), NA())</f>
        <v>9.1999999999999993</v>
      </c>
    </row>
    <row r="72" spans="1:19" x14ac:dyDescent="0.25">
      <c r="A72" s="551" t="str">
        <f>+Introduction!$C$7</f>
        <v>Belize</v>
      </c>
      <c r="B72" s="552">
        <f>IF(ISBLANK(Regressions!B82), " ", Regressions!B82)</f>
        <v>2006</v>
      </c>
      <c r="C72" s="551" t="str">
        <f>HLOOKUP(Introduction!$G$4,nametranslations,25,FALSE)</f>
        <v>Rural</v>
      </c>
      <c r="D72" s="554">
        <f>IF(ISBLANK(Regressions!D82), " ", Regressions!D82)</f>
        <v>53307.952522277832</v>
      </c>
      <c r="E72" s="555">
        <f>IF(ISNUMBER(Regressions!E82),ROUND(Regressions!E82, 1), NA())</f>
        <v>98.5</v>
      </c>
      <c r="F72" s="556">
        <f>IF(ISNUMBER(Regressions!F82),ROUND(Regressions!F82, 1), NA())</f>
        <v>93</v>
      </c>
      <c r="G72" s="557">
        <f>IF(ISNUMBER(Regressions!G82),ROUND(Regressions!G82, 1), NA())</f>
        <v>70.599999999999994</v>
      </c>
      <c r="H72" s="558">
        <f>IF(ISNUMBER(Regressions!H82),ROUND(Regressions!H82, 1), NA())</f>
        <v>22.5</v>
      </c>
      <c r="I72" s="559">
        <f>IF(ISNUMBER(Regressions!I82),ROUND(Regressions!I82, 1), NA())</f>
        <v>7</v>
      </c>
      <c r="J72" s="560">
        <f>IF(ISNUMBER(Regressions!K82),ROUND(Regressions!K82, 1), NA())</f>
        <v>99</v>
      </c>
      <c r="K72" s="556">
        <f>IF(ISNUMBER(Regressions!L82),ROUND(Regressions!L82, 1), NA())</f>
        <v>89.9</v>
      </c>
      <c r="L72" s="561">
        <f>IF(ISNUMBER(Regressions!M82),ROUND(Regressions!M82, 1), NA())</f>
        <v>47.3</v>
      </c>
      <c r="M72" s="558">
        <f>IF(ISNUMBER(Regressions!N82),ROUND(Regressions!N82, 1), NA())</f>
        <v>42.6</v>
      </c>
      <c r="N72" s="559">
        <f>IF(ISNUMBER(Regressions!O82),ROUND(Regressions!O82, 1), NA())</f>
        <v>10.1</v>
      </c>
      <c r="O72" s="560">
        <f>IF(ISNUMBER(Regressions!Q82),ROUND(Regressions!Q82, 1), NA())</f>
        <v>96.5</v>
      </c>
      <c r="P72" s="556">
        <f>IF(ISNUMBER(Regressions!R82),ROUND(Regressions!R82, 1), NA())</f>
        <v>90.8</v>
      </c>
      <c r="Q72" s="562">
        <f>IF(ISNUMBER(Regressions!S82),ROUND(Regressions!S82, 1), NA())</f>
        <v>85.1</v>
      </c>
      <c r="R72" s="558">
        <f>IF(ISNUMBER(Regressions!T82),ROUND(Regressions!T82, 1), NA())</f>
        <v>5.7</v>
      </c>
      <c r="S72" s="559">
        <f>IF(ISNUMBER(Regressions!U82),ROUND(Regressions!U82, 1), NA())</f>
        <v>9.1999999999999993</v>
      </c>
    </row>
    <row r="73" spans="1:19" x14ac:dyDescent="0.25">
      <c r="A73" s="551" t="str">
        <f>+Introduction!$C$7</f>
        <v>Belize</v>
      </c>
      <c r="B73" s="552">
        <f>IF(ISBLANK(Regressions!B83), " ", Regressions!B83)</f>
        <v>2007</v>
      </c>
      <c r="C73" s="551" t="str">
        <f>HLOOKUP(Introduction!$G$4,nametranslations,25,FALSE)</f>
        <v>Rural</v>
      </c>
      <c r="D73" s="554">
        <f>IF(ISBLANK(Regressions!D83), " ", Regressions!D83)</f>
        <v>54441.376357955938</v>
      </c>
      <c r="E73" s="555">
        <f>IF(ISNUMBER(Regressions!E83),ROUND(Regressions!E83, 1), NA())</f>
        <v>98.5</v>
      </c>
      <c r="F73" s="556">
        <f>IF(ISNUMBER(Regressions!F83),ROUND(Regressions!F83, 1), NA())</f>
        <v>93</v>
      </c>
      <c r="G73" s="557">
        <f>IF(ISNUMBER(Regressions!G83),ROUND(Regressions!G83, 1), NA())</f>
        <v>70.599999999999994</v>
      </c>
      <c r="H73" s="558">
        <f>IF(ISNUMBER(Regressions!H83),ROUND(Regressions!H83, 1), NA())</f>
        <v>22.5</v>
      </c>
      <c r="I73" s="559">
        <f>IF(ISNUMBER(Regressions!I83),ROUND(Regressions!I83, 1), NA())</f>
        <v>7</v>
      </c>
      <c r="J73" s="560">
        <f>IF(ISNUMBER(Regressions!K83),ROUND(Regressions!K83, 1), NA())</f>
        <v>99</v>
      </c>
      <c r="K73" s="556">
        <f>IF(ISNUMBER(Regressions!L83),ROUND(Regressions!L83, 1), NA())</f>
        <v>89.9</v>
      </c>
      <c r="L73" s="561">
        <f>IF(ISNUMBER(Regressions!M83),ROUND(Regressions!M83, 1), NA())</f>
        <v>47.3</v>
      </c>
      <c r="M73" s="558">
        <f>IF(ISNUMBER(Regressions!N83),ROUND(Regressions!N83, 1), NA())</f>
        <v>42.6</v>
      </c>
      <c r="N73" s="559">
        <f>IF(ISNUMBER(Regressions!O83),ROUND(Regressions!O83, 1), NA())</f>
        <v>10.1</v>
      </c>
      <c r="O73" s="560">
        <f>IF(ISNUMBER(Regressions!Q83),ROUND(Regressions!Q83, 1), NA())</f>
        <v>96.5</v>
      </c>
      <c r="P73" s="556">
        <f>IF(ISNUMBER(Regressions!R83),ROUND(Regressions!R83, 1), NA())</f>
        <v>90.8</v>
      </c>
      <c r="Q73" s="562">
        <f>IF(ISNUMBER(Regressions!S83),ROUND(Regressions!S83, 1), NA())</f>
        <v>85.1</v>
      </c>
      <c r="R73" s="558">
        <f>IF(ISNUMBER(Regressions!T83),ROUND(Regressions!T83, 1), NA())</f>
        <v>5.7</v>
      </c>
      <c r="S73" s="559">
        <f>IF(ISNUMBER(Regressions!U83),ROUND(Regressions!U83, 1), NA())</f>
        <v>9.1999999999999993</v>
      </c>
    </row>
    <row r="74" spans="1:19" x14ac:dyDescent="0.25">
      <c r="A74" s="551" t="str">
        <f>+Introduction!$C$7</f>
        <v>Belize</v>
      </c>
      <c r="B74" s="552">
        <f>IF(ISBLANK(Regressions!B84), " ", Regressions!B84)</f>
        <v>2008</v>
      </c>
      <c r="C74" s="551" t="str">
        <f>HLOOKUP(Introduction!$G$4,nametranslations,25,FALSE)</f>
        <v>Rural</v>
      </c>
      <c r="D74" s="554">
        <f>IF(ISBLANK(Regressions!D84), " ", Regressions!D84)</f>
        <v>55571.658686599731</v>
      </c>
      <c r="E74" s="555">
        <f>IF(ISNUMBER(Regressions!E84),ROUND(Regressions!E84, 1), NA())</f>
        <v>97.6</v>
      </c>
      <c r="F74" s="556">
        <f>IF(ISNUMBER(Regressions!F84),ROUND(Regressions!F84, 1), NA())</f>
        <v>93.2</v>
      </c>
      <c r="G74" s="557">
        <f>IF(ISNUMBER(Regressions!G84),ROUND(Regressions!G84, 1), NA())</f>
        <v>70.7</v>
      </c>
      <c r="H74" s="558">
        <f>IF(ISNUMBER(Regressions!H84),ROUND(Regressions!H84, 1), NA())</f>
        <v>22.6</v>
      </c>
      <c r="I74" s="559">
        <f>IF(ISNUMBER(Regressions!I84),ROUND(Regressions!I84, 1), NA())</f>
        <v>6.8</v>
      </c>
      <c r="J74" s="560">
        <f>IF(ISNUMBER(Regressions!K84),ROUND(Regressions!K84, 1), NA())</f>
        <v>97.9</v>
      </c>
      <c r="K74" s="556">
        <f>IF(ISNUMBER(Regressions!L84),ROUND(Regressions!L84, 1), NA())</f>
        <v>91.1</v>
      </c>
      <c r="L74" s="561">
        <f>IF(ISNUMBER(Regressions!M84),ROUND(Regressions!M84, 1), NA())</f>
        <v>47.3</v>
      </c>
      <c r="M74" s="558">
        <f>IF(ISNUMBER(Regressions!N84),ROUND(Regressions!N84, 1), NA())</f>
        <v>43.8</v>
      </c>
      <c r="N74" s="559">
        <f>IF(ISNUMBER(Regressions!O84),ROUND(Regressions!O84, 1), NA())</f>
        <v>8.9</v>
      </c>
      <c r="O74" s="560">
        <f>IF(ISNUMBER(Regressions!Q84),ROUND(Regressions!Q84, 1), NA())</f>
        <v>95.8</v>
      </c>
      <c r="P74" s="556">
        <f>IF(ISNUMBER(Regressions!R84),ROUND(Regressions!R84, 1), NA())</f>
        <v>91</v>
      </c>
      <c r="Q74" s="562">
        <f>IF(ISNUMBER(Regressions!S84),ROUND(Regressions!S84, 1), NA())</f>
        <v>78.8</v>
      </c>
      <c r="R74" s="558">
        <f>IF(ISNUMBER(Regressions!T84),ROUND(Regressions!T84, 1), NA())</f>
        <v>12.3</v>
      </c>
      <c r="S74" s="559">
        <f>IF(ISNUMBER(Regressions!U84),ROUND(Regressions!U84, 1), NA())</f>
        <v>9</v>
      </c>
    </row>
    <row r="75" spans="1:19" x14ac:dyDescent="0.25">
      <c r="A75" s="551" t="str">
        <f>+Introduction!$C$7</f>
        <v>Belize</v>
      </c>
      <c r="B75" s="552">
        <f>IF(ISBLANK(Regressions!B85), " ", Regressions!B85)</f>
        <v>2009</v>
      </c>
      <c r="C75" s="551" t="str">
        <f>HLOOKUP(Introduction!$G$4,nametranslations,25,FALSE)</f>
        <v>Rural</v>
      </c>
      <c r="D75" s="554">
        <f>IF(ISBLANK(Regressions!D85), " ", Regressions!D85)</f>
        <v>56657.737355232246</v>
      </c>
      <c r="E75" s="555">
        <f>IF(ISNUMBER(Regressions!E85),ROUND(Regressions!E85, 1), NA())</f>
        <v>96.7</v>
      </c>
      <c r="F75" s="556">
        <f>IF(ISNUMBER(Regressions!F85),ROUND(Regressions!F85, 1), NA())</f>
        <v>93.4</v>
      </c>
      <c r="G75" s="557">
        <f>IF(ISNUMBER(Regressions!G85),ROUND(Regressions!G85, 1), NA())</f>
        <v>70.7</v>
      </c>
      <c r="H75" s="558">
        <f>IF(ISNUMBER(Regressions!H85),ROUND(Regressions!H85, 1), NA())</f>
        <v>22.6</v>
      </c>
      <c r="I75" s="559">
        <f>IF(ISNUMBER(Regressions!I85),ROUND(Regressions!I85, 1), NA())</f>
        <v>6.6</v>
      </c>
      <c r="J75" s="560">
        <f>IF(ISNUMBER(Regressions!K85),ROUND(Regressions!K85, 1), NA())</f>
        <v>96.7</v>
      </c>
      <c r="K75" s="556">
        <f>IF(ISNUMBER(Regressions!L85),ROUND(Regressions!L85, 1), NA())</f>
        <v>92.3</v>
      </c>
      <c r="L75" s="561">
        <f>IF(ISNUMBER(Regressions!M85),ROUND(Regressions!M85, 1), NA())</f>
        <v>47.2</v>
      </c>
      <c r="M75" s="558">
        <f>IF(ISNUMBER(Regressions!N85),ROUND(Regressions!N85, 1), NA())</f>
        <v>45.1</v>
      </c>
      <c r="N75" s="559">
        <f>IF(ISNUMBER(Regressions!O85),ROUND(Regressions!O85, 1), NA())</f>
        <v>7.7</v>
      </c>
      <c r="O75" s="560">
        <f>IF(ISNUMBER(Regressions!Q85),ROUND(Regressions!Q85, 1), NA())</f>
        <v>95</v>
      </c>
      <c r="P75" s="556">
        <f>IF(ISNUMBER(Regressions!R85),ROUND(Regressions!R85, 1), NA())</f>
        <v>91.2</v>
      </c>
      <c r="Q75" s="562">
        <f>IF(ISNUMBER(Regressions!S85),ROUND(Regressions!S85, 1), NA())</f>
        <v>72.400000000000006</v>
      </c>
      <c r="R75" s="558">
        <f>IF(ISNUMBER(Regressions!T85),ROUND(Regressions!T85, 1), NA())</f>
        <v>18.8</v>
      </c>
      <c r="S75" s="559">
        <f>IF(ISNUMBER(Regressions!U85),ROUND(Regressions!U85, 1), NA())</f>
        <v>8.8000000000000007</v>
      </c>
    </row>
    <row r="76" spans="1:19" x14ac:dyDescent="0.25">
      <c r="A76" s="551" t="str">
        <f>+Introduction!$C$7</f>
        <v>Belize</v>
      </c>
      <c r="B76" s="552">
        <f>IF(ISBLANK(Regressions!B86), " ", Regressions!B86)</f>
        <v>2010</v>
      </c>
      <c r="C76" s="551" t="str">
        <f>HLOOKUP(Introduction!$G$4,nametranslations,25,FALSE)</f>
        <v>Rural</v>
      </c>
      <c r="D76" s="554">
        <f>IF(ISBLANK(Regressions!D86), " ", Regressions!D86)</f>
        <v>57700.110444869999</v>
      </c>
      <c r="E76" s="555">
        <f>IF(ISNUMBER(Regressions!E86),ROUND(Regressions!E86, 1), NA())</f>
        <v>95.8</v>
      </c>
      <c r="F76" s="556">
        <f>IF(ISNUMBER(Regressions!F86),ROUND(Regressions!F86, 1), NA())</f>
        <v>93.5</v>
      </c>
      <c r="G76" s="557">
        <f>IF(ISNUMBER(Regressions!G86),ROUND(Regressions!G86, 1), NA())</f>
        <v>70.8</v>
      </c>
      <c r="H76" s="558">
        <f>IF(ISNUMBER(Regressions!H86),ROUND(Regressions!H86, 1), NA())</f>
        <v>22.7</v>
      </c>
      <c r="I76" s="559">
        <f>IF(ISNUMBER(Regressions!I86),ROUND(Regressions!I86, 1), NA())</f>
        <v>6.5</v>
      </c>
      <c r="J76" s="560">
        <f>IF(ISNUMBER(Regressions!K86),ROUND(Regressions!K86, 1), NA())</f>
        <v>95.5</v>
      </c>
      <c r="K76" s="556">
        <f>IF(ISNUMBER(Regressions!L86),ROUND(Regressions!L86, 1), NA())</f>
        <v>93.5</v>
      </c>
      <c r="L76" s="561">
        <f>IF(ISNUMBER(Regressions!M86),ROUND(Regressions!M86, 1), NA())</f>
        <v>47.2</v>
      </c>
      <c r="M76" s="558">
        <f>IF(ISNUMBER(Regressions!N86),ROUND(Regressions!N86, 1), NA())</f>
        <v>46.3</v>
      </c>
      <c r="N76" s="559">
        <f>IF(ISNUMBER(Regressions!O86),ROUND(Regressions!O86, 1), NA())</f>
        <v>6.5</v>
      </c>
      <c r="O76" s="560">
        <f>IF(ISNUMBER(Regressions!Q86),ROUND(Regressions!Q86, 1), NA())</f>
        <v>94.3</v>
      </c>
      <c r="P76" s="556">
        <f>IF(ISNUMBER(Regressions!R86),ROUND(Regressions!R86, 1), NA())</f>
        <v>91.4</v>
      </c>
      <c r="Q76" s="562">
        <f>IF(ISNUMBER(Regressions!S86),ROUND(Regressions!S86, 1), NA())</f>
        <v>66</v>
      </c>
      <c r="R76" s="558">
        <f>IF(ISNUMBER(Regressions!T86),ROUND(Regressions!T86, 1), NA())</f>
        <v>25.4</v>
      </c>
      <c r="S76" s="559">
        <f>IF(ISNUMBER(Regressions!U86),ROUND(Regressions!U86, 1), NA())</f>
        <v>8.6</v>
      </c>
    </row>
    <row r="77" spans="1:19" x14ac:dyDescent="0.25">
      <c r="A77" s="551" t="str">
        <f>+Introduction!$C$7</f>
        <v>Belize</v>
      </c>
      <c r="B77" s="552">
        <f>IF(ISBLANK(Regressions!B87), " ", Regressions!B87)</f>
        <v>2011</v>
      </c>
      <c r="C77" s="551" t="str">
        <f>HLOOKUP(Introduction!$G$4,nametranslations,25,FALSE)</f>
        <v>Rural</v>
      </c>
      <c r="D77" s="554">
        <f>IF(ISBLANK(Regressions!D87), " ", Regressions!D87)</f>
        <v>58094.468840255744</v>
      </c>
      <c r="E77" s="555">
        <f>IF(ISNUMBER(Regressions!E87),ROUND(Regressions!E87, 1), NA())</f>
        <v>94.8</v>
      </c>
      <c r="F77" s="556">
        <f>IF(ISNUMBER(Regressions!F87),ROUND(Regressions!F87, 1), NA())</f>
        <v>93.7</v>
      </c>
      <c r="G77" s="557">
        <f>IF(ISNUMBER(Regressions!G87),ROUND(Regressions!G87, 1), NA())</f>
        <v>70.900000000000006</v>
      </c>
      <c r="H77" s="558">
        <f>IF(ISNUMBER(Regressions!H87),ROUND(Regressions!H87, 1), NA())</f>
        <v>22.8</v>
      </c>
      <c r="I77" s="559">
        <f>IF(ISNUMBER(Regressions!I87),ROUND(Regressions!I87, 1), NA())</f>
        <v>6.3</v>
      </c>
      <c r="J77" s="560">
        <f>IF(ISNUMBER(Regressions!K87),ROUND(Regressions!K87, 1), NA())</f>
        <v>94.3</v>
      </c>
      <c r="K77" s="556">
        <f>IF(ISNUMBER(Regressions!L87),ROUND(Regressions!L87, 1), NA())</f>
        <v>94.3</v>
      </c>
      <c r="L77" s="561">
        <f>IF(ISNUMBER(Regressions!M87),ROUND(Regressions!M87, 1), NA())</f>
        <v>47.1</v>
      </c>
      <c r="M77" s="558">
        <f>IF(ISNUMBER(Regressions!N87),ROUND(Regressions!N87, 1), NA())</f>
        <v>47.2</v>
      </c>
      <c r="N77" s="559">
        <f>IF(ISNUMBER(Regressions!O87),ROUND(Regressions!O87, 1), NA())</f>
        <v>5.7</v>
      </c>
      <c r="O77" s="560">
        <f>IF(ISNUMBER(Regressions!Q87),ROUND(Regressions!Q87, 1), NA())</f>
        <v>93.5</v>
      </c>
      <c r="P77" s="556">
        <f>IF(ISNUMBER(Regressions!R87),ROUND(Regressions!R87, 1), NA())</f>
        <v>91.6</v>
      </c>
      <c r="Q77" s="562">
        <f>IF(ISNUMBER(Regressions!S87),ROUND(Regressions!S87, 1), NA())</f>
        <v>59.7</v>
      </c>
      <c r="R77" s="558">
        <f>IF(ISNUMBER(Regressions!T87),ROUND(Regressions!T87, 1), NA())</f>
        <v>31.9</v>
      </c>
      <c r="S77" s="559">
        <f>IF(ISNUMBER(Regressions!U87),ROUND(Regressions!U87, 1), NA())</f>
        <v>8.4</v>
      </c>
    </row>
    <row r="78" spans="1:19" x14ac:dyDescent="0.25">
      <c r="A78" s="551" t="str">
        <f>+Introduction!$C$7</f>
        <v>Belize</v>
      </c>
      <c r="B78" s="552">
        <f>IF(ISBLANK(Regressions!B88), " ", Regressions!B88)</f>
        <v>2012</v>
      </c>
      <c r="C78" s="551" t="str">
        <f>HLOOKUP(Introduction!$G$4,nametranslations,25,FALSE)</f>
        <v>Rural</v>
      </c>
      <c r="D78" s="554">
        <f>IF(ISBLANK(Regressions!D88), " ", Regressions!D88)</f>
        <v>58353.52968376159</v>
      </c>
      <c r="E78" s="555">
        <f>IF(ISNUMBER(Regressions!E88),ROUND(Regressions!E88, 1), NA())</f>
        <v>93.9</v>
      </c>
      <c r="F78" s="556">
        <f>IF(ISNUMBER(Regressions!F88),ROUND(Regressions!F88, 1), NA())</f>
        <v>93.8</v>
      </c>
      <c r="G78" s="557">
        <f>IF(ISNUMBER(Regressions!G88),ROUND(Regressions!G88, 1), NA())</f>
        <v>70.900000000000006</v>
      </c>
      <c r="H78" s="558">
        <f>IF(ISNUMBER(Regressions!H88),ROUND(Regressions!H88, 1), NA())</f>
        <v>22.9</v>
      </c>
      <c r="I78" s="559">
        <f>IF(ISNUMBER(Regressions!I88),ROUND(Regressions!I88, 1), NA())</f>
        <v>6.2</v>
      </c>
      <c r="J78" s="560">
        <f>IF(ISNUMBER(Regressions!K88),ROUND(Regressions!K88, 1), NA())</f>
        <v>93.2</v>
      </c>
      <c r="K78" s="556">
        <f>IF(ISNUMBER(Regressions!L88),ROUND(Regressions!L88, 1), NA())</f>
        <v>93.2</v>
      </c>
      <c r="L78" s="561">
        <f>IF(ISNUMBER(Regressions!M88),ROUND(Regressions!M88, 1), NA())</f>
        <v>47.1</v>
      </c>
      <c r="M78" s="558">
        <f>IF(ISNUMBER(Regressions!N88),ROUND(Regressions!N88, 1), NA())</f>
        <v>46.1</v>
      </c>
      <c r="N78" s="559">
        <f>IF(ISNUMBER(Regressions!O88),ROUND(Regressions!O88, 1), NA())</f>
        <v>6.8</v>
      </c>
      <c r="O78" s="560">
        <f>IF(ISNUMBER(Regressions!Q88),ROUND(Regressions!Q88, 1), NA())</f>
        <v>92.8</v>
      </c>
      <c r="P78" s="556">
        <f>IF(ISNUMBER(Regressions!R88),ROUND(Regressions!R88, 1), NA())</f>
        <v>91.8</v>
      </c>
      <c r="Q78" s="562">
        <f>IF(ISNUMBER(Regressions!S88),ROUND(Regressions!S88, 1), NA())</f>
        <v>53.4</v>
      </c>
      <c r="R78" s="558">
        <f>IF(ISNUMBER(Regressions!T88),ROUND(Regressions!T88, 1), NA())</f>
        <v>38.4</v>
      </c>
      <c r="S78" s="559">
        <f>IF(ISNUMBER(Regressions!U88),ROUND(Regressions!U88, 1), NA())</f>
        <v>8.1999999999999993</v>
      </c>
    </row>
    <row r="79" spans="1:19" x14ac:dyDescent="0.25">
      <c r="A79" s="551" t="str">
        <f>+Introduction!$C$7</f>
        <v>Belize</v>
      </c>
      <c r="B79" s="552">
        <f>IF(ISBLANK(Regressions!B89), " ", Regressions!B89)</f>
        <v>2013</v>
      </c>
      <c r="C79" s="551" t="str">
        <f>HLOOKUP(Introduction!$G$4,nametranslations,25,FALSE)</f>
        <v>Rural</v>
      </c>
      <c r="D79" s="554">
        <f>IF(ISBLANK(Regressions!D89), " ", Regressions!D89)</f>
        <v>58511.597340965272</v>
      </c>
      <c r="E79" s="555">
        <f>IF(ISNUMBER(Regressions!E89),ROUND(Regressions!E89, 1), NA())</f>
        <v>93</v>
      </c>
      <c r="F79" s="556">
        <f>IF(ISNUMBER(Regressions!F89),ROUND(Regressions!F89, 1), NA())</f>
        <v>93</v>
      </c>
      <c r="G79" s="557">
        <f>IF(ISNUMBER(Regressions!G89),ROUND(Regressions!G89, 1), NA())</f>
        <v>71</v>
      </c>
      <c r="H79" s="558">
        <f>IF(ISNUMBER(Regressions!H89),ROUND(Regressions!H89, 1), NA())</f>
        <v>22</v>
      </c>
      <c r="I79" s="559">
        <f>IF(ISNUMBER(Regressions!I89),ROUND(Regressions!I89, 1), NA())</f>
        <v>7</v>
      </c>
      <c r="J79" s="560">
        <f>IF(ISNUMBER(Regressions!K89),ROUND(Regressions!K89, 1), NA())</f>
        <v>92</v>
      </c>
      <c r="K79" s="556">
        <f>IF(ISNUMBER(Regressions!L89),ROUND(Regressions!L89, 1), NA())</f>
        <v>92</v>
      </c>
      <c r="L79" s="561">
        <f>IF(ISNUMBER(Regressions!M89),ROUND(Regressions!M89, 1), NA())</f>
        <v>47</v>
      </c>
      <c r="M79" s="558">
        <f>IF(ISNUMBER(Regressions!N89),ROUND(Regressions!N89, 1), NA())</f>
        <v>45</v>
      </c>
      <c r="N79" s="559">
        <f>IF(ISNUMBER(Regressions!O89),ROUND(Regressions!O89, 1), NA())</f>
        <v>8</v>
      </c>
      <c r="O79" s="560">
        <f>IF(ISNUMBER(Regressions!Q89),ROUND(Regressions!Q89, 1), NA())</f>
        <v>92</v>
      </c>
      <c r="P79" s="556">
        <f>IF(ISNUMBER(Regressions!R89),ROUND(Regressions!R89, 1), NA())</f>
        <v>92</v>
      </c>
      <c r="Q79" s="562">
        <f>IF(ISNUMBER(Regressions!S89),ROUND(Regressions!S89, 1), NA())</f>
        <v>47</v>
      </c>
      <c r="R79" s="558">
        <f>IF(ISNUMBER(Regressions!T89),ROUND(Regressions!T89, 1), NA())</f>
        <v>45</v>
      </c>
      <c r="S79" s="559">
        <f>IF(ISNUMBER(Regressions!U89),ROUND(Regressions!U89, 1), NA())</f>
        <v>8</v>
      </c>
    </row>
    <row r="80" spans="1:19" x14ac:dyDescent="0.25">
      <c r="A80" s="551" t="str">
        <f>+Introduction!$C$7</f>
        <v>Belize</v>
      </c>
      <c r="B80" s="552">
        <f>IF(ISBLANK(Regressions!B90), " ", Regressions!B90)</f>
        <v>2014</v>
      </c>
      <c r="C80" s="551" t="str">
        <f>HLOOKUP(Introduction!$G$4,nametranslations,25,FALSE)</f>
        <v>Rural</v>
      </c>
      <c r="D80" s="554">
        <f>IF(ISBLANK(Regressions!D90), " ", Regressions!D90)</f>
        <v>58323.729426803584</v>
      </c>
      <c r="E80" s="555">
        <f>IF(ISNUMBER(Regressions!E90),ROUND(Regressions!E90, 1), NA())</f>
        <v>92.1</v>
      </c>
      <c r="F80" s="556">
        <f>IF(ISNUMBER(Regressions!F90),ROUND(Regressions!F90, 1), NA())</f>
        <v>92.1</v>
      </c>
      <c r="G80" s="557">
        <f>IF(ISNUMBER(Regressions!G90),ROUND(Regressions!G90, 1), NA())</f>
        <v>71.099999999999994</v>
      </c>
      <c r="H80" s="558">
        <f>IF(ISNUMBER(Regressions!H90),ROUND(Regressions!H90, 1), NA())</f>
        <v>21</v>
      </c>
      <c r="I80" s="559">
        <f>IF(ISNUMBER(Regressions!I90),ROUND(Regressions!I90, 1), NA())</f>
        <v>7.9</v>
      </c>
      <c r="J80" s="560">
        <f>IF(ISNUMBER(Regressions!K90),ROUND(Regressions!K90, 1), NA())</f>
        <v>90.8</v>
      </c>
      <c r="K80" s="556">
        <f>IF(ISNUMBER(Regressions!L90),ROUND(Regressions!L90, 1), NA())</f>
        <v>90.8</v>
      </c>
      <c r="L80" s="561">
        <f>IF(ISNUMBER(Regressions!M90),ROUND(Regressions!M90, 1), NA())</f>
        <v>47</v>
      </c>
      <c r="M80" s="558">
        <f>IF(ISNUMBER(Regressions!N90),ROUND(Regressions!N90, 1), NA())</f>
        <v>43.9</v>
      </c>
      <c r="N80" s="559">
        <f>IF(ISNUMBER(Regressions!O90),ROUND(Regressions!O90, 1), NA())</f>
        <v>9.1999999999999993</v>
      </c>
      <c r="O80" s="560">
        <f>IF(ISNUMBER(Regressions!Q90),ROUND(Regressions!Q90, 1), NA())</f>
        <v>91.3</v>
      </c>
      <c r="P80" s="556">
        <f>IF(ISNUMBER(Regressions!R90),ROUND(Regressions!R90, 1), NA())</f>
        <v>91.3</v>
      </c>
      <c r="Q80" s="562">
        <f>IF(ISNUMBER(Regressions!S90),ROUND(Regressions!S90, 1), NA())</f>
        <v>40.6</v>
      </c>
      <c r="R80" s="558">
        <f>IF(ISNUMBER(Regressions!T90),ROUND(Regressions!T90, 1), NA())</f>
        <v>50.6</v>
      </c>
      <c r="S80" s="559">
        <f>IF(ISNUMBER(Regressions!U90),ROUND(Regressions!U90, 1), NA())</f>
        <v>8.8000000000000007</v>
      </c>
    </row>
    <row r="81" spans="1:19" x14ac:dyDescent="0.25">
      <c r="A81" s="551" t="str">
        <f>+Introduction!$C$7</f>
        <v>Belize</v>
      </c>
      <c r="B81" s="552">
        <f>IF(ISBLANK(Regressions!B91), " ", Regressions!B91)</f>
        <v>2015</v>
      </c>
      <c r="C81" s="551" t="str">
        <f>HLOOKUP(Introduction!$G$4,nametranslations,25,FALSE)</f>
        <v>Rural</v>
      </c>
      <c r="D81" s="554">
        <f>IF(ISBLANK(Regressions!D91), " ", Regressions!D91)</f>
        <v>58147.525345230097</v>
      </c>
      <c r="E81" s="555">
        <f>IF(ISNUMBER(Regressions!E91),ROUND(Regressions!E91, 1), NA())</f>
        <v>91.2</v>
      </c>
      <c r="F81" s="556">
        <f>IF(ISNUMBER(Regressions!F91),ROUND(Regressions!F91, 1), NA())</f>
        <v>91.2</v>
      </c>
      <c r="G81" s="557">
        <f>IF(ISNUMBER(Regressions!G91),ROUND(Regressions!G91, 1), NA())</f>
        <v>71.099999999999994</v>
      </c>
      <c r="H81" s="558">
        <f>IF(ISNUMBER(Regressions!H91),ROUND(Regressions!H91, 1), NA())</f>
        <v>20</v>
      </c>
      <c r="I81" s="559">
        <f>IF(ISNUMBER(Regressions!I91),ROUND(Regressions!I91, 1), NA())</f>
        <v>8.8000000000000007</v>
      </c>
      <c r="J81" s="560">
        <f>IF(ISNUMBER(Regressions!K91),ROUND(Regressions!K91, 1), NA())</f>
        <v>89.7</v>
      </c>
      <c r="K81" s="556">
        <f>IF(ISNUMBER(Regressions!L91),ROUND(Regressions!L91, 1), NA())</f>
        <v>89.7</v>
      </c>
      <c r="L81" s="561">
        <f>IF(ISNUMBER(Regressions!M91),ROUND(Regressions!M91, 1), NA())</f>
        <v>46.9</v>
      </c>
      <c r="M81" s="558">
        <f>IF(ISNUMBER(Regressions!N91),ROUND(Regressions!N91, 1), NA())</f>
        <v>42.8</v>
      </c>
      <c r="N81" s="559">
        <f>IF(ISNUMBER(Regressions!O91),ROUND(Regressions!O91, 1), NA())</f>
        <v>10.3</v>
      </c>
      <c r="O81" s="560">
        <f>IF(ISNUMBER(Regressions!Q91),ROUND(Regressions!Q91, 1), NA())</f>
        <v>90.5</v>
      </c>
      <c r="P81" s="556">
        <f>IF(ISNUMBER(Regressions!R91),ROUND(Regressions!R91, 1), NA())</f>
        <v>90.5</v>
      </c>
      <c r="Q81" s="562">
        <f>IF(ISNUMBER(Regressions!S91),ROUND(Regressions!S91, 1), NA())</f>
        <v>34.299999999999997</v>
      </c>
      <c r="R81" s="558">
        <f>IF(ISNUMBER(Regressions!T91),ROUND(Regressions!T91, 1), NA())</f>
        <v>56.2</v>
      </c>
      <c r="S81" s="559">
        <f>IF(ISNUMBER(Regressions!U91),ROUND(Regressions!U91, 1), NA())</f>
        <v>9.5</v>
      </c>
    </row>
    <row r="82" spans="1:19" x14ac:dyDescent="0.25">
      <c r="A82" s="551" t="str">
        <f>+Introduction!$C$7</f>
        <v>Belize</v>
      </c>
      <c r="B82" s="552">
        <f>IF(ISBLANK(Regressions!B92), " ", Regressions!B92)</f>
        <v>2016</v>
      </c>
      <c r="C82" s="551" t="str">
        <f>HLOOKUP(Introduction!$G$4,nametranslations,25,FALSE)</f>
        <v>Rural</v>
      </c>
      <c r="D82" s="554">
        <f>IF(ISBLANK(Regressions!D92), " ", Regressions!D92)</f>
        <v>57937.180985374449</v>
      </c>
      <c r="E82" s="555">
        <f>IF(ISNUMBER(Regressions!E92),ROUND(Regressions!E92, 1), NA())</f>
        <v>91.2</v>
      </c>
      <c r="F82" s="556">
        <f>IF(ISNUMBER(Regressions!F92),ROUND(Regressions!F92, 1), NA())</f>
        <v>91.2</v>
      </c>
      <c r="G82" s="557">
        <f>IF(ISNUMBER(Regressions!G92),ROUND(Regressions!G92, 1), NA())</f>
        <v>71.099999999999994</v>
      </c>
      <c r="H82" s="558">
        <f>IF(ISNUMBER(Regressions!H92),ROUND(Regressions!H92, 1), NA())</f>
        <v>20</v>
      </c>
      <c r="I82" s="559">
        <f>IF(ISNUMBER(Regressions!I92),ROUND(Regressions!I92, 1), NA())</f>
        <v>8.8000000000000007</v>
      </c>
      <c r="J82" s="560">
        <f>IF(ISNUMBER(Regressions!K92),ROUND(Regressions!K92, 1), NA())</f>
        <v>89.7</v>
      </c>
      <c r="K82" s="556">
        <f>IF(ISNUMBER(Regressions!L92),ROUND(Regressions!L92, 1), NA())</f>
        <v>89.7</v>
      </c>
      <c r="L82" s="561">
        <f>IF(ISNUMBER(Regressions!M92),ROUND(Regressions!M92, 1), NA())</f>
        <v>46.9</v>
      </c>
      <c r="M82" s="558">
        <f>IF(ISNUMBER(Regressions!N92),ROUND(Regressions!N92, 1), NA())</f>
        <v>42.8</v>
      </c>
      <c r="N82" s="559">
        <f>IF(ISNUMBER(Regressions!O92),ROUND(Regressions!O92, 1), NA())</f>
        <v>10.3</v>
      </c>
      <c r="O82" s="560">
        <f>IF(ISNUMBER(Regressions!Q92),ROUND(Regressions!Q92, 1), NA())</f>
        <v>90.5</v>
      </c>
      <c r="P82" s="556">
        <f>IF(ISNUMBER(Regressions!R92),ROUND(Regressions!R92, 1), NA())</f>
        <v>90.5</v>
      </c>
      <c r="Q82" s="562">
        <f>IF(ISNUMBER(Regressions!S92),ROUND(Regressions!S92, 1), NA())</f>
        <v>34.299999999999997</v>
      </c>
      <c r="R82" s="558">
        <f>IF(ISNUMBER(Regressions!T92),ROUND(Regressions!T92, 1), NA())</f>
        <v>56.2</v>
      </c>
      <c r="S82" s="559">
        <f>IF(ISNUMBER(Regressions!U92),ROUND(Regressions!U92, 1), NA())</f>
        <v>9.5</v>
      </c>
    </row>
    <row r="83" spans="1:19" x14ac:dyDescent="0.25">
      <c r="A83" s="551" t="str">
        <f>+Introduction!$C$7</f>
        <v>Belize</v>
      </c>
      <c r="B83" s="552">
        <f>IF(ISBLANK(Regressions!B93), " ", Regressions!B93)</f>
        <v>2017</v>
      </c>
      <c r="C83" s="551" t="str">
        <f>HLOOKUP(Introduction!$G$4,nametranslations,25,FALSE)</f>
        <v>Rural</v>
      </c>
      <c r="D83" s="554">
        <f>IF(ISBLANK(Regressions!D93), " ", Regressions!D93)</f>
        <v>57783.703932266231</v>
      </c>
      <c r="E83" s="555">
        <f>IF(ISNUMBER(Regressions!E93),ROUND(Regressions!E93, 1), NA())</f>
        <v>91.2</v>
      </c>
      <c r="F83" s="556">
        <f>IF(ISNUMBER(Regressions!F93),ROUND(Regressions!F93, 1), NA())</f>
        <v>91.2</v>
      </c>
      <c r="G83" s="557">
        <f>IF(ISNUMBER(Regressions!G93),ROUND(Regressions!G93, 1), NA())</f>
        <v>71.099999999999994</v>
      </c>
      <c r="H83" s="558">
        <f>IF(ISNUMBER(Regressions!H93),ROUND(Regressions!H93, 1), NA())</f>
        <v>20</v>
      </c>
      <c r="I83" s="559">
        <f>IF(ISNUMBER(Regressions!I93),ROUND(Regressions!I93, 1), NA())</f>
        <v>8.8000000000000007</v>
      </c>
      <c r="J83" s="560">
        <f>IF(ISNUMBER(Regressions!K93),ROUND(Regressions!K93, 1), NA())</f>
        <v>89.7</v>
      </c>
      <c r="K83" s="556">
        <f>IF(ISNUMBER(Regressions!L93),ROUND(Regressions!L93, 1), NA())</f>
        <v>89.7</v>
      </c>
      <c r="L83" s="561">
        <f>IF(ISNUMBER(Regressions!M93),ROUND(Regressions!M93, 1), NA())</f>
        <v>46.9</v>
      </c>
      <c r="M83" s="558">
        <f>IF(ISNUMBER(Regressions!N93),ROUND(Regressions!N93, 1), NA())</f>
        <v>42.8</v>
      </c>
      <c r="N83" s="559">
        <f>IF(ISNUMBER(Regressions!O93),ROUND(Regressions!O93, 1), NA())</f>
        <v>10.3</v>
      </c>
      <c r="O83" s="560">
        <f>IF(ISNUMBER(Regressions!Q93),ROUND(Regressions!Q93, 1), NA())</f>
        <v>90.5</v>
      </c>
      <c r="P83" s="556">
        <f>IF(ISNUMBER(Regressions!R93),ROUND(Regressions!R93, 1), NA())</f>
        <v>90.5</v>
      </c>
      <c r="Q83" s="562">
        <f>IF(ISNUMBER(Regressions!S93),ROUND(Regressions!S93, 1), NA())</f>
        <v>34.299999999999997</v>
      </c>
      <c r="R83" s="558">
        <f>IF(ISNUMBER(Regressions!T93),ROUND(Regressions!T93, 1), NA())</f>
        <v>56.2</v>
      </c>
      <c r="S83" s="559">
        <f>IF(ISNUMBER(Regressions!U93),ROUND(Regressions!U93, 1), NA())</f>
        <v>9.5</v>
      </c>
    </row>
    <row r="84" spans="1:19" x14ac:dyDescent="0.25">
      <c r="A84" s="551" t="str">
        <f>+Introduction!$C$7</f>
        <v>Belize</v>
      </c>
      <c r="B84" s="552">
        <f>IF(ISBLANK(Regressions!B94), " ", Regressions!B94)</f>
        <v>2018</v>
      </c>
      <c r="C84" s="551" t="str">
        <f>HLOOKUP(Introduction!$G$4,nametranslations,25,FALSE)</f>
        <v>Rural</v>
      </c>
      <c r="D84" s="554">
        <f>IF(ISBLANK(Regressions!D94), " ", Regressions!D94)</f>
        <v>57559.156275634763</v>
      </c>
      <c r="E84" s="555">
        <f>IF(ISNUMBER(Regressions!E94),ROUND(Regressions!E94, 1), NA())</f>
        <v>91.2</v>
      </c>
      <c r="F84" s="556">
        <f>IF(ISNUMBER(Regressions!F94),ROUND(Regressions!F94, 1), NA())</f>
        <v>91.2</v>
      </c>
      <c r="G84" s="557">
        <f>IF(ISNUMBER(Regressions!G94),ROUND(Regressions!G94, 1), NA())</f>
        <v>71.099999999999994</v>
      </c>
      <c r="H84" s="558">
        <f>IF(ISNUMBER(Regressions!H94),ROUND(Regressions!H94, 1), NA())</f>
        <v>20</v>
      </c>
      <c r="I84" s="559">
        <f>IF(ISNUMBER(Regressions!I94),ROUND(Regressions!I94, 1), NA())</f>
        <v>8.8000000000000007</v>
      </c>
      <c r="J84" s="560">
        <f>IF(ISNUMBER(Regressions!K94),ROUND(Regressions!K94, 1), NA())</f>
        <v>89.7</v>
      </c>
      <c r="K84" s="556">
        <f>IF(ISNUMBER(Regressions!L94),ROUND(Regressions!L94, 1), NA())</f>
        <v>89.7</v>
      </c>
      <c r="L84" s="561">
        <f>IF(ISNUMBER(Regressions!M94),ROUND(Regressions!M94, 1), NA())</f>
        <v>46.9</v>
      </c>
      <c r="M84" s="558">
        <f>IF(ISNUMBER(Regressions!N94),ROUND(Regressions!N94, 1), NA())</f>
        <v>42.8</v>
      </c>
      <c r="N84" s="559">
        <f>IF(ISNUMBER(Regressions!O94),ROUND(Regressions!O94, 1), NA())</f>
        <v>10.3</v>
      </c>
      <c r="O84" s="560">
        <f>IF(ISNUMBER(Regressions!Q94),ROUND(Regressions!Q94, 1), NA())</f>
        <v>90.5</v>
      </c>
      <c r="P84" s="556">
        <f>IF(ISNUMBER(Regressions!R94),ROUND(Regressions!R94, 1), NA())</f>
        <v>90.5</v>
      </c>
      <c r="Q84" s="562">
        <f>IF(ISNUMBER(Regressions!S94),ROUND(Regressions!S94, 1), NA())</f>
        <v>34.299999999999997</v>
      </c>
      <c r="R84" s="558">
        <f>IF(ISNUMBER(Regressions!T94),ROUND(Regressions!T94, 1), NA())</f>
        <v>56.2</v>
      </c>
      <c r="S84" s="559">
        <f>IF(ISNUMBER(Regressions!U94),ROUND(Regressions!U94, 1), NA())</f>
        <v>9.5</v>
      </c>
    </row>
    <row r="85" spans="1:19" x14ac:dyDescent="0.25">
      <c r="A85" s="551" t="str">
        <f>+Introduction!$C$7</f>
        <v>Belize</v>
      </c>
      <c r="B85" s="552">
        <f>IF(ISBLANK(Regressions!B95), " ", Regressions!B95)</f>
        <v>2019</v>
      </c>
      <c r="C85" s="551" t="str">
        <f>HLOOKUP(Introduction!$G$4,nametranslations,25,FALSE)</f>
        <v>Rural</v>
      </c>
      <c r="D85" s="554">
        <f>IF(ISBLANK(Regressions!D95), " ", Regressions!D95)</f>
        <v>57271.064105415346</v>
      </c>
      <c r="E85" s="555">
        <f>IF(ISNUMBER(Regressions!E95),ROUND(Regressions!E95, 1), NA())</f>
        <v>91.2</v>
      </c>
      <c r="F85" s="556">
        <f>IF(ISNUMBER(Regressions!F95),ROUND(Regressions!F95, 1), NA())</f>
        <v>91.2</v>
      </c>
      <c r="G85" s="557">
        <f>IF(ISNUMBER(Regressions!G95),ROUND(Regressions!G95, 1), NA())</f>
        <v>71.099999999999994</v>
      </c>
      <c r="H85" s="558">
        <f>IF(ISNUMBER(Regressions!H95),ROUND(Regressions!H95, 1), NA())</f>
        <v>20</v>
      </c>
      <c r="I85" s="559">
        <f>IF(ISNUMBER(Regressions!I95),ROUND(Regressions!I95, 1), NA())</f>
        <v>8.8000000000000007</v>
      </c>
      <c r="J85" s="560">
        <f>IF(ISNUMBER(Regressions!K95),ROUND(Regressions!K95, 1), NA())</f>
        <v>89.7</v>
      </c>
      <c r="K85" s="556">
        <f>IF(ISNUMBER(Regressions!L95),ROUND(Regressions!L95, 1), NA())</f>
        <v>89.7</v>
      </c>
      <c r="L85" s="561">
        <f>IF(ISNUMBER(Regressions!M95),ROUND(Regressions!M95, 1), NA())</f>
        <v>46.9</v>
      </c>
      <c r="M85" s="558">
        <f>IF(ISNUMBER(Regressions!N95),ROUND(Regressions!N95, 1), NA())</f>
        <v>42.8</v>
      </c>
      <c r="N85" s="559">
        <f>IF(ISNUMBER(Regressions!O95),ROUND(Regressions!O95, 1), NA())</f>
        <v>10.3</v>
      </c>
      <c r="O85" s="560">
        <f>IF(ISNUMBER(Regressions!Q95),ROUND(Regressions!Q95, 1), NA())</f>
        <v>90.5</v>
      </c>
      <c r="P85" s="556">
        <f>IF(ISNUMBER(Regressions!R95),ROUND(Regressions!R95, 1), NA())</f>
        <v>90.5</v>
      </c>
      <c r="Q85" s="562">
        <f>IF(ISNUMBER(Regressions!S95),ROUND(Regressions!S95, 1), NA())</f>
        <v>34.299999999999997</v>
      </c>
      <c r="R85" s="558">
        <f>IF(ISNUMBER(Regressions!T95),ROUND(Regressions!T95, 1), NA())</f>
        <v>56.2</v>
      </c>
      <c r="S85" s="559">
        <f>IF(ISNUMBER(Regressions!U95),ROUND(Regressions!U95, 1), NA())</f>
        <v>9.5</v>
      </c>
    </row>
    <row r="86" spans="1:19" x14ac:dyDescent="0.25">
      <c r="A86" s="551" t="str">
        <f>+Introduction!$C$7</f>
        <v>Belize</v>
      </c>
      <c r="B86" s="552">
        <f>IF(ISBLANK(Regressions!B96), " ", Regressions!B96)</f>
        <v>2020</v>
      </c>
      <c r="C86" s="551" t="str">
        <f>HLOOKUP(Introduction!$G$4,nametranslations,25,FALSE)</f>
        <v>Rural</v>
      </c>
      <c r="D86" s="554">
        <f>IF(ISBLANK(Regressions!D96), " ", Regressions!D96)</f>
        <v>56997.602416992195</v>
      </c>
      <c r="E86" s="555" t="e">
        <f>IF(ISNUMBER(Regressions!E96),ROUND(Regressions!E96, 1), NA())</f>
        <v>#N/A</v>
      </c>
      <c r="F86" s="556" t="e">
        <f>IF(ISNUMBER(Regressions!F96),ROUND(Regressions!F96, 1), NA())</f>
        <v>#N/A</v>
      </c>
      <c r="G86" s="557" t="e">
        <f>IF(ISNUMBER(Regressions!G96),ROUND(Regressions!G96, 1), NA())</f>
        <v>#N/A</v>
      </c>
      <c r="H86" s="558" t="e">
        <f>IF(ISNUMBER(Regressions!H96),ROUND(Regressions!H96, 1), NA())</f>
        <v>#N/A</v>
      </c>
      <c r="I86" s="559" t="e">
        <f>IF(ISNUMBER(Regressions!I96),ROUND(Regressions!I96, 1), NA())</f>
        <v>#N/A</v>
      </c>
      <c r="J86" s="560" t="e">
        <f>IF(ISNUMBER(Regressions!K96),ROUND(Regressions!K96, 1), NA())</f>
        <v>#N/A</v>
      </c>
      <c r="K86" s="556" t="e">
        <f>IF(ISNUMBER(Regressions!L96),ROUND(Regressions!L96, 1), NA())</f>
        <v>#N/A</v>
      </c>
      <c r="L86" s="561" t="e">
        <f>IF(ISNUMBER(Regressions!M96),ROUND(Regressions!M96, 1), NA())</f>
        <v>#N/A</v>
      </c>
      <c r="M86" s="558" t="e">
        <f>IF(ISNUMBER(Regressions!N96),ROUND(Regressions!N96, 1), NA())</f>
        <v>#N/A</v>
      </c>
      <c r="N86" s="559" t="e">
        <f>IF(ISNUMBER(Regressions!O96),ROUND(Regressions!O96, 1), NA())</f>
        <v>#N/A</v>
      </c>
      <c r="O86" s="560" t="e">
        <f>IF(ISNUMBER(Regressions!Q96),ROUND(Regressions!Q96, 1), NA())</f>
        <v>#N/A</v>
      </c>
      <c r="P86" s="556" t="e">
        <f>IF(ISNUMBER(Regressions!R96),ROUND(Regressions!R96, 1), NA())</f>
        <v>#N/A</v>
      </c>
      <c r="Q86" s="562" t="e">
        <f>IF(ISNUMBER(Regressions!S96),ROUND(Regressions!S96, 1), NA())</f>
        <v>#N/A</v>
      </c>
      <c r="R86" s="558" t="e">
        <f>IF(ISNUMBER(Regressions!T96),ROUND(Regressions!T96, 1), NA())</f>
        <v>#N/A</v>
      </c>
      <c r="S86" s="559" t="e">
        <f>IF(ISNUMBER(Regressions!U96),ROUND(Regressions!U96, 1), NA())</f>
        <v>#N/A</v>
      </c>
    </row>
    <row r="87" spans="1:19" x14ac:dyDescent="0.25">
      <c r="A87" s="551" t="str">
        <f>+Introduction!$C$7</f>
        <v>Belize</v>
      </c>
      <c r="B87" s="552">
        <f>IF(ISBLANK(Regressions!B97), " ", Regressions!B97)</f>
        <v>2021</v>
      </c>
      <c r="C87" s="551" t="str">
        <f>HLOOKUP(Introduction!$G$4,nametranslations,25,FALSE)</f>
        <v>Rural</v>
      </c>
      <c r="D87" s="554">
        <f>IF(ISBLANK(Regressions!D97), " ", Regressions!D97)</f>
        <v>56842.4092042923</v>
      </c>
      <c r="E87" s="560" t="e">
        <f>IF(ISNUMBER(Regressions!E97),ROUND(Regressions!E97, 1), NA())</f>
        <v>#N/A</v>
      </c>
      <c r="F87" s="563" t="e">
        <f>IF(ISNUMBER(Regressions!F97),ROUND(Regressions!F97, 1), NA())</f>
        <v>#N/A</v>
      </c>
      <c r="G87" s="564" t="e">
        <f>IF(ISNUMBER(Regressions!G97),ROUND(Regressions!G97, 1), NA())</f>
        <v>#N/A</v>
      </c>
      <c r="H87" s="558" t="e">
        <f>IF(ISNUMBER(Regressions!H97),ROUND(Regressions!H97, 1), NA())</f>
        <v>#N/A</v>
      </c>
      <c r="I87" s="559" t="e">
        <f>IF(ISNUMBER(Regressions!I97),ROUND(Regressions!I97, 1), NA())</f>
        <v>#N/A</v>
      </c>
      <c r="J87" s="560" t="e">
        <f>IF(ISNUMBER(Regressions!K97),ROUND(Regressions!K97, 1), NA())</f>
        <v>#N/A</v>
      </c>
      <c r="K87" s="563" t="e">
        <f>IF(ISNUMBER(Regressions!L97),ROUND(Regressions!L97, 1), NA())</f>
        <v>#N/A</v>
      </c>
      <c r="L87" s="565" t="e">
        <f>IF(ISNUMBER(Regressions!M97),ROUND(Regressions!M97, 1), NA())</f>
        <v>#N/A</v>
      </c>
      <c r="M87" s="558" t="e">
        <f>IF(ISNUMBER(Regressions!N97),ROUND(Regressions!N97, 1), NA())</f>
        <v>#N/A</v>
      </c>
      <c r="N87" s="559" t="e">
        <f>IF(ISNUMBER(Regressions!O97),ROUND(Regressions!O97, 1), NA())</f>
        <v>#N/A</v>
      </c>
      <c r="O87" s="560" t="e">
        <f>IF(ISNUMBER(Regressions!Q97),ROUND(Regressions!Q97, 1), NA())</f>
        <v>#N/A</v>
      </c>
      <c r="P87" s="563" t="e">
        <f>IF(ISNUMBER(Regressions!R97),ROUND(Regressions!R97, 1), NA())</f>
        <v>#N/A</v>
      </c>
      <c r="Q87" s="566" t="e">
        <f>IF(ISNUMBER(Regressions!S97),ROUND(Regressions!S97, 1), NA())</f>
        <v>#N/A</v>
      </c>
      <c r="R87" s="558" t="e">
        <f>IF(ISNUMBER(Regressions!T97),ROUND(Regressions!T97, 1), NA())</f>
        <v>#N/A</v>
      </c>
      <c r="S87" s="559" t="e">
        <f>IF(ISNUMBER(Regressions!U97),ROUND(Regressions!U97, 1), NA())</f>
        <v>#N/A</v>
      </c>
    </row>
    <row r="88" spans="1:19" x14ac:dyDescent="0.25">
      <c r="A88" s="551" t="str">
        <f>+Introduction!$C$7</f>
        <v>Belize</v>
      </c>
      <c r="B88" s="552">
        <f>IF(ISBLANK(Regressions!B98), " ", Regressions!B98)</f>
        <v>2022</v>
      </c>
      <c r="C88" s="551" t="str">
        <f>HLOOKUP(Introduction!$G$4,nametranslations,25,FALSE)</f>
        <v>Rural</v>
      </c>
      <c r="D88" s="554">
        <f>IF(ISBLANK(Regressions!D98), " ", Regressions!D98)</f>
        <v>56705.527536849979</v>
      </c>
      <c r="E88" s="555" t="e">
        <f>IF(ISNUMBER(Regressions!E98),ROUND(Regressions!E98, 1), NA())</f>
        <v>#N/A</v>
      </c>
      <c r="F88" s="556" t="e">
        <f>IF(ISNUMBER(Regressions!F98),ROUND(Regressions!F98, 1), NA())</f>
        <v>#N/A</v>
      </c>
      <c r="G88" s="557" t="e">
        <f>IF(ISNUMBER(Regressions!G98),ROUND(Regressions!G98, 1), NA())</f>
        <v>#N/A</v>
      </c>
      <c r="H88" s="558" t="e">
        <f>IF(ISNUMBER(Regressions!H98),ROUND(Regressions!H98, 1), NA())</f>
        <v>#N/A</v>
      </c>
      <c r="I88" s="559" t="e">
        <f>IF(ISNUMBER(Regressions!I98),ROUND(Regressions!I98, 1), NA())</f>
        <v>#N/A</v>
      </c>
      <c r="J88" s="560" t="e">
        <f>IF(ISNUMBER(Regressions!K98),ROUND(Regressions!K98, 1), NA())</f>
        <v>#N/A</v>
      </c>
      <c r="K88" s="556" t="e">
        <f>IF(ISNUMBER(Regressions!L98),ROUND(Regressions!L98, 1), NA())</f>
        <v>#N/A</v>
      </c>
      <c r="L88" s="561" t="e">
        <f>IF(ISNUMBER(Regressions!M98),ROUND(Regressions!M98, 1), NA())</f>
        <v>#N/A</v>
      </c>
      <c r="M88" s="558" t="e">
        <f>IF(ISNUMBER(Regressions!N98),ROUND(Regressions!N98, 1), NA())</f>
        <v>#N/A</v>
      </c>
      <c r="N88" s="559" t="e">
        <f>IF(ISNUMBER(Regressions!O98),ROUND(Regressions!O98, 1), NA())</f>
        <v>#N/A</v>
      </c>
      <c r="O88" s="560" t="e">
        <f>IF(ISNUMBER(Regressions!Q98),ROUND(Regressions!Q98, 1), NA())</f>
        <v>#N/A</v>
      </c>
      <c r="P88" s="556" t="e">
        <f>IF(ISNUMBER(Regressions!R98),ROUND(Regressions!R98, 1), NA())</f>
        <v>#N/A</v>
      </c>
      <c r="Q88" s="562" t="e">
        <f>IF(ISNUMBER(Regressions!S98),ROUND(Regressions!S98, 1), NA())</f>
        <v>#N/A</v>
      </c>
      <c r="R88" s="558" t="e">
        <f>IF(ISNUMBER(Regressions!T98),ROUND(Regressions!T98, 1), NA())</f>
        <v>#N/A</v>
      </c>
      <c r="S88" s="559" t="e">
        <f>IF(ISNUMBER(Regressions!U98),ROUND(Regressions!U98, 1), NA())</f>
        <v>#N/A</v>
      </c>
    </row>
    <row r="89" spans="1:19" x14ac:dyDescent="0.25">
      <c r="A89" s="551" t="str">
        <f>+Introduction!$C$7</f>
        <v>Belize</v>
      </c>
      <c r="B89" s="552">
        <f>IF(ISBLANK(Regressions!B99), " ", Regressions!B99)</f>
        <v>2023</v>
      </c>
      <c r="C89" s="551" t="str">
        <f>HLOOKUP(Introduction!$G$4,nametranslations,25,FALSE)</f>
        <v>Rural</v>
      </c>
      <c r="D89" s="554">
        <f>IF(ISBLANK(Regressions!D99), " ", Regressions!D99)</f>
        <v>56531.447790527352</v>
      </c>
      <c r="E89" s="555" t="e">
        <f>IF(ISNUMBER(Regressions!E99),ROUND(Regressions!E99, 1), NA())</f>
        <v>#N/A</v>
      </c>
      <c r="F89" s="556" t="e">
        <f>IF(ISNUMBER(Regressions!F99),ROUND(Regressions!F99, 1), NA())</f>
        <v>#N/A</v>
      </c>
      <c r="G89" s="557" t="e">
        <f>IF(ISNUMBER(Regressions!G99),ROUND(Regressions!G99, 1), NA())</f>
        <v>#N/A</v>
      </c>
      <c r="H89" s="558" t="e">
        <f>IF(ISNUMBER(Regressions!H99),ROUND(Regressions!H99, 1), NA())</f>
        <v>#N/A</v>
      </c>
      <c r="I89" s="559" t="e">
        <f>IF(ISNUMBER(Regressions!I99),ROUND(Regressions!I99, 1), NA())</f>
        <v>#N/A</v>
      </c>
      <c r="J89" s="560" t="e">
        <f>IF(ISNUMBER(Regressions!K99),ROUND(Regressions!K99, 1), NA())</f>
        <v>#N/A</v>
      </c>
      <c r="K89" s="556" t="e">
        <f>IF(ISNUMBER(Regressions!L99),ROUND(Regressions!L99, 1), NA())</f>
        <v>#N/A</v>
      </c>
      <c r="L89" s="561" t="e">
        <f>IF(ISNUMBER(Regressions!M99),ROUND(Regressions!M99, 1), NA())</f>
        <v>#N/A</v>
      </c>
      <c r="M89" s="558" t="e">
        <f>IF(ISNUMBER(Regressions!N99),ROUND(Regressions!N99, 1), NA())</f>
        <v>#N/A</v>
      </c>
      <c r="N89" s="559" t="e">
        <f>IF(ISNUMBER(Regressions!O99),ROUND(Regressions!O99, 1), NA())</f>
        <v>#N/A</v>
      </c>
      <c r="O89" s="560" t="e">
        <f>IF(ISNUMBER(Regressions!Q99),ROUND(Regressions!Q99, 1), NA())</f>
        <v>#N/A</v>
      </c>
      <c r="P89" s="556" t="e">
        <f>IF(ISNUMBER(Regressions!R99),ROUND(Regressions!R99, 1), NA())</f>
        <v>#N/A</v>
      </c>
      <c r="Q89" s="562" t="e">
        <f>IF(ISNUMBER(Regressions!S99),ROUND(Regressions!S99, 1), NA())</f>
        <v>#N/A</v>
      </c>
      <c r="R89" s="558" t="e">
        <f>IF(ISNUMBER(Regressions!T99),ROUND(Regressions!T99, 1), NA())</f>
        <v>#N/A</v>
      </c>
      <c r="S89" s="559" t="e">
        <f>IF(ISNUMBER(Regressions!U99),ROUND(Regressions!U99, 1), NA())</f>
        <v>#N/A</v>
      </c>
    </row>
    <row r="90" spans="1:19" x14ac:dyDescent="0.25">
      <c r="A90" s="551" t="str">
        <f>+Introduction!$C$7</f>
        <v>Belize</v>
      </c>
      <c r="B90" s="552">
        <f>IF(ISBLANK(Regressions!B100), " ", Regressions!B100)</f>
        <v>2024</v>
      </c>
      <c r="C90" s="551" t="str">
        <f>HLOOKUP(Introduction!$G$4,nametranslations,25,FALSE)</f>
        <v>Rural</v>
      </c>
      <c r="D90" s="554">
        <f>IF(ISBLANK(Regressions!D100), " ", Regressions!D100)</f>
        <v>55956.725023002618</v>
      </c>
      <c r="E90" s="555" t="e">
        <f>IF(ISNUMBER(Regressions!E100),ROUND(Regressions!E100, 1), NA())</f>
        <v>#N/A</v>
      </c>
      <c r="F90" s="556" t="e">
        <f>IF(ISNUMBER(Regressions!F100),ROUND(Regressions!F100, 1), NA())</f>
        <v>#N/A</v>
      </c>
      <c r="G90" s="557" t="e">
        <f>IF(ISNUMBER(Regressions!G100),ROUND(Regressions!G100, 1), NA())</f>
        <v>#N/A</v>
      </c>
      <c r="H90" s="558" t="e">
        <f>IF(ISNUMBER(Regressions!H100),ROUND(Regressions!H100, 1), NA())</f>
        <v>#N/A</v>
      </c>
      <c r="I90" s="559" t="e">
        <f>IF(ISNUMBER(Regressions!I100),ROUND(Regressions!I100, 1), NA())</f>
        <v>#N/A</v>
      </c>
      <c r="J90" s="560" t="e">
        <f>IF(ISNUMBER(Regressions!K100),ROUND(Regressions!K100, 1), NA())</f>
        <v>#N/A</v>
      </c>
      <c r="K90" s="556" t="e">
        <f>IF(ISNUMBER(Regressions!L100),ROUND(Regressions!L100, 1), NA())</f>
        <v>#N/A</v>
      </c>
      <c r="L90" s="561" t="e">
        <f>IF(ISNUMBER(Regressions!M100),ROUND(Regressions!M100, 1), NA())</f>
        <v>#N/A</v>
      </c>
      <c r="M90" s="558" t="e">
        <f>IF(ISNUMBER(Regressions!N100),ROUND(Regressions!N100, 1), NA())</f>
        <v>#N/A</v>
      </c>
      <c r="N90" s="559" t="e">
        <f>IF(ISNUMBER(Regressions!O100),ROUND(Regressions!O100, 1), NA())</f>
        <v>#N/A</v>
      </c>
      <c r="O90" s="560" t="e">
        <f>IF(ISNUMBER(Regressions!Q100),ROUND(Regressions!Q100, 1), NA())</f>
        <v>#N/A</v>
      </c>
      <c r="P90" s="556" t="e">
        <f>IF(ISNUMBER(Regressions!R100),ROUND(Regressions!R100, 1), NA())</f>
        <v>#N/A</v>
      </c>
      <c r="Q90" s="562" t="e">
        <f>IF(ISNUMBER(Regressions!S100),ROUND(Regressions!S100, 1), NA())</f>
        <v>#N/A</v>
      </c>
      <c r="R90" s="558" t="e">
        <f>IF(ISNUMBER(Regressions!T100),ROUND(Regressions!T100, 1), NA())</f>
        <v>#N/A</v>
      </c>
      <c r="S90" s="559" t="e">
        <f>IF(ISNUMBER(Regressions!U100),ROUND(Regressions!U100, 1), NA())</f>
        <v>#N/A</v>
      </c>
    </row>
    <row r="91" spans="1:19" x14ac:dyDescent="0.25">
      <c r="A91" s="567" t="str">
        <f>+Introduction!$C$7</f>
        <v>Belize</v>
      </c>
      <c r="B91" s="568">
        <f>IF(ISBLANK(Regressions!B101), " ", Regressions!B101)</f>
        <v>2025</v>
      </c>
      <c r="C91" s="567" t="str">
        <f>HLOOKUP(Introduction!$G$4,nametranslations,25,FALSE)</f>
        <v>Rural</v>
      </c>
      <c r="D91" s="569">
        <f>IF(ISBLANK(Regressions!D101), " ", Regressions!D101)</f>
        <v>59101.293672561646</v>
      </c>
      <c r="E91" s="570" t="e">
        <f>IF(ISNUMBER(Regressions!E101),ROUND(Regressions!E101, 1), NA())</f>
        <v>#N/A</v>
      </c>
      <c r="F91" s="571" t="e">
        <f>IF(ISNUMBER(Regressions!F101),ROUND(Regressions!F101, 1), NA())</f>
        <v>#N/A</v>
      </c>
      <c r="G91" s="572" t="e">
        <f>IF(ISNUMBER(Regressions!G101),ROUND(Regressions!G101, 1), NA())</f>
        <v>#N/A</v>
      </c>
      <c r="H91" s="573" t="e">
        <f>IF(ISNUMBER(Regressions!H101),ROUND(Regressions!H101, 1), NA())</f>
        <v>#N/A</v>
      </c>
      <c r="I91" s="574" t="e">
        <f>IF(ISNUMBER(Regressions!I101),ROUND(Regressions!I101, 1), NA())</f>
        <v>#N/A</v>
      </c>
      <c r="J91" s="575" t="e">
        <f>IF(ISNUMBER(Regressions!K101),ROUND(Regressions!K101, 1), NA())</f>
        <v>#N/A</v>
      </c>
      <c r="K91" s="571" t="e">
        <f>IF(ISNUMBER(Regressions!L101),ROUND(Regressions!L101, 1), NA())</f>
        <v>#N/A</v>
      </c>
      <c r="L91" s="576" t="e">
        <f>IF(ISNUMBER(Regressions!M101),ROUND(Regressions!M101, 1), NA())</f>
        <v>#N/A</v>
      </c>
      <c r="M91" s="573" t="e">
        <f>IF(ISNUMBER(Regressions!N101),ROUND(Regressions!N101, 1), NA())</f>
        <v>#N/A</v>
      </c>
      <c r="N91" s="574" t="e">
        <f>IF(ISNUMBER(Regressions!O101),ROUND(Regressions!O101, 1), NA())</f>
        <v>#N/A</v>
      </c>
      <c r="O91" s="575" t="e">
        <f>IF(ISNUMBER(Regressions!Q101),ROUND(Regressions!Q101, 1), NA())</f>
        <v>#N/A</v>
      </c>
      <c r="P91" s="571" t="e">
        <f>IF(ISNUMBER(Regressions!R101),ROUND(Regressions!R101, 1), NA())</f>
        <v>#N/A</v>
      </c>
      <c r="Q91" s="577" t="e">
        <f>IF(ISNUMBER(Regressions!S101),ROUND(Regressions!S101, 1), NA())</f>
        <v>#N/A</v>
      </c>
      <c r="R91" s="573" t="e">
        <f>IF(ISNUMBER(Regressions!T101),ROUND(Regressions!T101, 1), NA())</f>
        <v>#N/A</v>
      </c>
      <c r="S91" s="574" t="e">
        <f>IF(ISNUMBER(Regressions!U101),ROUND(Regressions!U101, 1), NA())</f>
        <v>#N/A</v>
      </c>
    </row>
    <row r="92" spans="1:19" hidden="1" x14ac:dyDescent="0.25">
      <c r="A92" s="551" t="str">
        <f>+Introduction!$C$7</f>
        <v>Belize</v>
      </c>
      <c r="B92" s="552">
        <f>IF(ISBLANK(Regressions!B102), " ", Regressions!B102)</f>
        <v>2026</v>
      </c>
      <c r="C92" s="551" t="str">
        <f>HLOOKUP(Introduction!$G$4,nametranslations,25,FALSE)</f>
        <v>Rural</v>
      </c>
      <c r="D92" s="554" t="str">
        <f>IF(ISBLANK(Regressions!D102), " ", Regressions!D102)</f>
        <v xml:space="preserve"> </v>
      </c>
      <c r="E92" s="555" t="e">
        <f>IF(ISNUMBER(Regressions!E102),ROUND(Regressions!E102, 1), NA())</f>
        <v>#N/A</v>
      </c>
      <c r="F92" s="556" t="e">
        <f>IF(ISNUMBER(Regressions!F102),ROUND(Regressions!F102, 1), NA())</f>
        <v>#N/A</v>
      </c>
      <c r="G92" s="557" t="e">
        <f>IF(ISNUMBER(Regressions!G102),ROUND(Regressions!G102, 1), NA())</f>
        <v>#N/A</v>
      </c>
      <c r="H92" s="558" t="e">
        <f>IF(ISNUMBER(Regressions!H102),ROUND(Regressions!H102, 1), NA())</f>
        <v>#N/A</v>
      </c>
      <c r="I92" s="559" t="e">
        <f>IF(ISNUMBER(Regressions!I102),ROUND(Regressions!I102, 1), NA())</f>
        <v>#N/A</v>
      </c>
      <c r="J92" s="560" t="e">
        <f>IF(ISNUMBER(Regressions!K102),ROUND(Regressions!K102, 1), NA())</f>
        <v>#N/A</v>
      </c>
      <c r="K92" s="556" t="e">
        <f>IF(ISNUMBER(Regressions!L102),ROUND(Regressions!L102, 1), NA())</f>
        <v>#N/A</v>
      </c>
      <c r="L92" s="561" t="e">
        <f>IF(ISNUMBER(Regressions!M102),ROUND(Regressions!M102, 1), NA())</f>
        <v>#N/A</v>
      </c>
      <c r="M92" s="558" t="e">
        <f>IF(ISNUMBER(Regressions!N102),ROUND(Regressions!N102, 1), NA())</f>
        <v>#N/A</v>
      </c>
      <c r="N92" s="559" t="e">
        <f>IF(ISNUMBER(Regressions!O102),ROUND(Regressions!O102, 1), NA())</f>
        <v>#N/A</v>
      </c>
      <c r="O92" s="560" t="e">
        <f>IF(ISNUMBER(Regressions!Q102),ROUND(Regressions!Q102, 1), NA())</f>
        <v>#N/A</v>
      </c>
      <c r="P92" s="556" t="e">
        <f>IF(ISNUMBER(Regressions!R102),ROUND(Regressions!R102, 1), NA())</f>
        <v>#N/A</v>
      </c>
      <c r="Q92" s="562" t="e">
        <f>IF(ISNUMBER(Regressions!S102),ROUND(Regressions!S102, 1), NA())</f>
        <v>#N/A</v>
      </c>
      <c r="R92" s="558" t="e">
        <f>IF(ISNUMBER(Regressions!T102),ROUND(Regressions!T102, 1), NA())</f>
        <v>#N/A</v>
      </c>
      <c r="S92" s="559" t="e">
        <f>IF(ISNUMBER(Regressions!U102),ROUND(Regressions!U102, 1), NA())</f>
        <v>#N/A</v>
      </c>
    </row>
    <row r="93" spans="1:19" hidden="1" x14ac:dyDescent="0.25">
      <c r="A93" s="551" t="str">
        <f>+Introduction!$C$7</f>
        <v>Belize</v>
      </c>
      <c r="B93" s="552">
        <f>IF(ISBLANK(Regressions!B103), " ", Regressions!B103)</f>
        <v>2027</v>
      </c>
      <c r="C93" s="551" t="str">
        <f>HLOOKUP(Introduction!$G$4,nametranslations,25,FALSE)</f>
        <v>Rural</v>
      </c>
      <c r="D93" s="554" t="str">
        <f>IF(ISBLANK(Regressions!D103), " ", Regressions!D103)</f>
        <v xml:space="preserve"> </v>
      </c>
      <c r="E93" s="555" t="e">
        <f>IF(ISNUMBER(Regressions!E103),ROUND(Regressions!E103, 1), NA())</f>
        <v>#N/A</v>
      </c>
      <c r="F93" s="556" t="e">
        <f>IF(ISNUMBER(Regressions!F103),ROUND(Regressions!F103, 1), NA())</f>
        <v>#N/A</v>
      </c>
      <c r="G93" s="557" t="e">
        <f>IF(ISNUMBER(Regressions!G103),ROUND(Regressions!G103, 1), NA())</f>
        <v>#N/A</v>
      </c>
      <c r="H93" s="558" t="e">
        <f>IF(ISNUMBER(Regressions!H103),ROUND(Regressions!H103, 1), NA())</f>
        <v>#N/A</v>
      </c>
      <c r="I93" s="559" t="e">
        <f>IF(ISNUMBER(Regressions!I103),ROUND(Regressions!I103, 1), NA())</f>
        <v>#N/A</v>
      </c>
      <c r="J93" s="560" t="e">
        <f>IF(ISNUMBER(Regressions!K103),ROUND(Regressions!K103, 1), NA())</f>
        <v>#N/A</v>
      </c>
      <c r="K93" s="556" t="e">
        <f>IF(ISNUMBER(Regressions!L103),ROUND(Regressions!L103, 1), NA())</f>
        <v>#N/A</v>
      </c>
      <c r="L93" s="561" t="e">
        <f>IF(ISNUMBER(Regressions!M103),ROUND(Regressions!M103, 1), NA())</f>
        <v>#N/A</v>
      </c>
      <c r="M93" s="558" t="e">
        <f>IF(ISNUMBER(Regressions!N103),ROUND(Regressions!N103, 1), NA())</f>
        <v>#N/A</v>
      </c>
      <c r="N93" s="559" t="e">
        <f>IF(ISNUMBER(Regressions!O103),ROUND(Regressions!O103, 1), NA())</f>
        <v>#N/A</v>
      </c>
      <c r="O93" s="560" t="e">
        <f>IF(ISNUMBER(Regressions!Q103),ROUND(Regressions!Q103, 1), NA())</f>
        <v>#N/A</v>
      </c>
      <c r="P93" s="556" t="e">
        <f>IF(ISNUMBER(Regressions!R103),ROUND(Regressions!R103, 1), NA())</f>
        <v>#N/A</v>
      </c>
      <c r="Q93" s="562" t="e">
        <f>IF(ISNUMBER(Regressions!S103),ROUND(Regressions!S103, 1), NA())</f>
        <v>#N/A</v>
      </c>
      <c r="R93" s="558" t="e">
        <f>IF(ISNUMBER(Regressions!T103),ROUND(Regressions!T103, 1), NA())</f>
        <v>#N/A</v>
      </c>
      <c r="S93" s="559" t="e">
        <f>IF(ISNUMBER(Regressions!U103),ROUND(Regressions!U103, 1), NA())</f>
        <v>#N/A</v>
      </c>
    </row>
    <row r="94" spans="1:19" hidden="1" x14ac:dyDescent="0.25">
      <c r="A94" s="551" t="str">
        <f>+Introduction!$C$7</f>
        <v>Belize</v>
      </c>
      <c r="B94" s="552">
        <f>IF(ISBLANK(Regressions!B104), " ", Regressions!B104)</f>
        <v>2028</v>
      </c>
      <c r="C94" s="551" t="str">
        <f>HLOOKUP(Introduction!$G$4,nametranslations,25,FALSE)</f>
        <v>Rural</v>
      </c>
      <c r="D94" s="554" t="str">
        <f>IF(ISBLANK(Regressions!D104), " ", Regressions!D104)</f>
        <v xml:space="preserve"> </v>
      </c>
      <c r="E94" s="555" t="e">
        <f>IF(ISNUMBER(Regressions!E104),ROUND(Regressions!E104, 1), NA())</f>
        <v>#N/A</v>
      </c>
      <c r="F94" s="556" t="e">
        <f>IF(ISNUMBER(Regressions!F104),ROUND(Regressions!F104, 1), NA())</f>
        <v>#N/A</v>
      </c>
      <c r="G94" s="557" t="e">
        <f>IF(ISNUMBER(Regressions!G104),ROUND(Regressions!G104, 1), NA())</f>
        <v>#N/A</v>
      </c>
      <c r="H94" s="558" t="e">
        <f>IF(ISNUMBER(Regressions!H104),ROUND(Regressions!H104, 1), NA())</f>
        <v>#N/A</v>
      </c>
      <c r="I94" s="559" t="e">
        <f>IF(ISNUMBER(Regressions!I104),ROUND(Regressions!I104, 1), NA())</f>
        <v>#N/A</v>
      </c>
      <c r="J94" s="560" t="e">
        <f>IF(ISNUMBER(Regressions!K104),ROUND(Regressions!K104, 1), NA())</f>
        <v>#N/A</v>
      </c>
      <c r="K94" s="556" t="e">
        <f>IF(ISNUMBER(Regressions!L104),ROUND(Regressions!L104, 1), NA())</f>
        <v>#N/A</v>
      </c>
      <c r="L94" s="561" t="e">
        <f>IF(ISNUMBER(Regressions!M104),ROUND(Regressions!M104, 1), NA())</f>
        <v>#N/A</v>
      </c>
      <c r="M94" s="558" t="e">
        <f>IF(ISNUMBER(Regressions!N104),ROUND(Regressions!N104, 1), NA())</f>
        <v>#N/A</v>
      </c>
      <c r="N94" s="559" t="e">
        <f>IF(ISNUMBER(Regressions!O104),ROUND(Regressions!O104, 1), NA())</f>
        <v>#N/A</v>
      </c>
      <c r="O94" s="560" t="e">
        <f>IF(ISNUMBER(Regressions!Q104),ROUND(Regressions!Q104, 1), NA())</f>
        <v>#N/A</v>
      </c>
      <c r="P94" s="556" t="e">
        <f>IF(ISNUMBER(Regressions!R104),ROUND(Regressions!R104, 1), NA())</f>
        <v>#N/A</v>
      </c>
      <c r="Q94" s="562" t="e">
        <f>IF(ISNUMBER(Regressions!S104),ROUND(Regressions!S104, 1), NA())</f>
        <v>#N/A</v>
      </c>
      <c r="R94" s="558" t="e">
        <f>IF(ISNUMBER(Regressions!T104),ROUND(Regressions!T104, 1), NA())</f>
        <v>#N/A</v>
      </c>
      <c r="S94" s="559" t="e">
        <f>IF(ISNUMBER(Regressions!U104),ROUND(Regressions!U104, 1), NA())</f>
        <v>#N/A</v>
      </c>
    </row>
    <row r="95" spans="1:19" hidden="1" x14ac:dyDescent="0.25">
      <c r="A95" s="551" t="str">
        <f>+Introduction!$C$7</f>
        <v>Belize</v>
      </c>
      <c r="B95" s="552">
        <f>IF(ISBLANK(Regressions!B105), " ", Regressions!B105)</f>
        <v>2029</v>
      </c>
      <c r="C95" s="551" t="str">
        <f>HLOOKUP(Introduction!$G$4,nametranslations,25,FALSE)</f>
        <v>Rural</v>
      </c>
      <c r="D95" s="554" t="str">
        <f>IF(ISBLANK(Regressions!D105), " ", Regressions!D105)</f>
        <v xml:space="preserve"> </v>
      </c>
      <c r="E95" s="555" t="e">
        <f>IF(ISNUMBER(Regressions!E105),ROUND(Regressions!E105, 1), NA())</f>
        <v>#N/A</v>
      </c>
      <c r="F95" s="556" t="e">
        <f>IF(ISNUMBER(Regressions!F105),ROUND(Regressions!F105, 1), NA())</f>
        <v>#N/A</v>
      </c>
      <c r="G95" s="557" t="e">
        <f>IF(ISNUMBER(Regressions!G105),ROUND(Regressions!G105, 1), NA())</f>
        <v>#N/A</v>
      </c>
      <c r="H95" s="558" t="e">
        <f>IF(ISNUMBER(Regressions!H105),ROUND(Regressions!H105, 1), NA())</f>
        <v>#N/A</v>
      </c>
      <c r="I95" s="559" t="e">
        <f>IF(ISNUMBER(Regressions!I105),ROUND(Regressions!I105, 1), NA())</f>
        <v>#N/A</v>
      </c>
      <c r="J95" s="560" t="e">
        <f>IF(ISNUMBER(Regressions!K105),ROUND(Regressions!K105, 1), NA())</f>
        <v>#N/A</v>
      </c>
      <c r="K95" s="556" t="e">
        <f>IF(ISNUMBER(Regressions!L105),ROUND(Regressions!L105, 1), NA())</f>
        <v>#N/A</v>
      </c>
      <c r="L95" s="561" t="e">
        <f>IF(ISNUMBER(Regressions!M105),ROUND(Regressions!M105, 1), NA())</f>
        <v>#N/A</v>
      </c>
      <c r="M95" s="558" t="e">
        <f>IF(ISNUMBER(Regressions!N105),ROUND(Regressions!N105, 1), NA())</f>
        <v>#N/A</v>
      </c>
      <c r="N95" s="559" t="e">
        <f>IF(ISNUMBER(Regressions!O105),ROUND(Regressions!O105, 1), NA())</f>
        <v>#N/A</v>
      </c>
      <c r="O95" s="560" t="e">
        <f>IF(ISNUMBER(Regressions!Q105),ROUND(Regressions!Q105, 1), NA())</f>
        <v>#N/A</v>
      </c>
      <c r="P95" s="556" t="e">
        <f>IF(ISNUMBER(Regressions!R105),ROUND(Regressions!R105, 1), NA())</f>
        <v>#N/A</v>
      </c>
      <c r="Q95" s="562" t="e">
        <f>IF(ISNUMBER(Regressions!S105),ROUND(Regressions!S105, 1), NA())</f>
        <v>#N/A</v>
      </c>
      <c r="R95" s="558" t="e">
        <f>IF(ISNUMBER(Regressions!T105),ROUND(Regressions!T105, 1), NA())</f>
        <v>#N/A</v>
      </c>
      <c r="S95" s="559" t="e">
        <f>IF(ISNUMBER(Regressions!U105),ROUND(Regressions!U105, 1), NA())</f>
        <v>#N/A</v>
      </c>
    </row>
    <row r="96" spans="1:19" hidden="1" x14ac:dyDescent="0.25">
      <c r="A96" s="551" t="str">
        <f>+Introduction!$C$7</f>
        <v>Belize</v>
      </c>
      <c r="B96" s="552">
        <f>IF(ISBLANK(Regressions!B106), " ", Regressions!B106)</f>
        <v>2030</v>
      </c>
      <c r="C96" s="551" t="str">
        <f>HLOOKUP(Introduction!$G$4,nametranslations,25,FALSE)</f>
        <v>Rural</v>
      </c>
      <c r="D96" s="554" t="str">
        <f>IF(ISBLANK(Regressions!D106), " ", Regressions!D106)</f>
        <v xml:space="preserve"> </v>
      </c>
      <c r="E96" s="555" t="e">
        <f>IF(ISNUMBER(Regressions!E106),ROUND(Regressions!E106, 1), NA())</f>
        <v>#N/A</v>
      </c>
      <c r="F96" s="556" t="e">
        <f>IF(ISNUMBER(Regressions!F106),ROUND(Regressions!F106, 1), NA())</f>
        <v>#N/A</v>
      </c>
      <c r="G96" s="557" t="e">
        <f>IF(ISNUMBER(Regressions!G106),ROUND(Regressions!G106, 1), NA())</f>
        <v>#N/A</v>
      </c>
      <c r="H96" s="558" t="e">
        <f>IF(ISNUMBER(Regressions!H106),ROUND(Regressions!H106, 1), NA())</f>
        <v>#N/A</v>
      </c>
      <c r="I96" s="559" t="e">
        <f>IF(ISNUMBER(Regressions!I106),ROUND(Regressions!I106, 1), NA())</f>
        <v>#N/A</v>
      </c>
      <c r="J96" s="560" t="e">
        <f>IF(ISNUMBER(Regressions!K106),ROUND(Regressions!K106, 1), NA())</f>
        <v>#N/A</v>
      </c>
      <c r="K96" s="556" t="e">
        <f>IF(ISNUMBER(Regressions!L106),ROUND(Regressions!L106, 1), NA())</f>
        <v>#N/A</v>
      </c>
      <c r="L96" s="561" t="e">
        <f>IF(ISNUMBER(Regressions!M106),ROUND(Regressions!M106, 1), NA())</f>
        <v>#N/A</v>
      </c>
      <c r="M96" s="558" t="e">
        <f>IF(ISNUMBER(Regressions!N106),ROUND(Regressions!N106, 1), NA())</f>
        <v>#N/A</v>
      </c>
      <c r="N96" s="559" t="e">
        <f>IF(ISNUMBER(Regressions!O106),ROUND(Regressions!O106, 1), NA())</f>
        <v>#N/A</v>
      </c>
      <c r="O96" s="560" t="e">
        <f>IF(ISNUMBER(Regressions!Q106),ROUND(Regressions!Q106, 1), NA())</f>
        <v>#N/A</v>
      </c>
      <c r="P96" s="556" t="e">
        <f>IF(ISNUMBER(Regressions!R106),ROUND(Regressions!R106, 1), NA())</f>
        <v>#N/A</v>
      </c>
      <c r="Q96" s="562" t="e">
        <f>IF(ISNUMBER(Regressions!S106),ROUND(Regressions!S106, 1), NA())</f>
        <v>#N/A</v>
      </c>
      <c r="R96" s="558" t="e">
        <f>IF(ISNUMBER(Regressions!T106),ROUND(Regressions!T106, 1), NA())</f>
        <v>#N/A</v>
      </c>
      <c r="S96" s="559" t="e">
        <f>IF(ISNUMBER(Regressions!U106),ROUND(Regressions!U106, 1), NA())</f>
        <v>#N/A</v>
      </c>
    </row>
    <row r="97" spans="1:19" x14ac:dyDescent="0.25">
      <c r="A97" s="551" t="str">
        <f>+Introduction!$C$7</f>
        <v>Belize</v>
      </c>
      <c r="B97" s="552">
        <f>IF(ISBLANK(Regressions!B107), " ", Regressions!B107)</f>
        <v>2000</v>
      </c>
      <c r="C97" s="551" t="str">
        <f>HLOOKUP(Introduction!$G$4,nametranslations,27,FALSE)</f>
        <v>Pre-primary</v>
      </c>
      <c r="D97" s="554">
        <f>IF(ISBLANK(Regressions!D107), " ", Regressions!D107)</f>
        <v>12853</v>
      </c>
      <c r="E97" s="555">
        <f>IF(ISNUMBER(Regressions!E107),ROUND(Regressions!E107, 1), NA())</f>
        <v>100</v>
      </c>
      <c r="F97" s="556" t="e">
        <f>IF(ISNUMBER(Regressions!F107),ROUND(Regressions!F107, 1), NA())</f>
        <v>#N/A</v>
      </c>
      <c r="G97" s="557" t="e">
        <f>IF(ISNUMBER(Regressions!G107),ROUND(Regressions!G107, 1), NA())</f>
        <v>#N/A</v>
      </c>
      <c r="H97" s="558" t="e">
        <f>IF(ISNUMBER(Regressions!H107),ROUND(Regressions!H107, 1), NA())</f>
        <v>#N/A</v>
      </c>
      <c r="I97" s="559" t="e">
        <f>IF(ISNUMBER(Regressions!I107),ROUND(Regressions!I107, 1), NA())</f>
        <v>#N/A</v>
      </c>
      <c r="J97" s="560" t="e">
        <f>IF(ISNUMBER(Regressions!K107),ROUND(Regressions!K107, 1), NA())</f>
        <v>#N/A</v>
      </c>
      <c r="K97" s="556" t="e">
        <f>IF(ISNUMBER(Regressions!L107),ROUND(Regressions!L107, 1), NA())</f>
        <v>#N/A</v>
      </c>
      <c r="L97" s="561" t="e">
        <f>IF(ISNUMBER(Regressions!M107),ROUND(Regressions!M107, 1), NA())</f>
        <v>#N/A</v>
      </c>
      <c r="M97" s="558" t="e">
        <f>IF(ISNUMBER(Regressions!N107),ROUND(Regressions!N107, 1), NA())</f>
        <v>#N/A</v>
      </c>
      <c r="N97" s="559" t="e">
        <f>IF(ISNUMBER(Regressions!O107),ROUND(Regressions!O107, 1), NA())</f>
        <v>#N/A</v>
      </c>
      <c r="O97" s="560" t="e">
        <f>IF(ISNUMBER(Regressions!Q107),ROUND(Regressions!Q107, 1), NA())</f>
        <v>#N/A</v>
      </c>
      <c r="P97" s="556" t="e">
        <f>IF(ISNUMBER(Regressions!R107),ROUND(Regressions!R107, 1), NA())</f>
        <v>#N/A</v>
      </c>
      <c r="Q97" s="562" t="e">
        <f>IF(ISNUMBER(Regressions!S107),ROUND(Regressions!S107, 1), NA())</f>
        <v>#N/A</v>
      </c>
      <c r="R97" s="558" t="e">
        <f>IF(ISNUMBER(Regressions!T107),ROUND(Regressions!T107, 1), NA())</f>
        <v>#N/A</v>
      </c>
      <c r="S97" s="559" t="e">
        <f>IF(ISNUMBER(Regressions!U107),ROUND(Regressions!U107, 1), NA())</f>
        <v>#N/A</v>
      </c>
    </row>
    <row r="98" spans="1:19" x14ac:dyDescent="0.25">
      <c r="A98" s="551" t="str">
        <f>+Introduction!$C$7</f>
        <v>Belize</v>
      </c>
      <c r="B98" s="552">
        <f>IF(ISBLANK(Regressions!B108), " ", Regressions!B108)</f>
        <v>2001</v>
      </c>
      <c r="C98" s="551" t="str">
        <f>HLOOKUP(Introduction!$G$4,nametranslations,27,FALSE)</f>
        <v>Pre-primary</v>
      </c>
      <c r="D98" s="554">
        <f>IF(ISBLANK(Regressions!D108), " ", Regressions!D108)</f>
        <v>13133</v>
      </c>
      <c r="E98" s="555">
        <f>IF(ISNUMBER(Regressions!E108),ROUND(Regressions!E108, 1), NA())</f>
        <v>100</v>
      </c>
      <c r="F98" s="556" t="e">
        <f>IF(ISNUMBER(Regressions!F108),ROUND(Regressions!F108, 1), NA())</f>
        <v>#N/A</v>
      </c>
      <c r="G98" s="557" t="e">
        <f>IF(ISNUMBER(Regressions!G108),ROUND(Regressions!G108, 1), NA())</f>
        <v>#N/A</v>
      </c>
      <c r="H98" s="558" t="e">
        <f>IF(ISNUMBER(Regressions!H108),ROUND(Regressions!H108, 1), NA())</f>
        <v>#N/A</v>
      </c>
      <c r="I98" s="559" t="e">
        <f>IF(ISNUMBER(Regressions!I108),ROUND(Regressions!I108, 1), NA())</f>
        <v>#N/A</v>
      </c>
      <c r="J98" s="560" t="e">
        <f>IF(ISNUMBER(Regressions!K108),ROUND(Regressions!K108, 1), NA())</f>
        <v>#N/A</v>
      </c>
      <c r="K98" s="556" t="e">
        <f>IF(ISNUMBER(Regressions!L108),ROUND(Regressions!L108, 1), NA())</f>
        <v>#N/A</v>
      </c>
      <c r="L98" s="561" t="e">
        <f>IF(ISNUMBER(Regressions!M108),ROUND(Regressions!M108, 1), NA())</f>
        <v>#N/A</v>
      </c>
      <c r="M98" s="558" t="e">
        <f>IF(ISNUMBER(Regressions!N108),ROUND(Regressions!N108, 1), NA())</f>
        <v>#N/A</v>
      </c>
      <c r="N98" s="559" t="e">
        <f>IF(ISNUMBER(Regressions!O108),ROUND(Regressions!O108, 1), NA())</f>
        <v>#N/A</v>
      </c>
      <c r="O98" s="560" t="e">
        <f>IF(ISNUMBER(Regressions!Q108),ROUND(Regressions!Q108, 1), NA())</f>
        <v>#N/A</v>
      </c>
      <c r="P98" s="556" t="e">
        <f>IF(ISNUMBER(Regressions!R108),ROUND(Regressions!R108, 1), NA())</f>
        <v>#N/A</v>
      </c>
      <c r="Q98" s="562" t="e">
        <f>IF(ISNUMBER(Regressions!S108),ROUND(Regressions!S108, 1), NA())</f>
        <v>#N/A</v>
      </c>
      <c r="R98" s="558" t="e">
        <f>IF(ISNUMBER(Regressions!T108),ROUND(Regressions!T108, 1), NA())</f>
        <v>#N/A</v>
      </c>
      <c r="S98" s="559" t="e">
        <f>IF(ISNUMBER(Regressions!U108),ROUND(Regressions!U108, 1), NA())</f>
        <v>#N/A</v>
      </c>
    </row>
    <row r="99" spans="1:19" x14ac:dyDescent="0.25">
      <c r="A99" s="551" t="str">
        <f>+Introduction!$C$7</f>
        <v>Belize</v>
      </c>
      <c r="B99" s="552">
        <f>IF(ISBLANK(Regressions!B109), " ", Regressions!B109)</f>
        <v>2002</v>
      </c>
      <c r="C99" s="551" t="str">
        <f>HLOOKUP(Introduction!$G$4,nametranslations,27,FALSE)</f>
        <v>Pre-primary</v>
      </c>
      <c r="D99" s="554">
        <f>IF(ISBLANK(Regressions!D109), " ", Regressions!D109)</f>
        <v>13720</v>
      </c>
      <c r="E99" s="555">
        <f>IF(ISNUMBER(Regressions!E109),ROUND(Regressions!E109, 1), NA())</f>
        <v>100</v>
      </c>
      <c r="F99" s="556" t="e">
        <f>IF(ISNUMBER(Regressions!F109),ROUND(Regressions!F109, 1), NA())</f>
        <v>#N/A</v>
      </c>
      <c r="G99" s="557" t="e">
        <f>IF(ISNUMBER(Regressions!G109),ROUND(Regressions!G109, 1), NA())</f>
        <v>#N/A</v>
      </c>
      <c r="H99" s="558" t="e">
        <f>IF(ISNUMBER(Regressions!H109),ROUND(Regressions!H109, 1), NA())</f>
        <v>#N/A</v>
      </c>
      <c r="I99" s="559" t="e">
        <f>IF(ISNUMBER(Regressions!I109),ROUND(Regressions!I109, 1), NA())</f>
        <v>#N/A</v>
      </c>
      <c r="J99" s="560" t="e">
        <f>IF(ISNUMBER(Regressions!K109),ROUND(Regressions!K109, 1), NA())</f>
        <v>#N/A</v>
      </c>
      <c r="K99" s="556" t="e">
        <f>IF(ISNUMBER(Regressions!L109),ROUND(Regressions!L109, 1), NA())</f>
        <v>#N/A</v>
      </c>
      <c r="L99" s="561" t="e">
        <f>IF(ISNUMBER(Regressions!M109),ROUND(Regressions!M109, 1), NA())</f>
        <v>#N/A</v>
      </c>
      <c r="M99" s="558" t="e">
        <f>IF(ISNUMBER(Regressions!N109),ROUND(Regressions!N109, 1), NA())</f>
        <v>#N/A</v>
      </c>
      <c r="N99" s="559" t="e">
        <f>IF(ISNUMBER(Regressions!O109),ROUND(Regressions!O109, 1), NA())</f>
        <v>#N/A</v>
      </c>
      <c r="O99" s="560" t="e">
        <f>IF(ISNUMBER(Regressions!Q109),ROUND(Regressions!Q109, 1), NA())</f>
        <v>#N/A</v>
      </c>
      <c r="P99" s="556" t="e">
        <f>IF(ISNUMBER(Regressions!R109),ROUND(Regressions!R109, 1), NA())</f>
        <v>#N/A</v>
      </c>
      <c r="Q99" s="562" t="e">
        <f>IF(ISNUMBER(Regressions!S109),ROUND(Regressions!S109, 1), NA())</f>
        <v>#N/A</v>
      </c>
      <c r="R99" s="558" t="e">
        <f>IF(ISNUMBER(Regressions!T109),ROUND(Regressions!T109, 1), NA())</f>
        <v>#N/A</v>
      </c>
      <c r="S99" s="559" t="e">
        <f>IF(ISNUMBER(Regressions!U109),ROUND(Regressions!U109, 1), NA())</f>
        <v>#N/A</v>
      </c>
    </row>
    <row r="100" spans="1:19" x14ac:dyDescent="0.25">
      <c r="A100" s="551" t="str">
        <f>+Introduction!$C$7</f>
        <v>Belize</v>
      </c>
      <c r="B100" s="552">
        <f>IF(ISBLANK(Regressions!B110), " ", Regressions!B110)</f>
        <v>2003</v>
      </c>
      <c r="C100" s="551" t="str">
        <f>HLOOKUP(Introduction!$G$4,nametranslations,27,FALSE)</f>
        <v>Pre-primary</v>
      </c>
      <c r="D100" s="554">
        <f>IF(ISBLANK(Regressions!D110), " ", Regressions!D110)</f>
        <v>14289</v>
      </c>
      <c r="E100" s="555">
        <f>IF(ISNUMBER(Regressions!E110),ROUND(Regressions!E110, 1), NA())</f>
        <v>100</v>
      </c>
      <c r="F100" s="556" t="e">
        <f>IF(ISNUMBER(Regressions!F110),ROUND(Regressions!F110, 1), NA())</f>
        <v>#N/A</v>
      </c>
      <c r="G100" s="557" t="e">
        <f>IF(ISNUMBER(Regressions!G110),ROUND(Regressions!G110, 1), NA())</f>
        <v>#N/A</v>
      </c>
      <c r="H100" s="558" t="e">
        <f>IF(ISNUMBER(Regressions!H110),ROUND(Regressions!H110, 1), NA())</f>
        <v>#N/A</v>
      </c>
      <c r="I100" s="559" t="e">
        <f>IF(ISNUMBER(Regressions!I110),ROUND(Regressions!I110, 1), NA())</f>
        <v>#N/A</v>
      </c>
      <c r="J100" s="560" t="e">
        <f>IF(ISNUMBER(Regressions!K110),ROUND(Regressions!K110, 1), NA())</f>
        <v>#N/A</v>
      </c>
      <c r="K100" s="556" t="e">
        <f>IF(ISNUMBER(Regressions!L110),ROUND(Regressions!L110, 1), NA())</f>
        <v>#N/A</v>
      </c>
      <c r="L100" s="561" t="e">
        <f>IF(ISNUMBER(Regressions!M110),ROUND(Regressions!M110, 1), NA())</f>
        <v>#N/A</v>
      </c>
      <c r="M100" s="558" t="e">
        <f>IF(ISNUMBER(Regressions!N110),ROUND(Regressions!N110, 1), NA())</f>
        <v>#N/A</v>
      </c>
      <c r="N100" s="559" t="e">
        <f>IF(ISNUMBER(Regressions!O110),ROUND(Regressions!O110, 1), NA())</f>
        <v>#N/A</v>
      </c>
      <c r="O100" s="560" t="e">
        <f>IF(ISNUMBER(Regressions!Q110),ROUND(Regressions!Q110, 1), NA())</f>
        <v>#N/A</v>
      </c>
      <c r="P100" s="556" t="e">
        <f>IF(ISNUMBER(Regressions!R110),ROUND(Regressions!R110, 1), NA())</f>
        <v>#N/A</v>
      </c>
      <c r="Q100" s="562" t="e">
        <f>IF(ISNUMBER(Regressions!S110),ROUND(Regressions!S110, 1), NA())</f>
        <v>#N/A</v>
      </c>
      <c r="R100" s="558" t="e">
        <f>IF(ISNUMBER(Regressions!T110),ROUND(Regressions!T110, 1), NA())</f>
        <v>#N/A</v>
      </c>
      <c r="S100" s="559" t="e">
        <f>IF(ISNUMBER(Regressions!U110),ROUND(Regressions!U110, 1), NA())</f>
        <v>#N/A</v>
      </c>
    </row>
    <row r="101" spans="1:19" x14ac:dyDescent="0.25">
      <c r="A101" s="551" t="str">
        <f>+Introduction!$C$7</f>
        <v>Belize</v>
      </c>
      <c r="B101" s="552">
        <f>IF(ISBLANK(Regressions!B111), " ", Regressions!B111)</f>
        <v>2004</v>
      </c>
      <c r="C101" s="551" t="str">
        <f>HLOOKUP(Introduction!$G$4,nametranslations,27,FALSE)</f>
        <v>Pre-primary</v>
      </c>
      <c r="D101" s="554">
        <f>IF(ISBLANK(Regressions!D111), " ", Regressions!D111)</f>
        <v>14632</v>
      </c>
      <c r="E101" s="555">
        <f>IF(ISNUMBER(Regressions!E111),ROUND(Regressions!E111, 1), NA())</f>
        <v>100</v>
      </c>
      <c r="F101" s="556" t="e">
        <f>IF(ISNUMBER(Regressions!F111),ROUND(Regressions!F111, 1), NA())</f>
        <v>#N/A</v>
      </c>
      <c r="G101" s="557" t="e">
        <f>IF(ISNUMBER(Regressions!G111),ROUND(Regressions!G111, 1), NA())</f>
        <v>#N/A</v>
      </c>
      <c r="H101" s="558" t="e">
        <f>IF(ISNUMBER(Regressions!H111),ROUND(Regressions!H111, 1), NA())</f>
        <v>#N/A</v>
      </c>
      <c r="I101" s="559" t="e">
        <f>IF(ISNUMBER(Regressions!I111),ROUND(Regressions!I111, 1), NA())</f>
        <v>#N/A</v>
      </c>
      <c r="J101" s="560" t="e">
        <f>IF(ISNUMBER(Regressions!K111),ROUND(Regressions!K111, 1), NA())</f>
        <v>#N/A</v>
      </c>
      <c r="K101" s="556" t="e">
        <f>IF(ISNUMBER(Regressions!L111),ROUND(Regressions!L111, 1), NA())</f>
        <v>#N/A</v>
      </c>
      <c r="L101" s="561" t="e">
        <f>IF(ISNUMBER(Regressions!M111),ROUND(Regressions!M111, 1), NA())</f>
        <v>#N/A</v>
      </c>
      <c r="M101" s="558" t="e">
        <f>IF(ISNUMBER(Regressions!N111),ROUND(Regressions!N111, 1), NA())</f>
        <v>#N/A</v>
      </c>
      <c r="N101" s="559" t="e">
        <f>IF(ISNUMBER(Regressions!O111),ROUND(Regressions!O111, 1), NA())</f>
        <v>#N/A</v>
      </c>
      <c r="O101" s="560" t="e">
        <f>IF(ISNUMBER(Regressions!Q111),ROUND(Regressions!Q111, 1), NA())</f>
        <v>#N/A</v>
      </c>
      <c r="P101" s="556" t="e">
        <f>IF(ISNUMBER(Regressions!R111),ROUND(Regressions!R111, 1), NA())</f>
        <v>#N/A</v>
      </c>
      <c r="Q101" s="562" t="e">
        <f>IF(ISNUMBER(Regressions!S111),ROUND(Regressions!S111, 1), NA())</f>
        <v>#N/A</v>
      </c>
      <c r="R101" s="558" t="e">
        <f>IF(ISNUMBER(Regressions!T111),ROUND(Regressions!T111, 1), NA())</f>
        <v>#N/A</v>
      </c>
      <c r="S101" s="559" t="e">
        <f>IF(ISNUMBER(Regressions!U111),ROUND(Regressions!U111, 1), NA())</f>
        <v>#N/A</v>
      </c>
    </row>
    <row r="102" spans="1:19" x14ac:dyDescent="0.25">
      <c r="A102" s="551" t="str">
        <f>+Introduction!$C$7</f>
        <v>Belize</v>
      </c>
      <c r="B102" s="552">
        <f>IF(ISBLANK(Regressions!B112), " ", Regressions!B112)</f>
        <v>2005</v>
      </c>
      <c r="C102" s="551" t="str">
        <f>HLOOKUP(Introduction!$G$4,nametranslations,27,FALSE)</f>
        <v>Pre-primary</v>
      </c>
      <c r="D102" s="554">
        <f>IF(ISBLANK(Regressions!D112), " ", Regressions!D112)</f>
        <v>14807</v>
      </c>
      <c r="E102" s="555">
        <f>IF(ISNUMBER(Regressions!E112),ROUND(Regressions!E112, 1), NA())</f>
        <v>100</v>
      </c>
      <c r="F102" s="556">
        <f>IF(ISNUMBER(Regressions!F112),ROUND(Regressions!F112, 1), NA())</f>
        <v>98.8</v>
      </c>
      <c r="G102" s="557">
        <f>IF(ISNUMBER(Regressions!G112),ROUND(Regressions!G112, 1), NA())</f>
        <v>82.4</v>
      </c>
      <c r="H102" s="558">
        <f>IF(ISNUMBER(Regressions!H112),ROUND(Regressions!H112, 1), NA())</f>
        <v>16.5</v>
      </c>
      <c r="I102" s="559">
        <f>IF(ISNUMBER(Regressions!I112),ROUND(Regressions!I112, 1), NA())</f>
        <v>1.2</v>
      </c>
      <c r="J102" s="560">
        <f>IF(ISNUMBER(Regressions!K112),ROUND(Regressions!K112, 1), NA())</f>
        <v>98.8</v>
      </c>
      <c r="K102" s="556">
        <f>IF(ISNUMBER(Regressions!L112),ROUND(Regressions!L112, 1), NA())</f>
        <v>97.7</v>
      </c>
      <c r="L102" s="561">
        <f>IF(ISNUMBER(Regressions!M112),ROUND(Regressions!M112, 1), NA())</f>
        <v>47.9</v>
      </c>
      <c r="M102" s="558">
        <f>IF(ISNUMBER(Regressions!N112),ROUND(Regressions!N112, 1), NA())</f>
        <v>49.8</v>
      </c>
      <c r="N102" s="559">
        <f>IF(ISNUMBER(Regressions!O112),ROUND(Regressions!O112, 1), NA())</f>
        <v>2.2999999999999998</v>
      </c>
      <c r="O102" s="560">
        <f>IF(ISNUMBER(Regressions!Q112),ROUND(Regressions!Q112, 1), NA())</f>
        <v>97.6</v>
      </c>
      <c r="P102" s="556">
        <f>IF(ISNUMBER(Regressions!R112),ROUND(Regressions!R112, 1), NA())</f>
        <v>89.4</v>
      </c>
      <c r="Q102" s="562">
        <f>IF(ISNUMBER(Regressions!S112),ROUND(Regressions!S112, 1), NA())</f>
        <v>68.2</v>
      </c>
      <c r="R102" s="558">
        <f>IF(ISNUMBER(Regressions!T112),ROUND(Regressions!T112, 1), NA())</f>
        <v>21.2</v>
      </c>
      <c r="S102" s="559">
        <f>IF(ISNUMBER(Regressions!U112),ROUND(Regressions!U112, 1), NA())</f>
        <v>10.6</v>
      </c>
    </row>
    <row r="103" spans="1:19" x14ac:dyDescent="0.25">
      <c r="A103" s="551" t="str">
        <f>+Introduction!$C$7</f>
        <v>Belize</v>
      </c>
      <c r="B103" s="552">
        <f>IF(ISBLANK(Regressions!B113), " ", Regressions!B113)</f>
        <v>2006</v>
      </c>
      <c r="C103" s="551" t="str">
        <f>HLOOKUP(Introduction!$G$4,nametranslations,27,FALSE)</f>
        <v>Pre-primary</v>
      </c>
      <c r="D103" s="554">
        <f>IF(ISBLANK(Regressions!D113), " ", Regressions!D113)</f>
        <v>14950</v>
      </c>
      <c r="E103" s="555">
        <f>IF(ISNUMBER(Regressions!E113),ROUND(Regressions!E113, 1), NA())</f>
        <v>100</v>
      </c>
      <c r="F103" s="556">
        <f>IF(ISNUMBER(Regressions!F113),ROUND(Regressions!F113, 1), NA())</f>
        <v>98.8</v>
      </c>
      <c r="G103" s="557">
        <f>IF(ISNUMBER(Regressions!G113),ROUND(Regressions!G113, 1), NA())</f>
        <v>82.4</v>
      </c>
      <c r="H103" s="558">
        <f>IF(ISNUMBER(Regressions!H113),ROUND(Regressions!H113, 1), NA())</f>
        <v>16.5</v>
      </c>
      <c r="I103" s="559">
        <f>IF(ISNUMBER(Regressions!I113),ROUND(Regressions!I113, 1), NA())</f>
        <v>1.2</v>
      </c>
      <c r="J103" s="560">
        <f>IF(ISNUMBER(Regressions!K113),ROUND(Regressions!K113, 1), NA())</f>
        <v>98.8</v>
      </c>
      <c r="K103" s="556">
        <f>IF(ISNUMBER(Regressions!L113),ROUND(Regressions!L113, 1), NA())</f>
        <v>97.7</v>
      </c>
      <c r="L103" s="561">
        <f>IF(ISNUMBER(Regressions!M113),ROUND(Regressions!M113, 1), NA())</f>
        <v>47.9</v>
      </c>
      <c r="M103" s="558">
        <f>IF(ISNUMBER(Regressions!N113),ROUND(Regressions!N113, 1), NA())</f>
        <v>49.8</v>
      </c>
      <c r="N103" s="559">
        <f>IF(ISNUMBER(Regressions!O113),ROUND(Regressions!O113, 1), NA())</f>
        <v>2.2999999999999998</v>
      </c>
      <c r="O103" s="560">
        <f>IF(ISNUMBER(Regressions!Q113),ROUND(Regressions!Q113, 1), NA())</f>
        <v>97.6</v>
      </c>
      <c r="P103" s="556">
        <f>IF(ISNUMBER(Regressions!R113),ROUND(Regressions!R113, 1), NA())</f>
        <v>89.4</v>
      </c>
      <c r="Q103" s="562">
        <f>IF(ISNUMBER(Regressions!S113),ROUND(Regressions!S113, 1), NA())</f>
        <v>68.2</v>
      </c>
      <c r="R103" s="558">
        <f>IF(ISNUMBER(Regressions!T113),ROUND(Regressions!T113, 1), NA())</f>
        <v>21.2</v>
      </c>
      <c r="S103" s="559">
        <f>IF(ISNUMBER(Regressions!U113),ROUND(Regressions!U113, 1), NA())</f>
        <v>10.6</v>
      </c>
    </row>
    <row r="104" spans="1:19" x14ac:dyDescent="0.25">
      <c r="A104" s="551" t="str">
        <f>+Introduction!$C$7</f>
        <v>Belize</v>
      </c>
      <c r="B104" s="552">
        <f>IF(ISBLANK(Regressions!B114), " ", Regressions!B114)</f>
        <v>2007</v>
      </c>
      <c r="C104" s="551" t="str">
        <f>HLOOKUP(Introduction!$G$4,nametranslations,27,FALSE)</f>
        <v>Pre-primary</v>
      </c>
      <c r="D104" s="554">
        <f>IF(ISBLANK(Regressions!D114), " ", Regressions!D114)</f>
        <v>15053</v>
      </c>
      <c r="E104" s="555">
        <f>IF(ISNUMBER(Regressions!E114),ROUND(Regressions!E114, 1), NA())</f>
        <v>100</v>
      </c>
      <c r="F104" s="556">
        <f>IF(ISNUMBER(Regressions!F114),ROUND(Regressions!F114, 1), NA())</f>
        <v>98.8</v>
      </c>
      <c r="G104" s="557">
        <f>IF(ISNUMBER(Regressions!G114),ROUND(Regressions!G114, 1), NA())</f>
        <v>82.4</v>
      </c>
      <c r="H104" s="558">
        <f>IF(ISNUMBER(Regressions!H114),ROUND(Regressions!H114, 1), NA())</f>
        <v>16.5</v>
      </c>
      <c r="I104" s="559">
        <f>IF(ISNUMBER(Regressions!I114),ROUND(Regressions!I114, 1), NA())</f>
        <v>1.2</v>
      </c>
      <c r="J104" s="560">
        <f>IF(ISNUMBER(Regressions!K114),ROUND(Regressions!K114, 1), NA())</f>
        <v>98.8</v>
      </c>
      <c r="K104" s="556">
        <f>IF(ISNUMBER(Regressions!L114),ROUND(Regressions!L114, 1), NA())</f>
        <v>97.7</v>
      </c>
      <c r="L104" s="561">
        <f>IF(ISNUMBER(Regressions!M114),ROUND(Regressions!M114, 1), NA())</f>
        <v>47.9</v>
      </c>
      <c r="M104" s="558">
        <f>IF(ISNUMBER(Regressions!N114),ROUND(Regressions!N114, 1), NA())</f>
        <v>49.8</v>
      </c>
      <c r="N104" s="559">
        <f>IF(ISNUMBER(Regressions!O114),ROUND(Regressions!O114, 1), NA())</f>
        <v>2.2999999999999998</v>
      </c>
      <c r="O104" s="560">
        <f>IF(ISNUMBER(Regressions!Q114),ROUND(Regressions!Q114, 1), NA())</f>
        <v>97.6</v>
      </c>
      <c r="P104" s="556">
        <f>IF(ISNUMBER(Regressions!R114),ROUND(Regressions!R114, 1), NA())</f>
        <v>89.4</v>
      </c>
      <c r="Q104" s="562">
        <f>IF(ISNUMBER(Regressions!S114),ROUND(Regressions!S114, 1), NA())</f>
        <v>68.2</v>
      </c>
      <c r="R104" s="558">
        <f>IF(ISNUMBER(Regressions!T114),ROUND(Regressions!T114, 1), NA())</f>
        <v>21.2</v>
      </c>
      <c r="S104" s="559">
        <f>IF(ISNUMBER(Regressions!U114),ROUND(Regressions!U114, 1), NA())</f>
        <v>10.6</v>
      </c>
    </row>
    <row r="105" spans="1:19" x14ac:dyDescent="0.25">
      <c r="A105" s="551" t="str">
        <f>+Introduction!$C$7</f>
        <v>Belize</v>
      </c>
      <c r="B105" s="552">
        <f>IF(ISBLANK(Regressions!B115), " ", Regressions!B115)</f>
        <v>2008</v>
      </c>
      <c r="C105" s="551" t="str">
        <f>HLOOKUP(Introduction!$G$4,nametranslations,27,FALSE)</f>
        <v>Pre-primary</v>
      </c>
      <c r="D105" s="554">
        <f>IF(ISBLANK(Regressions!D115), " ", Regressions!D115)</f>
        <v>15162</v>
      </c>
      <c r="E105" s="555">
        <f>IF(ISNUMBER(Regressions!E115),ROUND(Regressions!E115, 1), NA())</f>
        <v>100</v>
      </c>
      <c r="F105" s="556">
        <f>IF(ISNUMBER(Regressions!F115),ROUND(Regressions!F115, 1), NA())</f>
        <v>98.8</v>
      </c>
      <c r="G105" s="557">
        <f>IF(ISNUMBER(Regressions!G115),ROUND(Regressions!G115, 1), NA())</f>
        <v>82.4</v>
      </c>
      <c r="H105" s="558">
        <f>IF(ISNUMBER(Regressions!H115),ROUND(Regressions!H115, 1), NA())</f>
        <v>16.5</v>
      </c>
      <c r="I105" s="559">
        <f>IF(ISNUMBER(Regressions!I115),ROUND(Regressions!I115, 1), NA())</f>
        <v>1.2</v>
      </c>
      <c r="J105" s="560">
        <f>IF(ISNUMBER(Regressions!K115),ROUND(Regressions!K115, 1), NA())</f>
        <v>98.8</v>
      </c>
      <c r="K105" s="556">
        <f>IF(ISNUMBER(Regressions!L115),ROUND(Regressions!L115, 1), NA())</f>
        <v>97.7</v>
      </c>
      <c r="L105" s="561">
        <f>IF(ISNUMBER(Regressions!M115),ROUND(Regressions!M115, 1), NA())</f>
        <v>47.9</v>
      </c>
      <c r="M105" s="558">
        <f>IF(ISNUMBER(Regressions!N115),ROUND(Regressions!N115, 1), NA())</f>
        <v>49.8</v>
      </c>
      <c r="N105" s="559">
        <f>IF(ISNUMBER(Regressions!O115),ROUND(Regressions!O115, 1), NA())</f>
        <v>2.2999999999999998</v>
      </c>
      <c r="O105" s="560">
        <f>IF(ISNUMBER(Regressions!Q115),ROUND(Regressions!Q115, 1), NA())</f>
        <v>97.6</v>
      </c>
      <c r="P105" s="556">
        <f>IF(ISNUMBER(Regressions!R115),ROUND(Regressions!R115, 1), NA())</f>
        <v>89.4</v>
      </c>
      <c r="Q105" s="562">
        <f>IF(ISNUMBER(Regressions!S115),ROUND(Regressions!S115, 1), NA())</f>
        <v>68.2</v>
      </c>
      <c r="R105" s="558">
        <f>IF(ISNUMBER(Regressions!T115),ROUND(Regressions!T115, 1), NA())</f>
        <v>21.2</v>
      </c>
      <c r="S105" s="559">
        <f>IF(ISNUMBER(Regressions!U115),ROUND(Regressions!U115, 1), NA())</f>
        <v>10.6</v>
      </c>
    </row>
    <row r="106" spans="1:19" x14ac:dyDescent="0.25">
      <c r="A106" s="551" t="str">
        <f>+Introduction!$C$7</f>
        <v>Belize</v>
      </c>
      <c r="B106" s="552">
        <f>IF(ISBLANK(Regressions!B116), " ", Regressions!B116)</f>
        <v>2009</v>
      </c>
      <c r="C106" s="551" t="str">
        <f>HLOOKUP(Introduction!$G$4,nametranslations,27,FALSE)</f>
        <v>Pre-primary</v>
      </c>
      <c r="D106" s="554">
        <f>IF(ISBLANK(Regressions!D116), " ", Regressions!D116)</f>
        <v>15297</v>
      </c>
      <c r="E106" s="555">
        <f>IF(ISNUMBER(Regressions!E116),ROUND(Regressions!E116, 1), NA())</f>
        <v>100</v>
      </c>
      <c r="F106" s="556">
        <f>IF(ISNUMBER(Regressions!F116),ROUND(Regressions!F116, 1), NA())</f>
        <v>98.8</v>
      </c>
      <c r="G106" s="557">
        <f>IF(ISNUMBER(Regressions!G116),ROUND(Regressions!G116, 1), NA())</f>
        <v>82.4</v>
      </c>
      <c r="H106" s="558">
        <f>IF(ISNUMBER(Regressions!H116),ROUND(Regressions!H116, 1), NA())</f>
        <v>16.5</v>
      </c>
      <c r="I106" s="559">
        <f>IF(ISNUMBER(Regressions!I116),ROUND(Regressions!I116, 1), NA())</f>
        <v>1.2</v>
      </c>
      <c r="J106" s="560">
        <f>IF(ISNUMBER(Regressions!K116),ROUND(Regressions!K116, 1), NA())</f>
        <v>98.8</v>
      </c>
      <c r="K106" s="556">
        <f>IF(ISNUMBER(Regressions!L116),ROUND(Regressions!L116, 1), NA())</f>
        <v>97.7</v>
      </c>
      <c r="L106" s="561">
        <f>IF(ISNUMBER(Regressions!M116),ROUND(Regressions!M116, 1), NA())</f>
        <v>47.9</v>
      </c>
      <c r="M106" s="558">
        <f>IF(ISNUMBER(Regressions!N116),ROUND(Regressions!N116, 1), NA())</f>
        <v>49.8</v>
      </c>
      <c r="N106" s="559">
        <f>IF(ISNUMBER(Regressions!O116),ROUND(Regressions!O116, 1), NA())</f>
        <v>2.2999999999999998</v>
      </c>
      <c r="O106" s="560">
        <f>IF(ISNUMBER(Regressions!Q116),ROUND(Regressions!Q116, 1), NA())</f>
        <v>97.6</v>
      </c>
      <c r="P106" s="556">
        <f>IF(ISNUMBER(Regressions!R116),ROUND(Regressions!R116, 1), NA())</f>
        <v>89.4</v>
      </c>
      <c r="Q106" s="562">
        <f>IF(ISNUMBER(Regressions!S116),ROUND(Regressions!S116, 1), NA())</f>
        <v>68.2</v>
      </c>
      <c r="R106" s="558">
        <f>IF(ISNUMBER(Regressions!T116),ROUND(Regressions!T116, 1), NA())</f>
        <v>21.2</v>
      </c>
      <c r="S106" s="559">
        <f>IF(ISNUMBER(Regressions!U116),ROUND(Regressions!U116, 1), NA())</f>
        <v>10.6</v>
      </c>
    </row>
    <row r="107" spans="1:19" x14ac:dyDescent="0.25">
      <c r="A107" s="551" t="str">
        <f>+Introduction!$C$7</f>
        <v>Belize</v>
      </c>
      <c r="B107" s="552">
        <f>IF(ISBLANK(Regressions!B117), " ", Regressions!B117)</f>
        <v>2010</v>
      </c>
      <c r="C107" s="551" t="str">
        <f>HLOOKUP(Introduction!$G$4,nametranslations,27,FALSE)</f>
        <v>Pre-primary</v>
      </c>
      <c r="D107" s="554">
        <f>IF(ISBLANK(Regressions!D117), " ", Regressions!D117)</f>
        <v>15384</v>
      </c>
      <c r="E107" s="555">
        <f>IF(ISNUMBER(Regressions!E117),ROUND(Regressions!E117, 1), NA())</f>
        <v>100</v>
      </c>
      <c r="F107" s="556">
        <f>IF(ISNUMBER(Regressions!F117),ROUND(Regressions!F117, 1), NA())</f>
        <v>98.8</v>
      </c>
      <c r="G107" s="557">
        <f>IF(ISNUMBER(Regressions!G117),ROUND(Regressions!G117, 1), NA())</f>
        <v>82.4</v>
      </c>
      <c r="H107" s="558">
        <f>IF(ISNUMBER(Regressions!H117),ROUND(Regressions!H117, 1), NA())</f>
        <v>16.5</v>
      </c>
      <c r="I107" s="559">
        <f>IF(ISNUMBER(Regressions!I117),ROUND(Regressions!I117, 1), NA())</f>
        <v>1.2</v>
      </c>
      <c r="J107" s="560">
        <f>IF(ISNUMBER(Regressions!K117),ROUND(Regressions!K117, 1), NA())</f>
        <v>98.8</v>
      </c>
      <c r="K107" s="556">
        <f>IF(ISNUMBER(Regressions!L117),ROUND(Regressions!L117, 1), NA())</f>
        <v>97.7</v>
      </c>
      <c r="L107" s="561">
        <f>IF(ISNUMBER(Regressions!M117),ROUND(Regressions!M117, 1), NA())</f>
        <v>47.9</v>
      </c>
      <c r="M107" s="558">
        <f>IF(ISNUMBER(Regressions!N117),ROUND(Regressions!N117, 1), NA())</f>
        <v>49.8</v>
      </c>
      <c r="N107" s="559">
        <f>IF(ISNUMBER(Regressions!O117),ROUND(Regressions!O117, 1), NA())</f>
        <v>2.2999999999999998</v>
      </c>
      <c r="O107" s="560">
        <f>IF(ISNUMBER(Regressions!Q117),ROUND(Regressions!Q117, 1), NA())</f>
        <v>97.6</v>
      </c>
      <c r="P107" s="556">
        <f>IF(ISNUMBER(Regressions!R117),ROUND(Regressions!R117, 1), NA())</f>
        <v>89.4</v>
      </c>
      <c r="Q107" s="562">
        <f>IF(ISNUMBER(Regressions!S117),ROUND(Regressions!S117, 1), NA())</f>
        <v>68.2</v>
      </c>
      <c r="R107" s="558">
        <f>IF(ISNUMBER(Regressions!T117),ROUND(Regressions!T117, 1), NA())</f>
        <v>21.2</v>
      </c>
      <c r="S107" s="559">
        <f>IF(ISNUMBER(Regressions!U117),ROUND(Regressions!U117, 1), NA())</f>
        <v>10.6</v>
      </c>
    </row>
    <row r="108" spans="1:19" x14ac:dyDescent="0.25">
      <c r="A108" s="551" t="str">
        <f>+Introduction!$C$7</f>
        <v>Belize</v>
      </c>
      <c r="B108" s="552">
        <f>IF(ISBLANK(Regressions!B118), " ", Regressions!B118)</f>
        <v>2011</v>
      </c>
      <c r="C108" s="551" t="str">
        <f>HLOOKUP(Introduction!$G$4,nametranslations,27,FALSE)</f>
        <v>Pre-primary</v>
      </c>
      <c r="D108" s="554">
        <f>IF(ISBLANK(Regressions!D118), " ", Regressions!D118)</f>
        <v>15275</v>
      </c>
      <c r="E108" s="555">
        <f>IF(ISNUMBER(Regressions!E118),ROUND(Regressions!E118, 1), NA())</f>
        <v>100</v>
      </c>
      <c r="F108" s="556">
        <f>IF(ISNUMBER(Regressions!F118),ROUND(Regressions!F118, 1), NA())</f>
        <v>98.8</v>
      </c>
      <c r="G108" s="557">
        <f>IF(ISNUMBER(Regressions!G118),ROUND(Regressions!G118, 1), NA())</f>
        <v>82.4</v>
      </c>
      <c r="H108" s="558">
        <f>IF(ISNUMBER(Regressions!H118),ROUND(Regressions!H118, 1), NA())</f>
        <v>16.5</v>
      </c>
      <c r="I108" s="559">
        <f>IF(ISNUMBER(Regressions!I118),ROUND(Regressions!I118, 1), NA())</f>
        <v>1.2</v>
      </c>
      <c r="J108" s="560">
        <f>IF(ISNUMBER(Regressions!K118),ROUND(Regressions!K118, 1), NA())</f>
        <v>98.8</v>
      </c>
      <c r="K108" s="556">
        <f>IF(ISNUMBER(Regressions!L118),ROUND(Regressions!L118, 1), NA())</f>
        <v>97.7</v>
      </c>
      <c r="L108" s="561">
        <f>IF(ISNUMBER(Regressions!M118),ROUND(Regressions!M118, 1), NA())</f>
        <v>47.9</v>
      </c>
      <c r="M108" s="558">
        <f>IF(ISNUMBER(Regressions!N118),ROUND(Regressions!N118, 1), NA())</f>
        <v>49.8</v>
      </c>
      <c r="N108" s="559">
        <f>IF(ISNUMBER(Regressions!O118),ROUND(Regressions!O118, 1), NA())</f>
        <v>2.2999999999999998</v>
      </c>
      <c r="O108" s="560">
        <f>IF(ISNUMBER(Regressions!Q118),ROUND(Regressions!Q118, 1), NA())</f>
        <v>97.6</v>
      </c>
      <c r="P108" s="556">
        <f>IF(ISNUMBER(Regressions!R118),ROUND(Regressions!R118, 1), NA())</f>
        <v>89.4</v>
      </c>
      <c r="Q108" s="562">
        <f>IF(ISNUMBER(Regressions!S118),ROUND(Regressions!S118, 1), NA())</f>
        <v>68.2</v>
      </c>
      <c r="R108" s="558">
        <f>IF(ISNUMBER(Regressions!T118),ROUND(Regressions!T118, 1), NA())</f>
        <v>21.2</v>
      </c>
      <c r="S108" s="559">
        <f>IF(ISNUMBER(Regressions!U118),ROUND(Regressions!U118, 1), NA())</f>
        <v>10.6</v>
      </c>
    </row>
    <row r="109" spans="1:19" x14ac:dyDescent="0.25">
      <c r="A109" s="551" t="str">
        <f>+Introduction!$C$7</f>
        <v>Belize</v>
      </c>
      <c r="B109" s="552">
        <f>IF(ISBLANK(Regressions!B119), " ", Regressions!B119)</f>
        <v>2012</v>
      </c>
      <c r="C109" s="551" t="str">
        <f>HLOOKUP(Introduction!$G$4,nametranslations,27,FALSE)</f>
        <v>Pre-primary</v>
      </c>
      <c r="D109" s="554">
        <f>IF(ISBLANK(Regressions!D119), " ", Regressions!D119)</f>
        <v>15144</v>
      </c>
      <c r="E109" s="555">
        <f>IF(ISNUMBER(Regressions!E119),ROUND(Regressions!E119, 1), NA())</f>
        <v>100</v>
      </c>
      <c r="F109" s="556">
        <f>IF(ISNUMBER(Regressions!F119),ROUND(Regressions!F119, 1), NA())</f>
        <v>98.8</v>
      </c>
      <c r="G109" s="557">
        <f>IF(ISNUMBER(Regressions!G119),ROUND(Regressions!G119, 1), NA())</f>
        <v>82.4</v>
      </c>
      <c r="H109" s="558">
        <f>IF(ISNUMBER(Regressions!H119),ROUND(Regressions!H119, 1), NA())</f>
        <v>16.5</v>
      </c>
      <c r="I109" s="559">
        <f>IF(ISNUMBER(Regressions!I119),ROUND(Regressions!I119, 1), NA())</f>
        <v>1.2</v>
      </c>
      <c r="J109" s="560">
        <f>IF(ISNUMBER(Regressions!K119),ROUND(Regressions!K119, 1), NA())</f>
        <v>98.8</v>
      </c>
      <c r="K109" s="556">
        <f>IF(ISNUMBER(Regressions!L119),ROUND(Regressions!L119, 1), NA())</f>
        <v>97.7</v>
      </c>
      <c r="L109" s="561">
        <f>IF(ISNUMBER(Regressions!M119),ROUND(Regressions!M119, 1), NA())</f>
        <v>47.9</v>
      </c>
      <c r="M109" s="558">
        <f>IF(ISNUMBER(Regressions!N119),ROUND(Regressions!N119, 1), NA())</f>
        <v>49.8</v>
      </c>
      <c r="N109" s="559">
        <f>IF(ISNUMBER(Regressions!O119),ROUND(Regressions!O119, 1), NA())</f>
        <v>2.2999999999999998</v>
      </c>
      <c r="O109" s="560">
        <f>IF(ISNUMBER(Regressions!Q119),ROUND(Regressions!Q119, 1), NA())</f>
        <v>97.6</v>
      </c>
      <c r="P109" s="556">
        <f>IF(ISNUMBER(Regressions!R119),ROUND(Regressions!R119, 1), NA())</f>
        <v>89.4</v>
      </c>
      <c r="Q109" s="562">
        <f>IF(ISNUMBER(Regressions!S119),ROUND(Regressions!S119, 1), NA())</f>
        <v>68.2</v>
      </c>
      <c r="R109" s="558">
        <f>IF(ISNUMBER(Regressions!T119),ROUND(Regressions!T119, 1), NA())</f>
        <v>21.2</v>
      </c>
      <c r="S109" s="559">
        <f>IF(ISNUMBER(Regressions!U119),ROUND(Regressions!U119, 1), NA())</f>
        <v>10.6</v>
      </c>
    </row>
    <row r="110" spans="1:19" x14ac:dyDescent="0.25">
      <c r="A110" s="551" t="str">
        <f>+Introduction!$C$7</f>
        <v>Belize</v>
      </c>
      <c r="B110" s="552">
        <f>IF(ISBLANK(Regressions!B120), " ", Regressions!B120)</f>
        <v>2013</v>
      </c>
      <c r="C110" s="551" t="str">
        <f>HLOOKUP(Introduction!$G$4,nametranslations,27,FALSE)</f>
        <v>Pre-primary</v>
      </c>
      <c r="D110" s="554">
        <f>IF(ISBLANK(Regressions!D120), " ", Regressions!D120)</f>
        <v>15032</v>
      </c>
      <c r="E110" s="555">
        <f>IF(ISNUMBER(Regressions!E120),ROUND(Regressions!E120, 1), NA())</f>
        <v>100</v>
      </c>
      <c r="F110" s="556">
        <f>IF(ISNUMBER(Regressions!F120),ROUND(Regressions!F120, 1), NA())</f>
        <v>98.8</v>
      </c>
      <c r="G110" s="557">
        <f>IF(ISNUMBER(Regressions!G120),ROUND(Regressions!G120, 1), NA())</f>
        <v>82.4</v>
      </c>
      <c r="H110" s="558">
        <f>IF(ISNUMBER(Regressions!H120),ROUND(Regressions!H120, 1), NA())</f>
        <v>16.5</v>
      </c>
      <c r="I110" s="559">
        <f>IF(ISNUMBER(Regressions!I120),ROUND(Regressions!I120, 1), NA())</f>
        <v>1.2</v>
      </c>
      <c r="J110" s="560">
        <f>IF(ISNUMBER(Regressions!K120),ROUND(Regressions!K120, 1), NA())</f>
        <v>98.8</v>
      </c>
      <c r="K110" s="556">
        <f>IF(ISNUMBER(Regressions!L120),ROUND(Regressions!L120, 1), NA())</f>
        <v>97.7</v>
      </c>
      <c r="L110" s="561">
        <f>IF(ISNUMBER(Regressions!M120),ROUND(Regressions!M120, 1), NA())</f>
        <v>47.9</v>
      </c>
      <c r="M110" s="558">
        <f>IF(ISNUMBER(Regressions!N120),ROUND(Regressions!N120, 1), NA())</f>
        <v>49.8</v>
      </c>
      <c r="N110" s="559">
        <f>IF(ISNUMBER(Regressions!O120),ROUND(Regressions!O120, 1), NA())</f>
        <v>2.2999999999999998</v>
      </c>
      <c r="O110" s="560">
        <f>IF(ISNUMBER(Regressions!Q120),ROUND(Regressions!Q120, 1), NA())</f>
        <v>97.6</v>
      </c>
      <c r="P110" s="556">
        <f>IF(ISNUMBER(Regressions!R120),ROUND(Regressions!R120, 1), NA())</f>
        <v>89.4</v>
      </c>
      <c r="Q110" s="562">
        <f>IF(ISNUMBER(Regressions!S120),ROUND(Regressions!S120, 1), NA())</f>
        <v>68.2</v>
      </c>
      <c r="R110" s="558">
        <f>IF(ISNUMBER(Regressions!T120),ROUND(Regressions!T120, 1), NA())</f>
        <v>21.2</v>
      </c>
      <c r="S110" s="559">
        <f>IF(ISNUMBER(Regressions!U120),ROUND(Regressions!U120, 1), NA())</f>
        <v>10.6</v>
      </c>
    </row>
    <row r="111" spans="1:19" x14ac:dyDescent="0.25">
      <c r="A111" s="551" t="str">
        <f>+Introduction!$C$7</f>
        <v>Belize</v>
      </c>
      <c r="B111" s="552">
        <f>IF(ISBLANK(Regressions!B121), " ", Regressions!B121)</f>
        <v>2014</v>
      </c>
      <c r="C111" s="551" t="str">
        <f>HLOOKUP(Introduction!$G$4,nametranslations,27,FALSE)</f>
        <v>Pre-primary</v>
      </c>
      <c r="D111" s="554">
        <f>IF(ISBLANK(Regressions!D121), " ", Regressions!D121)</f>
        <v>14463</v>
      </c>
      <c r="E111" s="555">
        <f>IF(ISNUMBER(Regressions!E121),ROUND(Regressions!E121, 1), NA())</f>
        <v>100</v>
      </c>
      <c r="F111" s="556" t="e">
        <f>IF(ISNUMBER(Regressions!F121),ROUND(Regressions!F121, 1), NA())</f>
        <v>#N/A</v>
      </c>
      <c r="G111" s="557" t="e">
        <f>IF(ISNUMBER(Regressions!G121),ROUND(Regressions!G121, 1), NA())</f>
        <v>#N/A</v>
      </c>
      <c r="H111" s="558" t="e">
        <f>IF(ISNUMBER(Regressions!H121),ROUND(Regressions!H121, 1), NA())</f>
        <v>#N/A</v>
      </c>
      <c r="I111" s="559" t="e">
        <f>IF(ISNUMBER(Regressions!I121),ROUND(Regressions!I121, 1), NA())</f>
        <v>#N/A</v>
      </c>
      <c r="J111" s="560" t="e">
        <f>IF(ISNUMBER(Regressions!K121),ROUND(Regressions!K121, 1), NA())</f>
        <v>#N/A</v>
      </c>
      <c r="K111" s="556" t="e">
        <f>IF(ISNUMBER(Regressions!L121),ROUND(Regressions!L121, 1), NA())</f>
        <v>#N/A</v>
      </c>
      <c r="L111" s="561" t="e">
        <f>IF(ISNUMBER(Regressions!M121),ROUND(Regressions!M121, 1), NA())</f>
        <v>#N/A</v>
      </c>
      <c r="M111" s="558" t="e">
        <f>IF(ISNUMBER(Regressions!N121),ROUND(Regressions!N121, 1), NA())</f>
        <v>#N/A</v>
      </c>
      <c r="N111" s="559" t="e">
        <f>IF(ISNUMBER(Regressions!O121),ROUND(Regressions!O121, 1), NA())</f>
        <v>#N/A</v>
      </c>
      <c r="O111" s="560" t="e">
        <f>IF(ISNUMBER(Regressions!Q121),ROUND(Regressions!Q121, 1), NA())</f>
        <v>#N/A</v>
      </c>
      <c r="P111" s="556" t="e">
        <f>IF(ISNUMBER(Regressions!R121),ROUND(Regressions!R121, 1), NA())</f>
        <v>#N/A</v>
      </c>
      <c r="Q111" s="562" t="e">
        <f>IF(ISNUMBER(Regressions!S121),ROUND(Regressions!S121, 1), NA())</f>
        <v>#N/A</v>
      </c>
      <c r="R111" s="558" t="e">
        <f>IF(ISNUMBER(Regressions!T121),ROUND(Regressions!T121, 1), NA())</f>
        <v>#N/A</v>
      </c>
      <c r="S111" s="559" t="e">
        <f>IF(ISNUMBER(Regressions!U121),ROUND(Regressions!U121, 1), NA())</f>
        <v>#N/A</v>
      </c>
    </row>
    <row r="112" spans="1:19" x14ac:dyDescent="0.25">
      <c r="A112" s="551" t="str">
        <f>+Introduction!$C$7</f>
        <v>Belize</v>
      </c>
      <c r="B112" s="552">
        <f>IF(ISBLANK(Regressions!B122), " ", Regressions!B122)</f>
        <v>2015</v>
      </c>
      <c r="C112" s="551" t="str">
        <f>HLOOKUP(Introduction!$G$4,nametranslations,27,FALSE)</f>
        <v>Pre-primary</v>
      </c>
      <c r="D112" s="554">
        <f>IF(ISBLANK(Regressions!D122), " ", Regressions!D122)</f>
        <v>14105</v>
      </c>
      <c r="E112" s="555">
        <f>IF(ISNUMBER(Regressions!E122),ROUND(Regressions!E122, 1), NA())</f>
        <v>100</v>
      </c>
      <c r="F112" s="556" t="e">
        <f>IF(ISNUMBER(Regressions!F122),ROUND(Regressions!F122, 1), NA())</f>
        <v>#N/A</v>
      </c>
      <c r="G112" s="557" t="e">
        <f>IF(ISNUMBER(Regressions!G122),ROUND(Regressions!G122, 1), NA())</f>
        <v>#N/A</v>
      </c>
      <c r="H112" s="558" t="e">
        <f>IF(ISNUMBER(Regressions!H122),ROUND(Regressions!H122, 1), NA())</f>
        <v>#N/A</v>
      </c>
      <c r="I112" s="559" t="e">
        <f>IF(ISNUMBER(Regressions!I122),ROUND(Regressions!I122, 1), NA())</f>
        <v>#N/A</v>
      </c>
      <c r="J112" s="560" t="e">
        <f>IF(ISNUMBER(Regressions!K122),ROUND(Regressions!K122, 1), NA())</f>
        <v>#N/A</v>
      </c>
      <c r="K112" s="556" t="e">
        <f>IF(ISNUMBER(Regressions!L122),ROUND(Regressions!L122, 1), NA())</f>
        <v>#N/A</v>
      </c>
      <c r="L112" s="561" t="e">
        <f>IF(ISNUMBER(Regressions!M122),ROUND(Regressions!M122, 1), NA())</f>
        <v>#N/A</v>
      </c>
      <c r="M112" s="558" t="e">
        <f>IF(ISNUMBER(Regressions!N122),ROUND(Regressions!N122, 1), NA())</f>
        <v>#N/A</v>
      </c>
      <c r="N112" s="559" t="e">
        <f>IF(ISNUMBER(Regressions!O122),ROUND(Regressions!O122, 1), NA())</f>
        <v>#N/A</v>
      </c>
      <c r="O112" s="560" t="e">
        <f>IF(ISNUMBER(Regressions!Q122),ROUND(Regressions!Q122, 1), NA())</f>
        <v>#N/A</v>
      </c>
      <c r="P112" s="556" t="e">
        <f>IF(ISNUMBER(Regressions!R122),ROUND(Regressions!R122, 1), NA())</f>
        <v>#N/A</v>
      </c>
      <c r="Q112" s="562" t="e">
        <f>IF(ISNUMBER(Regressions!S122),ROUND(Regressions!S122, 1), NA())</f>
        <v>#N/A</v>
      </c>
      <c r="R112" s="558" t="e">
        <f>IF(ISNUMBER(Regressions!T122),ROUND(Regressions!T122, 1), NA())</f>
        <v>#N/A</v>
      </c>
      <c r="S112" s="559" t="e">
        <f>IF(ISNUMBER(Regressions!U122),ROUND(Regressions!U122, 1), NA())</f>
        <v>#N/A</v>
      </c>
    </row>
    <row r="113" spans="1:19" x14ac:dyDescent="0.25">
      <c r="A113" s="551" t="str">
        <f>+Introduction!$C$7</f>
        <v>Belize</v>
      </c>
      <c r="B113" s="552">
        <f>IF(ISBLANK(Regressions!B123), " ", Regressions!B123)</f>
        <v>2016</v>
      </c>
      <c r="C113" s="551" t="str">
        <f>HLOOKUP(Introduction!$G$4,nametranslations,27,FALSE)</f>
        <v>Pre-primary</v>
      </c>
      <c r="D113" s="554">
        <f>IF(ISBLANK(Regressions!D123), " ", Regressions!D123)</f>
        <v>14429</v>
      </c>
      <c r="E113" s="555">
        <f>IF(ISNUMBER(Regressions!E123),ROUND(Regressions!E123, 1), NA())</f>
        <v>100</v>
      </c>
      <c r="F113" s="556" t="e">
        <f>IF(ISNUMBER(Regressions!F123),ROUND(Regressions!F123, 1), NA())</f>
        <v>#N/A</v>
      </c>
      <c r="G113" s="557" t="e">
        <f>IF(ISNUMBER(Regressions!G123),ROUND(Regressions!G123, 1), NA())</f>
        <v>#N/A</v>
      </c>
      <c r="H113" s="558" t="e">
        <f>IF(ISNUMBER(Regressions!H123),ROUND(Regressions!H123, 1), NA())</f>
        <v>#N/A</v>
      </c>
      <c r="I113" s="559" t="e">
        <f>IF(ISNUMBER(Regressions!I123),ROUND(Regressions!I123, 1), NA())</f>
        <v>#N/A</v>
      </c>
      <c r="J113" s="560" t="e">
        <f>IF(ISNUMBER(Regressions!K123),ROUND(Regressions!K123, 1), NA())</f>
        <v>#N/A</v>
      </c>
      <c r="K113" s="556" t="e">
        <f>IF(ISNUMBER(Regressions!L123),ROUND(Regressions!L123, 1), NA())</f>
        <v>#N/A</v>
      </c>
      <c r="L113" s="561" t="e">
        <f>IF(ISNUMBER(Regressions!M123),ROUND(Regressions!M123, 1), NA())</f>
        <v>#N/A</v>
      </c>
      <c r="M113" s="558" t="e">
        <f>IF(ISNUMBER(Regressions!N123),ROUND(Regressions!N123, 1), NA())</f>
        <v>#N/A</v>
      </c>
      <c r="N113" s="559" t="e">
        <f>IF(ISNUMBER(Regressions!O123),ROUND(Regressions!O123, 1), NA())</f>
        <v>#N/A</v>
      </c>
      <c r="O113" s="560" t="e">
        <f>IF(ISNUMBER(Regressions!Q123),ROUND(Regressions!Q123, 1), NA())</f>
        <v>#N/A</v>
      </c>
      <c r="P113" s="556" t="e">
        <f>IF(ISNUMBER(Regressions!R123),ROUND(Regressions!R123, 1), NA())</f>
        <v>#N/A</v>
      </c>
      <c r="Q113" s="562" t="e">
        <f>IF(ISNUMBER(Regressions!S123),ROUND(Regressions!S123, 1), NA())</f>
        <v>#N/A</v>
      </c>
      <c r="R113" s="558" t="e">
        <f>IF(ISNUMBER(Regressions!T123),ROUND(Regressions!T123, 1), NA())</f>
        <v>#N/A</v>
      </c>
      <c r="S113" s="559" t="e">
        <f>IF(ISNUMBER(Regressions!U123),ROUND(Regressions!U123, 1), NA())</f>
        <v>#N/A</v>
      </c>
    </row>
    <row r="114" spans="1:19" x14ac:dyDescent="0.25">
      <c r="A114" s="551" t="str">
        <f>+Introduction!$C$7</f>
        <v>Belize</v>
      </c>
      <c r="B114" s="552">
        <f>IF(ISBLANK(Regressions!B124), " ", Regressions!B124)</f>
        <v>2017</v>
      </c>
      <c r="C114" s="551" t="str">
        <f>HLOOKUP(Introduction!$G$4,nametranslations,27,FALSE)</f>
        <v>Pre-primary</v>
      </c>
      <c r="D114" s="554">
        <f>IF(ISBLANK(Regressions!D124), " ", Regressions!D124)</f>
        <v>14781</v>
      </c>
      <c r="E114" s="555">
        <f>IF(ISNUMBER(Regressions!E124),ROUND(Regressions!E124, 1), NA())</f>
        <v>100</v>
      </c>
      <c r="F114" s="556" t="e">
        <f>IF(ISNUMBER(Regressions!F124),ROUND(Regressions!F124, 1), NA())</f>
        <v>#N/A</v>
      </c>
      <c r="G114" s="557" t="e">
        <f>IF(ISNUMBER(Regressions!G124),ROUND(Regressions!G124, 1), NA())</f>
        <v>#N/A</v>
      </c>
      <c r="H114" s="558" t="e">
        <f>IF(ISNUMBER(Regressions!H124),ROUND(Regressions!H124, 1), NA())</f>
        <v>#N/A</v>
      </c>
      <c r="I114" s="559" t="e">
        <f>IF(ISNUMBER(Regressions!I124),ROUND(Regressions!I124, 1), NA())</f>
        <v>#N/A</v>
      </c>
      <c r="J114" s="560" t="e">
        <f>IF(ISNUMBER(Regressions!K124),ROUND(Regressions!K124, 1), NA())</f>
        <v>#N/A</v>
      </c>
      <c r="K114" s="556" t="e">
        <f>IF(ISNUMBER(Regressions!L124),ROUND(Regressions!L124, 1), NA())</f>
        <v>#N/A</v>
      </c>
      <c r="L114" s="561" t="e">
        <f>IF(ISNUMBER(Regressions!M124),ROUND(Regressions!M124, 1), NA())</f>
        <v>#N/A</v>
      </c>
      <c r="M114" s="558" t="e">
        <f>IF(ISNUMBER(Regressions!N124),ROUND(Regressions!N124, 1), NA())</f>
        <v>#N/A</v>
      </c>
      <c r="N114" s="559" t="e">
        <f>IF(ISNUMBER(Regressions!O124),ROUND(Regressions!O124, 1), NA())</f>
        <v>#N/A</v>
      </c>
      <c r="O114" s="560" t="e">
        <f>IF(ISNUMBER(Regressions!Q124),ROUND(Regressions!Q124, 1), NA())</f>
        <v>#N/A</v>
      </c>
      <c r="P114" s="556" t="e">
        <f>IF(ISNUMBER(Regressions!R124),ROUND(Regressions!R124, 1), NA())</f>
        <v>#N/A</v>
      </c>
      <c r="Q114" s="562" t="e">
        <f>IF(ISNUMBER(Regressions!S124),ROUND(Regressions!S124, 1), NA())</f>
        <v>#N/A</v>
      </c>
      <c r="R114" s="558" t="e">
        <f>IF(ISNUMBER(Regressions!T124),ROUND(Regressions!T124, 1), NA())</f>
        <v>#N/A</v>
      </c>
      <c r="S114" s="559" t="e">
        <f>IF(ISNUMBER(Regressions!U124),ROUND(Regressions!U124, 1), NA())</f>
        <v>#N/A</v>
      </c>
    </row>
    <row r="115" spans="1:19" x14ac:dyDescent="0.25">
      <c r="A115" s="551" t="str">
        <f>+Introduction!$C$7</f>
        <v>Belize</v>
      </c>
      <c r="B115" s="552">
        <f>IF(ISBLANK(Regressions!B125), " ", Regressions!B125)</f>
        <v>2018</v>
      </c>
      <c r="C115" s="551" t="str">
        <f>HLOOKUP(Introduction!$G$4,nametranslations,27,FALSE)</f>
        <v>Pre-primary</v>
      </c>
      <c r="D115" s="554">
        <f>IF(ISBLANK(Regressions!D125), " ", Regressions!D125)</f>
        <v>15102</v>
      </c>
      <c r="E115" s="555">
        <f>IF(ISNUMBER(Regressions!E125),ROUND(Regressions!E125, 1), NA())</f>
        <v>100</v>
      </c>
      <c r="F115" s="556" t="e">
        <f>IF(ISNUMBER(Regressions!F125),ROUND(Regressions!F125, 1), NA())</f>
        <v>#N/A</v>
      </c>
      <c r="G115" s="557" t="e">
        <f>IF(ISNUMBER(Regressions!G125),ROUND(Regressions!G125, 1), NA())</f>
        <v>#N/A</v>
      </c>
      <c r="H115" s="558" t="e">
        <f>IF(ISNUMBER(Regressions!H125),ROUND(Regressions!H125, 1), NA())</f>
        <v>#N/A</v>
      </c>
      <c r="I115" s="559" t="e">
        <f>IF(ISNUMBER(Regressions!I125),ROUND(Regressions!I125, 1), NA())</f>
        <v>#N/A</v>
      </c>
      <c r="J115" s="560" t="e">
        <f>IF(ISNUMBER(Regressions!K125),ROUND(Regressions!K125, 1), NA())</f>
        <v>#N/A</v>
      </c>
      <c r="K115" s="556" t="e">
        <f>IF(ISNUMBER(Regressions!L125),ROUND(Regressions!L125, 1), NA())</f>
        <v>#N/A</v>
      </c>
      <c r="L115" s="561" t="e">
        <f>IF(ISNUMBER(Regressions!M125),ROUND(Regressions!M125, 1), NA())</f>
        <v>#N/A</v>
      </c>
      <c r="M115" s="558" t="e">
        <f>IF(ISNUMBER(Regressions!N125),ROUND(Regressions!N125, 1), NA())</f>
        <v>#N/A</v>
      </c>
      <c r="N115" s="559" t="e">
        <f>IF(ISNUMBER(Regressions!O125),ROUND(Regressions!O125, 1), NA())</f>
        <v>#N/A</v>
      </c>
      <c r="O115" s="560" t="e">
        <f>IF(ISNUMBER(Regressions!Q125),ROUND(Regressions!Q125, 1), NA())</f>
        <v>#N/A</v>
      </c>
      <c r="P115" s="556" t="e">
        <f>IF(ISNUMBER(Regressions!R125),ROUND(Regressions!R125, 1), NA())</f>
        <v>#N/A</v>
      </c>
      <c r="Q115" s="562" t="e">
        <f>IF(ISNUMBER(Regressions!S125),ROUND(Regressions!S125, 1), NA())</f>
        <v>#N/A</v>
      </c>
      <c r="R115" s="558" t="e">
        <f>IF(ISNUMBER(Regressions!T125),ROUND(Regressions!T125, 1), NA())</f>
        <v>#N/A</v>
      </c>
      <c r="S115" s="559" t="e">
        <f>IF(ISNUMBER(Regressions!U125),ROUND(Regressions!U125, 1), NA())</f>
        <v>#N/A</v>
      </c>
    </row>
    <row r="116" spans="1:19" x14ac:dyDescent="0.25">
      <c r="A116" s="551" t="str">
        <f>+Introduction!$C$7</f>
        <v>Belize</v>
      </c>
      <c r="B116" s="552">
        <f>IF(ISBLANK(Regressions!B126), " ", Regressions!B126)</f>
        <v>2019</v>
      </c>
      <c r="C116" s="551" t="str">
        <f>HLOOKUP(Introduction!$G$4,nametranslations,27,FALSE)</f>
        <v>Pre-primary</v>
      </c>
      <c r="D116" s="554">
        <f>IF(ISBLANK(Regressions!D126), " ", Regressions!D126)</f>
        <v>15300</v>
      </c>
      <c r="E116" s="555">
        <f>IF(ISNUMBER(Regressions!E126),ROUND(Regressions!E126, 1), NA())</f>
        <v>100</v>
      </c>
      <c r="F116" s="556" t="e">
        <f>IF(ISNUMBER(Regressions!F126),ROUND(Regressions!F126, 1), NA())</f>
        <v>#N/A</v>
      </c>
      <c r="G116" s="557" t="e">
        <f>IF(ISNUMBER(Regressions!G126),ROUND(Regressions!G126, 1), NA())</f>
        <v>#N/A</v>
      </c>
      <c r="H116" s="558" t="e">
        <f>IF(ISNUMBER(Regressions!H126),ROUND(Regressions!H126, 1), NA())</f>
        <v>#N/A</v>
      </c>
      <c r="I116" s="559" t="e">
        <f>IF(ISNUMBER(Regressions!I126),ROUND(Regressions!I126, 1), NA())</f>
        <v>#N/A</v>
      </c>
      <c r="J116" s="560" t="e">
        <f>IF(ISNUMBER(Regressions!K126),ROUND(Regressions!K126, 1), NA())</f>
        <v>#N/A</v>
      </c>
      <c r="K116" s="556" t="e">
        <f>IF(ISNUMBER(Regressions!L126),ROUND(Regressions!L126, 1), NA())</f>
        <v>#N/A</v>
      </c>
      <c r="L116" s="561" t="e">
        <f>IF(ISNUMBER(Regressions!M126),ROUND(Regressions!M126, 1), NA())</f>
        <v>#N/A</v>
      </c>
      <c r="M116" s="558" t="e">
        <f>IF(ISNUMBER(Regressions!N126),ROUND(Regressions!N126, 1), NA())</f>
        <v>#N/A</v>
      </c>
      <c r="N116" s="559" t="e">
        <f>IF(ISNUMBER(Regressions!O126),ROUND(Regressions!O126, 1), NA())</f>
        <v>#N/A</v>
      </c>
      <c r="O116" s="560" t="e">
        <f>IF(ISNUMBER(Regressions!Q126),ROUND(Regressions!Q126, 1), NA())</f>
        <v>#N/A</v>
      </c>
      <c r="P116" s="556" t="e">
        <f>IF(ISNUMBER(Regressions!R126),ROUND(Regressions!R126, 1), NA())</f>
        <v>#N/A</v>
      </c>
      <c r="Q116" s="562" t="e">
        <f>IF(ISNUMBER(Regressions!S126),ROUND(Regressions!S126, 1), NA())</f>
        <v>#N/A</v>
      </c>
      <c r="R116" s="558" t="e">
        <f>IF(ISNUMBER(Regressions!T126),ROUND(Regressions!T126, 1), NA())</f>
        <v>#N/A</v>
      </c>
      <c r="S116" s="559" t="e">
        <f>IF(ISNUMBER(Regressions!U126),ROUND(Regressions!U126, 1), NA())</f>
        <v>#N/A</v>
      </c>
    </row>
    <row r="117" spans="1:19" x14ac:dyDescent="0.25">
      <c r="A117" s="551" t="str">
        <f>+Introduction!$C$7</f>
        <v>Belize</v>
      </c>
      <c r="B117" s="552">
        <f>IF(ISBLANK(Regressions!B127), " ", Regressions!B127)</f>
        <v>2020</v>
      </c>
      <c r="C117" s="551" t="str">
        <f>HLOOKUP(Introduction!$G$4,nametranslations,27,FALSE)</f>
        <v>Pre-primary</v>
      </c>
      <c r="D117" s="554">
        <f>IF(ISBLANK(Regressions!D127), " ", Regressions!D127)</f>
        <v>15412</v>
      </c>
      <c r="E117" s="555">
        <f>IF(ISNUMBER(Regressions!E127),ROUND(Regressions!E127, 1), NA())</f>
        <v>100</v>
      </c>
      <c r="F117" s="556" t="e">
        <f>IF(ISNUMBER(Regressions!F127),ROUND(Regressions!F127, 1), NA())</f>
        <v>#N/A</v>
      </c>
      <c r="G117" s="557" t="e">
        <f>IF(ISNUMBER(Regressions!G127),ROUND(Regressions!G127, 1), NA())</f>
        <v>#N/A</v>
      </c>
      <c r="H117" s="558" t="e">
        <f>IF(ISNUMBER(Regressions!H127),ROUND(Regressions!H127, 1), NA())</f>
        <v>#N/A</v>
      </c>
      <c r="I117" s="559" t="e">
        <f>IF(ISNUMBER(Regressions!I127),ROUND(Regressions!I127, 1), NA())</f>
        <v>#N/A</v>
      </c>
      <c r="J117" s="560" t="e">
        <f>IF(ISNUMBER(Regressions!K127),ROUND(Regressions!K127, 1), NA())</f>
        <v>#N/A</v>
      </c>
      <c r="K117" s="556" t="e">
        <f>IF(ISNUMBER(Regressions!L127),ROUND(Regressions!L127, 1), NA())</f>
        <v>#N/A</v>
      </c>
      <c r="L117" s="561" t="e">
        <f>IF(ISNUMBER(Regressions!M127),ROUND(Regressions!M127, 1), NA())</f>
        <v>#N/A</v>
      </c>
      <c r="M117" s="558" t="e">
        <f>IF(ISNUMBER(Regressions!N127),ROUND(Regressions!N127, 1), NA())</f>
        <v>#N/A</v>
      </c>
      <c r="N117" s="559" t="e">
        <f>IF(ISNUMBER(Regressions!O127),ROUND(Regressions!O127, 1), NA())</f>
        <v>#N/A</v>
      </c>
      <c r="O117" s="560" t="e">
        <f>IF(ISNUMBER(Regressions!Q127),ROUND(Regressions!Q127, 1), NA())</f>
        <v>#N/A</v>
      </c>
      <c r="P117" s="556" t="e">
        <f>IF(ISNUMBER(Regressions!R127),ROUND(Regressions!R127, 1), NA())</f>
        <v>#N/A</v>
      </c>
      <c r="Q117" s="562" t="e">
        <f>IF(ISNUMBER(Regressions!S127),ROUND(Regressions!S127, 1), NA())</f>
        <v>#N/A</v>
      </c>
      <c r="R117" s="558" t="e">
        <f>IF(ISNUMBER(Regressions!T127),ROUND(Regressions!T127, 1), NA())</f>
        <v>#N/A</v>
      </c>
      <c r="S117" s="559" t="e">
        <f>IF(ISNUMBER(Regressions!U127),ROUND(Regressions!U127, 1), NA())</f>
        <v>#N/A</v>
      </c>
    </row>
    <row r="118" spans="1:19" x14ac:dyDescent="0.25">
      <c r="A118" s="551" t="str">
        <f>+Introduction!$C$7</f>
        <v>Belize</v>
      </c>
      <c r="B118" s="552">
        <f>IF(ISBLANK(Regressions!B128), " ", Regressions!B128)</f>
        <v>2021</v>
      </c>
      <c r="C118" s="551" t="str">
        <f>HLOOKUP(Introduction!$G$4,nametranslations,27,FALSE)</f>
        <v>Pre-primary</v>
      </c>
      <c r="D118" s="554">
        <f>IF(ISBLANK(Regressions!D128), " ", Regressions!D128)</f>
        <v>15584</v>
      </c>
      <c r="E118" s="560">
        <f>IF(ISNUMBER(Regressions!E128),ROUND(Regressions!E128, 1), NA())</f>
        <v>100</v>
      </c>
      <c r="F118" s="563" t="e">
        <f>IF(ISNUMBER(Regressions!F128),ROUND(Regressions!F128, 1), NA())</f>
        <v>#N/A</v>
      </c>
      <c r="G118" s="564" t="e">
        <f>IF(ISNUMBER(Regressions!G128),ROUND(Regressions!G128, 1), NA())</f>
        <v>#N/A</v>
      </c>
      <c r="H118" s="558" t="e">
        <f>IF(ISNUMBER(Regressions!H128),ROUND(Regressions!H128, 1), NA())</f>
        <v>#N/A</v>
      </c>
      <c r="I118" s="559" t="e">
        <f>IF(ISNUMBER(Regressions!I128),ROUND(Regressions!I128, 1), NA())</f>
        <v>#N/A</v>
      </c>
      <c r="J118" s="560" t="e">
        <f>IF(ISNUMBER(Regressions!K128),ROUND(Regressions!K128, 1), NA())</f>
        <v>#N/A</v>
      </c>
      <c r="K118" s="563" t="e">
        <f>IF(ISNUMBER(Regressions!L128),ROUND(Regressions!L128, 1), NA())</f>
        <v>#N/A</v>
      </c>
      <c r="L118" s="565" t="e">
        <f>IF(ISNUMBER(Regressions!M128),ROUND(Regressions!M128, 1), NA())</f>
        <v>#N/A</v>
      </c>
      <c r="M118" s="558" t="e">
        <f>IF(ISNUMBER(Regressions!N128),ROUND(Regressions!N128, 1), NA())</f>
        <v>#N/A</v>
      </c>
      <c r="N118" s="559" t="e">
        <f>IF(ISNUMBER(Regressions!O128),ROUND(Regressions!O128, 1), NA())</f>
        <v>#N/A</v>
      </c>
      <c r="O118" s="560" t="e">
        <f>IF(ISNUMBER(Regressions!Q128),ROUND(Regressions!Q128, 1), NA())</f>
        <v>#N/A</v>
      </c>
      <c r="P118" s="563" t="e">
        <f>IF(ISNUMBER(Regressions!R128),ROUND(Regressions!R128, 1), NA())</f>
        <v>#N/A</v>
      </c>
      <c r="Q118" s="566" t="e">
        <f>IF(ISNUMBER(Regressions!S128),ROUND(Regressions!S128, 1), NA())</f>
        <v>#N/A</v>
      </c>
      <c r="R118" s="558" t="e">
        <f>IF(ISNUMBER(Regressions!T128),ROUND(Regressions!T128, 1), NA())</f>
        <v>#N/A</v>
      </c>
      <c r="S118" s="559" t="e">
        <f>IF(ISNUMBER(Regressions!U128),ROUND(Regressions!U128, 1), NA())</f>
        <v>#N/A</v>
      </c>
    </row>
    <row r="119" spans="1:19" x14ac:dyDescent="0.25">
      <c r="A119" s="551" t="str">
        <f>+Introduction!$C$7</f>
        <v>Belize</v>
      </c>
      <c r="B119" s="552">
        <f>IF(ISBLANK(Regressions!B129), " ", Regressions!B129)</f>
        <v>2022</v>
      </c>
      <c r="C119" s="551" t="str">
        <f>HLOOKUP(Introduction!$G$4,nametranslations,27,FALSE)</f>
        <v>Pre-primary</v>
      </c>
      <c r="D119" s="554">
        <f>IF(ISBLANK(Regressions!D129), " ", Regressions!D129)</f>
        <v>15778</v>
      </c>
      <c r="E119" s="555">
        <f>IF(ISNUMBER(Regressions!E129),ROUND(Regressions!E129, 1), NA())</f>
        <v>100</v>
      </c>
      <c r="F119" s="556" t="e">
        <f>IF(ISNUMBER(Regressions!F129),ROUND(Regressions!F129, 1), NA())</f>
        <v>#N/A</v>
      </c>
      <c r="G119" s="557" t="e">
        <f>IF(ISNUMBER(Regressions!G129),ROUND(Regressions!G129, 1), NA())</f>
        <v>#N/A</v>
      </c>
      <c r="H119" s="558" t="e">
        <f>IF(ISNUMBER(Regressions!H129),ROUND(Regressions!H129, 1), NA())</f>
        <v>#N/A</v>
      </c>
      <c r="I119" s="559" t="e">
        <f>IF(ISNUMBER(Regressions!I129),ROUND(Regressions!I129, 1), NA())</f>
        <v>#N/A</v>
      </c>
      <c r="J119" s="560" t="e">
        <f>IF(ISNUMBER(Regressions!K129),ROUND(Regressions!K129, 1), NA())</f>
        <v>#N/A</v>
      </c>
      <c r="K119" s="556" t="e">
        <f>IF(ISNUMBER(Regressions!L129),ROUND(Regressions!L129, 1), NA())</f>
        <v>#N/A</v>
      </c>
      <c r="L119" s="561" t="e">
        <f>IF(ISNUMBER(Regressions!M129),ROUND(Regressions!M129, 1), NA())</f>
        <v>#N/A</v>
      </c>
      <c r="M119" s="558" t="e">
        <f>IF(ISNUMBER(Regressions!N129),ROUND(Regressions!N129, 1), NA())</f>
        <v>#N/A</v>
      </c>
      <c r="N119" s="559" t="e">
        <f>IF(ISNUMBER(Regressions!O129),ROUND(Regressions!O129, 1), NA())</f>
        <v>#N/A</v>
      </c>
      <c r="O119" s="560" t="e">
        <f>IF(ISNUMBER(Regressions!Q129),ROUND(Regressions!Q129, 1), NA())</f>
        <v>#N/A</v>
      </c>
      <c r="P119" s="556" t="e">
        <f>IF(ISNUMBER(Regressions!R129),ROUND(Regressions!R129, 1), NA())</f>
        <v>#N/A</v>
      </c>
      <c r="Q119" s="562" t="e">
        <f>IF(ISNUMBER(Regressions!S129),ROUND(Regressions!S129, 1), NA())</f>
        <v>#N/A</v>
      </c>
      <c r="R119" s="558" t="e">
        <f>IF(ISNUMBER(Regressions!T129),ROUND(Regressions!T129, 1), NA())</f>
        <v>#N/A</v>
      </c>
      <c r="S119" s="559" t="e">
        <f>IF(ISNUMBER(Regressions!U129),ROUND(Regressions!U129, 1), NA())</f>
        <v>#N/A</v>
      </c>
    </row>
    <row r="120" spans="1:19" x14ac:dyDescent="0.25">
      <c r="A120" s="551" t="str">
        <f>+Introduction!$C$7</f>
        <v>Belize</v>
      </c>
      <c r="B120" s="552">
        <f>IF(ISBLANK(Regressions!B130), " ", Regressions!B130)</f>
        <v>2023</v>
      </c>
      <c r="C120" s="551" t="str">
        <f>HLOOKUP(Introduction!$G$4,nametranslations,27,FALSE)</f>
        <v>Pre-primary</v>
      </c>
      <c r="D120" s="554">
        <f>IF(ISBLANK(Regressions!D130), " ", Regressions!D130)</f>
        <v>15362</v>
      </c>
      <c r="E120" s="555">
        <f>IF(ISNUMBER(Regressions!E130),ROUND(Regressions!E130, 1), NA())</f>
        <v>100</v>
      </c>
      <c r="F120" s="556" t="e">
        <f>IF(ISNUMBER(Regressions!F130),ROUND(Regressions!F130, 1), NA())</f>
        <v>#N/A</v>
      </c>
      <c r="G120" s="557" t="e">
        <f>IF(ISNUMBER(Regressions!G130),ROUND(Regressions!G130, 1), NA())</f>
        <v>#N/A</v>
      </c>
      <c r="H120" s="558" t="e">
        <f>IF(ISNUMBER(Regressions!H130),ROUND(Regressions!H130, 1), NA())</f>
        <v>#N/A</v>
      </c>
      <c r="I120" s="559" t="e">
        <f>IF(ISNUMBER(Regressions!I130),ROUND(Regressions!I130, 1), NA())</f>
        <v>#N/A</v>
      </c>
      <c r="J120" s="560" t="e">
        <f>IF(ISNUMBER(Regressions!K130),ROUND(Regressions!K130, 1), NA())</f>
        <v>#N/A</v>
      </c>
      <c r="K120" s="556" t="e">
        <f>IF(ISNUMBER(Regressions!L130),ROUND(Regressions!L130, 1), NA())</f>
        <v>#N/A</v>
      </c>
      <c r="L120" s="561" t="e">
        <f>IF(ISNUMBER(Regressions!M130),ROUND(Regressions!M130, 1), NA())</f>
        <v>#N/A</v>
      </c>
      <c r="M120" s="558" t="e">
        <f>IF(ISNUMBER(Regressions!N130),ROUND(Regressions!N130, 1), NA())</f>
        <v>#N/A</v>
      </c>
      <c r="N120" s="559" t="e">
        <f>IF(ISNUMBER(Regressions!O130),ROUND(Regressions!O130, 1), NA())</f>
        <v>#N/A</v>
      </c>
      <c r="O120" s="560" t="e">
        <f>IF(ISNUMBER(Regressions!Q130),ROUND(Regressions!Q130, 1), NA())</f>
        <v>#N/A</v>
      </c>
      <c r="P120" s="556" t="e">
        <f>IF(ISNUMBER(Regressions!R130),ROUND(Regressions!R130, 1), NA())</f>
        <v>#N/A</v>
      </c>
      <c r="Q120" s="562" t="e">
        <f>IF(ISNUMBER(Regressions!S130),ROUND(Regressions!S130, 1), NA())</f>
        <v>#N/A</v>
      </c>
      <c r="R120" s="558" t="e">
        <f>IF(ISNUMBER(Regressions!T130),ROUND(Regressions!T130, 1), NA())</f>
        <v>#N/A</v>
      </c>
      <c r="S120" s="559" t="e">
        <f>IF(ISNUMBER(Regressions!U130),ROUND(Regressions!U130, 1), NA())</f>
        <v>#N/A</v>
      </c>
    </row>
    <row r="121" spans="1:19" x14ac:dyDescent="0.25">
      <c r="A121" s="551" t="str">
        <f>+Introduction!$C$7</f>
        <v>Belize</v>
      </c>
      <c r="B121" s="552">
        <f>IF(ISBLANK(Regressions!B131), " ", Regressions!B131)</f>
        <v>2024</v>
      </c>
      <c r="C121" s="551" t="str">
        <f>HLOOKUP(Introduction!$G$4,nametranslations,27,FALSE)</f>
        <v>Pre-primary</v>
      </c>
      <c r="D121" s="554">
        <f>IF(ISBLANK(Regressions!D131), " ", Regressions!D131)</f>
        <v>14542</v>
      </c>
      <c r="E121" s="555">
        <f>IF(ISNUMBER(Regressions!E131),ROUND(Regressions!E131, 1), NA())</f>
        <v>100</v>
      </c>
      <c r="F121" s="556" t="e">
        <f>IF(ISNUMBER(Regressions!F131),ROUND(Regressions!F131, 1), NA())</f>
        <v>#N/A</v>
      </c>
      <c r="G121" s="557" t="e">
        <f>IF(ISNUMBER(Regressions!G131),ROUND(Regressions!G131, 1), NA())</f>
        <v>#N/A</v>
      </c>
      <c r="H121" s="558" t="e">
        <f>IF(ISNUMBER(Regressions!H131),ROUND(Regressions!H131, 1), NA())</f>
        <v>#N/A</v>
      </c>
      <c r="I121" s="559" t="e">
        <f>IF(ISNUMBER(Regressions!I131),ROUND(Regressions!I131, 1), NA())</f>
        <v>#N/A</v>
      </c>
      <c r="J121" s="560" t="e">
        <f>IF(ISNUMBER(Regressions!K131),ROUND(Regressions!K131, 1), NA())</f>
        <v>#N/A</v>
      </c>
      <c r="K121" s="556" t="e">
        <f>IF(ISNUMBER(Regressions!L131),ROUND(Regressions!L131, 1), NA())</f>
        <v>#N/A</v>
      </c>
      <c r="L121" s="561" t="e">
        <f>IF(ISNUMBER(Regressions!M131),ROUND(Regressions!M131, 1), NA())</f>
        <v>#N/A</v>
      </c>
      <c r="M121" s="558" t="e">
        <f>IF(ISNUMBER(Regressions!N131),ROUND(Regressions!N131, 1), NA())</f>
        <v>#N/A</v>
      </c>
      <c r="N121" s="559" t="e">
        <f>IF(ISNUMBER(Regressions!O131),ROUND(Regressions!O131, 1), NA())</f>
        <v>#N/A</v>
      </c>
      <c r="O121" s="560" t="e">
        <f>IF(ISNUMBER(Regressions!Q131),ROUND(Regressions!Q131, 1), NA())</f>
        <v>#N/A</v>
      </c>
      <c r="P121" s="556" t="e">
        <f>IF(ISNUMBER(Regressions!R131),ROUND(Regressions!R131, 1), NA())</f>
        <v>#N/A</v>
      </c>
      <c r="Q121" s="562" t="e">
        <f>IF(ISNUMBER(Regressions!S131),ROUND(Regressions!S131, 1), NA())</f>
        <v>#N/A</v>
      </c>
      <c r="R121" s="558" t="e">
        <f>IF(ISNUMBER(Regressions!T131),ROUND(Regressions!T131, 1), NA())</f>
        <v>#N/A</v>
      </c>
      <c r="S121" s="559" t="e">
        <f>IF(ISNUMBER(Regressions!U131),ROUND(Regressions!U131, 1), NA())</f>
        <v>#N/A</v>
      </c>
    </row>
    <row r="122" spans="1:19" x14ac:dyDescent="0.25">
      <c r="A122" s="567" t="str">
        <f>+Introduction!$C$7</f>
        <v>Belize</v>
      </c>
      <c r="B122" s="568">
        <f>IF(ISBLANK(Regressions!B132), " ", Regressions!B132)</f>
        <v>2025</v>
      </c>
      <c r="C122" s="567" t="str">
        <f>HLOOKUP(Introduction!$G$4,nametranslations,27,FALSE)</f>
        <v>Pre-primary</v>
      </c>
      <c r="D122" s="569">
        <f>IF(ISBLANK(Regressions!D132), " ", Regressions!D132)</f>
        <v>15560</v>
      </c>
      <c r="E122" s="570">
        <f>IF(ISNUMBER(Regressions!E132),ROUND(Regressions!E132, 1), NA())</f>
        <v>100</v>
      </c>
      <c r="F122" s="571" t="e">
        <f>IF(ISNUMBER(Regressions!F132),ROUND(Regressions!F132, 1), NA())</f>
        <v>#N/A</v>
      </c>
      <c r="G122" s="572" t="e">
        <f>IF(ISNUMBER(Regressions!G132),ROUND(Regressions!G132, 1), NA())</f>
        <v>#N/A</v>
      </c>
      <c r="H122" s="573" t="e">
        <f>IF(ISNUMBER(Regressions!H132),ROUND(Regressions!H132, 1), NA())</f>
        <v>#N/A</v>
      </c>
      <c r="I122" s="574" t="e">
        <f>IF(ISNUMBER(Regressions!I132),ROUND(Regressions!I132, 1), NA())</f>
        <v>#N/A</v>
      </c>
      <c r="J122" s="575" t="e">
        <f>IF(ISNUMBER(Regressions!K132),ROUND(Regressions!K132, 1), NA())</f>
        <v>#N/A</v>
      </c>
      <c r="K122" s="571" t="e">
        <f>IF(ISNUMBER(Regressions!L132),ROUND(Regressions!L132, 1), NA())</f>
        <v>#N/A</v>
      </c>
      <c r="L122" s="576" t="e">
        <f>IF(ISNUMBER(Regressions!M132),ROUND(Regressions!M132, 1), NA())</f>
        <v>#N/A</v>
      </c>
      <c r="M122" s="573" t="e">
        <f>IF(ISNUMBER(Regressions!N132),ROUND(Regressions!N132, 1), NA())</f>
        <v>#N/A</v>
      </c>
      <c r="N122" s="574" t="e">
        <f>IF(ISNUMBER(Regressions!O132),ROUND(Regressions!O132, 1), NA())</f>
        <v>#N/A</v>
      </c>
      <c r="O122" s="575" t="e">
        <f>IF(ISNUMBER(Regressions!Q132),ROUND(Regressions!Q132, 1), NA())</f>
        <v>#N/A</v>
      </c>
      <c r="P122" s="571" t="e">
        <f>IF(ISNUMBER(Regressions!R132),ROUND(Regressions!R132, 1), NA())</f>
        <v>#N/A</v>
      </c>
      <c r="Q122" s="577" t="e">
        <f>IF(ISNUMBER(Regressions!S132),ROUND(Regressions!S132, 1), NA())</f>
        <v>#N/A</v>
      </c>
      <c r="R122" s="573" t="e">
        <f>IF(ISNUMBER(Regressions!T132),ROUND(Regressions!T132, 1), NA())</f>
        <v>#N/A</v>
      </c>
      <c r="S122" s="574" t="e">
        <f>IF(ISNUMBER(Regressions!U132),ROUND(Regressions!U132, 1), NA())</f>
        <v>#N/A</v>
      </c>
    </row>
    <row r="123" spans="1:19" hidden="1" x14ac:dyDescent="0.25">
      <c r="A123" s="551" t="str">
        <f>+Introduction!$C$7</f>
        <v>Belize</v>
      </c>
      <c r="B123" s="552">
        <f>IF(ISBLANK(Regressions!B133), " ", Regressions!B133)</f>
        <v>2026</v>
      </c>
      <c r="C123" s="551" t="str">
        <f>HLOOKUP(Introduction!$G$4,nametranslations,27,FALSE)</f>
        <v>Pre-primary</v>
      </c>
      <c r="D123" s="554" t="str">
        <f>IF(ISBLANK(Regressions!D133), " ", Regressions!D133)</f>
        <v xml:space="preserve"> </v>
      </c>
      <c r="E123" s="555">
        <f>IF(ISNUMBER(Regressions!E133),ROUND(Regressions!E133, 1), NA())</f>
        <v>100</v>
      </c>
      <c r="F123" s="556" t="e">
        <f>IF(ISNUMBER(Regressions!F133),ROUND(Regressions!F133, 1), NA())</f>
        <v>#N/A</v>
      </c>
      <c r="G123" s="557" t="e">
        <f>IF(ISNUMBER(Regressions!G133),ROUND(Regressions!G133, 1), NA())</f>
        <v>#N/A</v>
      </c>
      <c r="H123" s="558" t="e">
        <f>IF(ISNUMBER(Regressions!H133),ROUND(Regressions!H133, 1), NA())</f>
        <v>#N/A</v>
      </c>
      <c r="I123" s="559" t="e">
        <f>IF(ISNUMBER(Regressions!I133),ROUND(Regressions!I133, 1), NA())</f>
        <v>#N/A</v>
      </c>
      <c r="J123" s="560" t="e">
        <f>IF(ISNUMBER(Regressions!K133),ROUND(Regressions!K133, 1), NA())</f>
        <v>#N/A</v>
      </c>
      <c r="K123" s="556" t="e">
        <f>IF(ISNUMBER(Regressions!L133),ROUND(Regressions!L133, 1), NA())</f>
        <v>#N/A</v>
      </c>
      <c r="L123" s="561" t="e">
        <f>IF(ISNUMBER(Regressions!M133),ROUND(Regressions!M133, 1), NA())</f>
        <v>#N/A</v>
      </c>
      <c r="M123" s="558" t="e">
        <f>IF(ISNUMBER(Regressions!N133),ROUND(Regressions!N133, 1), NA())</f>
        <v>#N/A</v>
      </c>
      <c r="N123" s="559" t="e">
        <f>IF(ISNUMBER(Regressions!O133),ROUND(Regressions!O133, 1), NA())</f>
        <v>#N/A</v>
      </c>
      <c r="O123" s="560" t="e">
        <f>IF(ISNUMBER(Regressions!Q133),ROUND(Regressions!Q133, 1), NA())</f>
        <v>#N/A</v>
      </c>
      <c r="P123" s="556" t="e">
        <f>IF(ISNUMBER(Regressions!R133),ROUND(Regressions!R133, 1), NA())</f>
        <v>#N/A</v>
      </c>
      <c r="Q123" s="562" t="e">
        <f>IF(ISNUMBER(Regressions!S133),ROUND(Regressions!S133, 1), NA())</f>
        <v>#N/A</v>
      </c>
      <c r="R123" s="558" t="e">
        <f>IF(ISNUMBER(Regressions!T133),ROUND(Regressions!T133, 1), NA())</f>
        <v>#N/A</v>
      </c>
      <c r="S123" s="559" t="e">
        <f>IF(ISNUMBER(Regressions!U133),ROUND(Regressions!U133, 1), NA())</f>
        <v>#N/A</v>
      </c>
    </row>
    <row r="124" spans="1:19" hidden="1" x14ac:dyDescent="0.25">
      <c r="A124" s="551" t="str">
        <f>+Introduction!$C$7</f>
        <v>Belize</v>
      </c>
      <c r="B124" s="552">
        <f>IF(ISBLANK(Regressions!B134), " ", Regressions!B134)</f>
        <v>2027</v>
      </c>
      <c r="C124" s="551" t="str">
        <f>HLOOKUP(Introduction!$G$4,nametranslations,27,FALSE)</f>
        <v>Pre-primary</v>
      </c>
      <c r="D124" s="554" t="str">
        <f>IF(ISBLANK(Regressions!D134), " ", Regressions!D134)</f>
        <v xml:space="preserve"> </v>
      </c>
      <c r="E124" s="555">
        <f>IF(ISNUMBER(Regressions!E134),ROUND(Regressions!E134, 1), NA())</f>
        <v>100</v>
      </c>
      <c r="F124" s="556" t="e">
        <f>IF(ISNUMBER(Regressions!F134),ROUND(Regressions!F134, 1), NA())</f>
        <v>#N/A</v>
      </c>
      <c r="G124" s="557" t="e">
        <f>IF(ISNUMBER(Regressions!G134),ROUND(Regressions!G134, 1), NA())</f>
        <v>#N/A</v>
      </c>
      <c r="H124" s="558" t="e">
        <f>IF(ISNUMBER(Regressions!H134),ROUND(Regressions!H134, 1), NA())</f>
        <v>#N/A</v>
      </c>
      <c r="I124" s="559" t="e">
        <f>IF(ISNUMBER(Regressions!I134),ROUND(Regressions!I134, 1), NA())</f>
        <v>#N/A</v>
      </c>
      <c r="J124" s="560" t="e">
        <f>IF(ISNUMBER(Regressions!K134),ROUND(Regressions!K134, 1), NA())</f>
        <v>#N/A</v>
      </c>
      <c r="K124" s="556" t="e">
        <f>IF(ISNUMBER(Regressions!L134),ROUND(Regressions!L134, 1), NA())</f>
        <v>#N/A</v>
      </c>
      <c r="L124" s="561" t="e">
        <f>IF(ISNUMBER(Regressions!M134),ROUND(Regressions!M134, 1), NA())</f>
        <v>#N/A</v>
      </c>
      <c r="M124" s="558" t="e">
        <f>IF(ISNUMBER(Regressions!N134),ROUND(Regressions!N134, 1), NA())</f>
        <v>#N/A</v>
      </c>
      <c r="N124" s="559" t="e">
        <f>IF(ISNUMBER(Regressions!O134),ROUND(Regressions!O134, 1), NA())</f>
        <v>#N/A</v>
      </c>
      <c r="O124" s="560" t="e">
        <f>IF(ISNUMBER(Regressions!Q134),ROUND(Regressions!Q134, 1), NA())</f>
        <v>#N/A</v>
      </c>
      <c r="P124" s="556" t="e">
        <f>IF(ISNUMBER(Regressions!R134),ROUND(Regressions!R134, 1), NA())</f>
        <v>#N/A</v>
      </c>
      <c r="Q124" s="562" t="e">
        <f>IF(ISNUMBER(Regressions!S134),ROUND(Regressions!S134, 1), NA())</f>
        <v>#N/A</v>
      </c>
      <c r="R124" s="558" t="e">
        <f>IF(ISNUMBER(Regressions!T134),ROUND(Regressions!T134, 1), NA())</f>
        <v>#N/A</v>
      </c>
      <c r="S124" s="559" t="e">
        <f>IF(ISNUMBER(Regressions!U134),ROUND(Regressions!U134, 1), NA())</f>
        <v>#N/A</v>
      </c>
    </row>
    <row r="125" spans="1:19" hidden="1" x14ac:dyDescent="0.25">
      <c r="A125" s="551" t="str">
        <f>+Introduction!$C$7</f>
        <v>Belize</v>
      </c>
      <c r="B125" s="552">
        <f>IF(ISBLANK(Regressions!B135), " ", Regressions!B135)</f>
        <v>2028</v>
      </c>
      <c r="C125" s="551" t="str">
        <f>HLOOKUP(Introduction!$G$4,nametranslations,27,FALSE)</f>
        <v>Pre-primary</v>
      </c>
      <c r="D125" s="554" t="str">
        <f>IF(ISBLANK(Regressions!D135), " ", Regressions!D135)</f>
        <v xml:space="preserve"> </v>
      </c>
      <c r="E125" s="555">
        <f>IF(ISNUMBER(Regressions!E135),ROUND(Regressions!E135, 1), NA())</f>
        <v>100</v>
      </c>
      <c r="F125" s="556" t="e">
        <f>IF(ISNUMBER(Regressions!F135),ROUND(Regressions!F135, 1), NA())</f>
        <v>#N/A</v>
      </c>
      <c r="G125" s="557" t="e">
        <f>IF(ISNUMBER(Regressions!G135),ROUND(Regressions!G135, 1), NA())</f>
        <v>#N/A</v>
      </c>
      <c r="H125" s="558" t="e">
        <f>IF(ISNUMBER(Regressions!H135),ROUND(Regressions!H135, 1), NA())</f>
        <v>#N/A</v>
      </c>
      <c r="I125" s="559" t="e">
        <f>IF(ISNUMBER(Regressions!I135),ROUND(Regressions!I135, 1), NA())</f>
        <v>#N/A</v>
      </c>
      <c r="J125" s="560" t="e">
        <f>IF(ISNUMBER(Regressions!K135),ROUND(Regressions!K135, 1), NA())</f>
        <v>#N/A</v>
      </c>
      <c r="K125" s="556" t="e">
        <f>IF(ISNUMBER(Regressions!L135),ROUND(Regressions!L135, 1), NA())</f>
        <v>#N/A</v>
      </c>
      <c r="L125" s="561" t="e">
        <f>IF(ISNUMBER(Regressions!M135),ROUND(Regressions!M135, 1), NA())</f>
        <v>#N/A</v>
      </c>
      <c r="M125" s="558" t="e">
        <f>IF(ISNUMBER(Regressions!N135),ROUND(Regressions!N135, 1), NA())</f>
        <v>#N/A</v>
      </c>
      <c r="N125" s="559" t="e">
        <f>IF(ISNUMBER(Regressions!O135),ROUND(Regressions!O135, 1), NA())</f>
        <v>#N/A</v>
      </c>
      <c r="O125" s="560" t="e">
        <f>IF(ISNUMBER(Regressions!Q135),ROUND(Regressions!Q135, 1), NA())</f>
        <v>#N/A</v>
      </c>
      <c r="P125" s="556" t="e">
        <f>IF(ISNUMBER(Regressions!R135),ROUND(Regressions!R135, 1), NA())</f>
        <v>#N/A</v>
      </c>
      <c r="Q125" s="562" t="e">
        <f>IF(ISNUMBER(Regressions!S135),ROUND(Regressions!S135, 1), NA())</f>
        <v>#N/A</v>
      </c>
      <c r="R125" s="558" t="e">
        <f>IF(ISNUMBER(Regressions!T135),ROUND(Regressions!T135, 1), NA())</f>
        <v>#N/A</v>
      </c>
      <c r="S125" s="559" t="e">
        <f>IF(ISNUMBER(Regressions!U135),ROUND(Regressions!U135, 1), NA())</f>
        <v>#N/A</v>
      </c>
    </row>
    <row r="126" spans="1:19" hidden="1" x14ac:dyDescent="0.25">
      <c r="A126" s="551" t="str">
        <f>+Introduction!$C$7</f>
        <v>Belize</v>
      </c>
      <c r="B126" s="552">
        <f>IF(ISBLANK(Regressions!B136), " ", Regressions!B136)</f>
        <v>2029</v>
      </c>
      <c r="C126" s="551" t="str">
        <f>HLOOKUP(Introduction!$G$4,nametranslations,27,FALSE)</f>
        <v>Pre-primary</v>
      </c>
      <c r="D126" s="554" t="str">
        <f>IF(ISBLANK(Regressions!D136), " ", Regressions!D136)</f>
        <v xml:space="preserve"> </v>
      </c>
      <c r="E126" s="555">
        <f>IF(ISNUMBER(Regressions!E136),ROUND(Regressions!E136, 1), NA())</f>
        <v>100</v>
      </c>
      <c r="F126" s="556" t="e">
        <f>IF(ISNUMBER(Regressions!F136),ROUND(Regressions!F136, 1), NA())</f>
        <v>#N/A</v>
      </c>
      <c r="G126" s="557" t="e">
        <f>IF(ISNUMBER(Regressions!G136),ROUND(Regressions!G136, 1), NA())</f>
        <v>#N/A</v>
      </c>
      <c r="H126" s="558" t="e">
        <f>IF(ISNUMBER(Regressions!H136),ROUND(Regressions!H136, 1), NA())</f>
        <v>#N/A</v>
      </c>
      <c r="I126" s="559" t="e">
        <f>IF(ISNUMBER(Regressions!I136),ROUND(Regressions!I136, 1), NA())</f>
        <v>#N/A</v>
      </c>
      <c r="J126" s="560" t="e">
        <f>IF(ISNUMBER(Regressions!K136),ROUND(Regressions!K136, 1), NA())</f>
        <v>#N/A</v>
      </c>
      <c r="K126" s="556" t="e">
        <f>IF(ISNUMBER(Regressions!L136),ROUND(Regressions!L136, 1), NA())</f>
        <v>#N/A</v>
      </c>
      <c r="L126" s="561" t="e">
        <f>IF(ISNUMBER(Regressions!M136),ROUND(Regressions!M136, 1), NA())</f>
        <v>#N/A</v>
      </c>
      <c r="M126" s="558" t="e">
        <f>IF(ISNUMBER(Regressions!N136),ROUND(Regressions!N136, 1), NA())</f>
        <v>#N/A</v>
      </c>
      <c r="N126" s="559" t="e">
        <f>IF(ISNUMBER(Regressions!O136),ROUND(Regressions!O136, 1), NA())</f>
        <v>#N/A</v>
      </c>
      <c r="O126" s="560" t="e">
        <f>IF(ISNUMBER(Regressions!Q136),ROUND(Regressions!Q136, 1), NA())</f>
        <v>#N/A</v>
      </c>
      <c r="P126" s="556" t="e">
        <f>IF(ISNUMBER(Regressions!R136),ROUND(Regressions!R136, 1), NA())</f>
        <v>#N/A</v>
      </c>
      <c r="Q126" s="562" t="e">
        <f>IF(ISNUMBER(Regressions!S136),ROUND(Regressions!S136, 1), NA())</f>
        <v>#N/A</v>
      </c>
      <c r="R126" s="558" t="e">
        <f>IF(ISNUMBER(Regressions!T136),ROUND(Regressions!T136, 1), NA())</f>
        <v>#N/A</v>
      </c>
      <c r="S126" s="559" t="e">
        <f>IF(ISNUMBER(Regressions!U136),ROUND(Regressions!U136, 1), NA())</f>
        <v>#N/A</v>
      </c>
    </row>
    <row r="127" spans="1:19" hidden="1" x14ac:dyDescent="0.25">
      <c r="A127" s="551" t="str">
        <f>+Introduction!$C$7</f>
        <v>Belize</v>
      </c>
      <c r="B127" s="552">
        <f>IF(ISBLANK(Regressions!B137), " ", Regressions!B137)</f>
        <v>2030</v>
      </c>
      <c r="C127" s="551" t="str">
        <f>HLOOKUP(Introduction!$G$4,nametranslations,27,FALSE)</f>
        <v>Pre-primary</v>
      </c>
      <c r="D127" s="554" t="str">
        <f>IF(ISBLANK(Regressions!D137), " ", Regressions!D137)</f>
        <v xml:space="preserve"> </v>
      </c>
      <c r="E127" s="555">
        <f>IF(ISNUMBER(Regressions!E137),ROUND(Regressions!E137, 1), NA())</f>
        <v>100</v>
      </c>
      <c r="F127" s="556" t="e">
        <f>IF(ISNUMBER(Regressions!F137),ROUND(Regressions!F137, 1), NA())</f>
        <v>#N/A</v>
      </c>
      <c r="G127" s="557" t="e">
        <f>IF(ISNUMBER(Regressions!G137),ROUND(Regressions!G137, 1), NA())</f>
        <v>#N/A</v>
      </c>
      <c r="H127" s="558" t="e">
        <f>IF(ISNUMBER(Regressions!H137),ROUND(Regressions!H137, 1), NA())</f>
        <v>#N/A</v>
      </c>
      <c r="I127" s="559" t="e">
        <f>IF(ISNUMBER(Regressions!I137),ROUND(Regressions!I137, 1), NA())</f>
        <v>#N/A</v>
      </c>
      <c r="J127" s="560" t="e">
        <f>IF(ISNUMBER(Regressions!K137),ROUND(Regressions!K137, 1), NA())</f>
        <v>#N/A</v>
      </c>
      <c r="K127" s="556" t="e">
        <f>IF(ISNUMBER(Regressions!L137),ROUND(Regressions!L137, 1), NA())</f>
        <v>#N/A</v>
      </c>
      <c r="L127" s="561" t="e">
        <f>IF(ISNUMBER(Regressions!M137),ROUND(Regressions!M137, 1), NA())</f>
        <v>#N/A</v>
      </c>
      <c r="M127" s="558" t="e">
        <f>IF(ISNUMBER(Regressions!N137),ROUND(Regressions!N137, 1), NA())</f>
        <v>#N/A</v>
      </c>
      <c r="N127" s="559" t="e">
        <f>IF(ISNUMBER(Regressions!O137),ROUND(Regressions!O137, 1), NA())</f>
        <v>#N/A</v>
      </c>
      <c r="O127" s="560" t="e">
        <f>IF(ISNUMBER(Regressions!Q137),ROUND(Regressions!Q137, 1), NA())</f>
        <v>#N/A</v>
      </c>
      <c r="P127" s="556" t="e">
        <f>IF(ISNUMBER(Regressions!R137),ROUND(Regressions!R137, 1), NA())</f>
        <v>#N/A</v>
      </c>
      <c r="Q127" s="562" t="e">
        <f>IF(ISNUMBER(Regressions!S137),ROUND(Regressions!S137, 1), NA())</f>
        <v>#N/A</v>
      </c>
      <c r="R127" s="558" t="e">
        <f>IF(ISNUMBER(Regressions!T137),ROUND(Regressions!T137, 1), NA())</f>
        <v>#N/A</v>
      </c>
      <c r="S127" s="559" t="e">
        <f>IF(ISNUMBER(Regressions!U137),ROUND(Regressions!U137, 1), NA())</f>
        <v>#N/A</v>
      </c>
    </row>
    <row r="128" spans="1:19" x14ac:dyDescent="0.25">
      <c r="A128" s="551" t="str">
        <f>+Introduction!$C$7</f>
        <v>Belize</v>
      </c>
      <c r="B128" s="552">
        <f>IF(ISBLANK(Regressions!B138), " ", Regressions!B138)</f>
        <v>2000</v>
      </c>
      <c r="C128" s="551" t="str">
        <f>HLOOKUP(Introduction!$G$4,nametranslations,28,FALSE)</f>
        <v>Primary</v>
      </c>
      <c r="D128" s="554">
        <f>IF(ISBLANK(Regressions!D138), " ", Regressions!D138)</f>
        <v>38269</v>
      </c>
      <c r="E128" s="555" t="e">
        <f>IF(ISNUMBER(Regressions!E138),ROUND(Regressions!E138, 1), NA())</f>
        <v>#N/A</v>
      </c>
      <c r="F128" s="556" t="e">
        <f>IF(ISNUMBER(Regressions!F138),ROUND(Regressions!F138, 1), NA())</f>
        <v>#N/A</v>
      </c>
      <c r="G128" s="557" t="e">
        <f>IF(ISNUMBER(Regressions!G138),ROUND(Regressions!G138, 1), NA())</f>
        <v>#N/A</v>
      </c>
      <c r="H128" s="558" t="e">
        <f>IF(ISNUMBER(Regressions!H138),ROUND(Regressions!H138, 1), NA())</f>
        <v>#N/A</v>
      </c>
      <c r="I128" s="559" t="e">
        <f>IF(ISNUMBER(Regressions!I138),ROUND(Regressions!I138, 1), NA())</f>
        <v>#N/A</v>
      </c>
      <c r="J128" s="560" t="e">
        <f>IF(ISNUMBER(Regressions!K138),ROUND(Regressions!K138, 1), NA())</f>
        <v>#N/A</v>
      </c>
      <c r="K128" s="556" t="e">
        <f>IF(ISNUMBER(Regressions!L138),ROUND(Regressions!L138, 1), NA())</f>
        <v>#N/A</v>
      </c>
      <c r="L128" s="561" t="e">
        <f>IF(ISNUMBER(Regressions!M138),ROUND(Regressions!M138, 1), NA())</f>
        <v>#N/A</v>
      </c>
      <c r="M128" s="558" t="e">
        <f>IF(ISNUMBER(Regressions!N138),ROUND(Regressions!N138, 1), NA())</f>
        <v>#N/A</v>
      </c>
      <c r="N128" s="559" t="e">
        <f>IF(ISNUMBER(Regressions!O138),ROUND(Regressions!O138, 1), NA())</f>
        <v>#N/A</v>
      </c>
      <c r="O128" s="560" t="e">
        <f>IF(ISNUMBER(Regressions!Q138),ROUND(Regressions!Q138, 1), NA())</f>
        <v>#N/A</v>
      </c>
      <c r="P128" s="556" t="e">
        <f>IF(ISNUMBER(Regressions!R138),ROUND(Regressions!R138, 1), NA())</f>
        <v>#N/A</v>
      </c>
      <c r="Q128" s="562" t="e">
        <f>IF(ISNUMBER(Regressions!S138),ROUND(Regressions!S138, 1), NA())</f>
        <v>#N/A</v>
      </c>
      <c r="R128" s="558" t="e">
        <f>IF(ISNUMBER(Regressions!T138),ROUND(Regressions!T138, 1), NA())</f>
        <v>#N/A</v>
      </c>
      <c r="S128" s="559" t="e">
        <f>IF(ISNUMBER(Regressions!U138),ROUND(Regressions!U138, 1), NA())</f>
        <v>#N/A</v>
      </c>
    </row>
    <row r="129" spans="1:19" x14ac:dyDescent="0.25">
      <c r="A129" s="551" t="str">
        <f>+Introduction!$C$7</f>
        <v>Belize</v>
      </c>
      <c r="B129" s="552">
        <f>IF(ISBLANK(Regressions!B139), " ", Regressions!B139)</f>
        <v>2001</v>
      </c>
      <c r="C129" s="551" t="str">
        <f>HLOOKUP(Introduction!$G$4,nametranslations,28,FALSE)</f>
        <v>Primary</v>
      </c>
      <c r="D129" s="554">
        <f>IF(ISBLANK(Regressions!D139), " ", Regressions!D139)</f>
        <v>38644</v>
      </c>
      <c r="E129" s="555" t="e">
        <f>IF(ISNUMBER(Regressions!E139),ROUND(Regressions!E139, 1), NA())</f>
        <v>#N/A</v>
      </c>
      <c r="F129" s="556" t="e">
        <f>IF(ISNUMBER(Regressions!F139),ROUND(Regressions!F139, 1), NA())</f>
        <v>#N/A</v>
      </c>
      <c r="G129" s="557" t="e">
        <f>IF(ISNUMBER(Regressions!G139),ROUND(Regressions!G139, 1), NA())</f>
        <v>#N/A</v>
      </c>
      <c r="H129" s="558" t="e">
        <f>IF(ISNUMBER(Regressions!H139),ROUND(Regressions!H139, 1), NA())</f>
        <v>#N/A</v>
      </c>
      <c r="I129" s="559" t="e">
        <f>IF(ISNUMBER(Regressions!I139),ROUND(Regressions!I139, 1), NA())</f>
        <v>#N/A</v>
      </c>
      <c r="J129" s="560" t="e">
        <f>IF(ISNUMBER(Regressions!K139),ROUND(Regressions!K139, 1), NA())</f>
        <v>#N/A</v>
      </c>
      <c r="K129" s="556" t="e">
        <f>IF(ISNUMBER(Regressions!L139),ROUND(Regressions!L139, 1), NA())</f>
        <v>#N/A</v>
      </c>
      <c r="L129" s="561" t="e">
        <f>IF(ISNUMBER(Regressions!M139),ROUND(Regressions!M139, 1), NA())</f>
        <v>#N/A</v>
      </c>
      <c r="M129" s="558" t="e">
        <f>IF(ISNUMBER(Regressions!N139),ROUND(Regressions!N139, 1), NA())</f>
        <v>#N/A</v>
      </c>
      <c r="N129" s="559" t="e">
        <f>IF(ISNUMBER(Regressions!O139),ROUND(Regressions!O139, 1), NA())</f>
        <v>#N/A</v>
      </c>
      <c r="O129" s="560" t="e">
        <f>IF(ISNUMBER(Regressions!Q139),ROUND(Regressions!Q139, 1), NA())</f>
        <v>#N/A</v>
      </c>
      <c r="P129" s="556" t="e">
        <f>IF(ISNUMBER(Regressions!R139),ROUND(Regressions!R139, 1), NA())</f>
        <v>#N/A</v>
      </c>
      <c r="Q129" s="562" t="e">
        <f>IF(ISNUMBER(Regressions!S139),ROUND(Regressions!S139, 1), NA())</f>
        <v>#N/A</v>
      </c>
      <c r="R129" s="558" t="e">
        <f>IF(ISNUMBER(Regressions!T139),ROUND(Regressions!T139, 1), NA())</f>
        <v>#N/A</v>
      </c>
      <c r="S129" s="559" t="e">
        <f>IF(ISNUMBER(Regressions!U139),ROUND(Regressions!U139, 1), NA())</f>
        <v>#N/A</v>
      </c>
    </row>
    <row r="130" spans="1:19" x14ac:dyDescent="0.25">
      <c r="A130" s="551" t="str">
        <f>+Introduction!$C$7</f>
        <v>Belize</v>
      </c>
      <c r="B130" s="552">
        <f>IF(ISBLANK(Regressions!B140), " ", Regressions!B140)</f>
        <v>2002</v>
      </c>
      <c r="C130" s="551" t="str">
        <f>HLOOKUP(Introduction!$G$4,nametranslations,28,FALSE)</f>
        <v>Primary</v>
      </c>
      <c r="D130" s="554">
        <f>IF(ISBLANK(Regressions!D140), " ", Regressions!D140)</f>
        <v>39112</v>
      </c>
      <c r="E130" s="555" t="e">
        <f>IF(ISNUMBER(Regressions!E140),ROUND(Regressions!E140, 1), NA())</f>
        <v>#N/A</v>
      </c>
      <c r="F130" s="556" t="e">
        <f>IF(ISNUMBER(Regressions!F140),ROUND(Regressions!F140, 1), NA())</f>
        <v>#N/A</v>
      </c>
      <c r="G130" s="557" t="e">
        <f>IF(ISNUMBER(Regressions!G140),ROUND(Regressions!G140, 1), NA())</f>
        <v>#N/A</v>
      </c>
      <c r="H130" s="558" t="e">
        <f>IF(ISNUMBER(Regressions!H140),ROUND(Regressions!H140, 1), NA())</f>
        <v>#N/A</v>
      </c>
      <c r="I130" s="559" t="e">
        <f>IF(ISNUMBER(Regressions!I140),ROUND(Regressions!I140, 1), NA())</f>
        <v>#N/A</v>
      </c>
      <c r="J130" s="560" t="e">
        <f>IF(ISNUMBER(Regressions!K140),ROUND(Regressions!K140, 1), NA())</f>
        <v>#N/A</v>
      </c>
      <c r="K130" s="556" t="e">
        <f>IF(ISNUMBER(Regressions!L140),ROUND(Regressions!L140, 1), NA())</f>
        <v>#N/A</v>
      </c>
      <c r="L130" s="561" t="e">
        <f>IF(ISNUMBER(Regressions!M140),ROUND(Regressions!M140, 1), NA())</f>
        <v>#N/A</v>
      </c>
      <c r="M130" s="558" t="e">
        <f>IF(ISNUMBER(Regressions!N140),ROUND(Regressions!N140, 1), NA())</f>
        <v>#N/A</v>
      </c>
      <c r="N130" s="559" t="e">
        <f>IF(ISNUMBER(Regressions!O140),ROUND(Regressions!O140, 1), NA())</f>
        <v>#N/A</v>
      </c>
      <c r="O130" s="560" t="e">
        <f>IF(ISNUMBER(Regressions!Q140),ROUND(Regressions!Q140, 1), NA())</f>
        <v>#N/A</v>
      </c>
      <c r="P130" s="556" t="e">
        <f>IF(ISNUMBER(Regressions!R140),ROUND(Regressions!R140, 1), NA())</f>
        <v>#N/A</v>
      </c>
      <c r="Q130" s="562" t="e">
        <f>IF(ISNUMBER(Regressions!S140),ROUND(Regressions!S140, 1), NA())</f>
        <v>#N/A</v>
      </c>
      <c r="R130" s="558" t="e">
        <f>IF(ISNUMBER(Regressions!T140),ROUND(Regressions!T140, 1), NA())</f>
        <v>#N/A</v>
      </c>
      <c r="S130" s="559" t="e">
        <f>IF(ISNUMBER(Regressions!U140),ROUND(Regressions!U140, 1), NA())</f>
        <v>#N/A</v>
      </c>
    </row>
    <row r="131" spans="1:19" x14ac:dyDescent="0.25">
      <c r="A131" s="551" t="str">
        <f>+Introduction!$C$7</f>
        <v>Belize</v>
      </c>
      <c r="B131" s="552">
        <f>IF(ISBLANK(Regressions!B141), " ", Regressions!B141)</f>
        <v>2003</v>
      </c>
      <c r="C131" s="551" t="str">
        <f>HLOOKUP(Introduction!$G$4,nametranslations,28,FALSE)</f>
        <v>Primary</v>
      </c>
      <c r="D131" s="554">
        <f>IF(ISBLANK(Regressions!D141), " ", Regressions!D141)</f>
        <v>39716</v>
      </c>
      <c r="E131" s="555" t="e">
        <f>IF(ISNUMBER(Regressions!E141),ROUND(Regressions!E141, 1), NA())</f>
        <v>#N/A</v>
      </c>
      <c r="F131" s="556" t="e">
        <f>IF(ISNUMBER(Regressions!F141),ROUND(Regressions!F141, 1), NA())</f>
        <v>#N/A</v>
      </c>
      <c r="G131" s="557" t="e">
        <f>IF(ISNUMBER(Regressions!G141),ROUND(Regressions!G141, 1), NA())</f>
        <v>#N/A</v>
      </c>
      <c r="H131" s="558" t="e">
        <f>IF(ISNUMBER(Regressions!H141),ROUND(Regressions!H141, 1), NA())</f>
        <v>#N/A</v>
      </c>
      <c r="I131" s="559" t="e">
        <f>IF(ISNUMBER(Regressions!I141),ROUND(Regressions!I141, 1), NA())</f>
        <v>#N/A</v>
      </c>
      <c r="J131" s="560" t="e">
        <f>IF(ISNUMBER(Regressions!K141),ROUND(Regressions!K141, 1), NA())</f>
        <v>#N/A</v>
      </c>
      <c r="K131" s="556" t="e">
        <f>IF(ISNUMBER(Regressions!L141),ROUND(Regressions!L141, 1), NA())</f>
        <v>#N/A</v>
      </c>
      <c r="L131" s="561" t="e">
        <f>IF(ISNUMBER(Regressions!M141),ROUND(Regressions!M141, 1), NA())</f>
        <v>#N/A</v>
      </c>
      <c r="M131" s="558" t="e">
        <f>IF(ISNUMBER(Regressions!N141),ROUND(Regressions!N141, 1), NA())</f>
        <v>#N/A</v>
      </c>
      <c r="N131" s="559" t="e">
        <f>IF(ISNUMBER(Regressions!O141),ROUND(Regressions!O141, 1), NA())</f>
        <v>#N/A</v>
      </c>
      <c r="O131" s="560" t="e">
        <f>IF(ISNUMBER(Regressions!Q141),ROUND(Regressions!Q141, 1), NA())</f>
        <v>#N/A</v>
      </c>
      <c r="P131" s="556" t="e">
        <f>IF(ISNUMBER(Regressions!R141),ROUND(Regressions!R141, 1), NA())</f>
        <v>#N/A</v>
      </c>
      <c r="Q131" s="562" t="e">
        <f>IF(ISNUMBER(Regressions!S141),ROUND(Regressions!S141, 1), NA())</f>
        <v>#N/A</v>
      </c>
      <c r="R131" s="558" t="e">
        <f>IF(ISNUMBER(Regressions!T141),ROUND(Regressions!T141, 1), NA())</f>
        <v>#N/A</v>
      </c>
      <c r="S131" s="559" t="e">
        <f>IF(ISNUMBER(Regressions!U141),ROUND(Regressions!U141, 1), NA())</f>
        <v>#N/A</v>
      </c>
    </row>
    <row r="132" spans="1:19" x14ac:dyDescent="0.25">
      <c r="A132" s="551" t="str">
        <f>+Introduction!$C$7</f>
        <v>Belize</v>
      </c>
      <c r="B132" s="552">
        <f>IF(ISBLANK(Regressions!B142), " ", Regressions!B142)</f>
        <v>2004</v>
      </c>
      <c r="C132" s="551" t="str">
        <f>HLOOKUP(Introduction!$G$4,nametranslations,28,FALSE)</f>
        <v>Primary</v>
      </c>
      <c r="D132" s="554">
        <f>IF(ISBLANK(Regressions!D142), " ", Regressions!D142)</f>
        <v>40626</v>
      </c>
      <c r="E132" s="555" t="e">
        <f>IF(ISNUMBER(Regressions!E142),ROUND(Regressions!E142, 1), NA())</f>
        <v>#N/A</v>
      </c>
      <c r="F132" s="556" t="e">
        <f>IF(ISNUMBER(Regressions!F142),ROUND(Regressions!F142, 1), NA())</f>
        <v>#N/A</v>
      </c>
      <c r="G132" s="557" t="e">
        <f>IF(ISNUMBER(Regressions!G142),ROUND(Regressions!G142, 1), NA())</f>
        <v>#N/A</v>
      </c>
      <c r="H132" s="558" t="e">
        <f>IF(ISNUMBER(Regressions!H142),ROUND(Regressions!H142, 1), NA())</f>
        <v>#N/A</v>
      </c>
      <c r="I132" s="559" t="e">
        <f>IF(ISNUMBER(Regressions!I142),ROUND(Regressions!I142, 1), NA())</f>
        <v>#N/A</v>
      </c>
      <c r="J132" s="560" t="e">
        <f>IF(ISNUMBER(Regressions!K142),ROUND(Regressions!K142, 1), NA())</f>
        <v>#N/A</v>
      </c>
      <c r="K132" s="556" t="e">
        <f>IF(ISNUMBER(Regressions!L142),ROUND(Regressions!L142, 1), NA())</f>
        <v>#N/A</v>
      </c>
      <c r="L132" s="561" t="e">
        <f>IF(ISNUMBER(Regressions!M142),ROUND(Regressions!M142, 1), NA())</f>
        <v>#N/A</v>
      </c>
      <c r="M132" s="558" t="e">
        <f>IF(ISNUMBER(Regressions!N142),ROUND(Regressions!N142, 1), NA())</f>
        <v>#N/A</v>
      </c>
      <c r="N132" s="559" t="e">
        <f>IF(ISNUMBER(Regressions!O142),ROUND(Regressions!O142, 1), NA())</f>
        <v>#N/A</v>
      </c>
      <c r="O132" s="560" t="e">
        <f>IF(ISNUMBER(Regressions!Q142),ROUND(Regressions!Q142, 1), NA())</f>
        <v>#N/A</v>
      </c>
      <c r="P132" s="556" t="e">
        <f>IF(ISNUMBER(Regressions!R142),ROUND(Regressions!R142, 1), NA())</f>
        <v>#N/A</v>
      </c>
      <c r="Q132" s="562" t="e">
        <f>IF(ISNUMBER(Regressions!S142),ROUND(Regressions!S142, 1), NA())</f>
        <v>#N/A</v>
      </c>
      <c r="R132" s="558" t="e">
        <f>IF(ISNUMBER(Regressions!T142),ROUND(Regressions!T142, 1), NA())</f>
        <v>#N/A</v>
      </c>
      <c r="S132" s="559" t="e">
        <f>IF(ISNUMBER(Regressions!U142),ROUND(Regressions!U142, 1), NA())</f>
        <v>#N/A</v>
      </c>
    </row>
    <row r="133" spans="1:19" x14ac:dyDescent="0.25">
      <c r="A133" s="551" t="str">
        <f>+Introduction!$C$7</f>
        <v>Belize</v>
      </c>
      <c r="B133" s="552">
        <f>IF(ISBLANK(Regressions!B143), " ", Regressions!B143)</f>
        <v>2005</v>
      </c>
      <c r="C133" s="551" t="str">
        <f>HLOOKUP(Introduction!$G$4,nametranslations,28,FALSE)</f>
        <v>Primary</v>
      </c>
      <c r="D133" s="554">
        <f>IF(ISBLANK(Regressions!D143), " ", Regressions!D143)</f>
        <v>41769</v>
      </c>
      <c r="E133" s="555">
        <f>IF(ISNUMBER(Regressions!E143),ROUND(Regressions!E143, 1), NA())</f>
        <v>97.7</v>
      </c>
      <c r="F133" s="556">
        <f>IF(ISNUMBER(Regressions!F143),ROUND(Regressions!F143, 1), NA())</f>
        <v>95.4</v>
      </c>
      <c r="G133" s="557">
        <f>IF(ISNUMBER(Regressions!G143),ROUND(Regressions!G143, 1), NA())</f>
        <v>75.900000000000006</v>
      </c>
      <c r="H133" s="558">
        <f>IF(ISNUMBER(Regressions!H143),ROUND(Regressions!H143, 1), NA())</f>
        <v>19.600000000000001</v>
      </c>
      <c r="I133" s="559">
        <f>IF(ISNUMBER(Regressions!I143),ROUND(Regressions!I143, 1), NA())</f>
        <v>4.5999999999999996</v>
      </c>
      <c r="J133" s="560">
        <f>IF(ISNUMBER(Regressions!K143),ROUND(Regressions!K143, 1), NA())</f>
        <v>97.3</v>
      </c>
      <c r="K133" s="556">
        <f>IF(ISNUMBER(Regressions!L143),ROUND(Regressions!L143, 1), NA())</f>
        <v>94.3</v>
      </c>
      <c r="L133" s="561">
        <f>IF(ISNUMBER(Regressions!M143),ROUND(Regressions!M143, 1), NA())</f>
        <v>48.6</v>
      </c>
      <c r="M133" s="558">
        <f>IF(ISNUMBER(Regressions!N143),ROUND(Regressions!N143, 1), NA())</f>
        <v>45.7</v>
      </c>
      <c r="N133" s="559">
        <f>IF(ISNUMBER(Regressions!O143),ROUND(Regressions!O143, 1), NA())</f>
        <v>5.7</v>
      </c>
      <c r="O133" s="560">
        <f>IF(ISNUMBER(Regressions!Q143),ROUND(Regressions!Q143, 1), NA())</f>
        <v>95.4</v>
      </c>
      <c r="P133" s="556">
        <f>IF(ISNUMBER(Regressions!R143),ROUND(Regressions!R143, 1), NA())</f>
        <v>90.8</v>
      </c>
      <c r="Q133" s="562">
        <f>IF(ISNUMBER(Regressions!S143),ROUND(Regressions!S143, 1), NA())</f>
        <v>66.3</v>
      </c>
      <c r="R133" s="558">
        <f>IF(ISNUMBER(Regressions!T143),ROUND(Regressions!T143, 1), NA())</f>
        <v>24.5</v>
      </c>
      <c r="S133" s="559">
        <f>IF(ISNUMBER(Regressions!U143),ROUND(Regressions!U143, 1), NA())</f>
        <v>9.1999999999999993</v>
      </c>
    </row>
    <row r="134" spans="1:19" x14ac:dyDescent="0.25">
      <c r="A134" s="551" t="str">
        <f>+Introduction!$C$7</f>
        <v>Belize</v>
      </c>
      <c r="B134" s="552">
        <f>IF(ISBLANK(Regressions!B144), " ", Regressions!B144)</f>
        <v>2006</v>
      </c>
      <c r="C134" s="551" t="str">
        <f>HLOOKUP(Introduction!$G$4,nametranslations,28,FALSE)</f>
        <v>Primary</v>
      </c>
      <c r="D134" s="554">
        <f>IF(ISBLANK(Regressions!D144), " ", Regressions!D144)</f>
        <v>42962</v>
      </c>
      <c r="E134" s="555">
        <f>IF(ISNUMBER(Regressions!E144),ROUND(Regressions!E144, 1), NA())</f>
        <v>97.7</v>
      </c>
      <c r="F134" s="556">
        <f>IF(ISNUMBER(Regressions!F144),ROUND(Regressions!F144, 1), NA())</f>
        <v>95.4</v>
      </c>
      <c r="G134" s="557">
        <f>IF(ISNUMBER(Regressions!G144),ROUND(Regressions!G144, 1), NA())</f>
        <v>75.900000000000006</v>
      </c>
      <c r="H134" s="558">
        <f>IF(ISNUMBER(Regressions!H144),ROUND(Regressions!H144, 1), NA())</f>
        <v>19.600000000000001</v>
      </c>
      <c r="I134" s="559">
        <f>IF(ISNUMBER(Regressions!I144),ROUND(Regressions!I144, 1), NA())</f>
        <v>4.5999999999999996</v>
      </c>
      <c r="J134" s="560">
        <f>IF(ISNUMBER(Regressions!K144),ROUND(Regressions!K144, 1), NA())</f>
        <v>97.3</v>
      </c>
      <c r="K134" s="556">
        <f>IF(ISNUMBER(Regressions!L144),ROUND(Regressions!L144, 1), NA())</f>
        <v>94.3</v>
      </c>
      <c r="L134" s="561">
        <f>IF(ISNUMBER(Regressions!M144),ROUND(Regressions!M144, 1), NA())</f>
        <v>48.6</v>
      </c>
      <c r="M134" s="558">
        <f>IF(ISNUMBER(Regressions!N144),ROUND(Regressions!N144, 1), NA())</f>
        <v>45.7</v>
      </c>
      <c r="N134" s="559">
        <f>IF(ISNUMBER(Regressions!O144),ROUND(Regressions!O144, 1), NA())</f>
        <v>5.7</v>
      </c>
      <c r="O134" s="560">
        <f>IF(ISNUMBER(Regressions!Q144),ROUND(Regressions!Q144, 1), NA())</f>
        <v>95.4</v>
      </c>
      <c r="P134" s="556">
        <f>IF(ISNUMBER(Regressions!R144),ROUND(Regressions!R144, 1), NA())</f>
        <v>90.8</v>
      </c>
      <c r="Q134" s="562">
        <f>IF(ISNUMBER(Regressions!S144),ROUND(Regressions!S144, 1), NA())</f>
        <v>66.3</v>
      </c>
      <c r="R134" s="558">
        <f>IF(ISNUMBER(Regressions!T144),ROUND(Regressions!T144, 1), NA())</f>
        <v>24.5</v>
      </c>
      <c r="S134" s="559">
        <f>IF(ISNUMBER(Regressions!U144),ROUND(Regressions!U144, 1), NA())</f>
        <v>9.1999999999999993</v>
      </c>
    </row>
    <row r="135" spans="1:19" x14ac:dyDescent="0.25">
      <c r="A135" s="551" t="str">
        <f>+Introduction!$C$7</f>
        <v>Belize</v>
      </c>
      <c r="B135" s="552">
        <f>IF(ISBLANK(Regressions!B145), " ", Regressions!B145)</f>
        <v>2007</v>
      </c>
      <c r="C135" s="551" t="str">
        <f>HLOOKUP(Introduction!$G$4,nametranslations,28,FALSE)</f>
        <v>Primary</v>
      </c>
      <c r="D135" s="554">
        <f>IF(ISBLANK(Regressions!D145), " ", Regressions!D145)</f>
        <v>44066</v>
      </c>
      <c r="E135" s="555">
        <f>IF(ISNUMBER(Regressions!E145),ROUND(Regressions!E145, 1), NA())</f>
        <v>97.7</v>
      </c>
      <c r="F135" s="556">
        <f>IF(ISNUMBER(Regressions!F145),ROUND(Regressions!F145, 1), NA())</f>
        <v>95.4</v>
      </c>
      <c r="G135" s="557">
        <f>IF(ISNUMBER(Regressions!G145),ROUND(Regressions!G145, 1), NA())</f>
        <v>75.900000000000006</v>
      </c>
      <c r="H135" s="558">
        <f>IF(ISNUMBER(Regressions!H145),ROUND(Regressions!H145, 1), NA())</f>
        <v>19.600000000000001</v>
      </c>
      <c r="I135" s="559">
        <f>IF(ISNUMBER(Regressions!I145),ROUND(Regressions!I145, 1), NA())</f>
        <v>4.5999999999999996</v>
      </c>
      <c r="J135" s="560">
        <f>IF(ISNUMBER(Regressions!K145),ROUND(Regressions!K145, 1), NA())</f>
        <v>97.3</v>
      </c>
      <c r="K135" s="556">
        <f>IF(ISNUMBER(Regressions!L145),ROUND(Regressions!L145, 1), NA())</f>
        <v>94.3</v>
      </c>
      <c r="L135" s="561">
        <f>IF(ISNUMBER(Regressions!M145),ROUND(Regressions!M145, 1), NA())</f>
        <v>48.6</v>
      </c>
      <c r="M135" s="558">
        <f>IF(ISNUMBER(Regressions!N145),ROUND(Regressions!N145, 1), NA())</f>
        <v>45.7</v>
      </c>
      <c r="N135" s="559">
        <f>IF(ISNUMBER(Regressions!O145),ROUND(Regressions!O145, 1), NA())</f>
        <v>5.7</v>
      </c>
      <c r="O135" s="560">
        <f>IF(ISNUMBER(Regressions!Q145),ROUND(Regressions!Q145, 1), NA())</f>
        <v>95.4</v>
      </c>
      <c r="P135" s="556">
        <f>IF(ISNUMBER(Regressions!R145),ROUND(Regressions!R145, 1), NA())</f>
        <v>90.8</v>
      </c>
      <c r="Q135" s="562">
        <f>IF(ISNUMBER(Regressions!S145),ROUND(Regressions!S145, 1), NA())</f>
        <v>66.3</v>
      </c>
      <c r="R135" s="558">
        <f>IF(ISNUMBER(Regressions!T145),ROUND(Regressions!T145, 1), NA())</f>
        <v>24.5</v>
      </c>
      <c r="S135" s="559">
        <f>IF(ISNUMBER(Regressions!U145),ROUND(Regressions!U145, 1), NA())</f>
        <v>9.1999999999999993</v>
      </c>
    </row>
    <row r="136" spans="1:19" x14ac:dyDescent="0.25">
      <c r="A136" s="551" t="str">
        <f>+Introduction!$C$7</f>
        <v>Belize</v>
      </c>
      <c r="B136" s="552">
        <f>IF(ISBLANK(Regressions!B146), " ", Regressions!B146)</f>
        <v>2008</v>
      </c>
      <c r="C136" s="551" t="str">
        <f>HLOOKUP(Introduction!$G$4,nametranslations,28,FALSE)</f>
        <v>Primary</v>
      </c>
      <c r="D136" s="554">
        <f>IF(ISBLANK(Regressions!D146), " ", Regressions!D146)</f>
        <v>45093</v>
      </c>
      <c r="E136" s="555">
        <f>IF(ISNUMBER(Regressions!E146),ROUND(Regressions!E146, 1), NA())</f>
        <v>97.7</v>
      </c>
      <c r="F136" s="556">
        <f>IF(ISNUMBER(Regressions!F146),ROUND(Regressions!F146, 1), NA())</f>
        <v>95.4</v>
      </c>
      <c r="G136" s="557">
        <f>IF(ISNUMBER(Regressions!G146),ROUND(Regressions!G146, 1), NA())</f>
        <v>75.900000000000006</v>
      </c>
      <c r="H136" s="558">
        <f>IF(ISNUMBER(Regressions!H146),ROUND(Regressions!H146, 1), NA())</f>
        <v>19.600000000000001</v>
      </c>
      <c r="I136" s="559">
        <f>IF(ISNUMBER(Regressions!I146),ROUND(Regressions!I146, 1), NA())</f>
        <v>4.5999999999999996</v>
      </c>
      <c r="J136" s="560">
        <f>IF(ISNUMBER(Regressions!K146),ROUND(Regressions!K146, 1), NA())</f>
        <v>97.3</v>
      </c>
      <c r="K136" s="556">
        <f>IF(ISNUMBER(Regressions!L146),ROUND(Regressions!L146, 1), NA())</f>
        <v>94.3</v>
      </c>
      <c r="L136" s="561">
        <f>IF(ISNUMBER(Regressions!M146),ROUND(Regressions!M146, 1), NA())</f>
        <v>48.6</v>
      </c>
      <c r="M136" s="558">
        <f>IF(ISNUMBER(Regressions!N146),ROUND(Regressions!N146, 1), NA())</f>
        <v>45.7</v>
      </c>
      <c r="N136" s="559">
        <f>IF(ISNUMBER(Regressions!O146),ROUND(Regressions!O146, 1), NA())</f>
        <v>5.7</v>
      </c>
      <c r="O136" s="560">
        <f>IF(ISNUMBER(Regressions!Q146),ROUND(Regressions!Q146, 1), NA())</f>
        <v>95.4</v>
      </c>
      <c r="P136" s="556">
        <f>IF(ISNUMBER(Regressions!R146),ROUND(Regressions!R146, 1), NA())</f>
        <v>90.8</v>
      </c>
      <c r="Q136" s="562">
        <f>IF(ISNUMBER(Regressions!S146),ROUND(Regressions!S146, 1), NA())</f>
        <v>66.3</v>
      </c>
      <c r="R136" s="558">
        <f>IF(ISNUMBER(Regressions!T146),ROUND(Regressions!T146, 1), NA())</f>
        <v>24.5</v>
      </c>
      <c r="S136" s="559">
        <f>IF(ISNUMBER(Regressions!U146),ROUND(Regressions!U146, 1), NA())</f>
        <v>9.1999999999999993</v>
      </c>
    </row>
    <row r="137" spans="1:19" x14ac:dyDescent="0.25">
      <c r="A137" s="551" t="str">
        <f>+Introduction!$C$7</f>
        <v>Belize</v>
      </c>
      <c r="B137" s="552">
        <f>IF(ISBLANK(Regressions!B147), " ", Regressions!B147)</f>
        <v>2009</v>
      </c>
      <c r="C137" s="551" t="str">
        <f>HLOOKUP(Introduction!$G$4,nametranslations,28,FALSE)</f>
        <v>Primary</v>
      </c>
      <c r="D137" s="554">
        <f>IF(ISBLANK(Regressions!D147), " ", Regressions!D147)</f>
        <v>45946</v>
      </c>
      <c r="E137" s="555">
        <f>IF(ISNUMBER(Regressions!E147),ROUND(Regressions!E147, 1), NA())</f>
        <v>97.7</v>
      </c>
      <c r="F137" s="556">
        <f>IF(ISNUMBER(Regressions!F147),ROUND(Regressions!F147, 1), NA())</f>
        <v>95.4</v>
      </c>
      <c r="G137" s="557">
        <f>IF(ISNUMBER(Regressions!G147),ROUND(Regressions!G147, 1), NA())</f>
        <v>75.900000000000006</v>
      </c>
      <c r="H137" s="558">
        <f>IF(ISNUMBER(Regressions!H147),ROUND(Regressions!H147, 1), NA())</f>
        <v>19.600000000000001</v>
      </c>
      <c r="I137" s="559">
        <f>IF(ISNUMBER(Regressions!I147),ROUND(Regressions!I147, 1), NA())</f>
        <v>4.5999999999999996</v>
      </c>
      <c r="J137" s="560">
        <f>IF(ISNUMBER(Regressions!K147),ROUND(Regressions!K147, 1), NA())</f>
        <v>97.3</v>
      </c>
      <c r="K137" s="556">
        <f>IF(ISNUMBER(Regressions!L147),ROUND(Regressions!L147, 1), NA())</f>
        <v>94.3</v>
      </c>
      <c r="L137" s="561">
        <f>IF(ISNUMBER(Regressions!M147),ROUND(Regressions!M147, 1), NA())</f>
        <v>48.6</v>
      </c>
      <c r="M137" s="558">
        <f>IF(ISNUMBER(Regressions!N147),ROUND(Regressions!N147, 1), NA())</f>
        <v>45.7</v>
      </c>
      <c r="N137" s="559">
        <f>IF(ISNUMBER(Regressions!O147),ROUND(Regressions!O147, 1), NA())</f>
        <v>5.7</v>
      </c>
      <c r="O137" s="560">
        <f>IF(ISNUMBER(Regressions!Q147),ROUND(Regressions!Q147, 1), NA())</f>
        <v>95.4</v>
      </c>
      <c r="P137" s="556">
        <f>IF(ISNUMBER(Regressions!R147),ROUND(Regressions!R147, 1), NA())</f>
        <v>90.8</v>
      </c>
      <c r="Q137" s="562">
        <f>IF(ISNUMBER(Regressions!S147),ROUND(Regressions!S147, 1), NA())</f>
        <v>66.3</v>
      </c>
      <c r="R137" s="558">
        <f>IF(ISNUMBER(Regressions!T147),ROUND(Regressions!T147, 1), NA())</f>
        <v>24.5</v>
      </c>
      <c r="S137" s="559">
        <f>IF(ISNUMBER(Regressions!U147),ROUND(Regressions!U147, 1), NA())</f>
        <v>9.1999999999999993</v>
      </c>
    </row>
    <row r="138" spans="1:19" x14ac:dyDescent="0.25">
      <c r="A138" s="551" t="str">
        <f>+Introduction!$C$7</f>
        <v>Belize</v>
      </c>
      <c r="B138" s="552">
        <f>IF(ISBLANK(Regressions!B148), " ", Regressions!B148)</f>
        <v>2010</v>
      </c>
      <c r="C138" s="551" t="str">
        <f>HLOOKUP(Introduction!$G$4,nametranslations,28,FALSE)</f>
        <v>Primary</v>
      </c>
      <c r="D138" s="554">
        <f>IF(ISBLANK(Regressions!D148), " ", Regressions!D148)</f>
        <v>46615</v>
      </c>
      <c r="E138" s="555">
        <f>IF(ISNUMBER(Regressions!E148),ROUND(Regressions!E148, 1), NA())</f>
        <v>97.7</v>
      </c>
      <c r="F138" s="556">
        <f>IF(ISNUMBER(Regressions!F148),ROUND(Regressions!F148, 1), NA())</f>
        <v>95.4</v>
      </c>
      <c r="G138" s="557">
        <f>IF(ISNUMBER(Regressions!G148),ROUND(Regressions!G148, 1), NA())</f>
        <v>75.900000000000006</v>
      </c>
      <c r="H138" s="558">
        <f>IF(ISNUMBER(Regressions!H148),ROUND(Regressions!H148, 1), NA())</f>
        <v>19.600000000000001</v>
      </c>
      <c r="I138" s="559">
        <f>IF(ISNUMBER(Regressions!I148),ROUND(Regressions!I148, 1), NA())</f>
        <v>4.5999999999999996</v>
      </c>
      <c r="J138" s="560">
        <f>IF(ISNUMBER(Regressions!K148),ROUND(Regressions!K148, 1), NA())</f>
        <v>97.3</v>
      </c>
      <c r="K138" s="556">
        <f>IF(ISNUMBER(Regressions!L148),ROUND(Regressions!L148, 1), NA())</f>
        <v>94.3</v>
      </c>
      <c r="L138" s="561">
        <f>IF(ISNUMBER(Regressions!M148),ROUND(Regressions!M148, 1), NA())</f>
        <v>48.6</v>
      </c>
      <c r="M138" s="558">
        <f>IF(ISNUMBER(Regressions!N148),ROUND(Regressions!N148, 1), NA())</f>
        <v>45.7</v>
      </c>
      <c r="N138" s="559">
        <f>IF(ISNUMBER(Regressions!O148),ROUND(Regressions!O148, 1), NA())</f>
        <v>5.7</v>
      </c>
      <c r="O138" s="560">
        <f>IF(ISNUMBER(Regressions!Q148),ROUND(Regressions!Q148, 1), NA())</f>
        <v>95.4</v>
      </c>
      <c r="P138" s="556">
        <f>IF(ISNUMBER(Regressions!R148),ROUND(Regressions!R148, 1), NA())</f>
        <v>90.8</v>
      </c>
      <c r="Q138" s="562">
        <f>IF(ISNUMBER(Regressions!S148),ROUND(Regressions!S148, 1), NA())</f>
        <v>66.3</v>
      </c>
      <c r="R138" s="558">
        <f>IF(ISNUMBER(Regressions!T148),ROUND(Regressions!T148, 1), NA())</f>
        <v>24.5</v>
      </c>
      <c r="S138" s="559">
        <f>IF(ISNUMBER(Regressions!U148),ROUND(Regressions!U148, 1), NA())</f>
        <v>9.1999999999999993</v>
      </c>
    </row>
    <row r="139" spans="1:19" x14ac:dyDescent="0.25">
      <c r="A139" s="551" t="str">
        <f>+Introduction!$C$7</f>
        <v>Belize</v>
      </c>
      <c r="B139" s="552">
        <f>IF(ISBLANK(Regressions!B149), " ", Regressions!B149)</f>
        <v>2011</v>
      </c>
      <c r="C139" s="551" t="str">
        <f>HLOOKUP(Introduction!$G$4,nametranslations,28,FALSE)</f>
        <v>Primary</v>
      </c>
      <c r="D139" s="554">
        <f>IF(ISBLANK(Regressions!D149), " ", Regressions!D149)</f>
        <v>46636</v>
      </c>
      <c r="E139" s="555">
        <f>IF(ISNUMBER(Regressions!E149),ROUND(Regressions!E149, 1), NA())</f>
        <v>97.7</v>
      </c>
      <c r="F139" s="556">
        <f>IF(ISNUMBER(Regressions!F149),ROUND(Regressions!F149, 1), NA())</f>
        <v>95.4</v>
      </c>
      <c r="G139" s="557">
        <f>IF(ISNUMBER(Regressions!G149),ROUND(Regressions!G149, 1), NA())</f>
        <v>75.900000000000006</v>
      </c>
      <c r="H139" s="558">
        <f>IF(ISNUMBER(Regressions!H149),ROUND(Regressions!H149, 1), NA())</f>
        <v>19.600000000000001</v>
      </c>
      <c r="I139" s="559">
        <f>IF(ISNUMBER(Regressions!I149),ROUND(Regressions!I149, 1), NA())</f>
        <v>4.5999999999999996</v>
      </c>
      <c r="J139" s="560">
        <f>IF(ISNUMBER(Regressions!K149),ROUND(Regressions!K149, 1), NA())</f>
        <v>97.3</v>
      </c>
      <c r="K139" s="556">
        <f>IF(ISNUMBER(Regressions!L149),ROUND(Regressions!L149, 1), NA())</f>
        <v>94.3</v>
      </c>
      <c r="L139" s="561">
        <f>IF(ISNUMBER(Regressions!M149),ROUND(Regressions!M149, 1), NA())</f>
        <v>48.6</v>
      </c>
      <c r="M139" s="558">
        <f>IF(ISNUMBER(Regressions!N149),ROUND(Regressions!N149, 1), NA())</f>
        <v>45.7</v>
      </c>
      <c r="N139" s="559">
        <f>IF(ISNUMBER(Regressions!O149),ROUND(Regressions!O149, 1), NA())</f>
        <v>5.7</v>
      </c>
      <c r="O139" s="560">
        <f>IF(ISNUMBER(Regressions!Q149),ROUND(Regressions!Q149, 1), NA())</f>
        <v>95.4</v>
      </c>
      <c r="P139" s="556">
        <f>IF(ISNUMBER(Regressions!R149),ROUND(Regressions!R149, 1), NA())</f>
        <v>90.8</v>
      </c>
      <c r="Q139" s="562">
        <f>IF(ISNUMBER(Regressions!S149),ROUND(Regressions!S149, 1), NA())</f>
        <v>66.3</v>
      </c>
      <c r="R139" s="558">
        <f>IF(ISNUMBER(Regressions!T149),ROUND(Regressions!T149, 1), NA())</f>
        <v>24.5</v>
      </c>
      <c r="S139" s="559">
        <f>IF(ISNUMBER(Regressions!U149),ROUND(Regressions!U149, 1), NA())</f>
        <v>9.1999999999999993</v>
      </c>
    </row>
    <row r="140" spans="1:19" x14ac:dyDescent="0.25">
      <c r="A140" s="551" t="str">
        <f>+Introduction!$C$7</f>
        <v>Belize</v>
      </c>
      <c r="B140" s="552">
        <f>IF(ISBLANK(Regressions!B150), " ", Regressions!B150)</f>
        <v>2012</v>
      </c>
      <c r="C140" s="551" t="str">
        <f>HLOOKUP(Introduction!$G$4,nametranslations,28,FALSE)</f>
        <v>Primary</v>
      </c>
      <c r="D140" s="554">
        <f>IF(ISBLANK(Regressions!D150), " ", Regressions!D150)</f>
        <v>46523</v>
      </c>
      <c r="E140" s="555">
        <f>IF(ISNUMBER(Regressions!E150),ROUND(Regressions!E150, 1), NA())</f>
        <v>97.7</v>
      </c>
      <c r="F140" s="556">
        <f>IF(ISNUMBER(Regressions!F150),ROUND(Regressions!F150, 1), NA())</f>
        <v>95.4</v>
      </c>
      <c r="G140" s="557">
        <f>IF(ISNUMBER(Regressions!G150),ROUND(Regressions!G150, 1), NA())</f>
        <v>75.900000000000006</v>
      </c>
      <c r="H140" s="558">
        <f>IF(ISNUMBER(Regressions!H150),ROUND(Regressions!H150, 1), NA())</f>
        <v>19.600000000000001</v>
      </c>
      <c r="I140" s="559">
        <f>IF(ISNUMBER(Regressions!I150),ROUND(Regressions!I150, 1), NA())</f>
        <v>4.5999999999999996</v>
      </c>
      <c r="J140" s="560">
        <f>IF(ISNUMBER(Regressions!K150),ROUND(Regressions!K150, 1), NA())</f>
        <v>97.3</v>
      </c>
      <c r="K140" s="556">
        <f>IF(ISNUMBER(Regressions!L150),ROUND(Regressions!L150, 1), NA())</f>
        <v>94.3</v>
      </c>
      <c r="L140" s="561">
        <f>IF(ISNUMBER(Regressions!M150),ROUND(Regressions!M150, 1), NA())</f>
        <v>48.6</v>
      </c>
      <c r="M140" s="558">
        <f>IF(ISNUMBER(Regressions!N150),ROUND(Regressions!N150, 1), NA())</f>
        <v>45.7</v>
      </c>
      <c r="N140" s="559">
        <f>IF(ISNUMBER(Regressions!O150),ROUND(Regressions!O150, 1), NA())</f>
        <v>5.7</v>
      </c>
      <c r="O140" s="560">
        <f>IF(ISNUMBER(Regressions!Q150),ROUND(Regressions!Q150, 1), NA())</f>
        <v>95.4</v>
      </c>
      <c r="P140" s="556">
        <f>IF(ISNUMBER(Regressions!R150),ROUND(Regressions!R150, 1), NA())</f>
        <v>90.8</v>
      </c>
      <c r="Q140" s="562">
        <f>IF(ISNUMBER(Regressions!S150),ROUND(Regressions!S150, 1), NA())</f>
        <v>66.3</v>
      </c>
      <c r="R140" s="558">
        <f>IF(ISNUMBER(Regressions!T150),ROUND(Regressions!T150, 1), NA())</f>
        <v>24.5</v>
      </c>
      <c r="S140" s="559">
        <f>IF(ISNUMBER(Regressions!U150),ROUND(Regressions!U150, 1), NA())</f>
        <v>9.1999999999999993</v>
      </c>
    </row>
    <row r="141" spans="1:19" x14ac:dyDescent="0.25">
      <c r="A141" s="551" t="str">
        <f>+Introduction!$C$7</f>
        <v>Belize</v>
      </c>
      <c r="B141" s="552">
        <f>IF(ISBLANK(Regressions!B151), " ", Regressions!B151)</f>
        <v>2013</v>
      </c>
      <c r="C141" s="551" t="str">
        <f>HLOOKUP(Introduction!$G$4,nametranslations,28,FALSE)</f>
        <v>Primary</v>
      </c>
      <c r="D141" s="554">
        <f>IF(ISBLANK(Regressions!D151), " ", Regressions!D151)</f>
        <v>46310</v>
      </c>
      <c r="E141" s="555">
        <f>IF(ISNUMBER(Regressions!E151),ROUND(Regressions!E151, 1), NA())</f>
        <v>97.7</v>
      </c>
      <c r="F141" s="556">
        <f>IF(ISNUMBER(Regressions!F151),ROUND(Regressions!F151, 1), NA())</f>
        <v>95.4</v>
      </c>
      <c r="G141" s="557">
        <f>IF(ISNUMBER(Regressions!G151),ROUND(Regressions!G151, 1), NA())</f>
        <v>75.900000000000006</v>
      </c>
      <c r="H141" s="558">
        <f>IF(ISNUMBER(Regressions!H151),ROUND(Regressions!H151, 1), NA())</f>
        <v>19.600000000000001</v>
      </c>
      <c r="I141" s="559">
        <f>IF(ISNUMBER(Regressions!I151),ROUND(Regressions!I151, 1), NA())</f>
        <v>4.5999999999999996</v>
      </c>
      <c r="J141" s="560">
        <f>IF(ISNUMBER(Regressions!K151),ROUND(Regressions!K151, 1), NA())</f>
        <v>97.3</v>
      </c>
      <c r="K141" s="556">
        <f>IF(ISNUMBER(Regressions!L151),ROUND(Regressions!L151, 1), NA())</f>
        <v>94.3</v>
      </c>
      <c r="L141" s="561">
        <f>IF(ISNUMBER(Regressions!M151),ROUND(Regressions!M151, 1), NA())</f>
        <v>48.6</v>
      </c>
      <c r="M141" s="558">
        <f>IF(ISNUMBER(Regressions!N151),ROUND(Regressions!N151, 1), NA())</f>
        <v>45.7</v>
      </c>
      <c r="N141" s="559">
        <f>IF(ISNUMBER(Regressions!O151),ROUND(Regressions!O151, 1), NA())</f>
        <v>5.7</v>
      </c>
      <c r="O141" s="560">
        <f>IF(ISNUMBER(Regressions!Q151),ROUND(Regressions!Q151, 1), NA())</f>
        <v>95.4</v>
      </c>
      <c r="P141" s="556">
        <f>IF(ISNUMBER(Regressions!R151),ROUND(Regressions!R151, 1), NA())</f>
        <v>90.8</v>
      </c>
      <c r="Q141" s="562">
        <f>IF(ISNUMBER(Regressions!S151),ROUND(Regressions!S151, 1), NA())</f>
        <v>66.3</v>
      </c>
      <c r="R141" s="558">
        <f>IF(ISNUMBER(Regressions!T151),ROUND(Regressions!T151, 1), NA())</f>
        <v>24.5</v>
      </c>
      <c r="S141" s="559">
        <f>IF(ISNUMBER(Regressions!U151),ROUND(Regressions!U151, 1), NA())</f>
        <v>9.1999999999999993</v>
      </c>
    </row>
    <row r="142" spans="1:19" x14ac:dyDescent="0.25">
      <c r="A142" s="551" t="str">
        <f>+Introduction!$C$7</f>
        <v>Belize</v>
      </c>
      <c r="B142" s="552">
        <f>IF(ISBLANK(Regressions!B152), " ", Regressions!B152)</f>
        <v>2014</v>
      </c>
      <c r="C142" s="551" t="str">
        <f>HLOOKUP(Introduction!$G$4,nametranslations,28,FALSE)</f>
        <v>Primary</v>
      </c>
      <c r="D142" s="554">
        <f>IF(ISBLANK(Regressions!D152), " ", Regressions!D152)</f>
        <v>46068</v>
      </c>
      <c r="E142" s="555" t="e">
        <f>IF(ISNUMBER(Regressions!E152),ROUND(Regressions!E152, 1), NA())</f>
        <v>#N/A</v>
      </c>
      <c r="F142" s="556" t="e">
        <f>IF(ISNUMBER(Regressions!F152),ROUND(Regressions!F152, 1), NA())</f>
        <v>#N/A</v>
      </c>
      <c r="G142" s="557" t="e">
        <f>IF(ISNUMBER(Regressions!G152),ROUND(Regressions!G152, 1), NA())</f>
        <v>#N/A</v>
      </c>
      <c r="H142" s="558" t="e">
        <f>IF(ISNUMBER(Regressions!H152),ROUND(Regressions!H152, 1), NA())</f>
        <v>#N/A</v>
      </c>
      <c r="I142" s="559" t="e">
        <f>IF(ISNUMBER(Regressions!I152),ROUND(Regressions!I152, 1), NA())</f>
        <v>#N/A</v>
      </c>
      <c r="J142" s="560" t="e">
        <f>IF(ISNUMBER(Regressions!K152),ROUND(Regressions!K152, 1), NA())</f>
        <v>#N/A</v>
      </c>
      <c r="K142" s="556" t="e">
        <f>IF(ISNUMBER(Regressions!L152),ROUND(Regressions!L152, 1), NA())</f>
        <v>#N/A</v>
      </c>
      <c r="L142" s="561" t="e">
        <f>IF(ISNUMBER(Regressions!M152),ROUND(Regressions!M152, 1), NA())</f>
        <v>#N/A</v>
      </c>
      <c r="M142" s="558" t="e">
        <f>IF(ISNUMBER(Regressions!N152),ROUND(Regressions!N152, 1), NA())</f>
        <v>#N/A</v>
      </c>
      <c r="N142" s="559" t="e">
        <f>IF(ISNUMBER(Regressions!O152),ROUND(Regressions!O152, 1), NA())</f>
        <v>#N/A</v>
      </c>
      <c r="O142" s="560" t="e">
        <f>IF(ISNUMBER(Regressions!Q152),ROUND(Regressions!Q152, 1), NA())</f>
        <v>#N/A</v>
      </c>
      <c r="P142" s="556" t="e">
        <f>IF(ISNUMBER(Regressions!R152),ROUND(Regressions!R152, 1), NA())</f>
        <v>#N/A</v>
      </c>
      <c r="Q142" s="562" t="e">
        <f>IF(ISNUMBER(Regressions!S152),ROUND(Regressions!S152, 1), NA())</f>
        <v>#N/A</v>
      </c>
      <c r="R142" s="558" t="e">
        <f>IF(ISNUMBER(Regressions!T152),ROUND(Regressions!T152, 1), NA())</f>
        <v>#N/A</v>
      </c>
      <c r="S142" s="559" t="e">
        <f>IF(ISNUMBER(Regressions!U152),ROUND(Regressions!U152, 1), NA())</f>
        <v>#N/A</v>
      </c>
    </row>
    <row r="143" spans="1:19" x14ac:dyDescent="0.25">
      <c r="A143" s="551" t="str">
        <f>+Introduction!$C$7</f>
        <v>Belize</v>
      </c>
      <c r="B143" s="552">
        <f>IF(ISBLANK(Regressions!B153), " ", Regressions!B153)</f>
        <v>2015</v>
      </c>
      <c r="C143" s="551" t="str">
        <f>HLOOKUP(Introduction!$G$4,nametranslations,28,FALSE)</f>
        <v>Primary</v>
      </c>
      <c r="D143" s="554">
        <f>IF(ISBLANK(Regressions!D153), " ", Regressions!D153)</f>
        <v>45837</v>
      </c>
      <c r="E143" s="555" t="e">
        <f>IF(ISNUMBER(Regressions!E153),ROUND(Regressions!E153, 1), NA())</f>
        <v>#N/A</v>
      </c>
      <c r="F143" s="556" t="e">
        <f>IF(ISNUMBER(Regressions!F153),ROUND(Regressions!F153, 1), NA())</f>
        <v>#N/A</v>
      </c>
      <c r="G143" s="557" t="e">
        <f>IF(ISNUMBER(Regressions!G153),ROUND(Regressions!G153, 1), NA())</f>
        <v>#N/A</v>
      </c>
      <c r="H143" s="558" t="e">
        <f>IF(ISNUMBER(Regressions!H153),ROUND(Regressions!H153, 1), NA())</f>
        <v>#N/A</v>
      </c>
      <c r="I143" s="559" t="e">
        <f>IF(ISNUMBER(Regressions!I153),ROUND(Regressions!I153, 1), NA())</f>
        <v>#N/A</v>
      </c>
      <c r="J143" s="560" t="e">
        <f>IF(ISNUMBER(Regressions!K153),ROUND(Regressions!K153, 1), NA())</f>
        <v>#N/A</v>
      </c>
      <c r="K143" s="556" t="e">
        <f>IF(ISNUMBER(Regressions!L153),ROUND(Regressions!L153, 1), NA())</f>
        <v>#N/A</v>
      </c>
      <c r="L143" s="561" t="e">
        <f>IF(ISNUMBER(Regressions!M153),ROUND(Regressions!M153, 1), NA())</f>
        <v>#N/A</v>
      </c>
      <c r="M143" s="558" t="e">
        <f>IF(ISNUMBER(Regressions!N153),ROUND(Regressions!N153, 1), NA())</f>
        <v>#N/A</v>
      </c>
      <c r="N143" s="559" t="e">
        <f>IF(ISNUMBER(Regressions!O153),ROUND(Regressions!O153, 1), NA())</f>
        <v>#N/A</v>
      </c>
      <c r="O143" s="560" t="e">
        <f>IF(ISNUMBER(Regressions!Q153),ROUND(Regressions!Q153, 1), NA())</f>
        <v>#N/A</v>
      </c>
      <c r="P143" s="556" t="e">
        <f>IF(ISNUMBER(Regressions!R153),ROUND(Regressions!R153, 1), NA())</f>
        <v>#N/A</v>
      </c>
      <c r="Q143" s="562" t="e">
        <f>IF(ISNUMBER(Regressions!S153),ROUND(Regressions!S153, 1), NA())</f>
        <v>#N/A</v>
      </c>
      <c r="R143" s="558" t="e">
        <f>IF(ISNUMBER(Regressions!T153),ROUND(Regressions!T153, 1), NA())</f>
        <v>#N/A</v>
      </c>
      <c r="S143" s="559" t="e">
        <f>IF(ISNUMBER(Regressions!U153),ROUND(Regressions!U153, 1), NA())</f>
        <v>#N/A</v>
      </c>
    </row>
    <row r="144" spans="1:19" x14ac:dyDescent="0.25">
      <c r="A144" s="551" t="str">
        <f>+Introduction!$C$7</f>
        <v>Belize</v>
      </c>
      <c r="B144" s="552">
        <f>IF(ISBLANK(Regressions!B154), " ", Regressions!B154)</f>
        <v>2016</v>
      </c>
      <c r="C144" s="551" t="str">
        <f>HLOOKUP(Introduction!$G$4,nametranslations,28,FALSE)</f>
        <v>Primary</v>
      </c>
      <c r="D144" s="554">
        <f>IF(ISBLANK(Regressions!D154), " ", Regressions!D154)</f>
        <v>45082</v>
      </c>
      <c r="E144" s="555" t="e">
        <f>IF(ISNUMBER(Regressions!E154),ROUND(Regressions!E154, 1), NA())</f>
        <v>#N/A</v>
      </c>
      <c r="F144" s="556" t="e">
        <f>IF(ISNUMBER(Regressions!F154),ROUND(Regressions!F154, 1), NA())</f>
        <v>#N/A</v>
      </c>
      <c r="G144" s="557" t="e">
        <f>IF(ISNUMBER(Regressions!G154),ROUND(Regressions!G154, 1), NA())</f>
        <v>#N/A</v>
      </c>
      <c r="H144" s="558" t="e">
        <f>IF(ISNUMBER(Regressions!H154),ROUND(Regressions!H154, 1), NA())</f>
        <v>#N/A</v>
      </c>
      <c r="I144" s="559" t="e">
        <f>IF(ISNUMBER(Regressions!I154),ROUND(Regressions!I154, 1), NA())</f>
        <v>#N/A</v>
      </c>
      <c r="J144" s="560" t="e">
        <f>IF(ISNUMBER(Regressions!K154),ROUND(Regressions!K154, 1), NA())</f>
        <v>#N/A</v>
      </c>
      <c r="K144" s="556" t="e">
        <f>IF(ISNUMBER(Regressions!L154),ROUND(Regressions!L154, 1), NA())</f>
        <v>#N/A</v>
      </c>
      <c r="L144" s="561" t="e">
        <f>IF(ISNUMBER(Regressions!M154),ROUND(Regressions!M154, 1), NA())</f>
        <v>#N/A</v>
      </c>
      <c r="M144" s="558" t="e">
        <f>IF(ISNUMBER(Regressions!N154),ROUND(Regressions!N154, 1), NA())</f>
        <v>#N/A</v>
      </c>
      <c r="N144" s="559" t="e">
        <f>IF(ISNUMBER(Regressions!O154),ROUND(Regressions!O154, 1), NA())</f>
        <v>#N/A</v>
      </c>
      <c r="O144" s="560" t="e">
        <f>IF(ISNUMBER(Regressions!Q154),ROUND(Regressions!Q154, 1), NA())</f>
        <v>#N/A</v>
      </c>
      <c r="P144" s="556" t="e">
        <f>IF(ISNUMBER(Regressions!R154),ROUND(Regressions!R154, 1), NA())</f>
        <v>#N/A</v>
      </c>
      <c r="Q144" s="562" t="e">
        <f>IF(ISNUMBER(Regressions!S154),ROUND(Regressions!S154, 1), NA())</f>
        <v>#N/A</v>
      </c>
      <c r="R144" s="558" t="e">
        <f>IF(ISNUMBER(Regressions!T154),ROUND(Regressions!T154, 1), NA())</f>
        <v>#N/A</v>
      </c>
      <c r="S144" s="559" t="e">
        <f>IF(ISNUMBER(Regressions!U154),ROUND(Regressions!U154, 1), NA())</f>
        <v>#N/A</v>
      </c>
    </row>
    <row r="145" spans="1:19" x14ac:dyDescent="0.25">
      <c r="A145" s="551" t="str">
        <f>+Introduction!$C$7</f>
        <v>Belize</v>
      </c>
      <c r="B145" s="552">
        <f>IF(ISBLANK(Regressions!B155), " ", Regressions!B155)</f>
        <v>2017</v>
      </c>
      <c r="C145" s="551" t="str">
        <f>HLOOKUP(Introduction!$G$4,nametranslations,28,FALSE)</f>
        <v>Primary</v>
      </c>
      <c r="D145" s="554">
        <f>IF(ISBLANK(Regressions!D155), " ", Regressions!D155)</f>
        <v>44549</v>
      </c>
      <c r="E145" s="555" t="e">
        <f>IF(ISNUMBER(Regressions!E155),ROUND(Regressions!E155, 1), NA())</f>
        <v>#N/A</v>
      </c>
      <c r="F145" s="556" t="e">
        <f>IF(ISNUMBER(Regressions!F155),ROUND(Regressions!F155, 1), NA())</f>
        <v>#N/A</v>
      </c>
      <c r="G145" s="557" t="e">
        <f>IF(ISNUMBER(Regressions!G155),ROUND(Regressions!G155, 1), NA())</f>
        <v>#N/A</v>
      </c>
      <c r="H145" s="558" t="e">
        <f>IF(ISNUMBER(Regressions!H155),ROUND(Regressions!H155, 1), NA())</f>
        <v>#N/A</v>
      </c>
      <c r="I145" s="559" t="e">
        <f>IF(ISNUMBER(Regressions!I155),ROUND(Regressions!I155, 1), NA())</f>
        <v>#N/A</v>
      </c>
      <c r="J145" s="560" t="e">
        <f>IF(ISNUMBER(Regressions!K155),ROUND(Regressions!K155, 1), NA())</f>
        <v>#N/A</v>
      </c>
      <c r="K145" s="556" t="e">
        <f>IF(ISNUMBER(Regressions!L155),ROUND(Regressions!L155, 1), NA())</f>
        <v>#N/A</v>
      </c>
      <c r="L145" s="561" t="e">
        <f>IF(ISNUMBER(Regressions!M155),ROUND(Regressions!M155, 1), NA())</f>
        <v>#N/A</v>
      </c>
      <c r="M145" s="558" t="e">
        <f>IF(ISNUMBER(Regressions!N155),ROUND(Regressions!N155, 1), NA())</f>
        <v>#N/A</v>
      </c>
      <c r="N145" s="559" t="e">
        <f>IF(ISNUMBER(Regressions!O155),ROUND(Regressions!O155, 1), NA())</f>
        <v>#N/A</v>
      </c>
      <c r="O145" s="560" t="e">
        <f>IF(ISNUMBER(Regressions!Q155),ROUND(Regressions!Q155, 1), NA())</f>
        <v>#N/A</v>
      </c>
      <c r="P145" s="556" t="e">
        <f>IF(ISNUMBER(Regressions!R155),ROUND(Regressions!R155, 1), NA())</f>
        <v>#N/A</v>
      </c>
      <c r="Q145" s="562" t="e">
        <f>IF(ISNUMBER(Regressions!S155),ROUND(Regressions!S155, 1), NA())</f>
        <v>#N/A</v>
      </c>
      <c r="R145" s="558" t="e">
        <f>IF(ISNUMBER(Regressions!T155),ROUND(Regressions!T155, 1), NA())</f>
        <v>#N/A</v>
      </c>
      <c r="S145" s="559" t="e">
        <f>IF(ISNUMBER(Regressions!U155),ROUND(Regressions!U155, 1), NA())</f>
        <v>#N/A</v>
      </c>
    </row>
    <row r="146" spans="1:19" x14ac:dyDescent="0.25">
      <c r="A146" s="551" t="str">
        <f>+Introduction!$C$7</f>
        <v>Belize</v>
      </c>
      <c r="B146" s="552">
        <f>IF(ISBLANK(Regressions!B156), " ", Regressions!B156)</f>
        <v>2018</v>
      </c>
      <c r="C146" s="551" t="str">
        <f>HLOOKUP(Introduction!$G$4,nametranslations,28,FALSE)</f>
        <v>Primary</v>
      </c>
      <c r="D146" s="554">
        <f>IF(ISBLANK(Regressions!D156), " ", Regressions!D156)</f>
        <v>44179</v>
      </c>
      <c r="E146" s="555" t="e">
        <f>IF(ISNUMBER(Regressions!E156),ROUND(Regressions!E156, 1), NA())</f>
        <v>#N/A</v>
      </c>
      <c r="F146" s="556" t="e">
        <f>IF(ISNUMBER(Regressions!F156),ROUND(Regressions!F156, 1), NA())</f>
        <v>#N/A</v>
      </c>
      <c r="G146" s="557" t="e">
        <f>IF(ISNUMBER(Regressions!G156),ROUND(Regressions!G156, 1), NA())</f>
        <v>#N/A</v>
      </c>
      <c r="H146" s="558" t="e">
        <f>IF(ISNUMBER(Regressions!H156),ROUND(Regressions!H156, 1), NA())</f>
        <v>#N/A</v>
      </c>
      <c r="I146" s="559" t="e">
        <f>IF(ISNUMBER(Regressions!I156),ROUND(Regressions!I156, 1), NA())</f>
        <v>#N/A</v>
      </c>
      <c r="J146" s="560" t="e">
        <f>IF(ISNUMBER(Regressions!K156),ROUND(Regressions!K156, 1), NA())</f>
        <v>#N/A</v>
      </c>
      <c r="K146" s="556" t="e">
        <f>IF(ISNUMBER(Regressions!L156),ROUND(Regressions!L156, 1), NA())</f>
        <v>#N/A</v>
      </c>
      <c r="L146" s="561" t="e">
        <f>IF(ISNUMBER(Regressions!M156),ROUND(Regressions!M156, 1), NA())</f>
        <v>#N/A</v>
      </c>
      <c r="M146" s="558" t="e">
        <f>IF(ISNUMBER(Regressions!N156),ROUND(Regressions!N156, 1), NA())</f>
        <v>#N/A</v>
      </c>
      <c r="N146" s="559" t="e">
        <f>IF(ISNUMBER(Regressions!O156),ROUND(Regressions!O156, 1), NA())</f>
        <v>#N/A</v>
      </c>
      <c r="O146" s="560" t="e">
        <f>IF(ISNUMBER(Regressions!Q156),ROUND(Regressions!Q156, 1), NA())</f>
        <v>#N/A</v>
      </c>
      <c r="P146" s="556" t="e">
        <f>IF(ISNUMBER(Regressions!R156),ROUND(Regressions!R156, 1), NA())</f>
        <v>#N/A</v>
      </c>
      <c r="Q146" s="562" t="e">
        <f>IF(ISNUMBER(Regressions!S156),ROUND(Regressions!S156, 1), NA())</f>
        <v>#N/A</v>
      </c>
      <c r="R146" s="558" t="e">
        <f>IF(ISNUMBER(Regressions!T156),ROUND(Regressions!T156, 1), NA())</f>
        <v>#N/A</v>
      </c>
      <c r="S146" s="559" t="e">
        <f>IF(ISNUMBER(Regressions!U156),ROUND(Regressions!U156, 1), NA())</f>
        <v>#N/A</v>
      </c>
    </row>
    <row r="147" spans="1:19" x14ac:dyDescent="0.25">
      <c r="A147" s="551" t="str">
        <f>+Introduction!$C$7</f>
        <v>Belize</v>
      </c>
      <c r="B147" s="552">
        <f>IF(ISBLANK(Regressions!B157), " ", Regressions!B157)</f>
        <v>2019</v>
      </c>
      <c r="C147" s="551" t="str">
        <f>HLOOKUP(Introduction!$G$4,nametranslations,28,FALSE)</f>
        <v>Primary</v>
      </c>
      <c r="D147" s="554">
        <f>IF(ISBLANK(Regressions!D157), " ", Regressions!D157)</f>
        <v>44023</v>
      </c>
      <c r="E147" s="555" t="e">
        <f>IF(ISNUMBER(Regressions!E157),ROUND(Regressions!E157, 1), NA())</f>
        <v>#N/A</v>
      </c>
      <c r="F147" s="556" t="e">
        <f>IF(ISNUMBER(Regressions!F157),ROUND(Regressions!F157, 1), NA())</f>
        <v>#N/A</v>
      </c>
      <c r="G147" s="557" t="e">
        <f>IF(ISNUMBER(Regressions!G157),ROUND(Regressions!G157, 1), NA())</f>
        <v>#N/A</v>
      </c>
      <c r="H147" s="558" t="e">
        <f>IF(ISNUMBER(Regressions!H157),ROUND(Regressions!H157, 1), NA())</f>
        <v>#N/A</v>
      </c>
      <c r="I147" s="559" t="e">
        <f>IF(ISNUMBER(Regressions!I157),ROUND(Regressions!I157, 1), NA())</f>
        <v>#N/A</v>
      </c>
      <c r="J147" s="560" t="e">
        <f>IF(ISNUMBER(Regressions!K157),ROUND(Regressions!K157, 1), NA())</f>
        <v>#N/A</v>
      </c>
      <c r="K147" s="556" t="e">
        <f>IF(ISNUMBER(Regressions!L157),ROUND(Regressions!L157, 1), NA())</f>
        <v>#N/A</v>
      </c>
      <c r="L147" s="561" t="e">
        <f>IF(ISNUMBER(Regressions!M157),ROUND(Regressions!M157, 1), NA())</f>
        <v>#N/A</v>
      </c>
      <c r="M147" s="558" t="e">
        <f>IF(ISNUMBER(Regressions!N157),ROUND(Regressions!N157, 1), NA())</f>
        <v>#N/A</v>
      </c>
      <c r="N147" s="559" t="e">
        <f>IF(ISNUMBER(Regressions!O157),ROUND(Regressions!O157, 1), NA())</f>
        <v>#N/A</v>
      </c>
      <c r="O147" s="560" t="e">
        <f>IF(ISNUMBER(Regressions!Q157),ROUND(Regressions!Q157, 1), NA())</f>
        <v>#N/A</v>
      </c>
      <c r="P147" s="556" t="e">
        <f>IF(ISNUMBER(Regressions!R157),ROUND(Regressions!R157, 1), NA())</f>
        <v>#N/A</v>
      </c>
      <c r="Q147" s="562" t="e">
        <f>IF(ISNUMBER(Regressions!S157),ROUND(Regressions!S157, 1), NA())</f>
        <v>#N/A</v>
      </c>
      <c r="R147" s="558" t="e">
        <f>IF(ISNUMBER(Regressions!T157),ROUND(Regressions!T157, 1), NA())</f>
        <v>#N/A</v>
      </c>
      <c r="S147" s="559" t="e">
        <f>IF(ISNUMBER(Regressions!U157),ROUND(Regressions!U157, 1), NA())</f>
        <v>#N/A</v>
      </c>
    </row>
    <row r="148" spans="1:19" x14ac:dyDescent="0.25">
      <c r="A148" s="551" t="str">
        <f>+Introduction!$C$7</f>
        <v>Belize</v>
      </c>
      <c r="B148" s="552">
        <f>IF(ISBLANK(Regressions!B158), " ", Regressions!B158)</f>
        <v>2020</v>
      </c>
      <c r="C148" s="551" t="str">
        <f>HLOOKUP(Introduction!$G$4,nametranslations,28,FALSE)</f>
        <v>Primary</v>
      </c>
      <c r="D148" s="554">
        <f>IF(ISBLANK(Regressions!D158), " ", Regressions!D158)</f>
        <v>44052</v>
      </c>
      <c r="E148" s="555" t="e">
        <f>IF(ISNUMBER(Regressions!E158),ROUND(Regressions!E158, 1), NA())</f>
        <v>#N/A</v>
      </c>
      <c r="F148" s="556" t="e">
        <f>IF(ISNUMBER(Regressions!F158),ROUND(Regressions!F158, 1), NA())</f>
        <v>#N/A</v>
      </c>
      <c r="G148" s="557" t="e">
        <f>IF(ISNUMBER(Regressions!G158),ROUND(Regressions!G158, 1), NA())</f>
        <v>#N/A</v>
      </c>
      <c r="H148" s="558" t="e">
        <f>IF(ISNUMBER(Regressions!H158),ROUND(Regressions!H158, 1), NA())</f>
        <v>#N/A</v>
      </c>
      <c r="I148" s="559" t="e">
        <f>IF(ISNUMBER(Regressions!I158),ROUND(Regressions!I158, 1), NA())</f>
        <v>#N/A</v>
      </c>
      <c r="J148" s="560" t="e">
        <f>IF(ISNUMBER(Regressions!K158),ROUND(Regressions!K158, 1), NA())</f>
        <v>#N/A</v>
      </c>
      <c r="K148" s="556" t="e">
        <f>IF(ISNUMBER(Regressions!L158),ROUND(Regressions!L158, 1), NA())</f>
        <v>#N/A</v>
      </c>
      <c r="L148" s="561" t="e">
        <f>IF(ISNUMBER(Regressions!M158),ROUND(Regressions!M158, 1), NA())</f>
        <v>#N/A</v>
      </c>
      <c r="M148" s="558" t="e">
        <f>IF(ISNUMBER(Regressions!N158),ROUND(Regressions!N158, 1), NA())</f>
        <v>#N/A</v>
      </c>
      <c r="N148" s="559" t="e">
        <f>IF(ISNUMBER(Regressions!O158),ROUND(Regressions!O158, 1), NA())</f>
        <v>#N/A</v>
      </c>
      <c r="O148" s="560" t="e">
        <f>IF(ISNUMBER(Regressions!Q158),ROUND(Regressions!Q158, 1), NA())</f>
        <v>#N/A</v>
      </c>
      <c r="P148" s="556" t="e">
        <f>IF(ISNUMBER(Regressions!R158),ROUND(Regressions!R158, 1), NA())</f>
        <v>#N/A</v>
      </c>
      <c r="Q148" s="562" t="e">
        <f>IF(ISNUMBER(Regressions!S158),ROUND(Regressions!S158, 1), NA())</f>
        <v>#N/A</v>
      </c>
      <c r="R148" s="558" t="e">
        <f>IF(ISNUMBER(Regressions!T158),ROUND(Regressions!T158, 1), NA())</f>
        <v>#N/A</v>
      </c>
      <c r="S148" s="559" t="e">
        <f>IF(ISNUMBER(Regressions!U158),ROUND(Regressions!U158, 1), NA())</f>
        <v>#N/A</v>
      </c>
    </row>
    <row r="149" spans="1:19" x14ac:dyDescent="0.25">
      <c r="A149" s="551" t="str">
        <f>+Introduction!$C$7</f>
        <v>Belize</v>
      </c>
      <c r="B149" s="552">
        <f>IF(ISBLANK(Regressions!B159), " ", Regressions!B159)</f>
        <v>2021</v>
      </c>
      <c r="C149" s="551" t="str">
        <f>HLOOKUP(Introduction!$G$4,nametranslations,28,FALSE)</f>
        <v>Primary</v>
      </c>
      <c r="D149" s="554">
        <f>IF(ISBLANK(Regressions!D159), " ", Regressions!D159)</f>
        <v>44199</v>
      </c>
      <c r="E149" s="560" t="e">
        <f>IF(ISNUMBER(Regressions!E159),ROUND(Regressions!E159, 1), NA())</f>
        <v>#N/A</v>
      </c>
      <c r="F149" s="563" t="e">
        <f>IF(ISNUMBER(Regressions!F159),ROUND(Regressions!F159, 1), NA())</f>
        <v>#N/A</v>
      </c>
      <c r="G149" s="564" t="e">
        <f>IF(ISNUMBER(Regressions!G159),ROUND(Regressions!G159, 1), NA())</f>
        <v>#N/A</v>
      </c>
      <c r="H149" s="558" t="e">
        <f>IF(ISNUMBER(Regressions!H159),ROUND(Regressions!H159, 1), NA())</f>
        <v>#N/A</v>
      </c>
      <c r="I149" s="559" t="e">
        <f>IF(ISNUMBER(Regressions!I159),ROUND(Regressions!I159, 1), NA())</f>
        <v>#N/A</v>
      </c>
      <c r="J149" s="560" t="e">
        <f>IF(ISNUMBER(Regressions!K159),ROUND(Regressions!K159, 1), NA())</f>
        <v>#N/A</v>
      </c>
      <c r="K149" s="563" t="e">
        <f>IF(ISNUMBER(Regressions!L159),ROUND(Regressions!L159, 1), NA())</f>
        <v>#N/A</v>
      </c>
      <c r="L149" s="565" t="e">
        <f>IF(ISNUMBER(Regressions!M159),ROUND(Regressions!M159, 1), NA())</f>
        <v>#N/A</v>
      </c>
      <c r="M149" s="558" t="e">
        <f>IF(ISNUMBER(Regressions!N159),ROUND(Regressions!N159, 1), NA())</f>
        <v>#N/A</v>
      </c>
      <c r="N149" s="559" t="e">
        <f>IF(ISNUMBER(Regressions!O159),ROUND(Regressions!O159, 1), NA())</f>
        <v>#N/A</v>
      </c>
      <c r="O149" s="560" t="e">
        <f>IF(ISNUMBER(Regressions!Q159),ROUND(Regressions!Q159, 1), NA())</f>
        <v>#N/A</v>
      </c>
      <c r="P149" s="563" t="e">
        <f>IF(ISNUMBER(Regressions!R159),ROUND(Regressions!R159, 1), NA())</f>
        <v>#N/A</v>
      </c>
      <c r="Q149" s="566" t="e">
        <f>IF(ISNUMBER(Regressions!S159),ROUND(Regressions!S159, 1), NA())</f>
        <v>#N/A</v>
      </c>
      <c r="R149" s="558" t="e">
        <f>IF(ISNUMBER(Regressions!T159),ROUND(Regressions!T159, 1), NA())</f>
        <v>#N/A</v>
      </c>
      <c r="S149" s="559" t="e">
        <f>IF(ISNUMBER(Regressions!U159),ROUND(Regressions!U159, 1), NA())</f>
        <v>#N/A</v>
      </c>
    </row>
    <row r="150" spans="1:19" x14ac:dyDescent="0.25">
      <c r="A150" s="551" t="str">
        <f>+Introduction!$C$7</f>
        <v>Belize</v>
      </c>
      <c r="B150" s="552">
        <f>IF(ISBLANK(Regressions!B160), " ", Regressions!B160)</f>
        <v>2022</v>
      </c>
      <c r="C150" s="551" t="str">
        <f>HLOOKUP(Introduction!$G$4,nametranslations,28,FALSE)</f>
        <v>Primary</v>
      </c>
      <c r="D150" s="554">
        <f>IF(ISBLANK(Regressions!D160), " ", Regressions!D160)</f>
        <v>44927</v>
      </c>
      <c r="E150" s="555" t="e">
        <f>IF(ISNUMBER(Regressions!E160),ROUND(Regressions!E160, 1), NA())</f>
        <v>#N/A</v>
      </c>
      <c r="F150" s="556" t="e">
        <f>IF(ISNUMBER(Regressions!F160),ROUND(Regressions!F160, 1), NA())</f>
        <v>#N/A</v>
      </c>
      <c r="G150" s="557" t="e">
        <f>IF(ISNUMBER(Regressions!G160),ROUND(Regressions!G160, 1), NA())</f>
        <v>#N/A</v>
      </c>
      <c r="H150" s="558" t="e">
        <f>IF(ISNUMBER(Regressions!H160),ROUND(Regressions!H160, 1), NA())</f>
        <v>#N/A</v>
      </c>
      <c r="I150" s="559" t="e">
        <f>IF(ISNUMBER(Regressions!I160),ROUND(Regressions!I160, 1), NA())</f>
        <v>#N/A</v>
      </c>
      <c r="J150" s="560" t="e">
        <f>IF(ISNUMBER(Regressions!K160),ROUND(Regressions!K160, 1), NA())</f>
        <v>#N/A</v>
      </c>
      <c r="K150" s="556" t="e">
        <f>IF(ISNUMBER(Regressions!L160),ROUND(Regressions!L160, 1), NA())</f>
        <v>#N/A</v>
      </c>
      <c r="L150" s="561" t="e">
        <f>IF(ISNUMBER(Regressions!M160),ROUND(Regressions!M160, 1), NA())</f>
        <v>#N/A</v>
      </c>
      <c r="M150" s="558" t="e">
        <f>IF(ISNUMBER(Regressions!N160),ROUND(Regressions!N160, 1), NA())</f>
        <v>#N/A</v>
      </c>
      <c r="N150" s="559" t="e">
        <f>IF(ISNUMBER(Regressions!O160),ROUND(Regressions!O160, 1), NA())</f>
        <v>#N/A</v>
      </c>
      <c r="O150" s="560" t="e">
        <f>IF(ISNUMBER(Regressions!Q160),ROUND(Regressions!Q160, 1), NA())</f>
        <v>#N/A</v>
      </c>
      <c r="P150" s="556" t="e">
        <f>IF(ISNUMBER(Regressions!R160),ROUND(Regressions!R160, 1), NA())</f>
        <v>#N/A</v>
      </c>
      <c r="Q150" s="562" t="e">
        <f>IF(ISNUMBER(Regressions!S160),ROUND(Regressions!S160, 1), NA())</f>
        <v>#N/A</v>
      </c>
      <c r="R150" s="558" t="e">
        <f>IF(ISNUMBER(Regressions!T160),ROUND(Regressions!T160, 1), NA())</f>
        <v>#N/A</v>
      </c>
      <c r="S150" s="559" t="e">
        <f>IF(ISNUMBER(Regressions!U160),ROUND(Regressions!U160, 1), NA())</f>
        <v>#N/A</v>
      </c>
    </row>
    <row r="151" spans="1:19" x14ac:dyDescent="0.25">
      <c r="A151" s="551" t="str">
        <f>+Introduction!$C$7</f>
        <v>Belize</v>
      </c>
      <c r="B151" s="552">
        <f>IF(ISBLANK(Regressions!B161), " ", Regressions!B161)</f>
        <v>2023</v>
      </c>
      <c r="C151" s="551" t="str">
        <f>HLOOKUP(Introduction!$G$4,nametranslations,28,FALSE)</f>
        <v>Primary</v>
      </c>
      <c r="D151" s="554">
        <f>IF(ISBLANK(Regressions!D161), " ", Regressions!D161)</f>
        <v>45739</v>
      </c>
      <c r="E151" s="555" t="e">
        <f>IF(ISNUMBER(Regressions!E161),ROUND(Regressions!E161, 1), NA())</f>
        <v>#N/A</v>
      </c>
      <c r="F151" s="556" t="e">
        <f>IF(ISNUMBER(Regressions!F161),ROUND(Regressions!F161, 1), NA())</f>
        <v>#N/A</v>
      </c>
      <c r="G151" s="557" t="e">
        <f>IF(ISNUMBER(Regressions!G161),ROUND(Regressions!G161, 1), NA())</f>
        <v>#N/A</v>
      </c>
      <c r="H151" s="558" t="e">
        <f>IF(ISNUMBER(Regressions!H161),ROUND(Regressions!H161, 1), NA())</f>
        <v>#N/A</v>
      </c>
      <c r="I151" s="559" t="e">
        <f>IF(ISNUMBER(Regressions!I161),ROUND(Regressions!I161, 1), NA())</f>
        <v>#N/A</v>
      </c>
      <c r="J151" s="560" t="e">
        <f>IF(ISNUMBER(Regressions!K161),ROUND(Regressions!K161, 1), NA())</f>
        <v>#N/A</v>
      </c>
      <c r="K151" s="556" t="e">
        <f>IF(ISNUMBER(Regressions!L161),ROUND(Regressions!L161, 1), NA())</f>
        <v>#N/A</v>
      </c>
      <c r="L151" s="561" t="e">
        <f>IF(ISNUMBER(Regressions!M161),ROUND(Regressions!M161, 1), NA())</f>
        <v>#N/A</v>
      </c>
      <c r="M151" s="558" t="e">
        <f>IF(ISNUMBER(Regressions!N161),ROUND(Regressions!N161, 1), NA())</f>
        <v>#N/A</v>
      </c>
      <c r="N151" s="559" t="e">
        <f>IF(ISNUMBER(Regressions!O161),ROUND(Regressions!O161, 1), NA())</f>
        <v>#N/A</v>
      </c>
      <c r="O151" s="560" t="e">
        <f>IF(ISNUMBER(Regressions!Q161),ROUND(Regressions!Q161, 1), NA())</f>
        <v>#N/A</v>
      </c>
      <c r="P151" s="556" t="e">
        <f>IF(ISNUMBER(Regressions!R161),ROUND(Regressions!R161, 1), NA())</f>
        <v>#N/A</v>
      </c>
      <c r="Q151" s="562" t="e">
        <f>IF(ISNUMBER(Regressions!S161),ROUND(Regressions!S161, 1), NA())</f>
        <v>#N/A</v>
      </c>
      <c r="R151" s="558" t="e">
        <f>IF(ISNUMBER(Regressions!T161),ROUND(Regressions!T161, 1), NA())</f>
        <v>#N/A</v>
      </c>
      <c r="S151" s="559" t="e">
        <f>IF(ISNUMBER(Regressions!U161),ROUND(Regressions!U161, 1), NA())</f>
        <v>#N/A</v>
      </c>
    </row>
    <row r="152" spans="1:19" x14ac:dyDescent="0.25">
      <c r="A152" s="551" t="str">
        <f>+Introduction!$C$7</f>
        <v>Belize</v>
      </c>
      <c r="B152" s="552">
        <f>IF(ISBLANK(Regressions!B162), " ", Regressions!B162)</f>
        <v>2024</v>
      </c>
      <c r="C152" s="551" t="str">
        <f>HLOOKUP(Introduction!$G$4,nametranslations,28,FALSE)</f>
        <v>Primary</v>
      </c>
      <c r="D152" s="554">
        <f>IF(ISBLANK(Regressions!D162), " ", Regressions!D162)</f>
        <v>46389</v>
      </c>
      <c r="E152" s="555" t="e">
        <f>IF(ISNUMBER(Regressions!E162),ROUND(Regressions!E162, 1), NA())</f>
        <v>#N/A</v>
      </c>
      <c r="F152" s="556" t="e">
        <f>IF(ISNUMBER(Regressions!F162),ROUND(Regressions!F162, 1), NA())</f>
        <v>#N/A</v>
      </c>
      <c r="G152" s="557" t="e">
        <f>IF(ISNUMBER(Regressions!G162),ROUND(Regressions!G162, 1), NA())</f>
        <v>#N/A</v>
      </c>
      <c r="H152" s="558" t="e">
        <f>IF(ISNUMBER(Regressions!H162),ROUND(Regressions!H162, 1), NA())</f>
        <v>#N/A</v>
      </c>
      <c r="I152" s="559" t="e">
        <f>IF(ISNUMBER(Regressions!I162),ROUND(Regressions!I162, 1), NA())</f>
        <v>#N/A</v>
      </c>
      <c r="J152" s="560" t="e">
        <f>IF(ISNUMBER(Regressions!K162),ROUND(Regressions!K162, 1), NA())</f>
        <v>#N/A</v>
      </c>
      <c r="K152" s="556" t="e">
        <f>IF(ISNUMBER(Regressions!L162),ROUND(Regressions!L162, 1), NA())</f>
        <v>#N/A</v>
      </c>
      <c r="L152" s="561" t="e">
        <f>IF(ISNUMBER(Regressions!M162),ROUND(Regressions!M162, 1), NA())</f>
        <v>#N/A</v>
      </c>
      <c r="M152" s="558" t="e">
        <f>IF(ISNUMBER(Regressions!N162),ROUND(Regressions!N162, 1), NA())</f>
        <v>#N/A</v>
      </c>
      <c r="N152" s="559" t="e">
        <f>IF(ISNUMBER(Regressions!O162),ROUND(Regressions!O162, 1), NA())</f>
        <v>#N/A</v>
      </c>
      <c r="O152" s="560" t="e">
        <f>IF(ISNUMBER(Regressions!Q162),ROUND(Regressions!Q162, 1), NA())</f>
        <v>#N/A</v>
      </c>
      <c r="P152" s="556" t="e">
        <f>IF(ISNUMBER(Regressions!R162),ROUND(Regressions!R162, 1), NA())</f>
        <v>#N/A</v>
      </c>
      <c r="Q152" s="562" t="e">
        <f>IF(ISNUMBER(Regressions!S162),ROUND(Regressions!S162, 1), NA())</f>
        <v>#N/A</v>
      </c>
      <c r="R152" s="558" t="e">
        <f>IF(ISNUMBER(Regressions!T162),ROUND(Regressions!T162, 1), NA())</f>
        <v>#N/A</v>
      </c>
      <c r="S152" s="559" t="e">
        <f>IF(ISNUMBER(Regressions!U162),ROUND(Regressions!U162, 1), NA())</f>
        <v>#N/A</v>
      </c>
    </row>
    <row r="153" spans="1:19" x14ac:dyDescent="0.25">
      <c r="A153" s="567" t="str">
        <f>+Introduction!$C$7</f>
        <v>Belize</v>
      </c>
      <c r="B153" s="568">
        <f>IF(ISBLANK(Regressions!B163), " ", Regressions!B163)</f>
        <v>2025</v>
      </c>
      <c r="C153" s="567" t="str">
        <f>HLOOKUP(Introduction!$G$4,nametranslations,28,FALSE)</f>
        <v>Primary</v>
      </c>
      <c r="D153" s="569">
        <f>IF(ISBLANK(Regressions!D163), " ", Regressions!D163)</f>
        <v>47144</v>
      </c>
      <c r="E153" s="570" t="e">
        <f>IF(ISNUMBER(Regressions!E163),ROUND(Regressions!E163, 1), NA())</f>
        <v>#N/A</v>
      </c>
      <c r="F153" s="571" t="e">
        <f>IF(ISNUMBER(Regressions!F163),ROUND(Regressions!F163, 1), NA())</f>
        <v>#N/A</v>
      </c>
      <c r="G153" s="572" t="e">
        <f>IF(ISNUMBER(Regressions!G163),ROUND(Regressions!G163, 1), NA())</f>
        <v>#N/A</v>
      </c>
      <c r="H153" s="573" t="e">
        <f>IF(ISNUMBER(Regressions!H163),ROUND(Regressions!H163, 1), NA())</f>
        <v>#N/A</v>
      </c>
      <c r="I153" s="574" t="e">
        <f>IF(ISNUMBER(Regressions!I163),ROUND(Regressions!I163, 1), NA())</f>
        <v>#N/A</v>
      </c>
      <c r="J153" s="575" t="e">
        <f>IF(ISNUMBER(Regressions!K163),ROUND(Regressions!K163, 1), NA())</f>
        <v>#N/A</v>
      </c>
      <c r="K153" s="571" t="e">
        <f>IF(ISNUMBER(Regressions!L163),ROUND(Regressions!L163, 1), NA())</f>
        <v>#N/A</v>
      </c>
      <c r="L153" s="576" t="e">
        <f>IF(ISNUMBER(Regressions!M163),ROUND(Regressions!M163, 1), NA())</f>
        <v>#N/A</v>
      </c>
      <c r="M153" s="573" t="e">
        <f>IF(ISNUMBER(Regressions!N163),ROUND(Regressions!N163, 1), NA())</f>
        <v>#N/A</v>
      </c>
      <c r="N153" s="574" t="e">
        <f>IF(ISNUMBER(Regressions!O163),ROUND(Regressions!O163, 1), NA())</f>
        <v>#N/A</v>
      </c>
      <c r="O153" s="575" t="e">
        <f>IF(ISNUMBER(Regressions!Q163),ROUND(Regressions!Q163, 1), NA())</f>
        <v>#N/A</v>
      </c>
      <c r="P153" s="571" t="e">
        <f>IF(ISNUMBER(Regressions!R163),ROUND(Regressions!R163, 1), NA())</f>
        <v>#N/A</v>
      </c>
      <c r="Q153" s="577" t="e">
        <f>IF(ISNUMBER(Regressions!S163),ROUND(Regressions!S163, 1), NA())</f>
        <v>#N/A</v>
      </c>
      <c r="R153" s="573" t="e">
        <f>IF(ISNUMBER(Regressions!T163),ROUND(Regressions!T163, 1), NA())</f>
        <v>#N/A</v>
      </c>
      <c r="S153" s="574" t="e">
        <f>IF(ISNUMBER(Regressions!U163),ROUND(Regressions!U163, 1), NA())</f>
        <v>#N/A</v>
      </c>
    </row>
    <row r="154" spans="1:19" hidden="1" x14ac:dyDescent="0.25">
      <c r="A154" s="551" t="str">
        <f>+Introduction!$C$7</f>
        <v>Belize</v>
      </c>
      <c r="B154" s="552">
        <f>IF(ISBLANK(Regressions!B164), " ", Regressions!B164)</f>
        <v>2026</v>
      </c>
      <c r="C154" s="551" t="str">
        <f>HLOOKUP(Introduction!$G$4,nametranslations,28,FALSE)</f>
        <v>Primary</v>
      </c>
      <c r="D154" s="554" t="str">
        <f>IF(ISBLANK(Regressions!D164), " ", Regressions!D164)</f>
        <v xml:space="preserve"> </v>
      </c>
      <c r="E154" s="555" t="e">
        <f>IF(ISNUMBER(Regressions!E164),ROUND(Regressions!E164, 1), NA())</f>
        <v>#N/A</v>
      </c>
      <c r="F154" s="556" t="e">
        <f>IF(ISNUMBER(Regressions!F164),ROUND(Regressions!F164, 1), NA())</f>
        <v>#N/A</v>
      </c>
      <c r="G154" s="557" t="e">
        <f>IF(ISNUMBER(Regressions!G164),ROUND(Regressions!G164, 1), NA())</f>
        <v>#N/A</v>
      </c>
      <c r="H154" s="558" t="e">
        <f>IF(ISNUMBER(Regressions!H164),ROUND(Regressions!H164, 1), NA())</f>
        <v>#N/A</v>
      </c>
      <c r="I154" s="559" t="e">
        <f>IF(ISNUMBER(Regressions!I164),ROUND(Regressions!I164, 1), NA())</f>
        <v>#N/A</v>
      </c>
      <c r="J154" s="560" t="e">
        <f>IF(ISNUMBER(Regressions!K164),ROUND(Regressions!K164, 1), NA())</f>
        <v>#N/A</v>
      </c>
      <c r="K154" s="556" t="e">
        <f>IF(ISNUMBER(Regressions!L164),ROUND(Regressions!L164, 1), NA())</f>
        <v>#N/A</v>
      </c>
      <c r="L154" s="561" t="e">
        <f>IF(ISNUMBER(Regressions!M164),ROUND(Regressions!M164, 1), NA())</f>
        <v>#N/A</v>
      </c>
      <c r="M154" s="558" t="e">
        <f>IF(ISNUMBER(Regressions!N164),ROUND(Regressions!N164, 1), NA())</f>
        <v>#N/A</v>
      </c>
      <c r="N154" s="559" t="e">
        <f>IF(ISNUMBER(Regressions!O164),ROUND(Regressions!O164, 1), NA())</f>
        <v>#N/A</v>
      </c>
      <c r="O154" s="560" t="e">
        <f>IF(ISNUMBER(Regressions!Q164),ROUND(Regressions!Q164, 1), NA())</f>
        <v>#N/A</v>
      </c>
      <c r="P154" s="556" t="e">
        <f>IF(ISNUMBER(Regressions!R164),ROUND(Regressions!R164, 1), NA())</f>
        <v>#N/A</v>
      </c>
      <c r="Q154" s="562" t="e">
        <f>IF(ISNUMBER(Regressions!S164),ROUND(Regressions!S164, 1), NA())</f>
        <v>#N/A</v>
      </c>
      <c r="R154" s="558" t="e">
        <f>IF(ISNUMBER(Regressions!T164),ROUND(Regressions!T164, 1), NA())</f>
        <v>#N/A</v>
      </c>
      <c r="S154" s="559" t="e">
        <f>IF(ISNUMBER(Regressions!U164),ROUND(Regressions!U164, 1), NA())</f>
        <v>#N/A</v>
      </c>
    </row>
    <row r="155" spans="1:19" hidden="1" x14ac:dyDescent="0.25">
      <c r="A155" s="551" t="str">
        <f>+Introduction!$C$7</f>
        <v>Belize</v>
      </c>
      <c r="B155" s="552">
        <f>IF(ISBLANK(Regressions!B165), " ", Regressions!B165)</f>
        <v>2027</v>
      </c>
      <c r="C155" s="551" t="str">
        <f>HLOOKUP(Introduction!$G$4,nametranslations,28,FALSE)</f>
        <v>Primary</v>
      </c>
      <c r="D155" s="554" t="str">
        <f>IF(ISBLANK(Regressions!D165), " ", Regressions!D165)</f>
        <v xml:space="preserve"> </v>
      </c>
      <c r="E155" s="555" t="e">
        <f>IF(ISNUMBER(Regressions!E165),ROUND(Regressions!E165, 1), NA())</f>
        <v>#N/A</v>
      </c>
      <c r="F155" s="556" t="e">
        <f>IF(ISNUMBER(Regressions!F165),ROUND(Regressions!F165, 1), NA())</f>
        <v>#N/A</v>
      </c>
      <c r="G155" s="557" t="e">
        <f>IF(ISNUMBER(Regressions!G165),ROUND(Regressions!G165, 1), NA())</f>
        <v>#N/A</v>
      </c>
      <c r="H155" s="558" t="e">
        <f>IF(ISNUMBER(Regressions!H165),ROUND(Regressions!H165, 1), NA())</f>
        <v>#N/A</v>
      </c>
      <c r="I155" s="559" t="e">
        <f>IF(ISNUMBER(Regressions!I165),ROUND(Regressions!I165, 1), NA())</f>
        <v>#N/A</v>
      </c>
      <c r="J155" s="560" t="e">
        <f>IF(ISNUMBER(Regressions!K165),ROUND(Regressions!K165, 1), NA())</f>
        <v>#N/A</v>
      </c>
      <c r="K155" s="556" t="e">
        <f>IF(ISNUMBER(Regressions!L165),ROUND(Regressions!L165, 1), NA())</f>
        <v>#N/A</v>
      </c>
      <c r="L155" s="561" t="e">
        <f>IF(ISNUMBER(Regressions!M165),ROUND(Regressions!M165, 1), NA())</f>
        <v>#N/A</v>
      </c>
      <c r="M155" s="558" t="e">
        <f>IF(ISNUMBER(Regressions!N165),ROUND(Regressions!N165, 1), NA())</f>
        <v>#N/A</v>
      </c>
      <c r="N155" s="559" t="e">
        <f>IF(ISNUMBER(Regressions!O165),ROUND(Regressions!O165, 1), NA())</f>
        <v>#N/A</v>
      </c>
      <c r="O155" s="560" t="e">
        <f>IF(ISNUMBER(Regressions!Q165),ROUND(Regressions!Q165, 1), NA())</f>
        <v>#N/A</v>
      </c>
      <c r="P155" s="556" t="e">
        <f>IF(ISNUMBER(Regressions!R165),ROUND(Regressions!R165, 1), NA())</f>
        <v>#N/A</v>
      </c>
      <c r="Q155" s="562" t="e">
        <f>IF(ISNUMBER(Regressions!S165),ROUND(Regressions!S165, 1), NA())</f>
        <v>#N/A</v>
      </c>
      <c r="R155" s="558" t="e">
        <f>IF(ISNUMBER(Regressions!T165),ROUND(Regressions!T165, 1), NA())</f>
        <v>#N/A</v>
      </c>
      <c r="S155" s="559" t="e">
        <f>IF(ISNUMBER(Regressions!U165),ROUND(Regressions!U165, 1), NA())</f>
        <v>#N/A</v>
      </c>
    </row>
    <row r="156" spans="1:19" hidden="1" x14ac:dyDescent="0.25">
      <c r="A156" s="551" t="str">
        <f>+Introduction!$C$7</f>
        <v>Belize</v>
      </c>
      <c r="B156" s="552">
        <f>IF(ISBLANK(Regressions!B166), " ", Regressions!B166)</f>
        <v>2028</v>
      </c>
      <c r="C156" s="551" t="str">
        <f>HLOOKUP(Introduction!$G$4,nametranslations,28,FALSE)</f>
        <v>Primary</v>
      </c>
      <c r="D156" s="554" t="str">
        <f>IF(ISBLANK(Regressions!D166), " ", Regressions!D166)</f>
        <v xml:space="preserve"> </v>
      </c>
      <c r="E156" s="555" t="e">
        <f>IF(ISNUMBER(Regressions!E166),ROUND(Regressions!E166, 1), NA())</f>
        <v>#N/A</v>
      </c>
      <c r="F156" s="556" t="e">
        <f>IF(ISNUMBER(Regressions!F166),ROUND(Regressions!F166, 1), NA())</f>
        <v>#N/A</v>
      </c>
      <c r="G156" s="557" t="e">
        <f>IF(ISNUMBER(Regressions!G166),ROUND(Regressions!G166, 1), NA())</f>
        <v>#N/A</v>
      </c>
      <c r="H156" s="558" t="e">
        <f>IF(ISNUMBER(Regressions!H166),ROUND(Regressions!H166, 1), NA())</f>
        <v>#N/A</v>
      </c>
      <c r="I156" s="559" t="e">
        <f>IF(ISNUMBER(Regressions!I166),ROUND(Regressions!I166, 1), NA())</f>
        <v>#N/A</v>
      </c>
      <c r="J156" s="560" t="e">
        <f>IF(ISNUMBER(Regressions!K166),ROUND(Regressions!K166, 1), NA())</f>
        <v>#N/A</v>
      </c>
      <c r="K156" s="556" t="e">
        <f>IF(ISNUMBER(Regressions!L166),ROUND(Regressions!L166, 1), NA())</f>
        <v>#N/A</v>
      </c>
      <c r="L156" s="561" t="e">
        <f>IF(ISNUMBER(Regressions!M166),ROUND(Regressions!M166, 1), NA())</f>
        <v>#N/A</v>
      </c>
      <c r="M156" s="558" t="e">
        <f>IF(ISNUMBER(Regressions!N166),ROUND(Regressions!N166, 1), NA())</f>
        <v>#N/A</v>
      </c>
      <c r="N156" s="559" t="e">
        <f>IF(ISNUMBER(Regressions!O166),ROUND(Regressions!O166, 1), NA())</f>
        <v>#N/A</v>
      </c>
      <c r="O156" s="560" t="e">
        <f>IF(ISNUMBER(Regressions!Q166),ROUND(Regressions!Q166, 1), NA())</f>
        <v>#N/A</v>
      </c>
      <c r="P156" s="556" t="e">
        <f>IF(ISNUMBER(Regressions!R166),ROUND(Regressions!R166, 1), NA())</f>
        <v>#N/A</v>
      </c>
      <c r="Q156" s="562" t="e">
        <f>IF(ISNUMBER(Regressions!S166),ROUND(Regressions!S166, 1), NA())</f>
        <v>#N/A</v>
      </c>
      <c r="R156" s="558" t="e">
        <f>IF(ISNUMBER(Regressions!T166),ROUND(Regressions!T166, 1), NA())</f>
        <v>#N/A</v>
      </c>
      <c r="S156" s="559" t="e">
        <f>IF(ISNUMBER(Regressions!U166),ROUND(Regressions!U166, 1), NA())</f>
        <v>#N/A</v>
      </c>
    </row>
    <row r="157" spans="1:19" hidden="1" x14ac:dyDescent="0.25">
      <c r="A157" s="551" t="str">
        <f>+Introduction!$C$7</f>
        <v>Belize</v>
      </c>
      <c r="B157" s="552">
        <f>IF(ISBLANK(Regressions!B167), " ", Regressions!B167)</f>
        <v>2029</v>
      </c>
      <c r="C157" s="551" t="str">
        <f>HLOOKUP(Introduction!$G$4,nametranslations,28,FALSE)</f>
        <v>Primary</v>
      </c>
      <c r="D157" s="554" t="str">
        <f>IF(ISBLANK(Regressions!D167), " ", Regressions!D167)</f>
        <v xml:space="preserve"> </v>
      </c>
      <c r="E157" s="555" t="e">
        <f>IF(ISNUMBER(Regressions!E167),ROUND(Regressions!E167, 1), NA())</f>
        <v>#N/A</v>
      </c>
      <c r="F157" s="556" t="e">
        <f>IF(ISNUMBER(Regressions!F167),ROUND(Regressions!F167, 1), NA())</f>
        <v>#N/A</v>
      </c>
      <c r="G157" s="557" t="e">
        <f>IF(ISNUMBER(Regressions!G167),ROUND(Regressions!G167, 1), NA())</f>
        <v>#N/A</v>
      </c>
      <c r="H157" s="558" t="e">
        <f>IF(ISNUMBER(Regressions!H167),ROUND(Regressions!H167, 1), NA())</f>
        <v>#N/A</v>
      </c>
      <c r="I157" s="559" t="e">
        <f>IF(ISNUMBER(Regressions!I167),ROUND(Regressions!I167, 1), NA())</f>
        <v>#N/A</v>
      </c>
      <c r="J157" s="560" t="e">
        <f>IF(ISNUMBER(Regressions!K167),ROUND(Regressions!K167, 1), NA())</f>
        <v>#N/A</v>
      </c>
      <c r="K157" s="556" t="e">
        <f>IF(ISNUMBER(Regressions!L167),ROUND(Regressions!L167, 1), NA())</f>
        <v>#N/A</v>
      </c>
      <c r="L157" s="561" t="e">
        <f>IF(ISNUMBER(Regressions!M167),ROUND(Regressions!M167, 1), NA())</f>
        <v>#N/A</v>
      </c>
      <c r="M157" s="558" t="e">
        <f>IF(ISNUMBER(Regressions!N167),ROUND(Regressions!N167, 1), NA())</f>
        <v>#N/A</v>
      </c>
      <c r="N157" s="559" t="e">
        <f>IF(ISNUMBER(Regressions!O167),ROUND(Regressions!O167, 1), NA())</f>
        <v>#N/A</v>
      </c>
      <c r="O157" s="560" t="e">
        <f>IF(ISNUMBER(Regressions!Q167),ROUND(Regressions!Q167, 1), NA())</f>
        <v>#N/A</v>
      </c>
      <c r="P157" s="556" t="e">
        <f>IF(ISNUMBER(Regressions!R167),ROUND(Regressions!R167, 1), NA())</f>
        <v>#N/A</v>
      </c>
      <c r="Q157" s="562" t="e">
        <f>IF(ISNUMBER(Regressions!S167),ROUND(Regressions!S167, 1), NA())</f>
        <v>#N/A</v>
      </c>
      <c r="R157" s="558" t="e">
        <f>IF(ISNUMBER(Regressions!T167),ROUND(Regressions!T167, 1), NA())</f>
        <v>#N/A</v>
      </c>
      <c r="S157" s="559" t="e">
        <f>IF(ISNUMBER(Regressions!U167),ROUND(Regressions!U167, 1), NA())</f>
        <v>#N/A</v>
      </c>
    </row>
    <row r="158" spans="1:19" hidden="1" x14ac:dyDescent="0.25">
      <c r="A158" s="551" t="str">
        <f>+Introduction!$C$7</f>
        <v>Belize</v>
      </c>
      <c r="B158" s="552">
        <f>IF(ISBLANK(Regressions!B168), " ", Regressions!B168)</f>
        <v>2030</v>
      </c>
      <c r="C158" s="551" t="str">
        <f>HLOOKUP(Introduction!$G$4,nametranslations,28,FALSE)</f>
        <v>Primary</v>
      </c>
      <c r="D158" s="554" t="str">
        <f>IF(ISBLANK(Regressions!D168), " ", Regressions!D168)</f>
        <v xml:space="preserve"> </v>
      </c>
      <c r="E158" s="555" t="e">
        <f>IF(ISNUMBER(Regressions!E168),ROUND(Regressions!E168, 1), NA())</f>
        <v>#N/A</v>
      </c>
      <c r="F158" s="556" t="e">
        <f>IF(ISNUMBER(Regressions!F168),ROUND(Regressions!F168, 1), NA())</f>
        <v>#N/A</v>
      </c>
      <c r="G158" s="557" t="e">
        <f>IF(ISNUMBER(Regressions!G168),ROUND(Regressions!G168, 1), NA())</f>
        <v>#N/A</v>
      </c>
      <c r="H158" s="558" t="e">
        <f>IF(ISNUMBER(Regressions!H168),ROUND(Regressions!H168, 1), NA())</f>
        <v>#N/A</v>
      </c>
      <c r="I158" s="559" t="e">
        <f>IF(ISNUMBER(Regressions!I168),ROUND(Regressions!I168, 1), NA())</f>
        <v>#N/A</v>
      </c>
      <c r="J158" s="560" t="e">
        <f>IF(ISNUMBER(Regressions!K168),ROUND(Regressions!K168, 1), NA())</f>
        <v>#N/A</v>
      </c>
      <c r="K158" s="556" t="e">
        <f>IF(ISNUMBER(Regressions!L168),ROUND(Regressions!L168, 1), NA())</f>
        <v>#N/A</v>
      </c>
      <c r="L158" s="561" t="e">
        <f>IF(ISNUMBER(Regressions!M168),ROUND(Regressions!M168, 1), NA())</f>
        <v>#N/A</v>
      </c>
      <c r="M158" s="558" t="e">
        <f>IF(ISNUMBER(Regressions!N168),ROUND(Regressions!N168, 1), NA())</f>
        <v>#N/A</v>
      </c>
      <c r="N158" s="559" t="e">
        <f>IF(ISNUMBER(Regressions!O168),ROUND(Regressions!O168, 1), NA())</f>
        <v>#N/A</v>
      </c>
      <c r="O158" s="560" t="e">
        <f>IF(ISNUMBER(Regressions!Q168),ROUND(Regressions!Q168, 1), NA())</f>
        <v>#N/A</v>
      </c>
      <c r="P158" s="556" t="e">
        <f>IF(ISNUMBER(Regressions!R168),ROUND(Regressions!R168, 1), NA())</f>
        <v>#N/A</v>
      </c>
      <c r="Q158" s="562" t="e">
        <f>IF(ISNUMBER(Regressions!S168),ROUND(Regressions!S168, 1), NA())</f>
        <v>#N/A</v>
      </c>
      <c r="R158" s="558" t="e">
        <f>IF(ISNUMBER(Regressions!T168),ROUND(Regressions!T168, 1), NA())</f>
        <v>#N/A</v>
      </c>
      <c r="S158" s="559" t="e">
        <f>IF(ISNUMBER(Regressions!U168),ROUND(Regressions!U168, 1), NA())</f>
        <v>#N/A</v>
      </c>
    </row>
    <row r="159" spans="1:19" x14ac:dyDescent="0.25">
      <c r="A159" s="551" t="str">
        <f>+Introduction!$C$7</f>
        <v>Belize</v>
      </c>
      <c r="B159" s="552">
        <f>IF(ISBLANK(Regressions!B169), " ", Regressions!B169)</f>
        <v>2000</v>
      </c>
      <c r="C159" s="551" t="str">
        <f>HLOOKUP(Introduction!$G$4,nametranslations,29,FALSE)</f>
        <v>Secondary</v>
      </c>
      <c r="D159" s="554">
        <f>IF(ISBLANK(Regressions!D169), " ", Regressions!D169)</f>
        <v>34319</v>
      </c>
      <c r="E159" s="555" t="e">
        <f>IF(ISNUMBER(Regressions!E169),ROUND(Regressions!E169, 1), NA())</f>
        <v>#N/A</v>
      </c>
      <c r="F159" s="556" t="e">
        <f>IF(ISNUMBER(Regressions!F169),ROUND(Regressions!F169, 1), NA())</f>
        <v>#N/A</v>
      </c>
      <c r="G159" s="557" t="e">
        <f>IF(ISNUMBER(Regressions!G169),ROUND(Regressions!G169, 1), NA())</f>
        <v>#N/A</v>
      </c>
      <c r="H159" s="558" t="e">
        <f>IF(ISNUMBER(Regressions!H169),ROUND(Regressions!H169, 1), NA())</f>
        <v>#N/A</v>
      </c>
      <c r="I159" s="559" t="e">
        <f>IF(ISNUMBER(Regressions!I169),ROUND(Regressions!I169, 1), NA())</f>
        <v>#N/A</v>
      </c>
      <c r="J159" s="560" t="e">
        <f>IF(ISNUMBER(Regressions!K169),ROUND(Regressions!K169, 1), NA())</f>
        <v>#N/A</v>
      </c>
      <c r="K159" s="556" t="e">
        <f>IF(ISNUMBER(Regressions!L169),ROUND(Regressions!L169, 1), NA())</f>
        <v>#N/A</v>
      </c>
      <c r="L159" s="561" t="e">
        <f>IF(ISNUMBER(Regressions!M169),ROUND(Regressions!M169, 1), NA())</f>
        <v>#N/A</v>
      </c>
      <c r="M159" s="558" t="e">
        <f>IF(ISNUMBER(Regressions!N169),ROUND(Regressions!N169, 1), NA())</f>
        <v>#N/A</v>
      </c>
      <c r="N159" s="559" t="e">
        <f>IF(ISNUMBER(Regressions!O169),ROUND(Regressions!O169, 1), NA())</f>
        <v>#N/A</v>
      </c>
      <c r="O159" s="560" t="e">
        <f>IF(ISNUMBER(Regressions!Q169),ROUND(Regressions!Q169, 1), NA())</f>
        <v>#N/A</v>
      </c>
      <c r="P159" s="556" t="e">
        <f>IF(ISNUMBER(Regressions!R169),ROUND(Regressions!R169, 1), NA())</f>
        <v>#N/A</v>
      </c>
      <c r="Q159" s="562" t="e">
        <f>IF(ISNUMBER(Regressions!S169),ROUND(Regressions!S169, 1), NA())</f>
        <v>#N/A</v>
      </c>
      <c r="R159" s="558" t="e">
        <f>IF(ISNUMBER(Regressions!T169),ROUND(Regressions!T169, 1), NA())</f>
        <v>#N/A</v>
      </c>
      <c r="S159" s="559" t="e">
        <f>IF(ISNUMBER(Regressions!U169),ROUND(Regressions!U169, 1), NA())</f>
        <v>#N/A</v>
      </c>
    </row>
    <row r="160" spans="1:19" x14ac:dyDescent="0.25">
      <c r="A160" s="551" t="str">
        <f>+Introduction!$C$7</f>
        <v>Belize</v>
      </c>
      <c r="B160" s="552">
        <f>IF(ISBLANK(Regressions!B170), " ", Regressions!B170)</f>
        <v>2001</v>
      </c>
      <c r="C160" s="551" t="str">
        <f>HLOOKUP(Introduction!$G$4,nametranslations,29,FALSE)</f>
        <v>Secondary</v>
      </c>
      <c r="D160" s="554">
        <f>IF(ISBLANK(Regressions!D170), " ", Regressions!D170)</f>
        <v>35207</v>
      </c>
      <c r="E160" s="555" t="e">
        <f>IF(ISNUMBER(Regressions!E170),ROUND(Regressions!E170, 1), NA())</f>
        <v>#N/A</v>
      </c>
      <c r="F160" s="556" t="e">
        <f>IF(ISNUMBER(Regressions!F170),ROUND(Regressions!F170, 1), NA())</f>
        <v>#N/A</v>
      </c>
      <c r="G160" s="557" t="e">
        <f>IF(ISNUMBER(Regressions!G170),ROUND(Regressions!G170, 1), NA())</f>
        <v>#N/A</v>
      </c>
      <c r="H160" s="558" t="e">
        <f>IF(ISNUMBER(Regressions!H170),ROUND(Regressions!H170, 1), NA())</f>
        <v>#N/A</v>
      </c>
      <c r="I160" s="559" t="e">
        <f>IF(ISNUMBER(Regressions!I170),ROUND(Regressions!I170, 1), NA())</f>
        <v>#N/A</v>
      </c>
      <c r="J160" s="560" t="e">
        <f>IF(ISNUMBER(Regressions!K170),ROUND(Regressions!K170, 1), NA())</f>
        <v>#N/A</v>
      </c>
      <c r="K160" s="556" t="e">
        <f>IF(ISNUMBER(Regressions!L170),ROUND(Regressions!L170, 1), NA())</f>
        <v>#N/A</v>
      </c>
      <c r="L160" s="561" t="e">
        <f>IF(ISNUMBER(Regressions!M170),ROUND(Regressions!M170, 1), NA())</f>
        <v>#N/A</v>
      </c>
      <c r="M160" s="558" t="e">
        <f>IF(ISNUMBER(Regressions!N170),ROUND(Regressions!N170, 1), NA())</f>
        <v>#N/A</v>
      </c>
      <c r="N160" s="559" t="e">
        <f>IF(ISNUMBER(Regressions!O170),ROUND(Regressions!O170, 1), NA())</f>
        <v>#N/A</v>
      </c>
      <c r="O160" s="560" t="e">
        <f>IF(ISNUMBER(Regressions!Q170),ROUND(Regressions!Q170, 1), NA())</f>
        <v>#N/A</v>
      </c>
      <c r="P160" s="556" t="e">
        <f>IF(ISNUMBER(Regressions!R170),ROUND(Regressions!R170, 1), NA())</f>
        <v>#N/A</v>
      </c>
      <c r="Q160" s="562" t="e">
        <f>IF(ISNUMBER(Regressions!S170),ROUND(Regressions!S170, 1), NA())</f>
        <v>#N/A</v>
      </c>
      <c r="R160" s="558" t="e">
        <f>IF(ISNUMBER(Regressions!T170),ROUND(Regressions!T170, 1), NA())</f>
        <v>#N/A</v>
      </c>
      <c r="S160" s="559" t="e">
        <f>IF(ISNUMBER(Regressions!U170),ROUND(Regressions!U170, 1), NA())</f>
        <v>#N/A</v>
      </c>
    </row>
    <row r="161" spans="1:19" x14ac:dyDescent="0.25">
      <c r="A161" s="551" t="str">
        <f>+Introduction!$C$7</f>
        <v>Belize</v>
      </c>
      <c r="B161" s="552">
        <f>IF(ISBLANK(Regressions!B171), " ", Regressions!B171)</f>
        <v>2002</v>
      </c>
      <c r="C161" s="551" t="str">
        <f>HLOOKUP(Introduction!$G$4,nametranslations,29,FALSE)</f>
        <v>Secondary</v>
      </c>
      <c r="D161" s="554">
        <f>IF(ISBLANK(Regressions!D171), " ", Regressions!D171)</f>
        <v>36099</v>
      </c>
      <c r="E161" s="555" t="e">
        <f>IF(ISNUMBER(Regressions!E171),ROUND(Regressions!E171, 1), NA())</f>
        <v>#N/A</v>
      </c>
      <c r="F161" s="556" t="e">
        <f>IF(ISNUMBER(Regressions!F171),ROUND(Regressions!F171, 1), NA())</f>
        <v>#N/A</v>
      </c>
      <c r="G161" s="557" t="e">
        <f>IF(ISNUMBER(Regressions!G171),ROUND(Regressions!G171, 1), NA())</f>
        <v>#N/A</v>
      </c>
      <c r="H161" s="558" t="e">
        <f>IF(ISNUMBER(Regressions!H171),ROUND(Regressions!H171, 1), NA())</f>
        <v>#N/A</v>
      </c>
      <c r="I161" s="559" t="e">
        <f>IF(ISNUMBER(Regressions!I171),ROUND(Regressions!I171, 1), NA())</f>
        <v>#N/A</v>
      </c>
      <c r="J161" s="560" t="e">
        <f>IF(ISNUMBER(Regressions!K171),ROUND(Regressions!K171, 1), NA())</f>
        <v>#N/A</v>
      </c>
      <c r="K161" s="556" t="e">
        <f>IF(ISNUMBER(Regressions!L171),ROUND(Regressions!L171, 1), NA())</f>
        <v>#N/A</v>
      </c>
      <c r="L161" s="561" t="e">
        <f>IF(ISNUMBER(Regressions!M171),ROUND(Regressions!M171, 1), NA())</f>
        <v>#N/A</v>
      </c>
      <c r="M161" s="558" t="e">
        <f>IF(ISNUMBER(Regressions!N171),ROUND(Regressions!N171, 1), NA())</f>
        <v>#N/A</v>
      </c>
      <c r="N161" s="559" t="e">
        <f>IF(ISNUMBER(Regressions!O171),ROUND(Regressions!O171, 1), NA())</f>
        <v>#N/A</v>
      </c>
      <c r="O161" s="560" t="e">
        <f>IF(ISNUMBER(Regressions!Q171),ROUND(Regressions!Q171, 1), NA())</f>
        <v>#N/A</v>
      </c>
      <c r="P161" s="556" t="e">
        <f>IF(ISNUMBER(Regressions!R171),ROUND(Regressions!R171, 1), NA())</f>
        <v>#N/A</v>
      </c>
      <c r="Q161" s="562" t="e">
        <f>IF(ISNUMBER(Regressions!S171),ROUND(Regressions!S171, 1), NA())</f>
        <v>#N/A</v>
      </c>
      <c r="R161" s="558" t="e">
        <f>IF(ISNUMBER(Regressions!T171),ROUND(Regressions!T171, 1), NA())</f>
        <v>#N/A</v>
      </c>
      <c r="S161" s="559" t="e">
        <f>IF(ISNUMBER(Regressions!U171),ROUND(Regressions!U171, 1), NA())</f>
        <v>#N/A</v>
      </c>
    </row>
    <row r="162" spans="1:19" x14ac:dyDescent="0.25">
      <c r="A162" s="551" t="str">
        <f>+Introduction!$C$7</f>
        <v>Belize</v>
      </c>
      <c r="B162" s="552">
        <f>IF(ISBLANK(Regressions!B172), " ", Regressions!B172)</f>
        <v>2003</v>
      </c>
      <c r="C162" s="551" t="str">
        <f>HLOOKUP(Introduction!$G$4,nametranslations,29,FALSE)</f>
        <v>Secondary</v>
      </c>
      <c r="D162" s="554">
        <f>IF(ISBLANK(Regressions!D172), " ", Regressions!D172)</f>
        <v>37057</v>
      </c>
      <c r="E162" s="555" t="e">
        <f>IF(ISNUMBER(Regressions!E172),ROUND(Regressions!E172, 1), NA())</f>
        <v>#N/A</v>
      </c>
      <c r="F162" s="556" t="e">
        <f>IF(ISNUMBER(Regressions!F172),ROUND(Regressions!F172, 1), NA())</f>
        <v>#N/A</v>
      </c>
      <c r="G162" s="557" t="e">
        <f>IF(ISNUMBER(Regressions!G172),ROUND(Regressions!G172, 1), NA())</f>
        <v>#N/A</v>
      </c>
      <c r="H162" s="558" t="e">
        <f>IF(ISNUMBER(Regressions!H172),ROUND(Regressions!H172, 1), NA())</f>
        <v>#N/A</v>
      </c>
      <c r="I162" s="559" t="e">
        <f>IF(ISNUMBER(Regressions!I172),ROUND(Regressions!I172, 1), NA())</f>
        <v>#N/A</v>
      </c>
      <c r="J162" s="560" t="e">
        <f>IF(ISNUMBER(Regressions!K172),ROUND(Regressions!K172, 1), NA())</f>
        <v>#N/A</v>
      </c>
      <c r="K162" s="556" t="e">
        <f>IF(ISNUMBER(Regressions!L172),ROUND(Regressions!L172, 1), NA())</f>
        <v>#N/A</v>
      </c>
      <c r="L162" s="561" t="e">
        <f>IF(ISNUMBER(Regressions!M172),ROUND(Regressions!M172, 1), NA())</f>
        <v>#N/A</v>
      </c>
      <c r="M162" s="558" t="e">
        <f>IF(ISNUMBER(Regressions!N172),ROUND(Regressions!N172, 1), NA())</f>
        <v>#N/A</v>
      </c>
      <c r="N162" s="559" t="e">
        <f>IF(ISNUMBER(Regressions!O172),ROUND(Regressions!O172, 1), NA())</f>
        <v>#N/A</v>
      </c>
      <c r="O162" s="560" t="e">
        <f>IF(ISNUMBER(Regressions!Q172),ROUND(Regressions!Q172, 1), NA())</f>
        <v>#N/A</v>
      </c>
      <c r="P162" s="556" t="e">
        <f>IF(ISNUMBER(Regressions!R172),ROUND(Regressions!R172, 1), NA())</f>
        <v>#N/A</v>
      </c>
      <c r="Q162" s="562" t="e">
        <f>IF(ISNUMBER(Regressions!S172),ROUND(Regressions!S172, 1), NA())</f>
        <v>#N/A</v>
      </c>
      <c r="R162" s="558" t="e">
        <f>IF(ISNUMBER(Regressions!T172),ROUND(Regressions!T172, 1), NA())</f>
        <v>#N/A</v>
      </c>
      <c r="S162" s="559" t="e">
        <f>IF(ISNUMBER(Regressions!U172),ROUND(Regressions!U172, 1), NA())</f>
        <v>#N/A</v>
      </c>
    </row>
    <row r="163" spans="1:19" x14ac:dyDescent="0.25">
      <c r="A163" s="551" t="str">
        <f>+Introduction!$C$7</f>
        <v>Belize</v>
      </c>
      <c r="B163" s="552">
        <f>IF(ISBLANK(Regressions!B173), " ", Regressions!B173)</f>
        <v>2004</v>
      </c>
      <c r="C163" s="551" t="str">
        <f>HLOOKUP(Introduction!$G$4,nametranslations,29,FALSE)</f>
        <v>Secondary</v>
      </c>
      <c r="D163" s="554">
        <f>IF(ISBLANK(Regressions!D173), " ", Regressions!D173)</f>
        <v>37945</v>
      </c>
      <c r="E163" s="555" t="e">
        <f>IF(ISNUMBER(Regressions!E173),ROUND(Regressions!E173, 1), NA())</f>
        <v>#N/A</v>
      </c>
      <c r="F163" s="556" t="e">
        <f>IF(ISNUMBER(Regressions!F173),ROUND(Regressions!F173, 1), NA())</f>
        <v>#N/A</v>
      </c>
      <c r="G163" s="557" t="e">
        <f>IF(ISNUMBER(Regressions!G173),ROUND(Regressions!G173, 1), NA())</f>
        <v>#N/A</v>
      </c>
      <c r="H163" s="558" t="e">
        <f>IF(ISNUMBER(Regressions!H173),ROUND(Regressions!H173, 1), NA())</f>
        <v>#N/A</v>
      </c>
      <c r="I163" s="559" t="e">
        <f>IF(ISNUMBER(Regressions!I173),ROUND(Regressions!I173, 1), NA())</f>
        <v>#N/A</v>
      </c>
      <c r="J163" s="560" t="e">
        <f>IF(ISNUMBER(Regressions!K173),ROUND(Regressions!K173, 1), NA())</f>
        <v>#N/A</v>
      </c>
      <c r="K163" s="556" t="e">
        <f>IF(ISNUMBER(Regressions!L173),ROUND(Regressions!L173, 1), NA())</f>
        <v>#N/A</v>
      </c>
      <c r="L163" s="561" t="e">
        <f>IF(ISNUMBER(Regressions!M173),ROUND(Regressions!M173, 1), NA())</f>
        <v>#N/A</v>
      </c>
      <c r="M163" s="558" t="e">
        <f>IF(ISNUMBER(Regressions!N173),ROUND(Regressions!N173, 1), NA())</f>
        <v>#N/A</v>
      </c>
      <c r="N163" s="559" t="e">
        <f>IF(ISNUMBER(Regressions!O173),ROUND(Regressions!O173, 1), NA())</f>
        <v>#N/A</v>
      </c>
      <c r="O163" s="560" t="e">
        <f>IF(ISNUMBER(Regressions!Q173),ROUND(Regressions!Q173, 1), NA())</f>
        <v>#N/A</v>
      </c>
      <c r="P163" s="556" t="e">
        <f>IF(ISNUMBER(Regressions!R173),ROUND(Regressions!R173, 1), NA())</f>
        <v>#N/A</v>
      </c>
      <c r="Q163" s="562" t="e">
        <f>IF(ISNUMBER(Regressions!S173),ROUND(Regressions!S173, 1), NA())</f>
        <v>#N/A</v>
      </c>
      <c r="R163" s="558" t="e">
        <f>IF(ISNUMBER(Regressions!T173),ROUND(Regressions!T173, 1), NA())</f>
        <v>#N/A</v>
      </c>
      <c r="S163" s="559" t="e">
        <f>IF(ISNUMBER(Regressions!U173),ROUND(Regressions!U173, 1), NA())</f>
        <v>#N/A</v>
      </c>
    </row>
    <row r="164" spans="1:19" x14ac:dyDescent="0.25">
      <c r="A164" s="551" t="str">
        <f>+Introduction!$C$7</f>
        <v>Belize</v>
      </c>
      <c r="B164" s="552">
        <f>IF(ISBLANK(Regressions!B174), " ", Regressions!B174)</f>
        <v>2005</v>
      </c>
      <c r="C164" s="551" t="str">
        <f>HLOOKUP(Introduction!$G$4,nametranslations,29,FALSE)</f>
        <v>Secondary</v>
      </c>
      <c r="D164" s="554">
        <f>IF(ISBLANK(Regressions!D174), " ", Regressions!D174)</f>
        <v>38776</v>
      </c>
      <c r="E164" s="555" t="e">
        <f>IF(ISNUMBER(Regressions!E174),ROUND(Regressions!E174, 1), NA())</f>
        <v>#N/A</v>
      </c>
      <c r="F164" s="556" t="e">
        <f>IF(ISNUMBER(Regressions!F174),ROUND(Regressions!F174, 1), NA())</f>
        <v>#N/A</v>
      </c>
      <c r="G164" s="557" t="e">
        <f>IF(ISNUMBER(Regressions!G174),ROUND(Regressions!G174, 1), NA())</f>
        <v>#N/A</v>
      </c>
      <c r="H164" s="558" t="e">
        <f>IF(ISNUMBER(Regressions!H174),ROUND(Regressions!H174, 1), NA())</f>
        <v>#N/A</v>
      </c>
      <c r="I164" s="559" t="e">
        <f>IF(ISNUMBER(Regressions!I174),ROUND(Regressions!I174, 1), NA())</f>
        <v>#N/A</v>
      </c>
      <c r="J164" s="560" t="e">
        <f>IF(ISNUMBER(Regressions!K174),ROUND(Regressions!K174, 1), NA())</f>
        <v>#N/A</v>
      </c>
      <c r="K164" s="556" t="e">
        <f>IF(ISNUMBER(Regressions!L174),ROUND(Regressions!L174, 1), NA())</f>
        <v>#N/A</v>
      </c>
      <c r="L164" s="561" t="e">
        <f>IF(ISNUMBER(Regressions!M174),ROUND(Regressions!M174, 1), NA())</f>
        <v>#N/A</v>
      </c>
      <c r="M164" s="558" t="e">
        <f>IF(ISNUMBER(Regressions!N174),ROUND(Regressions!N174, 1), NA())</f>
        <v>#N/A</v>
      </c>
      <c r="N164" s="559" t="e">
        <f>IF(ISNUMBER(Regressions!O174),ROUND(Regressions!O174, 1), NA())</f>
        <v>#N/A</v>
      </c>
      <c r="O164" s="560" t="e">
        <f>IF(ISNUMBER(Regressions!Q174),ROUND(Regressions!Q174, 1), NA())</f>
        <v>#N/A</v>
      </c>
      <c r="P164" s="556" t="e">
        <f>IF(ISNUMBER(Regressions!R174),ROUND(Regressions!R174, 1), NA())</f>
        <v>#N/A</v>
      </c>
      <c r="Q164" s="562" t="e">
        <f>IF(ISNUMBER(Regressions!S174),ROUND(Regressions!S174, 1), NA())</f>
        <v>#N/A</v>
      </c>
      <c r="R164" s="558" t="e">
        <f>IF(ISNUMBER(Regressions!T174),ROUND(Regressions!T174, 1), NA())</f>
        <v>#N/A</v>
      </c>
      <c r="S164" s="559" t="e">
        <f>IF(ISNUMBER(Regressions!U174),ROUND(Regressions!U174, 1), NA())</f>
        <v>#N/A</v>
      </c>
    </row>
    <row r="165" spans="1:19" x14ac:dyDescent="0.25">
      <c r="A165" s="551" t="str">
        <f>+Introduction!$C$7</f>
        <v>Belize</v>
      </c>
      <c r="B165" s="552">
        <f>IF(ISBLANK(Regressions!B175), " ", Regressions!B175)</f>
        <v>2006</v>
      </c>
      <c r="C165" s="551" t="str">
        <f>HLOOKUP(Introduction!$G$4,nametranslations,29,FALSE)</f>
        <v>Secondary</v>
      </c>
      <c r="D165" s="554">
        <f>IF(ISBLANK(Regressions!D175), " ", Regressions!D175)</f>
        <v>39536</v>
      </c>
      <c r="E165" s="555" t="e">
        <f>IF(ISNUMBER(Regressions!E175),ROUND(Regressions!E175, 1), NA())</f>
        <v>#N/A</v>
      </c>
      <c r="F165" s="556" t="e">
        <f>IF(ISNUMBER(Regressions!F175),ROUND(Regressions!F175, 1), NA())</f>
        <v>#N/A</v>
      </c>
      <c r="G165" s="557" t="e">
        <f>IF(ISNUMBER(Regressions!G175),ROUND(Regressions!G175, 1), NA())</f>
        <v>#N/A</v>
      </c>
      <c r="H165" s="558" t="e">
        <f>IF(ISNUMBER(Regressions!H175),ROUND(Regressions!H175, 1), NA())</f>
        <v>#N/A</v>
      </c>
      <c r="I165" s="559" t="e">
        <f>IF(ISNUMBER(Regressions!I175),ROUND(Regressions!I175, 1), NA())</f>
        <v>#N/A</v>
      </c>
      <c r="J165" s="560" t="e">
        <f>IF(ISNUMBER(Regressions!K175),ROUND(Regressions!K175, 1), NA())</f>
        <v>#N/A</v>
      </c>
      <c r="K165" s="556" t="e">
        <f>IF(ISNUMBER(Regressions!L175),ROUND(Regressions!L175, 1), NA())</f>
        <v>#N/A</v>
      </c>
      <c r="L165" s="561" t="e">
        <f>IF(ISNUMBER(Regressions!M175),ROUND(Regressions!M175, 1), NA())</f>
        <v>#N/A</v>
      </c>
      <c r="M165" s="558" t="e">
        <f>IF(ISNUMBER(Regressions!N175),ROUND(Regressions!N175, 1), NA())</f>
        <v>#N/A</v>
      </c>
      <c r="N165" s="559" t="e">
        <f>IF(ISNUMBER(Regressions!O175),ROUND(Regressions!O175, 1), NA())</f>
        <v>#N/A</v>
      </c>
      <c r="O165" s="560" t="e">
        <f>IF(ISNUMBER(Regressions!Q175),ROUND(Regressions!Q175, 1), NA())</f>
        <v>#N/A</v>
      </c>
      <c r="P165" s="556" t="e">
        <f>IF(ISNUMBER(Regressions!R175),ROUND(Regressions!R175, 1), NA())</f>
        <v>#N/A</v>
      </c>
      <c r="Q165" s="562" t="e">
        <f>IF(ISNUMBER(Regressions!S175),ROUND(Regressions!S175, 1), NA())</f>
        <v>#N/A</v>
      </c>
      <c r="R165" s="558" t="e">
        <f>IF(ISNUMBER(Regressions!T175),ROUND(Regressions!T175, 1), NA())</f>
        <v>#N/A</v>
      </c>
      <c r="S165" s="559" t="e">
        <f>IF(ISNUMBER(Regressions!U175),ROUND(Regressions!U175, 1), NA())</f>
        <v>#N/A</v>
      </c>
    </row>
    <row r="166" spans="1:19" x14ac:dyDescent="0.25">
      <c r="A166" s="551" t="str">
        <f>+Introduction!$C$7</f>
        <v>Belize</v>
      </c>
      <c r="B166" s="552">
        <f>IF(ISBLANK(Regressions!B176), " ", Regressions!B176)</f>
        <v>2007</v>
      </c>
      <c r="C166" s="551" t="str">
        <f>HLOOKUP(Introduction!$G$4,nametranslations,29,FALSE)</f>
        <v>Secondary</v>
      </c>
      <c r="D166" s="554">
        <f>IF(ISBLANK(Regressions!D176), " ", Regressions!D176)</f>
        <v>40370</v>
      </c>
      <c r="E166" s="555" t="e">
        <f>IF(ISNUMBER(Regressions!E176),ROUND(Regressions!E176, 1), NA())</f>
        <v>#N/A</v>
      </c>
      <c r="F166" s="556" t="e">
        <f>IF(ISNUMBER(Regressions!F176),ROUND(Regressions!F176, 1), NA())</f>
        <v>#N/A</v>
      </c>
      <c r="G166" s="557" t="e">
        <f>IF(ISNUMBER(Regressions!G176),ROUND(Regressions!G176, 1), NA())</f>
        <v>#N/A</v>
      </c>
      <c r="H166" s="558" t="e">
        <f>IF(ISNUMBER(Regressions!H176),ROUND(Regressions!H176, 1), NA())</f>
        <v>#N/A</v>
      </c>
      <c r="I166" s="559" t="e">
        <f>IF(ISNUMBER(Regressions!I176),ROUND(Regressions!I176, 1), NA())</f>
        <v>#N/A</v>
      </c>
      <c r="J166" s="560" t="e">
        <f>IF(ISNUMBER(Regressions!K176),ROUND(Regressions!K176, 1), NA())</f>
        <v>#N/A</v>
      </c>
      <c r="K166" s="556" t="e">
        <f>IF(ISNUMBER(Regressions!L176),ROUND(Regressions!L176, 1), NA())</f>
        <v>#N/A</v>
      </c>
      <c r="L166" s="561" t="e">
        <f>IF(ISNUMBER(Regressions!M176),ROUND(Regressions!M176, 1), NA())</f>
        <v>#N/A</v>
      </c>
      <c r="M166" s="558" t="e">
        <f>IF(ISNUMBER(Regressions!N176),ROUND(Regressions!N176, 1), NA())</f>
        <v>#N/A</v>
      </c>
      <c r="N166" s="559" t="e">
        <f>IF(ISNUMBER(Regressions!O176),ROUND(Regressions!O176, 1), NA())</f>
        <v>#N/A</v>
      </c>
      <c r="O166" s="560" t="e">
        <f>IF(ISNUMBER(Regressions!Q176),ROUND(Regressions!Q176, 1), NA())</f>
        <v>#N/A</v>
      </c>
      <c r="P166" s="556" t="e">
        <f>IF(ISNUMBER(Regressions!R176),ROUND(Regressions!R176, 1), NA())</f>
        <v>#N/A</v>
      </c>
      <c r="Q166" s="562" t="e">
        <f>IF(ISNUMBER(Regressions!S176),ROUND(Regressions!S176, 1), NA())</f>
        <v>#N/A</v>
      </c>
      <c r="R166" s="558" t="e">
        <f>IF(ISNUMBER(Regressions!T176),ROUND(Regressions!T176, 1), NA())</f>
        <v>#N/A</v>
      </c>
      <c r="S166" s="559" t="e">
        <f>IF(ISNUMBER(Regressions!U176),ROUND(Regressions!U176, 1), NA())</f>
        <v>#N/A</v>
      </c>
    </row>
    <row r="167" spans="1:19" x14ac:dyDescent="0.25">
      <c r="A167" s="551" t="str">
        <f>+Introduction!$C$7</f>
        <v>Belize</v>
      </c>
      <c r="B167" s="552">
        <f>IF(ISBLANK(Regressions!B177), " ", Regressions!B177)</f>
        <v>2008</v>
      </c>
      <c r="C167" s="551" t="str">
        <f>HLOOKUP(Introduction!$G$4,nametranslations,29,FALSE)</f>
        <v>Secondary</v>
      </c>
      <c r="D167" s="554">
        <f>IF(ISBLANK(Regressions!D177), " ", Regressions!D177)</f>
        <v>41268</v>
      </c>
      <c r="E167" s="555" t="e">
        <f>IF(ISNUMBER(Regressions!E177),ROUND(Regressions!E177, 1), NA())</f>
        <v>#N/A</v>
      </c>
      <c r="F167" s="556" t="e">
        <f>IF(ISNUMBER(Regressions!F177),ROUND(Regressions!F177, 1), NA())</f>
        <v>#N/A</v>
      </c>
      <c r="G167" s="557" t="e">
        <f>IF(ISNUMBER(Regressions!G177),ROUND(Regressions!G177, 1), NA())</f>
        <v>#N/A</v>
      </c>
      <c r="H167" s="558" t="e">
        <f>IF(ISNUMBER(Regressions!H177),ROUND(Regressions!H177, 1), NA())</f>
        <v>#N/A</v>
      </c>
      <c r="I167" s="559" t="e">
        <f>IF(ISNUMBER(Regressions!I177),ROUND(Regressions!I177, 1), NA())</f>
        <v>#N/A</v>
      </c>
      <c r="J167" s="560" t="e">
        <f>IF(ISNUMBER(Regressions!K177),ROUND(Regressions!K177, 1), NA())</f>
        <v>#N/A</v>
      </c>
      <c r="K167" s="556" t="e">
        <f>IF(ISNUMBER(Regressions!L177),ROUND(Regressions!L177, 1), NA())</f>
        <v>#N/A</v>
      </c>
      <c r="L167" s="561" t="e">
        <f>IF(ISNUMBER(Regressions!M177),ROUND(Regressions!M177, 1), NA())</f>
        <v>#N/A</v>
      </c>
      <c r="M167" s="558" t="e">
        <f>IF(ISNUMBER(Regressions!N177),ROUND(Regressions!N177, 1), NA())</f>
        <v>#N/A</v>
      </c>
      <c r="N167" s="559" t="e">
        <f>IF(ISNUMBER(Regressions!O177),ROUND(Regressions!O177, 1), NA())</f>
        <v>#N/A</v>
      </c>
      <c r="O167" s="560" t="e">
        <f>IF(ISNUMBER(Regressions!Q177),ROUND(Regressions!Q177, 1), NA())</f>
        <v>#N/A</v>
      </c>
      <c r="P167" s="556" t="e">
        <f>IF(ISNUMBER(Regressions!R177),ROUND(Regressions!R177, 1), NA())</f>
        <v>#N/A</v>
      </c>
      <c r="Q167" s="562" t="e">
        <f>IF(ISNUMBER(Regressions!S177),ROUND(Regressions!S177, 1), NA())</f>
        <v>#N/A</v>
      </c>
      <c r="R167" s="558" t="e">
        <f>IF(ISNUMBER(Regressions!T177),ROUND(Regressions!T177, 1), NA())</f>
        <v>#N/A</v>
      </c>
      <c r="S167" s="559" t="e">
        <f>IF(ISNUMBER(Regressions!U177),ROUND(Regressions!U177, 1), NA())</f>
        <v>#N/A</v>
      </c>
    </row>
    <row r="168" spans="1:19" x14ac:dyDescent="0.25">
      <c r="A168" s="551" t="str">
        <f>+Introduction!$C$7</f>
        <v>Belize</v>
      </c>
      <c r="B168" s="552">
        <f>IF(ISBLANK(Regressions!B178), " ", Regressions!B178)</f>
        <v>2009</v>
      </c>
      <c r="C168" s="551" t="str">
        <f>HLOOKUP(Introduction!$G$4,nametranslations,29,FALSE)</f>
        <v>Secondary</v>
      </c>
      <c r="D168" s="554">
        <f>IF(ISBLANK(Regressions!D178), " ", Regressions!D178)</f>
        <v>42232</v>
      </c>
      <c r="E168" s="555" t="e">
        <f>IF(ISNUMBER(Regressions!E178),ROUND(Regressions!E178, 1), NA())</f>
        <v>#N/A</v>
      </c>
      <c r="F168" s="556" t="e">
        <f>IF(ISNUMBER(Regressions!F178),ROUND(Regressions!F178, 1), NA())</f>
        <v>#N/A</v>
      </c>
      <c r="G168" s="557" t="e">
        <f>IF(ISNUMBER(Regressions!G178),ROUND(Regressions!G178, 1), NA())</f>
        <v>#N/A</v>
      </c>
      <c r="H168" s="558" t="e">
        <f>IF(ISNUMBER(Regressions!H178),ROUND(Regressions!H178, 1), NA())</f>
        <v>#N/A</v>
      </c>
      <c r="I168" s="559" t="e">
        <f>IF(ISNUMBER(Regressions!I178),ROUND(Regressions!I178, 1), NA())</f>
        <v>#N/A</v>
      </c>
      <c r="J168" s="560" t="e">
        <f>IF(ISNUMBER(Regressions!K178),ROUND(Regressions!K178, 1), NA())</f>
        <v>#N/A</v>
      </c>
      <c r="K168" s="556" t="e">
        <f>IF(ISNUMBER(Regressions!L178),ROUND(Regressions!L178, 1), NA())</f>
        <v>#N/A</v>
      </c>
      <c r="L168" s="561" t="e">
        <f>IF(ISNUMBER(Regressions!M178),ROUND(Regressions!M178, 1), NA())</f>
        <v>#N/A</v>
      </c>
      <c r="M168" s="558" t="e">
        <f>IF(ISNUMBER(Regressions!N178),ROUND(Regressions!N178, 1), NA())</f>
        <v>#N/A</v>
      </c>
      <c r="N168" s="559" t="e">
        <f>IF(ISNUMBER(Regressions!O178),ROUND(Regressions!O178, 1), NA())</f>
        <v>#N/A</v>
      </c>
      <c r="O168" s="560" t="e">
        <f>IF(ISNUMBER(Regressions!Q178),ROUND(Regressions!Q178, 1), NA())</f>
        <v>#N/A</v>
      </c>
      <c r="P168" s="556" t="e">
        <f>IF(ISNUMBER(Regressions!R178),ROUND(Regressions!R178, 1), NA())</f>
        <v>#N/A</v>
      </c>
      <c r="Q168" s="562" t="e">
        <f>IF(ISNUMBER(Regressions!S178),ROUND(Regressions!S178, 1), NA())</f>
        <v>#N/A</v>
      </c>
      <c r="R168" s="558" t="e">
        <f>IF(ISNUMBER(Regressions!T178),ROUND(Regressions!T178, 1), NA())</f>
        <v>#N/A</v>
      </c>
      <c r="S168" s="559" t="e">
        <f>IF(ISNUMBER(Regressions!U178),ROUND(Regressions!U178, 1), NA())</f>
        <v>#N/A</v>
      </c>
    </row>
    <row r="169" spans="1:19" x14ac:dyDescent="0.25">
      <c r="A169" s="551" t="str">
        <f>+Introduction!$C$7</f>
        <v>Belize</v>
      </c>
      <c r="B169" s="552">
        <f>IF(ISBLANK(Regressions!B179), " ", Regressions!B179)</f>
        <v>2010</v>
      </c>
      <c r="C169" s="551" t="str">
        <f>HLOOKUP(Introduction!$G$4,nametranslations,29,FALSE)</f>
        <v>Secondary</v>
      </c>
      <c r="D169" s="554">
        <f>IF(ISBLANK(Regressions!D179), " ", Regressions!D179)</f>
        <v>43347</v>
      </c>
      <c r="E169" s="555" t="e">
        <f>IF(ISNUMBER(Regressions!E179),ROUND(Regressions!E179, 1), NA())</f>
        <v>#N/A</v>
      </c>
      <c r="F169" s="556" t="e">
        <f>IF(ISNUMBER(Regressions!F179),ROUND(Regressions!F179, 1), NA())</f>
        <v>#N/A</v>
      </c>
      <c r="G169" s="557" t="e">
        <f>IF(ISNUMBER(Regressions!G179),ROUND(Regressions!G179, 1), NA())</f>
        <v>#N/A</v>
      </c>
      <c r="H169" s="558" t="e">
        <f>IF(ISNUMBER(Regressions!H179),ROUND(Regressions!H179, 1), NA())</f>
        <v>#N/A</v>
      </c>
      <c r="I169" s="559" t="e">
        <f>IF(ISNUMBER(Regressions!I179),ROUND(Regressions!I179, 1), NA())</f>
        <v>#N/A</v>
      </c>
      <c r="J169" s="560" t="e">
        <f>IF(ISNUMBER(Regressions!K179),ROUND(Regressions!K179, 1), NA())</f>
        <v>#N/A</v>
      </c>
      <c r="K169" s="556" t="e">
        <f>IF(ISNUMBER(Regressions!L179),ROUND(Regressions!L179, 1), NA())</f>
        <v>#N/A</v>
      </c>
      <c r="L169" s="561" t="e">
        <f>IF(ISNUMBER(Regressions!M179),ROUND(Regressions!M179, 1), NA())</f>
        <v>#N/A</v>
      </c>
      <c r="M169" s="558" t="e">
        <f>IF(ISNUMBER(Regressions!N179),ROUND(Regressions!N179, 1), NA())</f>
        <v>#N/A</v>
      </c>
      <c r="N169" s="559" t="e">
        <f>IF(ISNUMBER(Regressions!O179),ROUND(Regressions!O179, 1), NA())</f>
        <v>#N/A</v>
      </c>
      <c r="O169" s="560" t="e">
        <f>IF(ISNUMBER(Regressions!Q179),ROUND(Regressions!Q179, 1), NA())</f>
        <v>#N/A</v>
      </c>
      <c r="P169" s="556" t="e">
        <f>IF(ISNUMBER(Regressions!R179),ROUND(Regressions!R179, 1), NA())</f>
        <v>#N/A</v>
      </c>
      <c r="Q169" s="562" t="e">
        <f>IF(ISNUMBER(Regressions!S179),ROUND(Regressions!S179, 1), NA())</f>
        <v>#N/A</v>
      </c>
      <c r="R169" s="558" t="e">
        <f>IF(ISNUMBER(Regressions!T179),ROUND(Regressions!T179, 1), NA())</f>
        <v>#N/A</v>
      </c>
      <c r="S169" s="559" t="e">
        <f>IF(ISNUMBER(Regressions!U179),ROUND(Regressions!U179, 1), NA())</f>
        <v>#N/A</v>
      </c>
    </row>
    <row r="170" spans="1:19" x14ac:dyDescent="0.25">
      <c r="A170" s="551" t="str">
        <f>+Introduction!$C$7</f>
        <v>Belize</v>
      </c>
      <c r="B170" s="552">
        <f>IF(ISBLANK(Regressions!B180), " ", Regressions!B180)</f>
        <v>2011</v>
      </c>
      <c r="C170" s="551" t="str">
        <f>HLOOKUP(Introduction!$G$4,nametranslations,29,FALSE)</f>
        <v>Secondary</v>
      </c>
      <c r="D170" s="554">
        <f>IF(ISBLANK(Regressions!D180), " ", Regressions!D180)</f>
        <v>44155</v>
      </c>
      <c r="E170" s="555" t="e">
        <f>IF(ISNUMBER(Regressions!E180),ROUND(Regressions!E180, 1), NA())</f>
        <v>#N/A</v>
      </c>
      <c r="F170" s="556" t="e">
        <f>IF(ISNUMBER(Regressions!F180),ROUND(Regressions!F180, 1), NA())</f>
        <v>#N/A</v>
      </c>
      <c r="G170" s="557" t="e">
        <f>IF(ISNUMBER(Regressions!G180),ROUND(Regressions!G180, 1), NA())</f>
        <v>#N/A</v>
      </c>
      <c r="H170" s="558" t="e">
        <f>IF(ISNUMBER(Regressions!H180),ROUND(Regressions!H180, 1), NA())</f>
        <v>#N/A</v>
      </c>
      <c r="I170" s="559" t="e">
        <f>IF(ISNUMBER(Regressions!I180),ROUND(Regressions!I180, 1), NA())</f>
        <v>#N/A</v>
      </c>
      <c r="J170" s="560" t="e">
        <f>IF(ISNUMBER(Regressions!K180),ROUND(Regressions!K180, 1), NA())</f>
        <v>#N/A</v>
      </c>
      <c r="K170" s="556" t="e">
        <f>IF(ISNUMBER(Regressions!L180),ROUND(Regressions!L180, 1), NA())</f>
        <v>#N/A</v>
      </c>
      <c r="L170" s="561" t="e">
        <f>IF(ISNUMBER(Regressions!M180),ROUND(Regressions!M180, 1), NA())</f>
        <v>#N/A</v>
      </c>
      <c r="M170" s="558" t="e">
        <f>IF(ISNUMBER(Regressions!N180),ROUND(Regressions!N180, 1), NA())</f>
        <v>#N/A</v>
      </c>
      <c r="N170" s="559" t="e">
        <f>IF(ISNUMBER(Regressions!O180),ROUND(Regressions!O180, 1), NA())</f>
        <v>#N/A</v>
      </c>
      <c r="O170" s="560" t="e">
        <f>IF(ISNUMBER(Regressions!Q180),ROUND(Regressions!Q180, 1), NA())</f>
        <v>#N/A</v>
      </c>
      <c r="P170" s="556" t="e">
        <f>IF(ISNUMBER(Regressions!R180),ROUND(Regressions!R180, 1), NA())</f>
        <v>#N/A</v>
      </c>
      <c r="Q170" s="562" t="e">
        <f>IF(ISNUMBER(Regressions!S180),ROUND(Regressions!S180, 1), NA())</f>
        <v>#N/A</v>
      </c>
      <c r="R170" s="558" t="e">
        <f>IF(ISNUMBER(Regressions!T180),ROUND(Regressions!T180, 1), NA())</f>
        <v>#N/A</v>
      </c>
      <c r="S170" s="559" t="e">
        <f>IF(ISNUMBER(Regressions!U180),ROUND(Regressions!U180, 1), NA())</f>
        <v>#N/A</v>
      </c>
    </row>
    <row r="171" spans="1:19" x14ac:dyDescent="0.25">
      <c r="A171" s="551" t="str">
        <f>+Introduction!$C$7</f>
        <v>Belize</v>
      </c>
      <c r="B171" s="552">
        <f>IF(ISBLANK(Regressions!B181), " ", Regressions!B181)</f>
        <v>2012</v>
      </c>
      <c r="C171" s="551" t="str">
        <f>HLOOKUP(Introduction!$G$4,nametranslations,29,FALSE)</f>
        <v>Secondary</v>
      </c>
      <c r="D171" s="554">
        <f>IF(ISBLANK(Regressions!D181), " ", Regressions!D181)</f>
        <v>44907</v>
      </c>
      <c r="E171" s="555" t="e">
        <f>IF(ISNUMBER(Regressions!E181),ROUND(Regressions!E181, 1), NA())</f>
        <v>#N/A</v>
      </c>
      <c r="F171" s="556" t="e">
        <f>IF(ISNUMBER(Regressions!F181),ROUND(Regressions!F181, 1), NA())</f>
        <v>#N/A</v>
      </c>
      <c r="G171" s="557" t="e">
        <f>IF(ISNUMBER(Regressions!G181),ROUND(Regressions!G181, 1), NA())</f>
        <v>#N/A</v>
      </c>
      <c r="H171" s="558" t="e">
        <f>IF(ISNUMBER(Regressions!H181),ROUND(Regressions!H181, 1), NA())</f>
        <v>#N/A</v>
      </c>
      <c r="I171" s="559" t="e">
        <f>IF(ISNUMBER(Regressions!I181),ROUND(Regressions!I181, 1), NA())</f>
        <v>#N/A</v>
      </c>
      <c r="J171" s="560" t="e">
        <f>IF(ISNUMBER(Regressions!K181),ROUND(Regressions!K181, 1), NA())</f>
        <v>#N/A</v>
      </c>
      <c r="K171" s="556" t="e">
        <f>IF(ISNUMBER(Regressions!L181),ROUND(Regressions!L181, 1), NA())</f>
        <v>#N/A</v>
      </c>
      <c r="L171" s="561" t="e">
        <f>IF(ISNUMBER(Regressions!M181),ROUND(Regressions!M181, 1), NA())</f>
        <v>#N/A</v>
      </c>
      <c r="M171" s="558" t="e">
        <f>IF(ISNUMBER(Regressions!N181),ROUND(Regressions!N181, 1), NA())</f>
        <v>#N/A</v>
      </c>
      <c r="N171" s="559" t="e">
        <f>IF(ISNUMBER(Regressions!O181),ROUND(Regressions!O181, 1), NA())</f>
        <v>#N/A</v>
      </c>
      <c r="O171" s="560" t="e">
        <f>IF(ISNUMBER(Regressions!Q181),ROUND(Regressions!Q181, 1), NA())</f>
        <v>#N/A</v>
      </c>
      <c r="P171" s="556" t="e">
        <f>IF(ISNUMBER(Regressions!R181),ROUND(Regressions!R181, 1), NA())</f>
        <v>#N/A</v>
      </c>
      <c r="Q171" s="562" t="e">
        <f>IF(ISNUMBER(Regressions!S181),ROUND(Regressions!S181, 1), NA())</f>
        <v>#N/A</v>
      </c>
      <c r="R171" s="558" t="e">
        <f>IF(ISNUMBER(Regressions!T181),ROUND(Regressions!T181, 1), NA())</f>
        <v>#N/A</v>
      </c>
      <c r="S171" s="559" t="e">
        <f>IF(ISNUMBER(Regressions!U181),ROUND(Regressions!U181, 1), NA())</f>
        <v>#N/A</v>
      </c>
    </row>
    <row r="172" spans="1:19" x14ac:dyDescent="0.25">
      <c r="A172" s="551" t="str">
        <f>+Introduction!$C$7</f>
        <v>Belize</v>
      </c>
      <c r="B172" s="552">
        <f>IF(ISBLANK(Regressions!B182), " ", Regressions!B182)</f>
        <v>2013</v>
      </c>
      <c r="C172" s="551" t="str">
        <f>HLOOKUP(Introduction!$G$4,nametranslations,29,FALSE)</f>
        <v>Secondary</v>
      </c>
      <c r="D172" s="554">
        <f>IF(ISBLANK(Regressions!D182), " ", Regressions!D182)</f>
        <v>45591</v>
      </c>
      <c r="E172" s="555" t="e">
        <f>IF(ISNUMBER(Regressions!E182),ROUND(Regressions!E182, 1), NA())</f>
        <v>#N/A</v>
      </c>
      <c r="F172" s="556" t="e">
        <f>IF(ISNUMBER(Regressions!F182),ROUND(Regressions!F182, 1), NA())</f>
        <v>#N/A</v>
      </c>
      <c r="G172" s="557" t="e">
        <f>IF(ISNUMBER(Regressions!G182),ROUND(Regressions!G182, 1), NA())</f>
        <v>#N/A</v>
      </c>
      <c r="H172" s="558" t="e">
        <f>IF(ISNUMBER(Regressions!H182),ROUND(Regressions!H182, 1), NA())</f>
        <v>#N/A</v>
      </c>
      <c r="I172" s="559" t="e">
        <f>IF(ISNUMBER(Regressions!I182),ROUND(Regressions!I182, 1), NA())</f>
        <v>#N/A</v>
      </c>
      <c r="J172" s="560" t="e">
        <f>IF(ISNUMBER(Regressions!K182),ROUND(Regressions!K182, 1), NA())</f>
        <v>#N/A</v>
      </c>
      <c r="K172" s="556" t="e">
        <f>IF(ISNUMBER(Regressions!L182),ROUND(Regressions!L182, 1), NA())</f>
        <v>#N/A</v>
      </c>
      <c r="L172" s="561" t="e">
        <f>IF(ISNUMBER(Regressions!M182),ROUND(Regressions!M182, 1), NA())</f>
        <v>#N/A</v>
      </c>
      <c r="M172" s="558" t="e">
        <f>IF(ISNUMBER(Regressions!N182),ROUND(Regressions!N182, 1), NA())</f>
        <v>#N/A</v>
      </c>
      <c r="N172" s="559" t="e">
        <f>IF(ISNUMBER(Regressions!O182),ROUND(Regressions!O182, 1), NA())</f>
        <v>#N/A</v>
      </c>
      <c r="O172" s="560" t="e">
        <f>IF(ISNUMBER(Regressions!Q182),ROUND(Regressions!Q182, 1), NA())</f>
        <v>#N/A</v>
      </c>
      <c r="P172" s="556" t="e">
        <f>IF(ISNUMBER(Regressions!R182),ROUND(Regressions!R182, 1), NA())</f>
        <v>#N/A</v>
      </c>
      <c r="Q172" s="562" t="e">
        <f>IF(ISNUMBER(Regressions!S182),ROUND(Regressions!S182, 1), NA())</f>
        <v>#N/A</v>
      </c>
      <c r="R172" s="558" t="e">
        <f>IF(ISNUMBER(Regressions!T182),ROUND(Regressions!T182, 1), NA())</f>
        <v>#N/A</v>
      </c>
      <c r="S172" s="559" t="e">
        <f>IF(ISNUMBER(Regressions!U182),ROUND(Regressions!U182, 1), NA())</f>
        <v>#N/A</v>
      </c>
    </row>
    <row r="173" spans="1:19" x14ac:dyDescent="0.25">
      <c r="A173" s="551" t="str">
        <f>+Introduction!$C$7</f>
        <v>Belize</v>
      </c>
      <c r="B173" s="552">
        <f>IF(ISBLANK(Regressions!B183), " ", Regressions!B183)</f>
        <v>2014</v>
      </c>
      <c r="C173" s="551" t="str">
        <f>HLOOKUP(Introduction!$G$4,nametranslations,29,FALSE)</f>
        <v>Secondary</v>
      </c>
      <c r="D173" s="554">
        <f>IF(ISBLANK(Regressions!D183), " ", Regressions!D183)</f>
        <v>46162</v>
      </c>
      <c r="E173" s="555" t="e">
        <f>IF(ISNUMBER(Regressions!E183),ROUND(Regressions!E183, 1), NA())</f>
        <v>#N/A</v>
      </c>
      <c r="F173" s="556" t="e">
        <f>IF(ISNUMBER(Regressions!F183),ROUND(Regressions!F183, 1), NA())</f>
        <v>#N/A</v>
      </c>
      <c r="G173" s="557" t="e">
        <f>IF(ISNUMBER(Regressions!G183),ROUND(Regressions!G183, 1), NA())</f>
        <v>#N/A</v>
      </c>
      <c r="H173" s="558" t="e">
        <f>IF(ISNUMBER(Regressions!H183),ROUND(Regressions!H183, 1), NA())</f>
        <v>#N/A</v>
      </c>
      <c r="I173" s="559" t="e">
        <f>IF(ISNUMBER(Regressions!I183),ROUND(Regressions!I183, 1), NA())</f>
        <v>#N/A</v>
      </c>
      <c r="J173" s="560" t="e">
        <f>IF(ISNUMBER(Regressions!K183),ROUND(Regressions!K183, 1), NA())</f>
        <v>#N/A</v>
      </c>
      <c r="K173" s="556" t="e">
        <f>IF(ISNUMBER(Regressions!L183),ROUND(Regressions!L183, 1), NA())</f>
        <v>#N/A</v>
      </c>
      <c r="L173" s="561" t="e">
        <f>IF(ISNUMBER(Regressions!M183),ROUND(Regressions!M183, 1), NA())</f>
        <v>#N/A</v>
      </c>
      <c r="M173" s="558" t="e">
        <f>IF(ISNUMBER(Regressions!N183),ROUND(Regressions!N183, 1), NA())</f>
        <v>#N/A</v>
      </c>
      <c r="N173" s="559" t="e">
        <f>IF(ISNUMBER(Regressions!O183),ROUND(Regressions!O183, 1), NA())</f>
        <v>#N/A</v>
      </c>
      <c r="O173" s="560" t="e">
        <f>IF(ISNUMBER(Regressions!Q183),ROUND(Regressions!Q183, 1), NA())</f>
        <v>#N/A</v>
      </c>
      <c r="P173" s="556" t="e">
        <f>IF(ISNUMBER(Regressions!R183),ROUND(Regressions!R183, 1), NA())</f>
        <v>#N/A</v>
      </c>
      <c r="Q173" s="562" t="e">
        <f>IF(ISNUMBER(Regressions!S183),ROUND(Regressions!S183, 1), NA())</f>
        <v>#N/A</v>
      </c>
      <c r="R173" s="558" t="e">
        <f>IF(ISNUMBER(Regressions!T183),ROUND(Regressions!T183, 1), NA())</f>
        <v>#N/A</v>
      </c>
      <c r="S173" s="559" t="e">
        <f>IF(ISNUMBER(Regressions!U183),ROUND(Regressions!U183, 1), NA())</f>
        <v>#N/A</v>
      </c>
    </row>
    <row r="174" spans="1:19" x14ac:dyDescent="0.25">
      <c r="A174" s="551" t="str">
        <f>+Introduction!$C$7</f>
        <v>Belize</v>
      </c>
      <c r="B174" s="552">
        <f>IF(ISBLANK(Regressions!B184), " ", Regressions!B184)</f>
        <v>2015</v>
      </c>
      <c r="C174" s="551" t="str">
        <f>HLOOKUP(Introduction!$G$4,nametranslations,29,FALSE)</f>
        <v>Secondary</v>
      </c>
      <c r="D174" s="554">
        <f>IF(ISBLANK(Regressions!D184), " ", Regressions!D184)</f>
        <v>46567</v>
      </c>
      <c r="E174" s="555" t="e">
        <f>IF(ISNUMBER(Regressions!E184),ROUND(Regressions!E184, 1), NA())</f>
        <v>#N/A</v>
      </c>
      <c r="F174" s="556" t="e">
        <f>IF(ISNUMBER(Regressions!F184),ROUND(Regressions!F184, 1), NA())</f>
        <v>#N/A</v>
      </c>
      <c r="G174" s="557" t="e">
        <f>IF(ISNUMBER(Regressions!G184),ROUND(Regressions!G184, 1), NA())</f>
        <v>#N/A</v>
      </c>
      <c r="H174" s="558" t="e">
        <f>IF(ISNUMBER(Regressions!H184),ROUND(Regressions!H184, 1), NA())</f>
        <v>#N/A</v>
      </c>
      <c r="I174" s="559" t="e">
        <f>IF(ISNUMBER(Regressions!I184),ROUND(Regressions!I184, 1), NA())</f>
        <v>#N/A</v>
      </c>
      <c r="J174" s="560" t="e">
        <f>IF(ISNUMBER(Regressions!K184),ROUND(Regressions!K184, 1), NA())</f>
        <v>#N/A</v>
      </c>
      <c r="K174" s="556" t="e">
        <f>IF(ISNUMBER(Regressions!L184),ROUND(Regressions!L184, 1), NA())</f>
        <v>#N/A</v>
      </c>
      <c r="L174" s="561" t="e">
        <f>IF(ISNUMBER(Regressions!M184),ROUND(Regressions!M184, 1), NA())</f>
        <v>#N/A</v>
      </c>
      <c r="M174" s="558" t="e">
        <f>IF(ISNUMBER(Regressions!N184),ROUND(Regressions!N184, 1), NA())</f>
        <v>#N/A</v>
      </c>
      <c r="N174" s="559" t="e">
        <f>IF(ISNUMBER(Regressions!O184),ROUND(Regressions!O184, 1), NA())</f>
        <v>#N/A</v>
      </c>
      <c r="O174" s="560" t="e">
        <f>IF(ISNUMBER(Regressions!Q184),ROUND(Regressions!Q184, 1), NA())</f>
        <v>#N/A</v>
      </c>
      <c r="P174" s="556" t="e">
        <f>IF(ISNUMBER(Regressions!R184),ROUND(Regressions!R184, 1), NA())</f>
        <v>#N/A</v>
      </c>
      <c r="Q174" s="562" t="e">
        <f>IF(ISNUMBER(Regressions!S184),ROUND(Regressions!S184, 1), NA())</f>
        <v>#N/A</v>
      </c>
      <c r="R174" s="558" t="e">
        <f>IF(ISNUMBER(Regressions!T184),ROUND(Regressions!T184, 1), NA())</f>
        <v>#N/A</v>
      </c>
      <c r="S174" s="559" t="e">
        <f>IF(ISNUMBER(Regressions!U184),ROUND(Regressions!U184, 1), NA())</f>
        <v>#N/A</v>
      </c>
    </row>
    <row r="175" spans="1:19" x14ac:dyDescent="0.25">
      <c r="A175" s="551" t="str">
        <f>+Introduction!$C$7</f>
        <v>Belize</v>
      </c>
      <c r="B175" s="552">
        <f>IF(ISBLANK(Regressions!B185), " ", Regressions!B185)</f>
        <v>2016</v>
      </c>
      <c r="C175" s="551" t="str">
        <f>HLOOKUP(Introduction!$G$4,nametranslations,29,FALSE)</f>
        <v>Secondary</v>
      </c>
      <c r="D175" s="554">
        <f>IF(ISBLANK(Regressions!D185), " ", Regressions!D185)</f>
        <v>46786</v>
      </c>
      <c r="E175" s="555" t="e">
        <f>IF(ISNUMBER(Regressions!E185),ROUND(Regressions!E185, 1), NA())</f>
        <v>#N/A</v>
      </c>
      <c r="F175" s="556" t="e">
        <f>IF(ISNUMBER(Regressions!F185),ROUND(Regressions!F185, 1), NA())</f>
        <v>#N/A</v>
      </c>
      <c r="G175" s="557" t="e">
        <f>IF(ISNUMBER(Regressions!G185),ROUND(Regressions!G185, 1), NA())</f>
        <v>#N/A</v>
      </c>
      <c r="H175" s="558" t="e">
        <f>IF(ISNUMBER(Regressions!H185),ROUND(Regressions!H185, 1), NA())</f>
        <v>#N/A</v>
      </c>
      <c r="I175" s="559" t="e">
        <f>IF(ISNUMBER(Regressions!I185),ROUND(Regressions!I185, 1), NA())</f>
        <v>#N/A</v>
      </c>
      <c r="J175" s="560" t="e">
        <f>IF(ISNUMBER(Regressions!K185),ROUND(Regressions!K185, 1), NA())</f>
        <v>#N/A</v>
      </c>
      <c r="K175" s="556" t="e">
        <f>IF(ISNUMBER(Regressions!L185),ROUND(Regressions!L185, 1), NA())</f>
        <v>#N/A</v>
      </c>
      <c r="L175" s="561" t="e">
        <f>IF(ISNUMBER(Regressions!M185),ROUND(Regressions!M185, 1), NA())</f>
        <v>#N/A</v>
      </c>
      <c r="M175" s="558" t="e">
        <f>IF(ISNUMBER(Regressions!N185),ROUND(Regressions!N185, 1), NA())</f>
        <v>#N/A</v>
      </c>
      <c r="N175" s="559" t="e">
        <f>IF(ISNUMBER(Regressions!O185),ROUND(Regressions!O185, 1), NA())</f>
        <v>#N/A</v>
      </c>
      <c r="O175" s="560" t="e">
        <f>IF(ISNUMBER(Regressions!Q185),ROUND(Regressions!Q185, 1), NA())</f>
        <v>#N/A</v>
      </c>
      <c r="P175" s="556" t="e">
        <f>IF(ISNUMBER(Regressions!R185),ROUND(Regressions!R185, 1), NA())</f>
        <v>#N/A</v>
      </c>
      <c r="Q175" s="562" t="e">
        <f>IF(ISNUMBER(Regressions!S185),ROUND(Regressions!S185, 1), NA())</f>
        <v>#N/A</v>
      </c>
      <c r="R175" s="558" t="e">
        <f>IF(ISNUMBER(Regressions!T185),ROUND(Regressions!T185, 1), NA())</f>
        <v>#N/A</v>
      </c>
      <c r="S175" s="559" t="e">
        <f>IF(ISNUMBER(Regressions!U185),ROUND(Regressions!U185, 1), NA())</f>
        <v>#N/A</v>
      </c>
    </row>
    <row r="176" spans="1:19" x14ac:dyDescent="0.25">
      <c r="A176" s="551" t="str">
        <f>+Introduction!$C$7</f>
        <v>Belize</v>
      </c>
      <c r="B176" s="552">
        <f>IF(ISBLANK(Regressions!B186), " ", Regressions!B186)</f>
        <v>2017</v>
      </c>
      <c r="C176" s="551" t="str">
        <f>HLOOKUP(Introduction!$G$4,nametranslations,29,FALSE)</f>
        <v>Secondary</v>
      </c>
      <c r="D176" s="554">
        <f>IF(ISBLANK(Regressions!D186), " ", Regressions!D186)</f>
        <v>46892</v>
      </c>
      <c r="E176" s="555" t="e">
        <f>IF(ISNUMBER(Regressions!E186),ROUND(Regressions!E186, 1), NA())</f>
        <v>#N/A</v>
      </c>
      <c r="F176" s="556" t="e">
        <f>IF(ISNUMBER(Regressions!F186),ROUND(Regressions!F186, 1), NA())</f>
        <v>#N/A</v>
      </c>
      <c r="G176" s="557" t="e">
        <f>IF(ISNUMBER(Regressions!G186),ROUND(Regressions!G186, 1), NA())</f>
        <v>#N/A</v>
      </c>
      <c r="H176" s="558" t="e">
        <f>IF(ISNUMBER(Regressions!H186),ROUND(Regressions!H186, 1), NA())</f>
        <v>#N/A</v>
      </c>
      <c r="I176" s="559" t="e">
        <f>IF(ISNUMBER(Regressions!I186),ROUND(Regressions!I186, 1), NA())</f>
        <v>#N/A</v>
      </c>
      <c r="J176" s="560" t="e">
        <f>IF(ISNUMBER(Regressions!K186),ROUND(Regressions!K186, 1), NA())</f>
        <v>#N/A</v>
      </c>
      <c r="K176" s="556" t="e">
        <f>IF(ISNUMBER(Regressions!L186),ROUND(Regressions!L186, 1), NA())</f>
        <v>#N/A</v>
      </c>
      <c r="L176" s="561" t="e">
        <f>IF(ISNUMBER(Regressions!M186),ROUND(Regressions!M186, 1), NA())</f>
        <v>#N/A</v>
      </c>
      <c r="M176" s="558" t="e">
        <f>IF(ISNUMBER(Regressions!N186),ROUND(Regressions!N186, 1), NA())</f>
        <v>#N/A</v>
      </c>
      <c r="N176" s="559" t="e">
        <f>IF(ISNUMBER(Regressions!O186),ROUND(Regressions!O186, 1), NA())</f>
        <v>#N/A</v>
      </c>
      <c r="O176" s="560" t="e">
        <f>IF(ISNUMBER(Regressions!Q186),ROUND(Regressions!Q186, 1), NA())</f>
        <v>#N/A</v>
      </c>
      <c r="P176" s="556" t="e">
        <f>IF(ISNUMBER(Regressions!R186),ROUND(Regressions!R186, 1), NA())</f>
        <v>#N/A</v>
      </c>
      <c r="Q176" s="562" t="e">
        <f>IF(ISNUMBER(Regressions!S186),ROUND(Regressions!S186, 1), NA())</f>
        <v>#N/A</v>
      </c>
      <c r="R176" s="558" t="e">
        <f>IF(ISNUMBER(Regressions!T186),ROUND(Regressions!T186, 1), NA())</f>
        <v>#N/A</v>
      </c>
      <c r="S176" s="559" t="e">
        <f>IF(ISNUMBER(Regressions!U186),ROUND(Regressions!U186, 1), NA())</f>
        <v>#N/A</v>
      </c>
    </row>
    <row r="177" spans="1:19" x14ac:dyDescent="0.25">
      <c r="A177" s="551" t="str">
        <f>+Introduction!$C$7</f>
        <v>Belize</v>
      </c>
      <c r="B177" s="552">
        <f>IF(ISBLANK(Regressions!B187), " ", Regressions!B187)</f>
        <v>2018</v>
      </c>
      <c r="C177" s="551" t="str">
        <f>HLOOKUP(Introduction!$G$4,nametranslations,29,FALSE)</f>
        <v>Secondary</v>
      </c>
      <c r="D177" s="554">
        <f>IF(ISBLANK(Regressions!D187), " ", Regressions!D187)</f>
        <v>46768</v>
      </c>
      <c r="E177" s="555" t="e">
        <f>IF(ISNUMBER(Regressions!E187),ROUND(Regressions!E187, 1), NA())</f>
        <v>#N/A</v>
      </c>
      <c r="F177" s="556" t="e">
        <f>IF(ISNUMBER(Regressions!F187),ROUND(Regressions!F187, 1), NA())</f>
        <v>#N/A</v>
      </c>
      <c r="G177" s="557" t="e">
        <f>IF(ISNUMBER(Regressions!G187),ROUND(Regressions!G187, 1), NA())</f>
        <v>#N/A</v>
      </c>
      <c r="H177" s="558" t="e">
        <f>IF(ISNUMBER(Regressions!H187),ROUND(Regressions!H187, 1), NA())</f>
        <v>#N/A</v>
      </c>
      <c r="I177" s="559" t="e">
        <f>IF(ISNUMBER(Regressions!I187),ROUND(Regressions!I187, 1), NA())</f>
        <v>#N/A</v>
      </c>
      <c r="J177" s="560" t="e">
        <f>IF(ISNUMBER(Regressions!K187),ROUND(Regressions!K187, 1), NA())</f>
        <v>#N/A</v>
      </c>
      <c r="K177" s="556" t="e">
        <f>IF(ISNUMBER(Regressions!L187),ROUND(Regressions!L187, 1), NA())</f>
        <v>#N/A</v>
      </c>
      <c r="L177" s="561" t="e">
        <f>IF(ISNUMBER(Regressions!M187),ROUND(Regressions!M187, 1), NA())</f>
        <v>#N/A</v>
      </c>
      <c r="M177" s="558" t="e">
        <f>IF(ISNUMBER(Regressions!N187),ROUND(Regressions!N187, 1), NA())</f>
        <v>#N/A</v>
      </c>
      <c r="N177" s="559" t="e">
        <f>IF(ISNUMBER(Regressions!O187),ROUND(Regressions!O187, 1), NA())</f>
        <v>#N/A</v>
      </c>
      <c r="O177" s="560" t="e">
        <f>IF(ISNUMBER(Regressions!Q187),ROUND(Regressions!Q187, 1), NA())</f>
        <v>#N/A</v>
      </c>
      <c r="P177" s="556" t="e">
        <f>IF(ISNUMBER(Regressions!R187),ROUND(Regressions!R187, 1), NA())</f>
        <v>#N/A</v>
      </c>
      <c r="Q177" s="562" t="e">
        <f>IF(ISNUMBER(Regressions!S187),ROUND(Regressions!S187, 1), NA())</f>
        <v>#N/A</v>
      </c>
      <c r="R177" s="558" t="e">
        <f>IF(ISNUMBER(Regressions!T187),ROUND(Regressions!T187, 1), NA())</f>
        <v>#N/A</v>
      </c>
      <c r="S177" s="559" t="e">
        <f>IF(ISNUMBER(Regressions!U187),ROUND(Regressions!U187, 1), NA())</f>
        <v>#N/A</v>
      </c>
    </row>
    <row r="178" spans="1:19" x14ac:dyDescent="0.25">
      <c r="A178" s="551" t="str">
        <f>+Introduction!$C$7</f>
        <v>Belize</v>
      </c>
      <c r="B178" s="552">
        <f>IF(ISBLANK(Regressions!B188), " ", Regressions!B188)</f>
        <v>2019</v>
      </c>
      <c r="C178" s="551" t="str">
        <f>HLOOKUP(Introduction!$G$4,nametranslations,29,FALSE)</f>
        <v>Secondary</v>
      </c>
      <c r="D178" s="554">
        <f>IF(ISBLANK(Regressions!D188), " ", Regressions!D188)</f>
        <v>46472</v>
      </c>
      <c r="E178" s="555" t="e">
        <f>IF(ISNUMBER(Regressions!E188),ROUND(Regressions!E188, 1), NA())</f>
        <v>#N/A</v>
      </c>
      <c r="F178" s="556" t="e">
        <f>IF(ISNUMBER(Regressions!F188),ROUND(Regressions!F188, 1), NA())</f>
        <v>#N/A</v>
      </c>
      <c r="G178" s="557" t="e">
        <f>IF(ISNUMBER(Regressions!G188),ROUND(Regressions!G188, 1), NA())</f>
        <v>#N/A</v>
      </c>
      <c r="H178" s="558" t="e">
        <f>IF(ISNUMBER(Regressions!H188),ROUND(Regressions!H188, 1), NA())</f>
        <v>#N/A</v>
      </c>
      <c r="I178" s="559" t="e">
        <f>IF(ISNUMBER(Regressions!I188),ROUND(Regressions!I188, 1), NA())</f>
        <v>#N/A</v>
      </c>
      <c r="J178" s="560" t="e">
        <f>IF(ISNUMBER(Regressions!K188),ROUND(Regressions!K188, 1), NA())</f>
        <v>#N/A</v>
      </c>
      <c r="K178" s="556" t="e">
        <f>IF(ISNUMBER(Regressions!L188),ROUND(Regressions!L188, 1), NA())</f>
        <v>#N/A</v>
      </c>
      <c r="L178" s="561" t="e">
        <f>IF(ISNUMBER(Regressions!M188),ROUND(Regressions!M188, 1), NA())</f>
        <v>#N/A</v>
      </c>
      <c r="M178" s="558" t="e">
        <f>IF(ISNUMBER(Regressions!N188),ROUND(Regressions!N188, 1), NA())</f>
        <v>#N/A</v>
      </c>
      <c r="N178" s="559" t="e">
        <f>IF(ISNUMBER(Regressions!O188),ROUND(Regressions!O188, 1), NA())</f>
        <v>#N/A</v>
      </c>
      <c r="O178" s="560" t="e">
        <f>IF(ISNUMBER(Regressions!Q188),ROUND(Regressions!Q188, 1), NA())</f>
        <v>#N/A</v>
      </c>
      <c r="P178" s="556" t="e">
        <f>IF(ISNUMBER(Regressions!R188),ROUND(Regressions!R188, 1), NA())</f>
        <v>#N/A</v>
      </c>
      <c r="Q178" s="562" t="e">
        <f>IF(ISNUMBER(Regressions!S188),ROUND(Regressions!S188, 1), NA())</f>
        <v>#N/A</v>
      </c>
      <c r="R178" s="558" t="e">
        <f>IF(ISNUMBER(Regressions!T188),ROUND(Regressions!T188, 1), NA())</f>
        <v>#N/A</v>
      </c>
      <c r="S178" s="559" t="e">
        <f>IF(ISNUMBER(Regressions!U188),ROUND(Regressions!U188, 1), NA())</f>
        <v>#N/A</v>
      </c>
    </row>
    <row r="179" spans="1:19" x14ac:dyDescent="0.25">
      <c r="A179" s="551" t="str">
        <f>+Introduction!$C$7</f>
        <v>Belize</v>
      </c>
      <c r="B179" s="552">
        <f>IF(ISBLANK(Regressions!B189), " ", Regressions!B189)</f>
        <v>2020</v>
      </c>
      <c r="C179" s="551" t="str">
        <f>HLOOKUP(Introduction!$G$4,nametranslations,29,FALSE)</f>
        <v>Secondary</v>
      </c>
      <c r="D179" s="554">
        <f>IF(ISBLANK(Regressions!D189), " ", Regressions!D189)</f>
        <v>46136</v>
      </c>
      <c r="E179" s="555" t="e">
        <f>IF(ISNUMBER(Regressions!E189),ROUND(Regressions!E189, 1), NA())</f>
        <v>#N/A</v>
      </c>
      <c r="F179" s="556" t="e">
        <f>IF(ISNUMBER(Regressions!F189),ROUND(Regressions!F189, 1), NA())</f>
        <v>#N/A</v>
      </c>
      <c r="G179" s="557" t="e">
        <f>IF(ISNUMBER(Regressions!G189),ROUND(Regressions!G189, 1), NA())</f>
        <v>#N/A</v>
      </c>
      <c r="H179" s="558" t="e">
        <f>IF(ISNUMBER(Regressions!H189),ROUND(Regressions!H189, 1), NA())</f>
        <v>#N/A</v>
      </c>
      <c r="I179" s="559" t="e">
        <f>IF(ISNUMBER(Regressions!I189),ROUND(Regressions!I189, 1), NA())</f>
        <v>#N/A</v>
      </c>
      <c r="J179" s="560" t="e">
        <f>IF(ISNUMBER(Regressions!K189),ROUND(Regressions!K189, 1), NA())</f>
        <v>#N/A</v>
      </c>
      <c r="K179" s="556" t="e">
        <f>IF(ISNUMBER(Regressions!L189),ROUND(Regressions!L189, 1), NA())</f>
        <v>#N/A</v>
      </c>
      <c r="L179" s="561" t="e">
        <f>IF(ISNUMBER(Regressions!M189),ROUND(Regressions!M189, 1), NA())</f>
        <v>#N/A</v>
      </c>
      <c r="M179" s="558" t="e">
        <f>IF(ISNUMBER(Regressions!N189),ROUND(Regressions!N189, 1), NA())</f>
        <v>#N/A</v>
      </c>
      <c r="N179" s="559" t="e">
        <f>IF(ISNUMBER(Regressions!O189),ROUND(Regressions!O189, 1), NA())</f>
        <v>#N/A</v>
      </c>
      <c r="O179" s="560" t="e">
        <f>IF(ISNUMBER(Regressions!Q189),ROUND(Regressions!Q189, 1), NA())</f>
        <v>#N/A</v>
      </c>
      <c r="P179" s="556" t="e">
        <f>IF(ISNUMBER(Regressions!R189),ROUND(Regressions!R189, 1), NA())</f>
        <v>#N/A</v>
      </c>
      <c r="Q179" s="562" t="e">
        <f>IF(ISNUMBER(Regressions!S189),ROUND(Regressions!S189, 1), NA())</f>
        <v>#N/A</v>
      </c>
      <c r="R179" s="558" t="e">
        <f>IF(ISNUMBER(Regressions!T189),ROUND(Regressions!T189, 1), NA())</f>
        <v>#N/A</v>
      </c>
      <c r="S179" s="559" t="e">
        <f>IF(ISNUMBER(Regressions!U189),ROUND(Regressions!U189, 1), NA())</f>
        <v>#N/A</v>
      </c>
    </row>
    <row r="180" spans="1:19" x14ac:dyDescent="0.25">
      <c r="A180" s="551" t="str">
        <f>+Introduction!$C$7</f>
        <v>Belize</v>
      </c>
      <c r="B180" s="552">
        <f>IF(ISBLANK(Regressions!B190), " ", Regressions!B190)</f>
        <v>2021</v>
      </c>
      <c r="C180" s="551" t="str">
        <f>HLOOKUP(Introduction!$G$4,nametranslations,29,FALSE)</f>
        <v>Secondary</v>
      </c>
      <c r="D180" s="554">
        <f>IF(ISBLANK(Regressions!D190), " ", Regressions!D190)</f>
        <v>45874</v>
      </c>
      <c r="E180" s="560" t="e">
        <f>IF(ISNUMBER(Regressions!E190),ROUND(Regressions!E190, 1), NA())</f>
        <v>#N/A</v>
      </c>
      <c r="F180" s="563" t="e">
        <f>IF(ISNUMBER(Regressions!F190),ROUND(Regressions!F190, 1), NA())</f>
        <v>#N/A</v>
      </c>
      <c r="G180" s="564" t="e">
        <f>IF(ISNUMBER(Regressions!G190),ROUND(Regressions!G190, 1), NA())</f>
        <v>#N/A</v>
      </c>
      <c r="H180" s="558" t="e">
        <f>IF(ISNUMBER(Regressions!H190),ROUND(Regressions!H190, 1), NA())</f>
        <v>#N/A</v>
      </c>
      <c r="I180" s="559" t="e">
        <f>IF(ISNUMBER(Regressions!I190),ROUND(Regressions!I190, 1), NA())</f>
        <v>#N/A</v>
      </c>
      <c r="J180" s="560" t="e">
        <f>IF(ISNUMBER(Regressions!K190),ROUND(Regressions!K190, 1), NA())</f>
        <v>#N/A</v>
      </c>
      <c r="K180" s="563" t="e">
        <f>IF(ISNUMBER(Regressions!L190),ROUND(Regressions!L190, 1), NA())</f>
        <v>#N/A</v>
      </c>
      <c r="L180" s="565" t="e">
        <f>IF(ISNUMBER(Regressions!M190),ROUND(Regressions!M190, 1), NA())</f>
        <v>#N/A</v>
      </c>
      <c r="M180" s="558" t="e">
        <f>IF(ISNUMBER(Regressions!N190),ROUND(Regressions!N190, 1), NA())</f>
        <v>#N/A</v>
      </c>
      <c r="N180" s="559" t="e">
        <f>IF(ISNUMBER(Regressions!O190),ROUND(Regressions!O190, 1), NA())</f>
        <v>#N/A</v>
      </c>
      <c r="O180" s="560" t="e">
        <f>IF(ISNUMBER(Regressions!Q190),ROUND(Regressions!Q190, 1), NA())</f>
        <v>#N/A</v>
      </c>
      <c r="P180" s="563" t="e">
        <f>IF(ISNUMBER(Regressions!R190),ROUND(Regressions!R190, 1), NA())</f>
        <v>#N/A</v>
      </c>
      <c r="Q180" s="566" t="e">
        <f>IF(ISNUMBER(Regressions!S190),ROUND(Regressions!S190, 1), NA())</f>
        <v>#N/A</v>
      </c>
      <c r="R180" s="558" t="e">
        <f>IF(ISNUMBER(Regressions!T190),ROUND(Regressions!T190, 1), NA())</f>
        <v>#N/A</v>
      </c>
      <c r="S180" s="559" t="e">
        <f>IF(ISNUMBER(Regressions!U190),ROUND(Regressions!U190, 1), NA())</f>
        <v>#N/A</v>
      </c>
    </row>
    <row r="181" spans="1:19" x14ac:dyDescent="0.25">
      <c r="A181" s="551" t="str">
        <f>+Introduction!$C$7</f>
        <v>Belize</v>
      </c>
      <c r="B181" s="552">
        <f>IF(ISBLANK(Regressions!B191), " ", Regressions!B191)</f>
        <v>2022</v>
      </c>
      <c r="C181" s="551" t="str">
        <f>HLOOKUP(Introduction!$G$4,nametranslations,29,FALSE)</f>
        <v>Secondary</v>
      </c>
      <c r="D181" s="554">
        <f>IF(ISBLANK(Regressions!D191), " ", Regressions!D191)</f>
        <v>45081</v>
      </c>
      <c r="E181" s="555" t="e">
        <f>IF(ISNUMBER(Regressions!E191),ROUND(Regressions!E191, 1), NA())</f>
        <v>#N/A</v>
      </c>
      <c r="F181" s="556" t="e">
        <f>IF(ISNUMBER(Regressions!F191),ROUND(Regressions!F191, 1), NA())</f>
        <v>#N/A</v>
      </c>
      <c r="G181" s="557" t="e">
        <f>IF(ISNUMBER(Regressions!G191),ROUND(Regressions!G191, 1), NA())</f>
        <v>#N/A</v>
      </c>
      <c r="H181" s="558" t="e">
        <f>IF(ISNUMBER(Regressions!H191),ROUND(Regressions!H191, 1), NA())</f>
        <v>#N/A</v>
      </c>
      <c r="I181" s="559" t="e">
        <f>IF(ISNUMBER(Regressions!I191),ROUND(Regressions!I191, 1), NA())</f>
        <v>#N/A</v>
      </c>
      <c r="J181" s="560" t="e">
        <f>IF(ISNUMBER(Regressions!K191),ROUND(Regressions!K191, 1), NA())</f>
        <v>#N/A</v>
      </c>
      <c r="K181" s="556" t="e">
        <f>IF(ISNUMBER(Regressions!L191),ROUND(Regressions!L191, 1), NA())</f>
        <v>#N/A</v>
      </c>
      <c r="L181" s="561" t="e">
        <f>IF(ISNUMBER(Regressions!M191),ROUND(Regressions!M191, 1), NA())</f>
        <v>#N/A</v>
      </c>
      <c r="M181" s="558" t="e">
        <f>IF(ISNUMBER(Regressions!N191),ROUND(Regressions!N191, 1), NA())</f>
        <v>#N/A</v>
      </c>
      <c r="N181" s="559" t="e">
        <f>IF(ISNUMBER(Regressions!O191),ROUND(Regressions!O191, 1), NA())</f>
        <v>#N/A</v>
      </c>
      <c r="O181" s="560" t="e">
        <f>IF(ISNUMBER(Regressions!Q191),ROUND(Regressions!Q191, 1), NA())</f>
        <v>#N/A</v>
      </c>
      <c r="P181" s="556" t="e">
        <f>IF(ISNUMBER(Regressions!R191),ROUND(Regressions!R191, 1), NA())</f>
        <v>#N/A</v>
      </c>
      <c r="Q181" s="562" t="e">
        <f>IF(ISNUMBER(Regressions!S191),ROUND(Regressions!S191, 1), NA())</f>
        <v>#N/A</v>
      </c>
      <c r="R181" s="558" t="e">
        <f>IF(ISNUMBER(Regressions!T191),ROUND(Regressions!T191, 1), NA())</f>
        <v>#N/A</v>
      </c>
      <c r="S181" s="559" t="e">
        <f>IF(ISNUMBER(Regressions!U191),ROUND(Regressions!U191, 1), NA())</f>
        <v>#N/A</v>
      </c>
    </row>
    <row r="182" spans="1:19" x14ac:dyDescent="0.25">
      <c r="A182" s="551" t="str">
        <f>+Introduction!$C$7</f>
        <v>Belize</v>
      </c>
      <c r="B182" s="552">
        <f>IF(ISBLANK(Regressions!B192), " ", Regressions!B192)</f>
        <v>2023</v>
      </c>
      <c r="C182" s="551" t="str">
        <f>HLOOKUP(Introduction!$G$4,nametranslations,29,FALSE)</f>
        <v>Secondary</v>
      </c>
      <c r="D182" s="554">
        <f>IF(ISBLANK(Regressions!D192), " ", Regressions!D192)</f>
        <v>44779</v>
      </c>
      <c r="E182" s="555" t="e">
        <f>IF(ISNUMBER(Regressions!E192),ROUND(Regressions!E192, 1), NA())</f>
        <v>#N/A</v>
      </c>
      <c r="F182" s="556" t="e">
        <f>IF(ISNUMBER(Regressions!F192),ROUND(Regressions!F192, 1), NA())</f>
        <v>#N/A</v>
      </c>
      <c r="G182" s="557" t="e">
        <f>IF(ISNUMBER(Regressions!G192),ROUND(Regressions!G192, 1), NA())</f>
        <v>#N/A</v>
      </c>
      <c r="H182" s="558" t="e">
        <f>IF(ISNUMBER(Regressions!H192),ROUND(Regressions!H192, 1), NA())</f>
        <v>#N/A</v>
      </c>
      <c r="I182" s="559" t="e">
        <f>IF(ISNUMBER(Regressions!I192),ROUND(Regressions!I192, 1), NA())</f>
        <v>#N/A</v>
      </c>
      <c r="J182" s="560" t="e">
        <f>IF(ISNUMBER(Regressions!K192),ROUND(Regressions!K192, 1), NA())</f>
        <v>#N/A</v>
      </c>
      <c r="K182" s="556" t="e">
        <f>IF(ISNUMBER(Regressions!L192),ROUND(Regressions!L192, 1), NA())</f>
        <v>#N/A</v>
      </c>
      <c r="L182" s="561" t="e">
        <f>IF(ISNUMBER(Regressions!M192),ROUND(Regressions!M192, 1), NA())</f>
        <v>#N/A</v>
      </c>
      <c r="M182" s="558" t="e">
        <f>IF(ISNUMBER(Regressions!N192),ROUND(Regressions!N192, 1), NA())</f>
        <v>#N/A</v>
      </c>
      <c r="N182" s="559" t="e">
        <f>IF(ISNUMBER(Regressions!O192),ROUND(Regressions!O192, 1), NA())</f>
        <v>#N/A</v>
      </c>
      <c r="O182" s="560" t="e">
        <f>IF(ISNUMBER(Regressions!Q192),ROUND(Regressions!Q192, 1), NA())</f>
        <v>#N/A</v>
      </c>
      <c r="P182" s="556" t="e">
        <f>IF(ISNUMBER(Regressions!R192),ROUND(Regressions!R192, 1), NA())</f>
        <v>#N/A</v>
      </c>
      <c r="Q182" s="562" t="e">
        <f>IF(ISNUMBER(Regressions!S192),ROUND(Regressions!S192, 1), NA())</f>
        <v>#N/A</v>
      </c>
      <c r="R182" s="558" t="e">
        <f>IF(ISNUMBER(Regressions!T192),ROUND(Regressions!T192, 1), NA())</f>
        <v>#N/A</v>
      </c>
      <c r="S182" s="559" t="e">
        <f>IF(ISNUMBER(Regressions!U192),ROUND(Regressions!U192, 1), NA())</f>
        <v>#N/A</v>
      </c>
    </row>
    <row r="183" spans="1:19" x14ac:dyDescent="0.25">
      <c r="A183" s="551" t="str">
        <f>+Introduction!$C$7</f>
        <v>Belize</v>
      </c>
      <c r="B183" s="552">
        <f>IF(ISBLANK(Regressions!B193), " ", Regressions!B193)</f>
        <v>2024</v>
      </c>
      <c r="C183" s="551" t="str">
        <f>HLOOKUP(Introduction!$G$4,nametranslations,29,FALSE)</f>
        <v>Secondary</v>
      </c>
      <c r="D183" s="554">
        <f>IF(ISBLANK(Regressions!D193), " ", Regressions!D193)</f>
        <v>44326</v>
      </c>
      <c r="E183" s="555" t="e">
        <f>IF(ISNUMBER(Regressions!E193),ROUND(Regressions!E193, 1), NA())</f>
        <v>#N/A</v>
      </c>
      <c r="F183" s="556" t="e">
        <f>IF(ISNUMBER(Regressions!F193),ROUND(Regressions!F193, 1), NA())</f>
        <v>#N/A</v>
      </c>
      <c r="G183" s="557" t="e">
        <f>IF(ISNUMBER(Regressions!G193),ROUND(Regressions!G193, 1), NA())</f>
        <v>#N/A</v>
      </c>
      <c r="H183" s="558" t="e">
        <f>IF(ISNUMBER(Regressions!H193),ROUND(Regressions!H193, 1), NA())</f>
        <v>#N/A</v>
      </c>
      <c r="I183" s="559" t="e">
        <f>IF(ISNUMBER(Regressions!I193),ROUND(Regressions!I193, 1), NA())</f>
        <v>#N/A</v>
      </c>
      <c r="J183" s="560" t="e">
        <f>IF(ISNUMBER(Regressions!K193),ROUND(Regressions!K193, 1), NA())</f>
        <v>#N/A</v>
      </c>
      <c r="K183" s="556" t="e">
        <f>IF(ISNUMBER(Regressions!L193),ROUND(Regressions!L193, 1), NA())</f>
        <v>#N/A</v>
      </c>
      <c r="L183" s="561" t="e">
        <f>IF(ISNUMBER(Regressions!M193),ROUND(Regressions!M193, 1), NA())</f>
        <v>#N/A</v>
      </c>
      <c r="M183" s="558" t="e">
        <f>IF(ISNUMBER(Regressions!N193),ROUND(Regressions!N193, 1), NA())</f>
        <v>#N/A</v>
      </c>
      <c r="N183" s="559" t="e">
        <f>IF(ISNUMBER(Regressions!O193),ROUND(Regressions!O193, 1), NA())</f>
        <v>#N/A</v>
      </c>
      <c r="O183" s="560" t="e">
        <f>IF(ISNUMBER(Regressions!Q193),ROUND(Regressions!Q193, 1), NA())</f>
        <v>#N/A</v>
      </c>
      <c r="P183" s="556" t="e">
        <f>IF(ISNUMBER(Regressions!R193),ROUND(Regressions!R193, 1), NA())</f>
        <v>#N/A</v>
      </c>
      <c r="Q183" s="562" t="e">
        <f>IF(ISNUMBER(Regressions!S193),ROUND(Regressions!S193, 1), NA())</f>
        <v>#N/A</v>
      </c>
      <c r="R183" s="558" t="e">
        <f>IF(ISNUMBER(Regressions!T193),ROUND(Regressions!T193, 1), NA())</f>
        <v>#N/A</v>
      </c>
      <c r="S183" s="559" t="e">
        <f>IF(ISNUMBER(Regressions!U193),ROUND(Regressions!U193, 1), NA())</f>
        <v>#N/A</v>
      </c>
    </row>
    <row r="184" spans="1:19" x14ac:dyDescent="0.25">
      <c r="A184" s="567" t="str">
        <f>+Introduction!$C$7</f>
        <v>Belize</v>
      </c>
      <c r="B184" s="568">
        <f>IF(ISBLANK(Regressions!B194), " ", Regressions!B194)</f>
        <v>2025</v>
      </c>
      <c r="C184" s="567" t="str">
        <f>HLOOKUP(Introduction!$G$4,nametranslations,29,FALSE)</f>
        <v>Secondary</v>
      </c>
      <c r="D184" s="569">
        <f>IF(ISBLANK(Regressions!D194), " ", Regressions!D194)</f>
        <v>48987</v>
      </c>
      <c r="E184" s="570" t="e">
        <f>IF(ISNUMBER(Regressions!E194),ROUND(Regressions!E194, 1), NA())</f>
        <v>#N/A</v>
      </c>
      <c r="F184" s="571" t="e">
        <f>IF(ISNUMBER(Regressions!F194),ROUND(Regressions!F194, 1), NA())</f>
        <v>#N/A</v>
      </c>
      <c r="G184" s="572" t="e">
        <f>IF(ISNUMBER(Regressions!G194),ROUND(Regressions!G194, 1), NA())</f>
        <v>#N/A</v>
      </c>
      <c r="H184" s="573" t="e">
        <f>IF(ISNUMBER(Regressions!H194),ROUND(Regressions!H194, 1), NA())</f>
        <v>#N/A</v>
      </c>
      <c r="I184" s="574" t="e">
        <f>IF(ISNUMBER(Regressions!I194),ROUND(Regressions!I194, 1), NA())</f>
        <v>#N/A</v>
      </c>
      <c r="J184" s="575" t="e">
        <f>IF(ISNUMBER(Regressions!K194),ROUND(Regressions!K194, 1), NA())</f>
        <v>#N/A</v>
      </c>
      <c r="K184" s="571" t="e">
        <f>IF(ISNUMBER(Regressions!L194),ROUND(Regressions!L194, 1), NA())</f>
        <v>#N/A</v>
      </c>
      <c r="L184" s="576" t="e">
        <f>IF(ISNUMBER(Regressions!M194),ROUND(Regressions!M194, 1), NA())</f>
        <v>#N/A</v>
      </c>
      <c r="M184" s="573" t="e">
        <f>IF(ISNUMBER(Regressions!N194),ROUND(Regressions!N194, 1), NA())</f>
        <v>#N/A</v>
      </c>
      <c r="N184" s="574" t="e">
        <f>IF(ISNUMBER(Regressions!O194),ROUND(Regressions!O194, 1), NA())</f>
        <v>#N/A</v>
      </c>
      <c r="O184" s="575" t="e">
        <f>IF(ISNUMBER(Regressions!Q194),ROUND(Regressions!Q194, 1), NA())</f>
        <v>#N/A</v>
      </c>
      <c r="P184" s="571" t="e">
        <f>IF(ISNUMBER(Regressions!R194),ROUND(Regressions!R194, 1), NA())</f>
        <v>#N/A</v>
      </c>
      <c r="Q184" s="577" t="e">
        <f>IF(ISNUMBER(Regressions!S194),ROUND(Regressions!S194, 1), NA())</f>
        <v>#N/A</v>
      </c>
      <c r="R184" s="573" t="e">
        <f>IF(ISNUMBER(Regressions!T194),ROUND(Regressions!T194, 1), NA())</f>
        <v>#N/A</v>
      </c>
      <c r="S184" s="574" t="e">
        <f>IF(ISNUMBER(Regressions!U194),ROUND(Regressions!U194, 1), NA())</f>
        <v>#N/A</v>
      </c>
    </row>
    <row r="185" spans="1:19" hidden="1" x14ac:dyDescent="0.25">
      <c r="A185" s="551" t="str">
        <f>+Introduction!$C$7</f>
        <v>Belize</v>
      </c>
      <c r="B185" s="552">
        <f>IF(ISBLANK(Regressions!B195), " ", Regressions!B195)</f>
        <v>2026</v>
      </c>
      <c r="C185" s="551" t="str">
        <f>HLOOKUP(Introduction!$G$4,nametranslations,29,FALSE)</f>
        <v>Secondary</v>
      </c>
      <c r="D185" s="554" t="str">
        <f>IF(ISBLANK(Regressions!D195), " ", Regressions!D195)</f>
        <v xml:space="preserve"> </v>
      </c>
      <c r="E185" s="555" t="e">
        <f>IF(ISNUMBER(Regressions!E195),ROUND(Regressions!E195, 1), NA())</f>
        <v>#N/A</v>
      </c>
      <c r="F185" s="556" t="e">
        <f>IF(ISNUMBER(Regressions!F195),ROUND(Regressions!F195, 1), NA())</f>
        <v>#N/A</v>
      </c>
      <c r="G185" s="557" t="e">
        <f>IF(ISNUMBER(Regressions!G195),ROUND(Regressions!G195, 1), NA())</f>
        <v>#N/A</v>
      </c>
      <c r="H185" s="558" t="e">
        <f>IF(ISNUMBER(Regressions!H195),ROUND(Regressions!H195, 1), NA())</f>
        <v>#N/A</v>
      </c>
      <c r="I185" s="559" t="e">
        <f>IF(ISNUMBER(Regressions!I195),ROUND(Regressions!I195, 1), NA())</f>
        <v>#N/A</v>
      </c>
      <c r="J185" s="560" t="e">
        <f>IF(ISNUMBER(Regressions!K195),ROUND(Regressions!K195, 1), NA())</f>
        <v>#N/A</v>
      </c>
      <c r="K185" s="556" t="e">
        <f>IF(ISNUMBER(Regressions!L195),ROUND(Regressions!L195, 1), NA())</f>
        <v>#N/A</v>
      </c>
      <c r="L185" s="561" t="e">
        <f>IF(ISNUMBER(Regressions!M195),ROUND(Regressions!M195, 1), NA())</f>
        <v>#N/A</v>
      </c>
      <c r="M185" s="558" t="e">
        <f>IF(ISNUMBER(Regressions!N195),ROUND(Regressions!N195, 1), NA())</f>
        <v>#N/A</v>
      </c>
      <c r="N185" s="559" t="e">
        <f>IF(ISNUMBER(Regressions!O195),ROUND(Regressions!O195, 1), NA())</f>
        <v>#N/A</v>
      </c>
      <c r="O185" s="560" t="e">
        <f>IF(ISNUMBER(Regressions!Q195),ROUND(Regressions!Q195, 1), NA())</f>
        <v>#N/A</v>
      </c>
      <c r="P185" s="556" t="e">
        <f>IF(ISNUMBER(Regressions!R195),ROUND(Regressions!R195, 1), NA())</f>
        <v>#N/A</v>
      </c>
      <c r="Q185" s="562" t="e">
        <f>IF(ISNUMBER(Regressions!S195),ROUND(Regressions!S195, 1), NA())</f>
        <v>#N/A</v>
      </c>
      <c r="R185" s="558" t="e">
        <f>IF(ISNUMBER(Regressions!T195),ROUND(Regressions!T195, 1), NA())</f>
        <v>#N/A</v>
      </c>
      <c r="S185" s="559" t="e">
        <f>IF(ISNUMBER(Regressions!U195),ROUND(Regressions!U195, 1), NA())</f>
        <v>#N/A</v>
      </c>
    </row>
    <row r="186" spans="1:19" hidden="1" x14ac:dyDescent="0.25">
      <c r="A186" s="551" t="str">
        <f>+Introduction!$C$7</f>
        <v>Belize</v>
      </c>
      <c r="B186" s="552">
        <f>IF(ISBLANK(Regressions!B196), " ", Regressions!B196)</f>
        <v>2027</v>
      </c>
      <c r="C186" s="551" t="str">
        <f>HLOOKUP(Introduction!$G$4,nametranslations,29,FALSE)</f>
        <v>Secondary</v>
      </c>
      <c r="D186" s="554" t="str">
        <f>IF(ISBLANK(Regressions!D196), " ", Regressions!D196)</f>
        <v xml:space="preserve"> </v>
      </c>
      <c r="E186" s="555" t="e">
        <f>IF(ISNUMBER(Regressions!E196),ROUND(Regressions!E196, 1), NA())</f>
        <v>#N/A</v>
      </c>
      <c r="F186" s="556" t="e">
        <f>IF(ISNUMBER(Regressions!F196),ROUND(Regressions!F196, 1), NA())</f>
        <v>#N/A</v>
      </c>
      <c r="G186" s="557" t="e">
        <f>IF(ISNUMBER(Regressions!G196),ROUND(Regressions!G196, 1), NA())</f>
        <v>#N/A</v>
      </c>
      <c r="H186" s="558" t="e">
        <f>IF(ISNUMBER(Regressions!H196),ROUND(Regressions!H196, 1), NA())</f>
        <v>#N/A</v>
      </c>
      <c r="I186" s="559" t="e">
        <f>IF(ISNUMBER(Regressions!I196),ROUND(Regressions!I196, 1), NA())</f>
        <v>#N/A</v>
      </c>
      <c r="J186" s="560" t="e">
        <f>IF(ISNUMBER(Regressions!K196),ROUND(Regressions!K196, 1), NA())</f>
        <v>#N/A</v>
      </c>
      <c r="K186" s="556" t="e">
        <f>IF(ISNUMBER(Regressions!L196),ROUND(Regressions!L196, 1), NA())</f>
        <v>#N/A</v>
      </c>
      <c r="L186" s="561" t="e">
        <f>IF(ISNUMBER(Regressions!M196),ROUND(Regressions!M196, 1), NA())</f>
        <v>#N/A</v>
      </c>
      <c r="M186" s="558" t="e">
        <f>IF(ISNUMBER(Regressions!N196),ROUND(Regressions!N196, 1), NA())</f>
        <v>#N/A</v>
      </c>
      <c r="N186" s="559" t="e">
        <f>IF(ISNUMBER(Regressions!O196),ROUND(Regressions!O196, 1), NA())</f>
        <v>#N/A</v>
      </c>
      <c r="O186" s="560" t="e">
        <f>IF(ISNUMBER(Regressions!Q196),ROUND(Regressions!Q196, 1), NA())</f>
        <v>#N/A</v>
      </c>
      <c r="P186" s="556" t="e">
        <f>IF(ISNUMBER(Regressions!R196),ROUND(Regressions!R196, 1), NA())</f>
        <v>#N/A</v>
      </c>
      <c r="Q186" s="562" t="e">
        <f>IF(ISNUMBER(Regressions!S196),ROUND(Regressions!S196, 1), NA())</f>
        <v>#N/A</v>
      </c>
      <c r="R186" s="558" t="e">
        <f>IF(ISNUMBER(Regressions!T196),ROUND(Regressions!T196, 1), NA())</f>
        <v>#N/A</v>
      </c>
      <c r="S186" s="559" t="e">
        <f>IF(ISNUMBER(Regressions!U196),ROUND(Regressions!U196, 1), NA())</f>
        <v>#N/A</v>
      </c>
    </row>
    <row r="187" spans="1:19" hidden="1" x14ac:dyDescent="0.25">
      <c r="A187" s="551" t="str">
        <f>+Introduction!$C$7</f>
        <v>Belize</v>
      </c>
      <c r="B187" s="552">
        <f>IF(ISBLANK(Regressions!B197), " ", Regressions!B197)</f>
        <v>2028</v>
      </c>
      <c r="C187" s="551" t="str">
        <f>HLOOKUP(Introduction!$G$4,nametranslations,29,FALSE)</f>
        <v>Secondary</v>
      </c>
      <c r="D187" s="554" t="str">
        <f>IF(ISBLANK(Regressions!D197), " ", Regressions!D197)</f>
        <v xml:space="preserve"> </v>
      </c>
      <c r="E187" s="555" t="e">
        <f>IF(ISNUMBER(Regressions!E197),ROUND(Regressions!E197, 1), NA())</f>
        <v>#N/A</v>
      </c>
      <c r="F187" s="556" t="e">
        <f>IF(ISNUMBER(Regressions!F197),ROUND(Regressions!F197, 1), NA())</f>
        <v>#N/A</v>
      </c>
      <c r="G187" s="557" t="e">
        <f>IF(ISNUMBER(Regressions!G197),ROUND(Regressions!G197, 1), NA())</f>
        <v>#N/A</v>
      </c>
      <c r="H187" s="558" t="e">
        <f>IF(ISNUMBER(Regressions!H197),ROUND(Regressions!H197, 1), NA())</f>
        <v>#N/A</v>
      </c>
      <c r="I187" s="559" t="e">
        <f>IF(ISNUMBER(Regressions!I197),ROUND(Regressions!I197, 1), NA())</f>
        <v>#N/A</v>
      </c>
      <c r="J187" s="560" t="e">
        <f>IF(ISNUMBER(Regressions!K197),ROUND(Regressions!K197, 1), NA())</f>
        <v>#N/A</v>
      </c>
      <c r="K187" s="556" t="e">
        <f>IF(ISNUMBER(Regressions!L197),ROUND(Regressions!L197, 1), NA())</f>
        <v>#N/A</v>
      </c>
      <c r="L187" s="561" t="e">
        <f>IF(ISNUMBER(Regressions!M197),ROUND(Regressions!M197, 1), NA())</f>
        <v>#N/A</v>
      </c>
      <c r="M187" s="558" t="e">
        <f>IF(ISNUMBER(Regressions!N197),ROUND(Regressions!N197, 1), NA())</f>
        <v>#N/A</v>
      </c>
      <c r="N187" s="559" t="e">
        <f>IF(ISNUMBER(Regressions!O197),ROUND(Regressions!O197, 1), NA())</f>
        <v>#N/A</v>
      </c>
      <c r="O187" s="560" t="e">
        <f>IF(ISNUMBER(Regressions!Q197),ROUND(Regressions!Q197, 1), NA())</f>
        <v>#N/A</v>
      </c>
      <c r="P187" s="556" t="e">
        <f>IF(ISNUMBER(Regressions!R197),ROUND(Regressions!R197, 1), NA())</f>
        <v>#N/A</v>
      </c>
      <c r="Q187" s="562" t="e">
        <f>IF(ISNUMBER(Regressions!S197),ROUND(Regressions!S197, 1), NA())</f>
        <v>#N/A</v>
      </c>
      <c r="R187" s="558" t="e">
        <f>IF(ISNUMBER(Regressions!T197),ROUND(Regressions!T197, 1), NA())</f>
        <v>#N/A</v>
      </c>
      <c r="S187" s="559" t="e">
        <f>IF(ISNUMBER(Regressions!U197),ROUND(Regressions!U197, 1), NA())</f>
        <v>#N/A</v>
      </c>
    </row>
    <row r="188" spans="1:19" hidden="1" x14ac:dyDescent="0.25">
      <c r="A188" s="551" t="str">
        <f>+Introduction!$C$7</f>
        <v>Belize</v>
      </c>
      <c r="B188" s="552">
        <f>IF(ISBLANK(Regressions!B198), " ", Regressions!B198)</f>
        <v>2029</v>
      </c>
      <c r="C188" s="551" t="str">
        <f>HLOOKUP(Introduction!$G$4,nametranslations,29,FALSE)</f>
        <v>Secondary</v>
      </c>
      <c r="D188" s="554" t="str">
        <f>IF(ISBLANK(Regressions!D198), " ", Regressions!D198)</f>
        <v xml:space="preserve"> </v>
      </c>
      <c r="E188" s="555" t="e">
        <f>IF(ISNUMBER(Regressions!E198),ROUND(Regressions!E198, 1), NA())</f>
        <v>#N/A</v>
      </c>
      <c r="F188" s="556" t="e">
        <f>IF(ISNUMBER(Regressions!F198),ROUND(Regressions!F198, 1), NA())</f>
        <v>#N/A</v>
      </c>
      <c r="G188" s="557" t="e">
        <f>IF(ISNUMBER(Regressions!G198),ROUND(Regressions!G198, 1), NA())</f>
        <v>#N/A</v>
      </c>
      <c r="H188" s="558" t="e">
        <f>IF(ISNUMBER(Regressions!H198),ROUND(Regressions!H198, 1), NA())</f>
        <v>#N/A</v>
      </c>
      <c r="I188" s="559" t="e">
        <f>IF(ISNUMBER(Regressions!I198),ROUND(Regressions!I198, 1), NA())</f>
        <v>#N/A</v>
      </c>
      <c r="J188" s="560" t="e">
        <f>IF(ISNUMBER(Regressions!K198),ROUND(Regressions!K198, 1), NA())</f>
        <v>#N/A</v>
      </c>
      <c r="K188" s="556" t="e">
        <f>IF(ISNUMBER(Regressions!L198),ROUND(Regressions!L198, 1), NA())</f>
        <v>#N/A</v>
      </c>
      <c r="L188" s="561" t="e">
        <f>IF(ISNUMBER(Regressions!M198),ROUND(Regressions!M198, 1), NA())</f>
        <v>#N/A</v>
      </c>
      <c r="M188" s="558" t="e">
        <f>IF(ISNUMBER(Regressions!N198),ROUND(Regressions!N198, 1), NA())</f>
        <v>#N/A</v>
      </c>
      <c r="N188" s="559" t="e">
        <f>IF(ISNUMBER(Regressions!O198),ROUND(Regressions!O198, 1), NA())</f>
        <v>#N/A</v>
      </c>
      <c r="O188" s="560" t="e">
        <f>IF(ISNUMBER(Regressions!Q198),ROUND(Regressions!Q198, 1), NA())</f>
        <v>#N/A</v>
      </c>
      <c r="P188" s="556" t="e">
        <f>IF(ISNUMBER(Regressions!R198),ROUND(Regressions!R198, 1), NA())</f>
        <v>#N/A</v>
      </c>
      <c r="Q188" s="562" t="e">
        <f>IF(ISNUMBER(Regressions!S198),ROUND(Regressions!S198, 1), NA())</f>
        <v>#N/A</v>
      </c>
      <c r="R188" s="558" t="e">
        <f>IF(ISNUMBER(Regressions!T198),ROUND(Regressions!T198, 1), NA())</f>
        <v>#N/A</v>
      </c>
      <c r="S188" s="559" t="e">
        <f>IF(ISNUMBER(Regressions!U198),ROUND(Regressions!U198, 1), NA())</f>
        <v>#N/A</v>
      </c>
    </row>
    <row r="189" spans="1:19" hidden="1" x14ac:dyDescent="0.25">
      <c r="A189" s="551" t="str">
        <f>+Introduction!$C$7</f>
        <v>Belize</v>
      </c>
      <c r="B189" s="552">
        <f>IF(ISBLANK(Regressions!B199), " ", Regressions!B199)</f>
        <v>2030</v>
      </c>
      <c r="C189" s="551" t="str">
        <f>HLOOKUP(Introduction!$G$4,nametranslations,29,FALSE)</f>
        <v>Secondary</v>
      </c>
      <c r="D189" s="554" t="str">
        <f>IF(ISBLANK(Regressions!D199), " ", Regressions!D199)</f>
        <v xml:space="preserve"> </v>
      </c>
      <c r="E189" s="555" t="e">
        <f>IF(ISNUMBER(Regressions!E199),ROUND(Regressions!E199, 1), NA())</f>
        <v>#N/A</v>
      </c>
      <c r="F189" s="556" t="e">
        <f>IF(ISNUMBER(Regressions!F199),ROUND(Regressions!F199, 1), NA())</f>
        <v>#N/A</v>
      </c>
      <c r="G189" s="557" t="e">
        <f>IF(ISNUMBER(Regressions!G199),ROUND(Regressions!G199, 1), NA())</f>
        <v>#N/A</v>
      </c>
      <c r="H189" s="558" t="e">
        <f>IF(ISNUMBER(Regressions!H199),ROUND(Regressions!H199, 1), NA())</f>
        <v>#N/A</v>
      </c>
      <c r="I189" s="559" t="e">
        <f>IF(ISNUMBER(Regressions!I199),ROUND(Regressions!I199, 1), NA())</f>
        <v>#N/A</v>
      </c>
      <c r="J189" s="560" t="e">
        <f>IF(ISNUMBER(Regressions!K199),ROUND(Regressions!K199, 1), NA())</f>
        <v>#N/A</v>
      </c>
      <c r="K189" s="556" t="e">
        <f>IF(ISNUMBER(Regressions!L199),ROUND(Regressions!L199, 1), NA())</f>
        <v>#N/A</v>
      </c>
      <c r="L189" s="561" t="e">
        <f>IF(ISNUMBER(Regressions!M199),ROUND(Regressions!M199, 1), NA())</f>
        <v>#N/A</v>
      </c>
      <c r="M189" s="558" t="e">
        <f>IF(ISNUMBER(Regressions!N199),ROUND(Regressions!N199, 1), NA())</f>
        <v>#N/A</v>
      </c>
      <c r="N189" s="559" t="e">
        <f>IF(ISNUMBER(Regressions!O199),ROUND(Regressions!O199, 1), NA())</f>
        <v>#N/A</v>
      </c>
      <c r="O189" s="560" t="e">
        <f>IF(ISNUMBER(Regressions!Q199),ROUND(Regressions!Q199, 1), NA())</f>
        <v>#N/A</v>
      </c>
      <c r="P189" s="556" t="e">
        <f>IF(ISNUMBER(Regressions!R199),ROUND(Regressions!R199, 1), NA())</f>
        <v>#N/A</v>
      </c>
      <c r="Q189" s="562" t="e">
        <f>IF(ISNUMBER(Regressions!S199),ROUND(Regressions!S199, 1), NA())</f>
        <v>#N/A</v>
      </c>
      <c r="R189" s="558" t="e">
        <f>IF(ISNUMBER(Regressions!T199),ROUND(Regressions!T199, 1), NA())</f>
        <v>#N/A</v>
      </c>
      <c r="S189" s="559" t="e">
        <f>IF(ISNUMBER(Regressions!U199),ROUND(Regressions!U199, 1), NA())</f>
        <v>#N/A</v>
      </c>
    </row>
    <row r="211" spans="5:13" x14ac:dyDescent="0.25">
      <c r="E211" s="581"/>
      <c r="G211" s="528"/>
      <c r="K211" s="582"/>
      <c r="M211" s="58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16E9-4367-423A-A43A-71F7EBD4043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9" customWidth="1"/>
    <col min="2" max="2" width="13.59765625" style="379" customWidth="1"/>
    <col min="3" max="3" width="5" style="379" customWidth="1"/>
    <col min="4" max="21" width="3.8984375" style="379" customWidth="1"/>
    <col min="22" max="25" width="3.8984375" style="485" customWidth="1"/>
    <col min="26" max="26" width="6.5" style="485" customWidth="1"/>
    <col min="27" max="30" width="3.8984375" style="485" customWidth="1"/>
    <col min="31" max="31" width="6.5" style="485" customWidth="1"/>
    <col min="32" max="35" width="3.8984375" style="485" customWidth="1"/>
    <col min="36" max="36" width="6.5" style="485" customWidth="1"/>
    <col min="37" max="40" width="3.8984375" style="485" customWidth="1"/>
    <col min="41" max="41" width="6.5" style="485" customWidth="1"/>
    <col min="42" max="45" width="3.8984375" style="485" customWidth="1"/>
    <col min="46" max="46" width="6.5" style="485" customWidth="1"/>
    <col min="47" max="50" width="3.8984375" style="485" customWidth="1"/>
    <col min="51" max="51" width="6.5" style="485" customWidth="1"/>
    <col min="52" max="52" width="3.8984375" style="486" customWidth="1"/>
    <col min="53" max="53" width="6.5" style="595" customWidth="1"/>
    <col min="54" max="55" width="3.8984375" style="486" customWidth="1"/>
    <col min="56" max="56" width="6.5" style="486" customWidth="1"/>
    <col min="57" max="58" width="3.8984375" style="486" customWidth="1"/>
    <col min="59" max="59" width="6.5" style="486" customWidth="1"/>
    <col min="60" max="60" width="3.8984375" style="486" customWidth="1"/>
    <col min="61" max="61" width="6.09765625" style="486" customWidth="1"/>
    <col min="62" max="62" width="6.5" style="486" customWidth="1"/>
    <col min="63" max="63" width="8.8984375" style="486" customWidth="1"/>
    <col min="64" max="64" width="3.8984375" style="486" customWidth="1"/>
    <col min="65" max="65" width="6.5" style="486" customWidth="1"/>
    <col min="66" max="67" width="3.8984375" style="486" customWidth="1"/>
    <col min="68" max="68" width="6.5" style="486" customWidth="1"/>
    <col min="69" max="69" width="3.8984375" style="486" customWidth="1"/>
    <col min="70" max="70" width="9" style="379" customWidth="1"/>
    <col min="71" max="136" width="3.8984375" style="379" hidden="1" customWidth="1"/>
    <col min="137" max="137" width="9" style="379" customWidth="1"/>
    <col min="138" max="16384" width="9" style="379"/>
  </cols>
  <sheetData>
    <row r="1" spans="1:136" ht="17.399999999999999" x14ac:dyDescent="0.3">
      <c r="A1" s="487" t="str">
        <f>HLOOKUP(Introduction!$G$4,nametranslations,83,FALSE)</f>
        <v>Summary of data from national surveys and censuses</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500"/>
      <c r="BB1" s="488"/>
      <c r="BC1" s="488"/>
      <c r="BD1" s="488"/>
      <c r="BE1" s="488"/>
      <c r="BF1" s="488"/>
      <c r="BG1" s="488"/>
      <c r="BH1" s="488"/>
      <c r="BI1" s="488"/>
      <c r="BJ1" s="488"/>
      <c r="BK1" s="488"/>
      <c r="BL1" s="488"/>
      <c r="BM1" s="488"/>
      <c r="BN1" s="488"/>
      <c r="BO1" s="488"/>
      <c r="BP1" s="488"/>
      <c r="BQ1" s="488"/>
      <c r="BR1" s="488"/>
      <c r="BS1" s="488"/>
    </row>
    <row r="2" spans="1:136" ht="15.6" x14ac:dyDescent="0.3">
      <c r="A2" s="489" t="str">
        <f>HLOOKUP(Introduction!$G$4,nametranslations,84,FALSE)</f>
        <v>[values in square brackets not used]</v>
      </c>
      <c r="B2" s="489"/>
      <c r="C2" s="489"/>
      <c r="D2" s="490" t="str">
        <f>HLOOKUP(Introduction!$G$4,nametranslations,85,FALSE)</f>
        <v>Drinking Water</v>
      </c>
      <c r="E2" s="488"/>
      <c r="F2" s="488"/>
      <c r="G2" s="491"/>
      <c r="H2" s="488"/>
      <c r="I2" s="488"/>
      <c r="J2" s="491"/>
      <c r="K2" s="492"/>
      <c r="L2" s="492"/>
      <c r="M2" s="491"/>
      <c r="N2" s="492"/>
      <c r="O2" s="492"/>
      <c r="P2" s="491"/>
      <c r="Q2" s="492"/>
      <c r="R2" s="492"/>
      <c r="S2" s="491"/>
      <c r="T2" s="492"/>
      <c r="U2" s="492"/>
      <c r="V2" s="493" t="str">
        <f>HLOOKUP(Introduction!$G$4,nametranslations,86,FALSE)</f>
        <v>Sanitation</v>
      </c>
      <c r="W2" s="378"/>
      <c r="X2" s="492"/>
      <c r="Y2" s="492"/>
      <c r="Z2" s="492"/>
      <c r="AA2" s="494"/>
      <c r="AB2" s="492"/>
      <c r="AC2" s="492"/>
      <c r="AD2" s="492"/>
      <c r="AE2" s="492"/>
      <c r="AF2" s="494"/>
      <c r="AG2" s="492"/>
      <c r="AH2" s="492"/>
      <c r="AI2" s="492"/>
      <c r="AJ2" s="492"/>
      <c r="AK2" s="494"/>
      <c r="AL2" s="492"/>
      <c r="AM2" s="492"/>
      <c r="AN2" s="492"/>
      <c r="AO2" s="492"/>
      <c r="AP2" s="494"/>
      <c r="AQ2" s="492"/>
      <c r="AR2" s="492"/>
      <c r="AS2" s="492"/>
      <c r="AT2" s="492"/>
      <c r="AU2" s="494"/>
      <c r="AV2" s="492"/>
      <c r="AW2" s="492"/>
      <c r="AX2" s="492"/>
      <c r="AY2" s="492"/>
      <c r="AZ2" s="495" t="str">
        <f>HLOOKUP(Introduction!$G$4,nametranslations,87,FALSE)</f>
        <v>Hygiene</v>
      </c>
      <c r="BA2" s="496"/>
      <c r="BB2" s="497"/>
      <c r="BC2" s="497"/>
      <c r="BD2" s="498"/>
      <c r="BE2" s="498"/>
      <c r="BF2" s="498"/>
      <c r="BG2" s="498"/>
      <c r="BH2" s="498"/>
      <c r="BI2" s="498"/>
      <c r="BJ2" s="498"/>
      <c r="BK2" s="498"/>
      <c r="BL2" s="498"/>
      <c r="BM2" s="498"/>
      <c r="BN2" s="498"/>
      <c r="BO2" s="498"/>
      <c r="BP2" s="498"/>
      <c r="BQ2" s="498"/>
      <c r="BS2" s="490" t="str">
        <f>HLOOKUP(Introduction!$G$4,nametranslations,85,FALSE)</f>
        <v>Drinking Water</v>
      </c>
      <c r="CK2" s="493" t="str">
        <f>HLOOKUP(Introduction!$G$4,nametranslations,86,FALSE)</f>
        <v>Sanitation</v>
      </c>
      <c r="DO2" s="495" t="str">
        <f>HLOOKUP(Introduction!$G$4,nametranslations,87,FALSE)</f>
        <v>Hygiene</v>
      </c>
    </row>
    <row r="3" spans="1:136" ht="13.8" x14ac:dyDescent="0.25">
      <c r="A3" s="499"/>
      <c r="B3" s="488"/>
      <c r="C3" s="488"/>
      <c r="D3" s="488" t="str">
        <f>+Key!$I$26</f>
        <v>Total</v>
      </c>
      <c r="E3" s="488"/>
      <c r="F3" s="488"/>
      <c r="G3" s="488" t="str">
        <f>+Key!$I$28</f>
        <v>Urban</v>
      </c>
      <c r="I3" s="488"/>
      <c r="J3" s="488" t="str">
        <f>+Key!$I$27</f>
        <v>Rural</v>
      </c>
      <c r="L3" s="488"/>
      <c r="M3" s="488" t="str">
        <f>+Key!$I$29</f>
        <v>Pre-primary</v>
      </c>
      <c r="O3" s="488"/>
      <c r="P3" s="488" t="str">
        <f>+Key!$I$30</f>
        <v>Primary</v>
      </c>
      <c r="Q3" s="488"/>
      <c r="R3" s="488"/>
      <c r="S3" s="488" t="str">
        <f>+Key!$I$31</f>
        <v>Secondary</v>
      </c>
      <c r="U3" s="488"/>
      <c r="V3" s="488" t="str">
        <f>+Key!$I$26</f>
        <v>Total</v>
      </c>
      <c r="W3" s="488"/>
      <c r="X3" s="488"/>
      <c r="Y3" s="488"/>
      <c r="Z3" s="379"/>
      <c r="AA3" s="488" t="str">
        <f>+Key!$I$28</f>
        <v>Urban</v>
      </c>
      <c r="AB3" s="488"/>
      <c r="AC3" s="379"/>
      <c r="AD3" s="488"/>
      <c r="AE3" s="488"/>
      <c r="AF3" s="488" t="str">
        <f>+Key!$I$27</f>
        <v>Rural</v>
      </c>
      <c r="AG3" s="488"/>
      <c r="AH3" s="488"/>
      <c r="AI3" s="488"/>
      <c r="AJ3" s="488"/>
      <c r="AK3" s="488" t="str">
        <f>+Key!$I$29</f>
        <v>Pre-primary</v>
      </c>
      <c r="AL3" s="488"/>
      <c r="AM3" s="488"/>
      <c r="AN3" s="488"/>
      <c r="AO3" s="488"/>
      <c r="AP3" s="488" t="str">
        <f>+Key!$I$30</f>
        <v>Primary</v>
      </c>
      <c r="AQ3" s="488"/>
      <c r="AR3" s="488"/>
      <c r="AS3" s="488"/>
      <c r="AT3" s="488"/>
      <c r="AU3" s="488" t="str">
        <f>+Key!$I$31</f>
        <v>Secondary</v>
      </c>
      <c r="AV3" s="488"/>
      <c r="AW3" s="488"/>
      <c r="AX3" s="488"/>
      <c r="AY3" s="488"/>
      <c r="AZ3" s="488" t="str">
        <f>+Key!$I$26</f>
        <v>Total</v>
      </c>
      <c r="BA3" s="500"/>
      <c r="BB3" s="488"/>
      <c r="BC3" s="488" t="str">
        <f>+Key!$I$28</f>
        <v>Urban</v>
      </c>
      <c r="BD3" s="379"/>
      <c r="BE3" s="488"/>
      <c r="BF3" s="488" t="str">
        <f>+Key!$I$27</f>
        <v>Rural</v>
      </c>
      <c r="BG3" s="379"/>
      <c r="BH3" s="488"/>
      <c r="BI3" s="488" t="str">
        <f>+Key!$I$29</f>
        <v>Pre-primary</v>
      </c>
      <c r="BJ3" s="379"/>
      <c r="BK3" s="488"/>
      <c r="BL3" s="488" t="str">
        <f>+Key!$I$30</f>
        <v>Primary</v>
      </c>
      <c r="BM3" s="488"/>
      <c r="BN3" s="488"/>
      <c r="BO3" s="488" t="str">
        <f>+Key!$I$31</f>
        <v>Secondary</v>
      </c>
      <c r="BP3" s="378"/>
      <c r="BQ3" s="488"/>
      <c r="BS3" s="488" t="str">
        <f>+Key!$I$26</f>
        <v>Total</v>
      </c>
      <c r="BT3" s="488"/>
      <c r="BU3" s="488"/>
      <c r="BV3" s="488" t="str">
        <f>+Key!$I$28</f>
        <v>Urban</v>
      </c>
      <c r="BX3" s="488"/>
      <c r="BY3" s="488" t="str">
        <f>+Key!$I$27</f>
        <v>Rural</v>
      </c>
      <c r="CA3" s="488"/>
      <c r="CB3" s="488" t="str">
        <f>+Key!$I$29</f>
        <v>Pre-primary</v>
      </c>
      <c r="CD3" s="488"/>
      <c r="CE3" s="488" t="str">
        <f>+Key!$I$30</f>
        <v>Primary</v>
      </c>
      <c r="CF3" s="488"/>
      <c r="CG3" s="488"/>
      <c r="CH3" s="488" t="str">
        <f>+Key!$I$31</f>
        <v>Secondary</v>
      </c>
      <c r="CJ3" s="488"/>
      <c r="CK3" s="488" t="str">
        <f>+Key!$I$26</f>
        <v>Total</v>
      </c>
      <c r="CL3" s="488"/>
      <c r="CM3" s="488"/>
      <c r="CN3" s="488"/>
      <c r="CP3" s="488" t="str">
        <f>+Key!$I$28</f>
        <v>Urban</v>
      </c>
      <c r="CQ3" s="488"/>
      <c r="CS3" s="488"/>
      <c r="CT3" s="488"/>
      <c r="CU3" s="488" t="str">
        <f>+Key!$I$27</f>
        <v>Rural</v>
      </c>
      <c r="CV3" s="488"/>
      <c r="CW3" s="488"/>
      <c r="CX3" s="488"/>
      <c r="CY3" s="488"/>
      <c r="CZ3" s="488" t="str">
        <f>+Key!$I$29</f>
        <v>Pre-primary</v>
      </c>
      <c r="DA3" s="488"/>
      <c r="DB3" s="488"/>
      <c r="DC3" s="488"/>
      <c r="DD3" s="488"/>
      <c r="DE3" s="488" t="str">
        <f>+Key!$I$30</f>
        <v>Primary</v>
      </c>
      <c r="DF3" s="488"/>
      <c r="DG3" s="488"/>
      <c r="DH3" s="488"/>
      <c r="DI3" s="488"/>
      <c r="DJ3" s="488" t="s">
        <v>18</v>
      </c>
      <c r="DK3" s="488"/>
      <c r="DL3" s="488"/>
      <c r="DM3" s="488"/>
      <c r="DN3" s="488"/>
      <c r="DO3" s="488" t="str">
        <f>+Key!$I$26</f>
        <v>Total</v>
      </c>
      <c r="DP3" s="500"/>
      <c r="DQ3" s="488"/>
      <c r="DR3" s="488" t="str">
        <f>+Key!$I$28</f>
        <v>Urban</v>
      </c>
      <c r="DT3" s="488"/>
      <c r="DU3" s="488" t="str">
        <f>+Key!$I$27</f>
        <v>Rural</v>
      </c>
      <c r="DW3" s="488"/>
      <c r="DX3" s="488" t="str">
        <f>+Key!$I$29</f>
        <v>Pre-primary</v>
      </c>
      <c r="DZ3" s="488"/>
      <c r="EA3" s="488" t="str">
        <f>+Key!$I$30</f>
        <v>Primary</v>
      </c>
      <c r="EB3" s="488"/>
      <c r="EC3" s="488"/>
      <c r="ED3" s="488" t="str">
        <f>+Key!$I$31</f>
        <v>Secondary</v>
      </c>
      <c r="EE3" s="378"/>
      <c r="EF3" s="488"/>
    </row>
    <row r="4" spans="1:136" s="592" customFormat="1" ht="160.5" customHeight="1" x14ac:dyDescent="0.25">
      <c r="A4" s="501" t="str">
        <f>HLOOKUP(Introduction!$G$4,nametranslations,89,FALSE)</f>
        <v>Source</v>
      </c>
      <c r="B4" s="501" t="str">
        <f>HLOOKUP(Introduction!$G$4,nametranslations,88,FALSE)</f>
        <v>Type</v>
      </c>
      <c r="C4" s="501" t="str">
        <f>HLOOKUP(Introduction!$G$4,nametranslations,72,FALSE)</f>
        <v>Year</v>
      </c>
      <c r="D4" s="502" t="str">
        <f>HLOOKUP(Introduction!$G$4,nametranslations,74,FALSE)</f>
        <v>Facility</v>
      </c>
      <c r="E4" s="587" t="str">
        <f>HLOOKUP(Introduction!$G$4,nametranslations,75,FALSE)</f>
        <v>Improved</v>
      </c>
      <c r="F4" s="588" t="str">
        <f>HLOOKUP(Introduction!$G$4,nametranslations,76,FALSE)</f>
        <v>Basic (improved &amp; available)</v>
      </c>
      <c r="G4" s="502" t="str">
        <f>HLOOKUP(Introduction!$G$4,nametranslations,74,FALSE)</f>
        <v>Facility</v>
      </c>
      <c r="H4" s="587" t="str">
        <f>HLOOKUP(Introduction!$G$4,nametranslations,75,FALSE)</f>
        <v>Improved</v>
      </c>
      <c r="I4" s="588" t="str">
        <f>HLOOKUP(Introduction!$G$4,nametranslations,76,FALSE)</f>
        <v>Basic (improved &amp; available)</v>
      </c>
      <c r="J4" s="502" t="str">
        <f>HLOOKUP(Introduction!$G$4,nametranslations,74,FALSE)</f>
        <v>Facility</v>
      </c>
      <c r="K4" s="587" t="str">
        <f>HLOOKUP(Introduction!$G$4,nametranslations,75,FALSE)</f>
        <v>Improved</v>
      </c>
      <c r="L4" s="588" t="str">
        <f>HLOOKUP(Introduction!$G$4,nametranslations,76,FALSE)</f>
        <v>Basic (improved &amp; available)</v>
      </c>
      <c r="M4" s="502" t="str">
        <f>HLOOKUP(Introduction!$G$4,nametranslations,74,FALSE)</f>
        <v>Facility</v>
      </c>
      <c r="N4" s="587" t="str">
        <f>HLOOKUP(Introduction!$G$4,nametranslations,75,FALSE)</f>
        <v>Improved</v>
      </c>
      <c r="O4" s="588" t="str">
        <f>HLOOKUP(Introduction!$G$4,nametranslations,76,FALSE)</f>
        <v>Basic (improved &amp; available)</v>
      </c>
      <c r="P4" s="502" t="str">
        <f>HLOOKUP(Introduction!$G$4,nametranslations,74,FALSE)</f>
        <v>Facility</v>
      </c>
      <c r="Q4" s="587" t="str">
        <f>HLOOKUP(Introduction!$G$4,nametranslations,75,FALSE)</f>
        <v>Improved</v>
      </c>
      <c r="R4" s="588" t="str">
        <f>HLOOKUP(Introduction!$G$4,nametranslations,76,FALSE)</f>
        <v>Basic (improved &amp; available)</v>
      </c>
      <c r="S4" s="502" t="str">
        <f>HLOOKUP(Introduction!$G$4,nametranslations,74,FALSE)</f>
        <v>Facility</v>
      </c>
      <c r="T4" s="587" t="str">
        <f>HLOOKUP(Introduction!$G$4,nametranslations,75,FALSE)</f>
        <v>Improved</v>
      </c>
      <c r="U4" s="588" t="str">
        <f>HLOOKUP(Introduction!$G$4,nametranslations,76,FALSE)</f>
        <v>Basic (improved &amp; available)</v>
      </c>
      <c r="V4" s="506" t="str">
        <f>HLOOKUP(Introduction!$G$4,nametranslations,74,FALSE)</f>
        <v>Facility</v>
      </c>
      <c r="W4" s="507" t="str">
        <f>HLOOKUP(Introduction!$G$4,nametranslations,75,FALSE)</f>
        <v>Improved</v>
      </c>
      <c r="X4" s="589" t="str">
        <f>HLOOKUP(Introduction!$G$4,nametranslations,90,FALSE)</f>
        <v>Improved &amp; usable</v>
      </c>
      <c r="Y4" s="589" t="str">
        <f>HLOOKUP(Introduction!$G$4,nametranslations,91,FALSE)</f>
        <v>Improved &amp; single-sex</v>
      </c>
      <c r="Z4" s="590" t="str">
        <f>HLOOKUP(Introduction!$G$4,nametranslations,79,FALSE)</f>
        <v>Basic
(improved, usable &amp; single-sex)</v>
      </c>
      <c r="AA4" s="506" t="str">
        <f>HLOOKUP(Introduction!$G$4,nametranslations,74,FALSE)</f>
        <v>Facility</v>
      </c>
      <c r="AB4" s="507" t="str">
        <f>HLOOKUP(Introduction!$G$4,nametranslations,75,FALSE)</f>
        <v>Improved</v>
      </c>
      <c r="AC4" s="589" t="str">
        <f>HLOOKUP(Introduction!$G$4,nametranslations,90,FALSE)</f>
        <v>Improved &amp; usable</v>
      </c>
      <c r="AD4" s="589" t="str">
        <f>HLOOKUP(Introduction!$G$4,nametranslations,91,FALSE)</f>
        <v>Improved &amp; single-sex</v>
      </c>
      <c r="AE4" s="590" t="str">
        <f>HLOOKUP(Introduction!$G$4,nametranslations,79,FALSE)</f>
        <v>Basic
(improved, usable &amp; single-sex)</v>
      </c>
      <c r="AF4" s="506" t="str">
        <f>HLOOKUP(Introduction!$G$4,nametranslations,74,FALSE)</f>
        <v>Facility</v>
      </c>
      <c r="AG4" s="507" t="str">
        <f>HLOOKUP(Introduction!$G$4,nametranslations,75,FALSE)</f>
        <v>Improved</v>
      </c>
      <c r="AH4" s="589" t="str">
        <f>HLOOKUP(Introduction!$G$4,nametranslations,90,FALSE)</f>
        <v>Improved &amp; usable</v>
      </c>
      <c r="AI4" s="589" t="str">
        <f>HLOOKUP(Introduction!$G$4,nametranslations,91,FALSE)</f>
        <v>Improved &amp; single-sex</v>
      </c>
      <c r="AJ4" s="590" t="str">
        <f>HLOOKUP(Introduction!$G$4,nametranslations,79,FALSE)</f>
        <v>Basic
(improved, usable &amp; single-sex)</v>
      </c>
      <c r="AK4" s="506" t="str">
        <f>HLOOKUP(Introduction!$G$4,nametranslations,74,FALSE)</f>
        <v>Facility</v>
      </c>
      <c r="AL4" s="507" t="str">
        <f>HLOOKUP(Introduction!$G$4,nametranslations,75,FALSE)</f>
        <v>Improved</v>
      </c>
      <c r="AM4" s="589" t="str">
        <f>HLOOKUP(Introduction!$G$4,nametranslations,90,FALSE)</f>
        <v>Improved &amp; usable</v>
      </c>
      <c r="AN4" s="589" t="str">
        <f>HLOOKUP(Introduction!$G$4,nametranslations,91,FALSE)</f>
        <v>Improved &amp; single-sex</v>
      </c>
      <c r="AO4" s="590" t="str">
        <f>HLOOKUP(Introduction!$G$4,nametranslations,79,FALSE)</f>
        <v>Basic
(improved, usable &amp; single-sex)</v>
      </c>
      <c r="AP4" s="506" t="str">
        <f>HLOOKUP(Introduction!$G$4,nametranslations,74,FALSE)</f>
        <v>Facility</v>
      </c>
      <c r="AQ4" s="507" t="str">
        <f>HLOOKUP(Introduction!$G$4,nametranslations,75,FALSE)</f>
        <v>Improved</v>
      </c>
      <c r="AR4" s="589" t="str">
        <f>HLOOKUP(Introduction!$G$4,nametranslations,90,FALSE)</f>
        <v>Improved &amp; usable</v>
      </c>
      <c r="AS4" s="589" t="str">
        <f>HLOOKUP(Introduction!$G$4,nametranslations,91,FALSE)</f>
        <v>Improved &amp; single-sex</v>
      </c>
      <c r="AT4" s="590" t="str">
        <f>HLOOKUP(Introduction!$G$4,nametranslations,79,FALSE)</f>
        <v>Basic
(improved, usable &amp; single-sex)</v>
      </c>
      <c r="AU4" s="506" t="str">
        <f>HLOOKUP(Introduction!$G$4,nametranslations,74,FALSE)</f>
        <v>Facility</v>
      </c>
      <c r="AV4" s="507" t="str">
        <f>HLOOKUP(Introduction!$G$4,nametranslations,75,FALSE)</f>
        <v>Improved</v>
      </c>
      <c r="AW4" s="589" t="str">
        <f>HLOOKUP(Introduction!$G$4,nametranslations,90,FALSE)</f>
        <v>Improved &amp; usable</v>
      </c>
      <c r="AX4" s="589" t="str">
        <f>HLOOKUP(Introduction!$G$4,nametranslations,91,FALSE)</f>
        <v>Improved &amp; single-sex</v>
      </c>
      <c r="AY4" s="590" t="str">
        <f>HLOOKUP(Introduction!$G$4,nametranslations,79,FALSE)</f>
        <v>Basic
(improved, usable &amp; single-sex)</v>
      </c>
      <c r="AZ4" s="510" t="str">
        <f>HLOOKUP(Introduction!$G$4,nametranslations,92,FALSE)</f>
        <v>Handwashing facility</v>
      </c>
      <c r="BA4" s="591" t="str">
        <f>HLOOKUP(Introduction!$G$4,nametranslations,93,FALSE)</f>
        <v>Handwashing facility with water</v>
      </c>
      <c r="BB4" s="591" t="str">
        <f>HLOOKUP(Introduction!$G$4,nametranslations,81,FALSE)</f>
        <v>Basic  
(facility with water &amp; soap)</v>
      </c>
      <c r="BC4" s="510" t="str">
        <f>HLOOKUP(Introduction!$G$4,nametranslations,92,FALSE)</f>
        <v>Handwashing facility</v>
      </c>
      <c r="BD4" s="591" t="str">
        <f>HLOOKUP(Introduction!$G$4,nametranslations,93,FALSE)</f>
        <v>Handwashing facility with water</v>
      </c>
      <c r="BE4" s="591" t="str">
        <f>HLOOKUP(Introduction!$G$4,nametranslations,81,FALSE)</f>
        <v>Basic  
(facility with water &amp; soap)</v>
      </c>
      <c r="BF4" s="510" t="str">
        <f>HLOOKUP(Introduction!$G$4,nametranslations,92,FALSE)</f>
        <v>Handwashing facility</v>
      </c>
      <c r="BG4" s="591" t="str">
        <f>HLOOKUP(Introduction!$G$4,nametranslations,93,FALSE)</f>
        <v>Handwashing facility with water</v>
      </c>
      <c r="BH4" s="591" t="str">
        <f>HLOOKUP(Introduction!$G$4,nametranslations,81,FALSE)</f>
        <v>Basic  
(facility with water &amp; soap)</v>
      </c>
      <c r="BI4" s="510" t="str">
        <f>HLOOKUP(Introduction!$G$4,nametranslations,92,FALSE)</f>
        <v>Handwashing facility</v>
      </c>
      <c r="BJ4" s="591" t="str">
        <f>HLOOKUP(Introduction!$G$4,nametranslations,93,FALSE)</f>
        <v>Handwashing facility with water</v>
      </c>
      <c r="BK4" s="591" t="str">
        <f>HLOOKUP(Introduction!$G$4,nametranslations,81,FALSE)</f>
        <v>Basic  
(facility with water &amp; soap)</v>
      </c>
      <c r="BL4" s="510" t="str">
        <f>HLOOKUP(Introduction!$G$4,nametranslations,92,FALSE)</f>
        <v>Handwashing facility</v>
      </c>
      <c r="BM4" s="591" t="str">
        <f>HLOOKUP(Introduction!$G$4,nametranslations,93,FALSE)</f>
        <v>Handwashing facility with water</v>
      </c>
      <c r="BN4" s="591" t="str">
        <f>HLOOKUP(Introduction!$G$4,nametranslations,81,FALSE)</f>
        <v>Basic  
(facility with water &amp; soap)</v>
      </c>
      <c r="BO4" s="510" t="str">
        <f>HLOOKUP(Introduction!$G$4,nametranslations,92,FALSE)</f>
        <v>Handwashing facility</v>
      </c>
      <c r="BP4" s="591" t="str">
        <f>HLOOKUP(Introduction!$G$4,nametranslations,93,FALSE)</f>
        <v>Handwashing facility with water</v>
      </c>
      <c r="BQ4" s="591" t="str">
        <f>HLOOKUP(Introduction!$G$4,nametranslations,81,FALSE)</f>
        <v>Basic  
(facility with water &amp; soap)</v>
      </c>
      <c r="BS4" s="502" t="str">
        <f>HLOOKUP(Introduction!$G$4,nametranslations,74,FALSE)</f>
        <v>Facility</v>
      </c>
      <c r="BT4" s="587" t="str">
        <f>HLOOKUP(Introduction!$G$4,nametranslations,75,FALSE)</f>
        <v>Improved</v>
      </c>
      <c r="BU4" s="593" t="str">
        <f>HLOOKUP(Introduction!$G$4,nametranslations,76,FALSE)</f>
        <v>Basic (improved &amp; available)</v>
      </c>
      <c r="BV4" s="502" t="str">
        <f>HLOOKUP(Introduction!$G$4,nametranslations,74,FALSE)</f>
        <v>Facility</v>
      </c>
      <c r="BW4" s="587" t="str">
        <f>HLOOKUP(Introduction!$G$4,nametranslations,75,FALSE)</f>
        <v>Improved</v>
      </c>
      <c r="BX4" s="593" t="str">
        <f>HLOOKUP(Introduction!$G$4,nametranslations,76,FALSE)</f>
        <v>Basic (improved &amp; available)</v>
      </c>
      <c r="BY4" s="502" t="str">
        <f>HLOOKUP(Introduction!$G$4,nametranslations,74,FALSE)</f>
        <v>Facility</v>
      </c>
      <c r="BZ4" s="587" t="str">
        <f>HLOOKUP(Introduction!$G$4,nametranslations,75,FALSE)</f>
        <v>Improved</v>
      </c>
      <c r="CA4" s="593" t="str">
        <f>HLOOKUP(Introduction!$G$4,nametranslations,76,FALSE)</f>
        <v>Basic (improved &amp; available)</v>
      </c>
      <c r="CB4" s="502" t="str">
        <f>HLOOKUP(Introduction!$G$4,nametranslations,74,FALSE)</f>
        <v>Facility</v>
      </c>
      <c r="CC4" s="587" t="str">
        <f>HLOOKUP(Introduction!$G$4,nametranslations,75,FALSE)</f>
        <v>Improved</v>
      </c>
      <c r="CD4" s="593" t="str">
        <f>HLOOKUP(Introduction!$G$4,nametranslations,76,FALSE)</f>
        <v>Basic (improved &amp; available)</v>
      </c>
      <c r="CE4" s="502" t="str">
        <f>HLOOKUP(Introduction!$G$4,nametranslations,74,FALSE)</f>
        <v>Facility</v>
      </c>
      <c r="CF4" s="587" t="str">
        <f>HLOOKUP(Introduction!$G$4,nametranslations,75,FALSE)</f>
        <v>Improved</v>
      </c>
      <c r="CG4" s="593" t="str">
        <f>HLOOKUP(Introduction!$G$4,nametranslations,76,FALSE)</f>
        <v>Basic (improved &amp; available)</v>
      </c>
      <c r="CH4" s="502" t="str">
        <f>HLOOKUP(Introduction!$G$4,nametranslations,74,FALSE)</f>
        <v>Facility</v>
      </c>
      <c r="CI4" s="587" t="str">
        <f>HLOOKUP(Introduction!$G$4,nametranslations,75,FALSE)</f>
        <v>Improved</v>
      </c>
      <c r="CJ4" s="593" t="str">
        <f>HLOOKUP(Introduction!$G$4,nametranslations,76,FALSE)</f>
        <v>Basic (improved &amp; available)</v>
      </c>
      <c r="CK4" s="506" t="str">
        <f>HLOOKUP(Introduction!$G$4,nametranslations,74,FALSE)</f>
        <v>Facility</v>
      </c>
      <c r="CL4" s="507" t="str">
        <f>HLOOKUP(Introduction!$G$4,nametranslations,75,FALSE)</f>
        <v>Improved</v>
      </c>
      <c r="CM4" s="507" t="str">
        <f>HLOOKUP(Introduction!$G$4,nametranslations,90,FALSE)</f>
        <v>Improved &amp; usable</v>
      </c>
      <c r="CN4" s="507" t="str">
        <f>HLOOKUP(Introduction!$G$4,nametranslations,91,FALSE)</f>
        <v>Improved &amp; single-sex</v>
      </c>
      <c r="CO4" s="590" t="str">
        <f>HLOOKUP(Introduction!$G$4,nametranslations,79,FALSE)</f>
        <v>Basic
(improved, usable &amp; single-sex)</v>
      </c>
      <c r="CP4" s="506" t="str">
        <f>HLOOKUP(Introduction!$G$4,nametranslations,74,FALSE)</f>
        <v>Facility</v>
      </c>
      <c r="CQ4" s="507" t="str">
        <f>HLOOKUP(Introduction!$G$4,nametranslations,75,FALSE)</f>
        <v>Improved</v>
      </c>
      <c r="CR4" s="507" t="str">
        <f>HLOOKUP(Introduction!$G$4,nametranslations,90,FALSE)</f>
        <v>Improved &amp; usable</v>
      </c>
      <c r="CS4" s="507" t="str">
        <f>HLOOKUP(Introduction!$G$4,nametranslations,91,FALSE)</f>
        <v>Improved &amp; single-sex</v>
      </c>
      <c r="CT4" s="590" t="str">
        <f>HLOOKUP(Introduction!$G$4,nametranslations,79,FALSE)</f>
        <v>Basic
(improved, usable &amp; single-sex)</v>
      </c>
      <c r="CU4" s="506" t="str">
        <f>HLOOKUP(Introduction!$G$4,nametranslations,74,FALSE)</f>
        <v>Facility</v>
      </c>
      <c r="CV4" s="507" t="str">
        <f>HLOOKUP(Introduction!$G$4,nametranslations,75,FALSE)</f>
        <v>Improved</v>
      </c>
      <c r="CW4" s="507" t="str">
        <f>HLOOKUP(Introduction!$G$4,nametranslations,90,FALSE)</f>
        <v>Improved &amp; usable</v>
      </c>
      <c r="CX4" s="507" t="str">
        <f>HLOOKUP(Introduction!$G$4,nametranslations,91,FALSE)</f>
        <v>Improved &amp; single-sex</v>
      </c>
      <c r="CY4" s="590" t="str">
        <f>HLOOKUP(Introduction!$G$4,nametranslations,79,FALSE)</f>
        <v>Basic
(improved, usable &amp; single-sex)</v>
      </c>
      <c r="CZ4" s="506" t="str">
        <f>HLOOKUP(Introduction!$G$4,nametranslations,74,FALSE)</f>
        <v>Facility</v>
      </c>
      <c r="DA4" s="507" t="str">
        <f>HLOOKUP(Introduction!$G$4,nametranslations,75,FALSE)</f>
        <v>Improved</v>
      </c>
      <c r="DB4" s="507" t="str">
        <f>HLOOKUP(Introduction!$G$4,nametranslations,90,FALSE)</f>
        <v>Improved &amp; usable</v>
      </c>
      <c r="DC4" s="507" t="str">
        <f>HLOOKUP(Introduction!$G$4,nametranslations,91,FALSE)</f>
        <v>Improved &amp; single-sex</v>
      </c>
      <c r="DD4" s="590" t="str">
        <f>HLOOKUP(Introduction!$G$4,nametranslations,79,FALSE)</f>
        <v>Basic
(improved, usable &amp; single-sex)</v>
      </c>
      <c r="DE4" s="506" t="str">
        <f>HLOOKUP(Introduction!$G$4,nametranslations,74,FALSE)</f>
        <v>Facility</v>
      </c>
      <c r="DF4" s="507" t="str">
        <f>HLOOKUP(Introduction!$G$4,nametranslations,75,FALSE)</f>
        <v>Improved</v>
      </c>
      <c r="DG4" s="507" t="str">
        <f>HLOOKUP(Introduction!$G$4,nametranslations,90,FALSE)</f>
        <v>Improved &amp; usable</v>
      </c>
      <c r="DH4" s="507" t="str">
        <f>HLOOKUP(Introduction!$G$4,nametranslations,91,FALSE)</f>
        <v>Improved &amp; single-sex</v>
      </c>
      <c r="DI4" s="590" t="str">
        <f>HLOOKUP(Introduction!$G$4,nametranslations,79,FALSE)</f>
        <v>Basic
(improved, usable &amp; single-sex)</v>
      </c>
      <c r="DJ4" s="506" t="str">
        <f>HLOOKUP(Introduction!$G$4,nametranslations,74,FALSE)</f>
        <v>Facility</v>
      </c>
      <c r="DK4" s="507" t="str">
        <f>HLOOKUP(Introduction!$G$4,nametranslations,75,FALSE)</f>
        <v>Improved</v>
      </c>
      <c r="DL4" s="507" t="str">
        <f>HLOOKUP(Introduction!$G$4,nametranslations,90,FALSE)</f>
        <v>Improved &amp; usable</v>
      </c>
      <c r="DM4" s="507" t="str">
        <f>HLOOKUP(Introduction!$G$4,nametranslations,91,FALSE)</f>
        <v>Improved &amp; single-sex</v>
      </c>
      <c r="DN4" s="590" t="str">
        <f>HLOOKUP(Introduction!$G$4,nametranslations,79,FALSE)</f>
        <v>Basic
(improved, usable &amp; single-sex)</v>
      </c>
      <c r="DO4" s="510" t="str">
        <f>HLOOKUP(Introduction!$G$4,nametranslations,92,FALSE)</f>
        <v>Handwashing facility</v>
      </c>
      <c r="DP4" s="591" t="str">
        <f>HLOOKUP(Introduction!$G$4,nametranslations,93,FALSE)</f>
        <v>Handwashing facility with water</v>
      </c>
      <c r="DQ4" s="591" t="str">
        <f>HLOOKUP(Introduction!$G$4,nametranslations,81,FALSE)</f>
        <v>Basic  
(facility with water &amp; soap)</v>
      </c>
      <c r="DR4" s="510" t="str">
        <f>HLOOKUP(Introduction!$G$4,nametranslations,92,FALSE)</f>
        <v>Handwashing facility</v>
      </c>
      <c r="DS4" s="591" t="str">
        <f>HLOOKUP(Introduction!$G$4,nametranslations,93,FALSE)</f>
        <v>Handwashing facility with water</v>
      </c>
      <c r="DT4" s="591" t="str">
        <f>HLOOKUP(Introduction!$G$4,nametranslations,81,FALSE)</f>
        <v>Basic  
(facility with water &amp; soap)</v>
      </c>
      <c r="DU4" s="510" t="str">
        <f>HLOOKUP(Introduction!$G$4,nametranslations,92,FALSE)</f>
        <v>Handwashing facility</v>
      </c>
      <c r="DV4" s="591" t="str">
        <f>HLOOKUP(Introduction!$G$4,nametranslations,93,FALSE)</f>
        <v>Handwashing facility with water</v>
      </c>
      <c r="DW4" s="591" t="str">
        <f>HLOOKUP(Introduction!$G$4,nametranslations,81,FALSE)</f>
        <v>Basic  
(facility with water &amp; soap)</v>
      </c>
      <c r="DX4" s="510" t="str">
        <f>HLOOKUP(Introduction!$G$4,nametranslations,92,FALSE)</f>
        <v>Handwashing facility</v>
      </c>
      <c r="DY4" s="591" t="str">
        <f>HLOOKUP(Introduction!$G$4,nametranslations,93,FALSE)</f>
        <v>Handwashing facility with water</v>
      </c>
      <c r="DZ4" s="591" t="str">
        <f>HLOOKUP(Introduction!$G$4,nametranslations,81,FALSE)</f>
        <v>Basic  
(facility with water &amp; soap)</v>
      </c>
      <c r="EA4" s="510" t="str">
        <f>HLOOKUP(Introduction!$G$4,nametranslations,92,FALSE)</f>
        <v>Handwashing facility</v>
      </c>
      <c r="EB4" s="591" t="str">
        <f>HLOOKUP(Introduction!$G$4,nametranslations,93,FALSE)</f>
        <v>Handwashing facility with water</v>
      </c>
      <c r="EC4" s="591" t="str">
        <f>HLOOKUP(Introduction!$G$4,nametranslations,81,FALSE)</f>
        <v>Basic  
(facility with water &amp; soap)</v>
      </c>
      <c r="ED4" s="510" t="str">
        <f>HLOOKUP(Introduction!$G$4,nametranslations,92,FALSE)</f>
        <v>Handwashing facility</v>
      </c>
      <c r="EE4" s="591" t="str">
        <f>HLOOKUP(Introduction!$G$4,nametranslations,93,FALSE)</f>
        <v>Handwashing facility with water</v>
      </c>
      <c r="EF4" s="591" t="str">
        <f>HLOOKUP(Introduction!$G$4,nametranslations,81,FALSE)</f>
        <v>Basic  
(facility with water &amp; soap)</v>
      </c>
    </row>
    <row r="5" spans="1:136" ht="43.2" hidden="1" x14ac:dyDescent="0.25">
      <c r="A5" s="501" t="s">
        <v>38</v>
      </c>
      <c r="B5" s="501" t="s">
        <v>39</v>
      </c>
      <c r="C5" s="501" t="s">
        <v>40</v>
      </c>
      <c r="D5" s="502" t="s">
        <v>121</v>
      </c>
      <c r="E5" s="503" t="s">
        <v>41</v>
      </c>
      <c r="F5" s="504" t="s">
        <v>177</v>
      </c>
      <c r="G5" s="502" t="s">
        <v>122</v>
      </c>
      <c r="H5" s="503" t="s">
        <v>42</v>
      </c>
      <c r="I5" s="504" t="s">
        <v>178</v>
      </c>
      <c r="J5" s="502" t="s">
        <v>123</v>
      </c>
      <c r="K5" s="503" t="s">
        <v>43</v>
      </c>
      <c r="L5" s="504" t="s">
        <v>179</v>
      </c>
      <c r="M5" s="502" t="s">
        <v>124</v>
      </c>
      <c r="N5" s="503" t="s">
        <v>79</v>
      </c>
      <c r="O5" s="504" t="s">
        <v>180</v>
      </c>
      <c r="P5" s="502" t="s">
        <v>125</v>
      </c>
      <c r="Q5" s="503" t="s">
        <v>80</v>
      </c>
      <c r="R5" s="504" t="s">
        <v>181</v>
      </c>
      <c r="S5" s="502" t="s">
        <v>126</v>
      </c>
      <c r="T5" s="503" t="s">
        <v>81</v>
      </c>
      <c r="U5" s="505" t="s">
        <v>182</v>
      </c>
      <c r="V5" s="506" t="s">
        <v>115</v>
      </c>
      <c r="W5" s="507" t="s">
        <v>44</v>
      </c>
      <c r="X5" s="513" t="s">
        <v>58</v>
      </c>
      <c r="Y5" s="513" t="s">
        <v>59</v>
      </c>
      <c r="Z5" s="508" t="s">
        <v>183</v>
      </c>
      <c r="AA5" s="506" t="s">
        <v>116</v>
      </c>
      <c r="AB5" s="507" t="s">
        <v>45</v>
      </c>
      <c r="AC5" s="513" t="s">
        <v>60</v>
      </c>
      <c r="AD5" s="513" t="s">
        <v>61</v>
      </c>
      <c r="AE5" s="508" t="s">
        <v>184</v>
      </c>
      <c r="AF5" s="506" t="s">
        <v>117</v>
      </c>
      <c r="AG5" s="507" t="s">
        <v>46</v>
      </c>
      <c r="AH5" s="513" t="s">
        <v>62</v>
      </c>
      <c r="AI5" s="513" t="s">
        <v>63</v>
      </c>
      <c r="AJ5" s="508" t="s">
        <v>185</v>
      </c>
      <c r="AK5" s="506" t="s">
        <v>118</v>
      </c>
      <c r="AL5" s="507" t="s">
        <v>64</v>
      </c>
      <c r="AM5" s="513" t="s">
        <v>65</v>
      </c>
      <c r="AN5" s="513" t="s">
        <v>66</v>
      </c>
      <c r="AO5" s="508" t="s">
        <v>186</v>
      </c>
      <c r="AP5" s="506" t="s">
        <v>119</v>
      </c>
      <c r="AQ5" s="507" t="s">
        <v>67</v>
      </c>
      <c r="AR5" s="513" t="s">
        <v>68</v>
      </c>
      <c r="AS5" s="513" t="s">
        <v>69</v>
      </c>
      <c r="AT5" s="508" t="s">
        <v>187</v>
      </c>
      <c r="AU5" s="506" t="s">
        <v>120</v>
      </c>
      <c r="AV5" s="507" t="s">
        <v>70</v>
      </c>
      <c r="AW5" s="513" t="s">
        <v>71</v>
      </c>
      <c r="AX5" s="513" t="s">
        <v>72</v>
      </c>
      <c r="AY5" s="509" t="s">
        <v>188</v>
      </c>
      <c r="AZ5" s="510" t="s">
        <v>73</v>
      </c>
      <c r="BA5" s="591" t="s">
        <v>100</v>
      </c>
      <c r="BB5" s="512" t="s">
        <v>189</v>
      </c>
      <c r="BC5" s="510" t="s">
        <v>78</v>
      </c>
      <c r="BD5" s="511" t="s">
        <v>101</v>
      </c>
      <c r="BE5" s="512" t="s">
        <v>190</v>
      </c>
      <c r="BF5" s="510" t="s">
        <v>77</v>
      </c>
      <c r="BG5" s="511" t="s">
        <v>102</v>
      </c>
      <c r="BH5" s="512" t="s">
        <v>191</v>
      </c>
      <c r="BI5" s="510" t="s">
        <v>76</v>
      </c>
      <c r="BJ5" s="511" t="s">
        <v>103</v>
      </c>
      <c r="BK5" s="512" t="s">
        <v>192</v>
      </c>
      <c r="BL5" s="510" t="s">
        <v>75</v>
      </c>
      <c r="BM5" s="511" t="s">
        <v>104</v>
      </c>
      <c r="BN5" s="512" t="s">
        <v>193</v>
      </c>
      <c r="BO5" s="510" t="s">
        <v>74</v>
      </c>
      <c r="BP5" s="511" t="s">
        <v>105</v>
      </c>
      <c r="BQ5" s="512" t="s">
        <v>194</v>
      </c>
    </row>
    <row r="6" spans="1:136" x14ac:dyDescent="0.25">
      <c r="A6" s="488" t="str">
        <f>IF('Water Data'!$B$2="","",'Water Data'!$B$2)</f>
        <v>BLZ_2009_CEN</v>
      </c>
      <c r="B6" s="488" t="str">
        <f>IF('Water Data'!C2="Census",Key!I111,IF('Water Data'!C2="Survey with microdata",Key!I113,IF('Water Data'!C2="Survey",Key!I110,IF('Water Data'!C2="Admin",Key!I114,IF('Water Data'!C2="EMIS",Key!I109,IF('Water Data'!C2="Other",Key!I112))))))</f>
        <v>Census</v>
      </c>
      <c r="C6" s="515">
        <f>+IF(ISNUMBER(VALUE(MID(A6,5,4))), VALUE(MID(A6, 5,4)),"")</f>
        <v>2009</v>
      </c>
      <c r="D6" s="516">
        <f>+IF(AND(ISTEXT('Water Data'!B2),BS6="Yes"),100-'Water Data'!D4,IF(AND(ISTEXT('Water Data'!B2),BS6="No",ISNUMBER('Water Data'!D4)),CONCATENATE("[",ROUND(100-'Water Data'!D4,0),"]"),NA()))</f>
        <v>97.7</v>
      </c>
      <c r="E6" s="516">
        <f>+IF(AND(ISTEXT('Water Data'!B2),BT6="Yes"),'Water Data'!D6,IF(AND(ISTEXT('Water Data'!B2),BT6="No",ISNUMBER('Water Data'!D6)),CONCATENATE("[",ROUND('Water Data'!D6,0),"]"),NA()))</f>
        <v>95.399999999999991</v>
      </c>
      <c r="F6" s="516">
        <f>+IF(AND(ISTEXT('Water Data'!B2),BU6="Yes"),'Water Data'!D9,IF(AND(ISTEXT('Water Data'!B2),BU6="No",ISNUMBER('Water Data'!D9)),CONCATENATE("[",ROUND('Water Data'!D9,0),"]"),NA()))</f>
        <v>76.14</v>
      </c>
      <c r="G6" s="516">
        <f>+IF(AND(ISTEXT('Water Data'!B2),BV6="Yes"),100-'Water Data'!E4,IF(AND(ISTEXT('Water Data'!B2),BV6="No",ISNUMBER('Water Data'!E4)),CONCATENATE("[",ROUND(100-'Water Data'!E4,0),"]"),NA()))</f>
        <v>100</v>
      </c>
      <c r="H6" s="516">
        <f>+IF(AND(ISTEXT('Water Data'!B2),BW6="Yes"),'Water Data'!E6,IF(AND(ISTEXT('Water Data'!B2),BW6="No",ISNUMBER('Water Data'!E6)),CONCATENATE("[",ROUND('Water Data'!E6,0),"]"),NA()))</f>
        <v>100.00999999999998</v>
      </c>
      <c r="I6" s="516">
        <f>+IF(AND(ISTEXT('Water Data'!B2),BX6="Yes"),'Water Data'!E9,IF(AND(ISTEXT('Water Data'!B2),BX6="No",ISNUMBER('Water Data'!E9)),CONCATENATE("[",ROUND('Water Data'!E9,0),"]"),NA()))</f>
        <v>88.16</v>
      </c>
      <c r="J6" s="516">
        <f>+IF(AND(ISTEXT('Water Data'!B2),BY6="Yes"),100-'Water Data'!F4,IF(AND(ISTEXT('Water Data'!B2),BY6="No",ISNUMBER('Water Data'!F4)),CONCATENATE("[",ROUND(100-'Water Data'!F4,0),"]"),NA()))</f>
        <v>96.69</v>
      </c>
      <c r="K6" s="516">
        <f>+IF(AND(ISTEXT('Water Data'!B2),BZ6="Yes"),'Water Data'!F6,IF(AND(ISTEXT('Water Data'!B2),BZ6="No",ISNUMBER('Water Data'!F6)),CONCATENATE("[",ROUND('Water Data'!F6,0),"]"),NA()))</f>
        <v>93.359999999999985</v>
      </c>
      <c r="L6" s="516">
        <f>+IF(AND(ISTEXT('Water Data'!B2),CA6="Yes"),'Water Data'!F9,IF(AND(ISTEXT('Water Data'!B2),CA6="No",ISNUMBER('Water Data'!F9)),CONCATENATE("[",ROUND('Water Data'!F9,0),"]"),NA()))</f>
        <v>70.72</v>
      </c>
      <c r="M6" s="516">
        <f>+IF(AND(ISTEXT('Water Data'!B2),CB6="Yes"),100-'Water Data'!G4,IF(AND(ISTEXT('Water Data'!B2),CB6="No",ISNUMBER('Water Data'!G4)),CONCATENATE("[",ROUND(100-'Water Data'!G4,0),"]"),NA()))</f>
        <v>100</v>
      </c>
      <c r="N6" s="516">
        <f>+IF(AND(ISTEXT('Water Data'!B2),CC6="Yes"),'Water Data'!G6,IF(AND(ISTEXT('Water Data'!B2),CC6="No",ISNUMBER('Water Data'!G6)),CONCATENATE("[",ROUND('Water Data'!G6,0),"]"),NA()))</f>
        <v>98.820000000000007</v>
      </c>
      <c r="O6" s="516">
        <f>+IF(AND(ISTEXT('Water Data'!B2),CD6="Yes"),'Water Data'!G9,IF(AND(ISTEXT('Water Data'!B2),CD6="No",ISNUMBER('Water Data'!G9)),CONCATENATE("[",ROUND('Water Data'!G9,0),"]"),NA()))</f>
        <v>82.35</v>
      </c>
      <c r="P6" s="516">
        <f>+IF(AND(ISTEXT('Water Data'!B2),CE6="Yes"),100-'Water Data'!H4,IF(AND(ISTEXT('Water Data'!B2),CE6="No",ISNUMBER('Water Data'!H4)),CONCATENATE("[",ROUND(100-'Water Data'!H4,0),"]"),NA()))</f>
        <v>97.7</v>
      </c>
      <c r="Q6" s="516">
        <f>+IF(AND(ISTEXT('Water Data'!B2),CF6="Yes"),'Water Data'!H6,IF(AND(ISTEXT('Water Data'!B2),CF6="No",ISNUMBER('Water Data'!H6)),CONCATENATE("[",ROUND('Water Data'!H6,0),"]"),NA()))</f>
        <v>95.41</v>
      </c>
      <c r="R6" s="516">
        <f>+IF(AND(ISTEXT('Water Data'!B2),CG6="Yes"),'Water Data'!H9,IF(AND(ISTEXT('Water Data'!B2),CG6="No",ISNUMBER('Water Data'!H9)),CONCATENATE("[",ROUND('Water Data'!H9,0),"]"),NA()))</f>
        <v>75.86</v>
      </c>
      <c r="S6" s="516" t="e">
        <f>+IF(AND(ISTEXT('Water Data'!B2),CH6="Yes"),100-'Water Data'!I4,IF(AND(ISTEXT('Water Data'!B2),CH6="No",ISNUMBER('Water Data'!I4)),CONCATENATE("[",ROUND(100-'Water Data'!I4,0),"]"),NA()))</f>
        <v>#N/A</v>
      </c>
      <c r="T6" s="516" t="e">
        <f>+IF(AND(ISTEXT('Water Data'!B2),CI6="Yes"),'Water Data'!I6,IF(AND(ISTEXT('Water Data'!B2),CI6="No",ISNUMBER('Water Data'!I6)),CONCATENATE("[",ROUND('Water Data'!I6,0),"]"),NA()))</f>
        <v>#N/A</v>
      </c>
      <c r="U6" s="516" t="e">
        <f>+IF(AND(ISTEXT('Water Data'!B2),CJ6="Yes"),'Water Data'!I9,IF(AND(ISTEXT('Water Data'!B2),CJ6="No",ISNUMBER('Water Data'!I9)),CONCATENATE("[",ROUND('Water Data'!I9,0),"]"),NA()))</f>
        <v>#N/A</v>
      </c>
      <c r="V6" s="517">
        <f>+IF(AND(ISTEXT('Sanitation Data'!B2),CK6="Yes"),100-'Sanitation Data'!D4,IF(AND(ISTEXT('Sanitation Data'!B2),CK6="No",ISNUMBER('Sanitation Data'!D4)),CONCATENATE("[",ROUND(100-'Sanitation Data'!D4,0),"]"),NA()))</f>
        <v>97</v>
      </c>
      <c r="W6" s="517">
        <f>+IF(AND(ISTEXT('Sanitation Data'!B2),CL6="Yes"),'Sanitation Data'!D6,IF(AND(ISTEXT('Sanitation Data'!B2),CL6="No",ISNUMBER('Sanitation Data'!D6)),CONCATENATE("[",ROUND('Sanitation Data'!D6,0),"]"),NA()))</f>
        <v>93.899999999999991</v>
      </c>
      <c r="X6" s="517">
        <f>+IF(AND(ISTEXT('Sanitation Data'!B2),CM6="Yes"),'Sanitation Data'!D10,IF(AND(ISTEXT('Sanitation Data'!B2),CM6="No",ISNUMBER('Sanitation Data'!D10)),CONCATENATE("[",ROUND('Sanitation Data'!D10,0),"]"),NA()))</f>
        <v>50.23</v>
      </c>
      <c r="Y6" s="517">
        <f>+IF(AND(ISTEXT('Sanitation Data'!B2),CN6="Yes"),'Sanitation Data'!D11,IF(AND(ISTEXT('Sanitation Data'!B2),CN6="No",ISNUMBER('Sanitation Data'!D11)),CONCATENATE("[",ROUND('Sanitation Data'!D11,0),"]"),NA()))</f>
        <v>88.26</v>
      </c>
      <c r="Z6" s="517">
        <f>+IF(AND(ISTEXT('Sanitation Data'!B2),CO6="Yes"),'Sanitation Data'!D12,IF(AND(ISTEXT('Sanitation Data'!B2),CO6="No",ISNUMBER('Sanitation Data'!D12)),CONCATENATE("[",ROUND('Sanitation Data'!D12,0),"]"),NA()))</f>
        <v>48.8</v>
      </c>
      <c r="AA6" s="517">
        <f>+IF(AND(ISTEXT('Sanitation Data'!B2),CP6="Yes"),100-'Sanitation Data'!E4,IF(AND(ISTEXT('Sanitation Data'!B2),CP6="No",ISNUMBER('Sanitation Data'!E4)),CONCATENATE("[",ROUND(100-'Sanitation Data'!E4,0),"]"),NA()))</f>
        <v>97.37</v>
      </c>
      <c r="AB6" s="517">
        <f>+IF(AND(ISTEXT('Sanitation Data'!B2),CQ6="Yes"),'Sanitation Data'!E6,IF(AND(ISTEXT('Sanitation Data'!B2),CQ6="No",ISNUMBER('Sanitation Data'!E6)),CONCATENATE("[",ROUND('Sanitation Data'!E6,0),"]"),NA()))</f>
        <v>97.36999999999999</v>
      </c>
      <c r="AC6" s="517">
        <f>+IF(AND(ISTEXT('Sanitation Data'!B2),CR6="Yes"),'Sanitation Data'!E10,IF(AND(ISTEXT('Sanitation Data'!B2),CR6="No",ISNUMBER('Sanitation Data'!E10)),CONCATENATE("[",ROUND('Sanitation Data'!E10,0),"]"),NA()))</f>
        <v>55.1</v>
      </c>
      <c r="AD6" s="517">
        <f>+IF(AND(ISTEXT('Sanitation Data'!B2),CS6="Yes"),'Sanitation Data'!E11,IF(AND(ISTEXT('Sanitation Data'!B2),CS6="No",ISNUMBER('Sanitation Data'!E11)),CONCATENATE("[",ROUND('Sanitation Data'!E11,0),"]"),NA()))</f>
        <v>89.47</v>
      </c>
      <c r="AE6" s="517">
        <f>+IF(AND(ISTEXT('Sanitation Data'!B2),CT6="Yes"),'Sanitation Data'!E12,IF(AND(ISTEXT('Sanitation Data'!B2),CT6="No",ISNUMBER('Sanitation Data'!E12)),CONCATENATE("[",ROUND('Sanitation Data'!E12,0),"]"),NA()))</f>
        <v>52.2</v>
      </c>
      <c r="AF6" s="517">
        <f>+IF(AND(ISTEXT('Sanitation Data'!B2),CU6="Yes"),100-'Sanitation Data'!F4,IF(AND(ISTEXT('Sanitation Data'!B2),CU6="No",ISNUMBER('Sanitation Data'!F4)),CONCATENATE("[",ROUND(100-'Sanitation Data'!F4,0),"]"),NA()))</f>
        <v>96.69</v>
      </c>
      <c r="AG6" s="517">
        <f>+IF(AND(ISTEXT('Sanitation Data'!B2),CV6="Yes"),'Sanitation Data'!F6,IF(AND(ISTEXT('Sanitation Data'!B2),CV6="No",ISNUMBER('Sanitation Data'!F6)),CONCATENATE("[",ROUND('Sanitation Data'!F6,0),"]"),NA()))</f>
        <v>92.27</v>
      </c>
      <c r="AH6" s="517">
        <f>+IF(AND(ISTEXT('Sanitation Data'!B2),CW6="Yes"),'Sanitation Data'!F10,IF(AND(ISTEXT('Sanitation Data'!B2),CW6="No",ISNUMBER('Sanitation Data'!F10)),CONCATENATE("[",ROUND('Sanitation Data'!F10,0),"]"),NA()))</f>
        <v>47.9</v>
      </c>
      <c r="AI6" s="517">
        <f>+IF(AND(ISTEXT('Sanitation Data'!B2),CX6="Yes"),'Sanitation Data'!F11,IF(AND(ISTEXT('Sanitation Data'!B2),CX6="No",ISNUMBER('Sanitation Data'!F11)),CONCATENATE("[",ROUND('Sanitation Data'!F11,0),"]"),NA()))</f>
        <v>87.85</v>
      </c>
      <c r="AJ6" s="517">
        <f>+IF(AND(ISTEXT('Sanitation Data'!B2),CY6="Yes"),'Sanitation Data'!F12,IF(AND(ISTEXT('Sanitation Data'!B2),CY6="No",ISNUMBER('Sanitation Data'!F12)),CONCATENATE("[",ROUND('Sanitation Data'!F12,0),"]"),NA()))</f>
        <v>47.2</v>
      </c>
      <c r="AK6" s="517">
        <f>+IF(AND(ISTEXT('Sanitation Data'!B2),CZ6="Yes"),100-'Sanitation Data'!G4,IF(AND(ISTEXT('Sanitation Data'!B2),CZ6="No",ISNUMBER('Sanitation Data'!G4)),CONCATENATE("[",ROUND(100-'Sanitation Data'!G4,0),"]"),NA()))</f>
        <v>98.82</v>
      </c>
      <c r="AL6" s="517">
        <f>+IF(AND(ISTEXT('Sanitation Data'!B2),DA6="Yes"),'Sanitation Data'!G6,IF(AND(ISTEXT('Sanitation Data'!B2),DA6="No",ISNUMBER('Sanitation Data'!G6)),CONCATENATE("[",ROUND('Sanitation Data'!G6,0),"]"),NA()))</f>
        <v>97.65</v>
      </c>
      <c r="AM6" s="517">
        <f>+IF(AND(ISTEXT('Sanitation Data'!B2),DB6="Yes"),'Sanitation Data'!G10,IF(AND(ISTEXT('Sanitation Data'!B2),DB6="No",ISNUMBER('Sanitation Data'!G10)),CONCATENATE("[",ROUND('Sanitation Data'!G10,0),"]"),NA()))</f>
        <v>49.3</v>
      </c>
      <c r="AN6" s="517">
        <f>+IF(AND(ISTEXT('Sanitation Data'!B2),DC6="Yes"),'Sanitation Data'!G11,IF(AND(ISTEXT('Sanitation Data'!B2),DC6="No",ISNUMBER('Sanitation Data'!G11)),CONCATENATE("[",ROUND('Sanitation Data'!G11,0),"]"),NA()))</f>
        <v>88.24</v>
      </c>
      <c r="AO6" s="517">
        <f>+IF(AND(ISTEXT('Sanitation Data'!B2),DD6="Yes"),'Sanitation Data'!G12,IF(AND(ISTEXT('Sanitation Data'!B2),DD6="No",ISNUMBER('Sanitation Data'!G12)),CONCATENATE("[",ROUND('Sanitation Data'!G12,0),"]"),NA()))</f>
        <v>47.9</v>
      </c>
      <c r="AP6" s="517">
        <f>+IF(AND(ISTEXT('Sanitation Data'!B2),DE6="Yes"),100-'Sanitation Data'!H4,IF(AND(ISTEXT('Sanitation Data'!B2),DE6="No",ISNUMBER('Sanitation Data'!H4)),CONCATENATE("[",ROUND(100-'Sanitation Data'!H4,0),"]"),NA()))</f>
        <v>97.32</v>
      </c>
      <c r="AQ6" s="517">
        <f>+IF(AND(ISTEXT('Sanitation Data'!B2),DF6="Yes"),'Sanitation Data'!H6,IF(AND(ISTEXT('Sanitation Data'!B2),DF6="No",ISTEXT('Sanitation Data'!H6)),CONCATENATE("[",ROUND('Sanitation Data'!H6,0),"]"),NA()))</f>
        <v>94.26</v>
      </c>
      <c r="AR6" s="517">
        <f>+IF(AND(ISTEXT('Sanitation Data'!B2),DG6="Yes"),'Sanitation Data'!H10,IF(AND(ISTEXT('Sanitation Data'!B2),DG6="No",ISNUMBER('Sanitation Data'!H10)),CONCATENATE("[",ROUND('Sanitation Data'!H10,0),"]"),NA()))</f>
        <v>49.8</v>
      </c>
      <c r="AS6" s="517">
        <f>+IF(AND(ISTEXT('Sanitation Data'!B2),DH6="Yes"),'Sanitation Data'!H11,IF(AND(ISTEXT('Sanitation Data'!B2),DH6="No",ISNUMBER('Sanitation Data'!H11)),CONCATENATE("[",ROUND('Sanitation Data'!H11,0),"]"),NA()))</f>
        <v>88.51</v>
      </c>
      <c r="AT6" s="517">
        <f>+IF(AND(ISTEXT('Sanitation Data'!B2),DI6="Yes"),'Sanitation Data'!H12,IF(AND(ISTEXT('Sanitation Data'!B2),DI6="No",ISNUMBER('Sanitation Data'!H12)),CONCATENATE("[",ROUND('Sanitation Data'!H12,0),"]"),NA()))</f>
        <v>48.6</v>
      </c>
      <c r="AU6" s="517" t="e">
        <f>+IF(AND(ISTEXT('Sanitation Data'!B2),DJ6="Yes"),100-'Sanitation Data'!I4,IF(AND(ISTEXT('Sanitation Data'!B2),DJ6="No",ISNUMBER('Sanitation Data'!I4)),CONCATENATE("[",ROUND(100-'Sanitation Data'!I4,0),"]"),NA()))</f>
        <v>#N/A</v>
      </c>
      <c r="AV6" s="517" t="e">
        <f>+IF(AND(ISTEXT('Sanitation Data'!B2),DK6="Yes"),'Sanitation Data'!I6,IF(AND(ISTEXT('Sanitation Data'!B2),DK6="No",ISNUMBER('Sanitation Data'!I6)),CONCATENATE("[",ROUND('Sanitation Data'!I6,0),"]"),NA()))</f>
        <v>#N/A</v>
      </c>
      <c r="AW6" s="517" t="e">
        <f>+IF(AND(ISTEXT('Sanitation Data'!B2),DL6="Yes"),'Sanitation Data'!I10,IF(AND(ISTEXT('Sanitation Data'!B2),DL6="No",ISNUMBER('Sanitation Data'!I10)),CONCATENATE("[",ROUND('Sanitation Data'!I10,0),"]"),NA()))</f>
        <v>#N/A</v>
      </c>
      <c r="AX6" s="517" t="e">
        <f>+IF(AND(ISTEXT('Sanitation Data'!B2),DM6="Yes"),'Sanitation Data'!I11,IF(AND(ISTEXT('Sanitation Data'!B2),DM6="No",ISNUMBER('Sanitation Data'!I11)),CONCATENATE("[",ROUND('Sanitation Data'!I11,0),"]"),NA()))</f>
        <v>#N/A</v>
      </c>
      <c r="AY6" s="517" t="e">
        <f>+IF(AND(ISTEXT('Sanitation Data'!B2),DN6="Yes"),'Sanitation Data'!I12,IF(AND(ISTEXT('Sanitation Data'!B2),DN6="No",ISNUMBER('Sanitation Data'!I12)),CONCATENATE("[",ROUND('Sanitation Data'!I12,0),"]"),NA()))</f>
        <v>#N/A</v>
      </c>
      <c r="AZ6" s="518">
        <f>+IF(AND(ISTEXT('Hygiene Data'!B2),DO6="Yes"),'Hygiene Data'!D5,IF(AND(ISTEXT('Hygiene Data'!B2),DO6="No",ISNUMBER('Hygiene Data'!D5)),CONCATENATE("[",ROUND('Hygiene Data'!D5,0),"]"),NA()))</f>
        <v>95.5</v>
      </c>
      <c r="BA6" s="594">
        <f>+IF(AND(ISTEXT('Hygiene Data'!B2),DP6="Yes"),'Hygiene Data'!D7,IF(AND(ISTEXT('Hygiene Data'!B2),DP6="No",ISNUMBER('Hygiene Data'!D7)),CONCATENATE("[",ROUND('Hygiene Data'!D7,0),"]"),NA()))</f>
        <v>90.9</v>
      </c>
      <c r="BB6" s="518">
        <f>+IF(AND(ISTEXT('Hygiene Data'!B2),DQ6="Yes"),'Hygiene Data'!D9,IF(AND(ISTEXT('Hygiene Data'!B2),DQ6="No",ISNUMBER('Hygiene Data'!D9)),CONCATENATE("[",ROUND('Hygiene Data'!D9,0),"]"),NA()))</f>
        <v>66.3</v>
      </c>
      <c r="BC6" s="518">
        <f>+IF(AND(ISTEXT('Hygiene Data'!B2),DR6="Yes"),'Hygiene Data'!E5,IF(AND(ISTEXT('Hygiene Data'!B2),DR6="No",ISNUMBER('Hygiene Data'!E5)),CONCATENATE("[",ROUND('Hygiene Data'!E5,0),"]"),NA()))</f>
        <v>96.1</v>
      </c>
      <c r="BD6" s="518">
        <f>+IF(AND(ISTEXT('Hygiene Data'!B2),DS6="Yes"),'Hygiene Data'!E7,IF(AND(ISTEXT('Hygiene Data'!B2),DS6="No",ISNUMBER('Hygiene Data'!E7)),CONCATENATE("[",ROUND('Hygiene Data'!E7,0),"]"),NA()))</f>
        <v>92.1</v>
      </c>
      <c r="BE6" s="518">
        <f>+IF(AND(ISTEXT('Hygiene Data'!B2),DT6="Yes"),'Hygiene Data'!E9,IF(AND(ISTEXT('Hygiene Data'!B2),DT6="No",ISNUMBER('Hygiene Data'!E9)),CONCATENATE("[",ROUND('Hygiene Data'!E9,0),"]"),NA()))</f>
        <v>53.9</v>
      </c>
      <c r="BF6" s="518">
        <f>+IF(AND(ISTEXT('Hygiene Data'!B2),DU6="Yes"),'Hygiene Data'!F5,IF(AND(ISTEXT('Hygiene Data'!B2),DU6="No",ISNUMBER('Hygiene Data'!F5)),CONCATENATE("[",ROUND('Hygiene Data'!F5,0),"]"),NA()))</f>
        <v>95</v>
      </c>
      <c r="BG6" s="518">
        <f>+IF(AND(ISTEXT('Hygiene Data'!B2),DV6="Yes"),'Hygiene Data'!F7,IF(AND(ISTEXT('Hygiene Data'!B2),DV6="No",ISNUMBER('Hygiene Data'!F7)),CONCATENATE("[",ROUND('Hygiene Data'!F7,0),"]"),NA()))</f>
        <v>91.2</v>
      </c>
      <c r="BH6" s="518">
        <f>+IF(AND(ISTEXT('Hygiene Data'!B2),DW6="Yes"),'Hygiene Data'!F9,IF(AND(ISTEXT('Hygiene Data'!B2),DW6="No",ISNUMBER('Hygiene Data'!F9)),CONCATENATE("[",ROUND('Hygiene Data'!F9,0),"]"),NA()))</f>
        <v>72.400000000000006</v>
      </c>
      <c r="BI6" s="518">
        <f>+IF(AND(ISTEXT('Hygiene Data'!B2),DX6="Yes"),'Hygiene Data'!G5,IF(AND(ISTEXT('Hygiene Data'!B2),DX6="No",ISNUMBER('Hygiene Data'!G5)),CONCATENATE("[",ROUND('Hygiene Data'!G5,0),"]"),NA()))</f>
        <v>97.6</v>
      </c>
      <c r="BJ6" s="518">
        <f>+IF(AND(ISTEXT('Hygiene Data'!B2),DY6="Yes"),'Hygiene Data'!G7,IF(AND(ISTEXT('Hygiene Data'!B2),DY6="No",ISNUMBER('Hygiene Data'!G7)),CONCATENATE("[",ROUND('Hygiene Data'!G7,0),"]"),NA()))</f>
        <v>89.4</v>
      </c>
      <c r="BK6" s="518">
        <f>+IF(AND(ISTEXT('Hygiene Data'!B2),DZ6="Yes"),'Hygiene Data'!G9,IF(AND(ISTEXT('Hygiene Data'!B2),DZ6="No",ISNUMBER('Hygiene Data'!G9)),CONCATENATE("[",ROUND('Hygiene Data'!G9,0),"]"),NA()))</f>
        <v>68.2</v>
      </c>
      <c r="BL6" s="518">
        <f>+IF(AND(ISTEXT('Hygiene Data'!B2),EA6="Yes"),'Hygiene Data'!H5,IF(AND(ISTEXT('Hygiene Data'!B2),EA6="No",ISNUMBER('Hygiene Data'!H5)),CONCATENATE("[",ROUND('Hygiene Data'!H5,0),"]"),NA()))</f>
        <v>95.4</v>
      </c>
      <c r="BM6" s="518">
        <f>+IF(AND(ISTEXT('Hygiene Data'!B2),EB6="Yes"),'Hygiene Data'!H7,IF(AND(ISTEXT('Hygiene Data'!B2),EB6="No",ISNUMBER('Hygiene Data'!H7)),CONCATENATE("[",ROUND('Hygiene Data'!H7,0),"]"),NA()))</f>
        <v>90.8</v>
      </c>
      <c r="BN6" s="518">
        <f>+IF(AND(ISTEXT('Hygiene Data'!B2),EC6="Yes"),'Hygiene Data'!H9,IF(AND(ISTEXT('Hygiene Data'!B2),EC6="No",ISNUMBER('Hygiene Data'!H9)),CONCATENATE("[",ROUND('Hygiene Data'!H9,0),"]"),NA()))</f>
        <v>66.3</v>
      </c>
      <c r="BO6" s="518" t="e">
        <f>+IF(AND(ISTEXT('Hygiene Data'!B2),ED6="Yes"),'Hygiene Data'!I5,IF(AND(ISTEXT('Hygiene Data'!B2),ED6="No",ISNUMBER('Hygiene Data'!I5)),CONCATENATE("[",ROUND('Hygiene Data'!I5,0),"]"),NA()))</f>
        <v>#N/A</v>
      </c>
      <c r="BP6" s="518" t="e">
        <f>+IF(AND(ISTEXT('Hygiene Data'!B2),EE6="Yes"),'Hygiene Data'!I7,IF(AND(ISTEXT('Hygiene Data'!B2),EE6="No",ISNUMBER('Hygiene Data'!I7)),CONCATENATE("[",ROUND('Hygiene Data'!I7,0),"]"),NA()))</f>
        <v>#N/A</v>
      </c>
      <c r="BQ6" s="518" t="e">
        <f>+IF(AND(ISTEXT('Hygiene Data'!B2),EF6="Yes"),'Hygiene Data'!I9,IF(AND(ISTEXT('Hygiene Data'!B2),EF6="No",ISNUMBER('Hygiene Data'!I9)),CONCATENATE("[",ROUND('Hygiene Data'!I9,0),"]"),NA()))</f>
        <v>#N/A</v>
      </c>
      <c r="BS6" s="379" t="str">
        <f>+'Water Data'!D27</f>
        <v>Yes</v>
      </c>
      <c r="BT6" s="379" t="str">
        <f>+'Water Data'!D28</f>
        <v>Yes</v>
      </c>
      <c r="BU6" s="379" t="str">
        <f>+'Water Data'!D29</f>
        <v>Yes</v>
      </c>
      <c r="BV6" s="379" t="str">
        <f>+'Water Data'!E27</f>
        <v>Yes</v>
      </c>
      <c r="BW6" s="379" t="str">
        <f>+'Water Data'!E28</f>
        <v>Yes</v>
      </c>
      <c r="BX6" s="379" t="str">
        <f>+'Water Data'!E29</f>
        <v>Yes</v>
      </c>
      <c r="BY6" s="379" t="str">
        <f>+'Water Data'!F27</f>
        <v>Yes</v>
      </c>
      <c r="BZ6" s="379" t="str">
        <f>+'Water Data'!F28</f>
        <v>Yes</v>
      </c>
      <c r="CA6" s="379" t="str">
        <f>+'Water Data'!F29</f>
        <v>Yes</v>
      </c>
      <c r="CB6" s="379" t="str">
        <f>+'Water Data'!G27</f>
        <v>Yes</v>
      </c>
      <c r="CC6" s="379" t="str">
        <f>+'Water Data'!G28</f>
        <v>Yes</v>
      </c>
      <c r="CD6" s="379" t="str">
        <f>+'Water Data'!G29</f>
        <v>Yes</v>
      </c>
      <c r="CE6" s="379" t="str">
        <f>+'Water Data'!H27</f>
        <v>Yes</v>
      </c>
      <c r="CF6" s="379" t="str">
        <f>+'Water Data'!H28</f>
        <v>Yes</v>
      </c>
      <c r="CG6" s="379" t="str">
        <f>+'Water Data'!H29</f>
        <v>Yes</v>
      </c>
      <c r="CH6" s="379">
        <f>+'Water Data'!I27</f>
        <v>0</v>
      </c>
      <c r="CI6" s="379">
        <f>+'Water Data'!I28</f>
        <v>0</v>
      </c>
      <c r="CJ6" s="379">
        <f>+'Water Data'!I29</f>
        <v>0</v>
      </c>
      <c r="CK6" s="379" t="str">
        <f>+'Sanitation Data'!D28</f>
        <v>Yes</v>
      </c>
      <c r="CL6" s="379" t="str">
        <f>+'Sanitation Data'!D29</f>
        <v>Yes</v>
      </c>
      <c r="CM6" s="379" t="str">
        <f>+'Sanitation Data'!D30</f>
        <v>Yes</v>
      </c>
      <c r="CN6" s="379" t="str">
        <f>+'Sanitation Data'!D31</f>
        <v>Yes</v>
      </c>
      <c r="CO6" s="379" t="str">
        <f>+'Sanitation Data'!D32</f>
        <v>Yes</v>
      </c>
      <c r="CP6" s="379" t="str">
        <f>+'Sanitation Data'!E28</f>
        <v>Yes</v>
      </c>
      <c r="CQ6" s="379" t="str">
        <f>+'Sanitation Data'!E29</f>
        <v>Yes</v>
      </c>
      <c r="CR6" s="379" t="str">
        <f>+'Sanitation Data'!E30</f>
        <v>Yes</v>
      </c>
      <c r="CS6" s="379" t="str">
        <f>+'Sanitation Data'!E31</f>
        <v>Yes</v>
      </c>
      <c r="CT6" s="379" t="str">
        <f>+'Sanitation Data'!E32</f>
        <v>Yes</v>
      </c>
      <c r="CU6" s="379" t="str">
        <f>+'Sanitation Data'!F28</f>
        <v>Yes</v>
      </c>
      <c r="CV6" s="379" t="str">
        <f>+'Sanitation Data'!F29</f>
        <v>Yes</v>
      </c>
      <c r="CW6" s="379" t="str">
        <f>+'Sanitation Data'!F30</f>
        <v>Yes</v>
      </c>
      <c r="CX6" s="379" t="str">
        <f>+'Sanitation Data'!F31</f>
        <v>Yes</v>
      </c>
      <c r="CY6" s="379" t="str">
        <f>+'Sanitation Data'!F32</f>
        <v>Yes</v>
      </c>
      <c r="CZ6" s="379" t="str">
        <f>+'Sanitation Data'!G28</f>
        <v>Yes</v>
      </c>
      <c r="DA6" s="379" t="str">
        <f>+'Sanitation Data'!G29</f>
        <v>Yes</v>
      </c>
      <c r="DB6" s="379" t="str">
        <f>+'Sanitation Data'!G30</f>
        <v>Yes</v>
      </c>
      <c r="DC6" s="379" t="str">
        <f>+'Sanitation Data'!G31</f>
        <v>Yes</v>
      </c>
      <c r="DD6" s="379" t="str">
        <f>+'Sanitation Data'!G32</f>
        <v>Yes</v>
      </c>
      <c r="DE6" s="379" t="str">
        <f>+'Sanitation Data'!H28</f>
        <v>Yes</v>
      </c>
      <c r="DF6" s="379" t="str">
        <f>+'Sanitation Data'!H29</f>
        <v>Yes</v>
      </c>
      <c r="DG6" s="379" t="str">
        <f>+'Sanitation Data'!H30</f>
        <v>Yes</v>
      </c>
      <c r="DH6" s="379" t="str">
        <f>+'Sanitation Data'!H31</f>
        <v>Yes</v>
      </c>
      <c r="DI6" s="379" t="str">
        <f>+'Sanitation Data'!H32</f>
        <v>Yes</v>
      </c>
      <c r="DJ6" s="379">
        <f>+'Sanitation Data'!I28</f>
        <v>0</v>
      </c>
      <c r="DK6" s="379">
        <f>+'Sanitation Data'!I29</f>
        <v>0</v>
      </c>
      <c r="DL6" s="379">
        <f>+'Sanitation Data'!I30</f>
        <v>0</v>
      </c>
      <c r="DM6" s="379">
        <f>+'Sanitation Data'!I31</f>
        <v>0</v>
      </c>
      <c r="DN6" s="379">
        <f>+'Sanitation Data'!I32</f>
        <v>0</v>
      </c>
      <c r="DO6" s="379" t="str">
        <f>+'Hygiene Data'!D11</f>
        <v>Yes</v>
      </c>
      <c r="DP6" s="379" t="str">
        <f>+'Hygiene Data'!D12</f>
        <v>Yes</v>
      </c>
      <c r="DQ6" s="379" t="str">
        <f>+'Hygiene Data'!D13</f>
        <v>Yes</v>
      </c>
      <c r="DR6" s="379" t="str">
        <f>+'Hygiene Data'!E11</f>
        <v>Yes</v>
      </c>
      <c r="DS6" s="379" t="str">
        <f>+'Hygiene Data'!E12</f>
        <v>Yes</v>
      </c>
      <c r="DT6" s="379" t="str">
        <f>+'Hygiene Data'!E13</f>
        <v>Yes</v>
      </c>
      <c r="DU6" s="379" t="str">
        <f>+'Hygiene Data'!F11</f>
        <v>Yes</v>
      </c>
      <c r="DV6" s="379" t="str">
        <f>+'Hygiene Data'!F12</f>
        <v>Yes</v>
      </c>
      <c r="DW6" s="379" t="str">
        <f>+'Hygiene Data'!F13</f>
        <v>Yes</v>
      </c>
      <c r="DX6" s="379" t="str">
        <f>+'Hygiene Data'!G11</f>
        <v>Yes</v>
      </c>
      <c r="DY6" s="379" t="str">
        <f>+'Hygiene Data'!G12</f>
        <v>Yes</v>
      </c>
      <c r="DZ6" s="379" t="str">
        <f>+'Hygiene Data'!G13</f>
        <v>Yes</v>
      </c>
      <c r="EA6" s="379" t="str">
        <f>+'Hygiene Data'!H11</f>
        <v>Yes</v>
      </c>
      <c r="EB6" s="379" t="str">
        <f>+'Hygiene Data'!H12</f>
        <v>Yes</v>
      </c>
      <c r="EC6" s="379" t="str">
        <f>+'Hygiene Data'!H13</f>
        <v>Yes</v>
      </c>
      <c r="ED6" s="379">
        <f>+'Hygiene Data'!I11</f>
        <v>0</v>
      </c>
      <c r="EE6" s="379">
        <f>+'Hygiene Data'!I12</f>
        <v>0</v>
      </c>
      <c r="EF6" s="379">
        <f>+'Hygiene Data'!I13</f>
        <v>0</v>
      </c>
    </row>
    <row r="7" spans="1:136" x14ac:dyDescent="0.25">
      <c r="A7" s="488" t="str">
        <f ca="1">+IF(OFFSET('Water Data'!$B$2,0,10*ROW('Water Data'!E1))="","",OFFSET('Water Data'!$B$2,0,10*ROW('Water Data'!E1)))</f>
        <v>BLZ_2013_SUR</v>
      </c>
      <c r="B7" s="48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15">
        <f t="shared" ref="C7:C70" ca="1" si="0">+IF(ISNUMBER(VALUE(MID(A7,5,4))), VALUE(MID(A7, 5,4)),"")</f>
        <v>2013</v>
      </c>
      <c r="D7" s="516">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95</v>
      </c>
      <c r="E7" s="51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95</v>
      </c>
      <c r="F7" s="51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76</v>
      </c>
      <c r="G7" s="516">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516">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516">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88</v>
      </c>
      <c r="J7" s="516">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93</v>
      </c>
      <c r="K7" s="516">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94</v>
      </c>
      <c r="L7" s="516">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71</v>
      </c>
      <c r="M7" s="51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94</v>
      </c>
      <c r="W7" s="517">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94</v>
      </c>
      <c r="X7" s="51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7">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49</v>
      </c>
      <c r="AA7" s="517">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97</v>
      </c>
      <c r="AB7" s="517">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92</v>
      </c>
      <c r="AC7" s="51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7">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52</v>
      </c>
      <c r="AF7" s="517">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92</v>
      </c>
      <c r="AG7" s="517">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97</v>
      </c>
      <c r="AH7" s="51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7">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47</v>
      </c>
      <c r="AK7" s="51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8">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91</v>
      </c>
      <c r="BA7" s="594">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91</v>
      </c>
      <c r="BB7" s="518">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66</v>
      </c>
      <c r="BC7" s="518">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97</v>
      </c>
      <c r="BD7" s="518">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97</v>
      </c>
      <c r="BE7" s="518">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52</v>
      </c>
      <c r="BF7" s="518">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92</v>
      </c>
      <c r="BG7" s="518">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92</v>
      </c>
      <c r="BH7" s="518">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47</v>
      </c>
      <c r="BI7" s="51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9" t="str">
        <f ca="1">+IF(OFFSET('Water Data'!$D$27,0,10*ROW('Water Data'!D1))="","",OFFSET('Water Data'!$D$27,0,10*ROW('Water Data'!D1)))</f>
        <v>Yes</v>
      </c>
      <c r="BT7" s="379" t="str">
        <f ca="1">+IF(OFFSET('Water Data'!$D$28,0,10*ROW('Water Data'!D1))="","",OFFSET('Water Data'!$D$28,0,10*ROW('Water Data'!D1)))</f>
        <v>Yes</v>
      </c>
      <c r="BU7" s="379" t="str">
        <f ca="1">+IF(OFFSET('Water Data'!$D$29,0,10*ROW('Water Data'!D1))="","",OFFSET('Water Data'!$D$29,0,10*ROW('Water Data'!D1)))</f>
        <v>Yes</v>
      </c>
      <c r="BV7" s="379" t="str">
        <f ca="1">+IF(OFFSET('Water Data'!$E$27,0,10*ROW('Water Data'!E1))="","",OFFSET('Water Data'!$E$27,0,10*ROW('Water Data'!E1)))</f>
        <v>Yes</v>
      </c>
      <c r="BW7" s="379" t="str">
        <f ca="1">+IF(OFFSET('Water Data'!$E$28,0,10*ROW('Water Data'!E1))="","",OFFSET('Water Data'!$E$28,0,10*ROW('Water Data'!E1)))</f>
        <v>Yes</v>
      </c>
      <c r="BX7" s="379" t="str">
        <f ca="1">+IF(OFFSET('Water Data'!$E$29,0,10*ROW('Water Data'!E1))="","",OFFSET('Water Data'!$E$29,0,10*ROW('Water Data'!E1)))</f>
        <v>Yes</v>
      </c>
      <c r="BY7" s="379" t="str">
        <f ca="1">+IF(OFFSET('Water Data'!$F$27,0,10*ROW('Water Data'!F1))="","",OFFSET('Water Data'!$F$27,0,10*ROW('Water Data'!F1)))</f>
        <v>Yes</v>
      </c>
      <c r="BZ7" s="379" t="str">
        <f ca="1">+IF(OFFSET('Water Data'!$F$28,0,10*ROW('Water Data'!F1))="","",OFFSET('Water Data'!$F$28,0,10*ROW('Water Data'!F1)))</f>
        <v>Yes</v>
      </c>
      <c r="CA7" s="379" t="str">
        <f ca="1">+IF(OFFSET('Water Data'!$F$29,0,10*ROW('Water Data'!F1))="","",OFFSET('Water Data'!$F$29,0,10*ROW('Water Data'!F1)))</f>
        <v>Yes</v>
      </c>
      <c r="CB7" s="379" t="str">
        <f ca="1">+IF(OFFSET('Water Data'!$G$27,0,10*ROW('Water Data'!G1))="","",OFFSET('Water Data'!$G$27,0,10*ROW('Water Data'!G1)))</f>
        <v/>
      </c>
      <c r="CC7" s="379" t="str">
        <f ca="1">+IF(OFFSET('Water Data'!$G$28,0,10*ROW('Water Data'!G1))="","",OFFSET('Water Data'!$G$28,0,10*ROW('Water Data'!G1)))</f>
        <v/>
      </c>
      <c r="CD7" s="379" t="str">
        <f ca="1">+IF(OFFSET('Water Data'!$G$29,0,10*ROW('Water Data'!G1))="","",OFFSET('Water Data'!$G$29,0,10*ROW('Water Data'!G1)))</f>
        <v/>
      </c>
      <c r="CE7" s="379" t="str">
        <f ca="1">+IF(OFFSET('Water Data'!$H$27,0,10*ROW('Water Data'!H1))="","",OFFSET('Water Data'!$H$27,0,10*ROW('Water Data'!H1)))</f>
        <v/>
      </c>
      <c r="CF7" s="379" t="str">
        <f ca="1">+IF(OFFSET('Water Data'!$H$28,0,10*ROW('Water Data'!H1))="","",OFFSET('Water Data'!$H$28,0,10*ROW('Water Data'!H1)))</f>
        <v/>
      </c>
      <c r="CG7" s="379" t="str">
        <f ca="1">+IF(OFFSET('Water Data'!$H$29,0,10*ROW('Water Data'!H1))="","",OFFSET('Water Data'!$H$29,0,10*ROW('Water Data'!H1)))</f>
        <v/>
      </c>
      <c r="CH7" s="379" t="str">
        <f ca="1">+IF(OFFSET('Water Data'!$I$27,0,10*ROW('Water Data'!I1))="","",OFFSET('Water Data'!$I$27,0,10*ROW('Water Data'!I1)))</f>
        <v/>
      </c>
      <c r="CI7" s="379" t="str">
        <f ca="1">+IF(OFFSET('Water Data'!$I$28,0,10*ROW('Water Data'!I1))="","",OFFSET('Water Data'!$I$28,0,10*ROW('Water Data'!I1)))</f>
        <v/>
      </c>
      <c r="CJ7" s="379" t="str">
        <f ca="1">+IF(OFFSET('Water Data'!$I$29,0,10*ROW('Water Data'!I1))="","",OFFSET('Water Data'!$I$29,0,10*ROW('Water Data'!I1)))</f>
        <v/>
      </c>
      <c r="CK7" s="379" t="str">
        <f ca="1">+IF(OFFSET('Sanitation Data'!$D$28,0,10*ROW('Sanitation Data'!D1))="","",OFFSET('Sanitation Data'!$D$28,0,10*ROW('Sanitation Data'!D1)))</f>
        <v>Yes</v>
      </c>
      <c r="CL7" s="379" t="str">
        <f ca="1">+IF(OFFSET('Sanitation Data'!$D$29,0,10*ROW('Sanitation Data'!D1))="","",OFFSET('Sanitation Data'!$D$29,0,10*ROW('Sanitation Data'!D1)))</f>
        <v>Yes</v>
      </c>
      <c r="CM7" s="379" t="str">
        <f ca="1">+IF(OFFSET('Sanitation Data'!$D$30,0,10*ROW('Sanitation Data'!D1))="","",OFFSET('Sanitation Data'!$D$30,0,10*ROW('Sanitation Data'!D1)))</f>
        <v/>
      </c>
      <c r="CN7" s="379" t="str">
        <f ca="1">+IF(OFFSET('Sanitation Data'!$D$31,0,10*ROW('Sanitation Data'!D1))="","",OFFSET('Sanitation Data'!$D$31,0,10*ROW('Sanitation Data'!D1)))</f>
        <v/>
      </c>
      <c r="CO7" s="379" t="str">
        <f ca="1">+IF(OFFSET('Sanitation Data'!$D$32,0,10*ROW('Sanitation Data'!D1))="","",OFFSET('Sanitation Data'!$D$32,0,10*ROW('Sanitation Data'!D1)))</f>
        <v>Yes</v>
      </c>
      <c r="CP7" s="379" t="str">
        <f ca="1">+IF(OFFSET('Sanitation Data'!$E$28,0,10*ROW('Sanitation Data'!E1))="","",OFFSET('Sanitation Data'!$E$28,0,10*ROW('Sanitation Data'!E1)))</f>
        <v>Yes</v>
      </c>
      <c r="CQ7" s="379" t="str">
        <f ca="1">+IF(OFFSET('Sanitation Data'!$E$29,0,10*ROW('Sanitation Data'!E1))="","",OFFSET('Sanitation Data'!$E$29,0,10*ROW('Sanitation Data'!E1)))</f>
        <v>Yes</v>
      </c>
      <c r="CR7" s="379" t="str">
        <f ca="1">+IF(OFFSET('Sanitation Data'!$E$30,0,10*ROW('Sanitation Data'!E1))="","",OFFSET('Sanitation Data'!$E$30,0,10*ROW('Sanitation Data'!E1)))</f>
        <v/>
      </c>
      <c r="CS7" s="379" t="str">
        <f ca="1">+IF(OFFSET('Sanitation Data'!$E$31,0,10*ROW('Sanitation Data'!E1))="","",OFFSET('Sanitation Data'!$E$31,0,10*ROW('Sanitation Data'!E1)))</f>
        <v/>
      </c>
      <c r="CT7" s="379" t="str">
        <f ca="1">+IF(OFFSET('Sanitation Data'!$E$32,0,10*ROW('Sanitation Data'!E1))="","",OFFSET('Sanitation Data'!$E$32,0,10*ROW('Sanitation Data'!E1)))</f>
        <v>Yes</v>
      </c>
      <c r="CU7" s="379" t="str">
        <f ca="1">+IF(OFFSET('Sanitation Data'!$F$28,0,10*ROW('Sanitation Data'!F1))="","",OFFSET('Sanitation Data'!$F$28,0,10*ROW('Sanitation Data'!F1)))</f>
        <v>Yes</v>
      </c>
      <c r="CV7" s="379" t="str">
        <f ca="1">+IF(OFFSET('Sanitation Data'!$F$29,0,10*ROW('Sanitation Data'!F1))="","",OFFSET('Sanitation Data'!$F$29,0,10*ROW('Sanitation Data'!F1)))</f>
        <v>Yes</v>
      </c>
      <c r="CW7" s="379" t="str">
        <f ca="1">+IF(OFFSET('Sanitation Data'!$F$30,0,10*ROW('Sanitation Data'!F1))="","",OFFSET('Sanitation Data'!$F$30,0,10*ROW('Sanitation Data'!F1)))</f>
        <v/>
      </c>
      <c r="CX7" s="379" t="str">
        <f ca="1">+IF(OFFSET('Sanitation Data'!$F$31,0,10*ROW('Sanitation Data'!F1))="","",OFFSET('Sanitation Data'!$F$31,0,10*ROW('Sanitation Data'!F1)))</f>
        <v/>
      </c>
      <c r="CY7" s="379" t="str">
        <f ca="1">+IF(OFFSET('Sanitation Data'!$F$32,0,10*ROW('Sanitation Data'!F1))="","",OFFSET('Sanitation Data'!$F$32,0,10*ROW('Sanitation Data'!F1)))</f>
        <v>Yes</v>
      </c>
      <c r="CZ7" s="379" t="str">
        <f ca="1">+IF(OFFSET('Sanitation Data'!$G$28,0,10*ROW('Sanitation Data'!G1))="","",OFFSET('Sanitation Data'!$G$28,0,10*ROW('Sanitation Data'!G1)))</f>
        <v/>
      </c>
      <c r="DA7" s="379" t="str">
        <f ca="1">+IF(OFFSET('Sanitation Data'!$G$29,0,10*ROW('Sanitation Data'!G1))="","",OFFSET('Sanitation Data'!$G$29,0,10*ROW('Sanitation Data'!G1)))</f>
        <v/>
      </c>
      <c r="DB7" s="379" t="str">
        <f ca="1">+IF(OFFSET('Sanitation Data'!$G$30,0,10*ROW('Sanitation Data'!G1))="","",OFFSET('Sanitation Data'!$G$30,0,10*ROW('Sanitation Data'!G1)))</f>
        <v/>
      </c>
      <c r="DC7" s="379" t="str">
        <f ca="1">+IF(OFFSET('Sanitation Data'!$G$31,0,10*ROW('Sanitation Data'!G1))="","",OFFSET('Sanitation Data'!$G$31,0,10*ROW('Sanitation Data'!G1)))</f>
        <v/>
      </c>
      <c r="DD7" s="379" t="str">
        <f ca="1">+IF(OFFSET('Sanitation Data'!$G$32,0,10*ROW('Sanitation Data'!G1))="","",OFFSET('Sanitation Data'!$G$32,0,10*ROW('Sanitation Data'!G1)))</f>
        <v/>
      </c>
      <c r="DE7" s="379" t="str">
        <f ca="1">+IF(OFFSET('Sanitation Data'!$H$28,0,10*ROW('Sanitation Data'!H1))="","",OFFSET('Sanitation Data'!$H$28,0,10*ROW('Sanitation Data'!H1)))</f>
        <v/>
      </c>
      <c r="DF7" s="379" t="str">
        <f ca="1">+IF(OFFSET('Sanitation Data'!$H$29,0,10*ROW('Sanitation Data'!H1))="","",OFFSET('Sanitation Data'!$H$29,0,10*ROW('Sanitation Data'!H1)))</f>
        <v/>
      </c>
      <c r="DG7" s="379" t="str">
        <f ca="1">+IF(OFFSET('Sanitation Data'!$H$30,0,10*ROW('Sanitation Data'!H1))="","",OFFSET('Sanitation Data'!$H$30,0,10*ROW('Sanitation Data'!H1)))</f>
        <v/>
      </c>
      <c r="DH7" s="379" t="str">
        <f ca="1">+IF(OFFSET('Sanitation Data'!$H$31,0,10*ROW('Sanitation Data'!H1))="","",OFFSET('Sanitation Data'!$H$31,0,10*ROW('Sanitation Data'!H1)))</f>
        <v/>
      </c>
      <c r="DI7" s="379" t="str">
        <f ca="1">+IF(OFFSET('Sanitation Data'!$H$32,0,10*ROW('Sanitation Data'!H1))="","",OFFSET('Sanitation Data'!$H$32,0,10*ROW('Sanitation Data'!H1)))</f>
        <v/>
      </c>
      <c r="DJ7" s="379" t="str">
        <f ca="1">+IF(OFFSET('Sanitation Data'!$I$28,0,10*ROW('Sanitation Data'!I1))="","",OFFSET('Sanitation Data'!$I$28,0,10*ROW('Sanitation Data'!I1)))</f>
        <v/>
      </c>
      <c r="DK7" s="379" t="str">
        <f ca="1">+IF(OFFSET('Sanitation Data'!$I$29,0,10*ROW('Sanitation Data'!I1))="","",OFFSET('Sanitation Data'!$I$29,0,10*ROW('Sanitation Data'!I1)))</f>
        <v/>
      </c>
      <c r="DL7" s="379" t="str">
        <f ca="1">+IF(OFFSET('Sanitation Data'!$I$30,0,10*ROW('Sanitation Data'!I1))="","",OFFSET('Sanitation Data'!$I$30,0,10*ROW('Sanitation Data'!I1)))</f>
        <v/>
      </c>
      <c r="DM7" s="379" t="str">
        <f ca="1">+IF(OFFSET('Sanitation Data'!$I$31,0,10*ROW('Sanitation Data'!I1))="","",OFFSET('Sanitation Data'!$I$31,0,10*ROW('Sanitation Data'!I1)))</f>
        <v/>
      </c>
      <c r="DN7" s="379" t="str">
        <f ca="1">+IF(OFFSET('Sanitation Data'!$I$32,0,10*ROW('Sanitation Data'!I1))="","",OFFSET('Sanitation Data'!$I$32,0,10*ROW('Sanitation Data'!I1)))</f>
        <v/>
      </c>
      <c r="DO7" s="379" t="str">
        <f ca="1">+IF(OFFSET('Hygiene Data'!$D$11,0,10*ROW('Hygiene Data'!D1))="","",OFFSET('Hygiene Data'!$D$11,0,10*ROW('Hygiene Data'!D1)))</f>
        <v>Yes</v>
      </c>
      <c r="DP7" s="379" t="str">
        <f ca="1">+IF(OFFSET('Hygiene Data'!$D$12,0,10*ROW('Hygiene Data'!D1))="","",OFFSET('Hygiene Data'!$D$12,0,10*ROW('Hygiene Data'!D1)))</f>
        <v>Yes</v>
      </c>
      <c r="DQ7" s="379" t="str">
        <f ca="1">+IF(OFFSET('Hygiene Data'!$D$13,0,10*ROW('Hygiene Data'!D1))="","",OFFSET('Hygiene Data'!$D$13,0,10*ROW('Hygiene Data'!D1)))</f>
        <v>Yes</v>
      </c>
      <c r="DR7" s="379" t="str">
        <f ca="1">+IF(OFFSET('Hygiene Data'!$E$11,0,10*ROW('Hygiene Data'!E1))="","",OFFSET('Hygiene Data'!$E$11,0,10*ROW('Hygiene Data'!E1)))</f>
        <v>Yes</v>
      </c>
      <c r="DS7" s="379" t="str">
        <f ca="1">+IF(OFFSET('Hygiene Data'!$E$12,0,10*ROW('Hygiene Data'!E1))="","",OFFSET('Hygiene Data'!$E$12,0,10*ROW('Hygiene Data'!E1)))</f>
        <v>Yes</v>
      </c>
      <c r="DT7" s="379" t="str">
        <f ca="1">+IF(OFFSET('Hygiene Data'!$E$13,0,10*ROW('Hygiene Data'!E1))="","",OFFSET('Hygiene Data'!$E$13,0,10*ROW('Hygiene Data'!E1)))</f>
        <v>Yes</v>
      </c>
      <c r="DU7" s="379" t="str">
        <f ca="1">+IF(OFFSET('Hygiene Data'!$F$11,0,10*ROW('Hygiene Data'!F1))="","",OFFSET('Hygiene Data'!$F$11,0,10*ROW('Hygiene Data'!F1)))</f>
        <v>Yes</v>
      </c>
      <c r="DV7" s="379" t="str">
        <f ca="1">+IF(OFFSET('Hygiene Data'!$F$12,0,10*ROW('Hygiene Data'!F1))="","",OFFSET('Hygiene Data'!$F$12,0,10*ROW('Hygiene Data'!F1)))</f>
        <v>Yes</v>
      </c>
      <c r="DW7" s="379" t="str">
        <f ca="1">+IF(OFFSET('Hygiene Data'!$F$13,0,10*ROW('Hygiene Data'!F1))="","",OFFSET('Hygiene Data'!$F$13,0,10*ROW('Hygiene Data'!F1)))</f>
        <v>Yes</v>
      </c>
      <c r="DX7" s="379" t="str">
        <f ca="1">+IF(OFFSET('Hygiene Data'!$G$11,0,10*ROW('Hygiene Data'!G1))="","",OFFSET('Hygiene Data'!$G$11,0,10*ROW('Hygiene Data'!G1)))</f>
        <v/>
      </c>
      <c r="DY7" s="379" t="str">
        <f ca="1">+IF(OFFSET('Hygiene Data'!$G$12,0,10*ROW('Hygiene Data'!G1))="","",OFFSET('Hygiene Data'!$G$12,0,10*ROW('Hygiene Data'!G1)))</f>
        <v/>
      </c>
      <c r="DZ7" s="379" t="str">
        <f ca="1">+IF(OFFSET('Hygiene Data'!$G$13,0,10*ROW('Hygiene Data'!G1))="","",OFFSET('Hygiene Data'!$G$13,0,10*ROW('Hygiene Data'!G1)))</f>
        <v/>
      </c>
      <c r="EA7" s="379" t="str">
        <f ca="1">+IF(OFFSET('Hygiene Data'!$H$11,0,10*ROW('Hygiene Data'!H1))="","",OFFSET('Hygiene Data'!$H$11,0,10*ROW('Hygiene Data'!H1)))</f>
        <v/>
      </c>
      <c r="EB7" s="379" t="str">
        <f ca="1">+IF(OFFSET('Hygiene Data'!$H$12,0,10*ROW('Hygiene Data'!H1))="","",OFFSET('Hygiene Data'!$H$12,0,10*ROW('Hygiene Data'!H1)))</f>
        <v/>
      </c>
      <c r="EC7" s="379" t="str">
        <f ca="1">+IF(OFFSET('Hygiene Data'!$H$13,0,10*ROW('Hygiene Data'!H1))="","",OFFSET('Hygiene Data'!$H$13,0,10*ROW('Hygiene Data'!H1)))</f>
        <v/>
      </c>
      <c r="ED7" s="379" t="str">
        <f ca="1">+IF(OFFSET('Hygiene Data'!$I$11,0,10*ROW('Hygiene Data'!I1))="","",OFFSET('Hygiene Data'!$I$11,0,10*ROW('Hygiene Data'!I1)))</f>
        <v/>
      </c>
      <c r="EE7" s="379" t="str">
        <f ca="1">+IF(OFFSET('Hygiene Data'!$I$12,0,10*ROW('Hygiene Data'!I1))="","",OFFSET('Hygiene Data'!$I$12,0,10*ROW('Hygiene Data'!I1)))</f>
        <v/>
      </c>
      <c r="EF7" s="379" t="str">
        <f ca="1">+IF(OFFSET('Hygiene Data'!$I$13,0,10*ROW('Hygiene Data'!I1))="","",OFFSET('Hygiene Data'!$I$13,0,10*ROW('Hygiene Data'!I1)))</f>
        <v/>
      </c>
    </row>
    <row r="8" spans="1:136" x14ac:dyDescent="0.25">
      <c r="A8" s="488" t="str">
        <f ca="1">+IF(OFFSET('Water Data'!$B$2,0,10*ROW('Water Data'!E2))="","",OFFSET('Water Data'!$B$2,0,10*ROW('Water Data'!E2)))</f>
        <v>BLZ_2022_SUR</v>
      </c>
      <c r="B8" s="48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15">
        <f t="shared" ca="1" si="0"/>
        <v>2022</v>
      </c>
      <c r="D8" s="51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6"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[105]</v>
      </c>
      <c r="F8" s="51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99</v>
      </c>
      <c r="W8" s="517">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98</v>
      </c>
      <c r="X8" s="51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8">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99</v>
      </c>
      <c r="BA8" s="594">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89</v>
      </c>
      <c r="BB8" s="518">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64.08</v>
      </c>
      <c r="BC8" s="51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9" t="str">
        <f ca="1">+IF(OFFSET('Water Data'!$D$27,0,10*ROW('Water Data'!D2))="","",OFFSET('Water Data'!$D$27,0,10*ROW('Water Data'!D2)))</f>
        <v/>
      </c>
      <c r="BT8" s="379" t="str">
        <f ca="1">+IF(OFFSET('Water Data'!$D$28,0,10*ROW('Water Data'!D2))="","",OFFSET('Water Data'!$D$28,0,10*ROW('Water Data'!D2)))</f>
        <v>No</v>
      </c>
      <c r="BU8" s="379" t="str">
        <f ca="1">+IF(OFFSET('Water Data'!$D$29,0,10*ROW('Water Data'!D2))="","",OFFSET('Water Data'!$D$29,0,10*ROW('Water Data'!D2)))</f>
        <v/>
      </c>
      <c r="BV8" s="379" t="str">
        <f ca="1">+IF(OFFSET('Water Data'!$E$27,0,10*ROW('Water Data'!E2))="","",OFFSET('Water Data'!$E$27,0,10*ROW('Water Data'!E2)))</f>
        <v/>
      </c>
      <c r="BW8" s="379" t="str">
        <f ca="1">+IF(OFFSET('Water Data'!$E$28,0,10*ROW('Water Data'!E2))="","",OFFSET('Water Data'!$E$28,0,10*ROW('Water Data'!E2)))</f>
        <v/>
      </c>
      <c r="BX8" s="379" t="str">
        <f ca="1">+IF(OFFSET('Water Data'!$E$29,0,10*ROW('Water Data'!E2))="","",OFFSET('Water Data'!$E$29,0,10*ROW('Water Data'!E2)))</f>
        <v/>
      </c>
      <c r="BY8" s="379" t="str">
        <f ca="1">+IF(OFFSET('Water Data'!$F$27,0,10*ROW('Water Data'!F2))="","",OFFSET('Water Data'!$F$27,0,10*ROW('Water Data'!F2)))</f>
        <v/>
      </c>
      <c r="BZ8" s="379" t="str">
        <f ca="1">+IF(OFFSET('Water Data'!$F$28,0,10*ROW('Water Data'!F2))="","",OFFSET('Water Data'!$F$28,0,10*ROW('Water Data'!F2)))</f>
        <v/>
      </c>
      <c r="CA8" s="379" t="str">
        <f ca="1">+IF(OFFSET('Water Data'!$F$29,0,10*ROW('Water Data'!F2))="","",OFFSET('Water Data'!$F$29,0,10*ROW('Water Data'!F2)))</f>
        <v/>
      </c>
      <c r="CB8" s="379" t="str">
        <f ca="1">+IF(OFFSET('Water Data'!$G$27,0,10*ROW('Water Data'!G2))="","",OFFSET('Water Data'!$G$27,0,10*ROW('Water Data'!G2)))</f>
        <v/>
      </c>
      <c r="CC8" s="379" t="str">
        <f ca="1">+IF(OFFSET('Water Data'!$G$28,0,10*ROW('Water Data'!G2))="","",OFFSET('Water Data'!$G$28,0,10*ROW('Water Data'!G2)))</f>
        <v/>
      </c>
      <c r="CD8" s="379" t="str">
        <f ca="1">+IF(OFFSET('Water Data'!$G$29,0,10*ROW('Water Data'!G2))="","",OFFSET('Water Data'!$G$29,0,10*ROW('Water Data'!G2)))</f>
        <v/>
      </c>
      <c r="CE8" s="379" t="str">
        <f ca="1">+IF(OFFSET('Water Data'!$H$27,0,10*ROW('Water Data'!H2))="","",OFFSET('Water Data'!$H$27,0,10*ROW('Water Data'!H2)))</f>
        <v/>
      </c>
      <c r="CF8" s="379" t="str">
        <f ca="1">+IF(OFFSET('Water Data'!$H$28,0,10*ROW('Water Data'!H2))="","",OFFSET('Water Data'!$H$28,0,10*ROW('Water Data'!H2)))</f>
        <v/>
      </c>
      <c r="CG8" s="379" t="str">
        <f ca="1">+IF(OFFSET('Water Data'!$H$29,0,10*ROW('Water Data'!H2))="","",OFFSET('Water Data'!$H$29,0,10*ROW('Water Data'!H2)))</f>
        <v/>
      </c>
      <c r="CH8" s="379" t="str">
        <f ca="1">+IF(OFFSET('Water Data'!$I$27,0,10*ROW('Water Data'!I2))="","",OFFSET('Water Data'!$I$27,0,10*ROW('Water Data'!I2)))</f>
        <v/>
      </c>
      <c r="CI8" s="379" t="str">
        <f ca="1">+IF(OFFSET('Water Data'!$I$28,0,10*ROW('Water Data'!I2))="","",OFFSET('Water Data'!$I$28,0,10*ROW('Water Data'!I2)))</f>
        <v/>
      </c>
      <c r="CJ8" s="379" t="str">
        <f ca="1">+IF(OFFSET('Water Data'!$I$29,0,10*ROW('Water Data'!I2))="","",OFFSET('Water Data'!$I$29,0,10*ROW('Water Data'!I2)))</f>
        <v/>
      </c>
      <c r="CK8" s="379" t="str">
        <f ca="1">+IF(OFFSET('Sanitation Data'!$D$28,0,10*ROW('Sanitation Data'!D2))="","",OFFSET('Sanitation Data'!$D$28,0,10*ROW('Sanitation Data'!D2)))</f>
        <v>Yes</v>
      </c>
      <c r="CL8" s="379" t="str">
        <f ca="1">+IF(OFFSET('Sanitation Data'!$D$29,0,10*ROW('Sanitation Data'!D2))="","",OFFSET('Sanitation Data'!$D$29,0,10*ROW('Sanitation Data'!D2)))</f>
        <v>Yes</v>
      </c>
      <c r="CM8" s="379" t="str">
        <f ca="1">+IF(OFFSET('Sanitation Data'!$D$30,0,10*ROW('Sanitation Data'!D2))="","",OFFSET('Sanitation Data'!$D$30,0,10*ROW('Sanitation Data'!D2)))</f>
        <v/>
      </c>
      <c r="CN8" s="379" t="str">
        <f ca="1">+IF(OFFSET('Sanitation Data'!$D$31,0,10*ROW('Sanitation Data'!D2))="","",OFFSET('Sanitation Data'!$D$31,0,10*ROW('Sanitation Data'!D2)))</f>
        <v/>
      </c>
      <c r="CO8" s="379" t="str">
        <f ca="1">+IF(OFFSET('Sanitation Data'!$D$32,0,10*ROW('Sanitation Data'!D2))="","",OFFSET('Sanitation Data'!$D$32,0,10*ROW('Sanitation Data'!D2)))</f>
        <v/>
      </c>
      <c r="CP8" s="379" t="str">
        <f ca="1">+IF(OFFSET('Sanitation Data'!$E$28,0,10*ROW('Sanitation Data'!E2))="","",OFFSET('Sanitation Data'!$E$28,0,10*ROW('Sanitation Data'!E2)))</f>
        <v/>
      </c>
      <c r="CQ8" s="379" t="str">
        <f ca="1">+IF(OFFSET('Sanitation Data'!$E$29,0,10*ROW('Sanitation Data'!E2))="","",OFFSET('Sanitation Data'!$E$29,0,10*ROW('Sanitation Data'!E2)))</f>
        <v/>
      </c>
      <c r="CR8" s="379" t="str">
        <f ca="1">+IF(OFFSET('Sanitation Data'!$E$30,0,10*ROW('Sanitation Data'!E2))="","",OFFSET('Sanitation Data'!$E$30,0,10*ROW('Sanitation Data'!E2)))</f>
        <v/>
      </c>
      <c r="CS8" s="379" t="str">
        <f ca="1">+IF(OFFSET('Sanitation Data'!$E$31,0,10*ROW('Sanitation Data'!E2))="","",OFFSET('Sanitation Data'!$E$31,0,10*ROW('Sanitation Data'!E2)))</f>
        <v/>
      </c>
      <c r="CT8" s="379" t="str">
        <f ca="1">+IF(OFFSET('Sanitation Data'!$E$32,0,10*ROW('Sanitation Data'!E2))="","",OFFSET('Sanitation Data'!$E$32,0,10*ROW('Sanitation Data'!E2)))</f>
        <v/>
      </c>
      <c r="CU8" s="379" t="str">
        <f ca="1">+IF(OFFSET('Sanitation Data'!$F$28,0,10*ROW('Sanitation Data'!F2))="","",OFFSET('Sanitation Data'!$F$28,0,10*ROW('Sanitation Data'!F2)))</f>
        <v/>
      </c>
      <c r="CV8" s="379" t="str">
        <f ca="1">+IF(OFFSET('Sanitation Data'!$F$29,0,10*ROW('Sanitation Data'!F2))="","",OFFSET('Sanitation Data'!$F$29,0,10*ROW('Sanitation Data'!F2)))</f>
        <v/>
      </c>
      <c r="CW8" s="379" t="str">
        <f ca="1">+IF(OFFSET('Sanitation Data'!$F$30,0,10*ROW('Sanitation Data'!F2))="","",OFFSET('Sanitation Data'!$F$30,0,10*ROW('Sanitation Data'!F2)))</f>
        <v/>
      </c>
      <c r="CX8" s="379" t="str">
        <f ca="1">+IF(OFFSET('Sanitation Data'!$F$31,0,10*ROW('Sanitation Data'!F2))="","",OFFSET('Sanitation Data'!$F$31,0,10*ROW('Sanitation Data'!F2)))</f>
        <v/>
      </c>
      <c r="CY8" s="379" t="str">
        <f ca="1">+IF(OFFSET('Sanitation Data'!$F$32,0,10*ROW('Sanitation Data'!F2))="","",OFFSET('Sanitation Data'!$F$32,0,10*ROW('Sanitation Data'!F2)))</f>
        <v/>
      </c>
      <c r="CZ8" s="379" t="str">
        <f ca="1">+IF(OFFSET('Sanitation Data'!$G$28,0,10*ROW('Sanitation Data'!G2))="","",OFFSET('Sanitation Data'!$G$28,0,10*ROW('Sanitation Data'!G2)))</f>
        <v/>
      </c>
      <c r="DA8" s="379" t="str">
        <f ca="1">+IF(OFFSET('Sanitation Data'!$G$29,0,10*ROW('Sanitation Data'!G2))="","",OFFSET('Sanitation Data'!$G$29,0,10*ROW('Sanitation Data'!G2)))</f>
        <v/>
      </c>
      <c r="DB8" s="379" t="str">
        <f ca="1">+IF(OFFSET('Sanitation Data'!$G$30,0,10*ROW('Sanitation Data'!G2))="","",OFFSET('Sanitation Data'!$G$30,0,10*ROW('Sanitation Data'!G2)))</f>
        <v/>
      </c>
      <c r="DC8" s="379" t="str">
        <f ca="1">+IF(OFFSET('Sanitation Data'!$G$31,0,10*ROW('Sanitation Data'!G2))="","",OFFSET('Sanitation Data'!$G$31,0,10*ROW('Sanitation Data'!G2)))</f>
        <v/>
      </c>
      <c r="DD8" s="379" t="str">
        <f ca="1">+IF(OFFSET('Sanitation Data'!$G$32,0,10*ROW('Sanitation Data'!G2))="","",OFFSET('Sanitation Data'!$G$32,0,10*ROW('Sanitation Data'!G2)))</f>
        <v/>
      </c>
      <c r="DE8" s="379" t="str">
        <f ca="1">+IF(OFFSET('Sanitation Data'!$H$28,0,10*ROW('Sanitation Data'!H2))="","",OFFSET('Sanitation Data'!$H$28,0,10*ROW('Sanitation Data'!H2)))</f>
        <v/>
      </c>
      <c r="DF8" s="379" t="str">
        <f ca="1">+IF(OFFSET('Sanitation Data'!$H$29,0,10*ROW('Sanitation Data'!H2))="","",OFFSET('Sanitation Data'!$H$29,0,10*ROW('Sanitation Data'!H2)))</f>
        <v/>
      </c>
      <c r="DG8" s="379" t="str">
        <f ca="1">+IF(OFFSET('Sanitation Data'!$H$30,0,10*ROW('Sanitation Data'!H2))="","",OFFSET('Sanitation Data'!$H$30,0,10*ROW('Sanitation Data'!H2)))</f>
        <v/>
      </c>
      <c r="DH8" s="379" t="str">
        <f ca="1">+IF(OFFSET('Sanitation Data'!$H$31,0,10*ROW('Sanitation Data'!H2))="","",OFFSET('Sanitation Data'!$H$31,0,10*ROW('Sanitation Data'!H2)))</f>
        <v/>
      </c>
      <c r="DI8" s="379" t="str">
        <f ca="1">+IF(OFFSET('Sanitation Data'!$H$32,0,10*ROW('Sanitation Data'!H2))="","",OFFSET('Sanitation Data'!$H$32,0,10*ROW('Sanitation Data'!H2)))</f>
        <v/>
      </c>
      <c r="DJ8" s="379" t="str">
        <f ca="1">+IF(OFFSET('Sanitation Data'!$I$28,0,10*ROW('Sanitation Data'!I2))="","",OFFSET('Sanitation Data'!$I$28,0,10*ROW('Sanitation Data'!I2)))</f>
        <v/>
      </c>
      <c r="DK8" s="379" t="str">
        <f ca="1">+IF(OFFSET('Sanitation Data'!$I$29,0,10*ROW('Sanitation Data'!I2))="","",OFFSET('Sanitation Data'!$I$29,0,10*ROW('Sanitation Data'!I2)))</f>
        <v/>
      </c>
      <c r="DL8" s="379" t="str">
        <f ca="1">+IF(OFFSET('Sanitation Data'!$I$30,0,10*ROW('Sanitation Data'!I2))="","",OFFSET('Sanitation Data'!$I$30,0,10*ROW('Sanitation Data'!I2)))</f>
        <v/>
      </c>
      <c r="DM8" s="379" t="str">
        <f ca="1">+IF(OFFSET('Sanitation Data'!$I$31,0,10*ROW('Sanitation Data'!I2))="","",OFFSET('Sanitation Data'!$I$31,0,10*ROW('Sanitation Data'!I2)))</f>
        <v/>
      </c>
      <c r="DN8" s="379" t="str">
        <f ca="1">+IF(OFFSET('Sanitation Data'!$I$32,0,10*ROW('Sanitation Data'!I2))="","",OFFSET('Sanitation Data'!$I$32,0,10*ROW('Sanitation Data'!I2)))</f>
        <v/>
      </c>
      <c r="DO8" s="379" t="str">
        <f ca="1">+IF(OFFSET('Hygiene Data'!$D$11,0,10*ROW('Hygiene Data'!D2))="","",OFFSET('Hygiene Data'!$D$11,0,10*ROW('Hygiene Data'!D2)))</f>
        <v>Yes</v>
      </c>
      <c r="DP8" s="379" t="str">
        <f ca="1">+IF(OFFSET('Hygiene Data'!$D$12,0,10*ROW('Hygiene Data'!D2))="","",OFFSET('Hygiene Data'!$D$12,0,10*ROW('Hygiene Data'!D2)))</f>
        <v>Yes</v>
      </c>
      <c r="DQ8" s="379" t="str">
        <f ca="1">+IF(OFFSET('Hygiene Data'!$D$13,0,10*ROW('Hygiene Data'!D2))="","",OFFSET('Hygiene Data'!$D$13,0,10*ROW('Hygiene Data'!D2)))</f>
        <v>Yes</v>
      </c>
      <c r="DR8" s="379" t="str">
        <f ca="1">+IF(OFFSET('Hygiene Data'!$E$11,0,10*ROW('Hygiene Data'!E2))="","",OFFSET('Hygiene Data'!$E$11,0,10*ROW('Hygiene Data'!E2)))</f>
        <v/>
      </c>
      <c r="DS8" s="379" t="str">
        <f ca="1">+IF(OFFSET('Hygiene Data'!$E$12,0,10*ROW('Hygiene Data'!E2))="","",OFFSET('Hygiene Data'!$E$12,0,10*ROW('Hygiene Data'!E2)))</f>
        <v/>
      </c>
      <c r="DT8" s="379" t="str">
        <f ca="1">+IF(OFFSET('Hygiene Data'!$E$13,0,10*ROW('Hygiene Data'!E2))="","",OFFSET('Hygiene Data'!$E$13,0,10*ROW('Hygiene Data'!E2)))</f>
        <v/>
      </c>
      <c r="DU8" s="379" t="str">
        <f ca="1">+IF(OFFSET('Hygiene Data'!$F$11,0,10*ROW('Hygiene Data'!F2))="","",OFFSET('Hygiene Data'!$F$11,0,10*ROW('Hygiene Data'!F2)))</f>
        <v/>
      </c>
      <c r="DV8" s="379" t="str">
        <f ca="1">+IF(OFFSET('Hygiene Data'!$F$12,0,10*ROW('Hygiene Data'!F2))="","",OFFSET('Hygiene Data'!$F$12,0,10*ROW('Hygiene Data'!F2)))</f>
        <v/>
      </c>
      <c r="DW8" s="379" t="str">
        <f ca="1">+IF(OFFSET('Hygiene Data'!$F$13,0,10*ROW('Hygiene Data'!F2))="","",OFFSET('Hygiene Data'!$F$13,0,10*ROW('Hygiene Data'!F2)))</f>
        <v/>
      </c>
      <c r="DX8" s="379" t="str">
        <f ca="1">+IF(OFFSET('Hygiene Data'!$G$11,0,10*ROW('Hygiene Data'!G2))="","",OFFSET('Hygiene Data'!$G$11,0,10*ROW('Hygiene Data'!G2)))</f>
        <v/>
      </c>
      <c r="DY8" s="379" t="str">
        <f ca="1">+IF(OFFSET('Hygiene Data'!$G$12,0,10*ROW('Hygiene Data'!G2))="","",OFFSET('Hygiene Data'!$G$12,0,10*ROW('Hygiene Data'!G2)))</f>
        <v/>
      </c>
      <c r="DZ8" s="379" t="str">
        <f ca="1">+IF(OFFSET('Hygiene Data'!$G$13,0,10*ROW('Hygiene Data'!G2))="","",OFFSET('Hygiene Data'!$G$13,0,10*ROW('Hygiene Data'!G2)))</f>
        <v/>
      </c>
      <c r="EA8" s="379" t="str">
        <f ca="1">+IF(OFFSET('Hygiene Data'!$H$11,0,10*ROW('Hygiene Data'!H2))="","",OFFSET('Hygiene Data'!$H$11,0,10*ROW('Hygiene Data'!H2)))</f>
        <v/>
      </c>
      <c r="EB8" s="379" t="str">
        <f ca="1">+IF(OFFSET('Hygiene Data'!$H$12,0,10*ROW('Hygiene Data'!H2))="","",OFFSET('Hygiene Data'!$H$12,0,10*ROW('Hygiene Data'!H2)))</f>
        <v/>
      </c>
      <c r="EC8" s="379" t="str">
        <f ca="1">+IF(OFFSET('Hygiene Data'!$H$13,0,10*ROW('Hygiene Data'!H2))="","",OFFSET('Hygiene Data'!$H$13,0,10*ROW('Hygiene Data'!H2)))</f>
        <v/>
      </c>
      <c r="ED8" s="379" t="str">
        <f ca="1">+IF(OFFSET('Hygiene Data'!$I$11,0,10*ROW('Hygiene Data'!I2))="","",OFFSET('Hygiene Data'!$I$11,0,10*ROW('Hygiene Data'!I2)))</f>
        <v/>
      </c>
      <c r="EE8" s="379" t="str">
        <f ca="1">+IF(OFFSET('Hygiene Data'!$I$12,0,10*ROW('Hygiene Data'!I2))="","",OFFSET('Hygiene Data'!$I$12,0,10*ROW('Hygiene Data'!I2)))</f>
        <v/>
      </c>
      <c r="EF8" s="379" t="str">
        <f ca="1">+IF(OFFSET('Hygiene Data'!$I$13,0,10*ROW('Hygiene Data'!I2))="","",OFFSET('Hygiene Data'!$I$13,0,10*ROW('Hygiene Data'!I2)))</f>
        <v/>
      </c>
    </row>
    <row r="9" spans="1:136" x14ac:dyDescent="0.25">
      <c r="A9" s="488" t="str">
        <f ca="1">+IF(OFFSET('Water Data'!$B$2,0,10*ROW('Water Data'!E3))="","",OFFSET('Water Data'!$B$2,0,10*ROW('Water Data'!E3)))</f>
        <v>BLZ_2023_SUR</v>
      </c>
      <c r="B9" s="48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15">
        <f t="shared" ca="1" si="0"/>
        <v>2023</v>
      </c>
      <c r="D9" s="516" t="str">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[75]</v>
      </c>
      <c r="E9" s="516"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[75]</v>
      </c>
      <c r="F9" s="516" t="str">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[61]</v>
      </c>
      <c r="G9" s="51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99</v>
      </c>
      <c r="W9" s="517">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99</v>
      </c>
      <c r="X9" s="51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7">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93</v>
      </c>
      <c r="AA9" s="51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8">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96.7</v>
      </c>
      <c r="BA9" s="594">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96.7</v>
      </c>
      <c r="BB9" s="518">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82.5</v>
      </c>
      <c r="BC9" s="51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9" t="str">
        <f ca="1">+IF(OFFSET('Water Data'!$D$27,0,10*ROW('Water Data'!D3))="","",OFFSET('Water Data'!$D$27,0,10*ROW('Water Data'!D3)))</f>
        <v>No</v>
      </c>
      <c r="BT9" s="379" t="str">
        <f ca="1">+IF(OFFSET('Water Data'!$D$28,0,10*ROW('Water Data'!D3))="","",OFFSET('Water Data'!$D$28,0,10*ROW('Water Data'!D3)))</f>
        <v>No</v>
      </c>
      <c r="BU9" s="379" t="str">
        <f ca="1">+IF(OFFSET('Water Data'!$D$29,0,10*ROW('Water Data'!D3))="","",OFFSET('Water Data'!$D$29,0,10*ROW('Water Data'!D3)))</f>
        <v>No</v>
      </c>
      <c r="BV9" s="379" t="str">
        <f ca="1">+IF(OFFSET('Water Data'!$E$27,0,10*ROW('Water Data'!E3))="","",OFFSET('Water Data'!$E$27,0,10*ROW('Water Data'!E3)))</f>
        <v/>
      </c>
      <c r="BW9" s="379" t="str">
        <f ca="1">+IF(OFFSET('Water Data'!$E$28,0,10*ROW('Water Data'!E3))="","",OFFSET('Water Data'!$E$28,0,10*ROW('Water Data'!E3)))</f>
        <v/>
      </c>
      <c r="BX9" s="379" t="str">
        <f ca="1">+IF(OFFSET('Water Data'!$E$29,0,10*ROW('Water Data'!E3))="","",OFFSET('Water Data'!$E$29,0,10*ROW('Water Data'!E3)))</f>
        <v/>
      </c>
      <c r="BY9" s="379" t="str">
        <f ca="1">+IF(OFFSET('Water Data'!$F$27,0,10*ROW('Water Data'!F3))="","",OFFSET('Water Data'!$F$27,0,10*ROW('Water Data'!F3)))</f>
        <v/>
      </c>
      <c r="BZ9" s="379" t="str">
        <f ca="1">+IF(OFFSET('Water Data'!$F$28,0,10*ROW('Water Data'!F3))="","",OFFSET('Water Data'!$F$28,0,10*ROW('Water Data'!F3)))</f>
        <v/>
      </c>
      <c r="CA9" s="379" t="str">
        <f ca="1">+IF(OFFSET('Water Data'!$F$29,0,10*ROW('Water Data'!F3))="","",OFFSET('Water Data'!$F$29,0,10*ROW('Water Data'!F3)))</f>
        <v/>
      </c>
      <c r="CB9" s="379" t="str">
        <f ca="1">+IF(OFFSET('Water Data'!$G$27,0,10*ROW('Water Data'!G3))="","",OFFSET('Water Data'!$G$27,0,10*ROW('Water Data'!G3)))</f>
        <v/>
      </c>
      <c r="CC9" s="379" t="str">
        <f ca="1">+IF(OFFSET('Water Data'!$G$28,0,10*ROW('Water Data'!G3))="","",OFFSET('Water Data'!$G$28,0,10*ROW('Water Data'!G3)))</f>
        <v/>
      </c>
      <c r="CD9" s="379" t="str">
        <f ca="1">+IF(OFFSET('Water Data'!$G$29,0,10*ROW('Water Data'!G3))="","",OFFSET('Water Data'!$G$29,0,10*ROW('Water Data'!G3)))</f>
        <v/>
      </c>
      <c r="CE9" s="379" t="str">
        <f ca="1">+IF(OFFSET('Water Data'!$H$27,0,10*ROW('Water Data'!H3))="","",OFFSET('Water Data'!$H$27,0,10*ROW('Water Data'!H3)))</f>
        <v/>
      </c>
      <c r="CF9" s="379" t="str">
        <f ca="1">+IF(OFFSET('Water Data'!$H$28,0,10*ROW('Water Data'!H3))="","",OFFSET('Water Data'!$H$28,0,10*ROW('Water Data'!H3)))</f>
        <v/>
      </c>
      <c r="CG9" s="379" t="str">
        <f ca="1">+IF(OFFSET('Water Data'!$H$29,0,10*ROW('Water Data'!H3))="","",OFFSET('Water Data'!$H$29,0,10*ROW('Water Data'!H3)))</f>
        <v/>
      </c>
      <c r="CH9" s="379" t="str">
        <f ca="1">+IF(OFFSET('Water Data'!$I$27,0,10*ROW('Water Data'!I3))="","",OFFSET('Water Data'!$I$27,0,10*ROW('Water Data'!I3)))</f>
        <v/>
      </c>
      <c r="CI9" s="379" t="str">
        <f ca="1">+IF(OFFSET('Water Data'!$I$28,0,10*ROW('Water Data'!I3))="","",OFFSET('Water Data'!$I$28,0,10*ROW('Water Data'!I3)))</f>
        <v/>
      </c>
      <c r="CJ9" s="379" t="str">
        <f ca="1">+IF(OFFSET('Water Data'!$I$29,0,10*ROW('Water Data'!I3))="","",OFFSET('Water Data'!$I$29,0,10*ROW('Water Data'!I3)))</f>
        <v/>
      </c>
      <c r="CK9" s="379" t="str">
        <f ca="1">+IF(OFFSET('Sanitation Data'!$D$28,0,10*ROW('Sanitation Data'!D3))="","",OFFSET('Sanitation Data'!$D$28,0,10*ROW('Sanitation Data'!D3)))</f>
        <v>Yes</v>
      </c>
      <c r="CL9" s="379" t="str">
        <f ca="1">+IF(OFFSET('Sanitation Data'!$D$29,0,10*ROW('Sanitation Data'!D3))="","",OFFSET('Sanitation Data'!$D$29,0,10*ROW('Sanitation Data'!D3)))</f>
        <v>Yes</v>
      </c>
      <c r="CM9" s="379" t="str">
        <f ca="1">+IF(OFFSET('Sanitation Data'!$D$30,0,10*ROW('Sanitation Data'!D3))="","",OFFSET('Sanitation Data'!$D$30,0,10*ROW('Sanitation Data'!D3)))</f>
        <v/>
      </c>
      <c r="CN9" s="379" t="str">
        <f ca="1">+IF(OFFSET('Sanitation Data'!$D$31,0,10*ROW('Sanitation Data'!D3))="","",OFFSET('Sanitation Data'!$D$31,0,10*ROW('Sanitation Data'!D3)))</f>
        <v/>
      </c>
      <c r="CO9" s="379" t="str">
        <f ca="1">+IF(OFFSET('Sanitation Data'!$D$32,0,10*ROW('Sanitation Data'!D3))="","",OFFSET('Sanitation Data'!$D$32,0,10*ROW('Sanitation Data'!D3)))</f>
        <v>Yes</v>
      </c>
      <c r="CP9" s="379" t="str">
        <f ca="1">+IF(OFFSET('Sanitation Data'!$E$28,0,10*ROW('Sanitation Data'!E3))="","",OFFSET('Sanitation Data'!$E$28,0,10*ROW('Sanitation Data'!E3)))</f>
        <v/>
      </c>
      <c r="CQ9" s="379" t="str">
        <f ca="1">+IF(OFFSET('Sanitation Data'!$E$29,0,10*ROW('Sanitation Data'!E3))="","",OFFSET('Sanitation Data'!$E$29,0,10*ROW('Sanitation Data'!E3)))</f>
        <v/>
      </c>
      <c r="CR9" s="379" t="str">
        <f ca="1">+IF(OFFSET('Sanitation Data'!$E$30,0,10*ROW('Sanitation Data'!E3))="","",OFFSET('Sanitation Data'!$E$30,0,10*ROW('Sanitation Data'!E3)))</f>
        <v/>
      </c>
      <c r="CS9" s="379" t="str">
        <f ca="1">+IF(OFFSET('Sanitation Data'!$E$31,0,10*ROW('Sanitation Data'!E3))="","",OFFSET('Sanitation Data'!$E$31,0,10*ROW('Sanitation Data'!E3)))</f>
        <v/>
      </c>
      <c r="CT9" s="379" t="str">
        <f ca="1">+IF(OFFSET('Sanitation Data'!$E$32,0,10*ROW('Sanitation Data'!E3))="","",OFFSET('Sanitation Data'!$E$32,0,10*ROW('Sanitation Data'!E3)))</f>
        <v/>
      </c>
      <c r="CU9" s="379" t="str">
        <f ca="1">+IF(OFFSET('Sanitation Data'!$F$28,0,10*ROW('Sanitation Data'!F3))="","",OFFSET('Sanitation Data'!$F$28,0,10*ROW('Sanitation Data'!F3)))</f>
        <v/>
      </c>
      <c r="CV9" s="379" t="str">
        <f ca="1">+IF(OFFSET('Sanitation Data'!$F$29,0,10*ROW('Sanitation Data'!F3))="","",OFFSET('Sanitation Data'!$F$29,0,10*ROW('Sanitation Data'!F3)))</f>
        <v/>
      </c>
      <c r="CW9" s="379" t="str">
        <f ca="1">+IF(OFFSET('Sanitation Data'!$F$30,0,10*ROW('Sanitation Data'!F3))="","",OFFSET('Sanitation Data'!$F$30,0,10*ROW('Sanitation Data'!F3)))</f>
        <v/>
      </c>
      <c r="CX9" s="379" t="str">
        <f ca="1">+IF(OFFSET('Sanitation Data'!$F$31,0,10*ROW('Sanitation Data'!F3))="","",OFFSET('Sanitation Data'!$F$31,0,10*ROW('Sanitation Data'!F3)))</f>
        <v/>
      </c>
      <c r="CY9" s="379" t="str">
        <f ca="1">+IF(OFFSET('Sanitation Data'!$F$32,0,10*ROW('Sanitation Data'!F3))="","",OFFSET('Sanitation Data'!$F$32,0,10*ROW('Sanitation Data'!F3)))</f>
        <v/>
      </c>
      <c r="CZ9" s="379" t="str">
        <f ca="1">+IF(OFFSET('Sanitation Data'!$G$28,0,10*ROW('Sanitation Data'!G3))="","",OFFSET('Sanitation Data'!$G$28,0,10*ROW('Sanitation Data'!G3)))</f>
        <v/>
      </c>
      <c r="DA9" s="379" t="str">
        <f ca="1">+IF(OFFSET('Sanitation Data'!$G$29,0,10*ROW('Sanitation Data'!G3))="","",OFFSET('Sanitation Data'!$G$29,0,10*ROW('Sanitation Data'!G3)))</f>
        <v/>
      </c>
      <c r="DB9" s="379" t="str">
        <f ca="1">+IF(OFFSET('Sanitation Data'!$G$30,0,10*ROW('Sanitation Data'!G3))="","",OFFSET('Sanitation Data'!$G$30,0,10*ROW('Sanitation Data'!G3)))</f>
        <v/>
      </c>
      <c r="DC9" s="379" t="str">
        <f ca="1">+IF(OFFSET('Sanitation Data'!$G$31,0,10*ROW('Sanitation Data'!G3))="","",OFFSET('Sanitation Data'!$G$31,0,10*ROW('Sanitation Data'!G3)))</f>
        <v/>
      </c>
      <c r="DD9" s="379" t="str">
        <f ca="1">+IF(OFFSET('Sanitation Data'!$G$32,0,10*ROW('Sanitation Data'!G3))="","",OFFSET('Sanitation Data'!$G$32,0,10*ROW('Sanitation Data'!G3)))</f>
        <v/>
      </c>
      <c r="DE9" s="379" t="str">
        <f ca="1">+IF(OFFSET('Sanitation Data'!$H$28,0,10*ROW('Sanitation Data'!H3))="","",OFFSET('Sanitation Data'!$H$28,0,10*ROW('Sanitation Data'!H3)))</f>
        <v/>
      </c>
      <c r="DF9" s="379" t="str">
        <f ca="1">+IF(OFFSET('Sanitation Data'!$H$29,0,10*ROW('Sanitation Data'!H3))="","",OFFSET('Sanitation Data'!$H$29,0,10*ROW('Sanitation Data'!H3)))</f>
        <v/>
      </c>
      <c r="DG9" s="379" t="str">
        <f ca="1">+IF(OFFSET('Sanitation Data'!$H$30,0,10*ROW('Sanitation Data'!H3))="","",OFFSET('Sanitation Data'!$H$30,0,10*ROW('Sanitation Data'!H3)))</f>
        <v/>
      </c>
      <c r="DH9" s="379" t="str">
        <f ca="1">+IF(OFFSET('Sanitation Data'!$H$31,0,10*ROW('Sanitation Data'!H3))="","",OFFSET('Sanitation Data'!$H$31,0,10*ROW('Sanitation Data'!H3)))</f>
        <v/>
      </c>
      <c r="DI9" s="379" t="str">
        <f ca="1">+IF(OFFSET('Sanitation Data'!$H$32,0,10*ROW('Sanitation Data'!H3))="","",OFFSET('Sanitation Data'!$H$32,0,10*ROW('Sanitation Data'!H3)))</f>
        <v/>
      </c>
      <c r="DJ9" s="379" t="str">
        <f ca="1">+IF(OFFSET('Sanitation Data'!$I$28,0,10*ROW('Sanitation Data'!I3))="","",OFFSET('Sanitation Data'!$I$28,0,10*ROW('Sanitation Data'!I3)))</f>
        <v/>
      </c>
      <c r="DK9" s="379" t="str">
        <f ca="1">+IF(OFFSET('Sanitation Data'!$I$29,0,10*ROW('Sanitation Data'!I3))="","",OFFSET('Sanitation Data'!$I$29,0,10*ROW('Sanitation Data'!I3)))</f>
        <v/>
      </c>
      <c r="DL9" s="379" t="str">
        <f ca="1">+IF(OFFSET('Sanitation Data'!$I$30,0,10*ROW('Sanitation Data'!I3))="","",OFFSET('Sanitation Data'!$I$30,0,10*ROW('Sanitation Data'!I3)))</f>
        <v/>
      </c>
      <c r="DM9" s="379" t="str">
        <f ca="1">+IF(OFFSET('Sanitation Data'!$I$31,0,10*ROW('Sanitation Data'!I3))="","",OFFSET('Sanitation Data'!$I$31,0,10*ROW('Sanitation Data'!I3)))</f>
        <v/>
      </c>
      <c r="DN9" s="379" t="str">
        <f ca="1">+IF(OFFSET('Sanitation Data'!$I$32,0,10*ROW('Sanitation Data'!I3))="","",OFFSET('Sanitation Data'!$I$32,0,10*ROW('Sanitation Data'!I3)))</f>
        <v/>
      </c>
      <c r="DO9" s="379" t="str">
        <f ca="1">+IF(OFFSET('Hygiene Data'!$D$11,0,10*ROW('Hygiene Data'!D3))="","",OFFSET('Hygiene Data'!$D$11,0,10*ROW('Hygiene Data'!D3)))</f>
        <v>Yes</v>
      </c>
      <c r="DP9" s="379" t="str">
        <f ca="1">+IF(OFFSET('Hygiene Data'!$D$12,0,10*ROW('Hygiene Data'!D3))="","",OFFSET('Hygiene Data'!$D$12,0,10*ROW('Hygiene Data'!D3)))</f>
        <v>Yes</v>
      </c>
      <c r="DQ9" s="379" t="str">
        <f ca="1">+IF(OFFSET('Hygiene Data'!$D$13,0,10*ROW('Hygiene Data'!D3))="","",OFFSET('Hygiene Data'!$D$13,0,10*ROW('Hygiene Data'!D3)))</f>
        <v>Yes</v>
      </c>
      <c r="DR9" s="379" t="str">
        <f ca="1">+IF(OFFSET('Hygiene Data'!$E$11,0,10*ROW('Hygiene Data'!E3))="","",OFFSET('Hygiene Data'!$E$11,0,10*ROW('Hygiene Data'!E3)))</f>
        <v/>
      </c>
      <c r="DS9" s="379" t="str">
        <f ca="1">+IF(OFFSET('Hygiene Data'!$E$12,0,10*ROW('Hygiene Data'!E3))="","",OFFSET('Hygiene Data'!$E$12,0,10*ROW('Hygiene Data'!E3)))</f>
        <v/>
      </c>
      <c r="DT9" s="379" t="str">
        <f ca="1">+IF(OFFSET('Hygiene Data'!$E$13,0,10*ROW('Hygiene Data'!E3))="","",OFFSET('Hygiene Data'!$E$13,0,10*ROW('Hygiene Data'!E3)))</f>
        <v/>
      </c>
      <c r="DU9" s="379" t="str">
        <f ca="1">+IF(OFFSET('Hygiene Data'!$F$11,0,10*ROW('Hygiene Data'!F3))="","",OFFSET('Hygiene Data'!$F$11,0,10*ROW('Hygiene Data'!F3)))</f>
        <v/>
      </c>
      <c r="DV9" s="379" t="str">
        <f ca="1">+IF(OFFSET('Hygiene Data'!$F$12,0,10*ROW('Hygiene Data'!F3))="","",OFFSET('Hygiene Data'!$F$12,0,10*ROW('Hygiene Data'!F3)))</f>
        <v/>
      </c>
      <c r="DW9" s="379" t="str">
        <f ca="1">+IF(OFFSET('Hygiene Data'!$F$13,0,10*ROW('Hygiene Data'!F3))="","",OFFSET('Hygiene Data'!$F$13,0,10*ROW('Hygiene Data'!F3)))</f>
        <v/>
      </c>
      <c r="DX9" s="379" t="str">
        <f ca="1">+IF(OFFSET('Hygiene Data'!$G$11,0,10*ROW('Hygiene Data'!G3))="","",OFFSET('Hygiene Data'!$G$11,0,10*ROW('Hygiene Data'!G3)))</f>
        <v/>
      </c>
      <c r="DY9" s="379" t="str">
        <f ca="1">+IF(OFFSET('Hygiene Data'!$G$12,0,10*ROW('Hygiene Data'!G3))="","",OFFSET('Hygiene Data'!$G$12,0,10*ROW('Hygiene Data'!G3)))</f>
        <v/>
      </c>
      <c r="DZ9" s="379" t="str">
        <f ca="1">+IF(OFFSET('Hygiene Data'!$G$13,0,10*ROW('Hygiene Data'!G3))="","",OFFSET('Hygiene Data'!$G$13,0,10*ROW('Hygiene Data'!G3)))</f>
        <v/>
      </c>
      <c r="EA9" s="379" t="str">
        <f ca="1">+IF(OFFSET('Hygiene Data'!$H$11,0,10*ROW('Hygiene Data'!H3))="","",OFFSET('Hygiene Data'!$H$11,0,10*ROW('Hygiene Data'!H3)))</f>
        <v/>
      </c>
      <c r="EB9" s="379" t="str">
        <f ca="1">+IF(OFFSET('Hygiene Data'!$H$12,0,10*ROW('Hygiene Data'!H3))="","",OFFSET('Hygiene Data'!$H$12,0,10*ROW('Hygiene Data'!H3)))</f>
        <v/>
      </c>
      <c r="EC9" s="379" t="str">
        <f ca="1">+IF(OFFSET('Hygiene Data'!$H$13,0,10*ROW('Hygiene Data'!H3))="","",OFFSET('Hygiene Data'!$H$13,0,10*ROW('Hygiene Data'!H3)))</f>
        <v/>
      </c>
      <c r="ED9" s="379" t="str">
        <f ca="1">+IF(OFFSET('Hygiene Data'!$I$11,0,10*ROW('Hygiene Data'!I3))="","",OFFSET('Hygiene Data'!$I$11,0,10*ROW('Hygiene Data'!I3)))</f>
        <v/>
      </c>
      <c r="EE9" s="379" t="str">
        <f ca="1">+IF(OFFSET('Hygiene Data'!$I$12,0,10*ROW('Hygiene Data'!I3))="","",OFFSET('Hygiene Data'!$I$12,0,10*ROW('Hygiene Data'!I3)))</f>
        <v/>
      </c>
      <c r="EF9" s="379" t="str">
        <f ca="1">+IF(OFFSET('Hygiene Data'!$I$13,0,10*ROW('Hygiene Data'!I3))="","",OFFSET('Hygiene Data'!$I$13,0,10*ROW('Hygiene Data'!I3)))</f>
        <v/>
      </c>
    </row>
    <row r="10" spans="1:136" x14ac:dyDescent="0.25">
      <c r="A10" s="488" t="str">
        <f ca="1">+IF(OFFSET('Water Data'!$B$2,0,10*ROW('Water Data'!E4))="","",OFFSET('Water Data'!$B$2,0,10*ROW('Water Data'!E4)))</f>
        <v/>
      </c>
      <c r="B10" s="48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5" t="str">
        <f t="shared" ca="1" si="0"/>
        <v/>
      </c>
      <c r="D10" s="51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9" t="str">
        <f ca="1">+IF(OFFSET('Water Data'!$D$27,0,10*ROW('Water Data'!D4))="","",OFFSET('Water Data'!$D$27,0,10*ROW('Water Data'!D4)))</f>
        <v/>
      </c>
      <c r="BT10" s="379" t="str">
        <f ca="1">+IF(OFFSET('Water Data'!$D$28,0,10*ROW('Water Data'!D4))="","",OFFSET('Water Data'!$D$28,0,10*ROW('Water Data'!D4)))</f>
        <v/>
      </c>
      <c r="BU10" s="379" t="str">
        <f ca="1">+IF(OFFSET('Water Data'!$D$29,0,10*ROW('Water Data'!D4))="","",OFFSET('Water Data'!$D$29,0,10*ROW('Water Data'!D4)))</f>
        <v/>
      </c>
      <c r="BV10" s="379" t="str">
        <f ca="1">+IF(OFFSET('Water Data'!$E$27,0,10*ROW('Water Data'!E4))="","",OFFSET('Water Data'!$E$27,0,10*ROW('Water Data'!E4)))</f>
        <v/>
      </c>
      <c r="BW10" s="379" t="str">
        <f ca="1">+IF(OFFSET('Water Data'!$E$28,0,10*ROW('Water Data'!E4))="","",OFFSET('Water Data'!$E$28,0,10*ROW('Water Data'!E4)))</f>
        <v/>
      </c>
      <c r="BX10" s="379" t="str">
        <f ca="1">+IF(OFFSET('Water Data'!$E$29,0,10*ROW('Water Data'!E4))="","",OFFSET('Water Data'!$E$29,0,10*ROW('Water Data'!E4)))</f>
        <v/>
      </c>
      <c r="BY10" s="379" t="str">
        <f ca="1">+IF(OFFSET('Water Data'!$F$27,0,10*ROW('Water Data'!F4))="","",OFFSET('Water Data'!$F$27,0,10*ROW('Water Data'!F4)))</f>
        <v/>
      </c>
      <c r="BZ10" s="379" t="str">
        <f ca="1">+IF(OFFSET('Water Data'!$F$28,0,10*ROW('Water Data'!F4))="","",OFFSET('Water Data'!$F$28,0,10*ROW('Water Data'!F4)))</f>
        <v/>
      </c>
      <c r="CA10" s="379" t="str">
        <f ca="1">+IF(OFFSET('Water Data'!$F$29,0,10*ROW('Water Data'!F4))="","",OFFSET('Water Data'!$F$29,0,10*ROW('Water Data'!F4)))</f>
        <v/>
      </c>
      <c r="CB10" s="379" t="str">
        <f ca="1">+IF(OFFSET('Water Data'!$G$27,0,10*ROW('Water Data'!G4))="","",OFFSET('Water Data'!$G$27,0,10*ROW('Water Data'!G4)))</f>
        <v/>
      </c>
      <c r="CC10" s="379" t="str">
        <f ca="1">+IF(OFFSET('Water Data'!$G$28,0,10*ROW('Water Data'!G4))="","",OFFSET('Water Data'!$G$28,0,10*ROW('Water Data'!G4)))</f>
        <v/>
      </c>
      <c r="CD10" s="379" t="str">
        <f ca="1">+IF(OFFSET('Water Data'!$G$29,0,10*ROW('Water Data'!G4))="","",OFFSET('Water Data'!$G$29,0,10*ROW('Water Data'!G4)))</f>
        <v/>
      </c>
      <c r="CE10" s="379" t="str">
        <f ca="1">+IF(OFFSET('Water Data'!$H$27,0,10*ROW('Water Data'!H4))="","",OFFSET('Water Data'!$H$27,0,10*ROW('Water Data'!H4)))</f>
        <v/>
      </c>
      <c r="CF10" s="379" t="str">
        <f ca="1">+IF(OFFSET('Water Data'!$H$28,0,10*ROW('Water Data'!H4))="","",OFFSET('Water Data'!$H$28,0,10*ROW('Water Data'!H4)))</f>
        <v/>
      </c>
      <c r="CG10" s="379" t="str">
        <f ca="1">+IF(OFFSET('Water Data'!$H$29,0,10*ROW('Water Data'!H4))="","",OFFSET('Water Data'!$H$29,0,10*ROW('Water Data'!H4)))</f>
        <v/>
      </c>
      <c r="CH10" s="379" t="str">
        <f ca="1">+IF(OFFSET('Water Data'!$I$27,0,10*ROW('Water Data'!I4))="","",OFFSET('Water Data'!$I$27,0,10*ROW('Water Data'!I4)))</f>
        <v/>
      </c>
      <c r="CI10" s="379" t="str">
        <f ca="1">+IF(OFFSET('Water Data'!$I$28,0,10*ROW('Water Data'!I4))="","",OFFSET('Water Data'!$I$28,0,10*ROW('Water Data'!I4)))</f>
        <v/>
      </c>
      <c r="CJ10" s="379" t="str">
        <f ca="1">+IF(OFFSET('Water Data'!$I$29,0,10*ROW('Water Data'!I4))="","",OFFSET('Water Data'!$I$29,0,10*ROW('Water Data'!I4)))</f>
        <v/>
      </c>
      <c r="CK10" s="379" t="str">
        <f ca="1">+IF(OFFSET('Sanitation Data'!$D$28,0,10*ROW('Sanitation Data'!D4))="","",OFFSET('Sanitation Data'!$D$28,0,10*ROW('Sanitation Data'!D4)))</f>
        <v/>
      </c>
      <c r="CL10" s="379" t="str">
        <f ca="1">+IF(OFFSET('Sanitation Data'!$D$29,0,10*ROW('Sanitation Data'!D4))="","",OFFSET('Sanitation Data'!$D$29,0,10*ROW('Sanitation Data'!D4)))</f>
        <v/>
      </c>
      <c r="CM10" s="379" t="str">
        <f ca="1">+IF(OFFSET('Sanitation Data'!$D$30,0,10*ROW('Sanitation Data'!D4))="","",OFFSET('Sanitation Data'!$D$30,0,10*ROW('Sanitation Data'!D4)))</f>
        <v/>
      </c>
      <c r="CN10" s="379" t="str">
        <f ca="1">+IF(OFFSET('Sanitation Data'!$D$31,0,10*ROW('Sanitation Data'!D4))="","",OFFSET('Sanitation Data'!$D$31,0,10*ROW('Sanitation Data'!D4)))</f>
        <v/>
      </c>
      <c r="CO10" s="379" t="str">
        <f ca="1">+IF(OFFSET('Sanitation Data'!$D$32,0,10*ROW('Sanitation Data'!D4))="","",OFFSET('Sanitation Data'!$D$32,0,10*ROW('Sanitation Data'!D4)))</f>
        <v/>
      </c>
      <c r="CP10" s="379" t="str">
        <f ca="1">+IF(OFFSET('Sanitation Data'!$E$28,0,10*ROW('Sanitation Data'!E4))="","",OFFSET('Sanitation Data'!$E$28,0,10*ROW('Sanitation Data'!E4)))</f>
        <v/>
      </c>
      <c r="CQ10" s="379" t="str">
        <f ca="1">+IF(OFFSET('Sanitation Data'!$E$29,0,10*ROW('Sanitation Data'!E4))="","",OFFSET('Sanitation Data'!$E$29,0,10*ROW('Sanitation Data'!E4)))</f>
        <v/>
      </c>
      <c r="CR10" s="379" t="str">
        <f ca="1">+IF(OFFSET('Sanitation Data'!$E$30,0,10*ROW('Sanitation Data'!E4))="","",OFFSET('Sanitation Data'!$E$30,0,10*ROW('Sanitation Data'!E4)))</f>
        <v/>
      </c>
      <c r="CS10" s="379" t="str">
        <f ca="1">+IF(OFFSET('Sanitation Data'!$E$31,0,10*ROW('Sanitation Data'!E4))="","",OFFSET('Sanitation Data'!$E$31,0,10*ROW('Sanitation Data'!E4)))</f>
        <v/>
      </c>
      <c r="CT10" s="379" t="str">
        <f ca="1">+IF(OFFSET('Sanitation Data'!$E$32,0,10*ROW('Sanitation Data'!E4))="","",OFFSET('Sanitation Data'!$E$32,0,10*ROW('Sanitation Data'!E4)))</f>
        <v/>
      </c>
      <c r="CU10" s="379" t="str">
        <f ca="1">+IF(OFFSET('Sanitation Data'!$F$28,0,10*ROW('Sanitation Data'!F4))="","",OFFSET('Sanitation Data'!$F$28,0,10*ROW('Sanitation Data'!F4)))</f>
        <v/>
      </c>
      <c r="CV10" s="379" t="str">
        <f ca="1">+IF(OFFSET('Sanitation Data'!$F$29,0,10*ROW('Sanitation Data'!F4))="","",OFFSET('Sanitation Data'!$F$29,0,10*ROW('Sanitation Data'!F4)))</f>
        <v/>
      </c>
      <c r="CW10" s="379" t="str">
        <f ca="1">+IF(OFFSET('Sanitation Data'!$F$30,0,10*ROW('Sanitation Data'!F4))="","",OFFSET('Sanitation Data'!$F$30,0,10*ROW('Sanitation Data'!F4)))</f>
        <v/>
      </c>
      <c r="CX10" s="379" t="str">
        <f ca="1">+IF(OFFSET('Sanitation Data'!$F$31,0,10*ROW('Sanitation Data'!F4))="","",OFFSET('Sanitation Data'!$F$31,0,10*ROW('Sanitation Data'!F4)))</f>
        <v/>
      </c>
      <c r="CY10" s="379" t="str">
        <f ca="1">+IF(OFFSET('Sanitation Data'!$F$32,0,10*ROW('Sanitation Data'!F4))="","",OFFSET('Sanitation Data'!$F$32,0,10*ROW('Sanitation Data'!F4)))</f>
        <v/>
      </c>
      <c r="CZ10" s="379" t="str">
        <f ca="1">+IF(OFFSET('Sanitation Data'!$G$28,0,10*ROW('Sanitation Data'!G4))="","",OFFSET('Sanitation Data'!$G$28,0,10*ROW('Sanitation Data'!G4)))</f>
        <v/>
      </c>
      <c r="DA10" s="379" t="str">
        <f ca="1">+IF(OFFSET('Sanitation Data'!$G$29,0,10*ROW('Sanitation Data'!G4))="","",OFFSET('Sanitation Data'!$G$29,0,10*ROW('Sanitation Data'!G4)))</f>
        <v/>
      </c>
      <c r="DB10" s="379" t="str">
        <f ca="1">+IF(OFFSET('Sanitation Data'!$G$30,0,10*ROW('Sanitation Data'!G4))="","",OFFSET('Sanitation Data'!$G$30,0,10*ROW('Sanitation Data'!G4)))</f>
        <v/>
      </c>
      <c r="DC10" s="379" t="str">
        <f ca="1">+IF(OFFSET('Sanitation Data'!$G$31,0,10*ROW('Sanitation Data'!G4))="","",OFFSET('Sanitation Data'!$G$31,0,10*ROW('Sanitation Data'!G4)))</f>
        <v/>
      </c>
      <c r="DD10" s="379" t="str">
        <f ca="1">+IF(OFFSET('Sanitation Data'!$G$32,0,10*ROW('Sanitation Data'!G4))="","",OFFSET('Sanitation Data'!$G$32,0,10*ROW('Sanitation Data'!G4)))</f>
        <v/>
      </c>
      <c r="DE10" s="379" t="str">
        <f ca="1">+IF(OFFSET('Sanitation Data'!$H$28,0,10*ROW('Sanitation Data'!H4))="","",OFFSET('Sanitation Data'!$H$28,0,10*ROW('Sanitation Data'!H4)))</f>
        <v/>
      </c>
      <c r="DF10" s="379" t="str">
        <f ca="1">+IF(OFFSET('Sanitation Data'!$H$29,0,10*ROW('Sanitation Data'!H4))="","",OFFSET('Sanitation Data'!$H$29,0,10*ROW('Sanitation Data'!H4)))</f>
        <v/>
      </c>
      <c r="DG10" s="379" t="str">
        <f ca="1">+IF(OFFSET('Sanitation Data'!$H$30,0,10*ROW('Sanitation Data'!H4))="","",OFFSET('Sanitation Data'!$H$30,0,10*ROW('Sanitation Data'!H4)))</f>
        <v/>
      </c>
      <c r="DH10" s="379" t="str">
        <f ca="1">+IF(OFFSET('Sanitation Data'!$H$31,0,10*ROW('Sanitation Data'!H4))="","",OFFSET('Sanitation Data'!$H$31,0,10*ROW('Sanitation Data'!H4)))</f>
        <v/>
      </c>
      <c r="DI10" s="379" t="str">
        <f ca="1">+IF(OFFSET('Sanitation Data'!$H$32,0,10*ROW('Sanitation Data'!H4))="","",OFFSET('Sanitation Data'!$H$32,0,10*ROW('Sanitation Data'!H4)))</f>
        <v/>
      </c>
      <c r="DJ10" s="379" t="str">
        <f ca="1">+IF(OFFSET('Sanitation Data'!$I$28,0,10*ROW('Sanitation Data'!I4))="","",OFFSET('Sanitation Data'!$I$28,0,10*ROW('Sanitation Data'!I4)))</f>
        <v/>
      </c>
      <c r="DK10" s="379" t="str">
        <f ca="1">+IF(OFFSET('Sanitation Data'!$I$29,0,10*ROW('Sanitation Data'!I4))="","",OFFSET('Sanitation Data'!$I$29,0,10*ROW('Sanitation Data'!I4)))</f>
        <v/>
      </c>
      <c r="DL10" s="379" t="str">
        <f ca="1">+IF(OFFSET('Sanitation Data'!$I$30,0,10*ROW('Sanitation Data'!I4))="","",OFFSET('Sanitation Data'!$I$30,0,10*ROW('Sanitation Data'!I4)))</f>
        <v/>
      </c>
      <c r="DM10" s="379" t="str">
        <f ca="1">+IF(OFFSET('Sanitation Data'!$I$31,0,10*ROW('Sanitation Data'!I4))="","",OFFSET('Sanitation Data'!$I$31,0,10*ROW('Sanitation Data'!I4)))</f>
        <v/>
      </c>
      <c r="DN10" s="379" t="str">
        <f ca="1">+IF(OFFSET('Sanitation Data'!$I$32,0,10*ROW('Sanitation Data'!I4))="","",OFFSET('Sanitation Data'!$I$32,0,10*ROW('Sanitation Data'!I4)))</f>
        <v/>
      </c>
      <c r="DO10" s="379" t="str">
        <f ca="1">+IF(OFFSET('Hygiene Data'!$D$11,0,10*ROW('Hygiene Data'!D4))="","",OFFSET('Hygiene Data'!$D$11,0,10*ROW('Hygiene Data'!D4)))</f>
        <v/>
      </c>
      <c r="DP10" s="379" t="str">
        <f ca="1">+IF(OFFSET('Hygiene Data'!$D$12,0,10*ROW('Hygiene Data'!D4))="","",OFFSET('Hygiene Data'!$D$12,0,10*ROW('Hygiene Data'!D4)))</f>
        <v/>
      </c>
      <c r="DQ10" s="379" t="str">
        <f ca="1">+IF(OFFSET('Hygiene Data'!$D$13,0,10*ROW('Hygiene Data'!D4))="","",OFFSET('Hygiene Data'!$D$13,0,10*ROW('Hygiene Data'!D4)))</f>
        <v/>
      </c>
      <c r="DR10" s="379" t="str">
        <f ca="1">+IF(OFFSET('Hygiene Data'!$E$11,0,10*ROW('Hygiene Data'!E4))="","",OFFSET('Hygiene Data'!$E$11,0,10*ROW('Hygiene Data'!E4)))</f>
        <v/>
      </c>
      <c r="DS10" s="379" t="str">
        <f ca="1">+IF(OFFSET('Hygiene Data'!$E$12,0,10*ROW('Hygiene Data'!E4))="","",OFFSET('Hygiene Data'!$E$12,0,10*ROW('Hygiene Data'!E4)))</f>
        <v/>
      </c>
      <c r="DT10" s="379" t="str">
        <f ca="1">+IF(OFFSET('Hygiene Data'!$E$13,0,10*ROW('Hygiene Data'!E4))="","",OFFSET('Hygiene Data'!$E$13,0,10*ROW('Hygiene Data'!E4)))</f>
        <v/>
      </c>
      <c r="DU10" s="379" t="str">
        <f ca="1">+IF(OFFSET('Hygiene Data'!$F$11,0,10*ROW('Hygiene Data'!F4))="","",OFFSET('Hygiene Data'!$F$11,0,10*ROW('Hygiene Data'!F4)))</f>
        <v/>
      </c>
      <c r="DV10" s="379" t="str">
        <f ca="1">+IF(OFFSET('Hygiene Data'!$F$12,0,10*ROW('Hygiene Data'!F4))="","",OFFSET('Hygiene Data'!$F$12,0,10*ROW('Hygiene Data'!F4)))</f>
        <v/>
      </c>
      <c r="DW10" s="379" t="str">
        <f ca="1">+IF(OFFSET('Hygiene Data'!$F$13,0,10*ROW('Hygiene Data'!F4))="","",OFFSET('Hygiene Data'!$F$13,0,10*ROW('Hygiene Data'!F4)))</f>
        <v/>
      </c>
      <c r="DX10" s="379" t="str">
        <f ca="1">+IF(OFFSET('Hygiene Data'!$G$11,0,10*ROW('Hygiene Data'!G4))="","",OFFSET('Hygiene Data'!$G$11,0,10*ROW('Hygiene Data'!G4)))</f>
        <v/>
      </c>
      <c r="DY10" s="379" t="str">
        <f ca="1">+IF(OFFSET('Hygiene Data'!$G$12,0,10*ROW('Hygiene Data'!G4))="","",OFFSET('Hygiene Data'!$G$12,0,10*ROW('Hygiene Data'!G4)))</f>
        <v/>
      </c>
      <c r="DZ10" s="379" t="str">
        <f ca="1">+IF(OFFSET('Hygiene Data'!$G$13,0,10*ROW('Hygiene Data'!G4))="","",OFFSET('Hygiene Data'!$G$13,0,10*ROW('Hygiene Data'!G4)))</f>
        <v/>
      </c>
      <c r="EA10" s="379" t="str">
        <f ca="1">+IF(OFFSET('Hygiene Data'!$H$11,0,10*ROW('Hygiene Data'!H4))="","",OFFSET('Hygiene Data'!$H$11,0,10*ROW('Hygiene Data'!H4)))</f>
        <v/>
      </c>
      <c r="EB10" s="379" t="str">
        <f ca="1">+IF(OFFSET('Hygiene Data'!$H$12,0,10*ROW('Hygiene Data'!H4))="","",OFFSET('Hygiene Data'!$H$12,0,10*ROW('Hygiene Data'!H4)))</f>
        <v/>
      </c>
      <c r="EC10" s="379" t="str">
        <f ca="1">+IF(OFFSET('Hygiene Data'!$H$13,0,10*ROW('Hygiene Data'!H4))="","",OFFSET('Hygiene Data'!$H$13,0,10*ROW('Hygiene Data'!H4)))</f>
        <v/>
      </c>
      <c r="ED10" s="379" t="str">
        <f ca="1">+IF(OFFSET('Hygiene Data'!$I$11,0,10*ROW('Hygiene Data'!I4))="","",OFFSET('Hygiene Data'!$I$11,0,10*ROW('Hygiene Data'!I4)))</f>
        <v/>
      </c>
      <c r="EE10" s="379" t="str">
        <f ca="1">+IF(OFFSET('Hygiene Data'!$I$12,0,10*ROW('Hygiene Data'!I4))="","",OFFSET('Hygiene Data'!$I$12,0,10*ROW('Hygiene Data'!I4)))</f>
        <v/>
      </c>
      <c r="EF10" s="379" t="str">
        <f ca="1">+IF(OFFSET('Hygiene Data'!$I$13,0,10*ROW('Hygiene Data'!I4))="","",OFFSET('Hygiene Data'!$I$13,0,10*ROW('Hygiene Data'!I4)))</f>
        <v/>
      </c>
    </row>
    <row r="11" spans="1:136" x14ac:dyDescent="0.25">
      <c r="A11" s="488" t="str">
        <f ca="1">+IF(OFFSET('Water Data'!$B$2,0,10*ROW('Water Data'!E5))="","",OFFSET('Water Data'!$B$2,0,10*ROW('Water Data'!E5)))</f>
        <v/>
      </c>
      <c r="B11" s="48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5" t="str">
        <f t="shared" ca="1" si="0"/>
        <v/>
      </c>
      <c r="D11" s="51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9" t="str">
        <f ca="1">+IF(OFFSET('Water Data'!$D$27,0,10*ROW('Water Data'!D5))="","",OFFSET('Water Data'!$D$27,0,10*ROW('Water Data'!D5)))</f>
        <v/>
      </c>
      <c r="BT11" s="379" t="str">
        <f ca="1">+IF(OFFSET('Water Data'!$D$28,0,10*ROW('Water Data'!D5))="","",OFFSET('Water Data'!$D$28,0,10*ROW('Water Data'!D5)))</f>
        <v/>
      </c>
      <c r="BU11" s="379" t="str">
        <f ca="1">+IF(OFFSET('Water Data'!$D$29,0,10*ROW('Water Data'!D5))="","",OFFSET('Water Data'!$D$29,0,10*ROW('Water Data'!D5)))</f>
        <v/>
      </c>
      <c r="BV11" s="379" t="str">
        <f ca="1">+IF(OFFSET('Water Data'!$E$27,0,10*ROW('Water Data'!E5))="","",OFFSET('Water Data'!$E$27,0,10*ROW('Water Data'!E5)))</f>
        <v/>
      </c>
      <c r="BW11" s="379" t="str">
        <f ca="1">+IF(OFFSET('Water Data'!$E$28,0,10*ROW('Water Data'!E5))="","",OFFSET('Water Data'!$E$28,0,10*ROW('Water Data'!E5)))</f>
        <v/>
      </c>
      <c r="BX11" s="379" t="str">
        <f ca="1">+IF(OFFSET('Water Data'!$E$29,0,10*ROW('Water Data'!E5))="","",OFFSET('Water Data'!$E$29,0,10*ROW('Water Data'!E5)))</f>
        <v/>
      </c>
      <c r="BY11" s="379" t="str">
        <f ca="1">+IF(OFFSET('Water Data'!$F$27,0,10*ROW('Water Data'!F5))="","",OFFSET('Water Data'!$F$27,0,10*ROW('Water Data'!F5)))</f>
        <v/>
      </c>
      <c r="BZ11" s="379" t="str">
        <f ca="1">+IF(OFFSET('Water Data'!$F$28,0,10*ROW('Water Data'!F5))="","",OFFSET('Water Data'!$F$28,0,10*ROW('Water Data'!F5)))</f>
        <v/>
      </c>
      <c r="CA11" s="379" t="str">
        <f ca="1">+IF(OFFSET('Water Data'!$F$29,0,10*ROW('Water Data'!F5))="","",OFFSET('Water Data'!$F$29,0,10*ROW('Water Data'!F5)))</f>
        <v/>
      </c>
      <c r="CB11" s="379" t="str">
        <f ca="1">+IF(OFFSET('Water Data'!$G$27,0,10*ROW('Water Data'!G5))="","",OFFSET('Water Data'!$G$27,0,10*ROW('Water Data'!G5)))</f>
        <v/>
      </c>
      <c r="CC11" s="379" t="str">
        <f ca="1">+IF(OFFSET('Water Data'!$G$28,0,10*ROW('Water Data'!G5))="","",OFFSET('Water Data'!$G$28,0,10*ROW('Water Data'!G5)))</f>
        <v/>
      </c>
      <c r="CD11" s="379" t="str">
        <f ca="1">+IF(OFFSET('Water Data'!$G$29,0,10*ROW('Water Data'!G5))="","",OFFSET('Water Data'!$G$29,0,10*ROW('Water Data'!G5)))</f>
        <v/>
      </c>
      <c r="CE11" s="379" t="str">
        <f ca="1">+IF(OFFSET('Water Data'!$H$27,0,10*ROW('Water Data'!H5))="","",OFFSET('Water Data'!$H$27,0,10*ROW('Water Data'!H5)))</f>
        <v/>
      </c>
      <c r="CF11" s="379" t="str">
        <f ca="1">+IF(OFFSET('Water Data'!$H$28,0,10*ROW('Water Data'!H5))="","",OFFSET('Water Data'!$H$28,0,10*ROW('Water Data'!H5)))</f>
        <v/>
      </c>
      <c r="CG11" s="379" t="str">
        <f ca="1">+IF(OFFSET('Water Data'!$H$29,0,10*ROW('Water Data'!H5))="","",OFFSET('Water Data'!$H$29,0,10*ROW('Water Data'!H5)))</f>
        <v/>
      </c>
      <c r="CH11" s="379" t="str">
        <f ca="1">+IF(OFFSET('Water Data'!$I$27,0,10*ROW('Water Data'!I5))="","",OFFSET('Water Data'!$I$27,0,10*ROW('Water Data'!I5)))</f>
        <v/>
      </c>
      <c r="CI11" s="379" t="str">
        <f ca="1">+IF(OFFSET('Water Data'!$I$28,0,10*ROW('Water Data'!I5))="","",OFFSET('Water Data'!$I$28,0,10*ROW('Water Data'!I5)))</f>
        <v/>
      </c>
      <c r="CJ11" s="379" t="str">
        <f ca="1">+IF(OFFSET('Water Data'!$I$29,0,10*ROW('Water Data'!I5))="","",OFFSET('Water Data'!$I$29,0,10*ROW('Water Data'!I5)))</f>
        <v/>
      </c>
      <c r="CK11" s="379" t="str">
        <f ca="1">+IF(OFFSET('Sanitation Data'!$D$28,0,10*ROW('Sanitation Data'!D5))="","",OFFSET('Sanitation Data'!$D$28,0,10*ROW('Sanitation Data'!D5)))</f>
        <v/>
      </c>
      <c r="CL11" s="379" t="str">
        <f ca="1">+IF(OFFSET('Sanitation Data'!$D$29,0,10*ROW('Sanitation Data'!D5))="","",OFFSET('Sanitation Data'!$D$29,0,10*ROW('Sanitation Data'!D5)))</f>
        <v/>
      </c>
      <c r="CM11" s="379" t="str">
        <f ca="1">+IF(OFFSET('Sanitation Data'!$D$30,0,10*ROW('Sanitation Data'!D5))="","",OFFSET('Sanitation Data'!$D$30,0,10*ROW('Sanitation Data'!D5)))</f>
        <v/>
      </c>
      <c r="CN11" s="379" t="str">
        <f ca="1">+IF(OFFSET('Sanitation Data'!$D$31,0,10*ROW('Sanitation Data'!D5))="","",OFFSET('Sanitation Data'!$D$31,0,10*ROW('Sanitation Data'!D5)))</f>
        <v/>
      </c>
      <c r="CO11" s="379" t="str">
        <f ca="1">+IF(OFFSET('Sanitation Data'!$D$32,0,10*ROW('Sanitation Data'!D5))="","",OFFSET('Sanitation Data'!$D$32,0,10*ROW('Sanitation Data'!D5)))</f>
        <v/>
      </c>
      <c r="CP11" s="379" t="str">
        <f ca="1">+IF(OFFSET('Sanitation Data'!$E$28,0,10*ROW('Sanitation Data'!E5))="","",OFFSET('Sanitation Data'!$E$28,0,10*ROW('Sanitation Data'!E5)))</f>
        <v/>
      </c>
      <c r="CQ11" s="379" t="str">
        <f ca="1">+IF(OFFSET('Sanitation Data'!$E$29,0,10*ROW('Sanitation Data'!E5))="","",OFFSET('Sanitation Data'!$E$29,0,10*ROW('Sanitation Data'!E5)))</f>
        <v/>
      </c>
      <c r="CR11" s="379" t="str">
        <f ca="1">+IF(OFFSET('Sanitation Data'!$E$30,0,10*ROW('Sanitation Data'!E5))="","",OFFSET('Sanitation Data'!$E$30,0,10*ROW('Sanitation Data'!E5)))</f>
        <v/>
      </c>
      <c r="CS11" s="379" t="str">
        <f ca="1">+IF(OFFSET('Sanitation Data'!$E$31,0,10*ROW('Sanitation Data'!E5))="","",OFFSET('Sanitation Data'!$E$31,0,10*ROW('Sanitation Data'!E5)))</f>
        <v/>
      </c>
      <c r="CT11" s="379" t="str">
        <f ca="1">+IF(OFFSET('Sanitation Data'!$E$32,0,10*ROW('Sanitation Data'!E5))="","",OFFSET('Sanitation Data'!$E$32,0,10*ROW('Sanitation Data'!E5)))</f>
        <v/>
      </c>
      <c r="CU11" s="379" t="str">
        <f ca="1">+IF(OFFSET('Sanitation Data'!$F$28,0,10*ROW('Sanitation Data'!F5))="","",OFFSET('Sanitation Data'!$F$28,0,10*ROW('Sanitation Data'!F5)))</f>
        <v/>
      </c>
      <c r="CV11" s="379" t="str">
        <f ca="1">+IF(OFFSET('Sanitation Data'!$F$29,0,10*ROW('Sanitation Data'!F5))="","",OFFSET('Sanitation Data'!$F$29,0,10*ROW('Sanitation Data'!F5)))</f>
        <v/>
      </c>
      <c r="CW11" s="379" t="str">
        <f ca="1">+IF(OFFSET('Sanitation Data'!$F$30,0,10*ROW('Sanitation Data'!F5))="","",OFFSET('Sanitation Data'!$F$30,0,10*ROW('Sanitation Data'!F5)))</f>
        <v/>
      </c>
      <c r="CX11" s="379" t="str">
        <f ca="1">+IF(OFFSET('Sanitation Data'!$F$31,0,10*ROW('Sanitation Data'!F5))="","",OFFSET('Sanitation Data'!$F$31,0,10*ROW('Sanitation Data'!F5)))</f>
        <v/>
      </c>
      <c r="CY11" s="379" t="str">
        <f ca="1">+IF(OFFSET('Sanitation Data'!$F$32,0,10*ROW('Sanitation Data'!F5))="","",OFFSET('Sanitation Data'!$F$32,0,10*ROW('Sanitation Data'!F5)))</f>
        <v/>
      </c>
      <c r="CZ11" s="379" t="str">
        <f ca="1">+IF(OFFSET('Sanitation Data'!$G$28,0,10*ROW('Sanitation Data'!G5))="","",OFFSET('Sanitation Data'!$G$28,0,10*ROW('Sanitation Data'!G5)))</f>
        <v/>
      </c>
      <c r="DA11" s="379" t="str">
        <f ca="1">+IF(OFFSET('Sanitation Data'!$G$29,0,10*ROW('Sanitation Data'!G5))="","",OFFSET('Sanitation Data'!$G$29,0,10*ROW('Sanitation Data'!G5)))</f>
        <v/>
      </c>
      <c r="DB11" s="379" t="str">
        <f ca="1">+IF(OFFSET('Sanitation Data'!$G$30,0,10*ROW('Sanitation Data'!G5))="","",OFFSET('Sanitation Data'!$G$30,0,10*ROW('Sanitation Data'!G5)))</f>
        <v/>
      </c>
      <c r="DC11" s="379" t="str">
        <f ca="1">+IF(OFFSET('Sanitation Data'!$G$31,0,10*ROW('Sanitation Data'!G5))="","",OFFSET('Sanitation Data'!$G$31,0,10*ROW('Sanitation Data'!G5)))</f>
        <v/>
      </c>
      <c r="DD11" s="379" t="str">
        <f ca="1">+IF(OFFSET('Sanitation Data'!$G$32,0,10*ROW('Sanitation Data'!G5))="","",OFFSET('Sanitation Data'!$G$32,0,10*ROW('Sanitation Data'!G5)))</f>
        <v/>
      </c>
      <c r="DE11" s="379" t="str">
        <f ca="1">+IF(OFFSET('Sanitation Data'!$H$28,0,10*ROW('Sanitation Data'!H5))="","",OFFSET('Sanitation Data'!$H$28,0,10*ROW('Sanitation Data'!H5)))</f>
        <v/>
      </c>
      <c r="DF11" s="379" t="str">
        <f ca="1">+IF(OFFSET('Sanitation Data'!$H$29,0,10*ROW('Sanitation Data'!H5))="","",OFFSET('Sanitation Data'!$H$29,0,10*ROW('Sanitation Data'!H5)))</f>
        <v/>
      </c>
      <c r="DG11" s="379" t="str">
        <f ca="1">+IF(OFFSET('Sanitation Data'!$H$30,0,10*ROW('Sanitation Data'!H5))="","",OFFSET('Sanitation Data'!$H$30,0,10*ROW('Sanitation Data'!H5)))</f>
        <v/>
      </c>
      <c r="DH11" s="379" t="str">
        <f ca="1">+IF(OFFSET('Sanitation Data'!$H$31,0,10*ROW('Sanitation Data'!H5))="","",OFFSET('Sanitation Data'!$H$31,0,10*ROW('Sanitation Data'!H5)))</f>
        <v/>
      </c>
      <c r="DI11" s="379" t="str">
        <f ca="1">+IF(OFFSET('Sanitation Data'!$H$32,0,10*ROW('Sanitation Data'!H5))="","",OFFSET('Sanitation Data'!$H$32,0,10*ROW('Sanitation Data'!H5)))</f>
        <v/>
      </c>
      <c r="DJ11" s="379" t="str">
        <f ca="1">+IF(OFFSET('Sanitation Data'!$I$28,0,10*ROW('Sanitation Data'!I5))="","",OFFSET('Sanitation Data'!$I$28,0,10*ROW('Sanitation Data'!I5)))</f>
        <v/>
      </c>
      <c r="DK11" s="379" t="str">
        <f ca="1">+IF(OFFSET('Sanitation Data'!$I$29,0,10*ROW('Sanitation Data'!I5))="","",OFFSET('Sanitation Data'!$I$29,0,10*ROW('Sanitation Data'!I5)))</f>
        <v/>
      </c>
      <c r="DL11" s="379" t="str">
        <f ca="1">+IF(OFFSET('Sanitation Data'!$I$30,0,10*ROW('Sanitation Data'!I5))="","",OFFSET('Sanitation Data'!$I$30,0,10*ROW('Sanitation Data'!I5)))</f>
        <v/>
      </c>
      <c r="DM11" s="379" t="str">
        <f ca="1">+IF(OFFSET('Sanitation Data'!$I$31,0,10*ROW('Sanitation Data'!I5))="","",OFFSET('Sanitation Data'!$I$31,0,10*ROW('Sanitation Data'!I5)))</f>
        <v/>
      </c>
      <c r="DN11" s="379" t="str">
        <f ca="1">+IF(OFFSET('Sanitation Data'!$I$32,0,10*ROW('Sanitation Data'!I5))="","",OFFSET('Sanitation Data'!$I$32,0,10*ROW('Sanitation Data'!I5)))</f>
        <v/>
      </c>
      <c r="DO11" s="379" t="str">
        <f ca="1">+IF(OFFSET('Hygiene Data'!$D$11,0,10*ROW('Hygiene Data'!D5))="","",OFFSET('Hygiene Data'!$D$11,0,10*ROW('Hygiene Data'!D5)))</f>
        <v/>
      </c>
      <c r="DP11" s="379" t="str">
        <f ca="1">+IF(OFFSET('Hygiene Data'!$D$12,0,10*ROW('Hygiene Data'!D5))="","",OFFSET('Hygiene Data'!$D$12,0,10*ROW('Hygiene Data'!D5)))</f>
        <v/>
      </c>
      <c r="DQ11" s="379" t="str">
        <f ca="1">+IF(OFFSET('Hygiene Data'!$D$13,0,10*ROW('Hygiene Data'!D5))="","",OFFSET('Hygiene Data'!$D$13,0,10*ROW('Hygiene Data'!D5)))</f>
        <v/>
      </c>
      <c r="DR11" s="379" t="str">
        <f ca="1">+IF(OFFSET('Hygiene Data'!$E$11,0,10*ROW('Hygiene Data'!E5))="","",OFFSET('Hygiene Data'!$E$11,0,10*ROW('Hygiene Data'!E5)))</f>
        <v/>
      </c>
      <c r="DS11" s="379" t="str">
        <f ca="1">+IF(OFFSET('Hygiene Data'!$E$12,0,10*ROW('Hygiene Data'!E5))="","",OFFSET('Hygiene Data'!$E$12,0,10*ROW('Hygiene Data'!E5)))</f>
        <v/>
      </c>
      <c r="DT11" s="379" t="str">
        <f ca="1">+IF(OFFSET('Hygiene Data'!$E$13,0,10*ROW('Hygiene Data'!E5))="","",OFFSET('Hygiene Data'!$E$13,0,10*ROW('Hygiene Data'!E5)))</f>
        <v/>
      </c>
      <c r="DU11" s="379" t="str">
        <f ca="1">+IF(OFFSET('Hygiene Data'!$F$11,0,10*ROW('Hygiene Data'!F5))="","",OFFSET('Hygiene Data'!$F$11,0,10*ROW('Hygiene Data'!F5)))</f>
        <v/>
      </c>
      <c r="DV11" s="379" t="str">
        <f ca="1">+IF(OFFSET('Hygiene Data'!$F$12,0,10*ROW('Hygiene Data'!F5))="","",OFFSET('Hygiene Data'!$F$12,0,10*ROW('Hygiene Data'!F5)))</f>
        <v/>
      </c>
      <c r="DW11" s="379" t="str">
        <f ca="1">+IF(OFFSET('Hygiene Data'!$F$13,0,10*ROW('Hygiene Data'!F5))="","",OFFSET('Hygiene Data'!$F$13,0,10*ROW('Hygiene Data'!F5)))</f>
        <v/>
      </c>
      <c r="DX11" s="379" t="str">
        <f ca="1">+IF(OFFSET('Hygiene Data'!$G$11,0,10*ROW('Hygiene Data'!G5))="","",OFFSET('Hygiene Data'!$G$11,0,10*ROW('Hygiene Data'!G5)))</f>
        <v/>
      </c>
      <c r="DY11" s="379" t="str">
        <f ca="1">+IF(OFFSET('Hygiene Data'!$G$12,0,10*ROW('Hygiene Data'!G5))="","",OFFSET('Hygiene Data'!$G$12,0,10*ROW('Hygiene Data'!G5)))</f>
        <v/>
      </c>
      <c r="DZ11" s="379" t="str">
        <f ca="1">+IF(OFFSET('Hygiene Data'!$G$13,0,10*ROW('Hygiene Data'!G5))="","",OFFSET('Hygiene Data'!$G$13,0,10*ROW('Hygiene Data'!G5)))</f>
        <v/>
      </c>
      <c r="EA11" s="379" t="str">
        <f ca="1">+IF(OFFSET('Hygiene Data'!$H$11,0,10*ROW('Hygiene Data'!H5))="","",OFFSET('Hygiene Data'!$H$11,0,10*ROW('Hygiene Data'!H5)))</f>
        <v/>
      </c>
      <c r="EB11" s="379" t="str">
        <f ca="1">+IF(OFFSET('Hygiene Data'!$H$12,0,10*ROW('Hygiene Data'!H5))="","",OFFSET('Hygiene Data'!$H$12,0,10*ROW('Hygiene Data'!H5)))</f>
        <v/>
      </c>
      <c r="EC11" s="379" t="str">
        <f ca="1">+IF(OFFSET('Hygiene Data'!$H$13,0,10*ROW('Hygiene Data'!H5))="","",OFFSET('Hygiene Data'!$H$13,0,10*ROW('Hygiene Data'!H5)))</f>
        <v/>
      </c>
      <c r="ED11" s="379" t="str">
        <f ca="1">+IF(OFFSET('Hygiene Data'!$I$11,0,10*ROW('Hygiene Data'!I5))="","",OFFSET('Hygiene Data'!$I$11,0,10*ROW('Hygiene Data'!I5)))</f>
        <v/>
      </c>
      <c r="EE11" s="379" t="str">
        <f ca="1">+IF(OFFSET('Hygiene Data'!$I$12,0,10*ROW('Hygiene Data'!I5))="","",OFFSET('Hygiene Data'!$I$12,0,10*ROW('Hygiene Data'!I5)))</f>
        <v/>
      </c>
      <c r="EF11" s="379" t="str">
        <f ca="1">+IF(OFFSET('Hygiene Data'!$I$13,0,10*ROW('Hygiene Data'!I5))="","",OFFSET('Hygiene Data'!$I$13,0,10*ROW('Hygiene Data'!I5)))</f>
        <v/>
      </c>
    </row>
    <row r="12" spans="1:136" x14ac:dyDescent="0.25">
      <c r="A12" s="488" t="str">
        <f ca="1">+IF(OFFSET('Water Data'!$B$2,0,10*ROW('Water Data'!E6))="","",OFFSET('Water Data'!$B$2,0,10*ROW('Water Data'!E6)))</f>
        <v/>
      </c>
      <c r="B12" s="48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5" t="str">
        <f t="shared" ca="1" si="0"/>
        <v/>
      </c>
      <c r="D12" s="51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9" t="str">
        <f ca="1">+IF(OFFSET('Water Data'!$D$27,0,10*ROW('Water Data'!D6))="","",OFFSET('Water Data'!$D$27,0,10*ROW('Water Data'!D6)))</f>
        <v/>
      </c>
      <c r="BT12" s="379" t="str">
        <f ca="1">+IF(OFFSET('Water Data'!$D$28,0,10*ROW('Water Data'!D6))="","",OFFSET('Water Data'!$D$28,0,10*ROW('Water Data'!D6)))</f>
        <v/>
      </c>
      <c r="BU12" s="379" t="str">
        <f ca="1">+IF(OFFSET('Water Data'!$D$29,0,10*ROW('Water Data'!D6))="","",OFFSET('Water Data'!$D$29,0,10*ROW('Water Data'!D6)))</f>
        <v/>
      </c>
      <c r="BV12" s="379" t="str">
        <f ca="1">+IF(OFFSET('Water Data'!$E$27,0,10*ROW('Water Data'!E6))="","",OFFSET('Water Data'!$E$27,0,10*ROW('Water Data'!E6)))</f>
        <v/>
      </c>
      <c r="BW12" s="379" t="str">
        <f ca="1">+IF(OFFSET('Water Data'!$E$28,0,10*ROW('Water Data'!E6))="","",OFFSET('Water Data'!$E$28,0,10*ROW('Water Data'!E6)))</f>
        <v/>
      </c>
      <c r="BX12" s="379" t="str">
        <f ca="1">+IF(OFFSET('Water Data'!$E$29,0,10*ROW('Water Data'!E6))="","",OFFSET('Water Data'!$E$29,0,10*ROW('Water Data'!E6)))</f>
        <v/>
      </c>
      <c r="BY12" s="379" t="str">
        <f ca="1">+IF(OFFSET('Water Data'!$F$27,0,10*ROW('Water Data'!F6))="","",OFFSET('Water Data'!$F$27,0,10*ROW('Water Data'!F6)))</f>
        <v/>
      </c>
      <c r="BZ12" s="379" t="str">
        <f ca="1">+IF(OFFSET('Water Data'!$F$28,0,10*ROW('Water Data'!F6))="","",OFFSET('Water Data'!$F$28,0,10*ROW('Water Data'!F6)))</f>
        <v/>
      </c>
      <c r="CA12" s="379" t="str">
        <f ca="1">+IF(OFFSET('Water Data'!$F$29,0,10*ROW('Water Data'!F6))="","",OFFSET('Water Data'!$F$29,0,10*ROW('Water Data'!F6)))</f>
        <v/>
      </c>
      <c r="CB12" s="379" t="str">
        <f ca="1">+IF(OFFSET('Water Data'!$G$27,0,10*ROW('Water Data'!G6))="","",OFFSET('Water Data'!$G$27,0,10*ROW('Water Data'!G6)))</f>
        <v/>
      </c>
      <c r="CC12" s="379" t="str">
        <f ca="1">+IF(OFFSET('Water Data'!$G$28,0,10*ROW('Water Data'!G6))="","",OFFSET('Water Data'!$G$28,0,10*ROW('Water Data'!G6)))</f>
        <v/>
      </c>
      <c r="CD12" s="379" t="str">
        <f ca="1">+IF(OFFSET('Water Data'!$G$29,0,10*ROW('Water Data'!G6))="","",OFFSET('Water Data'!$G$29,0,10*ROW('Water Data'!G6)))</f>
        <v/>
      </c>
      <c r="CE12" s="379" t="str">
        <f ca="1">+IF(OFFSET('Water Data'!$H$27,0,10*ROW('Water Data'!H6))="","",OFFSET('Water Data'!$H$27,0,10*ROW('Water Data'!H6)))</f>
        <v/>
      </c>
      <c r="CF12" s="379" t="str">
        <f ca="1">+IF(OFFSET('Water Data'!$H$28,0,10*ROW('Water Data'!H6))="","",OFFSET('Water Data'!$H$28,0,10*ROW('Water Data'!H6)))</f>
        <v/>
      </c>
      <c r="CG12" s="379" t="str">
        <f ca="1">+IF(OFFSET('Water Data'!$H$29,0,10*ROW('Water Data'!H6))="","",OFFSET('Water Data'!$H$29,0,10*ROW('Water Data'!H6)))</f>
        <v/>
      </c>
      <c r="CH12" s="379" t="str">
        <f ca="1">+IF(OFFSET('Water Data'!$I$27,0,10*ROW('Water Data'!I6))="","",OFFSET('Water Data'!$I$27,0,10*ROW('Water Data'!I6)))</f>
        <v/>
      </c>
      <c r="CI12" s="379" t="str">
        <f ca="1">+IF(OFFSET('Water Data'!$I$28,0,10*ROW('Water Data'!I6))="","",OFFSET('Water Data'!$I$28,0,10*ROW('Water Data'!I6)))</f>
        <v/>
      </c>
      <c r="CJ12" s="379" t="str">
        <f ca="1">+IF(OFFSET('Water Data'!$I$29,0,10*ROW('Water Data'!I6))="","",OFFSET('Water Data'!$I$29,0,10*ROW('Water Data'!I6)))</f>
        <v/>
      </c>
      <c r="CK12" s="379" t="str">
        <f ca="1">+IF(OFFSET('Sanitation Data'!$D$28,0,10*ROW('Sanitation Data'!D6))="","",OFFSET('Sanitation Data'!$D$28,0,10*ROW('Sanitation Data'!D6)))</f>
        <v/>
      </c>
      <c r="CL12" s="379" t="str">
        <f ca="1">+IF(OFFSET('Sanitation Data'!$D$29,0,10*ROW('Sanitation Data'!D6))="","",OFFSET('Sanitation Data'!$D$29,0,10*ROW('Sanitation Data'!D6)))</f>
        <v/>
      </c>
      <c r="CM12" s="379" t="str">
        <f ca="1">+IF(OFFSET('Sanitation Data'!$D$30,0,10*ROW('Sanitation Data'!D6))="","",OFFSET('Sanitation Data'!$D$30,0,10*ROW('Sanitation Data'!D6)))</f>
        <v/>
      </c>
      <c r="CN12" s="379" t="str">
        <f ca="1">+IF(OFFSET('Sanitation Data'!$D$31,0,10*ROW('Sanitation Data'!D6))="","",OFFSET('Sanitation Data'!$D$31,0,10*ROW('Sanitation Data'!D6)))</f>
        <v/>
      </c>
      <c r="CO12" s="379" t="str">
        <f ca="1">+IF(OFFSET('Sanitation Data'!$D$32,0,10*ROW('Sanitation Data'!D6))="","",OFFSET('Sanitation Data'!$D$32,0,10*ROW('Sanitation Data'!D6)))</f>
        <v/>
      </c>
      <c r="CP12" s="379" t="str">
        <f ca="1">+IF(OFFSET('Sanitation Data'!$E$28,0,10*ROW('Sanitation Data'!E6))="","",OFFSET('Sanitation Data'!$E$28,0,10*ROW('Sanitation Data'!E6)))</f>
        <v/>
      </c>
      <c r="CQ12" s="379" t="str">
        <f ca="1">+IF(OFFSET('Sanitation Data'!$E$29,0,10*ROW('Sanitation Data'!E6))="","",OFFSET('Sanitation Data'!$E$29,0,10*ROW('Sanitation Data'!E6)))</f>
        <v/>
      </c>
      <c r="CR12" s="379" t="str">
        <f ca="1">+IF(OFFSET('Sanitation Data'!$E$30,0,10*ROW('Sanitation Data'!E6))="","",OFFSET('Sanitation Data'!$E$30,0,10*ROW('Sanitation Data'!E6)))</f>
        <v/>
      </c>
      <c r="CS12" s="379" t="str">
        <f ca="1">+IF(OFFSET('Sanitation Data'!$E$31,0,10*ROW('Sanitation Data'!E6))="","",OFFSET('Sanitation Data'!$E$31,0,10*ROW('Sanitation Data'!E6)))</f>
        <v/>
      </c>
      <c r="CT12" s="379" t="str">
        <f ca="1">+IF(OFFSET('Sanitation Data'!$E$32,0,10*ROW('Sanitation Data'!E6))="","",OFFSET('Sanitation Data'!$E$32,0,10*ROW('Sanitation Data'!E6)))</f>
        <v/>
      </c>
      <c r="CU12" s="379" t="str">
        <f ca="1">+IF(OFFSET('Sanitation Data'!$F$28,0,10*ROW('Sanitation Data'!F6))="","",OFFSET('Sanitation Data'!$F$28,0,10*ROW('Sanitation Data'!F6)))</f>
        <v/>
      </c>
      <c r="CV12" s="379" t="str">
        <f ca="1">+IF(OFFSET('Sanitation Data'!$F$29,0,10*ROW('Sanitation Data'!F6))="","",OFFSET('Sanitation Data'!$F$29,0,10*ROW('Sanitation Data'!F6)))</f>
        <v/>
      </c>
      <c r="CW12" s="379" t="str">
        <f ca="1">+IF(OFFSET('Sanitation Data'!$F$30,0,10*ROW('Sanitation Data'!F6))="","",OFFSET('Sanitation Data'!$F$30,0,10*ROW('Sanitation Data'!F6)))</f>
        <v/>
      </c>
      <c r="CX12" s="379" t="str">
        <f ca="1">+IF(OFFSET('Sanitation Data'!$F$31,0,10*ROW('Sanitation Data'!F6))="","",OFFSET('Sanitation Data'!$F$31,0,10*ROW('Sanitation Data'!F6)))</f>
        <v/>
      </c>
      <c r="CY12" s="379" t="str">
        <f ca="1">+IF(OFFSET('Sanitation Data'!$F$32,0,10*ROW('Sanitation Data'!F6))="","",OFFSET('Sanitation Data'!$F$32,0,10*ROW('Sanitation Data'!F6)))</f>
        <v/>
      </c>
      <c r="CZ12" s="379" t="str">
        <f ca="1">+IF(OFFSET('Sanitation Data'!$G$28,0,10*ROW('Sanitation Data'!G6))="","",OFFSET('Sanitation Data'!$G$28,0,10*ROW('Sanitation Data'!G6)))</f>
        <v/>
      </c>
      <c r="DA12" s="379" t="str">
        <f ca="1">+IF(OFFSET('Sanitation Data'!$G$29,0,10*ROW('Sanitation Data'!G6))="","",OFFSET('Sanitation Data'!$G$29,0,10*ROW('Sanitation Data'!G6)))</f>
        <v/>
      </c>
      <c r="DB12" s="379" t="str">
        <f ca="1">+IF(OFFSET('Sanitation Data'!$G$30,0,10*ROW('Sanitation Data'!G6))="","",OFFSET('Sanitation Data'!$G$30,0,10*ROW('Sanitation Data'!G6)))</f>
        <v/>
      </c>
      <c r="DC12" s="379" t="str">
        <f ca="1">+IF(OFFSET('Sanitation Data'!$G$31,0,10*ROW('Sanitation Data'!G6))="","",OFFSET('Sanitation Data'!$G$31,0,10*ROW('Sanitation Data'!G6)))</f>
        <v/>
      </c>
      <c r="DD12" s="379" t="str">
        <f ca="1">+IF(OFFSET('Sanitation Data'!$G$32,0,10*ROW('Sanitation Data'!G6))="","",OFFSET('Sanitation Data'!$G$32,0,10*ROW('Sanitation Data'!G6)))</f>
        <v/>
      </c>
      <c r="DE12" s="379" t="str">
        <f ca="1">+IF(OFFSET('Sanitation Data'!$H$28,0,10*ROW('Sanitation Data'!H6))="","",OFFSET('Sanitation Data'!$H$28,0,10*ROW('Sanitation Data'!H6)))</f>
        <v/>
      </c>
      <c r="DF12" s="379" t="str">
        <f ca="1">+IF(OFFSET('Sanitation Data'!$H$29,0,10*ROW('Sanitation Data'!H6))="","",OFFSET('Sanitation Data'!$H$29,0,10*ROW('Sanitation Data'!H6)))</f>
        <v/>
      </c>
      <c r="DG12" s="379" t="str">
        <f ca="1">+IF(OFFSET('Sanitation Data'!$H$30,0,10*ROW('Sanitation Data'!H6))="","",OFFSET('Sanitation Data'!$H$30,0,10*ROW('Sanitation Data'!H6)))</f>
        <v/>
      </c>
      <c r="DH12" s="379" t="str">
        <f ca="1">+IF(OFFSET('Sanitation Data'!$H$31,0,10*ROW('Sanitation Data'!H6))="","",OFFSET('Sanitation Data'!$H$31,0,10*ROW('Sanitation Data'!H6)))</f>
        <v/>
      </c>
      <c r="DI12" s="379" t="str">
        <f ca="1">+IF(OFFSET('Sanitation Data'!$H$32,0,10*ROW('Sanitation Data'!H6))="","",OFFSET('Sanitation Data'!$H$32,0,10*ROW('Sanitation Data'!H6)))</f>
        <v/>
      </c>
      <c r="DJ12" s="379" t="str">
        <f ca="1">+IF(OFFSET('Sanitation Data'!$I$28,0,10*ROW('Sanitation Data'!I6))="","",OFFSET('Sanitation Data'!$I$28,0,10*ROW('Sanitation Data'!I6)))</f>
        <v/>
      </c>
      <c r="DK12" s="379" t="str">
        <f ca="1">+IF(OFFSET('Sanitation Data'!$I$29,0,10*ROW('Sanitation Data'!I6))="","",OFFSET('Sanitation Data'!$I$29,0,10*ROW('Sanitation Data'!I6)))</f>
        <v/>
      </c>
      <c r="DL12" s="379" t="str">
        <f ca="1">+IF(OFFSET('Sanitation Data'!$I$30,0,10*ROW('Sanitation Data'!I6))="","",OFFSET('Sanitation Data'!$I$30,0,10*ROW('Sanitation Data'!I6)))</f>
        <v/>
      </c>
      <c r="DM12" s="379" t="str">
        <f ca="1">+IF(OFFSET('Sanitation Data'!$I$31,0,10*ROW('Sanitation Data'!I6))="","",OFFSET('Sanitation Data'!$I$31,0,10*ROW('Sanitation Data'!I6)))</f>
        <v/>
      </c>
      <c r="DN12" s="379" t="str">
        <f ca="1">+IF(OFFSET('Sanitation Data'!$I$32,0,10*ROW('Sanitation Data'!I6))="","",OFFSET('Sanitation Data'!$I$32,0,10*ROW('Sanitation Data'!I6)))</f>
        <v/>
      </c>
      <c r="DO12" s="379" t="str">
        <f ca="1">+IF(OFFSET('Hygiene Data'!$D$11,0,10*ROW('Hygiene Data'!D6))="","",OFFSET('Hygiene Data'!$D$11,0,10*ROW('Hygiene Data'!D6)))</f>
        <v/>
      </c>
      <c r="DP12" s="379" t="str">
        <f ca="1">+IF(OFFSET('Hygiene Data'!$D$12,0,10*ROW('Hygiene Data'!D6))="","",OFFSET('Hygiene Data'!$D$12,0,10*ROW('Hygiene Data'!D6)))</f>
        <v/>
      </c>
      <c r="DQ12" s="379" t="str">
        <f ca="1">+IF(OFFSET('Hygiene Data'!$D$13,0,10*ROW('Hygiene Data'!D6))="","",OFFSET('Hygiene Data'!$D$13,0,10*ROW('Hygiene Data'!D6)))</f>
        <v/>
      </c>
      <c r="DR12" s="379" t="str">
        <f ca="1">+IF(OFFSET('Hygiene Data'!$E$11,0,10*ROW('Hygiene Data'!E6))="","",OFFSET('Hygiene Data'!$E$11,0,10*ROW('Hygiene Data'!E6)))</f>
        <v/>
      </c>
      <c r="DS12" s="379" t="str">
        <f ca="1">+IF(OFFSET('Hygiene Data'!$E$12,0,10*ROW('Hygiene Data'!E6))="","",OFFSET('Hygiene Data'!$E$12,0,10*ROW('Hygiene Data'!E6)))</f>
        <v/>
      </c>
      <c r="DT12" s="379" t="str">
        <f ca="1">+IF(OFFSET('Hygiene Data'!$E$13,0,10*ROW('Hygiene Data'!E6))="","",OFFSET('Hygiene Data'!$E$13,0,10*ROW('Hygiene Data'!E6)))</f>
        <v/>
      </c>
      <c r="DU12" s="379" t="str">
        <f ca="1">+IF(OFFSET('Hygiene Data'!$F$11,0,10*ROW('Hygiene Data'!F6))="","",OFFSET('Hygiene Data'!$F$11,0,10*ROW('Hygiene Data'!F6)))</f>
        <v/>
      </c>
      <c r="DV12" s="379" t="str">
        <f ca="1">+IF(OFFSET('Hygiene Data'!$F$12,0,10*ROW('Hygiene Data'!F6))="","",OFFSET('Hygiene Data'!$F$12,0,10*ROW('Hygiene Data'!F6)))</f>
        <v/>
      </c>
      <c r="DW12" s="379" t="str">
        <f ca="1">+IF(OFFSET('Hygiene Data'!$F$13,0,10*ROW('Hygiene Data'!F6))="","",OFFSET('Hygiene Data'!$F$13,0,10*ROW('Hygiene Data'!F6)))</f>
        <v/>
      </c>
      <c r="DX12" s="379" t="str">
        <f ca="1">+IF(OFFSET('Hygiene Data'!$G$11,0,10*ROW('Hygiene Data'!G6))="","",OFFSET('Hygiene Data'!$G$11,0,10*ROW('Hygiene Data'!G6)))</f>
        <v/>
      </c>
      <c r="DY12" s="379" t="str">
        <f ca="1">+IF(OFFSET('Hygiene Data'!$G$12,0,10*ROW('Hygiene Data'!G6))="","",OFFSET('Hygiene Data'!$G$12,0,10*ROW('Hygiene Data'!G6)))</f>
        <v/>
      </c>
      <c r="DZ12" s="379" t="str">
        <f ca="1">+IF(OFFSET('Hygiene Data'!$G$13,0,10*ROW('Hygiene Data'!G6))="","",OFFSET('Hygiene Data'!$G$13,0,10*ROW('Hygiene Data'!G6)))</f>
        <v/>
      </c>
      <c r="EA12" s="379" t="str">
        <f ca="1">+IF(OFFSET('Hygiene Data'!$H$11,0,10*ROW('Hygiene Data'!H6))="","",OFFSET('Hygiene Data'!$H$11,0,10*ROW('Hygiene Data'!H6)))</f>
        <v/>
      </c>
      <c r="EB12" s="379" t="str">
        <f ca="1">+IF(OFFSET('Hygiene Data'!$H$12,0,10*ROW('Hygiene Data'!H6))="","",OFFSET('Hygiene Data'!$H$12,0,10*ROW('Hygiene Data'!H6)))</f>
        <v/>
      </c>
      <c r="EC12" s="379" t="str">
        <f ca="1">+IF(OFFSET('Hygiene Data'!$H$13,0,10*ROW('Hygiene Data'!H6))="","",OFFSET('Hygiene Data'!$H$13,0,10*ROW('Hygiene Data'!H6)))</f>
        <v/>
      </c>
      <c r="ED12" s="379" t="str">
        <f ca="1">+IF(OFFSET('Hygiene Data'!$I$11,0,10*ROW('Hygiene Data'!I6))="","",OFFSET('Hygiene Data'!$I$11,0,10*ROW('Hygiene Data'!I6)))</f>
        <v/>
      </c>
      <c r="EE12" s="379" t="str">
        <f ca="1">+IF(OFFSET('Hygiene Data'!$I$12,0,10*ROW('Hygiene Data'!I6))="","",OFFSET('Hygiene Data'!$I$12,0,10*ROW('Hygiene Data'!I6)))</f>
        <v/>
      </c>
      <c r="EF12" s="379" t="str">
        <f ca="1">+IF(OFFSET('Hygiene Data'!$I$13,0,10*ROW('Hygiene Data'!I6))="","",OFFSET('Hygiene Data'!$I$13,0,10*ROW('Hygiene Data'!I6)))</f>
        <v/>
      </c>
    </row>
    <row r="13" spans="1:136" x14ac:dyDescent="0.25">
      <c r="A13" s="488" t="str">
        <f ca="1">+IF(OFFSET('Water Data'!$B$2,0,10*ROW('Water Data'!E7))="","",OFFSET('Water Data'!$B$2,0,10*ROW('Water Data'!E7)))</f>
        <v/>
      </c>
      <c r="B13" s="48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5" t="str">
        <f t="shared" ca="1" si="0"/>
        <v/>
      </c>
      <c r="D13" s="51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9" t="str">
        <f ca="1">+IF(OFFSET('Water Data'!$D$27,0,10*ROW('Water Data'!D7))="","",OFFSET('Water Data'!$D$27,0,10*ROW('Water Data'!D7)))</f>
        <v/>
      </c>
      <c r="BT13" s="379" t="str">
        <f ca="1">+IF(OFFSET('Water Data'!$D$28,0,10*ROW('Water Data'!D7))="","",OFFSET('Water Data'!$D$28,0,10*ROW('Water Data'!D7)))</f>
        <v/>
      </c>
      <c r="BU13" s="379" t="str">
        <f ca="1">+IF(OFFSET('Water Data'!$D$29,0,10*ROW('Water Data'!D7))="","",OFFSET('Water Data'!$D$29,0,10*ROW('Water Data'!D7)))</f>
        <v/>
      </c>
      <c r="BV13" s="379" t="str">
        <f ca="1">+IF(OFFSET('Water Data'!$E$27,0,10*ROW('Water Data'!E7))="","",OFFSET('Water Data'!$E$27,0,10*ROW('Water Data'!E7)))</f>
        <v/>
      </c>
      <c r="BW13" s="379" t="str">
        <f ca="1">+IF(OFFSET('Water Data'!$E$28,0,10*ROW('Water Data'!E7))="","",OFFSET('Water Data'!$E$28,0,10*ROW('Water Data'!E7)))</f>
        <v/>
      </c>
      <c r="BX13" s="379" t="str">
        <f ca="1">+IF(OFFSET('Water Data'!$E$29,0,10*ROW('Water Data'!E7))="","",OFFSET('Water Data'!$E$29,0,10*ROW('Water Data'!E7)))</f>
        <v/>
      </c>
      <c r="BY13" s="379" t="str">
        <f ca="1">+IF(OFFSET('Water Data'!$F$27,0,10*ROW('Water Data'!F7))="","",OFFSET('Water Data'!$F$27,0,10*ROW('Water Data'!F7)))</f>
        <v/>
      </c>
      <c r="BZ13" s="379" t="str">
        <f ca="1">+IF(OFFSET('Water Data'!$F$28,0,10*ROW('Water Data'!F7))="","",OFFSET('Water Data'!$F$28,0,10*ROW('Water Data'!F7)))</f>
        <v/>
      </c>
      <c r="CA13" s="379" t="str">
        <f ca="1">+IF(OFFSET('Water Data'!$F$29,0,10*ROW('Water Data'!F7))="","",OFFSET('Water Data'!$F$29,0,10*ROW('Water Data'!F7)))</f>
        <v/>
      </c>
      <c r="CB13" s="379" t="str">
        <f ca="1">+IF(OFFSET('Water Data'!$G$27,0,10*ROW('Water Data'!G7))="","",OFFSET('Water Data'!$G$27,0,10*ROW('Water Data'!G7)))</f>
        <v/>
      </c>
      <c r="CC13" s="379" t="str">
        <f ca="1">+IF(OFFSET('Water Data'!$G$28,0,10*ROW('Water Data'!G7))="","",OFFSET('Water Data'!$G$28,0,10*ROW('Water Data'!G7)))</f>
        <v/>
      </c>
      <c r="CD13" s="379" t="str">
        <f ca="1">+IF(OFFSET('Water Data'!$G$29,0,10*ROW('Water Data'!G7))="","",OFFSET('Water Data'!$G$29,0,10*ROW('Water Data'!G7)))</f>
        <v/>
      </c>
      <c r="CE13" s="379" t="str">
        <f ca="1">+IF(OFFSET('Water Data'!$H$27,0,10*ROW('Water Data'!H7))="","",OFFSET('Water Data'!$H$27,0,10*ROW('Water Data'!H7)))</f>
        <v/>
      </c>
      <c r="CF13" s="379" t="str">
        <f ca="1">+IF(OFFSET('Water Data'!$H$28,0,10*ROW('Water Data'!H7))="","",OFFSET('Water Data'!$H$28,0,10*ROW('Water Data'!H7)))</f>
        <v/>
      </c>
      <c r="CG13" s="379" t="str">
        <f ca="1">+IF(OFFSET('Water Data'!$H$29,0,10*ROW('Water Data'!H7))="","",OFFSET('Water Data'!$H$29,0,10*ROW('Water Data'!H7)))</f>
        <v/>
      </c>
      <c r="CH13" s="379" t="str">
        <f ca="1">+IF(OFFSET('Water Data'!$I$27,0,10*ROW('Water Data'!I7))="","",OFFSET('Water Data'!$I$27,0,10*ROW('Water Data'!I7)))</f>
        <v/>
      </c>
      <c r="CI13" s="379" t="str">
        <f ca="1">+IF(OFFSET('Water Data'!$I$28,0,10*ROW('Water Data'!I7))="","",OFFSET('Water Data'!$I$28,0,10*ROW('Water Data'!I7)))</f>
        <v/>
      </c>
      <c r="CJ13" s="379" t="str">
        <f ca="1">+IF(OFFSET('Water Data'!$I$29,0,10*ROW('Water Data'!I7))="","",OFFSET('Water Data'!$I$29,0,10*ROW('Water Data'!I7)))</f>
        <v/>
      </c>
      <c r="CK13" s="379" t="str">
        <f ca="1">+IF(OFFSET('Sanitation Data'!$D$28,0,10*ROW('Sanitation Data'!D7))="","",OFFSET('Sanitation Data'!$D$28,0,10*ROW('Sanitation Data'!D7)))</f>
        <v/>
      </c>
      <c r="CL13" s="379" t="str">
        <f ca="1">+IF(OFFSET('Sanitation Data'!$D$29,0,10*ROW('Sanitation Data'!D7))="","",OFFSET('Sanitation Data'!$D$29,0,10*ROW('Sanitation Data'!D7)))</f>
        <v/>
      </c>
      <c r="CM13" s="379" t="str">
        <f ca="1">+IF(OFFSET('Sanitation Data'!$D$30,0,10*ROW('Sanitation Data'!D7))="","",OFFSET('Sanitation Data'!$D$30,0,10*ROW('Sanitation Data'!D7)))</f>
        <v/>
      </c>
      <c r="CN13" s="379" t="str">
        <f ca="1">+IF(OFFSET('Sanitation Data'!$D$31,0,10*ROW('Sanitation Data'!D7))="","",OFFSET('Sanitation Data'!$D$31,0,10*ROW('Sanitation Data'!D7)))</f>
        <v/>
      </c>
      <c r="CO13" s="379" t="str">
        <f ca="1">+IF(OFFSET('Sanitation Data'!$D$32,0,10*ROW('Sanitation Data'!D7))="","",OFFSET('Sanitation Data'!$D$32,0,10*ROW('Sanitation Data'!D7)))</f>
        <v/>
      </c>
      <c r="CP13" s="379" t="str">
        <f ca="1">+IF(OFFSET('Sanitation Data'!$E$28,0,10*ROW('Sanitation Data'!E7))="","",OFFSET('Sanitation Data'!$E$28,0,10*ROW('Sanitation Data'!E7)))</f>
        <v/>
      </c>
      <c r="CQ13" s="379" t="str">
        <f ca="1">+IF(OFFSET('Sanitation Data'!$E$29,0,10*ROW('Sanitation Data'!E7))="","",OFFSET('Sanitation Data'!$E$29,0,10*ROW('Sanitation Data'!E7)))</f>
        <v/>
      </c>
      <c r="CR13" s="379" t="str">
        <f ca="1">+IF(OFFSET('Sanitation Data'!$E$30,0,10*ROW('Sanitation Data'!E7))="","",OFFSET('Sanitation Data'!$E$30,0,10*ROW('Sanitation Data'!E7)))</f>
        <v/>
      </c>
      <c r="CS13" s="379" t="str">
        <f ca="1">+IF(OFFSET('Sanitation Data'!$E$31,0,10*ROW('Sanitation Data'!E7))="","",OFFSET('Sanitation Data'!$E$31,0,10*ROW('Sanitation Data'!E7)))</f>
        <v/>
      </c>
      <c r="CT13" s="379" t="str">
        <f ca="1">+IF(OFFSET('Sanitation Data'!$E$32,0,10*ROW('Sanitation Data'!E7))="","",OFFSET('Sanitation Data'!$E$32,0,10*ROW('Sanitation Data'!E7)))</f>
        <v/>
      </c>
      <c r="CU13" s="379" t="str">
        <f ca="1">+IF(OFFSET('Sanitation Data'!$F$28,0,10*ROW('Sanitation Data'!F7))="","",OFFSET('Sanitation Data'!$F$28,0,10*ROW('Sanitation Data'!F7)))</f>
        <v/>
      </c>
      <c r="CV13" s="379" t="str">
        <f ca="1">+IF(OFFSET('Sanitation Data'!$F$29,0,10*ROW('Sanitation Data'!F7))="","",OFFSET('Sanitation Data'!$F$29,0,10*ROW('Sanitation Data'!F7)))</f>
        <v/>
      </c>
      <c r="CW13" s="379" t="str">
        <f ca="1">+IF(OFFSET('Sanitation Data'!$F$30,0,10*ROW('Sanitation Data'!F7))="","",OFFSET('Sanitation Data'!$F$30,0,10*ROW('Sanitation Data'!F7)))</f>
        <v/>
      </c>
      <c r="CX13" s="379" t="str">
        <f ca="1">+IF(OFFSET('Sanitation Data'!$F$31,0,10*ROW('Sanitation Data'!F7))="","",OFFSET('Sanitation Data'!$F$31,0,10*ROW('Sanitation Data'!F7)))</f>
        <v/>
      </c>
      <c r="CY13" s="379" t="str">
        <f ca="1">+IF(OFFSET('Sanitation Data'!$F$32,0,10*ROW('Sanitation Data'!F7))="","",OFFSET('Sanitation Data'!$F$32,0,10*ROW('Sanitation Data'!F7)))</f>
        <v/>
      </c>
      <c r="CZ13" s="379" t="str">
        <f ca="1">+IF(OFFSET('Sanitation Data'!$G$28,0,10*ROW('Sanitation Data'!G7))="","",OFFSET('Sanitation Data'!$G$28,0,10*ROW('Sanitation Data'!G7)))</f>
        <v/>
      </c>
      <c r="DA13" s="379" t="str">
        <f ca="1">+IF(OFFSET('Sanitation Data'!$G$29,0,10*ROW('Sanitation Data'!G7))="","",OFFSET('Sanitation Data'!$G$29,0,10*ROW('Sanitation Data'!G7)))</f>
        <v/>
      </c>
      <c r="DB13" s="379" t="str">
        <f ca="1">+IF(OFFSET('Sanitation Data'!$G$30,0,10*ROW('Sanitation Data'!G7))="","",OFFSET('Sanitation Data'!$G$30,0,10*ROW('Sanitation Data'!G7)))</f>
        <v/>
      </c>
      <c r="DC13" s="379" t="str">
        <f ca="1">+IF(OFFSET('Sanitation Data'!$G$31,0,10*ROW('Sanitation Data'!G7))="","",OFFSET('Sanitation Data'!$G$31,0,10*ROW('Sanitation Data'!G7)))</f>
        <v/>
      </c>
      <c r="DD13" s="379" t="str">
        <f ca="1">+IF(OFFSET('Sanitation Data'!$G$32,0,10*ROW('Sanitation Data'!G7))="","",OFFSET('Sanitation Data'!$G$32,0,10*ROW('Sanitation Data'!G7)))</f>
        <v/>
      </c>
      <c r="DE13" s="379" t="str">
        <f ca="1">+IF(OFFSET('Sanitation Data'!$H$28,0,10*ROW('Sanitation Data'!H7))="","",OFFSET('Sanitation Data'!$H$28,0,10*ROW('Sanitation Data'!H7)))</f>
        <v/>
      </c>
      <c r="DF13" s="379" t="str">
        <f ca="1">+IF(OFFSET('Sanitation Data'!$H$29,0,10*ROW('Sanitation Data'!H7))="","",OFFSET('Sanitation Data'!$H$29,0,10*ROW('Sanitation Data'!H7)))</f>
        <v/>
      </c>
      <c r="DG13" s="379" t="str">
        <f ca="1">+IF(OFFSET('Sanitation Data'!$H$30,0,10*ROW('Sanitation Data'!H7))="","",OFFSET('Sanitation Data'!$H$30,0,10*ROW('Sanitation Data'!H7)))</f>
        <v/>
      </c>
      <c r="DH13" s="379" t="str">
        <f ca="1">+IF(OFFSET('Sanitation Data'!$H$31,0,10*ROW('Sanitation Data'!H7))="","",OFFSET('Sanitation Data'!$H$31,0,10*ROW('Sanitation Data'!H7)))</f>
        <v/>
      </c>
      <c r="DI13" s="379" t="str">
        <f ca="1">+IF(OFFSET('Sanitation Data'!$H$32,0,10*ROW('Sanitation Data'!H7))="","",OFFSET('Sanitation Data'!$H$32,0,10*ROW('Sanitation Data'!H7)))</f>
        <v/>
      </c>
      <c r="DJ13" s="379" t="str">
        <f ca="1">+IF(OFFSET('Sanitation Data'!$I$28,0,10*ROW('Sanitation Data'!I7))="","",OFFSET('Sanitation Data'!$I$28,0,10*ROW('Sanitation Data'!I7)))</f>
        <v/>
      </c>
      <c r="DK13" s="379" t="str">
        <f ca="1">+IF(OFFSET('Sanitation Data'!$I$29,0,10*ROW('Sanitation Data'!I7))="","",OFFSET('Sanitation Data'!$I$29,0,10*ROW('Sanitation Data'!I7)))</f>
        <v/>
      </c>
      <c r="DL13" s="379" t="str">
        <f ca="1">+IF(OFFSET('Sanitation Data'!$I$30,0,10*ROW('Sanitation Data'!I7))="","",OFFSET('Sanitation Data'!$I$30,0,10*ROW('Sanitation Data'!I7)))</f>
        <v/>
      </c>
      <c r="DM13" s="379" t="str">
        <f ca="1">+IF(OFFSET('Sanitation Data'!$I$31,0,10*ROW('Sanitation Data'!I7))="","",OFFSET('Sanitation Data'!$I$31,0,10*ROW('Sanitation Data'!I7)))</f>
        <v/>
      </c>
      <c r="DN13" s="379" t="str">
        <f ca="1">+IF(OFFSET('Sanitation Data'!$I$32,0,10*ROW('Sanitation Data'!I7))="","",OFFSET('Sanitation Data'!$I$32,0,10*ROW('Sanitation Data'!I7)))</f>
        <v/>
      </c>
      <c r="DO13" s="379" t="str">
        <f ca="1">+IF(OFFSET('Hygiene Data'!$D$11,0,10*ROW('Hygiene Data'!D7))="","",OFFSET('Hygiene Data'!$D$11,0,10*ROW('Hygiene Data'!D7)))</f>
        <v/>
      </c>
      <c r="DP13" s="379" t="str">
        <f ca="1">+IF(OFFSET('Hygiene Data'!$D$12,0,10*ROW('Hygiene Data'!D7))="","",OFFSET('Hygiene Data'!$D$12,0,10*ROW('Hygiene Data'!D7)))</f>
        <v/>
      </c>
      <c r="DQ13" s="379" t="str">
        <f ca="1">+IF(OFFSET('Hygiene Data'!$D$13,0,10*ROW('Hygiene Data'!D7))="","",OFFSET('Hygiene Data'!$D$13,0,10*ROW('Hygiene Data'!D7)))</f>
        <v/>
      </c>
      <c r="DR13" s="379" t="str">
        <f ca="1">+IF(OFFSET('Hygiene Data'!$E$11,0,10*ROW('Hygiene Data'!E7))="","",OFFSET('Hygiene Data'!$E$11,0,10*ROW('Hygiene Data'!E7)))</f>
        <v/>
      </c>
      <c r="DS13" s="379" t="str">
        <f ca="1">+IF(OFFSET('Hygiene Data'!$E$12,0,10*ROW('Hygiene Data'!E7))="","",OFFSET('Hygiene Data'!$E$12,0,10*ROW('Hygiene Data'!E7)))</f>
        <v/>
      </c>
      <c r="DT13" s="379" t="str">
        <f ca="1">+IF(OFFSET('Hygiene Data'!$E$13,0,10*ROW('Hygiene Data'!E7))="","",OFFSET('Hygiene Data'!$E$13,0,10*ROW('Hygiene Data'!E7)))</f>
        <v/>
      </c>
      <c r="DU13" s="379" t="str">
        <f ca="1">+IF(OFFSET('Hygiene Data'!$F$11,0,10*ROW('Hygiene Data'!F7))="","",OFFSET('Hygiene Data'!$F$11,0,10*ROW('Hygiene Data'!F7)))</f>
        <v/>
      </c>
      <c r="DV13" s="379" t="str">
        <f ca="1">+IF(OFFSET('Hygiene Data'!$F$12,0,10*ROW('Hygiene Data'!F7))="","",OFFSET('Hygiene Data'!$F$12,0,10*ROW('Hygiene Data'!F7)))</f>
        <v/>
      </c>
      <c r="DW13" s="379" t="str">
        <f ca="1">+IF(OFFSET('Hygiene Data'!$F$13,0,10*ROW('Hygiene Data'!F7))="","",OFFSET('Hygiene Data'!$F$13,0,10*ROW('Hygiene Data'!F7)))</f>
        <v/>
      </c>
      <c r="DX13" s="379" t="str">
        <f ca="1">+IF(OFFSET('Hygiene Data'!$G$11,0,10*ROW('Hygiene Data'!G7))="","",OFFSET('Hygiene Data'!$G$11,0,10*ROW('Hygiene Data'!G7)))</f>
        <v/>
      </c>
      <c r="DY13" s="379" t="str">
        <f ca="1">+IF(OFFSET('Hygiene Data'!$G$12,0,10*ROW('Hygiene Data'!G7))="","",OFFSET('Hygiene Data'!$G$12,0,10*ROW('Hygiene Data'!G7)))</f>
        <v/>
      </c>
      <c r="DZ13" s="379" t="str">
        <f ca="1">+IF(OFFSET('Hygiene Data'!$G$13,0,10*ROW('Hygiene Data'!G7))="","",OFFSET('Hygiene Data'!$G$13,0,10*ROW('Hygiene Data'!G7)))</f>
        <v/>
      </c>
      <c r="EA13" s="379" t="str">
        <f ca="1">+IF(OFFSET('Hygiene Data'!$H$11,0,10*ROW('Hygiene Data'!H7))="","",OFFSET('Hygiene Data'!$H$11,0,10*ROW('Hygiene Data'!H7)))</f>
        <v/>
      </c>
      <c r="EB13" s="379" t="str">
        <f ca="1">+IF(OFFSET('Hygiene Data'!$H$12,0,10*ROW('Hygiene Data'!H7))="","",OFFSET('Hygiene Data'!$H$12,0,10*ROW('Hygiene Data'!H7)))</f>
        <v/>
      </c>
      <c r="EC13" s="379" t="str">
        <f ca="1">+IF(OFFSET('Hygiene Data'!$H$13,0,10*ROW('Hygiene Data'!H7))="","",OFFSET('Hygiene Data'!$H$13,0,10*ROW('Hygiene Data'!H7)))</f>
        <v/>
      </c>
      <c r="ED13" s="379" t="str">
        <f ca="1">+IF(OFFSET('Hygiene Data'!$I$11,0,10*ROW('Hygiene Data'!I7))="","",OFFSET('Hygiene Data'!$I$11,0,10*ROW('Hygiene Data'!I7)))</f>
        <v/>
      </c>
      <c r="EE13" s="379" t="str">
        <f ca="1">+IF(OFFSET('Hygiene Data'!$I$12,0,10*ROW('Hygiene Data'!I7))="","",OFFSET('Hygiene Data'!$I$12,0,10*ROW('Hygiene Data'!I7)))</f>
        <v/>
      </c>
      <c r="EF13" s="379" t="str">
        <f ca="1">+IF(OFFSET('Hygiene Data'!$I$13,0,10*ROW('Hygiene Data'!I7))="","",OFFSET('Hygiene Data'!$I$13,0,10*ROW('Hygiene Data'!I7)))</f>
        <v/>
      </c>
    </row>
    <row r="14" spans="1:136" x14ac:dyDescent="0.25">
      <c r="A14" s="488" t="str">
        <f ca="1">+IF(OFFSET('Water Data'!$B$2,0,10*ROW('Water Data'!E8))="","",OFFSET('Water Data'!$B$2,0,10*ROW('Water Data'!E8)))</f>
        <v/>
      </c>
      <c r="B14" s="48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5" t="str">
        <f t="shared" ca="1" si="0"/>
        <v/>
      </c>
      <c r="D14" s="51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9" t="str">
        <f ca="1">+IF(OFFSET('Water Data'!$D$27,0,10*ROW('Water Data'!D8))="","",OFFSET('Water Data'!$D$27,0,10*ROW('Water Data'!D8)))</f>
        <v/>
      </c>
      <c r="BT14" s="379" t="str">
        <f ca="1">+IF(OFFSET('Water Data'!$D$28,0,10*ROW('Water Data'!D8))="","",OFFSET('Water Data'!$D$28,0,10*ROW('Water Data'!D8)))</f>
        <v/>
      </c>
      <c r="BU14" s="379" t="str">
        <f ca="1">+IF(OFFSET('Water Data'!$D$29,0,10*ROW('Water Data'!D8))="","",OFFSET('Water Data'!$D$29,0,10*ROW('Water Data'!D8)))</f>
        <v/>
      </c>
      <c r="BV14" s="379" t="str">
        <f ca="1">+IF(OFFSET('Water Data'!$E$27,0,10*ROW('Water Data'!E8))="","",OFFSET('Water Data'!$E$27,0,10*ROW('Water Data'!E8)))</f>
        <v/>
      </c>
      <c r="BW14" s="379" t="str">
        <f ca="1">+IF(OFFSET('Water Data'!$E$28,0,10*ROW('Water Data'!E8))="","",OFFSET('Water Data'!$E$28,0,10*ROW('Water Data'!E8)))</f>
        <v/>
      </c>
      <c r="BX14" s="379" t="str">
        <f ca="1">+IF(OFFSET('Water Data'!$E$29,0,10*ROW('Water Data'!E8))="","",OFFSET('Water Data'!$E$29,0,10*ROW('Water Data'!E8)))</f>
        <v/>
      </c>
      <c r="BY14" s="379" t="str">
        <f ca="1">+IF(OFFSET('Water Data'!$F$27,0,10*ROW('Water Data'!F8))="","",OFFSET('Water Data'!$F$27,0,10*ROW('Water Data'!F8)))</f>
        <v/>
      </c>
      <c r="BZ14" s="379" t="str">
        <f ca="1">+IF(OFFSET('Water Data'!$F$28,0,10*ROW('Water Data'!F8))="","",OFFSET('Water Data'!$F$28,0,10*ROW('Water Data'!F8)))</f>
        <v/>
      </c>
      <c r="CA14" s="379" t="str">
        <f ca="1">+IF(OFFSET('Water Data'!$F$29,0,10*ROW('Water Data'!F8))="","",OFFSET('Water Data'!$F$29,0,10*ROW('Water Data'!F8)))</f>
        <v/>
      </c>
      <c r="CB14" s="379" t="str">
        <f ca="1">+IF(OFFSET('Water Data'!$G$27,0,10*ROW('Water Data'!G8))="","",OFFSET('Water Data'!$G$27,0,10*ROW('Water Data'!G8)))</f>
        <v/>
      </c>
      <c r="CC14" s="379" t="str">
        <f ca="1">+IF(OFFSET('Water Data'!$G$28,0,10*ROW('Water Data'!G8))="","",OFFSET('Water Data'!$G$28,0,10*ROW('Water Data'!G8)))</f>
        <v/>
      </c>
      <c r="CD14" s="379" t="str">
        <f ca="1">+IF(OFFSET('Water Data'!$G$29,0,10*ROW('Water Data'!G8))="","",OFFSET('Water Data'!$G$29,0,10*ROW('Water Data'!G8)))</f>
        <v/>
      </c>
      <c r="CE14" s="379" t="str">
        <f ca="1">+IF(OFFSET('Water Data'!$H$27,0,10*ROW('Water Data'!H8))="","",OFFSET('Water Data'!$H$27,0,10*ROW('Water Data'!H8)))</f>
        <v/>
      </c>
      <c r="CF14" s="379" t="str">
        <f ca="1">+IF(OFFSET('Water Data'!$H$28,0,10*ROW('Water Data'!H8))="","",OFFSET('Water Data'!$H$28,0,10*ROW('Water Data'!H8)))</f>
        <v/>
      </c>
      <c r="CG14" s="379" t="str">
        <f ca="1">+IF(OFFSET('Water Data'!$H$29,0,10*ROW('Water Data'!H8))="","",OFFSET('Water Data'!$H$29,0,10*ROW('Water Data'!H8)))</f>
        <v/>
      </c>
      <c r="CH14" s="379" t="str">
        <f ca="1">+IF(OFFSET('Water Data'!$I$27,0,10*ROW('Water Data'!I8))="","",OFFSET('Water Data'!$I$27,0,10*ROW('Water Data'!I8)))</f>
        <v/>
      </c>
      <c r="CI14" s="379" t="str">
        <f ca="1">+IF(OFFSET('Water Data'!$I$28,0,10*ROW('Water Data'!I8))="","",OFFSET('Water Data'!$I$28,0,10*ROW('Water Data'!I8)))</f>
        <v/>
      </c>
      <c r="CJ14" s="379" t="str">
        <f ca="1">+IF(OFFSET('Water Data'!$I$29,0,10*ROW('Water Data'!I8))="","",OFFSET('Water Data'!$I$29,0,10*ROW('Water Data'!I8)))</f>
        <v/>
      </c>
      <c r="CK14" s="379" t="str">
        <f ca="1">+IF(OFFSET('Sanitation Data'!$D$28,0,10*ROW('Sanitation Data'!D8))="","",OFFSET('Sanitation Data'!$D$28,0,10*ROW('Sanitation Data'!D8)))</f>
        <v/>
      </c>
      <c r="CL14" s="379" t="str">
        <f ca="1">+IF(OFFSET('Sanitation Data'!$D$29,0,10*ROW('Sanitation Data'!D8))="","",OFFSET('Sanitation Data'!$D$29,0,10*ROW('Sanitation Data'!D8)))</f>
        <v/>
      </c>
      <c r="CM14" s="379" t="str">
        <f ca="1">+IF(OFFSET('Sanitation Data'!$D$30,0,10*ROW('Sanitation Data'!D8))="","",OFFSET('Sanitation Data'!$D$30,0,10*ROW('Sanitation Data'!D8)))</f>
        <v/>
      </c>
      <c r="CN14" s="379" t="str">
        <f ca="1">+IF(OFFSET('Sanitation Data'!$D$31,0,10*ROW('Sanitation Data'!D8))="","",OFFSET('Sanitation Data'!$D$31,0,10*ROW('Sanitation Data'!D8)))</f>
        <v/>
      </c>
      <c r="CO14" s="379" t="str">
        <f ca="1">+IF(OFFSET('Sanitation Data'!$D$32,0,10*ROW('Sanitation Data'!D8))="","",OFFSET('Sanitation Data'!$D$32,0,10*ROW('Sanitation Data'!D8)))</f>
        <v/>
      </c>
      <c r="CP14" s="379" t="str">
        <f ca="1">+IF(OFFSET('Sanitation Data'!$E$28,0,10*ROW('Sanitation Data'!E8))="","",OFFSET('Sanitation Data'!$E$28,0,10*ROW('Sanitation Data'!E8)))</f>
        <v/>
      </c>
      <c r="CQ14" s="379" t="str">
        <f ca="1">+IF(OFFSET('Sanitation Data'!$E$29,0,10*ROW('Sanitation Data'!E8))="","",OFFSET('Sanitation Data'!$E$29,0,10*ROW('Sanitation Data'!E8)))</f>
        <v/>
      </c>
      <c r="CR14" s="379" t="str">
        <f ca="1">+IF(OFFSET('Sanitation Data'!$E$30,0,10*ROW('Sanitation Data'!E8))="","",OFFSET('Sanitation Data'!$E$30,0,10*ROW('Sanitation Data'!E8)))</f>
        <v/>
      </c>
      <c r="CS14" s="379" t="str">
        <f ca="1">+IF(OFFSET('Sanitation Data'!$E$31,0,10*ROW('Sanitation Data'!E8))="","",OFFSET('Sanitation Data'!$E$31,0,10*ROW('Sanitation Data'!E8)))</f>
        <v/>
      </c>
      <c r="CT14" s="379" t="str">
        <f ca="1">+IF(OFFSET('Sanitation Data'!$E$32,0,10*ROW('Sanitation Data'!E8))="","",OFFSET('Sanitation Data'!$E$32,0,10*ROW('Sanitation Data'!E8)))</f>
        <v/>
      </c>
      <c r="CU14" s="379" t="str">
        <f ca="1">+IF(OFFSET('Sanitation Data'!$F$28,0,10*ROW('Sanitation Data'!F8))="","",OFFSET('Sanitation Data'!$F$28,0,10*ROW('Sanitation Data'!F8)))</f>
        <v/>
      </c>
      <c r="CV14" s="379" t="str">
        <f ca="1">+IF(OFFSET('Sanitation Data'!$F$29,0,10*ROW('Sanitation Data'!F8))="","",OFFSET('Sanitation Data'!$F$29,0,10*ROW('Sanitation Data'!F8)))</f>
        <v/>
      </c>
      <c r="CW14" s="379" t="str">
        <f ca="1">+IF(OFFSET('Sanitation Data'!$F$30,0,10*ROW('Sanitation Data'!F8))="","",OFFSET('Sanitation Data'!$F$30,0,10*ROW('Sanitation Data'!F8)))</f>
        <v/>
      </c>
      <c r="CX14" s="379" t="str">
        <f ca="1">+IF(OFFSET('Sanitation Data'!$F$31,0,10*ROW('Sanitation Data'!F8))="","",OFFSET('Sanitation Data'!$F$31,0,10*ROW('Sanitation Data'!F8)))</f>
        <v/>
      </c>
      <c r="CY14" s="379" t="str">
        <f ca="1">+IF(OFFSET('Sanitation Data'!$F$32,0,10*ROW('Sanitation Data'!F8))="","",OFFSET('Sanitation Data'!$F$32,0,10*ROW('Sanitation Data'!F8)))</f>
        <v/>
      </c>
      <c r="CZ14" s="379" t="str">
        <f ca="1">+IF(OFFSET('Sanitation Data'!$G$28,0,10*ROW('Sanitation Data'!G8))="","",OFFSET('Sanitation Data'!$G$28,0,10*ROW('Sanitation Data'!G8)))</f>
        <v/>
      </c>
      <c r="DA14" s="379" t="str">
        <f ca="1">+IF(OFFSET('Sanitation Data'!$G$29,0,10*ROW('Sanitation Data'!G8))="","",OFFSET('Sanitation Data'!$G$29,0,10*ROW('Sanitation Data'!G8)))</f>
        <v/>
      </c>
      <c r="DB14" s="379" t="str">
        <f ca="1">+IF(OFFSET('Sanitation Data'!$G$30,0,10*ROW('Sanitation Data'!G8))="","",OFFSET('Sanitation Data'!$G$30,0,10*ROW('Sanitation Data'!G8)))</f>
        <v/>
      </c>
      <c r="DC14" s="379" t="str">
        <f ca="1">+IF(OFFSET('Sanitation Data'!$G$31,0,10*ROW('Sanitation Data'!G8))="","",OFFSET('Sanitation Data'!$G$31,0,10*ROW('Sanitation Data'!G8)))</f>
        <v/>
      </c>
      <c r="DD14" s="379" t="str">
        <f ca="1">+IF(OFFSET('Sanitation Data'!$G$32,0,10*ROW('Sanitation Data'!G8))="","",OFFSET('Sanitation Data'!$G$32,0,10*ROW('Sanitation Data'!G8)))</f>
        <v/>
      </c>
      <c r="DE14" s="379" t="str">
        <f ca="1">+IF(OFFSET('Sanitation Data'!$H$28,0,10*ROW('Sanitation Data'!H8))="","",OFFSET('Sanitation Data'!$H$28,0,10*ROW('Sanitation Data'!H8)))</f>
        <v/>
      </c>
      <c r="DF14" s="379" t="str">
        <f ca="1">+IF(OFFSET('Sanitation Data'!$H$29,0,10*ROW('Sanitation Data'!H8))="","",OFFSET('Sanitation Data'!$H$29,0,10*ROW('Sanitation Data'!H8)))</f>
        <v/>
      </c>
      <c r="DG14" s="379" t="str">
        <f ca="1">+IF(OFFSET('Sanitation Data'!$H$30,0,10*ROW('Sanitation Data'!H8))="","",OFFSET('Sanitation Data'!$H$30,0,10*ROW('Sanitation Data'!H8)))</f>
        <v/>
      </c>
      <c r="DH14" s="379" t="str">
        <f ca="1">+IF(OFFSET('Sanitation Data'!$H$31,0,10*ROW('Sanitation Data'!H8))="","",OFFSET('Sanitation Data'!$H$31,0,10*ROW('Sanitation Data'!H8)))</f>
        <v/>
      </c>
      <c r="DI14" s="379" t="str">
        <f ca="1">+IF(OFFSET('Sanitation Data'!$H$32,0,10*ROW('Sanitation Data'!H8))="","",OFFSET('Sanitation Data'!$H$32,0,10*ROW('Sanitation Data'!H8)))</f>
        <v/>
      </c>
      <c r="DJ14" s="379" t="str">
        <f ca="1">+IF(OFFSET('Sanitation Data'!$I$28,0,10*ROW('Sanitation Data'!I8))="","",OFFSET('Sanitation Data'!$I$28,0,10*ROW('Sanitation Data'!I8)))</f>
        <v/>
      </c>
      <c r="DK14" s="379" t="str">
        <f ca="1">+IF(OFFSET('Sanitation Data'!$I$29,0,10*ROW('Sanitation Data'!I8))="","",OFFSET('Sanitation Data'!$I$29,0,10*ROW('Sanitation Data'!I8)))</f>
        <v/>
      </c>
      <c r="DL14" s="379" t="str">
        <f ca="1">+IF(OFFSET('Sanitation Data'!$I$30,0,10*ROW('Sanitation Data'!I8))="","",OFFSET('Sanitation Data'!$I$30,0,10*ROW('Sanitation Data'!I8)))</f>
        <v/>
      </c>
      <c r="DM14" s="379" t="str">
        <f ca="1">+IF(OFFSET('Sanitation Data'!$I$31,0,10*ROW('Sanitation Data'!I8))="","",OFFSET('Sanitation Data'!$I$31,0,10*ROW('Sanitation Data'!I8)))</f>
        <v/>
      </c>
      <c r="DN14" s="379" t="str">
        <f ca="1">+IF(OFFSET('Sanitation Data'!$I$32,0,10*ROW('Sanitation Data'!I8))="","",OFFSET('Sanitation Data'!$I$32,0,10*ROW('Sanitation Data'!I8)))</f>
        <v/>
      </c>
      <c r="DO14" s="379" t="str">
        <f ca="1">+IF(OFFSET('Hygiene Data'!$D$11,0,10*ROW('Hygiene Data'!D8))="","",OFFSET('Hygiene Data'!$D$11,0,10*ROW('Hygiene Data'!D8)))</f>
        <v/>
      </c>
      <c r="DP14" s="379" t="str">
        <f ca="1">+IF(OFFSET('Hygiene Data'!$D$12,0,10*ROW('Hygiene Data'!D8))="","",OFFSET('Hygiene Data'!$D$12,0,10*ROW('Hygiene Data'!D8)))</f>
        <v/>
      </c>
      <c r="DQ14" s="379" t="str">
        <f ca="1">+IF(OFFSET('Hygiene Data'!$D$13,0,10*ROW('Hygiene Data'!D8))="","",OFFSET('Hygiene Data'!$D$13,0,10*ROW('Hygiene Data'!D8)))</f>
        <v/>
      </c>
      <c r="DR14" s="379" t="str">
        <f ca="1">+IF(OFFSET('Hygiene Data'!$E$11,0,10*ROW('Hygiene Data'!E8))="","",OFFSET('Hygiene Data'!$E$11,0,10*ROW('Hygiene Data'!E8)))</f>
        <v/>
      </c>
      <c r="DS14" s="379" t="str">
        <f ca="1">+IF(OFFSET('Hygiene Data'!$E$12,0,10*ROW('Hygiene Data'!E8))="","",OFFSET('Hygiene Data'!$E$12,0,10*ROW('Hygiene Data'!E8)))</f>
        <v/>
      </c>
      <c r="DT14" s="379" t="str">
        <f ca="1">+IF(OFFSET('Hygiene Data'!$E$13,0,10*ROW('Hygiene Data'!E8))="","",OFFSET('Hygiene Data'!$E$13,0,10*ROW('Hygiene Data'!E8)))</f>
        <v/>
      </c>
      <c r="DU14" s="379" t="str">
        <f ca="1">+IF(OFFSET('Hygiene Data'!$F$11,0,10*ROW('Hygiene Data'!F8))="","",OFFSET('Hygiene Data'!$F$11,0,10*ROW('Hygiene Data'!F8)))</f>
        <v/>
      </c>
      <c r="DV14" s="379" t="str">
        <f ca="1">+IF(OFFSET('Hygiene Data'!$F$12,0,10*ROW('Hygiene Data'!F8))="","",OFFSET('Hygiene Data'!$F$12,0,10*ROW('Hygiene Data'!F8)))</f>
        <v/>
      </c>
      <c r="DW14" s="379" t="str">
        <f ca="1">+IF(OFFSET('Hygiene Data'!$F$13,0,10*ROW('Hygiene Data'!F8))="","",OFFSET('Hygiene Data'!$F$13,0,10*ROW('Hygiene Data'!F8)))</f>
        <v/>
      </c>
      <c r="DX14" s="379" t="str">
        <f ca="1">+IF(OFFSET('Hygiene Data'!$G$11,0,10*ROW('Hygiene Data'!G8))="","",OFFSET('Hygiene Data'!$G$11,0,10*ROW('Hygiene Data'!G8)))</f>
        <v/>
      </c>
      <c r="DY14" s="379" t="str">
        <f ca="1">+IF(OFFSET('Hygiene Data'!$G$12,0,10*ROW('Hygiene Data'!G8))="","",OFFSET('Hygiene Data'!$G$12,0,10*ROW('Hygiene Data'!G8)))</f>
        <v/>
      </c>
      <c r="DZ14" s="379" t="str">
        <f ca="1">+IF(OFFSET('Hygiene Data'!$G$13,0,10*ROW('Hygiene Data'!G8))="","",OFFSET('Hygiene Data'!$G$13,0,10*ROW('Hygiene Data'!G8)))</f>
        <v/>
      </c>
      <c r="EA14" s="379" t="str">
        <f ca="1">+IF(OFFSET('Hygiene Data'!$H$11,0,10*ROW('Hygiene Data'!H8))="","",OFFSET('Hygiene Data'!$H$11,0,10*ROW('Hygiene Data'!H8)))</f>
        <v/>
      </c>
      <c r="EB14" s="379" t="str">
        <f ca="1">+IF(OFFSET('Hygiene Data'!$H$12,0,10*ROW('Hygiene Data'!H8))="","",OFFSET('Hygiene Data'!$H$12,0,10*ROW('Hygiene Data'!H8)))</f>
        <v/>
      </c>
      <c r="EC14" s="379" t="str">
        <f ca="1">+IF(OFFSET('Hygiene Data'!$H$13,0,10*ROW('Hygiene Data'!H8))="","",OFFSET('Hygiene Data'!$H$13,0,10*ROW('Hygiene Data'!H8)))</f>
        <v/>
      </c>
      <c r="ED14" s="379" t="str">
        <f ca="1">+IF(OFFSET('Hygiene Data'!$I$11,0,10*ROW('Hygiene Data'!I8))="","",OFFSET('Hygiene Data'!$I$11,0,10*ROW('Hygiene Data'!I8)))</f>
        <v/>
      </c>
      <c r="EE14" s="379" t="str">
        <f ca="1">+IF(OFFSET('Hygiene Data'!$I$12,0,10*ROW('Hygiene Data'!I8))="","",OFFSET('Hygiene Data'!$I$12,0,10*ROW('Hygiene Data'!I8)))</f>
        <v/>
      </c>
      <c r="EF14" s="379" t="str">
        <f ca="1">+IF(OFFSET('Hygiene Data'!$I$13,0,10*ROW('Hygiene Data'!I8))="","",OFFSET('Hygiene Data'!$I$13,0,10*ROW('Hygiene Data'!I8)))</f>
        <v/>
      </c>
    </row>
    <row r="15" spans="1:136" x14ac:dyDescent="0.25">
      <c r="A15" s="488" t="str">
        <f ca="1">+IF(OFFSET('Water Data'!$B$2,0,10*ROW('Water Data'!E9))="","",OFFSET('Water Data'!$B$2,0,10*ROW('Water Data'!E9)))</f>
        <v/>
      </c>
      <c r="B15" s="48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5" t="str">
        <f t="shared" ca="1" si="0"/>
        <v/>
      </c>
      <c r="D15" s="51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9" t="str">
        <f ca="1">+IF(OFFSET('Water Data'!$D$27,0,10*ROW('Water Data'!D9))="","",OFFSET('Water Data'!$D$27,0,10*ROW('Water Data'!D9)))</f>
        <v/>
      </c>
      <c r="BT15" s="379" t="str">
        <f ca="1">+IF(OFFSET('Water Data'!$D$28,0,10*ROW('Water Data'!D9))="","",OFFSET('Water Data'!$D$28,0,10*ROW('Water Data'!D9)))</f>
        <v/>
      </c>
      <c r="BU15" s="379" t="str">
        <f ca="1">+IF(OFFSET('Water Data'!$D$29,0,10*ROW('Water Data'!D9))="","",OFFSET('Water Data'!$D$29,0,10*ROW('Water Data'!D9)))</f>
        <v/>
      </c>
      <c r="BV15" s="379" t="str">
        <f ca="1">+IF(OFFSET('Water Data'!$E$27,0,10*ROW('Water Data'!E9))="","",OFFSET('Water Data'!$E$27,0,10*ROW('Water Data'!E9)))</f>
        <v/>
      </c>
      <c r="BW15" s="379" t="str">
        <f ca="1">+IF(OFFSET('Water Data'!$E$28,0,10*ROW('Water Data'!E9))="","",OFFSET('Water Data'!$E$28,0,10*ROW('Water Data'!E9)))</f>
        <v/>
      </c>
      <c r="BX15" s="379" t="str">
        <f ca="1">+IF(OFFSET('Water Data'!$E$29,0,10*ROW('Water Data'!E9))="","",OFFSET('Water Data'!$E$29,0,10*ROW('Water Data'!E9)))</f>
        <v/>
      </c>
      <c r="BY15" s="379" t="str">
        <f ca="1">+IF(OFFSET('Water Data'!$F$27,0,10*ROW('Water Data'!F9))="","",OFFSET('Water Data'!$F$27,0,10*ROW('Water Data'!F9)))</f>
        <v/>
      </c>
      <c r="BZ15" s="379" t="str">
        <f ca="1">+IF(OFFSET('Water Data'!$F$28,0,10*ROW('Water Data'!F9))="","",OFFSET('Water Data'!$F$28,0,10*ROW('Water Data'!F9)))</f>
        <v/>
      </c>
      <c r="CA15" s="379" t="str">
        <f ca="1">+IF(OFFSET('Water Data'!$F$29,0,10*ROW('Water Data'!F9))="","",OFFSET('Water Data'!$F$29,0,10*ROW('Water Data'!F9)))</f>
        <v/>
      </c>
      <c r="CB15" s="379" t="str">
        <f ca="1">+IF(OFFSET('Water Data'!$G$27,0,10*ROW('Water Data'!G9))="","",OFFSET('Water Data'!$G$27,0,10*ROW('Water Data'!G9)))</f>
        <v/>
      </c>
      <c r="CC15" s="379" t="str">
        <f ca="1">+IF(OFFSET('Water Data'!$G$28,0,10*ROW('Water Data'!G9))="","",OFFSET('Water Data'!$G$28,0,10*ROW('Water Data'!G9)))</f>
        <v/>
      </c>
      <c r="CD15" s="379" t="str">
        <f ca="1">+IF(OFFSET('Water Data'!$G$29,0,10*ROW('Water Data'!G9))="","",OFFSET('Water Data'!$G$29,0,10*ROW('Water Data'!G9)))</f>
        <v/>
      </c>
      <c r="CE15" s="379" t="str">
        <f ca="1">+IF(OFFSET('Water Data'!$H$27,0,10*ROW('Water Data'!H9))="","",OFFSET('Water Data'!$H$27,0,10*ROW('Water Data'!H9)))</f>
        <v/>
      </c>
      <c r="CF15" s="379" t="str">
        <f ca="1">+IF(OFFSET('Water Data'!$H$28,0,10*ROW('Water Data'!H9))="","",OFFSET('Water Data'!$H$28,0,10*ROW('Water Data'!H9)))</f>
        <v/>
      </c>
      <c r="CG15" s="379" t="str">
        <f ca="1">+IF(OFFSET('Water Data'!$H$29,0,10*ROW('Water Data'!H9))="","",OFFSET('Water Data'!$H$29,0,10*ROW('Water Data'!H9)))</f>
        <v/>
      </c>
      <c r="CH15" s="379" t="str">
        <f ca="1">+IF(OFFSET('Water Data'!$I$27,0,10*ROW('Water Data'!I9))="","",OFFSET('Water Data'!$I$27,0,10*ROW('Water Data'!I9)))</f>
        <v/>
      </c>
      <c r="CI15" s="379" t="str">
        <f ca="1">+IF(OFFSET('Water Data'!$I$28,0,10*ROW('Water Data'!I9))="","",OFFSET('Water Data'!$I$28,0,10*ROW('Water Data'!I9)))</f>
        <v/>
      </c>
      <c r="CJ15" s="379" t="str">
        <f ca="1">+IF(OFFSET('Water Data'!$I$29,0,10*ROW('Water Data'!I9))="","",OFFSET('Water Data'!$I$29,0,10*ROW('Water Data'!I9)))</f>
        <v/>
      </c>
      <c r="CK15" s="379" t="str">
        <f ca="1">+IF(OFFSET('Sanitation Data'!$D$28,0,10*ROW('Sanitation Data'!D9))="","",OFFSET('Sanitation Data'!$D$28,0,10*ROW('Sanitation Data'!D9)))</f>
        <v/>
      </c>
      <c r="CL15" s="379" t="str">
        <f ca="1">+IF(OFFSET('Sanitation Data'!$D$29,0,10*ROW('Sanitation Data'!D9))="","",OFFSET('Sanitation Data'!$D$29,0,10*ROW('Sanitation Data'!D9)))</f>
        <v/>
      </c>
      <c r="CM15" s="379" t="str">
        <f ca="1">+IF(OFFSET('Sanitation Data'!$D$30,0,10*ROW('Sanitation Data'!D9))="","",OFFSET('Sanitation Data'!$D$30,0,10*ROW('Sanitation Data'!D9)))</f>
        <v/>
      </c>
      <c r="CN15" s="379" t="str">
        <f ca="1">+IF(OFFSET('Sanitation Data'!$D$31,0,10*ROW('Sanitation Data'!D9))="","",OFFSET('Sanitation Data'!$D$31,0,10*ROW('Sanitation Data'!D9)))</f>
        <v/>
      </c>
      <c r="CO15" s="379" t="str">
        <f ca="1">+IF(OFFSET('Sanitation Data'!$D$32,0,10*ROW('Sanitation Data'!D9))="","",OFFSET('Sanitation Data'!$D$32,0,10*ROW('Sanitation Data'!D9)))</f>
        <v/>
      </c>
      <c r="CP15" s="379" t="str">
        <f ca="1">+IF(OFFSET('Sanitation Data'!$E$28,0,10*ROW('Sanitation Data'!E9))="","",OFFSET('Sanitation Data'!$E$28,0,10*ROW('Sanitation Data'!E9)))</f>
        <v/>
      </c>
      <c r="CQ15" s="379" t="str">
        <f ca="1">+IF(OFFSET('Sanitation Data'!$E$29,0,10*ROW('Sanitation Data'!E9))="","",OFFSET('Sanitation Data'!$E$29,0,10*ROW('Sanitation Data'!E9)))</f>
        <v/>
      </c>
      <c r="CR15" s="379" t="str">
        <f ca="1">+IF(OFFSET('Sanitation Data'!$E$30,0,10*ROW('Sanitation Data'!E9))="","",OFFSET('Sanitation Data'!$E$30,0,10*ROW('Sanitation Data'!E9)))</f>
        <v/>
      </c>
      <c r="CS15" s="379" t="str">
        <f ca="1">+IF(OFFSET('Sanitation Data'!$E$31,0,10*ROW('Sanitation Data'!E9))="","",OFFSET('Sanitation Data'!$E$31,0,10*ROW('Sanitation Data'!E9)))</f>
        <v/>
      </c>
      <c r="CT15" s="379" t="str">
        <f ca="1">+IF(OFFSET('Sanitation Data'!$E$32,0,10*ROW('Sanitation Data'!E9))="","",OFFSET('Sanitation Data'!$E$32,0,10*ROW('Sanitation Data'!E9)))</f>
        <v/>
      </c>
      <c r="CU15" s="379" t="str">
        <f ca="1">+IF(OFFSET('Sanitation Data'!$F$28,0,10*ROW('Sanitation Data'!F9))="","",OFFSET('Sanitation Data'!$F$28,0,10*ROW('Sanitation Data'!F9)))</f>
        <v/>
      </c>
      <c r="CV15" s="379" t="str">
        <f ca="1">+IF(OFFSET('Sanitation Data'!$F$29,0,10*ROW('Sanitation Data'!F9))="","",OFFSET('Sanitation Data'!$F$29,0,10*ROW('Sanitation Data'!F9)))</f>
        <v/>
      </c>
      <c r="CW15" s="379" t="str">
        <f ca="1">+IF(OFFSET('Sanitation Data'!$F$30,0,10*ROW('Sanitation Data'!F9))="","",OFFSET('Sanitation Data'!$F$30,0,10*ROW('Sanitation Data'!F9)))</f>
        <v/>
      </c>
      <c r="CX15" s="379" t="str">
        <f ca="1">+IF(OFFSET('Sanitation Data'!$F$31,0,10*ROW('Sanitation Data'!F9))="","",OFFSET('Sanitation Data'!$F$31,0,10*ROW('Sanitation Data'!F9)))</f>
        <v/>
      </c>
      <c r="CY15" s="379" t="str">
        <f ca="1">+IF(OFFSET('Sanitation Data'!$F$32,0,10*ROW('Sanitation Data'!F9))="","",OFFSET('Sanitation Data'!$F$32,0,10*ROW('Sanitation Data'!F9)))</f>
        <v/>
      </c>
      <c r="CZ15" s="379" t="str">
        <f ca="1">+IF(OFFSET('Sanitation Data'!$G$28,0,10*ROW('Sanitation Data'!G9))="","",OFFSET('Sanitation Data'!$G$28,0,10*ROW('Sanitation Data'!G9)))</f>
        <v/>
      </c>
      <c r="DA15" s="379" t="str">
        <f ca="1">+IF(OFFSET('Sanitation Data'!$G$29,0,10*ROW('Sanitation Data'!G9))="","",OFFSET('Sanitation Data'!$G$29,0,10*ROW('Sanitation Data'!G9)))</f>
        <v/>
      </c>
      <c r="DB15" s="379" t="str">
        <f ca="1">+IF(OFFSET('Sanitation Data'!$G$30,0,10*ROW('Sanitation Data'!G9))="","",OFFSET('Sanitation Data'!$G$30,0,10*ROW('Sanitation Data'!G9)))</f>
        <v/>
      </c>
      <c r="DC15" s="379" t="str">
        <f ca="1">+IF(OFFSET('Sanitation Data'!$G$31,0,10*ROW('Sanitation Data'!G9))="","",OFFSET('Sanitation Data'!$G$31,0,10*ROW('Sanitation Data'!G9)))</f>
        <v/>
      </c>
      <c r="DD15" s="379" t="str">
        <f ca="1">+IF(OFFSET('Sanitation Data'!$G$32,0,10*ROW('Sanitation Data'!G9))="","",OFFSET('Sanitation Data'!$G$32,0,10*ROW('Sanitation Data'!G9)))</f>
        <v/>
      </c>
      <c r="DE15" s="379" t="str">
        <f ca="1">+IF(OFFSET('Sanitation Data'!$H$28,0,10*ROW('Sanitation Data'!H9))="","",OFFSET('Sanitation Data'!$H$28,0,10*ROW('Sanitation Data'!H9)))</f>
        <v/>
      </c>
      <c r="DF15" s="379" t="str">
        <f ca="1">+IF(OFFSET('Sanitation Data'!$H$29,0,10*ROW('Sanitation Data'!H9))="","",OFFSET('Sanitation Data'!$H$29,0,10*ROW('Sanitation Data'!H9)))</f>
        <v/>
      </c>
      <c r="DG15" s="379" t="str">
        <f ca="1">+IF(OFFSET('Sanitation Data'!$H$30,0,10*ROW('Sanitation Data'!H9))="","",OFFSET('Sanitation Data'!$H$30,0,10*ROW('Sanitation Data'!H9)))</f>
        <v/>
      </c>
      <c r="DH15" s="379" t="str">
        <f ca="1">+IF(OFFSET('Sanitation Data'!$H$31,0,10*ROW('Sanitation Data'!H9))="","",OFFSET('Sanitation Data'!$H$31,0,10*ROW('Sanitation Data'!H9)))</f>
        <v/>
      </c>
      <c r="DI15" s="379" t="str">
        <f ca="1">+IF(OFFSET('Sanitation Data'!$H$32,0,10*ROW('Sanitation Data'!H9))="","",OFFSET('Sanitation Data'!$H$32,0,10*ROW('Sanitation Data'!H9)))</f>
        <v/>
      </c>
      <c r="DJ15" s="379" t="str">
        <f ca="1">+IF(OFFSET('Sanitation Data'!$I$28,0,10*ROW('Sanitation Data'!I9))="","",OFFSET('Sanitation Data'!$I$28,0,10*ROW('Sanitation Data'!I9)))</f>
        <v/>
      </c>
      <c r="DK15" s="379" t="str">
        <f ca="1">+IF(OFFSET('Sanitation Data'!$I$29,0,10*ROW('Sanitation Data'!I9))="","",OFFSET('Sanitation Data'!$I$29,0,10*ROW('Sanitation Data'!I9)))</f>
        <v/>
      </c>
      <c r="DL15" s="379" t="str">
        <f ca="1">+IF(OFFSET('Sanitation Data'!$I$30,0,10*ROW('Sanitation Data'!I9))="","",OFFSET('Sanitation Data'!$I$30,0,10*ROW('Sanitation Data'!I9)))</f>
        <v/>
      </c>
      <c r="DM15" s="379" t="str">
        <f ca="1">+IF(OFFSET('Sanitation Data'!$I$31,0,10*ROW('Sanitation Data'!I9))="","",OFFSET('Sanitation Data'!$I$31,0,10*ROW('Sanitation Data'!I9)))</f>
        <v/>
      </c>
      <c r="DN15" s="379" t="str">
        <f ca="1">+IF(OFFSET('Sanitation Data'!$I$32,0,10*ROW('Sanitation Data'!I9))="","",OFFSET('Sanitation Data'!$I$32,0,10*ROW('Sanitation Data'!I9)))</f>
        <v/>
      </c>
      <c r="DO15" s="379" t="str">
        <f ca="1">+IF(OFFSET('Hygiene Data'!$D$11,0,10*ROW('Hygiene Data'!D9))="","",OFFSET('Hygiene Data'!$D$11,0,10*ROW('Hygiene Data'!D9)))</f>
        <v/>
      </c>
      <c r="DP15" s="379" t="str">
        <f ca="1">+IF(OFFSET('Hygiene Data'!$D$12,0,10*ROW('Hygiene Data'!D9))="","",OFFSET('Hygiene Data'!$D$12,0,10*ROW('Hygiene Data'!D9)))</f>
        <v/>
      </c>
      <c r="DQ15" s="379" t="str">
        <f ca="1">+IF(OFFSET('Hygiene Data'!$D$13,0,10*ROW('Hygiene Data'!D9))="","",OFFSET('Hygiene Data'!$D$13,0,10*ROW('Hygiene Data'!D9)))</f>
        <v/>
      </c>
      <c r="DR15" s="379" t="str">
        <f ca="1">+IF(OFFSET('Hygiene Data'!$E$11,0,10*ROW('Hygiene Data'!E9))="","",OFFSET('Hygiene Data'!$E$11,0,10*ROW('Hygiene Data'!E9)))</f>
        <v/>
      </c>
      <c r="DS15" s="379" t="str">
        <f ca="1">+IF(OFFSET('Hygiene Data'!$E$12,0,10*ROW('Hygiene Data'!E9))="","",OFFSET('Hygiene Data'!$E$12,0,10*ROW('Hygiene Data'!E9)))</f>
        <v/>
      </c>
      <c r="DT15" s="379" t="str">
        <f ca="1">+IF(OFFSET('Hygiene Data'!$E$13,0,10*ROW('Hygiene Data'!E9))="","",OFFSET('Hygiene Data'!$E$13,0,10*ROW('Hygiene Data'!E9)))</f>
        <v/>
      </c>
      <c r="DU15" s="379" t="str">
        <f ca="1">+IF(OFFSET('Hygiene Data'!$F$11,0,10*ROW('Hygiene Data'!F9))="","",OFFSET('Hygiene Data'!$F$11,0,10*ROW('Hygiene Data'!F9)))</f>
        <v/>
      </c>
      <c r="DV15" s="379" t="str">
        <f ca="1">+IF(OFFSET('Hygiene Data'!$F$12,0,10*ROW('Hygiene Data'!F9))="","",OFFSET('Hygiene Data'!$F$12,0,10*ROW('Hygiene Data'!F9)))</f>
        <v/>
      </c>
      <c r="DW15" s="379" t="str">
        <f ca="1">+IF(OFFSET('Hygiene Data'!$F$13,0,10*ROW('Hygiene Data'!F9))="","",OFFSET('Hygiene Data'!$F$13,0,10*ROW('Hygiene Data'!F9)))</f>
        <v/>
      </c>
      <c r="DX15" s="379" t="str">
        <f ca="1">+IF(OFFSET('Hygiene Data'!$G$11,0,10*ROW('Hygiene Data'!G9))="","",OFFSET('Hygiene Data'!$G$11,0,10*ROW('Hygiene Data'!G9)))</f>
        <v/>
      </c>
      <c r="DY15" s="379" t="str">
        <f ca="1">+IF(OFFSET('Hygiene Data'!$G$12,0,10*ROW('Hygiene Data'!G9))="","",OFFSET('Hygiene Data'!$G$12,0,10*ROW('Hygiene Data'!G9)))</f>
        <v/>
      </c>
      <c r="DZ15" s="379" t="str">
        <f ca="1">+IF(OFFSET('Hygiene Data'!$G$13,0,10*ROW('Hygiene Data'!G9))="","",OFFSET('Hygiene Data'!$G$13,0,10*ROW('Hygiene Data'!G9)))</f>
        <v/>
      </c>
      <c r="EA15" s="379" t="str">
        <f ca="1">+IF(OFFSET('Hygiene Data'!$H$11,0,10*ROW('Hygiene Data'!H9))="","",OFFSET('Hygiene Data'!$H$11,0,10*ROW('Hygiene Data'!H9)))</f>
        <v/>
      </c>
      <c r="EB15" s="379" t="str">
        <f ca="1">+IF(OFFSET('Hygiene Data'!$H$12,0,10*ROW('Hygiene Data'!H9))="","",OFFSET('Hygiene Data'!$H$12,0,10*ROW('Hygiene Data'!H9)))</f>
        <v/>
      </c>
      <c r="EC15" s="379" t="str">
        <f ca="1">+IF(OFFSET('Hygiene Data'!$H$13,0,10*ROW('Hygiene Data'!H9))="","",OFFSET('Hygiene Data'!$H$13,0,10*ROW('Hygiene Data'!H9)))</f>
        <v/>
      </c>
      <c r="ED15" s="379" t="str">
        <f ca="1">+IF(OFFSET('Hygiene Data'!$I$11,0,10*ROW('Hygiene Data'!I9))="","",OFFSET('Hygiene Data'!$I$11,0,10*ROW('Hygiene Data'!I9)))</f>
        <v/>
      </c>
      <c r="EE15" s="379" t="str">
        <f ca="1">+IF(OFFSET('Hygiene Data'!$I$12,0,10*ROW('Hygiene Data'!I9))="","",OFFSET('Hygiene Data'!$I$12,0,10*ROW('Hygiene Data'!I9)))</f>
        <v/>
      </c>
      <c r="EF15" s="379" t="str">
        <f ca="1">+IF(OFFSET('Hygiene Data'!$I$13,0,10*ROW('Hygiene Data'!I9))="","",OFFSET('Hygiene Data'!$I$13,0,10*ROW('Hygiene Data'!I9)))</f>
        <v/>
      </c>
    </row>
    <row r="16" spans="1:136" x14ac:dyDescent="0.25">
      <c r="A16" s="488" t="str">
        <f ca="1">+IF(OFFSET('Water Data'!$B$2,0,10*ROW('Water Data'!E10))="","",OFFSET('Water Data'!$B$2,0,10*ROW('Water Data'!E10)))</f>
        <v/>
      </c>
      <c r="B16" s="48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5" t="str">
        <f t="shared" ca="1" si="0"/>
        <v/>
      </c>
      <c r="D16" s="51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9" t="str">
        <f ca="1">+IF(OFFSET('Water Data'!$D$27,0,10*ROW('Water Data'!D10))="","",OFFSET('Water Data'!$D$27,0,10*ROW('Water Data'!D10)))</f>
        <v/>
      </c>
      <c r="BT16" s="379" t="str">
        <f ca="1">+IF(OFFSET('Water Data'!$D$28,0,10*ROW('Water Data'!D10))="","",OFFSET('Water Data'!$D$28,0,10*ROW('Water Data'!D10)))</f>
        <v/>
      </c>
      <c r="BU16" s="379" t="str">
        <f ca="1">+IF(OFFSET('Water Data'!$D$29,0,10*ROW('Water Data'!D10))="","",OFFSET('Water Data'!$D$29,0,10*ROW('Water Data'!D10)))</f>
        <v/>
      </c>
      <c r="BV16" s="379" t="str">
        <f ca="1">+IF(OFFSET('Water Data'!$E$27,0,10*ROW('Water Data'!E10))="","",OFFSET('Water Data'!$E$27,0,10*ROW('Water Data'!E10)))</f>
        <v/>
      </c>
      <c r="BW16" s="379" t="str">
        <f ca="1">+IF(OFFSET('Water Data'!$E$28,0,10*ROW('Water Data'!E10))="","",OFFSET('Water Data'!$E$28,0,10*ROW('Water Data'!E10)))</f>
        <v/>
      </c>
      <c r="BX16" s="379" t="str">
        <f ca="1">+IF(OFFSET('Water Data'!$E$29,0,10*ROW('Water Data'!E10))="","",OFFSET('Water Data'!$E$29,0,10*ROW('Water Data'!E10)))</f>
        <v/>
      </c>
      <c r="BY16" s="379" t="str">
        <f ca="1">+IF(OFFSET('Water Data'!$F$27,0,10*ROW('Water Data'!F10))="","",OFFSET('Water Data'!$F$27,0,10*ROW('Water Data'!F10)))</f>
        <v/>
      </c>
      <c r="BZ16" s="379" t="str">
        <f ca="1">+IF(OFFSET('Water Data'!$F$28,0,10*ROW('Water Data'!F10))="","",OFFSET('Water Data'!$F$28,0,10*ROW('Water Data'!F10)))</f>
        <v/>
      </c>
      <c r="CA16" s="379" t="str">
        <f ca="1">+IF(OFFSET('Water Data'!$F$29,0,10*ROW('Water Data'!F10))="","",OFFSET('Water Data'!$F$29,0,10*ROW('Water Data'!F10)))</f>
        <v/>
      </c>
      <c r="CB16" s="379" t="str">
        <f ca="1">+IF(OFFSET('Water Data'!$G$27,0,10*ROW('Water Data'!G10))="","",OFFSET('Water Data'!$G$27,0,10*ROW('Water Data'!G10)))</f>
        <v/>
      </c>
      <c r="CC16" s="379" t="str">
        <f ca="1">+IF(OFFSET('Water Data'!$G$28,0,10*ROW('Water Data'!G10))="","",OFFSET('Water Data'!$G$28,0,10*ROW('Water Data'!G10)))</f>
        <v/>
      </c>
      <c r="CD16" s="379" t="str">
        <f ca="1">+IF(OFFSET('Water Data'!$G$29,0,10*ROW('Water Data'!G10))="","",OFFSET('Water Data'!$G$29,0,10*ROW('Water Data'!G10)))</f>
        <v/>
      </c>
      <c r="CE16" s="379" t="str">
        <f ca="1">+IF(OFFSET('Water Data'!$H$27,0,10*ROW('Water Data'!H10))="","",OFFSET('Water Data'!$H$27,0,10*ROW('Water Data'!H10)))</f>
        <v/>
      </c>
      <c r="CF16" s="379" t="str">
        <f ca="1">+IF(OFFSET('Water Data'!$H$28,0,10*ROW('Water Data'!H10))="","",OFFSET('Water Data'!$H$28,0,10*ROW('Water Data'!H10)))</f>
        <v/>
      </c>
      <c r="CG16" s="379" t="str">
        <f ca="1">+IF(OFFSET('Water Data'!$H$29,0,10*ROW('Water Data'!H10))="","",OFFSET('Water Data'!$H$29,0,10*ROW('Water Data'!H10)))</f>
        <v/>
      </c>
      <c r="CH16" s="379" t="str">
        <f ca="1">+IF(OFFSET('Water Data'!$I$27,0,10*ROW('Water Data'!I10))="","",OFFSET('Water Data'!$I$27,0,10*ROW('Water Data'!I10)))</f>
        <v/>
      </c>
      <c r="CI16" s="379" t="str">
        <f ca="1">+IF(OFFSET('Water Data'!$I$28,0,10*ROW('Water Data'!I10))="","",OFFSET('Water Data'!$I$28,0,10*ROW('Water Data'!I10)))</f>
        <v/>
      </c>
      <c r="CJ16" s="379" t="str">
        <f ca="1">+IF(OFFSET('Water Data'!$I$29,0,10*ROW('Water Data'!I10))="","",OFFSET('Water Data'!$I$29,0,10*ROW('Water Data'!I10)))</f>
        <v/>
      </c>
      <c r="CK16" s="379" t="str">
        <f ca="1">+IF(OFFSET('Sanitation Data'!$D$28,0,10*ROW('Sanitation Data'!D10))="","",OFFSET('Sanitation Data'!$D$28,0,10*ROW('Sanitation Data'!D10)))</f>
        <v/>
      </c>
      <c r="CL16" s="379" t="str">
        <f ca="1">+IF(OFFSET('Sanitation Data'!$D$29,0,10*ROW('Sanitation Data'!D10))="","",OFFSET('Sanitation Data'!$D$29,0,10*ROW('Sanitation Data'!D10)))</f>
        <v/>
      </c>
      <c r="CM16" s="379" t="str">
        <f ca="1">+IF(OFFSET('Sanitation Data'!$D$30,0,10*ROW('Sanitation Data'!D10))="","",OFFSET('Sanitation Data'!$D$30,0,10*ROW('Sanitation Data'!D10)))</f>
        <v/>
      </c>
      <c r="CN16" s="379" t="str">
        <f ca="1">+IF(OFFSET('Sanitation Data'!$D$31,0,10*ROW('Sanitation Data'!D10))="","",OFFSET('Sanitation Data'!$D$31,0,10*ROW('Sanitation Data'!D10)))</f>
        <v/>
      </c>
      <c r="CO16" s="379" t="str">
        <f ca="1">+IF(OFFSET('Sanitation Data'!$D$32,0,10*ROW('Sanitation Data'!D10))="","",OFFSET('Sanitation Data'!$D$32,0,10*ROW('Sanitation Data'!D10)))</f>
        <v/>
      </c>
      <c r="CP16" s="379" t="str">
        <f ca="1">+IF(OFFSET('Sanitation Data'!$E$28,0,10*ROW('Sanitation Data'!E10))="","",OFFSET('Sanitation Data'!$E$28,0,10*ROW('Sanitation Data'!E10)))</f>
        <v/>
      </c>
      <c r="CQ16" s="379" t="str">
        <f ca="1">+IF(OFFSET('Sanitation Data'!$E$29,0,10*ROW('Sanitation Data'!E10))="","",OFFSET('Sanitation Data'!$E$29,0,10*ROW('Sanitation Data'!E10)))</f>
        <v/>
      </c>
      <c r="CR16" s="379" t="str">
        <f ca="1">+IF(OFFSET('Sanitation Data'!$E$30,0,10*ROW('Sanitation Data'!E10))="","",OFFSET('Sanitation Data'!$E$30,0,10*ROW('Sanitation Data'!E10)))</f>
        <v/>
      </c>
      <c r="CS16" s="379" t="str">
        <f ca="1">+IF(OFFSET('Sanitation Data'!$E$31,0,10*ROW('Sanitation Data'!E10))="","",OFFSET('Sanitation Data'!$E$31,0,10*ROW('Sanitation Data'!E10)))</f>
        <v/>
      </c>
      <c r="CT16" s="379" t="str">
        <f ca="1">+IF(OFFSET('Sanitation Data'!$E$32,0,10*ROW('Sanitation Data'!E10))="","",OFFSET('Sanitation Data'!$E$32,0,10*ROW('Sanitation Data'!E10)))</f>
        <v/>
      </c>
      <c r="CU16" s="379" t="str">
        <f ca="1">+IF(OFFSET('Sanitation Data'!$F$28,0,10*ROW('Sanitation Data'!F10))="","",OFFSET('Sanitation Data'!$F$28,0,10*ROW('Sanitation Data'!F10)))</f>
        <v/>
      </c>
      <c r="CV16" s="379" t="str">
        <f ca="1">+IF(OFFSET('Sanitation Data'!$F$29,0,10*ROW('Sanitation Data'!F10))="","",OFFSET('Sanitation Data'!$F$29,0,10*ROW('Sanitation Data'!F10)))</f>
        <v/>
      </c>
      <c r="CW16" s="379" t="str">
        <f ca="1">+IF(OFFSET('Sanitation Data'!$F$30,0,10*ROW('Sanitation Data'!F10))="","",OFFSET('Sanitation Data'!$F$30,0,10*ROW('Sanitation Data'!F10)))</f>
        <v/>
      </c>
      <c r="CX16" s="379" t="str">
        <f ca="1">+IF(OFFSET('Sanitation Data'!$F$31,0,10*ROW('Sanitation Data'!F10))="","",OFFSET('Sanitation Data'!$F$31,0,10*ROW('Sanitation Data'!F10)))</f>
        <v/>
      </c>
      <c r="CY16" s="379" t="str">
        <f ca="1">+IF(OFFSET('Sanitation Data'!$F$32,0,10*ROW('Sanitation Data'!F10))="","",OFFSET('Sanitation Data'!$F$32,0,10*ROW('Sanitation Data'!F10)))</f>
        <v/>
      </c>
      <c r="CZ16" s="379" t="str">
        <f ca="1">+IF(OFFSET('Sanitation Data'!$G$28,0,10*ROW('Sanitation Data'!G10))="","",OFFSET('Sanitation Data'!$G$28,0,10*ROW('Sanitation Data'!G10)))</f>
        <v/>
      </c>
      <c r="DA16" s="379" t="str">
        <f ca="1">+IF(OFFSET('Sanitation Data'!$G$29,0,10*ROW('Sanitation Data'!G10))="","",OFFSET('Sanitation Data'!$G$29,0,10*ROW('Sanitation Data'!G10)))</f>
        <v/>
      </c>
      <c r="DB16" s="379" t="str">
        <f ca="1">+IF(OFFSET('Sanitation Data'!$G$30,0,10*ROW('Sanitation Data'!G10))="","",OFFSET('Sanitation Data'!$G$30,0,10*ROW('Sanitation Data'!G10)))</f>
        <v/>
      </c>
      <c r="DC16" s="379" t="str">
        <f ca="1">+IF(OFFSET('Sanitation Data'!$G$31,0,10*ROW('Sanitation Data'!G10))="","",OFFSET('Sanitation Data'!$G$31,0,10*ROW('Sanitation Data'!G10)))</f>
        <v/>
      </c>
      <c r="DD16" s="379" t="str">
        <f ca="1">+IF(OFFSET('Sanitation Data'!$G$32,0,10*ROW('Sanitation Data'!G10))="","",OFFSET('Sanitation Data'!$G$32,0,10*ROW('Sanitation Data'!G10)))</f>
        <v/>
      </c>
      <c r="DE16" s="379" t="str">
        <f ca="1">+IF(OFFSET('Sanitation Data'!$H$28,0,10*ROW('Sanitation Data'!H10))="","",OFFSET('Sanitation Data'!$H$28,0,10*ROW('Sanitation Data'!H10)))</f>
        <v/>
      </c>
      <c r="DF16" s="379" t="str">
        <f ca="1">+IF(OFFSET('Sanitation Data'!$H$29,0,10*ROW('Sanitation Data'!H10))="","",OFFSET('Sanitation Data'!$H$29,0,10*ROW('Sanitation Data'!H10)))</f>
        <v/>
      </c>
      <c r="DG16" s="379" t="str">
        <f ca="1">+IF(OFFSET('Sanitation Data'!$H$30,0,10*ROW('Sanitation Data'!H10))="","",OFFSET('Sanitation Data'!$H$30,0,10*ROW('Sanitation Data'!H10)))</f>
        <v/>
      </c>
      <c r="DH16" s="379" t="str">
        <f ca="1">+IF(OFFSET('Sanitation Data'!$H$31,0,10*ROW('Sanitation Data'!H10))="","",OFFSET('Sanitation Data'!$H$31,0,10*ROW('Sanitation Data'!H10)))</f>
        <v/>
      </c>
      <c r="DI16" s="379" t="str">
        <f ca="1">+IF(OFFSET('Sanitation Data'!$H$32,0,10*ROW('Sanitation Data'!H10))="","",OFFSET('Sanitation Data'!$H$32,0,10*ROW('Sanitation Data'!H10)))</f>
        <v/>
      </c>
      <c r="DJ16" s="379" t="str">
        <f ca="1">+IF(OFFSET('Sanitation Data'!$I$28,0,10*ROW('Sanitation Data'!I10))="","",OFFSET('Sanitation Data'!$I$28,0,10*ROW('Sanitation Data'!I10)))</f>
        <v/>
      </c>
      <c r="DK16" s="379" t="str">
        <f ca="1">+IF(OFFSET('Sanitation Data'!$I$29,0,10*ROW('Sanitation Data'!I10))="","",OFFSET('Sanitation Data'!$I$29,0,10*ROW('Sanitation Data'!I10)))</f>
        <v/>
      </c>
      <c r="DL16" s="379" t="str">
        <f ca="1">+IF(OFFSET('Sanitation Data'!$I$30,0,10*ROW('Sanitation Data'!I10))="","",OFFSET('Sanitation Data'!$I$30,0,10*ROW('Sanitation Data'!I10)))</f>
        <v/>
      </c>
      <c r="DM16" s="379" t="str">
        <f ca="1">+IF(OFFSET('Sanitation Data'!$I$31,0,10*ROW('Sanitation Data'!I10))="","",OFFSET('Sanitation Data'!$I$31,0,10*ROW('Sanitation Data'!I10)))</f>
        <v/>
      </c>
      <c r="DN16" s="379" t="str">
        <f ca="1">+IF(OFFSET('Sanitation Data'!$I$32,0,10*ROW('Sanitation Data'!I10))="","",OFFSET('Sanitation Data'!$I$32,0,10*ROW('Sanitation Data'!I10)))</f>
        <v/>
      </c>
      <c r="DO16" s="379" t="str">
        <f ca="1">+IF(OFFSET('Hygiene Data'!$D$11,0,10*ROW('Hygiene Data'!D10))="","",OFFSET('Hygiene Data'!$D$11,0,10*ROW('Hygiene Data'!D10)))</f>
        <v/>
      </c>
      <c r="DP16" s="379" t="str">
        <f ca="1">+IF(OFFSET('Hygiene Data'!$D$12,0,10*ROW('Hygiene Data'!D10))="","",OFFSET('Hygiene Data'!$D$12,0,10*ROW('Hygiene Data'!D10)))</f>
        <v/>
      </c>
      <c r="DQ16" s="379" t="str">
        <f ca="1">+IF(OFFSET('Hygiene Data'!$D$13,0,10*ROW('Hygiene Data'!D10))="","",OFFSET('Hygiene Data'!$D$13,0,10*ROW('Hygiene Data'!D10)))</f>
        <v/>
      </c>
      <c r="DR16" s="379" t="str">
        <f ca="1">+IF(OFFSET('Hygiene Data'!$E$11,0,10*ROW('Hygiene Data'!E10))="","",OFFSET('Hygiene Data'!$E$11,0,10*ROW('Hygiene Data'!E10)))</f>
        <v/>
      </c>
      <c r="DS16" s="379" t="str">
        <f ca="1">+IF(OFFSET('Hygiene Data'!$E$12,0,10*ROW('Hygiene Data'!E10))="","",OFFSET('Hygiene Data'!$E$12,0,10*ROW('Hygiene Data'!E10)))</f>
        <v/>
      </c>
      <c r="DT16" s="379" t="str">
        <f ca="1">+IF(OFFSET('Hygiene Data'!$E$13,0,10*ROW('Hygiene Data'!E10))="","",OFFSET('Hygiene Data'!$E$13,0,10*ROW('Hygiene Data'!E10)))</f>
        <v/>
      </c>
      <c r="DU16" s="379" t="str">
        <f ca="1">+IF(OFFSET('Hygiene Data'!$F$11,0,10*ROW('Hygiene Data'!F10))="","",OFFSET('Hygiene Data'!$F$11,0,10*ROW('Hygiene Data'!F10)))</f>
        <v/>
      </c>
      <c r="DV16" s="379" t="str">
        <f ca="1">+IF(OFFSET('Hygiene Data'!$F$12,0,10*ROW('Hygiene Data'!F10))="","",OFFSET('Hygiene Data'!$F$12,0,10*ROW('Hygiene Data'!F10)))</f>
        <v/>
      </c>
      <c r="DW16" s="379" t="str">
        <f ca="1">+IF(OFFSET('Hygiene Data'!$F$13,0,10*ROW('Hygiene Data'!F10))="","",OFFSET('Hygiene Data'!$F$13,0,10*ROW('Hygiene Data'!F10)))</f>
        <v/>
      </c>
      <c r="DX16" s="379" t="str">
        <f ca="1">+IF(OFFSET('Hygiene Data'!$G$11,0,10*ROW('Hygiene Data'!G10))="","",OFFSET('Hygiene Data'!$G$11,0,10*ROW('Hygiene Data'!G10)))</f>
        <v/>
      </c>
      <c r="DY16" s="379" t="str">
        <f ca="1">+IF(OFFSET('Hygiene Data'!$G$12,0,10*ROW('Hygiene Data'!G10))="","",OFFSET('Hygiene Data'!$G$12,0,10*ROW('Hygiene Data'!G10)))</f>
        <v/>
      </c>
      <c r="DZ16" s="379" t="str">
        <f ca="1">+IF(OFFSET('Hygiene Data'!$G$13,0,10*ROW('Hygiene Data'!G10))="","",OFFSET('Hygiene Data'!$G$13,0,10*ROW('Hygiene Data'!G10)))</f>
        <v/>
      </c>
      <c r="EA16" s="379" t="str">
        <f ca="1">+IF(OFFSET('Hygiene Data'!$H$11,0,10*ROW('Hygiene Data'!H10))="","",OFFSET('Hygiene Data'!$H$11,0,10*ROW('Hygiene Data'!H10)))</f>
        <v/>
      </c>
      <c r="EB16" s="379" t="str">
        <f ca="1">+IF(OFFSET('Hygiene Data'!$H$12,0,10*ROW('Hygiene Data'!H10))="","",OFFSET('Hygiene Data'!$H$12,0,10*ROW('Hygiene Data'!H10)))</f>
        <v/>
      </c>
      <c r="EC16" s="379" t="str">
        <f ca="1">+IF(OFFSET('Hygiene Data'!$H$13,0,10*ROW('Hygiene Data'!H10))="","",OFFSET('Hygiene Data'!$H$13,0,10*ROW('Hygiene Data'!H10)))</f>
        <v/>
      </c>
      <c r="ED16" s="379" t="str">
        <f ca="1">+IF(OFFSET('Hygiene Data'!$I$11,0,10*ROW('Hygiene Data'!I10))="","",OFFSET('Hygiene Data'!$I$11,0,10*ROW('Hygiene Data'!I10)))</f>
        <v/>
      </c>
      <c r="EE16" s="379" t="str">
        <f ca="1">+IF(OFFSET('Hygiene Data'!$I$12,0,10*ROW('Hygiene Data'!I10))="","",OFFSET('Hygiene Data'!$I$12,0,10*ROW('Hygiene Data'!I10)))</f>
        <v/>
      </c>
      <c r="EF16" s="379" t="str">
        <f ca="1">+IF(OFFSET('Hygiene Data'!$I$13,0,10*ROW('Hygiene Data'!I10))="","",OFFSET('Hygiene Data'!$I$13,0,10*ROW('Hygiene Data'!I10)))</f>
        <v/>
      </c>
    </row>
    <row r="17" spans="1:136" x14ac:dyDescent="0.25">
      <c r="A17" s="488" t="str">
        <f ca="1">+IF(OFFSET('Water Data'!$B$2,0,10*ROW('Water Data'!E11))="","",OFFSET('Water Data'!$B$2,0,10*ROW('Water Data'!E11)))</f>
        <v/>
      </c>
      <c r="B17" s="48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5" t="str">
        <f t="shared" ca="1" si="0"/>
        <v/>
      </c>
      <c r="D17" s="51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9" t="str">
        <f ca="1">+IF(OFFSET('Water Data'!$D$27,0,10*ROW('Water Data'!D11))="","",OFFSET('Water Data'!$D$27,0,10*ROW('Water Data'!D11)))</f>
        <v/>
      </c>
      <c r="BT17" s="379" t="str">
        <f ca="1">+IF(OFFSET('Water Data'!$D$28,0,10*ROW('Water Data'!D11))="","",OFFSET('Water Data'!$D$28,0,10*ROW('Water Data'!D11)))</f>
        <v/>
      </c>
      <c r="BU17" s="379" t="str">
        <f ca="1">+IF(OFFSET('Water Data'!$D$29,0,10*ROW('Water Data'!D11))="","",OFFSET('Water Data'!$D$29,0,10*ROW('Water Data'!D11)))</f>
        <v/>
      </c>
      <c r="BV17" s="379" t="str">
        <f ca="1">+IF(OFFSET('Water Data'!$E$27,0,10*ROW('Water Data'!E11))="","",OFFSET('Water Data'!$E$27,0,10*ROW('Water Data'!E11)))</f>
        <v/>
      </c>
      <c r="BW17" s="379" t="str">
        <f ca="1">+IF(OFFSET('Water Data'!$E$28,0,10*ROW('Water Data'!E11))="","",OFFSET('Water Data'!$E$28,0,10*ROW('Water Data'!E11)))</f>
        <v/>
      </c>
      <c r="BX17" s="379" t="str">
        <f ca="1">+IF(OFFSET('Water Data'!$E$29,0,10*ROW('Water Data'!E11))="","",OFFSET('Water Data'!$E$29,0,10*ROW('Water Data'!E11)))</f>
        <v/>
      </c>
      <c r="BY17" s="379" t="str">
        <f ca="1">+IF(OFFSET('Water Data'!$F$27,0,10*ROW('Water Data'!F11))="","",OFFSET('Water Data'!$F$27,0,10*ROW('Water Data'!F11)))</f>
        <v/>
      </c>
      <c r="BZ17" s="379" t="str">
        <f ca="1">+IF(OFFSET('Water Data'!$F$28,0,10*ROW('Water Data'!F11))="","",OFFSET('Water Data'!$F$28,0,10*ROW('Water Data'!F11)))</f>
        <v/>
      </c>
      <c r="CA17" s="379" t="str">
        <f ca="1">+IF(OFFSET('Water Data'!$F$29,0,10*ROW('Water Data'!F11))="","",OFFSET('Water Data'!$F$29,0,10*ROW('Water Data'!F11)))</f>
        <v/>
      </c>
      <c r="CB17" s="379" t="str">
        <f ca="1">+IF(OFFSET('Water Data'!$G$27,0,10*ROW('Water Data'!G11))="","",OFFSET('Water Data'!$G$27,0,10*ROW('Water Data'!G11)))</f>
        <v/>
      </c>
      <c r="CC17" s="379" t="str">
        <f ca="1">+IF(OFFSET('Water Data'!$G$28,0,10*ROW('Water Data'!G11))="","",OFFSET('Water Data'!$G$28,0,10*ROW('Water Data'!G11)))</f>
        <v/>
      </c>
      <c r="CD17" s="379" t="str">
        <f ca="1">+IF(OFFSET('Water Data'!$G$29,0,10*ROW('Water Data'!G11))="","",OFFSET('Water Data'!$G$29,0,10*ROW('Water Data'!G11)))</f>
        <v/>
      </c>
      <c r="CE17" s="379" t="str">
        <f ca="1">+IF(OFFSET('Water Data'!$H$27,0,10*ROW('Water Data'!H11))="","",OFFSET('Water Data'!$H$27,0,10*ROW('Water Data'!H11)))</f>
        <v/>
      </c>
      <c r="CF17" s="379" t="str">
        <f ca="1">+IF(OFFSET('Water Data'!$H$28,0,10*ROW('Water Data'!H11))="","",OFFSET('Water Data'!$H$28,0,10*ROW('Water Data'!H11)))</f>
        <v/>
      </c>
      <c r="CG17" s="379" t="str">
        <f ca="1">+IF(OFFSET('Water Data'!$H$29,0,10*ROW('Water Data'!H11))="","",OFFSET('Water Data'!$H$29,0,10*ROW('Water Data'!H11)))</f>
        <v/>
      </c>
      <c r="CH17" s="379" t="str">
        <f ca="1">+IF(OFFSET('Water Data'!$I$27,0,10*ROW('Water Data'!I11))="","",OFFSET('Water Data'!$I$27,0,10*ROW('Water Data'!I11)))</f>
        <v/>
      </c>
      <c r="CI17" s="379" t="str">
        <f ca="1">+IF(OFFSET('Water Data'!$I$28,0,10*ROW('Water Data'!I11))="","",OFFSET('Water Data'!$I$28,0,10*ROW('Water Data'!I11)))</f>
        <v/>
      </c>
      <c r="CJ17" s="379" t="str">
        <f ca="1">+IF(OFFSET('Water Data'!$I$29,0,10*ROW('Water Data'!I11))="","",OFFSET('Water Data'!$I$29,0,10*ROW('Water Data'!I11)))</f>
        <v/>
      </c>
      <c r="CK17" s="379" t="str">
        <f ca="1">+IF(OFFSET('Sanitation Data'!$D$28,0,10*ROW('Sanitation Data'!D11))="","",OFFSET('Sanitation Data'!$D$28,0,10*ROW('Sanitation Data'!D11)))</f>
        <v/>
      </c>
      <c r="CL17" s="379" t="str">
        <f ca="1">+IF(OFFSET('Sanitation Data'!$D$29,0,10*ROW('Sanitation Data'!D11))="","",OFFSET('Sanitation Data'!$D$29,0,10*ROW('Sanitation Data'!D11)))</f>
        <v/>
      </c>
      <c r="CM17" s="379" t="str">
        <f ca="1">+IF(OFFSET('Sanitation Data'!$D$30,0,10*ROW('Sanitation Data'!D11))="","",OFFSET('Sanitation Data'!$D$30,0,10*ROW('Sanitation Data'!D11)))</f>
        <v/>
      </c>
      <c r="CN17" s="379" t="str">
        <f ca="1">+IF(OFFSET('Sanitation Data'!$D$31,0,10*ROW('Sanitation Data'!D11))="","",OFFSET('Sanitation Data'!$D$31,0,10*ROW('Sanitation Data'!D11)))</f>
        <v/>
      </c>
      <c r="CO17" s="379" t="str">
        <f ca="1">+IF(OFFSET('Sanitation Data'!$D$32,0,10*ROW('Sanitation Data'!D11))="","",OFFSET('Sanitation Data'!$D$32,0,10*ROW('Sanitation Data'!D11)))</f>
        <v/>
      </c>
      <c r="CP17" s="379" t="str">
        <f ca="1">+IF(OFFSET('Sanitation Data'!$E$28,0,10*ROW('Sanitation Data'!E11))="","",OFFSET('Sanitation Data'!$E$28,0,10*ROW('Sanitation Data'!E11)))</f>
        <v/>
      </c>
      <c r="CQ17" s="379" t="str">
        <f ca="1">+IF(OFFSET('Sanitation Data'!$E$29,0,10*ROW('Sanitation Data'!E11))="","",OFFSET('Sanitation Data'!$E$29,0,10*ROW('Sanitation Data'!E11)))</f>
        <v/>
      </c>
      <c r="CR17" s="379" t="str">
        <f ca="1">+IF(OFFSET('Sanitation Data'!$E$30,0,10*ROW('Sanitation Data'!E11))="","",OFFSET('Sanitation Data'!$E$30,0,10*ROW('Sanitation Data'!E11)))</f>
        <v/>
      </c>
      <c r="CS17" s="379" t="str">
        <f ca="1">+IF(OFFSET('Sanitation Data'!$E$31,0,10*ROW('Sanitation Data'!E11))="","",OFFSET('Sanitation Data'!$E$31,0,10*ROW('Sanitation Data'!E11)))</f>
        <v/>
      </c>
      <c r="CT17" s="379" t="str">
        <f ca="1">+IF(OFFSET('Sanitation Data'!$E$32,0,10*ROW('Sanitation Data'!E11))="","",OFFSET('Sanitation Data'!$E$32,0,10*ROW('Sanitation Data'!E11)))</f>
        <v/>
      </c>
      <c r="CU17" s="379" t="str">
        <f ca="1">+IF(OFFSET('Sanitation Data'!$F$28,0,10*ROW('Sanitation Data'!F11))="","",OFFSET('Sanitation Data'!$F$28,0,10*ROW('Sanitation Data'!F11)))</f>
        <v/>
      </c>
      <c r="CV17" s="379" t="str">
        <f ca="1">+IF(OFFSET('Sanitation Data'!$F$29,0,10*ROW('Sanitation Data'!F11))="","",OFFSET('Sanitation Data'!$F$29,0,10*ROW('Sanitation Data'!F11)))</f>
        <v/>
      </c>
      <c r="CW17" s="379" t="str">
        <f ca="1">+IF(OFFSET('Sanitation Data'!$F$30,0,10*ROW('Sanitation Data'!F11))="","",OFFSET('Sanitation Data'!$F$30,0,10*ROW('Sanitation Data'!F11)))</f>
        <v/>
      </c>
      <c r="CX17" s="379" t="str">
        <f ca="1">+IF(OFFSET('Sanitation Data'!$F$31,0,10*ROW('Sanitation Data'!F11))="","",OFFSET('Sanitation Data'!$F$31,0,10*ROW('Sanitation Data'!F11)))</f>
        <v/>
      </c>
      <c r="CY17" s="379" t="str">
        <f ca="1">+IF(OFFSET('Sanitation Data'!$F$32,0,10*ROW('Sanitation Data'!F11))="","",OFFSET('Sanitation Data'!$F$32,0,10*ROW('Sanitation Data'!F11)))</f>
        <v/>
      </c>
      <c r="CZ17" s="379" t="str">
        <f ca="1">+IF(OFFSET('Sanitation Data'!$G$28,0,10*ROW('Sanitation Data'!G11))="","",OFFSET('Sanitation Data'!$G$28,0,10*ROW('Sanitation Data'!G11)))</f>
        <v/>
      </c>
      <c r="DA17" s="379" t="str">
        <f ca="1">+IF(OFFSET('Sanitation Data'!$G$29,0,10*ROW('Sanitation Data'!G11))="","",OFFSET('Sanitation Data'!$G$29,0,10*ROW('Sanitation Data'!G11)))</f>
        <v/>
      </c>
      <c r="DB17" s="379" t="str">
        <f ca="1">+IF(OFFSET('Sanitation Data'!$G$30,0,10*ROW('Sanitation Data'!G11))="","",OFFSET('Sanitation Data'!$G$30,0,10*ROW('Sanitation Data'!G11)))</f>
        <v/>
      </c>
      <c r="DC17" s="379" t="str">
        <f ca="1">+IF(OFFSET('Sanitation Data'!$G$31,0,10*ROW('Sanitation Data'!G11))="","",OFFSET('Sanitation Data'!$G$31,0,10*ROW('Sanitation Data'!G11)))</f>
        <v/>
      </c>
      <c r="DD17" s="379" t="str">
        <f ca="1">+IF(OFFSET('Sanitation Data'!$G$32,0,10*ROW('Sanitation Data'!G11))="","",OFFSET('Sanitation Data'!$G$32,0,10*ROW('Sanitation Data'!G11)))</f>
        <v/>
      </c>
      <c r="DE17" s="379" t="str">
        <f ca="1">+IF(OFFSET('Sanitation Data'!$H$28,0,10*ROW('Sanitation Data'!H11))="","",OFFSET('Sanitation Data'!$H$28,0,10*ROW('Sanitation Data'!H11)))</f>
        <v/>
      </c>
      <c r="DF17" s="379" t="str">
        <f ca="1">+IF(OFFSET('Sanitation Data'!$H$29,0,10*ROW('Sanitation Data'!H11))="","",OFFSET('Sanitation Data'!$H$29,0,10*ROW('Sanitation Data'!H11)))</f>
        <v/>
      </c>
      <c r="DG17" s="379" t="str">
        <f ca="1">+IF(OFFSET('Sanitation Data'!$H$30,0,10*ROW('Sanitation Data'!H11))="","",OFFSET('Sanitation Data'!$H$30,0,10*ROW('Sanitation Data'!H11)))</f>
        <v/>
      </c>
      <c r="DH17" s="379" t="str">
        <f ca="1">+IF(OFFSET('Sanitation Data'!$H$31,0,10*ROW('Sanitation Data'!H11))="","",OFFSET('Sanitation Data'!$H$31,0,10*ROW('Sanitation Data'!H11)))</f>
        <v/>
      </c>
      <c r="DI17" s="379" t="str">
        <f ca="1">+IF(OFFSET('Sanitation Data'!$H$32,0,10*ROW('Sanitation Data'!H11))="","",OFFSET('Sanitation Data'!$H$32,0,10*ROW('Sanitation Data'!H11)))</f>
        <v/>
      </c>
      <c r="DJ17" s="379" t="str">
        <f ca="1">+IF(OFFSET('Sanitation Data'!$I$28,0,10*ROW('Sanitation Data'!I11))="","",OFFSET('Sanitation Data'!$I$28,0,10*ROW('Sanitation Data'!I11)))</f>
        <v/>
      </c>
      <c r="DK17" s="379" t="str">
        <f ca="1">+IF(OFFSET('Sanitation Data'!$I$29,0,10*ROW('Sanitation Data'!I11))="","",OFFSET('Sanitation Data'!$I$29,0,10*ROW('Sanitation Data'!I11)))</f>
        <v/>
      </c>
      <c r="DL17" s="379" t="str">
        <f ca="1">+IF(OFFSET('Sanitation Data'!$I$30,0,10*ROW('Sanitation Data'!I11))="","",OFFSET('Sanitation Data'!$I$30,0,10*ROW('Sanitation Data'!I11)))</f>
        <v/>
      </c>
      <c r="DM17" s="379" t="str">
        <f ca="1">+IF(OFFSET('Sanitation Data'!$I$31,0,10*ROW('Sanitation Data'!I11))="","",OFFSET('Sanitation Data'!$I$31,0,10*ROW('Sanitation Data'!I11)))</f>
        <v/>
      </c>
      <c r="DN17" s="379" t="str">
        <f ca="1">+IF(OFFSET('Sanitation Data'!$I$32,0,10*ROW('Sanitation Data'!I11))="","",OFFSET('Sanitation Data'!$I$32,0,10*ROW('Sanitation Data'!I11)))</f>
        <v/>
      </c>
      <c r="DO17" s="379" t="str">
        <f ca="1">+IF(OFFSET('Hygiene Data'!$D$11,0,10*ROW('Hygiene Data'!D11))="","",OFFSET('Hygiene Data'!$D$11,0,10*ROW('Hygiene Data'!D11)))</f>
        <v/>
      </c>
      <c r="DP17" s="379" t="str">
        <f ca="1">+IF(OFFSET('Hygiene Data'!$D$12,0,10*ROW('Hygiene Data'!D11))="","",OFFSET('Hygiene Data'!$D$12,0,10*ROW('Hygiene Data'!D11)))</f>
        <v/>
      </c>
      <c r="DQ17" s="379" t="str">
        <f ca="1">+IF(OFFSET('Hygiene Data'!$D$13,0,10*ROW('Hygiene Data'!D11))="","",OFFSET('Hygiene Data'!$D$13,0,10*ROW('Hygiene Data'!D11)))</f>
        <v/>
      </c>
      <c r="DR17" s="379" t="str">
        <f ca="1">+IF(OFFSET('Hygiene Data'!$E$11,0,10*ROW('Hygiene Data'!E11))="","",OFFSET('Hygiene Data'!$E$11,0,10*ROW('Hygiene Data'!E11)))</f>
        <v/>
      </c>
      <c r="DS17" s="379" t="str">
        <f ca="1">+IF(OFFSET('Hygiene Data'!$E$12,0,10*ROW('Hygiene Data'!E11))="","",OFFSET('Hygiene Data'!$E$12,0,10*ROW('Hygiene Data'!E11)))</f>
        <v/>
      </c>
      <c r="DT17" s="379" t="str">
        <f ca="1">+IF(OFFSET('Hygiene Data'!$E$13,0,10*ROW('Hygiene Data'!E11))="","",OFFSET('Hygiene Data'!$E$13,0,10*ROW('Hygiene Data'!E11)))</f>
        <v/>
      </c>
      <c r="DU17" s="379" t="str">
        <f ca="1">+IF(OFFSET('Hygiene Data'!$F$11,0,10*ROW('Hygiene Data'!F11))="","",OFFSET('Hygiene Data'!$F$11,0,10*ROW('Hygiene Data'!F11)))</f>
        <v/>
      </c>
      <c r="DV17" s="379" t="str">
        <f ca="1">+IF(OFFSET('Hygiene Data'!$F$12,0,10*ROW('Hygiene Data'!F11))="","",OFFSET('Hygiene Data'!$F$12,0,10*ROW('Hygiene Data'!F11)))</f>
        <v/>
      </c>
      <c r="DW17" s="379" t="str">
        <f ca="1">+IF(OFFSET('Hygiene Data'!$F$13,0,10*ROW('Hygiene Data'!F11))="","",OFFSET('Hygiene Data'!$F$13,0,10*ROW('Hygiene Data'!F11)))</f>
        <v/>
      </c>
      <c r="DX17" s="379" t="str">
        <f ca="1">+IF(OFFSET('Hygiene Data'!$G$11,0,10*ROW('Hygiene Data'!G11))="","",OFFSET('Hygiene Data'!$G$11,0,10*ROW('Hygiene Data'!G11)))</f>
        <v/>
      </c>
      <c r="DY17" s="379" t="str">
        <f ca="1">+IF(OFFSET('Hygiene Data'!$G$12,0,10*ROW('Hygiene Data'!G11))="","",OFFSET('Hygiene Data'!$G$12,0,10*ROW('Hygiene Data'!G11)))</f>
        <v/>
      </c>
      <c r="DZ17" s="379" t="str">
        <f ca="1">+IF(OFFSET('Hygiene Data'!$G$13,0,10*ROW('Hygiene Data'!G11))="","",OFFSET('Hygiene Data'!$G$13,0,10*ROW('Hygiene Data'!G11)))</f>
        <v/>
      </c>
      <c r="EA17" s="379" t="str">
        <f ca="1">+IF(OFFSET('Hygiene Data'!$H$11,0,10*ROW('Hygiene Data'!H11))="","",OFFSET('Hygiene Data'!$H$11,0,10*ROW('Hygiene Data'!H11)))</f>
        <v/>
      </c>
      <c r="EB17" s="379" t="str">
        <f ca="1">+IF(OFFSET('Hygiene Data'!$H$12,0,10*ROW('Hygiene Data'!H11))="","",OFFSET('Hygiene Data'!$H$12,0,10*ROW('Hygiene Data'!H11)))</f>
        <v/>
      </c>
      <c r="EC17" s="379" t="str">
        <f ca="1">+IF(OFFSET('Hygiene Data'!$H$13,0,10*ROW('Hygiene Data'!H11))="","",OFFSET('Hygiene Data'!$H$13,0,10*ROW('Hygiene Data'!H11)))</f>
        <v/>
      </c>
      <c r="ED17" s="379" t="str">
        <f ca="1">+IF(OFFSET('Hygiene Data'!$I$11,0,10*ROW('Hygiene Data'!I11))="","",OFFSET('Hygiene Data'!$I$11,0,10*ROW('Hygiene Data'!I11)))</f>
        <v/>
      </c>
      <c r="EE17" s="379" t="str">
        <f ca="1">+IF(OFFSET('Hygiene Data'!$I$12,0,10*ROW('Hygiene Data'!I11))="","",OFFSET('Hygiene Data'!$I$12,0,10*ROW('Hygiene Data'!I11)))</f>
        <v/>
      </c>
      <c r="EF17" s="379" t="str">
        <f ca="1">+IF(OFFSET('Hygiene Data'!$I$13,0,10*ROW('Hygiene Data'!I11))="","",OFFSET('Hygiene Data'!$I$13,0,10*ROW('Hygiene Data'!I11)))</f>
        <v/>
      </c>
    </row>
    <row r="18" spans="1:136" x14ac:dyDescent="0.25">
      <c r="A18" s="488" t="str">
        <f ca="1">+IF(OFFSET('Water Data'!$B$2,0,10*ROW('Water Data'!E12))="","",OFFSET('Water Data'!$B$2,0,10*ROW('Water Data'!E12)))</f>
        <v/>
      </c>
      <c r="B18" s="48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5" t="str">
        <f t="shared" ca="1" si="0"/>
        <v/>
      </c>
      <c r="D18" s="51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9" t="str">
        <f ca="1">+IF(OFFSET('Water Data'!$D$27,0,10*ROW('Water Data'!D12))="","",OFFSET('Water Data'!$D$27,0,10*ROW('Water Data'!D12)))</f>
        <v/>
      </c>
      <c r="BT18" s="379" t="str">
        <f ca="1">+IF(OFFSET('Water Data'!$D$28,0,10*ROW('Water Data'!D12))="","",OFFSET('Water Data'!$D$28,0,10*ROW('Water Data'!D12)))</f>
        <v/>
      </c>
      <c r="BU18" s="379" t="str">
        <f ca="1">+IF(OFFSET('Water Data'!$D$29,0,10*ROW('Water Data'!D12))="","",OFFSET('Water Data'!$D$29,0,10*ROW('Water Data'!D12)))</f>
        <v/>
      </c>
      <c r="BV18" s="379" t="str">
        <f ca="1">+IF(OFFSET('Water Data'!$E$27,0,10*ROW('Water Data'!E12))="","",OFFSET('Water Data'!$E$27,0,10*ROW('Water Data'!E12)))</f>
        <v/>
      </c>
      <c r="BW18" s="379" t="str">
        <f ca="1">+IF(OFFSET('Water Data'!$E$28,0,10*ROW('Water Data'!E12))="","",OFFSET('Water Data'!$E$28,0,10*ROW('Water Data'!E12)))</f>
        <v/>
      </c>
      <c r="BX18" s="379" t="str">
        <f ca="1">+IF(OFFSET('Water Data'!$E$29,0,10*ROW('Water Data'!E12))="","",OFFSET('Water Data'!$E$29,0,10*ROW('Water Data'!E12)))</f>
        <v/>
      </c>
      <c r="BY18" s="379" t="str">
        <f ca="1">+IF(OFFSET('Water Data'!$F$27,0,10*ROW('Water Data'!F12))="","",OFFSET('Water Data'!$F$27,0,10*ROW('Water Data'!F12)))</f>
        <v/>
      </c>
      <c r="BZ18" s="379" t="str">
        <f ca="1">+IF(OFFSET('Water Data'!$F$28,0,10*ROW('Water Data'!F12))="","",OFFSET('Water Data'!$F$28,0,10*ROW('Water Data'!F12)))</f>
        <v/>
      </c>
      <c r="CA18" s="379" t="str">
        <f ca="1">+IF(OFFSET('Water Data'!$F$29,0,10*ROW('Water Data'!F12))="","",OFFSET('Water Data'!$F$29,0,10*ROW('Water Data'!F12)))</f>
        <v/>
      </c>
      <c r="CB18" s="379" t="str">
        <f ca="1">+IF(OFFSET('Water Data'!$G$27,0,10*ROW('Water Data'!G12))="","",OFFSET('Water Data'!$G$27,0,10*ROW('Water Data'!G12)))</f>
        <v/>
      </c>
      <c r="CC18" s="379" t="str">
        <f ca="1">+IF(OFFSET('Water Data'!$G$28,0,10*ROW('Water Data'!G12))="","",OFFSET('Water Data'!$G$28,0,10*ROW('Water Data'!G12)))</f>
        <v/>
      </c>
      <c r="CD18" s="379" t="str">
        <f ca="1">+IF(OFFSET('Water Data'!$G$29,0,10*ROW('Water Data'!G12))="","",OFFSET('Water Data'!$G$29,0,10*ROW('Water Data'!G12)))</f>
        <v/>
      </c>
      <c r="CE18" s="379" t="str">
        <f ca="1">+IF(OFFSET('Water Data'!$H$27,0,10*ROW('Water Data'!H12))="","",OFFSET('Water Data'!$H$27,0,10*ROW('Water Data'!H12)))</f>
        <v/>
      </c>
      <c r="CF18" s="379" t="str">
        <f ca="1">+IF(OFFSET('Water Data'!$H$28,0,10*ROW('Water Data'!H12))="","",OFFSET('Water Data'!$H$28,0,10*ROW('Water Data'!H12)))</f>
        <v/>
      </c>
      <c r="CG18" s="379" t="str">
        <f ca="1">+IF(OFFSET('Water Data'!$H$29,0,10*ROW('Water Data'!H12))="","",OFFSET('Water Data'!$H$29,0,10*ROW('Water Data'!H12)))</f>
        <v/>
      </c>
      <c r="CH18" s="379" t="str">
        <f ca="1">+IF(OFFSET('Water Data'!$I$27,0,10*ROW('Water Data'!I12))="","",OFFSET('Water Data'!$I$27,0,10*ROW('Water Data'!I12)))</f>
        <v/>
      </c>
      <c r="CI18" s="379" t="str">
        <f ca="1">+IF(OFFSET('Water Data'!$I$28,0,10*ROW('Water Data'!I12))="","",OFFSET('Water Data'!$I$28,0,10*ROW('Water Data'!I12)))</f>
        <v/>
      </c>
      <c r="CJ18" s="379" t="str">
        <f ca="1">+IF(OFFSET('Water Data'!$I$29,0,10*ROW('Water Data'!I12))="","",OFFSET('Water Data'!$I$29,0,10*ROW('Water Data'!I12)))</f>
        <v/>
      </c>
      <c r="CK18" s="379" t="str">
        <f ca="1">+IF(OFFSET('Sanitation Data'!$D$28,0,10*ROW('Sanitation Data'!D12))="","",OFFSET('Sanitation Data'!$D$28,0,10*ROW('Sanitation Data'!D12)))</f>
        <v/>
      </c>
      <c r="CL18" s="379" t="str">
        <f ca="1">+IF(OFFSET('Sanitation Data'!$D$29,0,10*ROW('Sanitation Data'!D12))="","",OFFSET('Sanitation Data'!$D$29,0,10*ROW('Sanitation Data'!D12)))</f>
        <v/>
      </c>
      <c r="CM18" s="379" t="str">
        <f ca="1">+IF(OFFSET('Sanitation Data'!$D$30,0,10*ROW('Sanitation Data'!D12))="","",OFFSET('Sanitation Data'!$D$30,0,10*ROW('Sanitation Data'!D12)))</f>
        <v/>
      </c>
      <c r="CN18" s="379" t="str">
        <f ca="1">+IF(OFFSET('Sanitation Data'!$D$31,0,10*ROW('Sanitation Data'!D12))="","",OFFSET('Sanitation Data'!$D$31,0,10*ROW('Sanitation Data'!D12)))</f>
        <v/>
      </c>
      <c r="CO18" s="379" t="str">
        <f ca="1">+IF(OFFSET('Sanitation Data'!$D$32,0,10*ROW('Sanitation Data'!D12))="","",OFFSET('Sanitation Data'!$D$32,0,10*ROW('Sanitation Data'!D12)))</f>
        <v/>
      </c>
      <c r="CP18" s="379" t="str">
        <f ca="1">+IF(OFFSET('Sanitation Data'!$E$28,0,10*ROW('Sanitation Data'!E12))="","",OFFSET('Sanitation Data'!$E$28,0,10*ROW('Sanitation Data'!E12)))</f>
        <v/>
      </c>
      <c r="CQ18" s="379" t="str">
        <f ca="1">+IF(OFFSET('Sanitation Data'!$E$29,0,10*ROW('Sanitation Data'!E12))="","",OFFSET('Sanitation Data'!$E$29,0,10*ROW('Sanitation Data'!E12)))</f>
        <v/>
      </c>
      <c r="CR18" s="379" t="str">
        <f ca="1">+IF(OFFSET('Sanitation Data'!$E$30,0,10*ROW('Sanitation Data'!E12))="","",OFFSET('Sanitation Data'!$E$30,0,10*ROW('Sanitation Data'!E12)))</f>
        <v/>
      </c>
      <c r="CS18" s="379" t="str">
        <f ca="1">+IF(OFFSET('Sanitation Data'!$E$31,0,10*ROW('Sanitation Data'!E12))="","",OFFSET('Sanitation Data'!$E$31,0,10*ROW('Sanitation Data'!E12)))</f>
        <v/>
      </c>
      <c r="CT18" s="379" t="str">
        <f ca="1">+IF(OFFSET('Sanitation Data'!$E$32,0,10*ROW('Sanitation Data'!E12))="","",OFFSET('Sanitation Data'!$E$32,0,10*ROW('Sanitation Data'!E12)))</f>
        <v/>
      </c>
      <c r="CU18" s="379" t="str">
        <f ca="1">+IF(OFFSET('Sanitation Data'!$F$28,0,10*ROW('Sanitation Data'!F12))="","",OFFSET('Sanitation Data'!$F$28,0,10*ROW('Sanitation Data'!F12)))</f>
        <v/>
      </c>
      <c r="CV18" s="379" t="str">
        <f ca="1">+IF(OFFSET('Sanitation Data'!$F$29,0,10*ROW('Sanitation Data'!F12))="","",OFFSET('Sanitation Data'!$F$29,0,10*ROW('Sanitation Data'!F12)))</f>
        <v/>
      </c>
      <c r="CW18" s="379" t="str">
        <f ca="1">+IF(OFFSET('Sanitation Data'!$F$30,0,10*ROW('Sanitation Data'!F12))="","",OFFSET('Sanitation Data'!$F$30,0,10*ROW('Sanitation Data'!F12)))</f>
        <v/>
      </c>
      <c r="CX18" s="379" t="str">
        <f ca="1">+IF(OFFSET('Sanitation Data'!$F$31,0,10*ROW('Sanitation Data'!F12))="","",OFFSET('Sanitation Data'!$F$31,0,10*ROW('Sanitation Data'!F12)))</f>
        <v/>
      </c>
      <c r="CY18" s="379" t="str">
        <f ca="1">+IF(OFFSET('Sanitation Data'!$F$32,0,10*ROW('Sanitation Data'!F12))="","",OFFSET('Sanitation Data'!$F$32,0,10*ROW('Sanitation Data'!F12)))</f>
        <v/>
      </c>
      <c r="CZ18" s="379" t="str">
        <f ca="1">+IF(OFFSET('Sanitation Data'!$G$28,0,10*ROW('Sanitation Data'!G12))="","",OFFSET('Sanitation Data'!$G$28,0,10*ROW('Sanitation Data'!G12)))</f>
        <v/>
      </c>
      <c r="DA18" s="379" t="str">
        <f ca="1">+IF(OFFSET('Sanitation Data'!$G$29,0,10*ROW('Sanitation Data'!G12))="","",OFFSET('Sanitation Data'!$G$29,0,10*ROW('Sanitation Data'!G12)))</f>
        <v/>
      </c>
      <c r="DB18" s="379" t="str">
        <f ca="1">+IF(OFFSET('Sanitation Data'!$G$30,0,10*ROW('Sanitation Data'!G12))="","",OFFSET('Sanitation Data'!$G$30,0,10*ROW('Sanitation Data'!G12)))</f>
        <v/>
      </c>
      <c r="DC18" s="379" t="str">
        <f ca="1">+IF(OFFSET('Sanitation Data'!$G$31,0,10*ROW('Sanitation Data'!G12))="","",OFFSET('Sanitation Data'!$G$31,0,10*ROW('Sanitation Data'!G12)))</f>
        <v/>
      </c>
      <c r="DD18" s="379" t="str">
        <f ca="1">+IF(OFFSET('Sanitation Data'!$G$32,0,10*ROW('Sanitation Data'!G12))="","",OFFSET('Sanitation Data'!$G$32,0,10*ROW('Sanitation Data'!G12)))</f>
        <v/>
      </c>
      <c r="DE18" s="379" t="str">
        <f ca="1">+IF(OFFSET('Sanitation Data'!$H$28,0,10*ROW('Sanitation Data'!H12))="","",OFFSET('Sanitation Data'!$H$28,0,10*ROW('Sanitation Data'!H12)))</f>
        <v/>
      </c>
      <c r="DF18" s="379" t="str">
        <f ca="1">+IF(OFFSET('Sanitation Data'!$H$29,0,10*ROW('Sanitation Data'!H12))="","",OFFSET('Sanitation Data'!$H$29,0,10*ROW('Sanitation Data'!H12)))</f>
        <v/>
      </c>
      <c r="DG18" s="379" t="str">
        <f ca="1">+IF(OFFSET('Sanitation Data'!$H$30,0,10*ROW('Sanitation Data'!H12))="","",OFFSET('Sanitation Data'!$H$30,0,10*ROW('Sanitation Data'!H12)))</f>
        <v/>
      </c>
      <c r="DH18" s="379" t="str">
        <f ca="1">+IF(OFFSET('Sanitation Data'!$H$31,0,10*ROW('Sanitation Data'!H12))="","",OFFSET('Sanitation Data'!$H$31,0,10*ROW('Sanitation Data'!H12)))</f>
        <v/>
      </c>
      <c r="DI18" s="379" t="str">
        <f ca="1">+IF(OFFSET('Sanitation Data'!$H$32,0,10*ROW('Sanitation Data'!H12))="","",OFFSET('Sanitation Data'!$H$32,0,10*ROW('Sanitation Data'!H12)))</f>
        <v/>
      </c>
      <c r="DJ18" s="379" t="str">
        <f ca="1">+IF(OFFSET('Sanitation Data'!$I$28,0,10*ROW('Sanitation Data'!I12))="","",OFFSET('Sanitation Data'!$I$28,0,10*ROW('Sanitation Data'!I12)))</f>
        <v/>
      </c>
      <c r="DK18" s="379" t="str">
        <f ca="1">+IF(OFFSET('Sanitation Data'!$I$29,0,10*ROW('Sanitation Data'!I12))="","",OFFSET('Sanitation Data'!$I$29,0,10*ROW('Sanitation Data'!I12)))</f>
        <v/>
      </c>
      <c r="DL18" s="379" t="str">
        <f ca="1">+IF(OFFSET('Sanitation Data'!$I$30,0,10*ROW('Sanitation Data'!I12))="","",OFFSET('Sanitation Data'!$I$30,0,10*ROW('Sanitation Data'!I12)))</f>
        <v/>
      </c>
      <c r="DM18" s="379" t="str">
        <f ca="1">+IF(OFFSET('Sanitation Data'!$I$31,0,10*ROW('Sanitation Data'!I12))="","",OFFSET('Sanitation Data'!$I$31,0,10*ROW('Sanitation Data'!I12)))</f>
        <v/>
      </c>
      <c r="DN18" s="379" t="str">
        <f ca="1">+IF(OFFSET('Sanitation Data'!$I$32,0,10*ROW('Sanitation Data'!I12))="","",OFFSET('Sanitation Data'!$I$32,0,10*ROW('Sanitation Data'!I12)))</f>
        <v/>
      </c>
      <c r="DO18" s="379" t="str">
        <f ca="1">+IF(OFFSET('Hygiene Data'!$D$11,0,10*ROW('Hygiene Data'!D12))="","",OFFSET('Hygiene Data'!$D$11,0,10*ROW('Hygiene Data'!D12)))</f>
        <v/>
      </c>
      <c r="DP18" s="379" t="str">
        <f ca="1">+IF(OFFSET('Hygiene Data'!$D$12,0,10*ROW('Hygiene Data'!D12))="","",OFFSET('Hygiene Data'!$D$12,0,10*ROW('Hygiene Data'!D12)))</f>
        <v/>
      </c>
      <c r="DQ18" s="379" t="str">
        <f ca="1">+IF(OFFSET('Hygiene Data'!$D$13,0,10*ROW('Hygiene Data'!D12))="","",OFFSET('Hygiene Data'!$D$13,0,10*ROW('Hygiene Data'!D12)))</f>
        <v/>
      </c>
      <c r="DR18" s="379" t="str">
        <f ca="1">+IF(OFFSET('Hygiene Data'!$E$11,0,10*ROW('Hygiene Data'!E12))="","",OFFSET('Hygiene Data'!$E$11,0,10*ROW('Hygiene Data'!E12)))</f>
        <v/>
      </c>
      <c r="DS18" s="379" t="str">
        <f ca="1">+IF(OFFSET('Hygiene Data'!$E$12,0,10*ROW('Hygiene Data'!E12))="","",OFFSET('Hygiene Data'!$E$12,0,10*ROW('Hygiene Data'!E12)))</f>
        <v/>
      </c>
      <c r="DT18" s="379" t="str">
        <f ca="1">+IF(OFFSET('Hygiene Data'!$E$13,0,10*ROW('Hygiene Data'!E12))="","",OFFSET('Hygiene Data'!$E$13,0,10*ROW('Hygiene Data'!E12)))</f>
        <v/>
      </c>
      <c r="DU18" s="379" t="str">
        <f ca="1">+IF(OFFSET('Hygiene Data'!$F$11,0,10*ROW('Hygiene Data'!F12))="","",OFFSET('Hygiene Data'!$F$11,0,10*ROW('Hygiene Data'!F12)))</f>
        <v/>
      </c>
      <c r="DV18" s="379" t="str">
        <f ca="1">+IF(OFFSET('Hygiene Data'!$F$12,0,10*ROW('Hygiene Data'!F12))="","",OFFSET('Hygiene Data'!$F$12,0,10*ROW('Hygiene Data'!F12)))</f>
        <v/>
      </c>
      <c r="DW18" s="379" t="str">
        <f ca="1">+IF(OFFSET('Hygiene Data'!$F$13,0,10*ROW('Hygiene Data'!F12))="","",OFFSET('Hygiene Data'!$F$13,0,10*ROW('Hygiene Data'!F12)))</f>
        <v/>
      </c>
      <c r="DX18" s="379" t="str">
        <f ca="1">+IF(OFFSET('Hygiene Data'!$G$11,0,10*ROW('Hygiene Data'!G12))="","",OFFSET('Hygiene Data'!$G$11,0,10*ROW('Hygiene Data'!G12)))</f>
        <v/>
      </c>
      <c r="DY18" s="379" t="str">
        <f ca="1">+IF(OFFSET('Hygiene Data'!$G$12,0,10*ROW('Hygiene Data'!G12))="","",OFFSET('Hygiene Data'!$G$12,0,10*ROW('Hygiene Data'!G12)))</f>
        <v/>
      </c>
      <c r="DZ18" s="379" t="str">
        <f ca="1">+IF(OFFSET('Hygiene Data'!$G$13,0,10*ROW('Hygiene Data'!G12))="","",OFFSET('Hygiene Data'!$G$13,0,10*ROW('Hygiene Data'!G12)))</f>
        <v/>
      </c>
      <c r="EA18" s="379" t="str">
        <f ca="1">+IF(OFFSET('Hygiene Data'!$H$11,0,10*ROW('Hygiene Data'!H12))="","",OFFSET('Hygiene Data'!$H$11,0,10*ROW('Hygiene Data'!H12)))</f>
        <v/>
      </c>
      <c r="EB18" s="379" t="str">
        <f ca="1">+IF(OFFSET('Hygiene Data'!$H$12,0,10*ROW('Hygiene Data'!H12))="","",OFFSET('Hygiene Data'!$H$12,0,10*ROW('Hygiene Data'!H12)))</f>
        <v/>
      </c>
      <c r="EC18" s="379" t="str">
        <f ca="1">+IF(OFFSET('Hygiene Data'!$H$13,0,10*ROW('Hygiene Data'!H12))="","",OFFSET('Hygiene Data'!$H$13,0,10*ROW('Hygiene Data'!H12)))</f>
        <v/>
      </c>
      <c r="ED18" s="379" t="str">
        <f ca="1">+IF(OFFSET('Hygiene Data'!$I$11,0,10*ROW('Hygiene Data'!I12))="","",OFFSET('Hygiene Data'!$I$11,0,10*ROW('Hygiene Data'!I12)))</f>
        <v/>
      </c>
      <c r="EE18" s="379" t="str">
        <f ca="1">+IF(OFFSET('Hygiene Data'!$I$12,0,10*ROW('Hygiene Data'!I12))="","",OFFSET('Hygiene Data'!$I$12,0,10*ROW('Hygiene Data'!I12)))</f>
        <v/>
      </c>
      <c r="EF18" s="379" t="str">
        <f ca="1">+IF(OFFSET('Hygiene Data'!$I$13,0,10*ROW('Hygiene Data'!I12))="","",OFFSET('Hygiene Data'!$I$13,0,10*ROW('Hygiene Data'!I12)))</f>
        <v/>
      </c>
    </row>
    <row r="19" spans="1:136" x14ac:dyDescent="0.25">
      <c r="A19" s="488" t="str">
        <f ca="1">+IF(OFFSET('Water Data'!$B$2,0,10*ROW('Water Data'!E13))="","",OFFSET('Water Data'!$B$2,0,10*ROW('Water Data'!E13)))</f>
        <v/>
      </c>
      <c r="B19" s="48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5" t="str">
        <f t="shared" ca="1" si="0"/>
        <v/>
      </c>
      <c r="D19" s="51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9" t="str">
        <f ca="1">+IF(OFFSET('Water Data'!$D$27,0,10*ROW('Water Data'!D13))="","",OFFSET('Water Data'!$D$27,0,10*ROW('Water Data'!D13)))</f>
        <v/>
      </c>
      <c r="BT19" s="379" t="str">
        <f ca="1">+IF(OFFSET('Water Data'!$D$28,0,10*ROW('Water Data'!D13))="","",OFFSET('Water Data'!$D$28,0,10*ROW('Water Data'!D13)))</f>
        <v/>
      </c>
      <c r="BU19" s="379" t="str">
        <f ca="1">+IF(OFFSET('Water Data'!$D$29,0,10*ROW('Water Data'!D13))="","",OFFSET('Water Data'!$D$29,0,10*ROW('Water Data'!D13)))</f>
        <v/>
      </c>
      <c r="BV19" s="379" t="str">
        <f ca="1">+IF(OFFSET('Water Data'!$E$27,0,10*ROW('Water Data'!E13))="","",OFFSET('Water Data'!$E$27,0,10*ROW('Water Data'!E13)))</f>
        <v/>
      </c>
      <c r="BW19" s="379" t="str">
        <f ca="1">+IF(OFFSET('Water Data'!$E$28,0,10*ROW('Water Data'!E13))="","",OFFSET('Water Data'!$E$28,0,10*ROW('Water Data'!E13)))</f>
        <v/>
      </c>
      <c r="BX19" s="379" t="str">
        <f ca="1">+IF(OFFSET('Water Data'!$E$29,0,10*ROW('Water Data'!E13))="","",OFFSET('Water Data'!$E$29,0,10*ROW('Water Data'!E13)))</f>
        <v/>
      </c>
      <c r="BY19" s="379" t="str">
        <f ca="1">+IF(OFFSET('Water Data'!$F$27,0,10*ROW('Water Data'!F13))="","",OFFSET('Water Data'!$F$27,0,10*ROW('Water Data'!F13)))</f>
        <v/>
      </c>
      <c r="BZ19" s="379" t="str">
        <f ca="1">+IF(OFFSET('Water Data'!$F$28,0,10*ROW('Water Data'!F13))="","",OFFSET('Water Data'!$F$28,0,10*ROW('Water Data'!F13)))</f>
        <v/>
      </c>
      <c r="CA19" s="379" t="str">
        <f ca="1">+IF(OFFSET('Water Data'!$F$29,0,10*ROW('Water Data'!F13))="","",OFFSET('Water Data'!$F$29,0,10*ROW('Water Data'!F13)))</f>
        <v/>
      </c>
      <c r="CB19" s="379" t="str">
        <f ca="1">+IF(OFFSET('Water Data'!$G$27,0,10*ROW('Water Data'!G13))="","",OFFSET('Water Data'!$G$27,0,10*ROW('Water Data'!G13)))</f>
        <v/>
      </c>
      <c r="CC19" s="379" t="str">
        <f ca="1">+IF(OFFSET('Water Data'!$G$28,0,10*ROW('Water Data'!G13))="","",OFFSET('Water Data'!$G$28,0,10*ROW('Water Data'!G13)))</f>
        <v/>
      </c>
      <c r="CD19" s="379" t="str">
        <f ca="1">+IF(OFFSET('Water Data'!$G$29,0,10*ROW('Water Data'!G13))="","",OFFSET('Water Data'!$G$29,0,10*ROW('Water Data'!G13)))</f>
        <v/>
      </c>
      <c r="CE19" s="379" t="str">
        <f ca="1">+IF(OFFSET('Water Data'!$H$27,0,10*ROW('Water Data'!H13))="","",OFFSET('Water Data'!$H$27,0,10*ROW('Water Data'!H13)))</f>
        <v/>
      </c>
      <c r="CF19" s="379" t="str">
        <f ca="1">+IF(OFFSET('Water Data'!$H$28,0,10*ROW('Water Data'!H13))="","",OFFSET('Water Data'!$H$28,0,10*ROW('Water Data'!H13)))</f>
        <v/>
      </c>
      <c r="CG19" s="379" t="str">
        <f ca="1">+IF(OFFSET('Water Data'!$H$29,0,10*ROW('Water Data'!H13))="","",OFFSET('Water Data'!$H$29,0,10*ROW('Water Data'!H13)))</f>
        <v/>
      </c>
      <c r="CH19" s="379" t="str">
        <f ca="1">+IF(OFFSET('Water Data'!$I$27,0,10*ROW('Water Data'!I13))="","",OFFSET('Water Data'!$I$27,0,10*ROW('Water Data'!I13)))</f>
        <v/>
      </c>
      <c r="CI19" s="379" t="str">
        <f ca="1">+IF(OFFSET('Water Data'!$I$28,0,10*ROW('Water Data'!I13))="","",OFFSET('Water Data'!$I$28,0,10*ROW('Water Data'!I13)))</f>
        <v/>
      </c>
      <c r="CJ19" s="379" t="str">
        <f ca="1">+IF(OFFSET('Water Data'!$I$29,0,10*ROW('Water Data'!I13))="","",OFFSET('Water Data'!$I$29,0,10*ROW('Water Data'!I13)))</f>
        <v/>
      </c>
      <c r="CK19" s="379" t="str">
        <f ca="1">+IF(OFFSET('Sanitation Data'!$D$28,0,10*ROW('Sanitation Data'!D13))="","",OFFSET('Sanitation Data'!$D$28,0,10*ROW('Sanitation Data'!D13)))</f>
        <v/>
      </c>
      <c r="CL19" s="379" t="str">
        <f ca="1">+IF(OFFSET('Sanitation Data'!$D$29,0,10*ROW('Sanitation Data'!D13))="","",OFFSET('Sanitation Data'!$D$29,0,10*ROW('Sanitation Data'!D13)))</f>
        <v/>
      </c>
      <c r="CM19" s="379" t="str">
        <f ca="1">+IF(OFFSET('Sanitation Data'!$D$30,0,10*ROW('Sanitation Data'!D13))="","",OFFSET('Sanitation Data'!$D$30,0,10*ROW('Sanitation Data'!D13)))</f>
        <v/>
      </c>
      <c r="CN19" s="379" t="str">
        <f ca="1">+IF(OFFSET('Sanitation Data'!$D$31,0,10*ROW('Sanitation Data'!D13))="","",OFFSET('Sanitation Data'!$D$31,0,10*ROW('Sanitation Data'!D13)))</f>
        <v/>
      </c>
      <c r="CO19" s="379" t="str">
        <f ca="1">+IF(OFFSET('Sanitation Data'!$D$32,0,10*ROW('Sanitation Data'!D13))="","",OFFSET('Sanitation Data'!$D$32,0,10*ROW('Sanitation Data'!D13)))</f>
        <v/>
      </c>
      <c r="CP19" s="379" t="str">
        <f ca="1">+IF(OFFSET('Sanitation Data'!$E$28,0,10*ROW('Sanitation Data'!E13))="","",OFFSET('Sanitation Data'!$E$28,0,10*ROW('Sanitation Data'!E13)))</f>
        <v/>
      </c>
      <c r="CQ19" s="379" t="str">
        <f ca="1">+IF(OFFSET('Sanitation Data'!$E$29,0,10*ROW('Sanitation Data'!E13))="","",OFFSET('Sanitation Data'!$E$29,0,10*ROW('Sanitation Data'!E13)))</f>
        <v/>
      </c>
      <c r="CR19" s="379" t="str">
        <f ca="1">+IF(OFFSET('Sanitation Data'!$E$30,0,10*ROW('Sanitation Data'!E13))="","",OFFSET('Sanitation Data'!$E$30,0,10*ROW('Sanitation Data'!E13)))</f>
        <v/>
      </c>
      <c r="CS19" s="379" t="str">
        <f ca="1">+IF(OFFSET('Sanitation Data'!$E$31,0,10*ROW('Sanitation Data'!E13))="","",OFFSET('Sanitation Data'!$E$31,0,10*ROW('Sanitation Data'!E13)))</f>
        <v/>
      </c>
      <c r="CT19" s="379" t="str">
        <f ca="1">+IF(OFFSET('Sanitation Data'!$E$32,0,10*ROW('Sanitation Data'!E13))="","",OFFSET('Sanitation Data'!$E$32,0,10*ROW('Sanitation Data'!E13)))</f>
        <v/>
      </c>
      <c r="CU19" s="379" t="str">
        <f ca="1">+IF(OFFSET('Sanitation Data'!$F$28,0,10*ROW('Sanitation Data'!F13))="","",OFFSET('Sanitation Data'!$F$28,0,10*ROW('Sanitation Data'!F13)))</f>
        <v/>
      </c>
      <c r="CV19" s="379" t="str">
        <f ca="1">+IF(OFFSET('Sanitation Data'!$F$29,0,10*ROW('Sanitation Data'!F13))="","",OFFSET('Sanitation Data'!$F$29,0,10*ROW('Sanitation Data'!F13)))</f>
        <v/>
      </c>
      <c r="CW19" s="379" t="str">
        <f ca="1">+IF(OFFSET('Sanitation Data'!$F$30,0,10*ROW('Sanitation Data'!F13))="","",OFFSET('Sanitation Data'!$F$30,0,10*ROW('Sanitation Data'!F13)))</f>
        <v/>
      </c>
      <c r="CX19" s="379" t="str">
        <f ca="1">+IF(OFFSET('Sanitation Data'!$F$31,0,10*ROW('Sanitation Data'!F13))="","",OFFSET('Sanitation Data'!$F$31,0,10*ROW('Sanitation Data'!F13)))</f>
        <v/>
      </c>
      <c r="CY19" s="379" t="str">
        <f ca="1">+IF(OFFSET('Sanitation Data'!$F$32,0,10*ROW('Sanitation Data'!F13))="","",OFFSET('Sanitation Data'!$F$32,0,10*ROW('Sanitation Data'!F13)))</f>
        <v/>
      </c>
      <c r="CZ19" s="379" t="str">
        <f ca="1">+IF(OFFSET('Sanitation Data'!$G$28,0,10*ROW('Sanitation Data'!G13))="","",OFFSET('Sanitation Data'!$G$28,0,10*ROW('Sanitation Data'!G13)))</f>
        <v/>
      </c>
      <c r="DA19" s="379" t="str">
        <f ca="1">+IF(OFFSET('Sanitation Data'!$G$29,0,10*ROW('Sanitation Data'!G13))="","",OFFSET('Sanitation Data'!$G$29,0,10*ROW('Sanitation Data'!G13)))</f>
        <v/>
      </c>
      <c r="DB19" s="379" t="str">
        <f ca="1">+IF(OFFSET('Sanitation Data'!$G$30,0,10*ROW('Sanitation Data'!G13))="","",OFFSET('Sanitation Data'!$G$30,0,10*ROW('Sanitation Data'!G13)))</f>
        <v/>
      </c>
      <c r="DC19" s="379" t="str">
        <f ca="1">+IF(OFFSET('Sanitation Data'!$G$31,0,10*ROW('Sanitation Data'!G13))="","",OFFSET('Sanitation Data'!$G$31,0,10*ROW('Sanitation Data'!G13)))</f>
        <v/>
      </c>
      <c r="DD19" s="379" t="str">
        <f ca="1">+IF(OFFSET('Sanitation Data'!$G$32,0,10*ROW('Sanitation Data'!G13))="","",OFFSET('Sanitation Data'!$G$32,0,10*ROW('Sanitation Data'!G13)))</f>
        <v/>
      </c>
      <c r="DE19" s="379" t="str">
        <f ca="1">+IF(OFFSET('Sanitation Data'!$H$28,0,10*ROW('Sanitation Data'!H13))="","",OFFSET('Sanitation Data'!$H$28,0,10*ROW('Sanitation Data'!H13)))</f>
        <v/>
      </c>
      <c r="DF19" s="379" t="str">
        <f ca="1">+IF(OFFSET('Sanitation Data'!$H$29,0,10*ROW('Sanitation Data'!H13))="","",OFFSET('Sanitation Data'!$H$29,0,10*ROW('Sanitation Data'!H13)))</f>
        <v/>
      </c>
      <c r="DG19" s="379" t="str">
        <f ca="1">+IF(OFFSET('Sanitation Data'!$H$30,0,10*ROW('Sanitation Data'!H13))="","",OFFSET('Sanitation Data'!$H$30,0,10*ROW('Sanitation Data'!H13)))</f>
        <v/>
      </c>
      <c r="DH19" s="379" t="str">
        <f ca="1">+IF(OFFSET('Sanitation Data'!$H$31,0,10*ROW('Sanitation Data'!H13))="","",OFFSET('Sanitation Data'!$H$31,0,10*ROW('Sanitation Data'!H13)))</f>
        <v/>
      </c>
      <c r="DI19" s="379" t="str">
        <f ca="1">+IF(OFFSET('Sanitation Data'!$H$32,0,10*ROW('Sanitation Data'!H13))="","",OFFSET('Sanitation Data'!$H$32,0,10*ROW('Sanitation Data'!H13)))</f>
        <v/>
      </c>
      <c r="DJ19" s="379" t="str">
        <f ca="1">+IF(OFFSET('Sanitation Data'!$I$28,0,10*ROW('Sanitation Data'!I13))="","",OFFSET('Sanitation Data'!$I$28,0,10*ROW('Sanitation Data'!I13)))</f>
        <v/>
      </c>
      <c r="DK19" s="379" t="str">
        <f ca="1">+IF(OFFSET('Sanitation Data'!$I$29,0,10*ROW('Sanitation Data'!I13))="","",OFFSET('Sanitation Data'!$I$29,0,10*ROW('Sanitation Data'!I13)))</f>
        <v/>
      </c>
      <c r="DL19" s="379" t="str">
        <f ca="1">+IF(OFFSET('Sanitation Data'!$I$30,0,10*ROW('Sanitation Data'!I13))="","",OFFSET('Sanitation Data'!$I$30,0,10*ROW('Sanitation Data'!I13)))</f>
        <v/>
      </c>
      <c r="DM19" s="379" t="str">
        <f ca="1">+IF(OFFSET('Sanitation Data'!$I$31,0,10*ROW('Sanitation Data'!I13))="","",OFFSET('Sanitation Data'!$I$31,0,10*ROW('Sanitation Data'!I13)))</f>
        <v/>
      </c>
      <c r="DN19" s="379" t="str">
        <f ca="1">+IF(OFFSET('Sanitation Data'!$I$32,0,10*ROW('Sanitation Data'!I13))="","",OFFSET('Sanitation Data'!$I$32,0,10*ROW('Sanitation Data'!I13)))</f>
        <v/>
      </c>
      <c r="DO19" s="379" t="str">
        <f ca="1">+IF(OFFSET('Hygiene Data'!$D$11,0,10*ROW('Hygiene Data'!D13))="","",OFFSET('Hygiene Data'!$D$11,0,10*ROW('Hygiene Data'!D13)))</f>
        <v/>
      </c>
      <c r="DP19" s="379" t="str">
        <f ca="1">+IF(OFFSET('Hygiene Data'!$D$12,0,10*ROW('Hygiene Data'!D13))="","",OFFSET('Hygiene Data'!$D$12,0,10*ROW('Hygiene Data'!D13)))</f>
        <v/>
      </c>
      <c r="DQ19" s="379" t="str">
        <f ca="1">+IF(OFFSET('Hygiene Data'!$D$13,0,10*ROW('Hygiene Data'!D13))="","",OFFSET('Hygiene Data'!$D$13,0,10*ROW('Hygiene Data'!D13)))</f>
        <v/>
      </c>
      <c r="DR19" s="379" t="str">
        <f ca="1">+IF(OFFSET('Hygiene Data'!$E$11,0,10*ROW('Hygiene Data'!E13))="","",OFFSET('Hygiene Data'!$E$11,0,10*ROW('Hygiene Data'!E13)))</f>
        <v/>
      </c>
      <c r="DS19" s="379" t="str">
        <f ca="1">+IF(OFFSET('Hygiene Data'!$E$12,0,10*ROW('Hygiene Data'!E13))="","",OFFSET('Hygiene Data'!$E$12,0,10*ROW('Hygiene Data'!E13)))</f>
        <v/>
      </c>
      <c r="DT19" s="379" t="str">
        <f ca="1">+IF(OFFSET('Hygiene Data'!$E$13,0,10*ROW('Hygiene Data'!E13))="","",OFFSET('Hygiene Data'!$E$13,0,10*ROW('Hygiene Data'!E13)))</f>
        <v/>
      </c>
      <c r="DU19" s="379" t="str">
        <f ca="1">+IF(OFFSET('Hygiene Data'!$F$11,0,10*ROW('Hygiene Data'!F13))="","",OFFSET('Hygiene Data'!$F$11,0,10*ROW('Hygiene Data'!F13)))</f>
        <v/>
      </c>
      <c r="DV19" s="379" t="str">
        <f ca="1">+IF(OFFSET('Hygiene Data'!$F$12,0,10*ROW('Hygiene Data'!F13))="","",OFFSET('Hygiene Data'!$F$12,0,10*ROW('Hygiene Data'!F13)))</f>
        <v/>
      </c>
      <c r="DW19" s="379" t="str">
        <f ca="1">+IF(OFFSET('Hygiene Data'!$F$13,0,10*ROW('Hygiene Data'!F13))="","",OFFSET('Hygiene Data'!$F$13,0,10*ROW('Hygiene Data'!F13)))</f>
        <v/>
      </c>
      <c r="DX19" s="379" t="str">
        <f ca="1">+IF(OFFSET('Hygiene Data'!$G$11,0,10*ROW('Hygiene Data'!G13))="","",OFFSET('Hygiene Data'!$G$11,0,10*ROW('Hygiene Data'!G13)))</f>
        <v/>
      </c>
      <c r="DY19" s="379" t="str">
        <f ca="1">+IF(OFFSET('Hygiene Data'!$G$12,0,10*ROW('Hygiene Data'!G13))="","",OFFSET('Hygiene Data'!$G$12,0,10*ROW('Hygiene Data'!G13)))</f>
        <v/>
      </c>
      <c r="DZ19" s="379" t="str">
        <f ca="1">+IF(OFFSET('Hygiene Data'!$G$13,0,10*ROW('Hygiene Data'!G13))="","",OFFSET('Hygiene Data'!$G$13,0,10*ROW('Hygiene Data'!G13)))</f>
        <v/>
      </c>
      <c r="EA19" s="379" t="str">
        <f ca="1">+IF(OFFSET('Hygiene Data'!$H$11,0,10*ROW('Hygiene Data'!H13))="","",OFFSET('Hygiene Data'!$H$11,0,10*ROW('Hygiene Data'!H13)))</f>
        <v/>
      </c>
      <c r="EB19" s="379" t="str">
        <f ca="1">+IF(OFFSET('Hygiene Data'!$H$12,0,10*ROW('Hygiene Data'!H13))="","",OFFSET('Hygiene Data'!$H$12,0,10*ROW('Hygiene Data'!H13)))</f>
        <v/>
      </c>
      <c r="EC19" s="379" t="str">
        <f ca="1">+IF(OFFSET('Hygiene Data'!$H$13,0,10*ROW('Hygiene Data'!H13))="","",OFFSET('Hygiene Data'!$H$13,0,10*ROW('Hygiene Data'!H13)))</f>
        <v/>
      </c>
      <c r="ED19" s="379" t="str">
        <f ca="1">+IF(OFFSET('Hygiene Data'!$I$11,0,10*ROW('Hygiene Data'!I13))="","",OFFSET('Hygiene Data'!$I$11,0,10*ROW('Hygiene Data'!I13)))</f>
        <v/>
      </c>
      <c r="EE19" s="379" t="str">
        <f ca="1">+IF(OFFSET('Hygiene Data'!$I$12,0,10*ROW('Hygiene Data'!I13))="","",OFFSET('Hygiene Data'!$I$12,0,10*ROW('Hygiene Data'!I13)))</f>
        <v/>
      </c>
      <c r="EF19" s="379" t="str">
        <f ca="1">+IF(OFFSET('Hygiene Data'!$I$13,0,10*ROW('Hygiene Data'!I13))="","",OFFSET('Hygiene Data'!$I$13,0,10*ROW('Hygiene Data'!I13)))</f>
        <v/>
      </c>
    </row>
    <row r="20" spans="1:136" x14ac:dyDescent="0.25">
      <c r="A20" s="488" t="str">
        <f ca="1">+IF(OFFSET('Water Data'!$B$2,0,10*ROW('Water Data'!E14))="","",OFFSET('Water Data'!$B$2,0,10*ROW('Water Data'!E14)))</f>
        <v/>
      </c>
      <c r="B20" s="48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5" t="str">
        <f t="shared" ca="1" si="0"/>
        <v/>
      </c>
      <c r="D20" s="51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9" t="str">
        <f ca="1">+IF(OFFSET('Water Data'!$D$27,0,10*ROW('Water Data'!D14))="","",OFFSET('Water Data'!$D$27,0,10*ROW('Water Data'!D14)))</f>
        <v/>
      </c>
      <c r="BT20" s="379" t="str">
        <f ca="1">+IF(OFFSET('Water Data'!$D$28,0,10*ROW('Water Data'!D14))="","",OFFSET('Water Data'!$D$28,0,10*ROW('Water Data'!D14)))</f>
        <v/>
      </c>
      <c r="BU20" s="379" t="str">
        <f ca="1">+IF(OFFSET('Water Data'!$D$29,0,10*ROW('Water Data'!D14))="","",OFFSET('Water Data'!$D$29,0,10*ROW('Water Data'!D14)))</f>
        <v/>
      </c>
      <c r="BV20" s="379" t="str">
        <f ca="1">+IF(OFFSET('Water Data'!$E$27,0,10*ROW('Water Data'!E14))="","",OFFSET('Water Data'!$E$27,0,10*ROW('Water Data'!E14)))</f>
        <v/>
      </c>
      <c r="BW20" s="379" t="str">
        <f ca="1">+IF(OFFSET('Water Data'!$E$28,0,10*ROW('Water Data'!E14))="","",OFFSET('Water Data'!$E$28,0,10*ROW('Water Data'!E14)))</f>
        <v/>
      </c>
      <c r="BX20" s="379" t="str">
        <f ca="1">+IF(OFFSET('Water Data'!$E$29,0,10*ROW('Water Data'!E14))="","",OFFSET('Water Data'!$E$29,0,10*ROW('Water Data'!E14)))</f>
        <v/>
      </c>
      <c r="BY20" s="379" t="str">
        <f ca="1">+IF(OFFSET('Water Data'!$F$27,0,10*ROW('Water Data'!F14))="","",OFFSET('Water Data'!$F$27,0,10*ROW('Water Data'!F14)))</f>
        <v/>
      </c>
      <c r="BZ20" s="379" t="str">
        <f ca="1">+IF(OFFSET('Water Data'!$F$28,0,10*ROW('Water Data'!F14))="","",OFFSET('Water Data'!$F$28,0,10*ROW('Water Data'!F14)))</f>
        <v/>
      </c>
      <c r="CA20" s="379" t="str">
        <f ca="1">+IF(OFFSET('Water Data'!$F$29,0,10*ROW('Water Data'!F14))="","",OFFSET('Water Data'!$F$29,0,10*ROW('Water Data'!F14)))</f>
        <v/>
      </c>
      <c r="CB20" s="379" t="str">
        <f ca="1">+IF(OFFSET('Water Data'!$G$27,0,10*ROW('Water Data'!G14))="","",OFFSET('Water Data'!$G$27,0,10*ROW('Water Data'!G14)))</f>
        <v/>
      </c>
      <c r="CC20" s="379" t="str">
        <f ca="1">+IF(OFFSET('Water Data'!$G$28,0,10*ROW('Water Data'!G14))="","",OFFSET('Water Data'!$G$28,0,10*ROW('Water Data'!G14)))</f>
        <v/>
      </c>
      <c r="CD20" s="379" t="str">
        <f ca="1">+IF(OFFSET('Water Data'!$G$29,0,10*ROW('Water Data'!G14))="","",OFFSET('Water Data'!$G$29,0,10*ROW('Water Data'!G14)))</f>
        <v/>
      </c>
      <c r="CE20" s="379" t="str">
        <f ca="1">+IF(OFFSET('Water Data'!$H$27,0,10*ROW('Water Data'!H14))="","",OFFSET('Water Data'!$H$27,0,10*ROW('Water Data'!H14)))</f>
        <v/>
      </c>
      <c r="CF20" s="379" t="str">
        <f ca="1">+IF(OFFSET('Water Data'!$H$28,0,10*ROW('Water Data'!H14))="","",OFFSET('Water Data'!$H$28,0,10*ROW('Water Data'!H14)))</f>
        <v/>
      </c>
      <c r="CG20" s="379" t="str">
        <f ca="1">+IF(OFFSET('Water Data'!$H$29,0,10*ROW('Water Data'!H14))="","",OFFSET('Water Data'!$H$29,0,10*ROW('Water Data'!H14)))</f>
        <v/>
      </c>
      <c r="CH20" s="379" t="str">
        <f ca="1">+IF(OFFSET('Water Data'!$I$27,0,10*ROW('Water Data'!I14))="","",OFFSET('Water Data'!$I$27,0,10*ROW('Water Data'!I14)))</f>
        <v/>
      </c>
      <c r="CI20" s="379" t="str">
        <f ca="1">+IF(OFFSET('Water Data'!$I$28,0,10*ROW('Water Data'!I14))="","",OFFSET('Water Data'!$I$28,0,10*ROW('Water Data'!I14)))</f>
        <v/>
      </c>
      <c r="CJ20" s="379" t="str">
        <f ca="1">+IF(OFFSET('Water Data'!$I$29,0,10*ROW('Water Data'!I14))="","",OFFSET('Water Data'!$I$29,0,10*ROW('Water Data'!I14)))</f>
        <v/>
      </c>
      <c r="CK20" s="379" t="str">
        <f ca="1">+IF(OFFSET('Sanitation Data'!$D$28,0,10*ROW('Sanitation Data'!D14))="","",OFFSET('Sanitation Data'!$D$28,0,10*ROW('Sanitation Data'!D14)))</f>
        <v/>
      </c>
      <c r="CL20" s="379" t="str">
        <f ca="1">+IF(OFFSET('Sanitation Data'!$D$29,0,10*ROW('Sanitation Data'!D14))="","",OFFSET('Sanitation Data'!$D$29,0,10*ROW('Sanitation Data'!D14)))</f>
        <v/>
      </c>
      <c r="CM20" s="379" t="str">
        <f ca="1">+IF(OFFSET('Sanitation Data'!$D$30,0,10*ROW('Sanitation Data'!D14))="","",OFFSET('Sanitation Data'!$D$30,0,10*ROW('Sanitation Data'!D14)))</f>
        <v/>
      </c>
      <c r="CN20" s="379" t="str">
        <f ca="1">+IF(OFFSET('Sanitation Data'!$D$31,0,10*ROW('Sanitation Data'!D14))="","",OFFSET('Sanitation Data'!$D$31,0,10*ROW('Sanitation Data'!D14)))</f>
        <v/>
      </c>
      <c r="CO20" s="379" t="str">
        <f ca="1">+IF(OFFSET('Sanitation Data'!$D$32,0,10*ROW('Sanitation Data'!D14))="","",OFFSET('Sanitation Data'!$D$32,0,10*ROW('Sanitation Data'!D14)))</f>
        <v/>
      </c>
      <c r="CP20" s="379" t="str">
        <f ca="1">+IF(OFFSET('Sanitation Data'!$E$28,0,10*ROW('Sanitation Data'!E14))="","",OFFSET('Sanitation Data'!$E$28,0,10*ROW('Sanitation Data'!E14)))</f>
        <v/>
      </c>
      <c r="CQ20" s="379" t="str">
        <f ca="1">+IF(OFFSET('Sanitation Data'!$E$29,0,10*ROW('Sanitation Data'!E14))="","",OFFSET('Sanitation Data'!$E$29,0,10*ROW('Sanitation Data'!E14)))</f>
        <v/>
      </c>
      <c r="CR20" s="379" t="str">
        <f ca="1">+IF(OFFSET('Sanitation Data'!$E$30,0,10*ROW('Sanitation Data'!E14))="","",OFFSET('Sanitation Data'!$E$30,0,10*ROW('Sanitation Data'!E14)))</f>
        <v/>
      </c>
      <c r="CS20" s="379" t="str">
        <f ca="1">+IF(OFFSET('Sanitation Data'!$E$31,0,10*ROW('Sanitation Data'!E14))="","",OFFSET('Sanitation Data'!$E$31,0,10*ROW('Sanitation Data'!E14)))</f>
        <v/>
      </c>
      <c r="CT20" s="379" t="str">
        <f ca="1">+IF(OFFSET('Sanitation Data'!$E$32,0,10*ROW('Sanitation Data'!E14))="","",OFFSET('Sanitation Data'!$E$32,0,10*ROW('Sanitation Data'!E14)))</f>
        <v/>
      </c>
      <c r="CU20" s="379" t="str">
        <f ca="1">+IF(OFFSET('Sanitation Data'!$F$28,0,10*ROW('Sanitation Data'!F14))="","",OFFSET('Sanitation Data'!$F$28,0,10*ROW('Sanitation Data'!F14)))</f>
        <v/>
      </c>
      <c r="CV20" s="379" t="str">
        <f ca="1">+IF(OFFSET('Sanitation Data'!$F$29,0,10*ROW('Sanitation Data'!F14))="","",OFFSET('Sanitation Data'!$F$29,0,10*ROW('Sanitation Data'!F14)))</f>
        <v/>
      </c>
      <c r="CW20" s="379" t="str">
        <f ca="1">+IF(OFFSET('Sanitation Data'!$F$30,0,10*ROW('Sanitation Data'!F14))="","",OFFSET('Sanitation Data'!$F$30,0,10*ROW('Sanitation Data'!F14)))</f>
        <v/>
      </c>
      <c r="CX20" s="379" t="str">
        <f ca="1">+IF(OFFSET('Sanitation Data'!$F$31,0,10*ROW('Sanitation Data'!F14))="","",OFFSET('Sanitation Data'!$F$31,0,10*ROW('Sanitation Data'!F14)))</f>
        <v/>
      </c>
      <c r="CY20" s="379" t="str">
        <f ca="1">+IF(OFFSET('Sanitation Data'!$F$32,0,10*ROW('Sanitation Data'!F14))="","",OFFSET('Sanitation Data'!$F$32,0,10*ROW('Sanitation Data'!F14)))</f>
        <v/>
      </c>
      <c r="CZ20" s="379" t="str">
        <f ca="1">+IF(OFFSET('Sanitation Data'!$G$28,0,10*ROW('Sanitation Data'!G14))="","",OFFSET('Sanitation Data'!$G$28,0,10*ROW('Sanitation Data'!G14)))</f>
        <v/>
      </c>
      <c r="DA20" s="379" t="str">
        <f ca="1">+IF(OFFSET('Sanitation Data'!$G$29,0,10*ROW('Sanitation Data'!G14))="","",OFFSET('Sanitation Data'!$G$29,0,10*ROW('Sanitation Data'!G14)))</f>
        <v/>
      </c>
      <c r="DB20" s="379" t="str">
        <f ca="1">+IF(OFFSET('Sanitation Data'!$G$30,0,10*ROW('Sanitation Data'!G14))="","",OFFSET('Sanitation Data'!$G$30,0,10*ROW('Sanitation Data'!G14)))</f>
        <v/>
      </c>
      <c r="DC20" s="379" t="str">
        <f ca="1">+IF(OFFSET('Sanitation Data'!$G$31,0,10*ROW('Sanitation Data'!G14))="","",OFFSET('Sanitation Data'!$G$31,0,10*ROW('Sanitation Data'!G14)))</f>
        <v/>
      </c>
      <c r="DD20" s="379" t="str">
        <f ca="1">+IF(OFFSET('Sanitation Data'!$G$32,0,10*ROW('Sanitation Data'!G14))="","",OFFSET('Sanitation Data'!$G$32,0,10*ROW('Sanitation Data'!G14)))</f>
        <v/>
      </c>
      <c r="DE20" s="379" t="str">
        <f ca="1">+IF(OFFSET('Sanitation Data'!$H$28,0,10*ROW('Sanitation Data'!H14))="","",OFFSET('Sanitation Data'!$H$28,0,10*ROW('Sanitation Data'!H14)))</f>
        <v/>
      </c>
      <c r="DF20" s="379" t="str">
        <f ca="1">+IF(OFFSET('Sanitation Data'!$H$29,0,10*ROW('Sanitation Data'!H14))="","",OFFSET('Sanitation Data'!$H$29,0,10*ROW('Sanitation Data'!H14)))</f>
        <v/>
      </c>
      <c r="DG20" s="379" t="str">
        <f ca="1">+IF(OFFSET('Sanitation Data'!$H$30,0,10*ROW('Sanitation Data'!H14))="","",OFFSET('Sanitation Data'!$H$30,0,10*ROW('Sanitation Data'!H14)))</f>
        <v/>
      </c>
      <c r="DH20" s="379" t="str">
        <f ca="1">+IF(OFFSET('Sanitation Data'!$H$31,0,10*ROW('Sanitation Data'!H14))="","",OFFSET('Sanitation Data'!$H$31,0,10*ROW('Sanitation Data'!H14)))</f>
        <v/>
      </c>
      <c r="DI20" s="379" t="str">
        <f ca="1">+IF(OFFSET('Sanitation Data'!$H$32,0,10*ROW('Sanitation Data'!H14))="","",OFFSET('Sanitation Data'!$H$32,0,10*ROW('Sanitation Data'!H14)))</f>
        <v/>
      </c>
      <c r="DJ20" s="379" t="str">
        <f ca="1">+IF(OFFSET('Sanitation Data'!$I$28,0,10*ROW('Sanitation Data'!I14))="","",OFFSET('Sanitation Data'!$I$28,0,10*ROW('Sanitation Data'!I14)))</f>
        <v/>
      </c>
      <c r="DK20" s="379" t="str">
        <f ca="1">+IF(OFFSET('Sanitation Data'!$I$29,0,10*ROW('Sanitation Data'!I14))="","",OFFSET('Sanitation Data'!$I$29,0,10*ROW('Sanitation Data'!I14)))</f>
        <v/>
      </c>
      <c r="DL20" s="379" t="str">
        <f ca="1">+IF(OFFSET('Sanitation Data'!$I$30,0,10*ROW('Sanitation Data'!I14))="","",OFFSET('Sanitation Data'!$I$30,0,10*ROW('Sanitation Data'!I14)))</f>
        <v/>
      </c>
      <c r="DM20" s="379" t="str">
        <f ca="1">+IF(OFFSET('Sanitation Data'!$I$31,0,10*ROW('Sanitation Data'!I14))="","",OFFSET('Sanitation Data'!$I$31,0,10*ROW('Sanitation Data'!I14)))</f>
        <v/>
      </c>
      <c r="DN20" s="379" t="str">
        <f ca="1">+IF(OFFSET('Sanitation Data'!$I$32,0,10*ROW('Sanitation Data'!I14))="","",OFFSET('Sanitation Data'!$I$32,0,10*ROW('Sanitation Data'!I14)))</f>
        <v/>
      </c>
      <c r="DO20" s="379" t="str">
        <f ca="1">+IF(OFFSET('Hygiene Data'!$D$11,0,10*ROW('Hygiene Data'!D14))="","",OFFSET('Hygiene Data'!$D$11,0,10*ROW('Hygiene Data'!D14)))</f>
        <v/>
      </c>
      <c r="DP20" s="379" t="str">
        <f ca="1">+IF(OFFSET('Hygiene Data'!$D$12,0,10*ROW('Hygiene Data'!D14))="","",OFFSET('Hygiene Data'!$D$12,0,10*ROW('Hygiene Data'!D14)))</f>
        <v/>
      </c>
      <c r="DQ20" s="379" t="str">
        <f ca="1">+IF(OFFSET('Hygiene Data'!$D$13,0,10*ROW('Hygiene Data'!D14))="","",OFFSET('Hygiene Data'!$D$13,0,10*ROW('Hygiene Data'!D14)))</f>
        <v/>
      </c>
      <c r="DR20" s="379" t="str">
        <f ca="1">+IF(OFFSET('Hygiene Data'!$E$11,0,10*ROW('Hygiene Data'!E14))="","",OFFSET('Hygiene Data'!$E$11,0,10*ROW('Hygiene Data'!E14)))</f>
        <v/>
      </c>
      <c r="DS20" s="379" t="str">
        <f ca="1">+IF(OFFSET('Hygiene Data'!$E$12,0,10*ROW('Hygiene Data'!E14))="","",OFFSET('Hygiene Data'!$E$12,0,10*ROW('Hygiene Data'!E14)))</f>
        <v/>
      </c>
      <c r="DT20" s="379" t="str">
        <f ca="1">+IF(OFFSET('Hygiene Data'!$E$13,0,10*ROW('Hygiene Data'!E14))="","",OFFSET('Hygiene Data'!$E$13,0,10*ROW('Hygiene Data'!E14)))</f>
        <v/>
      </c>
      <c r="DU20" s="379" t="str">
        <f ca="1">+IF(OFFSET('Hygiene Data'!$F$11,0,10*ROW('Hygiene Data'!F14))="","",OFFSET('Hygiene Data'!$F$11,0,10*ROW('Hygiene Data'!F14)))</f>
        <v/>
      </c>
      <c r="DV20" s="379" t="str">
        <f ca="1">+IF(OFFSET('Hygiene Data'!$F$12,0,10*ROW('Hygiene Data'!F14))="","",OFFSET('Hygiene Data'!$F$12,0,10*ROW('Hygiene Data'!F14)))</f>
        <v/>
      </c>
      <c r="DW20" s="379" t="str">
        <f ca="1">+IF(OFFSET('Hygiene Data'!$F$13,0,10*ROW('Hygiene Data'!F14))="","",OFFSET('Hygiene Data'!$F$13,0,10*ROW('Hygiene Data'!F14)))</f>
        <v/>
      </c>
      <c r="DX20" s="379" t="str">
        <f ca="1">+IF(OFFSET('Hygiene Data'!$G$11,0,10*ROW('Hygiene Data'!G14))="","",OFFSET('Hygiene Data'!$G$11,0,10*ROW('Hygiene Data'!G14)))</f>
        <v/>
      </c>
      <c r="DY20" s="379" t="str">
        <f ca="1">+IF(OFFSET('Hygiene Data'!$G$12,0,10*ROW('Hygiene Data'!G14))="","",OFFSET('Hygiene Data'!$G$12,0,10*ROW('Hygiene Data'!G14)))</f>
        <v/>
      </c>
      <c r="DZ20" s="379" t="str">
        <f ca="1">+IF(OFFSET('Hygiene Data'!$G$13,0,10*ROW('Hygiene Data'!G14))="","",OFFSET('Hygiene Data'!$G$13,0,10*ROW('Hygiene Data'!G14)))</f>
        <v/>
      </c>
      <c r="EA20" s="379" t="str">
        <f ca="1">+IF(OFFSET('Hygiene Data'!$H$11,0,10*ROW('Hygiene Data'!H14))="","",OFFSET('Hygiene Data'!$H$11,0,10*ROW('Hygiene Data'!H14)))</f>
        <v/>
      </c>
      <c r="EB20" s="379" t="str">
        <f ca="1">+IF(OFFSET('Hygiene Data'!$H$12,0,10*ROW('Hygiene Data'!H14))="","",OFFSET('Hygiene Data'!$H$12,0,10*ROW('Hygiene Data'!H14)))</f>
        <v/>
      </c>
      <c r="EC20" s="379" t="str">
        <f ca="1">+IF(OFFSET('Hygiene Data'!$H$13,0,10*ROW('Hygiene Data'!H14))="","",OFFSET('Hygiene Data'!$H$13,0,10*ROW('Hygiene Data'!H14)))</f>
        <v/>
      </c>
      <c r="ED20" s="379" t="str">
        <f ca="1">+IF(OFFSET('Hygiene Data'!$I$11,0,10*ROW('Hygiene Data'!I14))="","",OFFSET('Hygiene Data'!$I$11,0,10*ROW('Hygiene Data'!I14)))</f>
        <v/>
      </c>
      <c r="EE20" s="379" t="str">
        <f ca="1">+IF(OFFSET('Hygiene Data'!$I$12,0,10*ROW('Hygiene Data'!I14))="","",OFFSET('Hygiene Data'!$I$12,0,10*ROW('Hygiene Data'!I14)))</f>
        <v/>
      </c>
      <c r="EF20" s="379" t="str">
        <f ca="1">+IF(OFFSET('Hygiene Data'!$I$13,0,10*ROW('Hygiene Data'!I14))="","",OFFSET('Hygiene Data'!$I$13,0,10*ROW('Hygiene Data'!I14)))</f>
        <v/>
      </c>
    </row>
    <row r="21" spans="1:136" x14ac:dyDescent="0.25">
      <c r="A21" s="488" t="str">
        <f ca="1">+IF(OFFSET('Water Data'!$B$2,0,10*ROW('Water Data'!E15))="","",OFFSET('Water Data'!$B$2,0,10*ROW('Water Data'!E15)))</f>
        <v/>
      </c>
      <c r="B21" s="48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5" t="str">
        <f t="shared" ca="1" si="0"/>
        <v/>
      </c>
      <c r="D21" s="51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9" t="str">
        <f ca="1">+IF(OFFSET('Water Data'!$D$27,0,10*ROW('Water Data'!D15))="","",OFFSET('Water Data'!$D$27,0,10*ROW('Water Data'!D15)))</f>
        <v/>
      </c>
      <c r="BT21" s="379" t="str">
        <f ca="1">+IF(OFFSET('Water Data'!$D$28,0,10*ROW('Water Data'!D15))="","",OFFSET('Water Data'!$D$28,0,10*ROW('Water Data'!D15)))</f>
        <v/>
      </c>
      <c r="BU21" s="379" t="str">
        <f ca="1">+IF(OFFSET('Water Data'!$D$29,0,10*ROW('Water Data'!D15))="","",OFFSET('Water Data'!$D$29,0,10*ROW('Water Data'!D15)))</f>
        <v/>
      </c>
      <c r="BV21" s="379" t="str">
        <f ca="1">+IF(OFFSET('Water Data'!$E$27,0,10*ROW('Water Data'!E15))="","",OFFSET('Water Data'!$E$27,0,10*ROW('Water Data'!E15)))</f>
        <v/>
      </c>
      <c r="BW21" s="379" t="str">
        <f ca="1">+IF(OFFSET('Water Data'!$E$28,0,10*ROW('Water Data'!E15))="","",OFFSET('Water Data'!$E$28,0,10*ROW('Water Data'!E15)))</f>
        <v/>
      </c>
      <c r="BX21" s="379" t="str">
        <f ca="1">+IF(OFFSET('Water Data'!$E$29,0,10*ROW('Water Data'!E15))="","",OFFSET('Water Data'!$E$29,0,10*ROW('Water Data'!E15)))</f>
        <v/>
      </c>
      <c r="BY21" s="379" t="str">
        <f ca="1">+IF(OFFSET('Water Data'!$F$27,0,10*ROW('Water Data'!F15))="","",OFFSET('Water Data'!$F$27,0,10*ROW('Water Data'!F15)))</f>
        <v/>
      </c>
      <c r="BZ21" s="379" t="str">
        <f ca="1">+IF(OFFSET('Water Data'!$F$28,0,10*ROW('Water Data'!F15))="","",OFFSET('Water Data'!$F$28,0,10*ROW('Water Data'!F15)))</f>
        <v/>
      </c>
      <c r="CA21" s="379" t="str">
        <f ca="1">+IF(OFFSET('Water Data'!$F$29,0,10*ROW('Water Data'!F15))="","",OFFSET('Water Data'!$F$29,0,10*ROW('Water Data'!F15)))</f>
        <v/>
      </c>
      <c r="CB21" s="379" t="str">
        <f ca="1">+IF(OFFSET('Water Data'!$G$27,0,10*ROW('Water Data'!G15))="","",OFFSET('Water Data'!$G$27,0,10*ROW('Water Data'!G15)))</f>
        <v/>
      </c>
      <c r="CC21" s="379" t="str">
        <f ca="1">+IF(OFFSET('Water Data'!$G$28,0,10*ROW('Water Data'!G15))="","",OFFSET('Water Data'!$G$28,0,10*ROW('Water Data'!G15)))</f>
        <v/>
      </c>
      <c r="CD21" s="379" t="str">
        <f ca="1">+IF(OFFSET('Water Data'!$G$29,0,10*ROW('Water Data'!G15))="","",OFFSET('Water Data'!$G$29,0,10*ROW('Water Data'!G15)))</f>
        <v/>
      </c>
      <c r="CE21" s="379" t="str">
        <f ca="1">+IF(OFFSET('Water Data'!$H$27,0,10*ROW('Water Data'!H15))="","",OFFSET('Water Data'!$H$27,0,10*ROW('Water Data'!H15)))</f>
        <v/>
      </c>
      <c r="CF21" s="379" t="str">
        <f ca="1">+IF(OFFSET('Water Data'!$H$28,0,10*ROW('Water Data'!H15))="","",OFFSET('Water Data'!$H$28,0,10*ROW('Water Data'!H15)))</f>
        <v/>
      </c>
      <c r="CG21" s="379" t="str">
        <f ca="1">+IF(OFFSET('Water Data'!$H$29,0,10*ROW('Water Data'!H15))="","",OFFSET('Water Data'!$H$29,0,10*ROW('Water Data'!H15)))</f>
        <v/>
      </c>
      <c r="CH21" s="379" t="str">
        <f ca="1">+IF(OFFSET('Water Data'!$I$27,0,10*ROW('Water Data'!I15))="","",OFFSET('Water Data'!$I$27,0,10*ROW('Water Data'!I15)))</f>
        <v/>
      </c>
      <c r="CI21" s="379" t="str">
        <f ca="1">+IF(OFFSET('Water Data'!$I$28,0,10*ROW('Water Data'!I15))="","",OFFSET('Water Data'!$I$28,0,10*ROW('Water Data'!I15)))</f>
        <v/>
      </c>
      <c r="CJ21" s="379" t="str">
        <f ca="1">+IF(OFFSET('Water Data'!$I$29,0,10*ROW('Water Data'!I15))="","",OFFSET('Water Data'!$I$29,0,10*ROW('Water Data'!I15)))</f>
        <v/>
      </c>
      <c r="CK21" s="379" t="str">
        <f ca="1">+IF(OFFSET('Sanitation Data'!$D$28,0,10*ROW('Sanitation Data'!D15))="","",OFFSET('Sanitation Data'!$D$28,0,10*ROW('Sanitation Data'!D15)))</f>
        <v/>
      </c>
      <c r="CL21" s="379" t="str">
        <f ca="1">+IF(OFFSET('Sanitation Data'!$D$29,0,10*ROW('Sanitation Data'!D15))="","",OFFSET('Sanitation Data'!$D$29,0,10*ROW('Sanitation Data'!D15)))</f>
        <v/>
      </c>
      <c r="CM21" s="379" t="str">
        <f ca="1">+IF(OFFSET('Sanitation Data'!$D$30,0,10*ROW('Sanitation Data'!D15))="","",OFFSET('Sanitation Data'!$D$30,0,10*ROW('Sanitation Data'!D15)))</f>
        <v/>
      </c>
      <c r="CN21" s="379" t="str">
        <f ca="1">+IF(OFFSET('Sanitation Data'!$D$31,0,10*ROW('Sanitation Data'!D15))="","",OFFSET('Sanitation Data'!$D$31,0,10*ROW('Sanitation Data'!D15)))</f>
        <v/>
      </c>
      <c r="CO21" s="379" t="str">
        <f ca="1">+IF(OFFSET('Sanitation Data'!$D$32,0,10*ROW('Sanitation Data'!D15))="","",OFFSET('Sanitation Data'!$D$32,0,10*ROW('Sanitation Data'!D15)))</f>
        <v/>
      </c>
      <c r="CP21" s="379" t="str">
        <f ca="1">+IF(OFFSET('Sanitation Data'!$E$28,0,10*ROW('Sanitation Data'!E15))="","",OFFSET('Sanitation Data'!$E$28,0,10*ROW('Sanitation Data'!E15)))</f>
        <v/>
      </c>
      <c r="CQ21" s="379" t="str">
        <f ca="1">+IF(OFFSET('Sanitation Data'!$E$29,0,10*ROW('Sanitation Data'!E15))="","",OFFSET('Sanitation Data'!$E$29,0,10*ROW('Sanitation Data'!E15)))</f>
        <v/>
      </c>
      <c r="CR21" s="379" t="str">
        <f ca="1">+IF(OFFSET('Sanitation Data'!$E$30,0,10*ROW('Sanitation Data'!E15))="","",OFFSET('Sanitation Data'!$E$30,0,10*ROW('Sanitation Data'!E15)))</f>
        <v/>
      </c>
      <c r="CS21" s="379" t="str">
        <f ca="1">+IF(OFFSET('Sanitation Data'!$E$31,0,10*ROW('Sanitation Data'!E15))="","",OFFSET('Sanitation Data'!$E$31,0,10*ROW('Sanitation Data'!E15)))</f>
        <v/>
      </c>
      <c r="CT21" s="379" t="str">
        <f ca="1">+IF(OFFSET('Sanitation Data'!$E$32,0,10*ROW('Sanitation Data'!E15))="","",OFFSET('Sanitation Data'!$E$32,0,10*ROW('Sanitation Data'!E15)))</f>
        <v/>
      </c>
      <c r="CU21" s="379" t="str">
        <f ca="1">+IF(OFFSET('Sanitation Data'!$F$28,0,10*ROW('Sanitation Data'!F15))="","",OFFSET('Sanitation Data'!$F$28,0,10*ROW('Sanitation Data'!F15)))</f>
        <v/>
      </c>
      <c r="CV21" s="379" t="str">
        <f ca="1">+IF(OFFSET('Sanitation Data'!$F$29,0,10*ROW('Sanitation Data'!F15))="","",OFFSET('Sanitation Data'!$F$29,0,10*ROW('Sanitation Data'!F15)))</f>
        <v/>
      </c>
      <c r="CW21" s="379" t="str">
        <f ca="1">+IF(OFFSET('Sanitation Data'!$F$30,0,10*ROW('Sanitation Data'!F15))="","",OFFSET('Sanitation Data'!$F$30,0,10*ROW('Sanitation Data'!F15)))</f>
        <v/>
      </c>
      <c r="CX21" s="379" t="str">
        <f ca="1">+IF(OFFSET('Sanitation Data'!$F$31,0,10*ROW('Sanitation Data'!F15))="","",OFFSET('Sanitation Data'!$F$31,0,10*ROW('Sanitation Data'!F15)))</f>
        <v/>
      </c>
      <c r="CY21" s="379" t="str">
        <f ca="1">+IF(OFFSET('Sanitation Data'!$F$32,0,10*ROW('Sanitation Data'!F15))="","",OFFSET('Sanitation Data'!$F$32,0,10*ROW('Sanitation Data'!F15)))</f>
        <v/>
      </c>
      <c r="CZ21" s="379" t="str">
        <f ca="1">+IF(OFFSET('Sanitation Data'!$G$28,0,10*ROW('Sanitation Data'!G15))="","",OFFSET('Sanitation Data'!$G$28,0,10*ROW('Sanitation Data'!G15)))</f>
        <v/>
      </c>
      <c r="DA21" s="379" t="str">
        <f ca="1">+IF(OFFSET('Sanitation Data'!$G$29,0,10*ROW('Sanitation Data'!G15))="","",OFFSET('Sanitation Data'!$G$29,0,10*ROW('Sanitation Data'!G15)))</f>
        <v/>
      </c>
      <c r="DB21" s="379" t="str">
        <f ca="1">+IF(OFFSET('Sanitation Data'!$G$30,0,10*ROW('Sanitation Data'!G15))="","",OFFSET('Sanitation Data'!$G$30,0,10*ROW('Sanitation Data'!G15)))</f>
        <v/>
      </c>
      <c r="DC21" s="379" t="str">
        <f ca="1">+IF(OFFSET('Sanitation Data'!$G$31,0,10*ROW('Sanitation Data'!G15))="","",OFFSET('Sanitation Data'!$G$31,0,10*ROW('Sanitation Data'!G15)))</f>
        <v/>
      </c>
      <c r="DD21" s="379" t="str">
        <f ca="1">+IF(OFFSET('Sanitation Data'!$G$32,0,10*ROW('Sanitation Data'!G15))="","",OFFSET('Sanitation Data'!$G$32,0,10*ROW('Sanitation Data'!G15)))</f>
        <v/>
      </c>
      <c r="DE21" s="379" t="str">
        <f ca="1">+IF(OFFSET('Sanitation Data'!$H$28,0,10*ROW('Sanitation Data'!H15))="","",OFFSET('Sanitation Data'!$H$28,0,10*ROW('Sanitation Data'!H15)))</f>
        <v/>
      </c>
      <c r="DF21" s="379" t="str">
        <f ca="1">+IF(OFFSET('Sanitation Data'!$H$29,0,10*ROW('Sanitation Data'!H15))="","",OFFSET('Sanitation Data'!$H$29,0,10*ROW('Sanitation Data'!H15)))</f>
        <v/>
      </c>
      <c r="DG21" s="379" t="str">
        <f ca="1">+IF(OFFSET('Sanitation Data'!$H$30,0,10*ROW('Sanitation Data'!H15))="","",OFFSET('Sanitation Data'!$H$30,0,10*ROW('Sanitation Data'!H15)))</f>
        <v/>
      </c>
      <c r="DH21" s="379" t="str">
        <f ca="1">+IF(OFFSET('Sanitation Data'!$H$31,0,10*ROW('Sanitation Data'!H15))="","",OFFSET('Sanitation Data'!$H$31,0,10*ROW('Sanitation Data'!H15)))</f>
        <v/>
      </c>
      <c r="DI21" s="379" t="str">
        <f ca="1">+IF(OFFSET('Sanitation Data'!$H$32,0,10*ROW('Sanitation Data'!H15))="","",OFFSET('Sanitation Data'!$H$32,0,10*ROW('Sanitation Data'!H15)))</f>
        <v/>
      </c>
      <c r="DJ21" s="379" t="str">
        <f ca="1">+IF(OFFSET('Sanitation Data'!$I$28,0,10*ROW('Sanitation Data'!I15))="","",OFFSET('Sanitation Data'!$I$28,0,10*ROW('Sanitation Data'!I15)))</f>
        <v/>
      </c>
      <c r="DK21" s="379" t="str">
        <f ca="1">+IF(OFFSET('Sanitation Data'!$I$29,0,10*ROW('Sanitation Data'!I15))="","",OFFSET('Sanitation Data'!$I$29,0,10*ROW('Sanitation Data'!I15)))</f>
        <v/>
      </c>
      <c r="DL21" s="379" t="str">
        <f ca="1">+IF(OFFSET('Sanitation Data'!$I$30,0,10*ROW('Sanitation Data'!I15))="","",OFFSET('Sanitation Data'!$I$30,0,10*ROW('Sanitation Data'!I15)))</f>
        <v/>
      </c>
      <c r="DM21" s="379" t="str">
        <f ca="1">+IF(OFFSET('Sanitation Data'!$I$31,0,10*ROW('Sanitation Data'!I15))="","",OFFSET('Sanitation Data'!$I$31,0,10*ROW('Sanitation Data'!I15)))</f>
        <v/>
      </c>
      <c r="DN21" s="379" t="str">
        <f ca="1">+IF(OFFSET('Sanitation Data'!$I$32,0,10*ROW('Sanitation Data'!I15))="","",OFFSET('Sanitation Data'!$I$32,0,10*ROW('Sanitation Data'!I15)))</f>
        <v/>
      </c>
      <c r="DO21" s="379" t="str">
        <f ca="1">+IF(OFFSET('Hygiene Data'!$D$11,0,10*ROW('Hygiene Data'!D15))="","",OFFSET('Hygiene Data'!$D$11,0,10*ROW('Hygiene Data'!D15)))</f>
        <v/>
      </c>
      <c r="DP21" s="379" t="str">
        <f ca="1">+IF(OFFSET('Hygiene Data'!$D$12,0,10*ROW('Hygiene Data'!D15))="","",OFFSET('Hygiene Data'!$D$12,0,10*ROW('Hygiene Data'!D15)))</f>
        <v/>
      </c>
      <c r="DQ21" s="379" t="str">
        <f ca="1">+IF(OFFSET('Hygiene Data'!$D$13,0,10*ROW('Hygiene Data'!D15))="","",OFFSET('Hygiene Data'!$D$13,0,10*ROW('Hygiene Data'!D15)))</f>
        <v/>
      </c>
      <c r="DR21" s="379" t="str">
        <f ca="1">+IF(OFFSET('Hygiene Data'!$E$11,0,10*ROW('Hygiene Data'!E15))="","",OFFSET('Hygiene Data'!$E$11,0,10*ROW('Hygiene Data'!E15)))</f>
        <v/>
      </c>
      <c r="DS21" s="379" t="str">
        <f ca="1">+IF(OFFSET('Hygiene Data'!$E$12,0,10*ROW('Hygiene Data'!E15))="","",OFFSET('Hygiene Data'!$E$12,0,10*ROW('Hygiene Data'!E15)))</f>
        <v/>
      </c>
      <c r="DT21" s="379" t="str">
        <f ca="1">+IF(OFFSET('Hygiene Data'!$E$13,0,10*ROW('Hygiene Data'!E15))="","",OFFSET('Hygiene Data'!$E$13,0,10*ROW('Hygiene Data'!E15)))</f>
        <v/>
      </c>
      <c r="DU21" s="379" t="str">
        <f ca="1">+IF(OFFSET('Hygiene Data'!$F$11,0,10*ROW('Hygiene Data'!F15))="","",OFFSET('Hygiene Data'!$F$11,0,10*ROW('Hygiene Data'!F15)))</f>
        <v/>
      </c>
      <c r="DV21" s="379" t="str">
        <f ca="1">+IF(OFFSET('Hygiene Data'!$F$12,0,10*ROW('Hygiene Data'!F15))="","",OFFSET('Hygiene Data'!$F$12,0,10*ROW('Hygiene Data'!F15)))</f>
        <v/>
      </c>
      <c r="DW21" s="379" t="str">
        <f ca="1">+IF(OFFSET('Hygiene Data'!$F$13,0,10*ROW('Hygiene Data'!F15))="","",OFFSET('Hygiene Data'!$F$13,0,10*ROW('Hygiene Data'!F15)))</f>
        <v/>
      </c>
      <c r="DX21" s="379" t="str">
        <f ca="1">+IF(OFFSET('Hygiene Data'!$G$11,0,10*ROW('Hygiene Data'!G15))="","",OFFSET('Hygiene Data'!$G$11,0,10*ROW('Hygiene Data'!G15)))</f>
        <v/>
      </c>
      <c r="DY21" s="379" t="str">
        <f ca="1">+IF(OFFSET('Hygiene Data'!$G$12,0,10*ROW('Hygiene Data'!G15))="","",OFFSET('Hygiene Data'!$G$12,0,10*ROW('Hygiene Data'!G15)))</f>
        <v/>
      </c>
      <c r="DZ21" s="379" t="str">
        <f ca="1">+IF(OFFSET('Hygiene Data'!$G$13,0,10*ROW('Hygiene Data'!G15))="","",OFFSET('Hygiene Data'!$G$13,0,10*ROW('Hygiene Data'!G15)))</f>
        <v/>
      </c>
      <c r="EA21" s="379" t="str">
        <f ca="1">+IF(OFFSET('Hygiene Data'!$H$11,0,10*ROW('Hygiene Data'!H15))="","",OFFSET('Hygiene Data'!$H$11,0,10*ROW('Hygiene Data'!H15)))</f>
        <v/>
      </c>
      <c r="EB21" s="379" t="str">
        <f ca="1">+IF(OFFSET('Hygiene Data'!$H$12,0,10*ROW('Hygiene Data'!H15))="","",OFFSET('Hygiene Data'!$H$12,0,10*ROW('Hygiene Data'!H15)))</f>
        <v/>
      </c>
      <c r="EC21" s="379" t="str">
        <f ca="1">+IF(OFFSET('Hygiene Data'!$H$13,0,10*ROW('Hygiene Data'!H15))="","",OFFSET('Hygiene Data'!$H$13,0,10*ROW('Hygiene Data'!H15)))</f>
        <v/>
      </c>
      <c r="ED21" s="379" t="str">
        <f ca="1">+IF(OFFSET('Hygiene Data'!$I$11,0,10*ROW('Hygiene Data'!I15))="","",OFFSET('Hygiene Data'!$I$11,0,10*ROW('Hygiene Data'!I15)))</f>
        <v/>
      </c>
      <c r="EE21" s="379" t="str">
        <f ca="1">+IF(OFFSET('Hygiene Data'!$I$12,0,10*ROW('Hygiene Data'!I15))="","",OFFSET('Hygiene Data'!$I$12,0,10*ROW('Hygiene Data'!I15)))</f>
        <v/>
      </c>
      <c r="EF21" s="379" t="str">
        <f ca="1">+IF(OFFSET('Hygiene Data'!$I$13,0,10*ROW('Hygiene Data'!I15))="","",OFFSET('Hygiene Data'!$I$13,0,10*ROW('Hygiene Data'!I15)))</f>
        <v/>
      </c>
    </row>
    <row r="22" spans="1:136" x14ac:dyDescent="0.25">
      <c r="A22" s="488" t="str">
        <f ca="1">+IF(OFFSET('Water Data'!$B$2,0,10*ROW('Water Data'!E16))="","",OFFSET('Water Data'!$B$2,0,10*ROW('Water Data'!E16)))</f>
        <v/>
      </c>
      <c r="B22" s="48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5" t="str">
        <f t="shared" ca="1" si="0"/>
        <v/>
      </c>
      <c r="D22" s="51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9" t="str">
        <f ca="1">+IF(OFFSET('Water Data'!$D$27,0,10*ROW('Water Data'!D16))="","",OFFSET('Water Data'!$D$27,0,10*ROW('Water Data'!D16)))</f>
        <v/>
      </c>
      <c r="BT22" s="379" t="str">
        <f ca="1">+IF(OFFSET('Water Data'!$D$28,0,10*ROW('Water Data'!D16))="","",OFFSET('Water Data'!$D$28,0,10*ROW('Water Data'!D16)))</f>
        <v/>
      </c>
      <c r="BU22" s="379" t="str">
        <f ca="1">+IF(OFFSET('Water Data'!$D$29,0,10*ROW('Water Data'!D16))="","",OFFSET('Water Data'!$D$29,0,10*ROW('Water Data'!D16)))</f>
        <v/>
      </c>
      <c r="BV22" s="379" t="str">
        <f ca="1">+IF(OFFSET('Water Data'!$E$27,0,10*ROW('Water Data'!E16))="","",OFFSET('Water Data'!$E$27,0,10*ROW('Water Data'!E16)))</f>
        <v/>
      </c>
      <c r="BW22" s="379" t="str">
        <f ca="1">+IF(OFFSET('Water Data'!$E$28,0,10*ROW('Water Data'!E16))="","",OFFSET('Water Data'!$E$28,0,10*ROW('Water Data'!E16)))</f>
        <v/>
      </c>
      <c r="BX22" s="379" t="str">
        <f ca="1">+IF(OFFSET('Water Data'!$E$29,0,10*ROW('Water Data'!E16))="","",OFFSET('Water Data'!$E$29,0,10*ROW('Water Data'!E16)))</f>
        <v/>
      </c>
      <c r="BY22" s="379" t="str">
        <f ca="1">+IF(OFFSET('Water Data'!$F$27,0,10*ROW('Water Data'!F16))="","",OFFSET('Water Data'!$F$27,0,10*ROW('Water Data'!F16)))</f>
        <v/>
      </c>
      <c r="BZ22" s="379" t="str">
        <f ca="1">+IF(OFFSET('Water Data'!$F$28,0,10*ROW('Water Data'!F16))="","",OFFSET('Water Data'!$F$28,0,10*ROW('Water Data'!F16)))</f>
        <v/>
      </c>
      <c r="CA22" s="379" t="str">
        <f ca="1">+IF(OFFSET('Water Data'!$F$29,0,10*ROW('Water Data'!F16))="","",OFFSET('Water Data'!$F$29,0,10*ROW('Water Data'!F16)))</f>
        <v/>
      </c>
      <c r="CB22" s="379" t="str">
        <f ca="1">+IF(OFFSET('Water Data'!$G$27,0,10*ROW('Water Data'!G16))="","",OFFSET('Water Data'!$G$27,0,10*ROW('Water Data'!G16)))</f>
        <v/>
      </c>
      <c r="CC22" s="379" t="str">
        <f ca="1">+IF(OFFSET('Water Data'!$G$28,0,10*ROW('Water Data'!G16))="","",OFFSET('Water Data'!$G$28,0,10*ROW('Water Data'!G16)))</f>
        <v/>
      </c>
      <c r="CD22" s="379" t="str">
        <f ca="1">+IF(OFFSET('Water Data'!$G$29,0,10*ROW('Water Data'!G16))="","",OFFSET('Water Data'!$G$29,0,10*ROW('Water Data'!G16)))</f>
        <v/>
      </c>
      <c r="CE22" s="379" t="str">
        <f ca="1">+IF(OFFSET('Water Data'!$H$27,0,10*ROW('Water Data'!H16))="","",OFFSET('Water Data'!$H$27,0,10*ROW('Water Data'!H16)))</f>
        <v/>
      </c>
      <c r="CF22" s="379" t="str">
        <f ca="1">+IF(OFFSET('Water Data'!$H$28,0,10*ROW('Water Data'!H16))="","",OFFSET('Water Data'!$H$28,0,10*ROW('Water Data'!H16)))</f>
        <v/>
      </c>
      <c r="CG22" s="379" t="str">
        <f ca="1">+IF(OFFSET('Water Data'!$H$29,0,10*ROW('Water Data'!H16))="","",OFFSET('Water Data'!$H$29,0,10*ROW('Water Data'!H16)))</f>
        <v/>
      </c>
      <c r="CH22" s="379" t="str">
        <f ca="1">+IF(OFFSET('Water Data'!$I$27,0,10*ROW('Water Data'!I16))="","",OFFSET('Water Data'!$I$27,0,10*ROW('Water Data'!I16)))</f>
        <v/>
      </c>
      <c r="CI22" s="379" t="str">
        <f ca="1">+IF(OFFSET('Water Data'!$I$28,0,10*ROW('Water Data'!I16))="","",OFFSET('Water Data'!$I$28,0,10*ROW('Water Data'!I16)))</f>
        <v/>
      </c>
      <c r="CJ22" s="379" t="str">
        <f ca="1">+IF(OFFSET('Water Data'!$I$29,0,10*ROW('Water Data'!I16))="","",OFFSET('Water Data'!$I$29,0,10*ROW('Water Data'!I16)))</f>
        <v/>
      </c>
      <c r="CK22" s="379" t="str">
        <f ca="1">+IF(OFFSET('Sanitation Data'!$D$28,0,10*ROW('Sanitation Data'!D16))="","",OFFSET('Sanitation Data'!$D$28,0,10*ROW('Sanitation Data'!D16)))</f>
        <v/>
      </c>
      <c r="CL22" s="379" t="str">
        <f ca="1">+IF(OFFSET('Sanitation Data'!$D$29,0,10*ROW('Sanitation Data'!D16))="","",OFFSET('Sanitation Data'!$D$29,0,10*ROW('Sanitation Data'!D16)))</f>
        <v/>
      </c>
      <c r="CM22" s="379" t="str">
        <f ca="1">+IF(OFFSET('Sanitation Data'!$D$30,0,10*ROW('Sanitation Data'!D16))="","",OFFSET('Sanitation Data'!$D$30,0,10*ROW('Sanitation Data'!D16)))</f>
        <v/>
      </c>
      <c r="CN22" s="379" t="str">
        <f ca="1">+IF(OFFSET('Sanitation Data'!$D$31,0,10*ROW('Sanitation Data'!D16))="","",OFFSET('Sanitation Data'!$D$31,0,10*ROW('Sanitation Data'!D16)))</f>
        <v/>
      </c>
      <c r="CO22" s="379" t="str">
        <f ca="1">+IF(OFFSET('Sanitation Data'!$D$32,0,10*ROW('Sanitation Data'!D16))="","",OFFSET('Sanitation Data'!$D$32,0,10*ROW('Sanitation Data'!D16)))</f>
        <v/>
      </c>
      <c r="CP22" s="379" t="str">
        <f ca="1">+IF(OFFSET('Sanitation Data'!$E$28,0,10*ROW('Sanitation Data'!E16))="","",OFFSET('Sanitation Data'!$E$28,0,10*ROW('Sanitation Data'!E16)))</f>
        <v/>
      </c>
      <c r="CQ22" s="379" t="str">
        <f ca="1">+IF(OFFSET('Sanitation Data'!$E$29,0,10*ROW('Sanitation Data'!E16))="","",OFFSET('Sanitation Data'!$E$29,0,10*ROW('Sanitation Data'!E16)))</f>
        <v/>
      </c>
      <c r="CR22" s="379" t="str">
        <f ca="1">+IF(OFFSET('Sanitation Data'!$E$30,0,10*ROW('Sanitation Data'!E16))="","",OFFSET('Sanitation Data'!$E$30,0,10*ROW('Sanitation Data'!E16)))</f>
        <v/>
      </c>
      <c r="CS22" s="379" t="str">
        <f ca="1">+IF(OFFSET('Sanitation Data'!$E$31,0,10*ROW('Sanitation Data'!E16))="","",OFFSET('Sanitation Data'!$E$31,0,10*ROW('Sanitation Data'!E16)))</f>
        <v/>
      </c>
      <c r="CT22" s="379" t="str">
        <f ca="1">+IF(OFFSET('Sanitation Data'!$E$32,0,10*ROW('Sanitation Data'!E16))="","",OFFSET('Sanitation Data'!$E$32,0,10*ROW('Sanitation Data'!E16)))</f>
        <v/>
      </c>
      <c r="CU22" s="379" t="str">
        <f ca="1">+IF(OFFSET('Sanitation Data'!$F$28,0,10*ROW('Sanitation Data'!F16))="","",OFFSET('Sanitation Data'!$F$28,0,10*ROW('Sanitation Data'!F16)))</f>
        <v/>
      </c>
      <c r="CV22" s="379" t="str">
        <f ca="1">+IF(OFFSET('Sanitation Data'!$F$29,0,10*ROW('Sanitation Data'!F16))="","",OFFSET('Sanitation Data'!$F$29,0,10*ROW('Sanitation Data'!F16)))</f>
        <v/>
      </c>
      <c r="CW22" s="379" t="str">
        <f ca="1">+IF(OFFSET('Sanitation Data'!$F$30,0,10*ROW('Sanitation Data'!F16))="","",OFFSET('Sanitation Data'!$F$30,0,10*ROW('Sanitation Data'!F16)))</f>
        <v/>
      </c>
      <c r="CX22" s="379" t="str">
        <f ca="1">+IF(OFFSET('Sanitation Data'!$F$31,0,10*ROW('Sanitation Data'!F16))="","",OFFSET('Sanitation Data'!$F$31,0,10*ROW('Sanitation Data'!F16)))</f>
        <v/>
      </c>
      <c r="CY22" s="379" t="str">
        <f ca="1">+IF(OFFSET('Sanitation Data'!$F$32,0,10*ROW('Sanitation Data'!F16))="","",OFFSET('Sanitation Data'!$F$32,0,10*ROW('Sanitation Data'!F16)))</f>
        <v/>
      </c>
      <c r="CZ22" s="379" t="str">
        <f ca="1">+IF(OFFSET('Sanitation Data'!$G$28,0,10*ROW('Sanitation Data'!G16))="","",OFFSET('Sanitation Data'!$G$28,0,10*ROW('Sanitation Data'!G16)))</f>
        <v/>
      </c>
      <c r="DA22" s="379" t="str">
        <f ca="1">+IF(OFFSET('Sanitation Data'!$G$29,0,10*ROW('Sanitation Data'!G16))="","",OFFSET('Sanitation Data'!$G$29,0,10*ROW('Sanitation Data'!G16)))</f>
        <v/>
      </c>
      <c r="DB22" s="379" t="str">
        <f ca="1">+IF(OFFSET('Sanitation Data'!$G$30,0,10*ROW('Sanitation Data'!G16))="","",OFFSET('Sanitation Data'!$G$30,0,10*ROW('Sanitation Data'!G16)))</f>
        <v/>
      </c>
      <c r="DC22" s="379" t="str">
        <f ca="1">+IF(OFFSET('Sanitation Data'!$G$31,0,10*ROW('Sanitation Data'!G16))="","",OFFSET('Sanitation Data'!$G$31,0,10*ROW('Sanitation Data'!G16)))</f>
        <v/>
      </c>
      <c r="DD22" s="379" t="str">
        <f ca="1">+IF(OFFSET('Sanitation Data'!$G$32,0,10*ROW('Sanitation Data'!G16))="","",OFFSET('Sanitation Data'!$G$32,0,10*ROW('Sanitation Data'!G16)))</f>
        <v/>
      </c>
      <c r="DE22" s="379" t="str">
        <f ca="1">+IF(OFFSET('Sanitation Data'!$H$28,0,10*ROW('Sanitation Data'!H16))="","",OFFSET('Sanitation Data'!$H$28,0,10*ROW('Sanitation Data'!H16)))</f>
        <v/>
      </c>
      <c r="DF22" s="379" t="str">
        <f ca="1">+IF(OFFSET('Sanitation Data'!$H$29,0,10*ROW('Sanitation Data'!H16))="","",OFFSET('Sanitation Data'!$H$29,0,10*ROW('Sanitation Data'!H16)))</f>
        <v/>
      </c>
      <c r="DG22" s="379" t="str">
        <f ca="1">+IF(OFFSET('Sanitation Data'!$H$30,0,10*ROW('Sanitation Data'!H16))="","",OFFSET('Sanitation Data'!$H$30,0,10*ROW('Sanitation Data'!H16)))</f>
        <v/>
      </c>
      <c r="DH22" s="379" t="str">
        <f ca="1">+IF(OFFSET('Sanitation Data'!$H$31,0,10*ROW('Sanitation Data'!H16))="","",OFFSET('Sanitation Data'!$H$31,0,10*ROW('Sanitation Data'!H16)))</f>
        <v/>
      </c>
      <c r="DI22" s="379" t="str">
        <f ca="1">+IF(OFFSET('Sanitation Data'!$H$32,0,10*ROW('Sanitation Data'!H16))="","",OFFSET('Sanitation Data'!$H$32,0,10*ROW('Sanitation Data'!H16)))</f>
        <v/>
      </c>
      <c r="DJ22" s="379" t="str">
        <f ca="1">+IF(OFFSET('Sanitation Data'!$I$28,0,10*ROW('Sanitation Data'!I16))="","",OFFSET('Sanitation Data'!$I$28,0,10*ROW('Sanitation Data'!I16)))</f>
        <v/>
      </c>
      <c r="DK22" s="379" t="str">
        <f ca="1">+IF(OFFSET('Sanitation Data'!$I$29,0,10*ROW('Sanitation Data'!I16))="","",OFFSET('Sanitation Data'!$I$29,0,10*ROW('Sanitation Data'!I16)))</f>
        <v/>
      </c>
      <c r="DL22" s="379" t="str">
        <f ca="1">+IF(OFFSET('Sanitation Data'!$I$30,0,10*ROW('Sanitation Data'!I16))="","",OFFSET('Sanitation Data'!$I$30,0,10*ROW('Sanitation Data'!I16)))</f>
        <v/>
      </c>
      <c r="DM22" s="379" t="str">
        <f ca="1">+IF(OFFSET('Sanitation Data'!$I$31,0,10*ROW('Sanitation Data'!I16))="","",OFFSET('Sanitation Data'!$I$31,0,10*ROW('Sanitation Data'!I16)))</f>
        <v/>
      </c>
      <c r="DN22" s="379" t="str">
        <f ca="1">+IF(OFFSET('Sanitation Data'!$I$32,0,10*ROW('Sanitation Data'!I16))="","",OFFSET('Sanitation Data'!$I$32,0,10*ROW('Sanitation Data'!I16)))</f>
        <v/>
      </c>
      <c r="DO22" s="379" t="str">
        <f ca="1">+IF(OFFSET('Hygiene Data'!$D$11,0,10*ROW('Hygiene Data'!D16))="","",OFFSET('Hygiene Data'!$D$11,0,10*ROW('Hygiene Data'!D16)))</f>
        <v/>
      </c>
      <c r="DP22" s="379" t="str">
        <f ca="1">+IF(OFFSET('Hygiene Data'!$D$12,0,10*ROW('Hygiene Data'!D16))="","",OFFSET('Hygiene Data'!$D$12,0,10*ROW('Hygiene Data'!D16)))</f>
        <v/>
      </c>
      <c r="DQ22" s="379" t="str">
        <f ca="1">+IF(OFFSET('Hygiene Data'!$D$13,0,10*ROW('Hygiene Data'!D16))="","",OFFSET('Hygiene Data'!$D$13,0,10*ROW('Hygiene Data'!D16)))</f>
        <v/>
      </c>
      <c r="DR22" s="379" t="str">
        <f ca="1">+IF(OFFSET('Hygiene Data'!$E$11,0,10*ROW('Hygiene Data'!E16))="","",OFFSET('Hygiene Data'!$E$11,0,10*ROW('Hygiene Data'!E16)))</f>
        <v/>
      </c>
      <c r="DS22" s="379" t="str">
        <f ca="1">+IF(OFFSET('Hygiene Data'!$E$12,0,10*ROW('Hygiene Data'!E16))="","",OFFSET('Hygiene Data'!$E$12,0,10*ROW('Hygiene Data'!E16)))</f>
        <v/>
      </c>
      <c r="DT22" s="379" t="str">
        <f ca="1">+IF(OFFSET('Hygiene Data'!$E$13,0,10*ROW('Hygiene Data'!E16))="","",OFFSET('Hygiene Data'!$E$13,0,10*ROW('Hygiene Data'!E16)))</f>
        <v/>
      </c>
      <c r="DU22" s="379" t="str">
        <f ca="1">+IF(OFFSET('Hygiene Data'!$F$11,0,10*ROW('Hygiene Data'!F16))="","",OFFSET('Hygiene Data'!$F$11,0,10*ROW('Hygiene Data'!F16)))</f>
        <v/>
      </c>
      <c r="DV22" s="379" t="str">
        <f ca="1">+IF(OFFSET('Hygiene Data'!$F$12,0,10*ROW('Hygiene Data'!F16))="","",OFFSET('Hygiene Data'!$F$12,0,10*ROW('Hygiene Data'!F16)))</f>
        <v/>
      </c>
      <c r="DW22" s="379" t="str">
        <f ca="1">+IF(OFFSET('Hygiene Data'!$F$13,0,10*ROW('Hygiene Data'!F16))="","",OFFSET('Hygiene Data'!$F$13,0,10*ROW('Hygiene Data'!F16)))</f>
        <v/>
      </c>
      <c r="DX22" s="379" t="str">
        <f ca="1">+IF(OFFSET('Hygiene Data'!$G$11,0,10*ROW('Hygiene Data'!G16))="","",OFFSET('Hygiene Data'!$G$11,0,10*ROW('Hygiene Data'!G16)))</f>
        <v/>
      </c>
      <c r="DY22" s="379" t="str">
        <f ca="1">+IF(OFFSET('Hygiene Data'!$G$12,0,10*ROW('Hygiene Data'!G16))="","",OFFSET('Hygiene Data'!$G$12,0,10*ROW('Hygiene Data'!G16)))</f>
        <v/>
      </c>
      <c r="DZ22" s="379" t="str">
        <f ca="1">+IF(OFFSET('Hygiene Data'!$G$13,0,10*ROW('Hygiene Data'!G16))="","",OFFSET('Hygiene Data'!$G$13,0,10*ROW('Hygiene Data'!G16)))</f>
        <v/>
      </c>
      <c r="EA22" s="379" t="str">
        <f ca="1">+IF(OFFSET('Hygiene Data'!$H$11,0,10*ROW('Hygiene Data'!H16))="","",OFFSET('Hygiene Data'!$H$11,0,10*ROW('Hygiene Data'!H16)))</f>
        <v/>
      </c>
      <c r="EB22" s="379" t="str">
        <f ca="1">+IF(OFFSET('Hygiene Data'!$H$12,0,10*ROW('Hygiene Data'!H16))="","",OFFSET('Hygiene Data'!$H$12,0,10*ROW('Hygiene Data'!H16)))</f>
        <v/>
      </c>
      <c r="EC22" s="379" t="str">
        <f ca="1">+IF(OFFSET('Hygiene Data'!$H$13,0,10*ROW('Hygiene Data'!H16))="","",OFFSET('Hygiene Data'!$H$13,0,10*ROW('Hygiene Data'!H16)))</f>
        <v/>
      </c>
      <c r="ED22" s="379" t="str">
        <f ca="1">+IF(OFFSET('Hygiene Data'!$I$11,0,10*ROW('Hygiene Data'!I16))="","",OFFSET('Hygiene Data'!$I$11,0,10*ROW('Hygiene Data'!I16)))</f>
        <v/>
      </c>
      <c r="EE22" s="379" t="str">
        <f ca="1">+IF(OFFSET('Hygiene Data'!$I$12,0,10*ROW('Hygiene Data'!I16))="","",OFFSET('Hygiene Data'!$I$12,0,10*ROW('Hygiene Data'!I16)))</f>
        <v/>
      </c>
      <c r="EF22" s="379" t="str">
        <f ca="1">+IF(OFFSET('Hygiene Data'!$I$13,0,10*ROW('Hygiene Data'!I16))="","",OFFSET('Hygiene Data'!$I$13,0,10*ROW('Hygiene Data'!I16)))</f>
        <v/>
      </c>
    </row>
    <row r="23" spans="1:136" x14ac:dyDescent="0.25">
      <c r="A23" s="488" t="str">
        <f ca="1">+IF(OFFSET('Water Data'!$B$2,0,10*ROW('Water Data'!E17))="","",OFFSET('Water Data'!$B$2,0,10*ROW('Water Data'!E17)))</f>
        <v/>
      </c>
      <c r="B23" s="48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5" t="str">
        <f t="shared" ca="1" si="0"/>
        <v/>
      </c>
      <c r="D23" s="51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9" t="str">
        <f ca="1">+IF(OFFSET('Water Data'!$D$27,0,10*ROW('Water Data'!D17))="","",OFFSET('Water Data'!$D$27,0,10*ROW('Water Data'!D17)))</f>
        <v/>
      </c>
      <c r="BT23" s="379" t="str">
        <f ca="1">+IF(OFFSET('Water Data'!$D$28,0,10*ROW('Water Data'!D17))="","",OFFSET('Water Data'!$D$28,0,10*ROW('Water Data'!D17)))</f>
        <v/>
      </c>
      <c r="BU23" s="379" t="str">
        <f ca="1">+IF(OFFSET('Water Data'!$D$29,0,10*ROW('Water Data'!D17))="","",OFFSET('Water Data'!$D$29,0,10*ROW('Water Data'!D17)))</f>
        <v/>
      </c>
      <c r="BV23" s="379" t="str">
        <f ca="1">+IF(OFFSET('Water Data'!$E$27,0,10*ROW('Water Data'!E17))="","",OFFSET('Water Data'!$E$27,0,10*ROW('Water Data'!E17)))</f>
        <v/>
      </c>
      <c r="BW23" s="379" t="str">
        <f ca="1">+IF(OFFSET('Water Data'!$E$28,0,10*ROW('Water Data'!E17))="","",OFFSET('Water Data'!$E$28,0,10*ROW('Water Data'!E17)))</f>
        <v/>
      </c>
      <c r="BX23" s="379" t="str">
        <f ca="1">+IF(OFFSET('Water Data'!$E$29,0,10*ROW('Water Data'!E17))="","",OFFSET('Water Data'!$E$29,0,10*ROW('Water Data'!E17)))</f>
        <v/>
      </c>
      <c r="BY23" s="379" t="str">
        <f ca="1">+IF(OFFSET('Water Data'!$F$27,0,10*ROW('Water Data'!F17))="","",OFFSET('Water Data'!$F$27,0,10*ROW('Water Data'!F17)))</f>
        <v/>
      </c>
      <c r="BZ23" s="379" t="str">
        <f ca="1">+IF(OFFSET('Water Data'!$F$28,0,10*ROW('Water Data'!F17))="","",OFFSET('Water Data'!$F$28,0,10*ROW('Water Data'!F17)))</f>
        <v/>
      </c>
      <c r="CA23" s="379" t="str">
        <f ca="1">+IF(OFFSET('Water Data'!$F$29,0,10*ROW('Water Data'!F17))="","",OFFSET('Water Data'!$F$29,0,10*ROW('Water Data'!F17)))</f>
        <v/>
      </c>
      <c r="CB23" s="379" t="str">
        <f ca="1">+IF(OFFSET('Water Data'!$G$27,0,10*ROW('Water Data'!G17))="","",OFFSET('Water Data'!$G$27,0,10*ROW('Water Data'!G17)))</f>
        <v/>
      </c>
      <c r="CC23" s="379" t="str">
        <f ca="1">+IF(OFFSET('Water Data'!$G$28,0,10*ROW('Water Data'!G17))="","",OFFSET('Water Data'!$G$28,0,10*ROW('Water Data'!G17)))</f>
        <v/>
      </c>
      <c r="CD23" s="379" t="str">
        <f ca="1">+IF(OFFSET('Water Data'!$G$29,0,10*ROW('Water Data'!G17))="","",OFFSET('Water Data'!$G$29,0,10*ROW('Water Data'!G17)))</f>
        <v/>
      </c>
      <c r="CE23" s="379" t="str">
        <f ca="1">+IF(OFFSET('Water Data'!$H$27,0,10*ROW('Water Data'!H17))="","",OFFSET('Water Data'!$H$27,0,10*ROW('Water Data'!H17)))</f>
        <v/>
      </c>
      <c r="CF23" s="379" t="str">
        <f ca="1">+IF(OFFSET('Water Data'!$H$28,0,10*ROW('Water Data'!H17))="","",OFFSET('Water Data'!$H$28,0,10*ROW('Water Data'!H17)))</f>
        <v/>
      </c>
      <c r="CG23" s="379" t="str">
        <f ca="1">+IF(OFFSET('Water Data'!$H$29,0,10*ROW('Water Data'!H17))="","",OFFSET('Water Data'!$H$29,0,10*ROW('Water Data'!H17)))</f>
        <v/>
      </c>
      <c r="CH23" s="379" t="str">
        <f ca="1">+IF(OFFSET('Water Data'!$I$27,0,10*ROW('Water Data'!I17))="","",OFFSET('Water Data'!$I$27,0,10*ROW('Water Data'!I17)))</f>
        <v/>
      </c>
      <c r="CI23" s="379" t="str">
        <f ca="1">+IF(OFFSET('Water Data'!$I$28,0,10*ROW('Water Data'!I17))="","",OFFSET('Water Data'!$I$28,0,10*ROW('Water Data'!I17)))</f>
        <v/>
      </c>
      <c r="CJ23" s="379" t="str">
        <f ca="1">+IF(OFFSET('Water Data'!$I$29,0,10*ROW('Water Data'!I17))="","",OFFSET('Water Data'!$I$29,0,10*ROW('Water Data'!I17)))</f>
        <v/>
      </c>
      <c r="CK23" s="379" t="str">
        <f ca="1">+IF(OFFSET('Sanitation Data'!$D$28,0,10*ROW('Sanitation Data'!D17))="","",OFFSET('Sanitation Data'!$D$28,0,10*ROW('Sanitation Data'!D17)))</f>
        <v/>
      </c>
      <c r="CL23" s="379" t="str">
        <f ca="1">+IF(OFFSET('Sanitation Data'!$D$29,0,10*ROW('Sanitation Data'!D17))="","",OFFSET('Sanitation Data'!$D$29,0,10*ROW('Sanitation Data'!D17)))</f>
        <v/>
      </c>
      <c r="CM23" s="379" t="str">
        <f ca="1">+IF(OFFSET('Sanitation Data'!$D$30,0,10*ROW('Sanitation Data'!D17))="","",OFFSET('Sanitation Data'!$D$30,0,10*ROW('Sanitation Data'!D17)))</f>
        <v/>
      </c>
      <c r="CN23" s="379" t="str">
        <f ca="1">+IF(OFFSET('Sanitation Data'!$D$31,0,10*ROW('Sanitation Data'!D17))="","",OFFSET('Sanitation Data'!$D$31,0,10*ROW('Sanitation Data'!D17)))</f>
        <v/>
      </c>
      <c r="CO23" s="379" t="str">
        <f ca="1">+IF(OFFSET('Sanitation Data'!$D$32,0,10*ROW('Sanitation Data'!D17))="","",OFFSET('Sanitation Data'!$D$32,0,10*ROW('Sanitation Data'!D17)))</f>
        <v/>
      </c>
      <c r="CP23" s="379" t="str">
        <f ca="1">+IF(OFFSET('Sanitation Data'!$E$28,0,10*ROW('Sanitation Data'!E17))="","",OFFSET('Sanitation Data'!$E$28,0,10*ROW('Sanitation Data'!E17)))</f>
        <v/>
      </c>
      <c r="CQ23" s="379" t="str">
        <f ca="1">+IF(OFFSET('Sanitation Data'!$E$29,0,10*ROW('Sanitation Data'!E17))="","",OFFSET('Sanitation Data'!$E$29,0,10*ROW('Sanitation Data'!E17)))</f>
        <v/>
      </c>
      <c r="CR23" s="379" t="str">
        <f ca="1">+IF(OFFSET('Sanitation Data'!$E$30,0,10*ROW('Sanitation Data'!E17))="","",OFFSET('Sanitation Data'!$E$30,0,10*ROW('Sanitation Data'!E17)))</f>
        <v/>
      </c>
      <c r="CS23" s="379" t="str">
        <f ca="1">+IF(OFFSET('Sanitation Data'!$E$31,0,10*ROW('Sanitation Data'!E17))="","",OFFSET('Sanitation Data'!$E$31,0,10*ROW('Sanitation Data'!E17)))</f>
        <v/>
      </c>
      <c r="CT23" s="379" t="str">
        <f ca="1">+IF(OFFSET('Sanitation Data'!$E$32,0,10*ROW('Sanitation Data'!E17))="","",OFFSET('Sanitation Data'!$E$32,0,10*ROW('Sanitation Data'!E17)))</f>
        <v/>
      </c>
      <c r="CU23" s="379" t="str">
        <f ca="1">+IF(OFFSET('Sanitation Data'!$F$28,0,10*ROW('Sanitation Data'!F17))="","",OFFSET('Sanitation Data'!$F$28,0,10*ROW('Sanitation Data'!F17)))</f>
        <v/>
      </c>
      <c r="CV23" s="379" t="str">
        <f ca="1">+IF(OFFSET('Sanitation Data'!$F$29,0,10*ROW('Sanitation Data'!F17))="","",OFFSET('Sanitation Data'!$F$29,0,10*ROW('Sanitation Data'!F17)))</f>
        <v/>
      </c>
      <c r="CW23" s="379" t="str">
        <f ca="1">+IF(OFFSET('Sanitation Data'!$F$30,0,10*ROW('Sanitation Data'!F17))="","",OFFSET('Sanitation Data'!$F$30,0,10*ROW('Sanitation Data'!F17)))</f>
        <v/>
      </c>
      <c r="CX23" s="379" t="str">
        <f ca="1">+IF(OFFSET('Sanitation Data'!$F$31,0,10*ROW('Sanitation Data'!F17))="","",OFFSET('Sanitation Data'!$F$31,0,10*ROW('Sanitation Data'!F17)))</f>
        <v/>
      </c>
      <c r="CY23" s="379" t="str">
        <f ca="1">+IF(OFFSET('Sanitation Data'!$F$32,0,10*ROW('Sanitation Data'!F17))="","",OFFSET('Sanitation Data'!$F$32,0,10*ROW('Sanitation Data'!F17)))</f>
        <v/>
      </c>
      <c r="CZ23" s="379" t="str">
        <f ca="1">+IF(OFFSET('Sanitation Data'!$G$28,0,10*ROW('Sanitation Data'!G17))="","",OFFSET('Sanitation Data'!$G$28,0,10*ROW('Sanitation Data'!G17)))</f>
        <v/>
      </c>
      <c r="DA23" s="379" t="str">
        <f ca="1">+IF(OFFSET('Sanitation Data'!$G$29,0,10*ROW('Sanitation Data'!G17))="","",OFFSET('Sanitation Data'!$G$29,0,10*ROW('Sanitation Data'!G17)))</f>
        <v/>
      </c>
      <c r="DB23" s="379" t="str">
        <f ca="1">+IF(OFFSET('Sanitation Data'!$G$30,0,10*ROW('Sanitation Data'!G17))="","",OFFSET('Sanitation Data'!$G$30,0,10*ROW('Sanitation Data'!G17)))</f>
        <v/>
      </c>
      <c r="DC23" s="379" t="str">
        <f ca="1">+IF(OFFSET('Sanitation Data'!$G$31,0,10*ROW('Sanitation Data'!G17))="","",OFFSET('Sanitation Data'!$G$31,0,10*ROW('Sanitation Data'!G17)))</f>
        <v/>
      </c>
      <c r="DD23" s="379" t="str">
        <f ca="1">+IF(OFFSET('Sanitation Data'!$G$32,0,10*ROW('Sanitation Data'!G17))="","",OFFSET('Sanitation Data'!$G$32,0,10*ROW('Sanitation Data'!G17)))</f>
        <v/>
      </c>
      <c r="DE23" s="379" t="str">
        <f ca="1">+IF(OFFSET('Sanitation Data'!$H$28,0,10*ROW('Sanitation Data'!H17))="","",OFFSET('Sanitation Data'!$H$28,0,10*ROW('Sanitation Data'!H17)))</f>
        <v/>
      </c>
      <c r="DF23" s="379" t="str">
        <f ca="1">+IF(OFFSET('Sanitation Data'!$H$29,0,10*ROW('Sanitation Data'!H17))="","",OFFSET('Sanitation Data'!$H$29,0,10*ROW('Sanitation Data'!H17)))</f>
        <v/>
      </c>
      <c r="DG23" s="379" t="str">
        <f ca="1">+IF(OFFSET('Sanitation Data'!$H$30,0,10*ROW('Sanitation Data'!H17))="","",OFFSET('Sanitation Data'!$H$30,0,10*ROW('Sanitation Data'!H17)))</f>
        <v/>
      </c>
      <c r="DH23" s="379" t="str">
        <f ca="1">+IF(OFFSET('Sanitation Data'!$H$31,0,10*ROW('Sanitation Data'!H17))="","",OFFSET('Sanitation Data'!$H$31,0,10*ROW('Sanitation Data'!H17)))</f>
        <v/>
      </c>
      <c r="DI23" s="379" t="str">
        <f ca="1">+IF(OFFSET('Sanitation Data'!$H$32,0,10*ROW('Sanitation Data'!H17))="","",OFFSET('Sanitation Data'!$H$32,0,10*ROW('Sanitation Data'!H17)))</f>
        <v/>
      </c>
      <c r="DJ23" s="379" t="str">
        <f ca="1">+IF(OFFSET('Sanitation Data'!$I$28,0,10*ROW('Sanitation Data'!I17))="","",OFFSET('Sanitation Data'!$I$28,0,10*ROW('Sanitation Data'!I17)))</f>
        <v/>
      </c>
      <c r="DK23" s="379" t="str">
        <f ca="1">+IF(OFFSET('Sanitation Data'!$I$29,0,10*ROW('Sanitation Data'!I17))="","",OFFSET('Sanitation Data'!$I$29,0,10*ROW('Sanitation Data'!I17)))</f>
        <v/>
      </c>
      <c r="DL23" s="379" t="str">
        <f ca="1">+IF(OFFSET('Sanitation Data'!$I$30,0,10*ROW('Sanitation Data'!I17))="","",OFFSET('Sanitation Data'!$I$30,0,10*ROW('Sanitation Data'!I17)))</f>
        <v/>
      </c>
      <c r="DM23" s="379" t="str">
        <f ca="1">+IF(OFFSET('Sanitation Data'!$I$31,0,10*ROW('Sanitation Data'!I17))="","",OFFSET('Sanitation Data'!$I$31,0,10*ROW('Sanitation Data'!I17)))</f>
        <v/>
      </c>
      <c r="DN23" s="379" t="str">
        <f ca="1">+IF(OFFSET('Sanitation Data'!$I$32,0,10*ROW('Sanitation Data'!I17))="","",OFFSET('Sanitation Data'!$I$32,0,10*ROW('Sanitation Data'!I17)))</f>
        <v/>
      </c>
      <c r="DO23" s="379" t="str">
        <f ca="1">+IF(OFFSET('Hygiene Data'!$D$11,0,10*ROW('Hygiene Data'!D17))="","",OFFSET('Hygiene Data'!$D$11,0,10*ROW('Hygiene Data'!D17)))</f>
        <v/>
      </c>
      <c r="DP23" s="379" t="str">
        <f ca="1">+IF(OFFSET('Hygiene Data'!$D$12,0,10*ROW('Hygiene Data'!D17))="","",OFFSET('Hygiene Data'!$D$12,0,10*ROW('Hygiene Data'!D17)))</f>
        <v/>
      </c>
      <c r="DQ23" s="379" t="str">
        <f ca="1">+IF(OFFSET('Hygiene Data'!$D$13,0,10*ROW('Hygiene Data'!D17))="","",OFFSET('Hygiene Data'!$D$13,0,10*ROW('Hygiene Data'!D17)))</f>
        <v/>
      </c>
      <c r="DR23" s="379" t="str">
        <f ca="1">+IF(OFFSET('Hygiene Data'!$E$11,0,10*ROW('Hygiene Data'!E17))="","",OFFSET('Hygiene Data'!$E$11,0,10*ROW('Hygiene Data'!E17)))</f>
        <v/>
      </c>
      <c r="DS23" s="379" t="str">
        <f ca="1">+IF(OFFSET('Hygiene Data'!$E$12,0,10*ROW('Hygiene Data'!E17))="","",OFFSET('Hygiene Data'!$E$12,0,10*ROW('Hygiene Data'!E17)))</f>
        <v/>
      </c>
      <c r="DT23" s="379" t="str">
        <f ca="1">+IF(OFFSET('Hygiene Data'!$E$13,0,10*ROW('Hygiene Data'!E17))="","",OFFSET('Hygiene Data'!$E$13,0,10*ROW('Hygiene Data'!E17)))</f>
        <v/>
      </c>
      <c r="DU23" s="379" t="str">
        <f ca="1">+IF(OFFSET('Hygiene Data'!$F$11,0,10*ROW('Hygiene Data'!F17))="","",OFFSET('Hygiene Data'!$F$11,0,10*ROW('Hygiene Data'!F17)))</f>
        <v/>
      </c>
      <c r="DV23" s="379" t="str">
        <f ca="1">+IF(OFFSET('Hygiene Data'!$F$12,0,10*ROW('Hygiene Data'!F17))="","",OFFSET('Hygiene Data'!$F$12,0,10*ROW('Hygiene Data'!F17)))</f>
        <v/>
      </c>
      <c r="DW23" s="379" t="str">
        <f ca="1">+IF(OFFSET('Hygiene Data'!$F$13,0,10*ROW('Hygiene Data'!F17))="","",OFFSET('Hygiene Data'!$F$13,0,10*ROW('Hygiene Data'!F17)))</f>
        <v/>
      </c>
      <c r="DX23" s="379" t="str">
        <f ca="1">+IF(OFFSET('Hygiene Data'!$G$11,0,10*ROW('Hygiene Data'!G17))="","",OFFSET('Hygiene Data'!$G$11,0,10*ROW('Hygiene Data'!G17)))</f>
        <v/>
      </c>
      <c r="DY23" s="379" t="str">
        <f ca="1">+IF(OFFSET('Hygiene Data'!$G$12,0,10*ROW('Hygiene Data'!G17))="","",OFFSET('Hygiene Data'!$G$12,0,10*ROW('Hygiene Data'!G17)))</f>
        <v/>
      </c>
      <c r="DZ23" s="379" t="str">
        <f ca="1">+IF(OFFSET('Hygiene Data'!$G$13,0,10*ROW('Hygiene Data'!G17))="","",OFFSET('Hygiene Data'!$G$13,0,10*ROW('Hygiene Data'!G17)))</f>
        <v/>
      </c>
      <c r="EA23" s="379" t="str">
        <f ca="1">+IF(OFFSET('Hygiene Data'!$H$11,0,10*ROW('Hygiene Data'!H17))="","",OFFSET('Hygiene Data'!$H$11,0,10*ROW('Hygiene Data'!H17)))</f>
        <v/>
      </c>
      <c r="EB23" s="379" t="str">
        <f ca="1">+IF(OFFSET('Hygiene Data'!$H$12,0,10*ROW('Hygiene Data'!H17))="","",OFFSET('Hygiene Data'!$H$12,0,10*ROW('Hygiene Data'!H17)))</f>
        <v/>
      </c>
      <c r="EC23" s="379" t="str">
        <f ca="1">+IF(OFFSET('Hygiene Data'!$H$13,0,10*ROW('Hygiene Data'!H17))="","",OFFSET('Hygiene Data'!$H$13,0,10*ROW('Hygiene Data'!H17)))</f>
        <v/>
      </c>
      <c r="ED23" s="379" t="str">
        <f ca="1">+IF(OFFSET('Hygiene Data'!$I$11,0,10*ROW('Hygiene Data'!I17))="","",OFFSET('Hygiene Data'!$I$11,0,10*ROW('Hygiene Data'!I17)))</f>
        <v/>
      </c>
      <c r="EE23" s="379" t="str">
        <f ca="1">+IF(OFFSET('Hygiene Data'!$I$12,0,10*ROW('Hygiene Data'!I17))="","",OFFSET('Hygiene Data'!$I$12,0,10*ROW('Hygiene Data'!I17)))</f>
        <v/>
      </c>
      <c r="EF23" s="379" t="str">
        <f ca="1">+IF(OFFSET('Hygiene Data'!$I$13,0,10*ROW('Hygiene Data'!I17))="","",OFFSET('Hygiene Data'!$I$13,0,10*ROW('Hygiene Data'!I17)))</f>
        <v/>
      </c>
    </row>
    <row r="24" spans="1:136" x14ac:dyDescent="0.25">
      <c r="A24" s="488" t="str">
        <f ca="1">+IF(OFFSET('Water Data'!$B$2,0,10*ROW('Water Data'!E18))="","",OFFSET('Water Data'!$B$2,0,10*ROW('Water Data'!E18)))</f>
        <v/>
      </c>
      <c r="B24" s="48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5" t="str">
        <f t="shared" ca="1" si="0"/>
        <v/>
      </c>
      <c r="D24" s="51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9" t="str">
        <f ca="1">+IF(OFFSET('Water Data'!$D$27,0,10*ROW('Water Data'!D18))="","",OFFSET('Water Data'!$D$27,0,10*ROW('Water Data'!D18)))</f>
        <v/>
      </c>
      <c r="BT24" s="379" t="str">
        <f ca="1">+IF(OFFSET('Water Data'!$D$28,0,10*ROW('Water Data'!D18))="","",OFFSET('Water Data'!$D$28,0,10*ROW('Water Data'!D18)))</f>
        <v/>
      </c>
      <c r="BU24" s="379" t="str">
        <f ca="1">+IF(OFFSET('Water Data'!$D$29,0,10*ROW('Water Data'!D18))="","",OFFSET('Water Data'!$D$29,0,10*ROW('Water Data'!D18)))</f>
        <v/>
      </c>
      <c r="BV24" s="379" t="str">
        <f ca="1">+IF(OFFSET('Water Data'!$E$27,0,10*ROW('Water Data'!E18))="","",OFFSET('Water Data'!$E$27,0,10*ROW('Water Data'!E18)))</f>
        <v/>
      </c>
      <c r="BW24" s="379" t="str">
        <f ca="1">+IF(OFFSET('Water Data'!$E$28,0,10*ROW('Water Data'!E18))="","",OFFSET('Water Data'!$E$28,0,10*ROW('Water Data'!E18)))</f>
        <v/>
      </c>
      <c r="BX24" s="379" t="str">
        <f ca="1">+IF(OFFSET('Water Data'!$E$29,0,10*ROW('Water Data'!E18))="","",OFFSET('Water Data'!$E$29,0,10*ROW('Water Data'!E18)))</f>
        <v/>
      </c>
      <c r="BY24" s="379" t="str">
        <f ca="1">+IF(OFFSET('Water Data'!$F$27,0,10*ROW('Water Data'!F18))="","",OFFSET('Water Data'!$F$27,0,10*ROW('Water Data'!F18)))</f>
        <v/>
      </c>
      <c r="BZ24" s="379" t="str">
        <f ca="1">+IF(OFFSET('Water Data'!$F$28,0,10*ROW('Water Data'!F18))="","",OFFSET('Water Data'!$F$28,0,10*ROW('Water Data'!F18)))</f>
        <v/>
      </c>
      <c r="CA24" s="379" t="str">
        <f ca="1">+IF(OFFSET('Water Data'!$F$29,0,10*ROW('Water Data'!F18))="","",OFFSET('Water Data'!$F$29,0,10*ROW('Water Data'!F18)))</f>
        <v/>
      </c>
      <c r="CB24" s="379" t="str">
        <f ca="1">+IF(OFFSET('Water Data'!$G$27,0,10*ROW('Water Data'!G18))="","",OFFSET('Water Data'!$G$27,0,10*ROW('Water Data'!G18)))</f>
        <v/>
      </c>
      <c r="CC24" s="379" t="str">
        <f ca="1">+IF(OFFSET('Water Data'!$G$28,0,10*ROW('Water Data'!G18))="","",OFFSET('Water Data'!$G$28,0,10*ROW('Water Data'!G18)))</f>
        <v/>
      </c>
      <c r="CD24" s="379" t="str">
        <f ca="1">+IF(OFFSET('Water Data'!$G$29,0,10*ROW('Water Data'!G18))="","",OFFSET('Water Data'!$G$29,0,10*ROW('Water Data'!G18)))</f>
        <v/>
      </c>
      <c r="CE24" s="379" t="str">
        <f ca="1">+IF(OFFSET('Water Data'!$H$27,0,10*ROW('Water Data'!H18))="","",OFFSET('Water Data'!$H$27,0,10*ROW('Water Data'!H18)))</f>
        <v/>
      </c>
      <c r="CF24" s="379" t="str">
        <f ca="1">+IF(OFFSET('Water Data'!$H$28,0,10*ROW('Water Data'!H18))="","",OFFSET('Water Data'!$H$28,0,10*ROW('Water Data'!H18)))</f>
        <v/>
      </c>
      <c r="CG24" s="379" t="str">
        <f ca="1">+IF(OFFSET('Water Data'!$H$29,0,10*ROW('Water Data'!H18))="","",OFFSET('Water Data'!$H$29,0,10*ROW('Water Data'!H18)))</f>
        <v/>
      </c>
      <c r="CH24" s="379" t="str">
        <f ca="1">+IF(OFFSET('Water Data'!$I$27,0,10*ROW('Water Data'!I18))="","",OFFSET('Water Data'!$I$27,0,10*ROW('Water Data'!I18)))</f>
        <v/>
      </c>
      <c r="CI24" s="379" t="str">
        <f ca="1">+IF(OFFSET('Water Data'!$I$28,0,10*ROW('Water Data'!I18))="","",OFFSET('Water Data'!$I$28,0,10*ROW('Water Data'!I18)))</f>
        <v/>
      </c>
      <c r="CJ24" s="379" t="str">
        <f ca="1">+IF(OFFSET('Water Data'!$I$29,0,10*ROW('Water Data'!I18))="","",OFFSET('Water Data'!$I$29,0,10*ROW('Water Data'!I18)))</f>
        <v/>
      </c>
      <c r="CK24" s="379" t="str">
        <f ca="1">+IF(OFFSET('Sanitation Data'!$D$28,0,10*ROW('Sanitation Data'!D18))="","",OFFSET('Sanitation Data'!$D$28,0,10*ROW('Sanitation Data'!D18)))</f>
        <v/>
      </c>
      <c r="CL24" s="379" t="str">
        <f ca="1">+IF(OFFSET('Sanitation Data'!$D$29,0,10*ROW('Sanitation Data'!D18))="","",OFFSET('Sanitation Data'!$D$29,0,10*ROW('Sanitation Data'!D18)))</f>
        <v/>
      </c>
      <c r="CM24" s="379" t="str">
        <f ca="1">+IF(OFFSET('Sanitation Data'!$D$30,0,10*ROW('Sanitation Data'!D18))="","",OFFSET('Sanitation Data'!$D$30,0,10*ROW('Sanitation Data'!D18)))</f>
        <v/>
      </c>
      <c r="CN24" s="379" t="str">
        <f ca="1">+IF(OFFSET('Sanitation Data'!$D$31,0,10*ROW('Sanitation Data'!D18))="","",OFFSET('Sanitation Data'!$D$31,0,10*ROW('Sanitation Data'!D18)))</f>
        <v/>
      </c>
      <c r="CO24" s="379" t="str">
        <f ca="1">+IF(OFFSET('Sanitation Data'!$D$32,0,10*ROW('Sanitation Data'!D18))="","",OFFSET('Sanitation Data'!$D$32,0,10*ROW('Sanitation Data'!D18)))</f>
        <v/>
      </c>
      <c r="CP24" s="379" t="str">
        <f ca="1">+IF(OFFSET('Sanitation Data'!$E$28,0,10*ROW('Sanitation Data'!E18))="","",OFFSET('Sanitation Data'!$E$28,0,10*ROW('Sanitation Data'!E18)))</f>
        <v/>
      </c>
      <c r="CQ24" s="379" t="str">
        <f ca="1">+IF(OFFSET('Sanitation Data'!$E$29,0,10*ROW('Sanitation Data'!E18))="","",OFFSET('Sanitation Data'!$E$29,0,10*ROW('Sanitation Data'!E18)))</f>
        <v/>
      </c>
      <c r="CR24" s="379" t="str">
        <f ca="1">+IF(OFFSET('Sanitation Data'!$E$30,0,10*ROW('Sanitation Data'!E18))="","",OFFSET('Sanitation Data'!$E$30,0,10*ROW('Sanitation Data'!E18)))</f>
        <v/>
      </c>
      <c r="CS24" s="379" t="str">
        <f ca="1">+IF(OFFSET('Sanitation Data'!$E$31,0,10*ROW('Sanitation Data'!E18))="","",OFFSET('Sanitation Data'!$E$31,0,10*ROW('Sanitation Data'!E18)))</f>
        <v/>
      </c>
      <c r="CT24" s="379" t="str">
        <f ca="1">+IF(OFFSET('Sanitation Data'!$E$32,0,10*ROW('Sanitation Data'!E18))="","",OFFSET('Sanitation Data'!$E$32,0,10*ROW('Sanitation Data'!E18)))</f>
        <v/>
      </c>
      <c r="CU24" s="379" t="str">
        <f ca="1">+IF(OFFSET('Sanitation Data'!$F$28,0,10*ROW('Sanitation Data'!F18))="","",OFFSET('Sanitation Data'!$F$28,0,10*ROW('Sanitation Data'!F18)))</f>
        <v/>
      </c>
      <c r="CV24" s="379" t="str">
        <f ca="1">+IF(OFFSET('Sanitation Data'!$F$29,0,10*ROW('Sanitation Data'!F18))="","",OFFSET('Sanitation Data'!$F$29,0,10*ROW('Sanitation Data'!F18)))</f>
        <v/>
      </c>
      <c r="CW24" s="379" t="str">
        <f ca="1">+IF(OFFSET('Sanitation Data'!$F$30,0,10*ROW('Sanitation Data'!F18))="","",OFFSET('Sanitation Data'!$F$30,0,10*ROW('Sanitation Data'!F18)))</f>
        <v/>
      </c>
      <c r="CX24" s="379" t="str">
        <f ca="1">+IF(OFFSET('Sanitation Data'!$F$31,0,10*ROW('Sanitation Data'!F18))="","",OFFSET('Sanitation Data'!$F$31,0,10*ROW('Sanitation Data'!F18)))</f>
        <v/>
      </c>
      <c r="CY24" s="379" t="str">
        <f ca="1">+IF(OFFSET('Sanitation Data'!$F$32,0,10*ROW('Sanitation Data'!F18))="","",OFFSET('Sanitation Data'!$F$32,0,10*ROW('Sanitation Data'!F18)))</f>
        <v/>
      </c>
      <c r="CZ24" s="379" t="str">
        <f ca="1">+IF(OFFSET('Sanitation Data'!$G$28,0,10*ROW('Sanitation Data'!G18))="","",OFFSET('Sanitation Data'!$G$28,0,10*ROW('Sanitation Data'!G18)))</f>
        <v/>
      </c>
      <c r="DA24" s="379" t="str">
        <f ca="1">+IF(OFFSET('Sanitation Data'!$G$29,0,10*ROW('Sanitation Data'!G18))="","",OFFSET('Sanitation Data'!$G$29,0,10*ROW('Sanitation Data'!G18)))</f>
        <v/>
      </c>
      <c r="DB24" s="379" t="str">
        <f ca="1">+IF(OFFSET('Sanitation Data'!$G$30,0,10*ROW('Sanitation Data'!G18))="","",OFFSET('Sanitation Data'!$G$30,0,10*ROW('Sanitation Data'!G18)))</f>
        <v/>
      </c>
      <c r="DC24" s="379" t="str">
        <f ca="1">+IF(OFFSET('Sanitation Data'!$G$31,0,10*ROW('Sanitation Data'!G18))="","",OFFSET('Sanitation Data'!$G$31,0,10*ROW('Sanitation Data'!G18)))</f>
        <v/>
      </c>
      <c r="DD24" s="379" t="str">
        <f ca="1">+IF(OFFSET('Sanitation Data'!$G$32,0,10*ROW('Sanitation Data'!G18))="","",OFFSET('Sanitation Data'!$G$32,0,10*ROW('Sanitation Data'!G18)))</f>
        <v/>
      </c>
      <c r="DE24" s="379" t="str">
        <f ca="1">+IF(OFFSET('Sanitation Data'!$H$28,0,10*ROW('Sanitation Data'!H18))="","",OFFSET('Sanitation Data'!$H$28,0,10*ROW('Sanitation Data'!H18)))</f>
        <v/>
      </c>
      <c r="DF24" s="379" t="str">
        <f ca="1">+IF(OFFSET('Sanitation Data'!$H$29,0,10*ROW('Sanitation Data'!H18))="","",OFFSET('Sanitation Data'!$H$29,0,10*ROW('Sanitation Data'!H18)))</f>
        <v/>
      </c>
      <c r="DG24" s="379" t="str">
        <f ca="1">+IF(OFFSET('Sanitation Data'!$H$30,0,10*ROW('Sanitation Data'!H18))="","",OFFSET('Sanitation Data'!$H$30,0,10*ROW('Sanitation Data'!H18)))</f>
        <v/>
      </c>
      <c r="DH24" s="379" t="str">
        <f ca="1">+IF(OFFSET('Sanitation Data'!$H$31,0,10*ROW('Sanitation Data'!H18))="","",OFFSET('Sanitation Data'!$H$31,0,10*ROW('Sanitation Data'!H18)))</f>
        <v/>
      </c>
      <c r="DI24" s="379" t="str">
        <f ca="1">+IF(OFFSET('Sanitation Data'!$H$32,0,10*ROW('Sanitation Data'!H18))="","",OFFSET('Sanitation Data'!$H$32,0,10*ROW('Sanitation Data'!H18)))</f>
        <v/>
      </c>
      <c r="DJ24" s="379" t="str">
        <f ca="1">+IF(OFFSET('Sanitation Data'!$I$28,0,10*ROW('Sanitation Data'!I18))="","",OFFSET('Sanitation Data'!$I$28,0,10*ROW('Sanitation Data'!I18)))</f>
        <v/>
      </c>
      <c r="DK24" s="379" t="str">
        <f ca="1">+IF(OFFSET('Sanitation Data'!$I$29,0,10*ROW('Sanitation Data'!I18))="","",OFFSET('Sanitation Data'!$I$29,0,10*ROW('Sanitation Data'!I18)))</f>
        <v/>
      </c>
      <c r="DL24" s="379" t="str">
        <f ca="1">+IF(OFFSET('Sanitation Data'!$I$30,0,10*ROW('Sanitation Data'!I18))="","",OFFSET('Sanitation Data'!$I$30,0,10*ROW('Sanitation Data'!I18)))</f>
        <v/>
      </c>
      <c r="DM24" s="379" t="str">
        <f ca="1">+IF(OFFSET('Sanitation Data'!$I$31,0,10*ROW('Sanitation Data'!I18))="","",OFFSET('Sanitation Data'!$I$31,0,10*ROW('Sanitation Data'!I18)))</f>
        <v/>
      </c>
      <c r="DN24" s="379" t="str">
        <f ca="1">+IF(OFFSET('Sanitation Data'!$I$32,0,10*ROW('Sanitation Data'!I18))="","",OFFSET('Sanitation Data'!$I$32,0,10*ROW('Sanitation Data'!I18)))</f>
        <v/>
      </c>
      <c r="DO24" s="379" t="str">
        <f ca="1">+IF(OFFSET('Hygiene Data'!$D$11,0,10*ROW('Hygiene Data'!D18))="","",OFFSET('Hygiene Data'!$D$11,0,10*ROW('Hygiene Data'!D18)))</f>
        <v/>
      </c>
      <c r="DP24" s="379" t="str">
        <f ca="1">+IF(OFFSET('Hygiene Data'!$D$12,0,10*ROW('Hygiene Data'!D18))="","",OFFSET('Hygiene Data'!$D$12,0,10*ROW('Hygiene Data'!D18)))</f>
        <v/>
      </c>
      <c r="DQ24" s="379" t="str">
        <f ca="1">+IF(OFFSET('Hygiene Data'!$D$13,0,10*ROW('Hygiene Data'!D18))="","",OFFSET('Hygiene Data'!$D$13,0,10*ROW('Hygiene Data'!D18)))</f>
        <v/>
      </c>
      <c r="DR24" s="379" t="str">
        <f ca="1">+IF(OFFSET('Hygiene Data'!$E$11,0,10*ROW('Hygiene Data'!E18))="","",OFFSET('Hygiene Data'!$E$11,0,10*ROW('Hygiene Data'!E18)))</f>
        <v/>
      </c>
      <c r="DS24" s="379" t="str">
        <f ca="1">+IF(OFFSET('Hygiene Data'!$E$12,0,10*ROW('Hygiene Data'!E18))="","",OFFSET('Hygiene Data'!$E$12,0,10*ROW('Hygiene Data'!E18)))</f>
        <v/>
      </c>
      <c r="DT24" s="379" t="str">
        <f ca="1">+IF(OFFSET('Hygiene Data'!$E$13,0,10*ROW('Hygiene Data'!E18))="","",OFFSET('Hygiene Data'!$E$13,0,10*ROW('Hygiene Data'!E18)))</f>
        <v/>
      </c>
      <c r="DU24" s="379" t="str">
        <f ca="1">+IF(OFFSET('Hygiene Data'!$F$11,0,10*ROW('Hygiene Data'!F18))="","",OFFSET('Hygiene Data'!$F$11,0,10*ROW('Hygiene Data'!F18)))</f>
        <v/>
      </c>
      <c r="DV24" s="379" t="str">
        <f ca="1">+IF(OFFSET('Hygiene Data'!$F$12,0,10*ROW('Hygiene Data'!F18))="","",OFFSET('Hygiene Data'!$F$12,0,10*ROW('Hygiene Data'!F18)))</f>
        <v/>
      </c>
      <c r="DW24" s="379" t="str">
        <f ca="1">+IF(OFFSET('Hygiene Data'!$F$13,0,10*ROW('Hygiene Data'!F18))="","",OFFSET('Hygiene Data'!$F$13,0,10*ROW('Hygiene Data'!F18)))</f>
        <v/>
      </c>
      <c r="DX24" s="379" t="str">
        <f ca="1">+IF(OFFSET('Hygiene Data'!$G$11,0,10*ROW('Hygiene Data'!G18))="","",OFFSET('Hygiene Data'!$G$11,0,10*ROW('Hygiene Data'!G18)))</f>
        <v/>
      </c>
      <c r="DY24" s="379" t="str">
        <f ca="1">+IF(OFFSET('Hygiene Data'!$G$12,0,10*ROW('Hygiene Data'!G18))="","",OFFSET('Hygiene Data'!$G$12,0,10*ROW('Hygiene Data'!G18)))</f>
        <v/>
      </c>
      <c r="DZ24" s="379" t="str">
        <f ca="1">+IF(OFFSET('Hygiene Data'!$G$13,0,10*ROW('Hygiene Data'!G18))="","",OFFSET('Hygiene Data'!$G$13,0,10*ROW('Hygiene Data'!G18)))</f>
        <v/>
      </c>
      <c r="EA24" s="379" t="str">
        <f ca="1">+IF(OFFSET('Hygiene Data'!$H$11,0,10*ROW('Hygiene Data'!H18))="","",OFFSET('Hygiene Data'!$H$11,0,10*ROW('Hygiene Data'!H18)))</f>
        <v/>
      </c>
      <c r="EB24" s="379" t="str">
        <f ca="1">+IF(OFFSET('Hygiene Data'!$H$12,0,10*ROW('Hygiene Data'!H18))="","",OFFSET('Hygiene Data'!$H$12,0,10*ROW('Hygiene Data'!H18)))</f>
        <v/>
      </c>
      <c r="EC24" s="379" t="str">
        <f ca="1">+IF(OFFSET('Hygiene Data'!$H$13,0,10*ROW('Hygiene Data'!H18))="","",OFFSET('Hygiene Data'!$H$13,0,10*ROW('Hygiene Data'!H18)))</f>
        <v/>
      </c>
      <c r="ED24" s="379" t="str">
        <f ca="1">+IF(OFFSET('Hygiene Data'!$I$11,0,10*ROW('Hygiene Data'!I18))="","",OFFSET('Hygiene Data'!$I$11,0,10*ROW('Hygiene Data'!I18)))</f>
        <v/>
      </c>
      <c r="EE24" s="379" t="str">
        <f ca="1">+IF(OFFSET('Hygiene Data'!$I$12,0,10*ROW('Hygiene Data'!I18))="","",OFFSET('Hygiene Data'!$I$12,0,10*ROW('Hygiene Data'!I18)))</f>
        <v/>
      </c>
      <c r="EF24" s="379" t="str">
        <f ca="1">+IF(OFFSET('Hygiene Data'!$I$13,0,10*ROW('Hygiene Data'!I18))="","",OFFSET('Hygiene Data'!$I$13,0,10*ROW('Hygiene Data'!I18)))</f>
        <v/>
      </c>
    </row>
    <row r="25" spans="1:136" x14ac:dyDescent="0.25">
      <c r="A25" s="488" t="str">
        <f ca="1">+IF(OFFSET('Water Data'!$B$2,0,10*ROW('Water Data'!E19))="","",OFFSET('Water Data'!$B$2,0,10*ROW('Water Data'!E19)))</f>
        <v/>
      </c>
      <c r="B25" s="48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5" t="str">
        <f t="shared" ca="1" si="0"/>
        <v/>
      </c>
      <c r="D25" s="51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9" t="str">
        <f ca="1">+IF(OFFSET('Water Data'!$D$27,0,10*ROW('Water Data'!D19))="","",OFFSET('Water Data'!$D$27,0,10*ROW('Water Data'!D19)))</f>
        <v/>
      </c>
      <c r="BT25" s="379" t="str">
        <f ca="1">+IF(OFFSET('Water Data'!$D$28,0,10*ROW('Water Data'!D19))="","",OFFSET('Water Data'!$D$28,0,10*ROW('Water Data'!D19)))</f>
        <v/>
      </c>
      <c r="BU25" s="379" t="str">
        <f ca="1">+IF(OFFSET('Water Data'!$D$29,0,10*ROW('Water Data'!D19))="","",OFFSET('Water Data'!$D$29,0,10*ROW('Water Data'!D19)))</f>
        <v/>
      </c>
      <c r="BV25" s="379" t="str">
        <f ca="1">+IF(OFFSET('Water Data'!$E$27,0,10*ROW('Water Data'!E19))="","",OFFSET('Water Data'!$E$27,0,10*ROW('Water Data'!E19)))</f>
        <v/>
      </c>
      <c r="BW25" s="379" t="str">
        <f ca="1">+IF(OFFSET('Water Data'!$E$28,0,10*ROW('Water Data'!E19))="","",OFFSET('Water Data'!$E$28,0,10*ROW('Water Data'!E19)))</f>
        <v/>
      </c>
      <c r="BX25" s="379" t="str">
        <f ca="1">+IF(OFFSET('Water Data'!$E$29,0,10*ROW('Water Data'!E19))="","",OFFSET('Water Data'!$E$29,0,10*ROW('Water Data'!E19)))</f>
        <v/>
      </c>
      <c r="BY25" s="379" t="str">
        <f ca="1">+IF(OFFSET('Water Data'!$F$27,0,10*ROW('Water Data'!F19))="","",OFFSET('Water Data'!$F$27,0,10*ROW('Water Data'!F19)))</f>
        <v/>
      </c>
      <c r="BZ25" s="379" t="str">
        <f ca="1">+IF(OFFSET('Water Data'!$F$28,0,10*ROW('Water Data'!F19))="","",OFFSET('Water Data'!$F$28,0,10*ROW('Water Data'!F19)))</f>
        <v/>
      </c>
      <c r="CA25" s="379" t="str">
        <f ca="1">+IF(OFFSET('Water Data'!$F$29,0,10*ROW('Water Data'!F19))="","",OFFSET('Water Data'!$F$29,0,10*ROW('Water Data'!F19)))</f>
        <v/>
      </c>
      <c r="CB25" s="379" t="str">
        <f ca="1">+IF(OFFSET('Water Data'!$G$27,0,10*ROW('Water Data'!G19))="","",OFFSET('Water Data'!$G$27,0,10*ROW('Water Data'!G19)))</f>
        <v/>
      </c>
      <c r="CC25" s="379" t="str">
        <f ca="1">+IF(OFFSET('Water Data'!$G$28,0,10*ROW('Water Data'!G19))="","",OFFSET('Water Data'!$G$28,0,10*ROW('Water Data'!G19)))</f>
        <v/>
      </c>
      <c r="CD25" s="379" t="str">
        <f ca="1">+IF(OFFSET('Water Data'!$G$29,0,10*ROW('Water Data'!G19))="","",OFFSET('Water Data'!$G$29,0,10*ROW('Water Data'!G19)))</f>
        <v/>
      </c>
      <c r="CE25" s="379" t="str">
        <f ca="1">+IF(OFFSET('Water Data'!$H$27,0,10*ROW('Water Data'!H19))="","",OFFSET('Water Data'!$H$27,0,10*ROW('Water Data'!H19)))</f>
        <v/>
      </c>
      <c r="CF25" s="379" t="str">
        <f ca="1">+IF(OFFSET('Water Data'!$H$28,0,10*ROW('Water Data'!H19))="","",OFFSET('Water Data'!$H$28,0,10*ROW('Water Data'!H19)))</f>
        <v/>
      </c>
      <c r="CG25" s="379" t="str">
        <f ca="1">+IF(OFFSET('Water Data'!$H$29,0,10*ROW('Water Data'!H19))="","",OFFSET('Water Data'!$H$29,0,10*ROW('Water Data'!H19)))</f>
        <v/>
      </c>
      <c r="CH25" s="379" t="str">
        <f ca="1">+IF(OFFSET('Water Data'!$I$27,0,10*ROW('Water Data'!I19))="","",OFFSET('Water Data'!$I$27,0,10*ROW('Water Data'!I19)))</f>
        <v/>
      </c>
      <c r="CI25" s="379" t="str">
        <f ca="1">+IF(OFFSET('Water Data'!$I$28,0,10*ROW('Water Data'!I19))="","",OFFSET('Water Data'!$I$28,0,10*ROW('Water Data'!I19)))</f>
        <v/>
      </c>
      <c r="CJ25" s="379" t="str">
        <f ca="1">+IF(OFFSET('Water Data'!$I$29,0,10*ROW('Water Data'!I19))="","",OFFSET('Water Data'!$I$29,0,10*ROW('Water Data'!I19)))</f>
        <v/>
      </c>
      <c r="CK25" s="379" t="str">
        <f ca="1">+IF(OFFSET('Sanitation Data'!$D$28,0,10*ROW('Sanitation Data'!D19))="","",OFFSET('Sanitation Data'!$D$28,0,10*ROW('Sanitation Data'!D19)))</f>
        <v/>
      </c>
      <c r="CL25" s="379" t="str">
        <f ca="1">+IF(OFFSET('Sanitation Data'!$D$29,0,10*ROW('Sanitation Data'!D19))="","",OFFSET('Sanitation Data'!$D$29,0,10*ROW('Sanitation Data'!D19)))</f>
        <v/>
      </c>
      <c r="CM25" s="379" t="str">
        <f ca="1">+IF(OFFSET('Sanitation Data'!$D$30,0,10*ROW('Sanitation Data'!D19))="","",OFFSET('Sanitation Data'!$D$30,0,10*ROW('Sanitation Data'!D19)))</f>
        <v/>
      </c>
      <c r="CN25" s="379" t="str">
        <f ca="1">+IF(OFFSET('Sanitation Data'!$D$31,0,10*ROW('Sanitation Data'!D19))="","",OFFSET('Sanitation Data'!$D$31,0,10*ROW('Sanitation Data'!D19)))</f>
        <v/>
      </c>
      <c r="CO25" s="379" t="str">
        <f ca="1">+IF(OFFSET('Sanitation Data'!$D$32,0,10*ROW('Sanitation Data'!D19))="","",OFFSET('Sanitation Data'!$D$32,0,10*ROW('Sanitation Data'!D19)))</f>
        <v/>
      </c>
      <c r="CP25" s="379" t="str">
        <f ca="1">+IF(OFFSET('Sanitation Data'!$E$28,0,10*ROW('Sanitation Data'!E19))="","",OFFSET('Sanitation Data'!$E$28,0,10*ROW('Sanitation Data'!E19)))</f>
        <v/>
      </c>
      <c r="CQ25" s="379" t="str">
        <f ca="1">+IF(OFFSET('Sanitation Data'!$E$29,0,10*ROW('Sanitation Data'!E19))="","",OFFSET('Sanitation Data'!$E$29,0,10*ROW('Sanitation Data'!E19)))</f>
        <v/>
      </c>
      <c r="CR25" s="379" t="str">
        <f ca="1">+IF(OFFSET('Sanitation Data'!$E$30,0,10*ROW('Sanitation Data'!E19))="","",OFFSET('Sanitation Data'!$E$30,0,10*ROW('Sanitation Data'!E19)))</f>
        <v/>
      </c>
      <c r="CS25" s="379" t="str">
        <f ca="1">+IF(OFFSET('Sanitation Data'!$E$31,0,10*ROW('Sanitation Data'!E19))="","",OFFSET('Sanitation Data'!$E$31,0,10*ROW('Sanitation Data'!E19)))</f>
        <v/>
      </c>
      <c r="CT25" s="379" t="str">
        <f ca="1">+IF(OFFSET('Sanitation Data'!$E$32,0,10*ROW('Sanitation Data'!E19))="","",OFFSET('Sanitation Data'!$E$32,0,10*ROW('Sanitation Data'!E19)))</f>
        <v/>
      </c>
      <c r="CU25" s="379" t="str">
        <f ca="1">+IF(OFFSET('Sanitation Data'!$F$28,0,10*ROW('Sanitation Data'!F19))="","",OFFSET('Sanitation Data'!$F$28,0,10*ROW('Sanitation Data'!F19)))</f>
        <v/>
      </c>
      <c r="CV25" s="379" t="str">
        <f ca="1">+IF(OFFSET('Sanitation Data'!$F$29,0,10*ROW('Sanitation Data'!F19))="","",OFFSET('Sanitation Data'!$F$29,0,10*ROW('Sanitation Data'!F19)))</f>
        <v/>
      </c>
      <c r="CW25" s="379" t="str">
        <f ca="1">+IF(OFFSET('Sanitation Data'!$F$30,0,10*ROW('Sanitation Data'!F19))="","",OFFSET('Sanitation Data'!$F$30,0,10*ROW('Sanitation Data'!F19)))</f>
        <v/>
      </c>
      <c r="CX25" s="379" t="str">
        <f ca="1">+IF(OFFSET('Sanitation Data'!$F$31,0,10*ROW('Sanitation Data'!F19))="","",OFFSET('Sanitation Data'!$F$31,0,10*ROW('Sanitation Data'!F19)))</f>
        <v/>
      </c>
      <c r="CY25" s="379" t="str">
        <f ca="1">+IF(OFFSET('Sanitation Data'!$F$32,0,10*ROW('Sanitation Data'!F19))="","",OFFSET('Sanitation Data'!$F$32,0,10*ROW('Sanitation Data'!F19)))</f>
        <v/>
      </c>
      <c r="CZ25" s="379" t="str">
        <f ca="1">+IF(OFFSET('Sanitation Data'!$G$28,0,10*ROW('Sanitation Data'!G19))="","",OFFSET('Sanitation Data'!$G$28,0,10*ROW('Sanitation Data'!G19)))</f>
        <v/>
      </c>
      <c r="DA25" s="379" t="str">
        <f ca="1">+IF(OFFSET('Sanitation Data'!$G$29,0,10*ROW('Sanitation Data'!G19))="","",OFFSET('Sanitation Data'!$G$29,0,10*ROW('Sanitation Data'!G19)))</f>
        <v/>
      </c>
      <c r="DB25" s="379" t="str">
        <f ca="1">+IF(OFFSET('Sanitation Data'!$G$30,0,10*ROW('Sanitation Data'!G19))="","",OFFSET('Sanitation Data'!$G$30,0,10*ROW('Sanitation Data'!G19)))</f>
        <v/>
      </c>
      <c r="DC25" s="379" t="str">
        <f ca="1">+IF(OFFSET('Sanitation Data'!$G$31,0,10*ROW('Sanitation Data'!G19))="","",OFFSET('Sanitation Data'!$G$31,0,10*ROW('Sanitation Data'!G19)))</f>
        <v/>
      </c>
      <c r="DD25" s="379" t="str">
        <f ca="1">+IF(OFFSET('Sanitation Data'!$G$32,0,10*ROW('Sanitation Data'!G19))="","",OFFSET('Sanitation Data'!$G$32,0,10*ROW('Sanitation Data'!G19)))</f>
        <v/>
      </c>
      <c r="DE25" s="379" t="str">
        <f ca="1">+IF(OFFSET('Sanitation Data'!$H$28,0,10*ROW('Sanitation Data'!H19))="","",OFFSET('Sanitation Data'!$H$28,0,10*ROW('Sanitation Data'!H19)))</f>
        <v/>
      </c>
      <c r="DF25" s="379" t="str">
        <f ca="1">+IF(OFFSET('Sanitation Data'!$H$29,0,10*ROW('Sanitation Data'!H19))="","",OFFSET('Sanitation Data'!$H$29,0,10*ROW('Sanitation Data'!H19)))</f>
        <v/>
      </c>
      <c r="DG25" s="379" t="str">
        <f ca="1">+IF(OFFSET('Sanitation Data'!$H$30,0,10*ROW('Sanitation Data'!H19))="","",OFFSET('Sanitation Data'!$H$30,0,10*ROW('Sanitation Data'!H19)))</f>
        <v/>
      </c>
      <c r="DH25" s="379" t="str">
        <f ca="1">+IF(OFFSET('Sanitation Data'!$H$31,0,10*ROW('Sanitation Data'!H19))="","",OFFSET('Sanitation Data'!$H$31,0,10*ROW('Sanitation Data'!H19)))</f>
        <v/>
      </c>
      <c r="DI25" s="379" t="str">
        <f ca="1">+IF(OFFSET('Sanitation Data'!$H$32,0,10*ROW('Sanitation Data'!H19))="","",OFFSET('Sanitation Data'!$H$32,0,10*ROW('Sanitation Data'!H19)))</f>
        <v/>
      </c>
      <c r="DJ25" s="379" t="str">
        <f ca="1">+IF(OFFSET('Sanitation Data'!$I$28,0,10*ROW('Sanitation Data'!I19))="","",OFFSET('Sanitation Data'!$I$28,0,10*ROW('Sanitation Data'!I19)))</f>
        <v/>
      </c>
      <c r="DK25" s="379" t="str">
        <f ca="1">+IF(OFFSET('Sanitation Data'!$I$29,0,10*ROW('Sanitation Data'!I19))="","",OFFSET('Sanitation Data'!$I$29,0,10*ROW('Sanitation Data'!I19)))</f>
        <v/>
      </c>
      <c r="DL25" s="379" t="str">
        <f ca="1">+IF(OFFSET('Sanitation Data'!$I$30,0,10*ROW('Sanitation Data'!I19))="","",OFFSET('Sanitation Data'!$I$30,0,10*ROW('Sanitation Data'!I19)))</f>
        <v/>
      </c>
      <c r="DM25" s="379" t="str">
        <f ca="1">+IF(OFFSET('Sanitation Data'!$I$31,0,10*ROW('Sanitation Data'!I19))="","",OFFSET('Sanitation Data'!$I$31,0,10*ROW('Sanitation Data'!I19)))</f>
        <v/>
      </c>
      <c r="DN25" s="379" t="str">
        <f ca="1">+IF(OFFSET('Sanitation Data'!$I$32,0,10*ROW('Sanitation Data'!I19))="","",OFFSET('Sanitation Data'!$I$32,0,10*ROW('Sanitation Data'!I19)))</f>
        <v/>
      </c>
      <c r="DO25" s="379" t="str">
        <f ca="1">+IF(OFFSET('Hygiene Data'!$D$11,0,10*ROW('Hygiene Data'!D19))="","",OFFSET('Hygiene Data'!$D$11,0,10*ROW('Hygiene Data'!D19)))</f>
        <v/>
      </c>
      <c r="DP25" s="379" t="str">
        <f ca="1">+IF(OFFSET('Hygiene Data'!$D$12,0,10*ROW('Hygiene Data'!D19))="","",OFFSET('Hygiene Data'!$D$12,0,10*ROW('Hygiene Data'!D19)))</f>
        <v/>
      </c>
      <c r="DQ25" s="379" t="str">
        <f ca="1">+IF(OFFSET('Hygiene Data'!$D$13,0,10*ROW('Hygiene Data'!D19))="","",OFFSET('Hygiene Data'!$D$13,0,10*ROW('Hygiene Data'!D19)))</f>
        <v/>
      </c>
      <c r="DR25" s="379" t="str">
        <f ca="1">+IF(OFFSET('Hygiene Data'!$E$11,0,10*ROW('Hygiene Data'!E19))="","",OFFSET('Hygiene Data'!$E$11,0,10*ROW('Hygiene Data'!E19)))</f>
        <v/>
      </c>
      <c r="DS25" s="379" t="str">
        <f ca="1">+IF(OFFSET('Hygiene Data'!$E$12,0,10*ROW('Hygiene Data'!E19))="","",OFFSET('Hygiene Data'!$E$12,0,10*ROW('Hygiene Data'!E19)))</f>
        <v/>
      </c>
      <c r="DT25" s="379" t="str">
        <f ca="1">+IF(OFFSET('Hygiene Data'!$E$13,0,10*ROW('Hygiene Data'!E19))="","",OFFSET('Hygiene Data'!$E$13,0,10*ROW('Hygiene Data'!E19)))</f>
        <v/>
      </c>
      <c r="DU25" s="379" t="str">
        <f ca="1">+IF(OFFSET('Hygiene Data'!$F$11,0,10*ROW('Hygiene Data'!F19))="","",OFFSET('Hygiene Data'!$F$11,0,10*ROW('Hygiene Data'!F19)))</f>
        <v/>
      </c>
      <c r="DV25" s="379" t="str">
        <f ca="1">+IF(OFFSET('Hygiene Data'!$F$12,0,10*ROW('Hygiene Data'!F19))="","",OFFSET('Hygiene Data'!$F$12,0,10*ROW('Hygiene Data'!F19)))</f>
        <v/>
      </c>
      <c r="DW25" s="379" t="str">
        <f ca="1">+IF(OFFSET('Hygiene Data'!$F$13,0,10*ROW('Hygiene Data'!F19))="","",OFFSET('Hygiene Data'!$F$13,0,10*ROW('Hygiene Data'!F19)))</f>
        <v/>
      </c>
      <c r="DX25" s="379" t="str">
        <f ca="1">+IF(OFFSET('Hygiene Data'!$G$11,0,10*ROW('Hygiene Data'!G19))="","",OFFSET('Hygiene Data'!$G$11,0,10*ROW('Hygiene Data'!G19)))</f>
        <v/>
      </c>
      <c r="DY25" s="379" t="str">
        <f ca="1">+IF(OFFSET('Hygiene Data'!$G$12,0,10*ROW('Hygiene Data'!G19))="","",OFFSET('Hygiene Data'!$G$12,0,10*ROW('Hygiene Data'!G19)))</f>
        <v/>
      </c>
      <c r="DZ25" s="379" t="str">
        <f ca="1">+IF(OFFSET('Hygiene Data'!$G$13,0,10*ROW('Hygiene Data'!G19))="","",OFFSET('Hygiene Data'!$G$13,0,10*ROW('Hygiene Data'!G19)))</f>
        <v/>
      </c>
      <c r="EA25" s="379" t="str">
        <f ca="1">+IF(OFFSET('Hygiene Data'!$H$11,0,10*ROW('Hygiene Data'!H19))="","",OFFSET('Hygiene Data'!$H$11,0,10*ROW('Hygiene Data'!H19)))</f>
        <v/>
      </c>
      <c r="EB25" s="379" t="str">
        <f ca="1">+IF(OFFSET('Hygiene Data'!$H$12,0,10*ROW('Hygiene Data'!H19))="","",OFFSET('Hygiene Data'!$H$12,0,10*ROW('Hygiene Data'!H19)))</f>
        <v/>
      </c>
      <c r="EC25" s="379" t="str">
        <f ca="1">+IF(OFFSET('Hygiene Data'!$H$13,0,10*ROW('Hygiene Data'!H19))="","",OFFSET('Hygiene Data'!$H$13,0,10*ROW('Hygiene Data'!H19)))</f>
        <v/>
      </c>
      <c r="ED25" s="379" t="str">
        <f ca="1">+IF(OFFSET('Hygiene Data'!$I$11,0,10*ROW('Hygiene Data'!I19))="","",OFFSET('Hygiene Data'!$I$11,0,10*ROW('Hygiene Data'!I19)))</f>
        <v/>
      </c>
      <c r="EE25" s="379" t="str">
        <f ca="1">+IF(OFFSET('Hygiene Data'!$I$12,0,10*ROW('Hygiene Data'!I19))="","",OFFSET('Hygiene Data'!$I$12,0,10*ROW('Hygiene Data'!I19)))</f>
        <v/>
      </c>
      <c r="EF25" s="379" t="str">
        <f ca="1">+IF(OFFSET('Hygiene Data'!$I$13,0,10*ROW('Hygiene Data'!I19))="","",OFFSET('Hygiene Data'!$I$13,0,10*ROW('Hygiene Data'!I19)))</f>
        <v/>
      </c>
    </row>
    <row r="26" spans="1:136" x14ac:dyDescent="0.25">
      <c r="A26" s="488" t="str">
        <f ca="1">+IF(OFFSET('Water Data'!$B$2,0,10*ROW('Water Data'!E20))="","",OFFSET('Water Data'!$B$2,0,10*ROW('Water Data'!E20)))</f>
        <v/>
      </c>
      <c r="B26" s="48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5" t="str">
        <f t="shared" ca="1" si="0"/>
        <v/>
      </c>
      <c r="D26" s="51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9" t="str">
        <f ca="1">+IF(OFFSET('Water Data'!$D$27,0,10*ROW('Water Data'!D20))="","",OFFSET('Water Data'!$D$27,0,10*ROW('Water Data'!D20)))</f>
        <v/>
      </c>
      <c r="BT26" s="379" t="str">
        <f ca="1">+IF(OFFSET('Water Data'!$D$28,0,10*ROW('Water Data'!D20))="","",OFFSET('Water Data'!$D$28,0,10*ROW('Water Data'!D20)))</f>
        <v/>
      </c>
      <c r="BU26" s="379" t="str">
        <f ca="1">+IF(OFFSET('Water Data'!$D$29,0,10*ROW('Water Data'!D20))="","",OFFSET('Water Data'!$D$29,0,10*ROW('Water Data'!D20)))</f>
        <v/>
      </c>
      <c r="BV26" s="379" t="str">
        <f ca="1">+IF(OFFSET('Water Data'!$E$27,0,10*ROW('Water Data'!E20))="","",OFFSET('Water Data'!$E$27,0,10*ROW('Water Data'!E20)))</f>
        <v/>
      </c>
      <c r="BW26" s="379" t="str">
        <f ca="1">+IF(OFFSET('Water Data'!$E$28,0,10*ROW('Water Data'!E20))="","",OFFSET('Water Data'!$E$28,0,10*ROW('Water Data'!E20)))</f>
        <v/>
      </c>
      <c r="BX26" s="379" t="str">
        <f ca="1">+IF(OFFSET('Water Data'!$E$29,0,10*ROW('Water Data'!E20))="","",OFFSET('Water Data'!$E$29,0,10*ROW('Water Data'!E20)))</f>
        <v/>
      </c>
      <c r="BY26" s="379" t="str">
        <f ca="1">+IF(OFFSET('Water Data'!$F$27,0,10*ROW('Water Data'!F20))="","",OFFSET('Water Data'!$F$27,0,10*ROW('Water Data'!F20)))</f>
        <v/>
      </c>
      <c r="BZ26" s="379" t="str">
        <f ca="1">+IF(OFFSET('Water Data'!$F$28,0,10*ROW('Water Data'!F20))="","",OFFSET('Water Data'!$F$28,0,10*ROW('Water Data'!F20)))</f>
        <v/>
      </c>
      <c r="CA26" s="379" t="str">
        <f ca="1">+IF(OFFSET('Water Data'!$F$29,0,10*ROW('Water Data'!F20))="","",OFFSET('Water Data'!$F$29,0,10*ROW('Water Data'!F20)))</f>
        <v/>
      </c>
      <c r="CB26" s="379" t="str">
        <f ca="1">+IF(OFFSET('Water Data'!$G$27,0,10*ROW('Water Data'!G20))="","",OFFSET('Water Data'!$G$27,0,10*ROW('Water Data'!G20)))</f>
        <v/>
      </c>
      <c r="CC26" s="379" t="str">
        <f ca="1">+IF(OFFSET('Water Data'!$G$28,0,10*ROW('Water Data'!G20))="","",OFFSET('Water Data'!$G$28,0,10*ROW('Water Data'!G20)))</f>
        <v/>
      </c>
      <c r="CD26" s="379" t="str">
        <f ca="1">+IF(OFFSET('Water Data'!$G$29,0,10*ROW('Water Data'!G20))="","",OFFSET('Water Data'!$G$29,0,10*ROW('Water Data'!G20)))</f>
        <v/>
      </c>
      <c r="CE26" s="379" t="str">
        <f ca="1">+IF(OFFSET('Water Data'!$H$27,0,10*ROW('Water Data'!H20))="","",OFFSET('Water Data'!$H$27,0,10*ROW('Water Data'!H20)))</f>
        <v/>
      </c>
      <c r="CF26" s="379" t="str">
        <f ca="1">+IF(OFFSET('Water Data'!$H$28,0,10*ROW('Water Data'!H20))="","",OFFSET('Water Data'!$H$28,0,10*ROW('Water Data'!H20)))</f>
        <v/>
      </c>
      <c r="CG26" s="379" t="str">
        <f ca="1">+IF(OFFSET('Water Data'!$H$29,0,10*ROW('Water Data'!H20))="","",OFFSET('Water Data'!$H$29,0,10*ROW('Water Data'!H20)))</f>
        <v/>
      </c>
      <c r="CH26" s="379" t="str">
        <f ca="1">+IF(OFFSET('Water Data'!$I$27,0,10*ROW('Water Data'!I20))="","",OFFSET('Water Data'!$I$27,0,10*ROW('Water Data'!I20)))</f>
        <v/>
      </c>
      <c r="CI26" s="379" t="str">
        <f ca="1">+IF(OFFSET('Water Data'!$I$28,0,10*ROW('Water Data'!I20))="","",OFFSET('Water Data'!$I$28,0,10*ROW('Water Data'!I20)))</f>
        <v/>
      </c>
      <c r="CJ26" s="379" t="str">
        <f ca="1">+IF(OFFSET('Water Data'!$I$29,0,10*ROW('Water Data'!I20))="","",OFFSET('Water Data'!$I$29,0,10*ROW('Water Data'!I20)))</f>
        <v/>
      </c>
      <c r="CK26" s="379" t="str">
        <f ca="1">+IF(OFFSET('Sanitation Data'!$D$28,0,10*ROW('Sanitation Data'!D20))="","",OFFSET('Sanitation Data'!$D$28,0,10*ROW('Sanitation Data'!D20)))</f>
        <v/>
      </c>
      <c r="CL26" s="379" t="str">
        <f ca="1">+IF(OFFSET('Sanitation Data'!$D$29,0,10*ROW('Sanitation Data'!D20))="","",OFFSET('Sanitation Data'!$D$29,0,10*ROW('Sanitation Data'!D20)))</f>
        <v/>
      </c>
      <c r="CM26" s="379" t="str">
        <f ca="1">+IF(OFFSET('Sanitation Data'!$D$30,0,10*ROW('Sanitation Data'!D20))="","",OFFSET('Sanitation Data'!$D$30,0,10*ROW('Sanitation Data'!D20)))</f>
        <v/>
      </c>
      <c r="CN26" s="379" t="str">
        <f ca="1">+IF(OFFSET('Sanitation Data'!$D$31,0,10*ROW('Sanitation Data'!D20))="","",OFFSET('Sanitation Data'!$D$31,0,10*ROW('Sanitation Data'!D20)))</f>
        <v/>
      </c>
      <c r="CO26" s="379" t="str">
        <f ca="1">+IF(OFFSET('Sanitation Data'!$D$32,0,10*ROW('Sanitation Data'!D20))="","",OFFSET('Sanitation Data'!$D$32,0,10*ROW('Sanitation Data'!D20)))</f>
        <v/>
      </c>
      <c r="CP26" s="379" t="str">
        <f ca="1">+IF(OFFSET('Sanitation Data'!$E$28,0,10*ROW('Sanitation Data'!E20))="","",OFFSET('Sanitation Data'!$E$28,0,10*ROW('Sanitation Data'!E20)))</f>
        <v/>
      </c>
      <c r="CQ26" s="379" t="str">
        <f ca="1">+IF(OFFSET('Sanitation Data'!$E$29,0,10*ROW('Sanitation Data'!E20))="","",OFFSET('Sanitation Data'!$E$29,0,10*ROW('Sanitation Data'!E20)))</f>
        <v/>
      </c>
      <c r="CR26" s="379" t="str">
        <f ca="1">+IF(OFFSET('Sanitation Data'!$E$30,0,10*ROW('Sanitation Data'!E20))="","",OFFSET('Sanitation Data'!$E$30,0,10*ROW('Sanitation Data'!E20)))</f>
        <v/>
      </c>
      <c r="CS26" s="379" t="str">
        <f ca="1">+IF(OFFSET('Sanitation Data'!$E$31,0,10*ROW('Sanitation Data'!E20))="","",OFFSET('Sanitation Data'!$E$31,0,10*ROW('Sanitation Data'!E20)))</f>
        <v/>
      </c>
      <c r="CT26" s="379" t="str">
        <f ca="1">+IF(OFFSET('Sanitation Data'!$E$32,0,10*ROW('Sanitation Data'!E20))="","",OFFSET('Sanitation Data'!$E$32,0,10*ROW('Sanitation Data'!E20)))</f>
        <v/>
      </c>
      <c r="CU26" s="379" t="str">
        <f ca="1">+IF(OFFSET('Sanitation Data'!$F$28,0,10*ROW('Sanitation Data'!F20))="","",OFFSET('Sanitation Data'!$F$28,0,10*ROW('Sanitation Data'!F20)))</f>
        <v/>
      </c>
      <c r="CV26" s="379" t="str">
        <f ca="1">+IF(OFFSET('Sanitation Data'!$F$29,0,10*ROW('Sanitation Data'!F20))="","",OFFSET('Sanitation Data'!$F$29,0,10*ROW('Sanitation Data'!F20)))</f>
        <v/>
      </c>
      <c r="CW26" s="379" t="str">
        <f ca="1">+IF(OFFSET('Sanitation Data'!$F$30,0,10*ROW('Sanitation Data'!F20))="","",OFFSET('Sanitation Data'!$F$30,0,10*ROW('Sanitation Data'!F20)))</f>
        <v/>
      </c>
      <c r="CX26" s="379" t="str">
        <f ca="1">+IF(OFFSET('Sanitation Data'!$F$31,0,10*ROW('Sanitation Data'!F20))="","",OFFSET('Sanitation Data'!$F$31,0,10*ROW('Sanitation Data'!F20)))</f>
        <v/>
      </c>
      <c r="CY26" s="379" t="str">
        <f ca="1">+IF(OFFSET('Sanitation Data'!$F$32,0,10*ROW('Sanitation Data'!F20))="","",OFFSET('Sanitation Data'!$F$32,0,10*ROW('Sanitation Data'!F20)))</f>
        <v/>
      </c>
      <c r="CZ26" s="379" t="str">
        <f ca="1">+IF(OFFSET('Sanitation Data'!$G$28,0,10*ROW('Sanitation Data'!G20))="","",OFFSET('Sanitation Data'!$G$28,0,10*ROW('Sanitation Data'!G20)))</f>
        <v/>
      </c>
      <c r="DA26" s="379" t="str">
        <f ca="1">+IF(OFFSET('Sanitation Data'!$G$29,0,10*ROW('Sanitation Data'!G20))="","",OFFSET('Sanitation Data'!$G$29,0,10*ROW('Sanitation Data'!G20)))</f>
        <v/>
      </c>
      <c r="DB26" s="379" t="str">
        <f ca="1">+IF(OFFSET('Sanitation Data'!$G$30,0,10*ROW('Sanitation Data'!G20))="","",OFFSET('Sanitation Data'!$G$30,0,10*ROW('Sanitation Data'!G20)))</f>
        <v/>
      </c>
      <c r="DC26" s="379" t="str">
        <f ca="1">+IF(OFFSET('Sanitation Data'!$G$31,0,10*ROW('Sanitation Data'!G20))="","",OFFSET('Sanitation Data'!$G$31,0,10*ROW('Sanitation Data'!G20)))</f>
        <v/>
      </c>
      <c r="DD26" s="379" t="str">
        <f ca="1">+IF(OFFSET('Sanitation Data'!$G$32,0,10*ROW('Sanitation Data'!G20))="","",OFFSET('Sanitation Data'!$G$32,0,10*ROW('Sanitation Data'!G20)))</f>
        <v/>
      </c>
      <c r="DE26" s="379" t="str">
        <f ca="1">+IF(OFFSET('Sanitation Data'!$H$28,0,10*ROW('Sanitation Data'!H20))="","",OFFSET('Sanitation Data'!$H$28,0,10*ROW('Sanitation Data'!H20)))</f>
        <v/>
      </c>
      <c r="DF26" s="379" t="str">
        <f ca="1">+IF(OFFSET('Sanitation Data'!$H$29,0,10*ROW('Sanitation Data'!H20))="","",OFFSET('Sanitation Data'!$H$29,0,10*ROW('Sanitation Data'!H20)))</f>
        <v/>
      </c>
      <c r="DG26" s="379" t="str">
        <f ca="1">+IF(OFFSET('Sanitation Data'!$H$30,0,10*ROW('Sanitation Data'!H20))="","",OFFSET('Sanitation Data'!$H$30,0,10*ROW('Sanitation Data'!H20)))</f>
        <v/>
      </c>
      <c r="DH26" s="379" t="str">
        <f ca="1">+IF(OFFSET('Sanitation Data'!$H$31,0,10*ROW('Sanitation Data'!H20))="","",OFFSET('Sanitation Data'!$H$31,0,10*ROW('Sanitation Data'!H20)))</f>
        <v/>
      </c>
      <c r="DI26" s="379" t="str">
        <f ca="1">+IF(OFFSET('Sanitation Data'!$H$32,0,10*ROW('Sanitation Data'!H20))="","",OFFSET('Sanitation Data'!$H$32,0,10*ROW('Sanitation Data'!H20)))</f>
        <v/>
      </c>
      <c r="DJ26" s="379" t="str">
        <f ca="1">+IF(OFFSET('Sanitation Data'!$I$28,0,10*ROW('Sanitation Data'!I20))="","",OFFSET('Sanitation Data'!$I$28,0,10*ROW('Sanitation Data'!I20)))</f>
        <v/>
      </c>
      <c r="DK26" s="379" t="str">
        <f ca="1">+IF(OFFSET('Sanitation Data'!$I$29,0,10*ROW('Sanitation Data'!I20))="","",OFFSET('Sanitation Data'!$I$29,0,10*ROW('Sanitation Data'!I20)))</f>
        <v/>
      </c>
      <c r="DL26" s="379" t="str">
        <f ca="1">+IF(OFFSET('Sanitation Data'!$I$30,0,10*ROW('Sanitation Data'!I20))="","",OFFSET('Sanitation Data'!$I$30,0,10*ROW('Sanitation Data'!I20)))</f>
        <v/>
      </c>
      <c r="DM26" s="379" t="str">
        <f ca="1">+IF(OFFSET('Sanitation Data'!$I$31,0,10*ROW('Sanitation Data'!I20))="","",OFFSET('Sanitation Data'!$I$31,0,10*ROW('Sanitation Data'!I20)))</f>
        <v/>
      </c>
      <c r="DN26" s="379" t="str">
        <f ca="1">+IF(OFFSET('Sanitation Data'!$I$32,0,10*ROW('Sanitation Data'!I20))="","",OFFSET('Sanitation Data'!$I$32,0,10*ROW('Sanitation Data'!I20)))</f>
        <v/>
      </c>
      <c r="DO26" s="379" t="str">
        <f ca="1">+IF(OFFSET('Hygiene Data'!$D$11,0,10*ROW('Hygiene Data'!D20))="","",OFFSET('Hygiene Data'!$D$11,0,10*ROW('Hygiene Data'!D20)))</f>
        <v/>
      </c>
      <c r="DP26" s="379" t="str">
        <f ca="1">+IF(OFFSET('Hygiene Data'!$D$12,0,10*ROW('Hygiene Data'!D20))="","",OFFSET('Hygiene Data'!$D$12,0,10*ROW('Hygiene Data'!D20)))</f>
        <v/>
      </c>
      <c r="DQ26" s="379" t="str">
        <f ca="1">+IF(OFFSET('Hygiene Data'!$D$13,0,10*ROW('Hygiene Data'!D20))="","",OFFSET('Hygiene Data'!$D$13,0,10*ROW('Hygiene Data'!D20)))</f>
        <v/>
      </c>
      <c r="DR26" s="379" t="str">
        <f ca="1">+IF(OFFSET('Hygiene Data'!$E$11,0,10*ROW('Hygiene Data'!E20))="","",OFFSET('Hygiene Data'!$E$11,0,10*ROW('Hygiene Data'!E20)))</f>
        <v/>
      </c>
      <c r="DS26" s="379" t="str">
        <f ca="1">+IF(OFFSET('Hygiene Data'!$E$12,0,10*ROW('Hygiene Data'!E20))="","",OFFSET('Hygiene Data'!$E$12,0,10*ROW('Hygiene Data'!E20)))</f>
        <v/>
      </c>
      <c r="DT26" s="379" t="str">
        <f ca="1">+IF(OFFSET('Hygiene Data'!$E$13,0,10*ROW('Hygiene Data'!E20))="","",OFFSET('Hygiene Data'!$E$13,0,10*ROW('Hygiene Data'!E20)))</f>
        <v/>
      </c>
      <c r="DU26" s="379" t="str">
        <f ca="1">+IF(OFFSET('Hygiene Data'!$F$11,0,10*ROW('Hygiene Data'!F20))="","",OFFSET('Hygiene Data'!$F$11,0,10*ROW('Hygiene Data'!F20)))</f>
        <v/>
      </c>
      <c r="DV26" s="379" t="str">
        <f ca="1">+IF(OFFSET('Hygiene Data'!$F$12,0,10*ROW('Hygiene Data'!F20))="","",OFFSET('Hygiene Data'!$F$12,0,10*ROW('Hygiene Data'!F20)))</f>
        <v/>
      </c>
      <c r="DW26" s="379" t="str">
        <f ca="1">+IF(OFFSET('Hygiene Data'!$F$13,0,10*ROW('Hygiene Data'!F20))="","",OFFSET('Hygiene Data'!$F$13,0,10*ROW('Hygiene Data'!F20)))</f>
        <v/>
      </c>
      <c r="DX26" s="379" t="str">
        <f ca="1">+IF(OFFSET('Hygiene Data'!$G$11,0,10*ROW('Hygiene Data'!G20))="","",OFFSET('Hygiene Data'!$G$11,0,10*ROW('Hygiene Data'!G20)))</f>
        <v/>
      </c>
      <c r="DY26" s="379" t="str">
        <f ca="1">+IF(OFFSET('Hygiene Data'!$G$12,0,10*ROW('Hygiene Data'!G20))="","",OFFSET('Hygiene Data'!$G$12,0,10*ROW('Hygiene Data'!G20)))</f>
        <v/>
      </c>
      <c r="DZ26" s="379" t="str">
        <f ca="1">+IF(OFFSET('Hygiene Data'!$G$13,0,10*ROW('Hygiene Data'!G20))="","",OFFSET('Hygiene Data'!$G$13,0,10*ROW('Hygiene Data'!G20)))</f>
        <v/>
      </c>
      <c r="EA26" s="379" t="str">
        <f ca="1">+IF(OFFSET('Hygiene Data'!$H$11,0,10*ROW('Hygiene Data'!H20))="","",OFFSET('Hygiene Data'!$H$11,0,10*ROW('Hygiene Data'!H20)))</f>
        <v/>
      </c>
      <c r="EB26" s="379" t="str">
        <f ca="1">+IF(OFFSET('Hygiene Data'!$H$12,0,10*ROW('Hygiene Data'!H20))="","",OFFSET('Hygiene Data'!$H$12,0,10*ROW('Hygiene Data'!H20)))</f>
        <v/>
      </c>
      <c r="EC26" s="379" t="str">
        <f ca="1">+IF(OFFSET('Hygiene Data'!$H$13,0,10*ROW('Hygiene Data'!H20))="","",OFFSET('Hygiene Data'!$H$13,0,10*ROW('Hygiene Data'!H20)))</f>
        <v/>
      </c>
      <c r="ED26" s="379" t="str">
        <f ca="1">+IF(OFFSET('Hygiene Data'!$I$11,0,10*ROW('Hygiene Data'!I20))="","",OFFSET('Hygiene Data'!$I$11,0,10*ROW('Hygiene Data'!I20)))</f>
        <v/>
      </c>
      <c r="EE26" s="379" t="str">
        <f ca="1">+IF(OFFSET('Hygiene Data'!$I$12,0,10*ROW('Hygiene Data'!I20))="","",OFFSET('Hygiene Data'!$I$12,0,10*ROW('Hygiene Data'!I20)))</f>
        <v/>
      </c>
      <c r="EF26" s="379" t="str">
        <f ca="1">+IF(OFFSET('Hygiene Data'!$I$13,0,10*ROW('Hygiene Data'!I20))="","",OFFSET('Hygiene Data'!$I$13,0,10*ROW('Hygiene Data'!I20)))</f>
        <v/>
      </c>
    </row>
    <row r="27" spans="1:136" x14ac:dyDescent="0.25">
      <c r="A27" s="488" t="str">
        <f ca="1">+IF(OFFSET('Water Data'!$B$2,0,10*ROW('Water Data'!E21))="","",OFFSET('Water Data'!$B$2,0,10*ROW('Water Data'!E21)))</f>
        <v/>
      </c>
      <c r="B27" s="48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5" t="str">
        <f t="shared" ca="1" si="0"/>
        <v/>
      </c>
      <c r="D27" s="51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9" t="str">
        <f ca="1">+IF(OFFSET('Water Data'!$D$27,0,10*ROW('Water Data'!D21))="","",OFFSET('Water Data'!$D$27,0,10*ROW('Water Data'!D21)))</f>
        <v/>
      </c>
      <c r="BT27" s="379" t="str">
        <f ca="1">+IF(OFFSET('Water Data'!$D$28,0,10*ROW('Water Data'!D21))="","",OFFSET('Water Data'!$D$28,0,10*ROW('Water Data'!D21)))</f>
        <v/>
      </c>
      <c r="BU27" s="379" t="str">
        <f ca="1">+IF(OFFSET('Water Data'!$D$29,0,10*ROW('Water Data'!D21))="","",OFFSET('Water Data'!$D$29,0,10*ROW('Water Data'!D21)))</f>
        <v/>
      </c>
      <c r="BV27" s="379" t="str">
        <f ca="1">+IF(OFFSET('Water Data'!$E$27,0,10*ROW('Water Data'!E21))="","",OFFSET('Water Data'!$E$27,0,10*ROW('Water Data'!E21)))</f>
        <v/>
      </c>
      <c r="BW27" s="379" t="str">
        <f ca="1">+IF(OFFSET('Water Data'!$E$28,0,10*ROW('Water Data'!E21))="","",OFFSET('Water Data'!$E$28,0,10*ROW('Water Data'!E21)))</f>
        <v/>
      </c>
      <c r="BX27" s="379" t="str">
        <f ca="1">+IF(OFFSET('Water Data'!$E$29,0,10*ROW('Water Data'!E21))="","",OFFSET('Water Data'!$E$29,0,10*ROW('Water Data'!E21)))</f>
        <v/>
      </c>
      <c r="BY27" s="379" t="str">
        <f ca="1">+IF(OFFSET('Water Data'!$F$27,0,10*ROW('Water Data'!F21))="","",OFFSET('Water Data'!$F$27,0,10*ROW('Water Data'!F21)))</f>
        <v/>
      </c>
      <c r="BZ27" s="379" t="str">
        <f ca="1">+IF(OFFSET('Water Data'!$F$28,0,10*ROW('Water Data'!F21))="","",OFFSET('Water Data'!$F$28,0,10*ROW('Water Data'!F21)))</f>
        <v/>
      </c>
      <c r="CA27" s="379" t="str">
        <f ca="1">+IF(OFFSET('Water Data'!$F$29,0,10*ROW('Water Data'!F21))="","",OFFSET('Water Data'!$F$29,0,10*ROW('Water Data'!F21)))</f>
        <v/>
      </c>
      <c r="CB27" s="379" t="str">
        <f ca="1">+IF(OFFSET('Water Data'!$G$27,0,10*ROW('Water Data'!G21))="","",OFFSET('Water Data'!$G$27,0,10*ROW('Water Data'!G21)))</f>
        <v/>
      </c>
      <c r="CC27" s="379" t="str">
        <f ca="1">+IF(OFFSET('Water Data'!$G$28,0,10*ROW('Water Data'!G21))="","",OFFSET('Water Data'!$G$28,0,10*ROW('Water Data'!G21)))</f>
        <v/>
      </c>
      <c r="CD27" s="379" t="str">
        <f ca="1">+IF(OFFSET('Water Data'!$G$29,0,10*ROW('Water Data'!G21))="","",OFFSET('Water Data'!$G$29,0,10*ROW('Water Data'!G21)))</f>
        <v/>
      </c>
      <c r="CE27" s="379" t="str">
        <f ca="1">+IF(OFFSET('Water Data'!$H$27,0,10*ROW('Water Data'!H21))="","",OFFSET('Water Data'!$H$27,0,10*ROW('Water Data'!H21)))</f>
        <v/>
      </c>
      <c r="CF27" s="379" t="str">
        <f ca="1">+IF(OFFSET('Water Data'!$H$28,0,10*ROW('Water Data'!H21))="","",OFFSET('Water Data'!$H$28,0,10*ROW('Water Data'!H21)))</f>
        <v/>
      </c>
      <c r="CG27" s="379" t="str">
        <f ca="1">+IF(OFFSET('Water Data'!$H$29,0,10*ROW('Water Data'!H21))="","",OFFSET('Water Data'!$H$29,0,10*ROW('Water Data'!H21)))</f>
        <v/>
      </c>
      <c r="CH27" s="379" t="str">
        <f ca="1">+IF(OFFSET('Water Data'!$I$27,0,10*ROW('Water Data'!I21))="","",OFFSET('Water Data'!$I$27,0,10*ROW('Water Data'!I21)))</f>
        <v/>
      </c>
      <c r="CI27" s="379" t="str">
        <f ca="1">+IF(OFFSET('Water Data'!$I$28,0,10*ROW('Water Data'!I21))="","",OFFSET('Water Data'!$I$28,0,10*ROW('Water Data'!I21)))</f>
        <v/>
      </c>
      <c r="CJ27" s="379" t="str">
        <f ca="1">+IF(OFFSET('Water Data'!$I$29,0,10*ROW('Water Data'!I21))="","",OFFSET('Water Data'!$I$29,0,10*ROW('Water Data'!I21)))</f>
        <v/>
      </c>
      <c r="CK27" s="379" t="str">
        <f ca="1">+IF(OFFSET('Sanitation Data'!$D$28,0,10*ROW('Sanitation Data'!D21))="","",OFFSET('Sanitation Data'!$D$28,0,10*ROW('Sanitation Data'!D21)))</f>
        <v/>
      </c>
      <c r="CL27" s="379" t="str">
        <f ca="1">+IF(OFFSET('Sanitation Data'!$D$29,0,10*ROW('Sanitation Data'!D21))="","",OFFSET('Sanitation Data'!$D$29,0,10*ROW('Sanitation Data'!D21)))</f>
        <v/>
      </c>
      <c r="CM27" s="379" t="str">
        <f ca="1">+IF(OFFSET('Sanitation Data'!$D$30,0,10*ROW('Sanitation Data'!D21))="","",OFFSET('Sanitation Data'!$D$30,0,10*ROW('Sanitation Data'!D21)))</f>
        <v/>
      </c>
      <c r="CN27" s="379" t="str">
        <f ca="1">+IF(OFFSET('Sanitation Data'!$D$31,0,10*ROW('Sanitation Data'!D21))="","",OFFSET('Sanitation Data'!$D$31,0,10*ROW('Sanitation Data'!D21)))</f>
        <v/>
      </c>
      <c r="CO27" s="379" t="str">
        <f ca="1">+IF(OFFSET('Sanitation Data'!$D$32,0,10*ROW('Sanitation Data'!D21))="","",OFFSET('Sanitation Data'!$D$32,0,10*ROW('Sanitation Data'!D21)))</f>
        <v/>
      </c>
      <c r="CP27" s="379" t="str">
        <f ca="1">+IF(OFFSET('Sanitation Data'!$E$28,0,10*ROW('Sanitation Data'!E21))="","",OFFSET('Sanitation Data'!$E$28,0,10*ROW('Sanitation Data'!E21)))</f>
        <v/>
      </c>
      <c r="CQ27" s="379" t="str">
        <f ca="1">+IF(OFFSET('Sanitation Data'!$E$29,0,10*ROW('Sanitation Data'!E21))="","",OFFSET('Sanitation Data'!$E$29,0,10*ROW('Sanitation Data'!E21)))</f>
        <v/>
      </c>
      <c r="CR27" s="379" t="str">
        <f ca="1">+IF(OFFSET('Sanitation Data'!$E$30,0,10*ROW('Sanitation Data'!E21))="","",OFFSET('Sanitation Data'!$E$30,0,10*ROW('Sanitation Data'!E21)))</f>
        <v/>
      </c>
      <c r="CS27" s="379" t="str">
        <f ca="1">+IF(OFFSET('Sanitation Data'!$E$31,0,10*ROW('Sanitation Data'!E21))="","",OFFSET('Sanitation Data'!$E$31,0,10*ROW('Sanitation Data'!E21)))</f>
        <v/>
      </c>
      <c r="CT27" s="379" t="str">
        <f ca="1">+IF(OFFSET('Sanitation Data'!$E$32,0,10*ROW('Sanitation Data'!E21))="","",OFFSET('Sanitation Data'!$E$32,0,10*ROW('Sanitation Data'!E21)))</f>
        <v/>
      </c>
      <c r="CU27" s="379" t="str">
        <f ca="1">+IF(OFFSET('Sanitation Data'!$F$28,0,10*ROW('Sanitation Data'!F21))="","",OFFSET('Sanitation Data'!$F$28,0,10*ROW('Sanitation Data'!F21)))</f>
        <v/>
      </c>
      <c r="CV27" s="379" t="str">
        <f ca="1">+IF(OFFSET('Sanitation Data'!$F$29,0,10*ROW('Sanitation Data'!F21))="","",OFFSET('Sanitation Data'!$F$29,0,10*ROW('Sanitation Data'!F21)))</f>
        <v/>
      </c>
      <c r="CW27" s="379" t="str">
        <f ca="1">+IF(OFFSET('Sanitation Data'!$F$30,0,10*ROW('Sanitation Data'!F21))="","",OFFSET('Sanitation Data'!$F$30,0,10*ROW('Sanitation Data'!F21)))</f>
        <v/>
      </c>
      <c r="CX27" s="379" t="str">
        <f ca="1">+IF(OFFSET('Sanitation Data'!$F$31,0,10*ROW('Sanitation Data'!F21))="","",OFFSET('Sanitation Data'!$F$31,0,10*ROW('Sanitation Data'!F21)))</f>
        <v/>
      </c>
      <c r="CY27" s="379" t="str">
        <f ca="1">+IF(OFFSET('Sanitation Data'!$F$32,0,10*ROW('Sanitation Data'!F21))="","",OFFSET('Sanitation Data'!$F$32,0,10*ROW('Sanitation Data'!F21)))</f>
        <v/>
      </c>
      <c r="CZ27" s="379" t="str">
        <f ca="1">+IF(OFFSET('Sanitation Data'!$G$28,0,10*ROW('Sanitation Data'!G21))="","",OFFSET('Sanitation Data'!$G$28,0,10*ROW('Sanitation Data'!G21)))</f>
        <v/>
      </c>
      <c r="DA27" s="379" t="str">
        <f ca="1">+IF(OFFSET('Sanitation Data'!$G$29,0,10*ROW('Sanitation Data'!G21))="","",OFFSET('Sanitation Data'!$G$29,0,10*ROW('Sanitation Data'!G21)))</f>
        <v/>
      </c>
      <c r="DB27" s="379" t="str">
        <f ca="1">+IF(OFFSET('Sanitation Data'!$G$30,0,10*ROW('Sanitation Data'!G21))="","",OFFSET('Sanitation Data'!$G$30,0,10*ROW('Sanitation Data'!G21)))</f>
        <v/>
      </c>
      <c r="DC27" s="379" t="str">
        <f ca="1">+IF(OFFSET('Sanitation Data'!$G$31,0,10*ROW('Sanitation Data'!G21))="","",OFFSET('Sanitation Data'!$G$31,0,10*ROW('Sanitation Data'!G21)))</f>
        <v/>
      </c>
      <c r="DD27" s="379" t="str">
        <f ca="1">+IF(OFFSET('Sanitation Data'!$G$32,0,10*ROW('Sanitation Data'!G21))="","",OFFSET('Sanitation Data'!$G$32,0,10*ROW('Sanitation Data'!G21)))</f>
        <v/>
      </c>
      <c r="DE27" s="379" t="str">
        <f ca="1">+IF(OFFSET('Sanitation Data'!$H$28,0,10*ROW('Sanitation Data'!H21))="","",OFFSET('Sanitation Data'!$H$28,0,10*ROW('Sanitation Data'!H21)))</f>
        <v/>
      </c>
      <c r="DF27" s="379" t="str">
        <f ca="1">+IF(OFFSET('Sanitation Data'!$H$29,0,10*ROW('Sanitation Data'!H21))="","",OFFSET('Sanitation Data'!$H$29,0,10*ROW('Sanitation Data'!H21)))</f>
        <v/>
      </c>
      <c r="DG27" s="379" t="str">
        <f ca="1">+IF(OFFSET('Sanitation Data'!$H$30,0,10*ROW('Sanitation Data'!H21))="","",OFFSET('Sanitation Data'!$H$30,0,10*ROW('Sanitation Data'!H21)))</f>
        <v/>
      </c>
      <c r="DH27" s="379" t="str">
        <f ca="1">+IF(OFFSET('Sanitation Data'!$H$31,0,10*ROW('Sanitation Data'!H21))="","",OFFSET('Sanitation Data'!$H$31,0,10*ROW('Sanitation Data'!H21)))</f>
        <v/>
      </c>
      <c r="DI27" s="379" t="str">
        <f ca="1">+IF(OFFSET('Sanitation Data'!$H$32,0,10*ROW('Sanitation Data'!H21))="","",OFFSET('Sanitation Data'!$H$32,0,10*ROW('Sanitation Data'!H21)))</f>
        <v/>
      </c>
      <c r="DJ27" s="379" t="str">
        <f ca="1">+IF(OFFSET('Sanitation Data'!$I$28,0,10*ROW('Sanitation Data'!I21))="","",OFFSET('Sanitation Data'!$I$28,0,10*ROW('Sanitation Data'!I21)))</f>
        <v/>
      </c>
      <c r="DK27" s="379" t="str">
        <f ca="1">+IF(OFFSET('Sanitation Data'!$I$29,0,10*ROW('Sanitation Data'!I21))="","",OFFSET('Sanitation Data'!$I$29,0,10*ROW('Sanitation Data'!I21)))</f>
        <v/>
      </c>
      <c r="DL27" s="379" t="str">
        <f ca="1">+IF(OFFSET('Sanitation Data'!$I$30,0,10*ROW('Sanitation Data'!I21))="","",OFFSET('Sanitation Data'!$I$30,0,10*ROW('Sanitation Data'!I21)))</f>
        <v/>
      </c>
      <c r="DM27" s="379" t="str">
        <f ca="1">+IF(OFFSET('Sanitation Data'!$I$31,0,10*ROW('Sanitation Data'!I21))="","",OFFSET('Sanitation Data'!$I$31,0,10*ROW('Sanitation Data'!I21)))</f>
        <v/>
      </c>
      <c r="DN27" s="379" t="str">
        <f ca="1">+IF(OFFSET('Sanitation Data'!$I$32,0,10*ROW('Sanitation Data'!I21))="","",OFFSET('Sanitation Data'!$I$32,0,10*ROW('Sanitation Data'!I21)))</f>
        <v/>
      </c>
      <c r="DO27" s="379" t="str">
        <f ca="1">+IF(OFFSET('Hygiene Data'!$D$11,0,10*ROW('Hygiene Data'!D21))="","",OFFSET('Hygiene Data'!$D$11,0,10*ROW('Hygiene Data'!D21)))</f>
        <v/>
      </c>
      <c r="DP27" s="379" t="str">
        <f ca="1">+IF(OFFSET('Hygiene Data'!$D$12,0,10*ROW('Hygiene Data'!D21))="","",OFFSET('Hygiene Data'!$D$12,0,10*ROW('Hygiene Data'!D21)))</f>
        <v/>
      </c>
      <c r="DQ27" s="379" t="str">
        <f ca="1">+IF(OFFSET('Hygiene Data'!$D$13,0,10*ROW('Hygiene Data'!D21))="","",OFFSET('Hygiene Data'!$D$13,0,10*ROW('Hygiene Data'!D21)))</f>
        <v/>
      </c>
      <c r="DR27" s="379" t="str">
        <f ca="1">+IF(OFFSET('Hygiene Data'!$E$11,0,10*ROW('Hygiene Data'!E21))="","",OFFSET('Hygiene Data'!$E$11,0,10*ROW('Hygiene Data'!E21)))</f>
        <v/>
      </c>
      <c r="DS27" s="379" t="str">
        <f ca="1">+IF(OFFSET('Hygiene Data'!$E$12,0,10*ROW('Hygiene Data'!E21))="","",OFFSET('Hygiene Data'!$E$12,0,10*ROW('Hygiene Data'!E21)))</f>
        <v/>
      </c>
      <c r="DT27" s="379" t="str">
        <f ca="1">+IF(OFFSET('Hygiene Data'!$E$13,0,10*ROW('Hygiene Data'!E21))="","",OFFSET('Hygiene Data'!$E$13,0,10*ROW('Hygiene Data'!E21)))</f>
        <v/>
      </c>
      <c r="DU27" s="379" t="str">
        <f ca="1">+IF(OFFSET('Hygiene Data'!$F$11,0,10*ROW('Hygiene Data'!F21))="","",OFFSET('Hygiene Data'!$F$11,0,10*ROW('Hygiene Data'!F21)))</f>
        <v/>
      </c>
      <c r="DV27" s="379" t="str">
        <f ca="1">+IF(OFFSET('Hygiene Data'!$F$12,0,10*ROW('Hygiene Data'!F21))="","",OFFSET('Hygiene Data'!$F$12,0,10*ROW('Hygiene Data'!F21)))</f>
        <v/>
      </c>
      <c r="DW27" s="379" t="str">
        <f ca="1">+IF(OFFSET('Hygiene Data'!$F$13,0,10*ROW('Hygiene Data'!F21))="","",OFFSET('Hygiene Data'!$F$13,0,10*ROW('Hygiene Data'!F21)))</f>
        <v/>
      </c>
      <c r="DX27" s="379" t="str">
        <f ca="1">+IF(OFFSET('Hygiene Data'!$G$11,0,10*ROW('Hygiene Data'!G21))="","",OFFSET('Hygiene Data'!$G$11,0,10*ROW('Hygiene Data'!G21)))</f>
        <v/>
      </c>
      <c r="DY27" s="379" t="str">
        <f ca="1">+IF(OFFSET('Hygiene Data'!$G$12,0,10*ROW('Hygiene Data'!G21))="","",OFFSET('Hygiene Data'!$G$12,0,10*ROW('Hygiene Data'!G21)))</f>
        <v/>
      </c>
      <c r="DZ27" s="379" t="str">
        <f ca="1">+IF(OFFSET('Hygiene Data'!$G$13,0,10*ROW('Hygiene Data'!G21))="","",OFFSET('Hygiene Data'!$G$13,0,10*ROW('Hygiene Data'!G21)))</f>
        <v/>
      </c>
      <c r="EA27" s="379" t="str">
        <f ca="1">+IF(OFFSET('Hygiene Data'!$H$11,0,10*ROW('Hygiene Data'!H21))="","",OFFSET('Hygiene Data'!$H$11,0,10*ROW('Hygiene Data'!H21)))</f>
        <v/>
      </c>
      <c r="EB27" s="379" t="str">
        <f ca="1">+IF(OFFSET('Hygiene Data'!$H$12,0,10*ROW('Hygiene Data'!H21))="","",OFFSET('Hygiene Data'!$H$12,0,10*ROW('Hygiene Data'!H21)))</f>
        <v/>
      </c>
      <c r="EC27" s="379" t="str">
        <f ca="1">+IF(OFFSET('Hygiene Data'!$H$13,0,10*ROW('Hygiene Data'!H21))="","",OFFSET('Hygiene Data'!$H$13,0,10*ROW('Hygiene Data'!H21)))</f>
        <v/>
      </c>
      <c r="ED27" s="379" t="str">
        <f ca="1">+IF(OFFSET('Hygiene Data'!$I$11,0,10*ROW('Hygiene Data'!I21))="","",OFFSET('Hygiene Data'!$I$11,0,10*ROW('Hygiene Data'!I21)))</f>
        <v/>
      </c>
      <c r="EE27" s="379" t="str">
        <f ca="1">+IF(OFFSET('Hygiene Data'!$I$12,0,10*ROW('Hygiene Data'!I21))="","",OFFSET('Hygiene Data'!$I$12,0,10*ROW('Hygiene Data'!I21)))</f>
        <v/>
      </c>
      <c r="EF27" s="379" t="str">
        <f ca="1">+IF(OFFSET('Hygiene Data'!$I$13,0,10*ROW('Hygiene Data'!I21))="","",OFFSET('Hygiene Data'!$I$13,0,10*ROW('Hygiene Data'!I21)))</f>
        <v/>
      </c>
    </row>
    <row r="28" spans="1:136" x14ac:dyDescent="0.25">
      <c r="A28" s="488" t="str">
        <f ca="1">+IF(OFFSET('Water Data'!$B$2,0,10*ROW('Water Data'!E22))="","",OFFSET('Water Data'!$B$2,0,10*ROW('Water Data'!E22)))</f>
        <v/>
      </c>
      <c r="B28" s="48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5" t="str">
        <f t="shared" ca="1" si="0"/>
        <v/>
      </c>
      <c r="D28" s="51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9" t="str">
        <f ca="1">+IF(OFFSET('Water Data'!$D$27,0,10*ROW('Water Data'!D22))="","",OFFSET('Water Data'!$D$27,0,10*ROW('Water Data'!D22)))</f>
        <v/>
      </c>
      <c r="BT28" s="379" t="str">
        <f ca="1">+IF(OFFSET('Water Data'!$D$28,0,10*ROW('Water Data'!D22))="","",OFFSET('Water Data'!$D$28,0,10*ROW('Water Data'!D22)))</f>
        <v/>
      </c>
      <c r="BU28" s="379" t="str">
        <f ca="1">+IF(OFFSET('Water Data'!$D$29,0,10*ROW('Water Data'!D22))="","",OFFSET('Water Data'!$D$29,0,10*ROW('Water Data'!D22)))</f>
        <v/>
      </c>
      <c r="BV28" s="379" t="str">
        <f ca="1">+IF(OFFSET('Water Data'!$E$27,0,10*ROW('Water Data'!E22))="","",OFFSET('Water Data'!$E$27,0,10*ROW('Water Data'!E22)))</f>
        <v/>
      </c>
      <c r="BW28" s="379" t="str">
        <f ca="1">+IF(OFFSET('Water Data'!$E$28,0,10*ROW('Water Data'!E22))="","",OFFSET('Water Data'!$E$28,0,10*ROW('Water Data'!E22)))</f>
        <v/>
      </c>
      <c r="BX28" s="379" t="str">
        <f ca="1">+IF(OFFSET('Water Data'!$E$29,0,10*ROW('Water Data'!E22))="","",OFFSET('Water Data'!$E$29,0,10*ROW('Water Data'!E22)))</f>
        <v/>
      </c>
      <c r="BY28" s="379" t="str">
        <f ca="1">+IF(OFFSET('Water Data'!$F$27,0,10*ROW('Water Data'!F22))="","",OFFSET('Water Data'!$F$27,0,10*ROW('Water Data'!F22)))</f>
        <v/>
      </c>
      <c r="BZ28" s="379" t="str">
        <f ca="1">+IF(OFFSET('Water Data'!$F$28,0,10*ROW('Water Data'!F22))="","",OFFSET('Water Data'!$F$28,0,10*ROW('Water Data'!F22)))</f>
        <v/>
      </c>
      <c r="CA28" s="379" t="str">
        <f ca="1">+IF(OFFSET('Water Data'!$F$29,0,10*ROW('Water Data'!F22))="","",OFFSET('Water Data'!$F$29,0,10*ROW('Water Data'!F22)))</f>
        <v/>
      </c>
      <c r="CB28" s="379" t="str">
        <f ca="1">+IF(OFFSET('Water Data'!$G$27,0,10*ROW('Water Data'!G22))="","",OFFSET('Water Data'!$G$27,0,10*ROW('Water Data'!G22)))</f>
        <v/>
      </c>
      <c r="CC28" s="379" t="str">
        <f ca="1">+IF(OFFSET('Water Data'!$G$28,0,10*ROW('Water Data'!G22))="","",OFFSET('Water Data'!$G$28,0,10*ROW('Water Data'!G22)))</f>
        <v/>
      </c>
      <c r="CD28" s="379" t="str">
        <f ca="1">+IF(OFFSET('Water Data'!$G$29,0,10*ROW('Water Data'!G22))="","",OFFSET('Water Data'!$G$29,0,10*ROW('Water Data'!G22)))</f>
        <v/>
      </c>
      <c r="CE28" s="379" t="str">
        <f ca="1">+IF(OFFSET('Water Data'!$H$27,0,10*ROW('Water Data'!H22))="","",OFFSET('Water Data'!$H$27,0,10*ROW('Water Data'!H22)))</f>
        <v/>
      </c>
      <c r="CF28" s="379" t="str">
        <f ca="1">+IF(OFFSET('Water Data'!$H$28,0,10*ROW('Water Data'!H22))="","",OFFSET('Water Data'!$H$28,0,10*ROW('Water Data'!H22)))</f>
        <v/>
      </c>
      <c r="CG28" s="379" t="str">
        <f ca="1">+IF(OFFSET('Water Data'!$H$29,0,10*ROW('Water Data'!H22))="","",OFFSET('Water Data'!$H$29,0,10*ROW('Water Data'!H22)))</f>
        <v/>
      </c>
      <c r="CH28" s="379" t="str">
        <f ca="1">+IF(OFFSET('Water Data'!$I$27,0,10*ROW('Water Data'!I22))="","",OFFSET('Water Data'!$I$27,0,10*ROW('Water Data'!I22)))</f>
        <v/>
      </c>
      <c r="CI28" s="379" t="str">
        <f ca="1">+IF(OFFSET('Water Data'!$I$28,0,10*ROW('Water Data'!I22))="","",OFFSET('Water Data'!$I$28,0,10*ROW('Water Data'!I22)))</f>
        <v/>
      </c>
      <c r="CJ28" s="379" t="str">
        <f ca="1">+IF(OFFSET('Water Data'!$I$29,0,10*ROW('Water Data'!I22))="","",OFFSET('Water Data'!$I$29,0,10*ROW('Water Data'!I22)))</f>
        <v/>
      </c>
      <c r="CK28" s="379" t="str">
        <f ca="1">+IF(OFFSET('Sanitation Data'!$D$28,0,10*ROW('Sanitation Data'!D22))="","",OFFSET('Sanitation Data'!$D$28,0,10*ROW('Sanitation Data'!D22)))</f>
        <v/>
      </c>
      <c r="CL28" s="379" t="str">
        <f ca="1">+IF(OFFSET('Sanitation Data'!$D$29,0,10*ROW('Sanitation Data'!D22))="","",OFFSET('Sanitation Data'!$D$29,0,10*ROW('Sanitation Data'!D22)))</f>
        <v/>
      </c>
      <c r="CM28" s="379" t="str">
        <f ca="1">+IF(OFFSET('Sanitation Data'!$D$30,0,10*ROW('Sanitation Data'!D22))="","",OFFSET('Sanitation Data'!$D$30,0,10*ROW('Sanitation Data'!D22)))</f>
        <v/>
      </c>
      <c r="CN28" s="379" t="str">
        <f ca="1">+IF(OFFSET('Sanitation Data'!$D$31,0,10*ROW('Sanitation Data'!D22))="","",OFFSET('Sanitation Data'!$D$31,0,10*ROW('Sanitation Data'!D22)))</f>
        <v/>
      </c>
      <c r="CO28" s="379" t="str">
        <f ca="1">+IF(OFFSET('Sanitation Data'!$D$32,0,10*ROW('Sanitation Data'!D22))="","",OFFSET('Sanitation Data'!$D$32,0,10*ROW('Sanitation Data'!D22)))</f>
        <v/>
      </c>
      <c r="CP28" s="379" t="str">
        <f ca="1">+IF(OFFSET('Sanitation Data'!$E$28,0,10*ROW('Sanitation Data'!E22))="","",OFFSET('Sanitation Data'!$E$28,0,10*ROW('Sanitation Data'!E22)))</f>
        <v/>
      </c>
      <c r="CQ28" s="379" t="str">
        <f ca="1">+IF(OFFSET('Sanitation Data'!$E$29,0,10*ROW('Sanitation Data'!E22))="","",OFFSET('Sanitation Data'!$E$29,0,10*ROW('Sanitation Data'!E22)))</f>
        <v/>
      </c>
      <c r="CR28" s="379" t="str">
        <f ca="1">+IF(OFFSET('Sanitation Data'!$E$30,0,10*ROW('Sanitation Data'!E22))="","",OFFSET('Sanitation Data'!$E$30,0,10*ROW('Sanitation Data'!E22)))</f>
        <v/>
      </c>
      <c r="CS28" s="379" t="str">
        <f ca="1">+IF(OFFSET('Sanitation Data'!$E$31,0,10*ROW('Sanitation Data'!E22))="","",OFFSET('Sanitation Data'!$E$31,0,10*ROW('Sanitation Data'!E22)))</f>
        <v/>
      </c>
      <c r="CT28" s="379" t="str">
        <f ca="1">+IF(OFFSET('Sanitation Data'!$E$32,0,10*ROW('Sanitation Data'!E22))="","",OFFSET('Sanitation Data'!$E$32,0,10*ROW('Sanitation Data'!E22)))</f>
        <v/>
      </c>
      <c r="CU28" s="379" t="str">
        <f ca="1">+IF(OFFSET('Sanitation Data'!$F$28,0,10*ROW('Sanitation Data'!F22))="","",OFFSET('Sanitation Data'!$F$28,0,10*ROW('Sanitation Data'!F22)))</f>
        <v/>
      </c>
      <c r="CV28" s="379" t="str">
        <f ca="1">+IF(OFFSET('Sanitation Data'!$F$29,0,10*ROW('Sanitation Data'!F22))="","",OFFSET('Sanitation Data'!$F$29,0,10*ROW('Sanitation Data'!F22)))</f>
        <v/>
      </c>
      <c r="CW28" s="379" t="str">
        <f ca="1">+IF(OFFSET('Sanitation Data'!$F$30,0,10*ROW('Sanitation Data'!F22))="","",OFFSET('Sanitation Data'!$F$30,0,10*ROW('Sanitation Data'!F22)))</f>
        <v/>
      </c>
      <c r="CX28" s="379" t="str">
        <f ca="1">+IF(OFFSET('Sanitation Data'!$F$31,0,10*ROW('Sanitation Data'!F22))="","",OFFSET('Sanitation Data'!$F$31,0,10*ROW('Sanitation Data'!F22)))</f>
        <v/>
      </c>
      <c r="CY28" s="379" t="str">
        <f ca="1">+IF(OFFSET('Sanitation Data'!$F$32,0,10*ROW('Sanitation Data'!F22))="","",OFFSET('Sanitation Data'!$F$32,0,10*ROW('Sanitation Data'!F22)))</f>
        <v/>
      </c>
      <c r="CZ28" s="379" t="str">
        <f ca="1">+IF(OFFSET('Sanitation Data'!$G$28,0,10*ROW('Sanitation Data'!G22))="","",OFFSET('Sanitation Data'!$G$28,0,10*ROW('Sanitation Data'!G22)))</f>
        <v/>
      </c>
      <c r="DA28" s="379" t="str">
        <f ca="1">+IF(OFFSET('Sanitation Data'!$G$29,0,10*ROW('Sanitation Data'!G22))="","",OFFSET('Sanitation Data'!$G$29,0,10*ROW('Sanitation Data'!G22)))</f>
        <v/>
      </c>
      <c r="DB28" s="379" t="str">
        <f ca="1">+IF(OFFSET('Sanitation Data'!$G$30,0,10*ROW('Sanitation Data'!G22))="","",OFFSET('Sanitation Data'!$G$30,0,10*ROW('Sanitation Data'!G22)))</f>
        <v/>
      </c>
      <c r="DC28" s="379" t="str">
        <f ca="1">+IF(OFFSET('Sanitation Data'!$G$31,0,10*ROW('Sanitation Data'!G22))="","",OFFSET('Sanitation Data'!$G$31,0,10*ROW('Sanitation Data'!G22)))</f>
        <v/>
      </c>
      <c r="DD28" s="379" t="str">
        <f ca="1">+IF(OFFSET('Sanitation Data'!$G$32,0,10*ROW('Sanitation Data'!G22))="","",OFFSET('Sanitation Data'!$G$32,0,10*ROW('Sanitation Data'!G22)))</f>
        <v/>
      </c>
      <c r="DE28" s="379" t="str">
        <f ca="1">+IF(OFFSET('Sanitation Data'!$H$28,0,10*ROW('Sanitation Data'!H22))="","",OFFSET('Sanitation Data'!$H$28,0,10*ROW('Sanitation Data'!H22)))</f>
        <v/>
      </c>
      <c r="DF28" s="379" t="str">
        <f ca="1">+IF(OFFSET('Sanitation Data'!$H$29,0,10*ROW('Sanitation Data'!H22))="","",OFFSET('Sanitation Data'!$H$29,0,10*ROW('Sanitation Data'!H22)))</f>
        <v/>
      </c>
      <c r="DG28" s="379" t="str">
        <f ca="1">+IF(OFFSET('Sanitation Data'!$H$30,0,10*ROW('Sanitation Data'!H22))="","",OFFSET('Sanitation Data'!$H$30,0,10*ROW('Sanitation Data'!H22)))</f>
        <v/>
      </c>
      <c r="DH28" s="379" t="str">
        <f ca="1">+IF(OFFSET('Sanitation Data'!$H$31,0,10*ROW('Sanitation Data'!H22))="","",OFFSET('Sanitation Data'!$H$31,0,10*ROW('Sanitation Data'!H22)))</f>
        <v/>
      </c>
      <c r="DI28" s="379" t="str">
        <f ca="1">+IF(OFFSET('Sanitation Data'!$H$32,0,10*ROW('Sanitation Data'!H22))="","",OFFSET('Sanitation Data'!$H$32,0,10*ROW('Sanitation Data'!H22)))</f>
        <v/>
      </c>
      <c r="DJ28" s="379" t="str">
        <f ca="1">+IF(OFFSET('Sanitation Data'!$I$28,0,10*ROW('Sanitation Data'!I22))="","",OFFSET('Sanitation Data'!$I$28,0,10*ROW('Sanitation Data'!I22)))</f>
        <v/>
      </c>
      <c r="DK28" s="379" t="str">
        <f ca="1">+IF(OFFSET('Sanitation Data'!$I$29,0,10*ROW('Sanitation Data'!I22))="","",OFFSET('Sanitation Data'!$I$29,0,10*ROW('Sanitation Data'!I22)))</f>
        <v/>
      </c>
      <c r="DL28" s="379" t="str">
        <f ca="1">+IF(OFFSET('Sanitation Data'!$I$30,0,10*ROW('Sanitation Data'!I22))="","",OFFSET('Sanitation Data'!$I$30,0,10*ROW('Sanitation Data'!I22)))</f>
        <v/>
      </c>
      <c r="DM28" s="379" t="str">
        <f ca="1">+IF(OFFSET('Sanitation Data'!$I$31,0,10*ROW('Sanitation Data'!I22))="","",OFFSET('Sanitation Data'!$I$31,0,10*ROW('Sanitation Data'!I22)))</f>
        <v/>
      </c>
      <c r="DN28" s="379" t="str">
        <f ca="1">+IF(OFFSET('Sanitation Data'!$I$32,0,10*ROW('Sanitation Data'!I22))="","",OFFSET('Sanitation Data'!$I$32,0,10*ROW('Sanitation Data'!I22)))</f>
        <v/>
      </c>
      <c r="DO28" s="379" t="str">
        <f ca="1">+IF(OFFSET('Hygiene Data'!$D$11,0,10*ROW('Hygiene Data'!D22))="","",OFFSET('Hygiene Data'!$D$11,0,10*ROW('Hygiene Data'!D22)))</f>
        <v/>
      </c>
      <c r="DP28" s="379" t="str">
        <f ca="1">+IF(OFFSET('Hygiene Data'!$D$12,0,10*ROW('Hygiene Data'!D22))="","",OFFSET('Hygiene Data'!$D$12,0,10*ROW('Hygiene Data'!D22)))</f>
        <v/>
      </c>
      <c r="DQ28" s="379" t="str">
        <f ca="1">+IF(OFFSET('Hygiene Data'!$D$13,0,10*ROW('Hygiene Data'!D22))="","",OFFSET('Hygiene Data'!$D$13,0,10*ROW('Hygiene Data'!D22)))</f>
        <v/>
      </c>
      <c r="DR28" s="379" t="str">
        <f ca="1">+IF(OFFSET('Hygiene Data'!$E$11,0,10*ROW('Hygiene Data'!E22))="","",OFFSET('Hygiene Data'!$E$11,0,10*ROW('Hygiene Data'!E22)))</f>
        <v/>
      </c>
      <c r="DS28" s="379" t="str">
        <f ca="1">+IF(OFFSET('Hygiene Data'!$E$12,0,10*ROW('Hygiene Data'!E22))="","",OFFSET('Hygiene Data'!$E$12,0,10*ROW('Hygiene Data'!E22)))</f>
        <v/>
      </c>
      <c r="DT28" s="379" t="str">
        <f ca="1">+IF(OFFSET('Hygiene Data'!$E$13,0,10*ROW('Hygiene Data'!E22))="","",OFFSET('Hygiene Data'!$E$13,0,10*ROW('Hygiene Data'!E22)))</f>
        <v/>
      </c>
      <c r="DU28" s="379" t="str">
        <f ca="1">+IF(OFFSET('Hygiene Data'!$F$11,0,10*ROW('Hygiene Data'!F22))="","",OFFSET('Hygiene Data'!$F$11,0,10*ROW('Hygiene Data'!F22)))</f>
        <v/>
      </c>
      <c r="DV28" s="379" t="str">
        <f ca="1">+IF(OFFSET('Hygiene Data'!$F$12,0,10*ROW('Hygiene Data'!F22))="","",OFFSET('Hygiene Data'!$F$12,0,10*ROW('Hygiene Data'!F22)))</f>
        <v/>
      </c>
      <c r="DW28" s="379" t="str">
        <f ca="1">+IF(OFFSET('Hygiene Data'!$F$13,0,10*ROW('Hygiene Data'!F22))="","",OFFSET('Hygiene Data'!$F$13,0,10*ROW('Hygiene Data'!F22)))</f>
        <v/>
      </c>
      <c r="DX28" s="379" t="str">
        <f ca="1">+IF(OFFSET('Hygiene Data'!$G$11,0,10*ROW('Hygiene Data'!G22))="","",OFFSET('Hygiene Data'!$G$11,0,10*ROW('Hygiene Data'!G22)))</f>
        <v/>
      </c>
      <c r="DY28" s="379" t="str">
        <f ca="1">+IF(OFFSET('Hygiene Data'!$G$12,0,10*ROW('Hygiene Data'!G22))="","",OFFSET('Hygiene Data'!$G$12,0,10*ROW('Hygiene Data'!G22)))</f>
        <v/>
      </c>
      <c r="DZ28" s="379" t="str">
        <f ca="1">+IF(OFFSET('Hygiene Data'!$G$13,0,10*ROW('Hygiene Data'!G22))="","",OFFSET('Hygiene Data'!$G$13,0,10*ROW('Hygiene Data'!G22)))</f>
        <v/>
      </c>
      <c r="EA28" s="379" t="str">
        <f ca="1">+IF(OFFSET('Hygiene Data'!$H$11,0,10*ROW('Hygiene Data'!H22))="","",OFFSET('Hygiene Data'!$H$11,0,10*ROW('Hygiene Data'!H22)))</f>
        <v/>
      </c>
      <c r="EB28" s="379" t="str">
        <f ca="1">+IF(OFFSET('Hygiene Data'!$H$12,0,10*ROW('Hygiene Data'!H22))="","",OFFSET('Hygiene Data'!$H$12,0,10*ROW('Hygiene Data'!H22)))</f>
        <v/>
      </c>
      <c r="EC28" s="379" t="str">
        <f ca="1">+IF(OFFSET('Hygiene Data'!$H$13,0,10*ROW('Hygiene Data'!H22))="","",OFFSET('Hygiene Data'!$H$13,0,10*ROW('Hygiene Data'!H22)))</f>
        <v/>
      </c>
      <c r="ED28" s="379" t="str">
        <f ca="1">+IF(OFFSET('Hygiene Data'!$I$11,0,10*ROW('Hygiene Data'!I22))="","",OFFSET('Hygiene Data'!$I$11,0,10*ROW('Hygiene Data'!I22)))</f>
        <v/>
      </c>
      <c r="EE28" s="379" t="str">
        <f ca="1">+IF(OFFSET('Hygiene Data'!$I$12,0,10*ROW('Hygiene Data'!I22))="","",OFFSET('Hygiene Data'!$I$12,0,10*ROW('Hygiene Data'!I22)))</f>
        <v/>
      </c>
      <c r="EF28" s="379" t="str">
        <f ca="1">+IF(OFFSET('Hygiene Data'!$I$13,0,10*ROW('Hygiene Data'!I22))="","",OFFSET('Hygiene Data'!$I$13,0,10*ROW('Hygiene Data'!I22)))</f>
        <v/>
      </c>
    </row>
    <row r="29" spans="1:136" x14ac:dyDescent="0.25">
      <c r="A29" s="488" t="str">
        <f ca="1">+IF(OFFSET('Water Data'!$B$2,0,10*ROW('Water Data'!E23))="","",OFFSET('Water Data'!$B$2,0,10*ROW('Water Data'!E23)))</f>
        <v/>
      </c>
      <c r="B29" s="48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5" t="str">
        <f t="shared" ca="1" si="0"/>
        <v/>
      </c>
      <c r="D29" s="51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9" t="str">
        <f ca="1">+IF(OFFSET('Water Data'!$D$27,0,10*ROW('Water Data'!D23))="","",OFFSET('Water Data'!$D$27,0,10*ROW('Water Data'!D23)))</f>
        <v/>
      </c>
      <c r="BT29" s="379" t="str">
        <f ca="1">+IF(OFFSET('Water Data'!$D$28,0,10*ROW('Water Data'!D23))="","",OFFSET('Water Data'!$D$28,0,10*ROW('Water Data'!D23)))</f>
        <v/>
      </c>
      <c r="BU29" s="379" t="str">
        <f ca="1">+IF(OFFSET('Water Data'!$D$29,0,10*ROW('Water Data'!D23))="","",OFFSET('Water Data'!$D$29,0,10*ROW('Water Data'!D23)))</f>
        <v/>
      </c>
      <c r="BV29" s="379" t="str">
        <f ca="1">+IF(OFFSET('Water Data'!$E$27,0,10*ROW('Water Data'!E23))="","",OFFSET('Water Data'!$E$27,0,10*ROW('Water Data'!E23)))</f>
        <v/>
      </c>
      <c r="BW29" s="379" t="str">
        <f ca="1">+IF(OFFSET('Water Data'!$E$28,0,10*ROW('Water Data'!E23))="","",OFFSET('Water Data'!$E$28,0,10*ROW('Water Data'!E23)))</f>
        <v/>
      </c>
      <c r="BX29" s="379" t="str">
        <f ca="1">+IF(OFFSET('Water Data'!$E$29,0,10*ROW('Water Data'!E23))="","",OFFSET('Water Data'!$E$29,0,10*ROW('Water Data'!E23)))</f>
        <v/>
      </c>
      <c r="BY29" s="379" t="str">
        <f ca="1">+IF(OFFSET('Water Data'!$F$27,0,10*ROW('Water Data'!F23))="","",OFFSET('Water Data'!$F$27,0,10*ROW('Water Data'!F23)))</f>
        <v/>
      </c>
      <c r="BZ29" s="379" t="str">
        <f ca="1">+IF(OFFSET('Water Data'!$F$28,0,10*ROW('Water Data'!F23))="","",OFFSET('Water Data'!$F$28,0,10*ROW('Water Data'!F23)))</f>
        <v/>
      </c>
      <c r="CA29" s="379" t="str">
        <f ca="1">+IF(OFFSET('Water Data'!$F$29,0,10*ROW('Water Data'!F23))="","",OFFSET('Water Data'!$F$29,0,10*ROW('Water Data'!F23)))</f>
        <v/>
      </c>
      <c r="CB29" s="379" t="str">
        <f ca="1">+IF(OFFSET('Water Data'!$G$27,0,10*ROW('Water Data'!G23))="","",OFFSET('Water Data'!$G$27,0,10*ROW('Water Data'!G23)))</f>
        <v/>
      </c>
      <c r="CC29" s="379" t="str">
        <f ca="1">+IF(OFFSET('Water Data'!$G$28,0,10*ROW('Water Data'!G23))="","",OFFSET('Water Data'!$G$28,0,10*ROW('Water Data'!G23)))</f>
        <v/>
      </c>
      <c r="CD29" s="379" t="str">
        <f ca="1">+IF(OFFSET('Water Data'!$G$29,0,10*ROW('Water Data'!G23))="","",OFFSET('Water Data'!$G$29,0,10*ROW('Water Data'!G23)))</f>
        <v/>
      </c>
      <c r="CE29" s="379" t="str">
        <f ca="1">+IF(OFFSET('Water Data'!$H$27,0,10*ROW('Water Data'!H23))="","",OFFSET('Water Data'!$H$27,0,10*ROW('Water Data'!H23)))</f>
        <v/>
      </c>
      <c r="CF29" s="379" t="str">
        <f ca="1">+IF(OFFSET('Water Data'!$H$28,0,10*ROW('Water Data'!H23))="","",OFFSET('Water Data'!$H$28,0,10*ROW('Water Data'!H23)))</f>
        <v/>
      </c>
      <c r="CG29" s="379" t="str">
        <f ca="1">+IF(OFFSET('Water Data'!$H$29,0,10*ROW('Water Data'!H23))="","",OFFSET('Water Data'!$H$29,0,10*ROW('Water Data'!H23)))</f>
        <v/>
      </c>
      <c r="CH29" s="379" t="str">
        <f ca="1">+IF(OFFSET('Water Data'!$I$27,0,10*ROW('Water Data'!I23))="","",OFFSET('Water Data'!$I$27,0,10*ROW('Water Data'!I23)))</f>
        <v/>
      </c>
      <c r="CI29" s="379" t="str">
        <f ca="1">+IF(OFFSET('Water Data'!$I$28,0,10*ROW('Water Data'!I23))="","",OFFSET('Water Data'!$I$28,0,10*ROW('Water Data'!I23)))</f>
        <v/>
      </c>
      <c r="CJ29" s="379" t="str">
        <f ca="1">+IF(OFFSET('Water Data'!$I$29,0,10*ROW('Water Data'!I23))="","",OFFSET('Water Data'!$I$29,0,10*ROW('Water Data'!I23)))</f>
        <v/>
      </c>
      <c r="CK29" s="379" t="str">
        <f ca="1">+IF(OFFSET('Sanitation Data'!$D$28,0,10*ROW('Sanitation Data'!D23))="","",OFFSET('Sanitation Data'!$D$28,0,10*ROW('Sanitation Data'!D23)))</f>
        <v/>
      </c>
      <c r="CL29" s="379" t="str">
        <f ca="1">+IF(OFFSET('Sanitation Data'!$D$29,0,10*ROW('Sanitation Data'!D23))="","",OFFSET('Sanitation Data'!$D$29,0,10*ROW('Sanitation Data'!D23)))</f>
        <v/>
      </c>
      <c r="CM29" s="379" t="str">
        <f ca="1">+IF(OFFSET('Sanitation Data'!$D$30,0,10*ROW('Sanitation Data'!D23))="","",OFFSET('Sanitation Data'!$D$30,0,10*ROW('Sanitation Data'!D23)))</f>
        <v/>
      </c>
      <c r="CN29" s="379" t="str">
        <f ca="1">+IF(OFFSET('Sanitation Data'!$D$31,0,10*ROW('Sanitation Data'!D23))="","",OFFSET('Sanitation Data'!$D$31,0,10*ROW('Sanitation Data'!D23)))</f>
        <v/>
      </c>
      <c r="CO29" s="379" t="str">
        <f ca="1">+IF(OFFSET('Sanitation Data'!$D$32,0,10*ROW('Sanitation Data'!D23))="","",OFFSET('Sanitation Data'!$D$32,0,10*ROW('Sanitation Data'!D23)))</f>
        <v/>
      </c>
      <c r="CP29" s="379" t="str">
        <f ca="1">+IF(OFFSET('Sanitation Data'!$E$28,0,10*ROW('Sanitation Data'!E23))="","",OFFSET('Sanitation Data'!$E$28,0,10*ROW('Sanitation Data'!E23)))</f>
        <v/>
      </c>
      <c r="CQ29" s="379" t="str">
        <f ca="1">+IF(OFFSET('Sanitation Data'!$E$29,0,10*ROW('Sanitation Data'!E23))="","",OFFSET('Sanitation Data'!$E$29,0,10*ROW('Sanitation Data'!E23)))</f>
        <v/>
      </c>
      <c r="CR29" s="379" t="str">
        <f ca="1">+IF(OFFSET('Sanitation Data'!$E$30,0,10*ROW('Sanitation Data'!E23))="","",OFFSET('Sanitation Data'!$E$30,0,10*ROW('Sanitation Data'!E23)))</f>
        <v/>
      </c>
      <c r="CS29" s="379" t="str">
        <f ca="1">+IF(OFFSET('Sanitation Data'!$E$31,0,10*ROW('Sanitation Data'!E23))="","",OFFSET('Sanitation Data'!$E$31,0,10*ROW('Sanitation Data'!E23)))</f>
        <v/>
      </c>
      <c r="CT29" s="379" t="str">
        <f ca="1">+IF(OFFSET('Sanitation Data'!$E$32,0,10*ROW('Sanitation Data'!E23))="","",OFFSET('Sanitation Data'!$E$32,0,10*ROW('Sanitation Data'!E23)))</f>
        <v/>
      </c>
      <c r="CU29" s="379" t="str">
        <f ca="1">+IF(OFFSET('Sanitation Data'!$F$28,0,10*ROW('Sanitation Data'!F23))="","",OFFSET('Sanitation Data'!$F$28,0,10*ROW('Sanitation Data'!F23)))</f>
        <v/>
      </c>
      <c r="CV29" s="379" t="str">
        <f ca="1">+IF(OFFSET('Sanitation Data'!$F$29,0,10*ROW('Sanitation Data'!F23))="","",OFFSET('Sanitation Data'!$F$29,0,10*ROW('Sanitation Data'!F23)))</f>
        <v/>
      </c>
      <c r="CW29" s="379" t="str">
        <f ca="1">+IF(OFFSET('Sanitation Data'!$F$30,0,10*ROW('Sanitation Data'!F23))="","",OFFSET('Sanitation Data'!$F$30,0,10*ROW('Sanitation Data'!F23)))</f>
        <v/>
      </c>
      <c r="CX29" s="379" t="str">
        <f ca="1">+IF(OFFSET('Sanitation Data'!$F$31,0,10*ROW('Sanitation Data'!F23))="","",OFFSET('Sanitation Data'!$F$31,0,10*ROW('Sanitation Data'!F23)))</f>
        <v/>
      </c>
      <c r="CY29" s="379" t="str">
        <f ca="1">+IF(OFFSET('Sanitation Data'!$F$32,0,10*ROW('Sanitation Data'!F23))="","",OFFSET('Sanitation Data'!$F$32,0,10*ROW('Sanitation Data'!F23)))</f>
        <v/>
      </c>
      <c r="CZ29" s="379" t="str">
        <f ca="1">+IF(OFFSET('Sanitation Data'!$G$28,0,10*ROW('Sanitation Data'!G23))="","",OFFSET('Sanitation Data'!$G$28,0,10*ROW('Sanitation Data'!G23)))</f>
        <v/>
      </c>
      <c r="DA29" s="379" t="str">
        <f ca="1">+IF(OFFSET('Sanitation Data'!$G$29,0,10*ROW('Sanitation Data'!G23))="","",OFFSET('Sanitation Data'!$G$29,0,10*ROW('Sanitation Data'!G23)))</f>
        <v/>
      </c>
      <c r="DB29" s="379" t="str">
        <f ca="1">+IF(OFFSET('Sanitation Data'!$G$30,0,10*ROW('Sanitation Data'!G23))="","",OFFSET('Sanitation Data'!$G$30,0,10*ROW('Sanitation Data'!G23)))</f>
        <v/>
      </c>
      <c r="DC29" s="379" t="str">
        <f ca="1">+IF(OFFSET('Sanitation Data'!$G$31,0,10*ROW('Sanitation Data'!G23))="","",OFFSET('Sanitation Data'!$G$31,0,10*ROW('Sanitation Data'!G23)))</f>
        <v/>
      </c>
      <c r="DD29" s="379" t="str">
        <f ca="1">+IF(OFFSET('Sanitation Data'!$G$32,0,10*ROW('Sanitation Data'!G23))="","",OFFSET('Sanitation Data'!$G$32,0,10*ROW('Sanitation Data'!G23)))</f>
        <v/>
      </c>
      <c r="DE29" s="379" t="str">
        <f ca="1">+IF(OFFSET('Sanitation Data'!$H$28,0,10*ROW('Sanitation Data'!H23))="","",OFFSET('Sanitation Data'!$H$28,0,10*ROW('Sanitation Data'!H23)))</f>
        <v/>
      </c>
      <c r="DF29" s="379" t="str">
        <f ca="1">+IF(OFFSET('Sanitation Data'!$H$29,0,10*ROW('Sanitation Data'!H23))="","",OFFSET('Sanitation Data'!$H$29,0,10*ROW('Sanitation Data'!H23)))</f>
        <v/>
      </c>
      <c r="DG29" s="379" t="str">
        <f ca="1">+IF(OFFSET('Sanitation Data'!$H$30,0,10*ROW('Sanitation Data'!H23))="","",OFFSET('Sanitation Data'!$H$30,0,10*ROW('Sanitation Data'!H23)))</f>
        <v/>
      </c>
      <c r="DH29" s="379" t="str">
        <f ca="1">+IF(OFFSET('Sanitation Data'!$H$31,0,10*ROW('Sanitation Data'!H23))="","",OFFSET('Sanitation Data'!$H$31,0,10*ROW('Sanitation Data'!H23)))</f>
        <v/>
      </c>
      <c r="DI29" s="379" t="str">
        <f ca="1">+IF(OFFSET('Sanitation Data'!$H$32,0,10*ROW('Sanitation Data'!H23))="","",OFFSET('Sanitation Data'!$H$32,0,10*ROW('Sanitation Data'!H23)))</f>
        <v/>
      </c>
      <c r="DJ29" s="379" t="str">
        <f ca="1">+IF(OFFSET('Sanitation Data'!$I$28,0,10*ROW('Sanitation Data'!I23))="","",OFFSET('Sanitation Data'!$I$28,0,10*ROW('Sanitation Data'!I23)))</f>
        <v/>
      </c>
      <c r="DK29" s="379" t="str">
        <f ca="1">+IF(OFFSET('Sanitation Data'!$I$29,0,10*ROW('Sanitation Data'!I23))="","",OFFSET('Sanitation Data'!$I$29,0,10*ROW('Sanitation Data'!I23)))</f>
        <v/>
      </c>
      <c r="DL29" s="379" t="str">
        <f ca="1">+IF(OFFSET('Sanitation Data'!$I$30,0,10*ROW('Sanitation Data'!I23))="","",OFFSET('Sanitation Data'!$I$30,0,10*ROW('Sanitation Data'!I23)))</f>
        <v/>
      </c>
      <c r="DM29" s="379" t="str">
        <f ca="1">+IF(OFFSET('Sanitation Data'!$I$31,0,10*ROW('Sanitation Data'!I23))="","",OFFSET('Sanitation Data'!$I$31,0,10*ROW('Sanitation Data'!I23)))</f>
        <v/>
      </c>
      <c r="DN29" s="379" t="str">
        <f ca="1">+IF(OFFSET('Sanitation Data'!$I$32,0,10*ROW('Sanitation Data'!I23))="","",OFFSET('Sanitation Data'!$I$32,0,10*ROW('Sanitation Data'!I23)))</f>
        <v/>
      </c>
      <c r="DO29" s="379" t="str">
        <f ca="1">+IF(OFFSET('Hygiene Data'!$D$11,0,10*ROW('Hygiene Data'!D23))="","",OFFSET('Hygiene Data'!$D$11,0,10*ROW('Hygiene Data'!D23)))</f>
        <v/>
      </c>
      <c r="DP29" s="379" t="str">
        <f ca="1">+IF(OFFSET('Hygiene Data'!$D$12,0,10*ROW('Hygiene Data'!D23))="","",OFFSET('Hygiene Data'!$D$12,0,10*ROW('Hygiene Data'!D23)))</f>
        <v/>
      </c>
      <c r="DQ29" s="379" t="str">
        <f ca="1">+IF(OFFSET('Hygiene Data'!$D$13,0,10*ROW('Hygiene Data'!D23))="","",OFFSET('Hygiene Data'!$D$13,0,10*ROW('Hygiene Data'!D23)))</f>
        <v/>
      </c>
      <c r="DR29" s="379" t="str">
        <f ca="1">+IF(OFFSET('Hygiene Data'!$E$11,0,10*ROW('Hygiene Data'!E23))="","",OFFSET('Hygiene Data'!$E$11,0,10*ROW('Hygiene Data'!E23)))</f>
        <v/>
      </c>
      <c r="DS29" s="379" t="str">
        <f ca="1">+IF(OFFSET('Hygiene Data'!$E$12,0,10*ROW('Hygiene Data'!E23))="","",OFFSET('Hygiene Data'!$E$12,0,10*ROW('Hygiene Data'!E23)))</f>
        <v/>
      </c>
      <c r="DT29" s="379" t="str">
        <f ca="1">+IF(OFFSET('Hygiene Data'!$E$13,0,10*ROW('Hygiene Data'!E23))="","",OFFSET('Hygiene Data'!$E$13,0,10*ROW('Hygiene Data'!E23)))</f>
        <v/>
      </c>
      <c r="DU29" s="379" t="str">
        <f ca="1">+IF(OFFSET('Hygiene Data'!$F$11,0,10*ROW('Hygiene Data'!F23))="","",OFFSET('Hygiene Data'!$F$11,0,10*ROW('Hygiene Data'!F23)))</f>
        <v/>
      </c>
      <c r="DV29" s="379" t="str">
        <f ca="1">+IF(OFFSET('Hygiene Data'!$F$12,0,10*ROW('Hygiene Data'!F23))="","",OFFSET('Hygiene Data'!$F$12,0,10*ROW('Hygiene Data'!F23)))</f>
        <v/>
      </c>
      <c r="DW29" s="379" t="str">
        <f ca="1">+IF(OFFSET('Hygiene Data'!$F$13,0,10*ROW('Hygiene Data'!F23))="","",OFFSET('Hygiene Data'!$F$13,0,10*ROW('Hygiene Data'!F23)))</f>
        <v/>
      </c>
      <c r="DX29" s="379" t="str">
        <f ca="1">+IF(OFFSET('Hygiene Data'!$G$11,0,10*ROW('Hygiene Data'!G23))="","",OFFSET('Hygiene Data'!$G$11,0,10*ROW('Hygiene Data'!G23)))</f>
        <v/>
      </c>
      <c r="DY29" s="379" t="str">
        <f ca="1">+IF(OFFSET('Hygiene Data'!$G$12,0,10*ROW('Hygiene Data'!G23))="","",OFFSET('Hygiene Data'!$G$12,0,10*ROW('Hygiene Data'!G23)))</f>
        <v/>
      </c>
      <c r="DZ29" s="379" t="str">
        <f ca="1">+IF(OFFSET('Hygiene Data'!$G$13,0,10*ROW('Hygiene Data'!G23))="","",OFFSET('Hygiene Data'!$G$13,0,10*ROW('Hygiene Data'!G23)))</f>
        <v/>
      </c>
      <c r="EA29" s="379" t="str">
        <f ca="1">+IF(OFFSET('Hygiene Data'!$H$11,0,10*ROW('Hygiene Data'!H23))="","",OFFSET('Hygiene Data'!$H$11,0,10*ROW('Hygiene Data'!H23)))</f>
        <v/>
      </c>
      <c r="EB29" s="379" t="str">
        <f ca="1">+IF(OFFSET('Hygiene Data'!$H$12,0,10*ROW('Hygiene Data'!H23))="","",OFFSET('Hygiene Data'!$H$12,0,10*ROW('Hygiene Data'!H23)))</f>
        <v/>
      </c>
      <c r="EC29" s="379" t="str">
        <f ca="1">+IF(OFFSET('Hygiene Data'!$H$13,0,10*ROW('Hygiene Data'!H23))="","",OFFSET('Hygiene Data'!$H$13,0,10*ROW('Hygiene Data'!H23)))</f>
        <v/>
      </c>
      <c r="ED29" s="379" t="str">
        <f ca="1">+IF(OFFSET('Hygiene Data'!$I$11,0,10*ROW('Hygiene Data'!I23))="","",OFFSET('Hygiene Data'!$I$11,0,10*ROW('Hygiene Data'!I23)))</f>
        <v/>
      </c>
      <c r="EE29" s="379" t="str">
        <f ca="1">+IF(OFFSET('Hygiene Data'!$I$12,0,10*ROW('Hygiene Data'!I23))="","",OFFSET('Hygiene Data'!$I$12,0,10*ROW('Hygiene Data'!I23)))</f>
        <v/>
      </c>
      <c r="EF29" s="379" t="str">
        <f ca="1">+IF(OFFSET('Hygiene Data'!$I$13,0,10*ROW('Hygiene Data'!I23))="","",OFFSET('Hygiene Data'!$I$13,0,10*ROW('Hygiene Data'!I23)))</f>
        <v/>
      </c>
    </row>
    <row r="30" spans="1:136" x14ac:dyDescent="0.25">
      <c r="A30" s="488" t="str">
        <f ca="1">+IF(OFFSET('Water Data'!$B$2,0,10*ROW('Water Data'!E24))="","",OFFSET('Water Data'!$B$2,0,10*ROW('Water Data'!E24)))</f>
        <v/>
      </c>
      <c r="B30" s="48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5" t="str">
        <f t="shared" ca="1" si="0"/>
        <v/>
      </c>
      <c r="D30" s="51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9" t="str">
        <f ca="1">+IF(OFFSET('Water Data'!$D$27,0,10*ROW('Water Data'!D24))="","",OFFSET('Water Data'!$D$27,0,10*ROW('Water Data'!D24)))</f>
        <v/>
      </c>
      <c r="BT30" s="379" t="str">
        <f ca="1">+IF(OFFSET('Water Data'!$D$28,0,10*ROW('Water Data'!D24))="","",OFFSET('Water Data'!$D$28,0,10*ROW('Water Data'!D24)))</f>
        <v/>
      </c>
      <c r="BU30" s="379" t="str">
        <f ca="1">+IF(OFFSET('Water Data'!$D$29,0,10*ROW('Water Data'!D24))="","",OFFSET('Water Data'!$D$29,0,10*ROW('Water Data'!D24)))</f>
        <v/>
      </c>
      <c r="BV30" s="379" t="str">
        <f ca="1">+IF(OFFSET('Water Data'!$E$27,0,10*ROW('Water Data'!E24))="","",OFFSET('Water Data'!$E$27,0,10*ROW('Water Data'!E24)))</f>
        <v/>
      </c>
      <c r="BW30" s="379" t="str">
        <f ca="1">+IF(OFFSET('Water Data'!$E$28,0,10*ROW('Water Data'!E24))="","",OFFSET('Water Data'!$E$28,0,10*ROW('Water Data'!E24)))</f>
        <v/>
      </c>
      <c r="BX30" s="379" t="str">
        <f ca="1">+IF(OFFSET('Water Data'!$E$29,0,10*ROW('Water Data'!E24))="","",OFFSET('Water Data'!$E$29,0,10*ROW('Water Data'!E24)))</f>
        <v/>
      </c>
      <c r="BY30" s="379" t="str">
        <f ca="1">+IF(OFFSET('Water Data'!$F$27,0,10*ROW('Water Data'!F24))="","",OFFSET('Water Data'!$F$27,0,10*ROW('Water Data'!F24)))</f>
        <v/>
      </c>
      <c r="BZ30" s="379" t="str">
        <f ca="1">+IF(OFFSET('Water Data'!$F$28,0,10*ROW('Water Data'!F24))="","",OFFSET('Water Data'!$F$28,0,10*ROW('Water Data'!F24)))</f>
        <v/>
      </c>
      <c r="CA30" s="379" t="str">
        <f ca="1">+IF(OFFSET('Water Data'!$F$29,0,10*ROW('Water Data'!F24))="","",OFFSET('Water Data'!$F$29,0,10*ROW('Water Data'!F24)))</f>
        <v/>
      </c>
      <c r="CB30" s="379" t="str">
        <f ca="1">+IF(OFFSET('Water Data'!$G$27,0,10*ROW('Water Data'!G24))="","",OFFSET('Water Data'!$G$27,0,10*ROW('Water Data'!G24)))</f>
        <v/>
      </c>
      <c r="CC30" s="379" t="str">
        <f ca="1">+IF(OFFSET('Water Data'!$G$28,0,10*ROW('Water Data'!G24))="","",OFFSET('Water Data'!$G$28,0,10*ROW('Water Data'!G24)))</f>
        <v/>
      </c>
      <c r="CD30" s="379" t="str">
        <f ca="1">+IF(OFFSET('Water Data'!$G$29,0,10*ROW('Water Data'!G24))="","",OFFSET('Water Data'!$G$29,0,10*ROW('Water Data'!G24)))</f>
        <v/>
      </c>
      <c r="CE30" s="379" t="str">
        <f ca="1">+IF(OFFSET('Water Data'!$H$27,0,10*ROW('Water Data'!H24))="","",OFFSET('Water Data'!$H$27,0,10*ROW('Water Data'!H24)))</f>
        <v/>
      </c>
      <c r="CF30" s="379" t="str">
        <f ca="1">+IF(OFFSET('Water Data'!$H$28,0,10*ROW('Water Data'!H24))="","",OFFSET('Water Data'!$H$28,0,10*ROW('Water Data'!H24)))</f>
        <v/>
      </c>
      <c r="CG30" s="379" t="str">
        <f ca="1">+IF(OFFSET('Water Data'!$H$29,0,10*ROW('Water Data'!H24))="","",OFFSET('Water Data'!$H$29,0,10*ROW('Water Data'!H24)))</f>
        <v/>
      </c>
      <c r="CH30" s="379" t="str">
        <f ca="1">+IF(OFFSET('Water Data'!$I$27,0,10*ROW('Water Data'!I24))="","",OFFSET('Water Data'!$I$27,0,10*ROW('Water Data'!I24)))</f>
        <v/>
      </c>
      <c r="CI30" s="379" t="str">
        <f ca="1">+IF(OFFSET('Water Data'!$I$28,0,10*ROW('Water Data'!I24))="","",OFFSET('Water Data'!$I$28,0,10*ROW('Water Data'!I24)))</f>
        <v/>
      </c>
      <c r="CJ30" s="379" t="str">
        <f ca="1">+IF(OFFSET('Water Data'!$I$29,0,10*ROW('Water Data'!I24))="","",OFFSET('Water Data'!$I$29,0,10*ROW('Water Data'!I24)))</f>
        <v/>
      </c>
      <c r="CK30" s="379" t="str">
        <f ca="1">+IF(OFFSET('Sanitation Data'!$D$28,0,10*ROW('Sanitation Data'!D24))="","",OFFSET('Sanitation Data'!$D$28,0,10*ROW('Sanitation Data'!D24)))</f>
        <v/>
      </c>
      <c r="CL30" s="379" t="str">
        <f ca="1">+IF(OFFSET('Sanitation Data'!$D$29,0,10*ROW('Sanitation Data'!D24))="","",OFFSET('Sanitation Data'!$D$29,0,10*ROW('Sanitation Data'!D24)))</f>
        <v/>
      </c>
      <c r="CM30" s="379" t="str">
        <f ca="1">+IF(OFFSET('Sanitation Data'!$D$30,0,10*ROW('Sanitation Data'!D24))="","",OFFSET('Sanitation Data'!$D$30,0,10*ROW('Sanitation Data'!D24)))</f>
        <v/>
      </c>
      <c r="CN30" s="379" t="str">
        <f ca="1">+IF(OFFSET('Sanitation Data'!$D$31,0,10*ROW('Sanitation Data'!D24))="","",OFFSET('Sanitation Data'!$D$31,0,10*ROW('Sanitation Data'!D24)))</f>
        <v/>
      </c>
      <c r="CO30" s="379" t="str">
        <f ca="1">+IF(OFFSET('Sanitation Data'!$D$32,0,10*ROW('Sanitation Data'!D24))="","",OFFSET('Sanitation Data'!$D$32,0,10*ROW('Sanitation Data'!D24)))</f>
        <v/>
      </c>
      <c r="CP30" s="379" t="str">
        <f ca="1">+IF(OFFSET('Sanitation Data'!$E$28,0,10*ROW('Sanitation Data'!E24))="","",OFFSET('Sanitation Data'!$E$28,0,10*ROW('Sanitation Data'!E24)))</f>
        <v/>
      </c>
      <c r="CQ30" s="379" t="str">
        <f ca="1">+IF(OFFSET('Sanitation Data'!$E$29,0,10*ROW('Sanitation Data'!E24))="","",OFFSET('Sanitation Data'!$E$29,0,10*ROW('Sanitation Data'!E24)))</f>
        <v/>
      </c>
      <c r="CR30" s="379" t="str">
        <f ca="1">+IF(OFFSET('Sanitation Data'!$E$30,0,10*ROW('Sanitation Data'!E24))="","",OFFSET('Sanitation Data'!$E$30,0,10*ROW('Sanitation Data'!E24)))</f>
        <v/>
      </c>
      <c r="CS30" s="379" t="str">
        <f ca="1">+IF(OFFSET('Sanitation Data'!$E$31,0,10*ROW('Sanitation Data'!E24))="","",OFFSET('Sanitation Data'!$E$31,0,10*ROW('Sanitation Data'!E24)))</f>
        <v/>
      </c>
      <c r="CT30" s="379" t="str">
        <f ca="1">+IF(OFFSET('Sanitation Data'!$E$32,0,10*ROW('Sanitation Data'!E24))="","",OFFSET('Sanitation Data'!$E$32,0,10*ROW('Sanitation Data'!E24)))</f>
        <v/>
      </c>
      <c r="CU30" s="379" t="str">
        <f ca="1">+IF(OFFSET('Sanitation Data'!$F$28,0,10*ROW('Sanitation Data'!F24))="","",OFFSET('Sanitation Data'!$F$28,0,10*ROW('Sanitation Data'!F24)))</f>
        <v/>
      </c>
      <c r="CV30" s="379" t="str">
        <f ca="1">+IF(OFFSET('Sanitation Data'!$F$29,0,10*ROW('Sanitation Data'!F24))="","",OFFSET('Sanitation Data'!$F$29,0,10*ROW('Sanitation Data'!F24)))</f>
        <v/>
      </c>
      <c r="CW30" s="379" t="str">
        <f ca="1">+IF(OFFSET('Sanitation Data'!$F$30,0,10*ROW('Sanitation Data'!F24))="","",OFFSET('Sanitation Data'!$F$30,0,10*ROW('Sanitation Data'!F24)))</f>
        <v/>
      </c>
      <c r="CX30" s="379" t="str">
        <f ca="1">+IF(OFFSET('Sanitation Data'!$F$31,0,10*ROW('Sanitation Data'!F24))="","",OFFSET('Sanitation Data'!$F$31,0,10*ROW('Sanitation Data'!F24)))</f>
        <v/>
      </c>
      <c r="CY30" s="379" t="str">
        <f ca="1">+IF(OFFSET('Sanitation Data'!$F$32,0,10*ROW('Sanitation Data'!F24))="","",OFFSET('Sanitation Data'!$F$32,0,10*ROW('Sanitation Data'!F24)))</f>
        <v/>
      </c>
      <c r="CZ30" s="379" t="str">
        <f ca="1">+IF(OFFSET('Sanitation Data'!$G$28,0,10*ROW('Sanitation Data'!G24))="","",OFFSET('Sanitation Data'!$G$28,0,10*ROW('Sanitation Data'!G24)))</f>
        <v/>
      </c>
      <c r="DA30" s="379" t="str">
        <f ca="1">+IF(OFFSET('Sanitation Data'!$G$29,0,10*ROW('Sanitation Data'!G24))="","",OFFSET('Sanitation Data'!$G$29,0,10*ROW('Sanitation Data'!G24)))</f>
        <v/>
      </c>
      <c r="DB30" s="379" t="str">
        <f ca="1">+IF(OFFSET('Sanitation Data'!$G$30,0,10*ROW('Sanitation Data'!G24))="","",OFFSET('Sanitation Data'!$G$30,0,10*ROW('Sanitation Data'!G24)))</f>
        <v/>
      </c>
      <c r="DC30" s="379" t="str">
        <f ca="1">+IF(OFFSET('Sanitation Data'!$G$31,0,10*ROW('Sanitation Data'!G24))="","",OFFSET('Sanitation Data'!$G$31,0,10*ROW('Sanitation Data'!G24)))</f>
        <v/>
      </c>
      <c r="DD30" s="379" t="str">
        <f ca="1">+IF(OFFSET('Sanitation Data'!$G$32,0,10*ROW('Sanitation Data'!G24))="","",OFFSET('Sanitation Data'!$G$32,0,10*ROW('Sanitation Data'!G24)))</f>
        <v/>
      </c>
      <c r="DE30" s="379" t="str">
        <f ca="1">+IF(OFFSET('Sanitation Data'!$H$28,0,10*ROW('Sanitation Data'!H24))="","",OFFSET('Sanitation Data'!$H$28,0,10*ROW('Sanitation Data'!H24)))</f>
        <v/>
      </c>
      <c r="DF30" s="379" t="str">
        <f ca="1">+IF(OFFSET('Sanitation Data'!$H$29,0,10*ROW('Sanitation Data'!H24))="","",OFFSET('Sanitation Data'!$H$29,0,10*ROW('Sanitation Data'!H24)))</f>
        <v/>
      </c>
      <c r="DG30" s="379" t="str">
        <f ca="1">+IF(OFFSET('Sanitation Data'!$H$30,0,10*ROW('Sanitation Data'!H24))="","",OFFSET('Sanitation Data'!$H$30,0,10*ROW('Sanitation Data'!H24)))</f>
        <v/>
      </c>
      <c r="DH30" s="379" t="str">
        <f ca="1">+IF(OFFSET('Sanitation Data'!$H$31,0,10*ROW('Sanitation Data'!H24))="","",OFFSET('Sanitation Data'!$H$31,0,10*ROW('Sanitation Data'!H24)))</f>
        <v/>
      </c>
      <c r="DI30" s="379" t="str">
        <f ca="1">+IF(OFFSET('Sanitation Data'!$H$32,0,10*ROW('Sanitation Data'!H24))="","",OFFSET('Sanitation Data'!$H$32,0,10*ROW('Sanitation Data'!H24)))</f>
        <v/>
      </c>
      <c r="DJ30" s="379" t="str">
        <f ca="1">+IF(OFFSET('Sanitation Data'!$I$28,0,10*ROW('Sanitation Data'!I24))="","",OFFSET('Sanitation Data'!$I$28,0,10*ROW('Sanitation Data'!I24)))</f>
        <v/>
      </c>
      <c r="DK30" s="379" t="str">
        <f ca="1">+IF(OFFSET('Sanitation Data'!$I$29,0,10*ROW('Sanitation Data'!I24))="","",OFFSET('Sanitation Data'!$I$29,0,10*ROW('Sanitation Data'!I24)))</f>
        <v/>
      </c>
      <c r="DL30" s="379" t="str">
        <f ca="1">+IF(OFFSET('Sanitation Data'!$I$30,0,10*ROW('Sanitation Data'!I24))="","",OFFSET('Sanitation Data'!$I$30,0,10*ROW('Sanitation Data'!I24)))</f>
        <v/>
      </c>
      <c r="DM30" s="379" t="str">
        <f ca="1">+IF(OFFSET('Sanitation Data'!$I$31,0,10*ROW('Sanitation Data'!I24))="","",OFFSET('Sanitation Data'!$I$31,0,10*ROW('Sanitation Data'!I24)))</f>
        <v/>
      </c>
      <c r="DN30" s="379" t="str">
        <f ca="1">+IF(OFFSET('Sanitation Data'!$I$32,0,10*ROW('Sanitation Data'!I24))="","",OFFSET('Sanitation Data'!$I$32,0,10*ROW('Sanitation Data'!I24)))</f>
        <v/>
      </c>
      <c r="DO30" s="379" t="str">
        <f ca="1">+IF(OFFSET('Hygiene Data'!$D$11,0,10*ROW('Hygiene Data'!D24))="","",OFFSET('Hygiene Data'!$D$11,0,10*ROW('Hygiene Data'!D24)))</f>
        <v/>
      </c>
      <c r="DP30" s="379" t="str">
        <f ca="1">+IF(OFFSET('Hygiene Data'!$D$12,0,10*ROW('Hygiene Data'!D24))="","",OFFSET('Hygiene Data'!$D$12,0,10*ROW('Hygiene Data'!D24)))</f>
        <v/>
      </c>
      <c r="DQ30" s="379" t="str">
        <f ca="1">+IF(OFFSET('Hygiene Data'!$D$13,0,10*ROW('Hygiene Data'!D24))="","",OFFSET('Hygiene Data'!$D$13,0,10*ROW('Hygiene Data'!D24)))</f>
        <v/>
      </c>
      <c r="DR30" s="379" t="str">
        <f ca="1">+IF(OFFSET('Hygiene Data'!$E$11,0,10*ROW('Hygiene Data'!E24))="","",OFFSET('Hygiene Data'!$E$11,0,10*ROW('Hygiene Data'!E24)))</f>
        <v/>
      </c>
      <c r="DS30" s="379" t="str">
        <f ca="1">+IF(OFFSET('Hygiene Data'!$E$12,0,10*ROW('Hygiene Data'!E24))="","",OFFSET('Hygiene Data'!$E$12,0,10*ROW('Hygiene Data'!E24)))</f>
        <v/>
      </c>
      <c r="DT30" s="379" t="str">
        <f ca="1">+IF(OFFSET('Hygiene Data'!$E$13,0,10*ROW('Hygiene Data'!E24))="","",OFFSET('Hygiene Data'!$E$13,0,10*ROW('Hygiene Data'!E24)))</f>
        <v/>
      </c>
      <c r="DU30" s="379" t="str">
        <f ca="1">+IF(OFFSET('Hygiene Data'!$F$11,0,10*ROW('Hygiene Data'!F24))="","",OFFSET('Hygiene Data'!$F$11,0,10*ROW('Hygiene Data'!F24)))</f>
        <v/>
      </c>
      <c r="DV30" s="379" t="str">
        <f ca="1">+IF(OFFSET('Hygiene Data'!$F$12,0,10*ROW('Hygiene Data'!F24))="","",OFFSET('Hygiene Data'!$F$12,0,10*ROW('Hygiene Data'!F24)))</f>
        <v/>
      </c>
      <c r="DW30" s="379" t="str">
        <f ca="1">+IF(OFFSET('Hygiene Data'!$F$13,0,10*ROW('Hygiene Data'!F24))="","",OFFSET('Hygiene Data'!$F$13,0,10*ROW('Hygiene Data'!F24)))</f>
        <v/>
      </c>
      <c r="DX30" s="379" t="str">
        <f ca="1">+IF(OFFSET('Hygiene Data'!$G$11,0,10*ROW('Hygiene Data'!G24))="","",OFFSET('Hygiene Data'!$G$11,0,10*ROW('Hygiene Data'!G24)))</f>
        <v/>
      </c>
      <c r="DY30" s="379" t="str">
        <f ca="1">+IF(OFFSET('Hygiene Data'!$G$12,0,10*ROW('Hygiene Data'!G24))="","",OFFSET('Hygiene Data'!$G$12,0,10*ROW('Hygiene Data'!G24)))</f>
        <v/>
      </c>
      <c r="DZ30" s="379" t="str">
        <f ca="1">+IF(OFFSET('Hygiene Data'!$G$13,0,10*ROW('Hygiene Data'!G24))="","",OFFSET('Hygiene Data'!$G$13,0,10*ROW('Hygiene Data'!G24)))</f>
        <v/>
      </c>
      <c r="EA30" s="379" t="str">
        <f ca="1">+IF(OFFSET('Hygiene Data'!$H$11,0,10*ROW('Hygiene Data'!H24))="","",OFFSET('Hygiene Data'!$H$11,0,10*ROW('Hygiene Data'!H24)))</f>
        <v/>
      </c>
      <c r="EB30" s="379" t="str">
        <f ca="1">+IF(OFFSET('Hygiene Data'!$H$12,0,10*ROW('Hygiene Data'!H24))="","",OFFSET('Hygiene Data'!$H$12,0,10*ROW('Hygiene Data'!H24)))</f>
        <v/>
      </c>
      <c r="EC30" s="379" t="str">
        <f ca="1">+IF(OFFSET('Hygiene Data'!$H$13,0,10*ROW('Hygiene Data'!H24))="","",OFFSET('Hygiene Data'!$H$13,0,10*ROW('Hygiene Data'!H24)))</f>
        <v/>
      </c>
      <c r="ED30" s="379" t="str">
        <f ca="1">+IF(OFFSET('Hygiene Data'!$I$11,0,10*ROW('Hygiene Data'!I24))="","",OFFSET('Hygiene Data'!$I$11,0,10*ROW('Hygiene Data'!I24)))</f>
        <v/>
      </c>
      <c r="EE30" s="379" t="str">
        <f ca="1">+IF(OFFSET('Hygiene Data'!$I$12,0,10*ROW('Hygiene Data'!I24))="","",OFFSET('Hygiene Data'!$I$12,0,10*ROW('Hygiene Data'!I24)))</f>
        <v/>
      </c>
      <c r="EF30" s="379" t="str">
        <f ca="1">+IF(OFFSET('Hygiene Data'!$I$13,0,10*ROW('Hygiene Data'!I24))="","",OFFSET('Hygiene Data'!$I$13,0,10*ROW('Hygiene Data'!I24)))</f>
        <v/>
      </c>
    </row>
    <row r="31" spans="1:136" x14ac:dyDescent="0.25">
      <c r="A31" s="488" t="str">
        <f ca="1">+IF(OFFSET('Water Data'!$B$2,0,10*ROW('Water Data'!E25))="","",OFFSET('Water Data'!$B$2,0,10*ROW('Water Data'!E25)))</f>
        <v/>
      </c>
      <c r="B31" s="48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5" t="str">
        <f t="shared" ca="1" si="0"/>
        <v/>
      </c>
      <c r="D31" s="51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9" t="str">
        <f ca="1">+IF(OFFSET('Water Data'!$D$27,0,10*ROW('Water Data'!D25))="","",OFFSET('Water Data'!$D$27,0,10*ROW('Water Data'!D25)))</f>
        <v/>
      </c>
      <c r="BT31" s="379" t="str">
        <f ca="1">+IF(OFFSET('Water Data'!$D$28,0,10*ROW('Water Data'!D25))="","",OFFSET('Water Data'!$D$28,0,10*ROW('Water Data'!D25)))</f>
        <v/>
      </c>
      <c r="BU31" s="379" t="str">
        <f ca="1">+IF(OFFSET('Water Data'!$D$29,0,10*ROW('Water Data'!D25))="","",OFFSET('Water Data'!$D$29,0,10*ROW('Water Data'!D25)))</f>
        <v/>
      </c>
      <c r="BV31" s="379" t="str">
        <f ca="1">+IF(OFFSET('Water Data'!$E$27,0,10*ROW('Water Data'!E25))="","",OFFSET('Water Data'!$E$27,0,10*ROW('Water Data'!E25)))</f>
        <v/>
      </c>
      <c r="BW31" s="379" t="str">
        <f ca="1">+IF(OFFSET('Water Data'!$E$28,0,10*ROW('Water Data'!E25))="","",OFFSET('Water Data'!$E$28,0,10*ROW('Water Data'!E25)))</f>
        <v/>
      </c>
      <c r="BX31" s="379" t="str">
        <f ca="1">+IF(OFFSET('Water Data'!$E$29,0,10*ROW('Water Data'!E25))="","",OFFSET('Water Data'!$E$29,0,10*ROW('Water Data'!E25)))</f>
        <v/>
      </c>
      <c r="BY31" s="379" t="str">
        <f ca="1">+IF(OFFSET('Water Data'!$F$27,0,10*ROW('Water Data'!F25))="","",OFFSET('Water Data'!$F$27,0,10*ROW('Water Data'!F25)))</f>
        <v/>
      </c>
      <c r="BZ31" s="379" t="str">
        <f ca="1">+IF(OFFSET('Water Data'!$F$28,0,10*ROW('Water Data'!F25))="","",OFFSET('Water Data'!$F$28,0,10*ROW('Water Data'!F25)))</f>
        <v/>
      </c>
      <c r="CA31" s="379" t="str">
        <f ca="1">+IF(OFFSET('Water Data'!$F$29,0,10*ROW('Water Data'!F25))="","",OFFSET('Water Data'!$F$29,0,10*ROW('Water Data'!F25)))</f>
        <v/>
      </c>
      <c r="CB31" s="379" t="str">
        <f ca="1">+IF(OFFSET('Water Data'!$G$27,0,10*ROW('Water Data'!G25))="","",OFFSET('Water Data'!$G$27,0,10*ROW('Water Data'!G25)))</f>
        <v/>
      </c>
      <c r="CC31" s="379" t="str">
        <f ca="1">+IF(OFFSET('Water Data'!$G$28,0,10*ROW('Water Data'!G25))="","",OFFSET('Water Data'!$G$28,0,10*ROW('Water Data'!G25)))</f>
        <v/>
      </c>
      <c r="CD31" s="379" t="str">
        <f ca="1">+IF(OFFSET('Water Data'!$G$29,0,10*ROW('Water Data'!G25))="","",OFFSET('Water Data'!$G$29,0,10*ROW('Water Data'!G25)))</f>
        <v/>
      </c>
      <c r="CE31" s="379" t="str">
        <f ca="1">+IF(OFFSET('Water Data'!$H$27,0,10*ROW('Water Data'!H25))="","",OFFSET('Water Data'!$H$27,0,10*ROW('Water Data'!H25)))</f>
        <v/>
      </c>
      <c r="CF31" s="379" t="str">
        <f ca="1">+IF(OFFSET('Water Data'!$H$28,0,10*ROW('Water Data'!H25))="","",OFFSET('Water Data'!$H$28,0,10*ROW('Water Data'!H25)))</f>
        <v/>
      </c>
      <c r="CG31" s="379" t="str">
        <f ca="1">+IF(OFFSET('Water Data'!$H$29,0,10*ROW('Water Data'!H25))="","",OFFSET('Water Data'!$H$29,0,10*ROW('Water Data'!H25)))</f>
        <v/>
      </c>
      <c r="CH31" s="379" t="str">
        <f ca="1">+IF(OFFSET('Water Data'!$I$27,0,10*ROW('Water Data'!I25))="","",OFFSET('Water Data'!$I$27,0,10*ROW('Water Data'!I25)))</f>
        <v/>
      </c>
      <c r="CI31" s="379" t="str">
        <f ca="1">+IF(OFFSET('Water Data'!$I$28,0,10*ROW('Water Data'!I25))="","",OFFSET('Water Data'!$I$28,0,10*ROW('Water Data'!I25)))</f>
        <v/>
      </c>
      <c r="CJ31" s="379" t="str">
        <f ca="1">+IF(OFFSET('Water Data'!$I$29,0,10*ROW('Water Data'!I25))="","",OFFSET('Water Data'!$I$29,0,10*ROW('Water Data'!I25)))</f>
        <v/>
      </c>
      <c r="CK31" s="379" t="str">
        <f ca="1">+IF(OFFSET('Sanitation Data'!$D$28,0,10*ROW('Sanitation Data'!D25))="","",OFFSET('Sanitation Data'!$D$28,0,10*ROW('Sanitation Data'!D25)))</f>
        <v/>
      </c>
      <c r="CL31" s="379" t="str">
        <f ca="1">+IF(OFFSET('Sanitation Data'!$D$29,0,10*ROW('Sanitation Data'!D25))="","",OFFSET('Sanitation Data'!$D$29,0,10*ROW('Sanitation Data'!D25)))</f>
        <v/>
      </c>
      <c r="CM31" s="379" t="str">
        <f ca="1">+IF(OFFSET('Sanitation Data'!$D$30,0,10*ROW('Sanitation Data'!D25))="","",OFFSET('Sanitation Data'!$D$30,0,10*ROW('Sanitation Data'!D25)))</f>
        <v/>
      </c>
      <c r="CN31" s="379" t="str">
        <f ca="1">+IF(OFFSET('Sanitation Data'!$D$31,0,10*ROW('Sanitation Data'!D25))="","",OFFSET('Sanitation Data'!$D$31,0,10*ROW('Sanitation Data'!D25)))</f>
        <v/>
      </c>
      <c r="CO31" s="379" t="str">
        <f ca="1">+IF(OFFSET('Sanitation Data'!$D$32,0,10*ROW('Sanitation Data'!D25))="","",OFFSET('Sanitation Data'!$D$32,0,10*ROW('Sanitation Data'!D25)))</f>
        <v/>
      </c>
      <c r="CP31" s="379" t="str">
        <f ca="1">+IF(OFFSET('Sanitation Data'!$E$28,0,10*ROW('Sanitation Data'!E25))="","",OFFSET('Sanitation Data'!$E$28,0,10*ROW('Sanitation Data'!E25)))</f>
        <v/>
      </c>
      <c r="CQ31" s="379" t="str">
        <f ca="1">+IF(OFFSET('Sanitation Data'!$E$29,0,10*ROW('Sanitation Data'!E25))="","",OFFSET('Sanitation Data'!$E$29,0,10*ROW('Sanitation Data'!E25)))</f>
        <v/>
      </c>
      <c r="CR31" s="379" t="str">
        <f ca="1">+IF(OFFSET('Sanitation Data'!$E$30,0,10*ROW('Sanitation Data'!E25))="","",OFFSET('Sanitation Data'!$E$30,0,10*ROW('Sanitation Data'!E25)))</f>
        <v/>
      </c>
      <c r="CS31" s="379" t="str">
        <f ca="1">+IF(OFFSET('Sanitation Data'!$E$31,0,10*ROW('Sanitation Data'!E25))="","",OFFSET('Sanitation Data'!$E$31,0,10*ROW('Sanitation Data'!E25)))</f>
        <v/>
      </c>
      <c r="CT31" s="379" t="str">
        <f ca="1">+IF(OFFSET('Sanitation Data'!$E$32,0,10*ROW('Sanitation Data'!E25))="","",OFFSET('Sanitation Data'!$E$32,0,10*ROW('Sanitation Data'!E25)))</f>
        <v/>
      </c>
      <c r="CU31" s="379" t="str">
        <f ca="1">+IF(OFFSET('Sanitation Data'!$F$28,0,10*ROW('Sanitation Data'!F25))="","",OFFSET('Sanitation Data'!$F$28,0,10*ROW('Sanitation Data'!F25)))</f>
        <v/>
      </c>
      <c r="CV31" s="379" t="str">
        <f ca="1">+IF(OFFSET('Sanitation Data'!$F$29,0,10*ROW('Sanitation Data'!F25))="","",OFFSET('Sanitation Data'!$F$29,0,10*ROW('Sanitation Data'!F25)))</f>
        <v/>
      </c>
      <c r="CW31" s="379" t="str">
        <f ca="1">+IF(OFFSET('Sanitation Data'!$F$30,0,10*ROW('Sanitation Data'!F25))="","",OFFSET('Sanitation Data'!$F$30,0,10*ROW('Sanitation Data'!F25)))</f>
        <v/>
      </c>
      <c r="CX31" s="379" t="str">
        <f ca="1">+IF(OFFSET('Sanitation Data'!$F$31,0,10*ROW('Sanitation Data'!F25))="","",OFFSET('Sanitation Data'!$F$31,0,10*ROW('Sanitation Data'!F25)))</f>
        <v/>
      </c>
      <c r="CY31" s="379" t="str">
        <f ca="1">+IF(OFFSET('Sanitation Data'!$F$32,0,10*ROW('Sanitation Data'!F25))="","",OFFSET('Sanitation Data'!$F$32,0,10*ROW('Sanitation Data'!F25)))</f>
        <v/>
      </c>
      <c r="CZ31" s="379" t="str">
        <f ca="1">+IF(OFFSET('Sanitation Data'!$G$28,0,10*ROW('Sanitation Data'!G25))="","",OFFSET('Sanitation Data'!$G$28,0,10*ROW('Sanitation Data'!G25)))</f>
        <v/>
      </c>
      <c r="DA31" s="379" t="str">
        <f ca="1">+IF(OFFSET('Sanitation Data'!$G$29,0,10*ROW('Sanitation Data'!G25))="","",OFFSET('Sanitation Data'!$G$29,0,10*ROW('Sanitation Data'!G25)))</f>
        <v/>
      </c>
      <c r="DB31" s="379" t="str">
        <f ca="1">+IF(OFFSET('Sanitation Data'!$G$30,0,10*ROW('Sanitation Data'!G25))="","",OFFSET('Sanitation Data'!$G$30,0,10*ROW('Sanitation Data'!G25)))</f>
        <v/>
      </c>
      <c r="DC31" s="379" t="str">
        <f ca="1">+IF(OFFSET('Sanitation Data'!$G$31,0,10*ROW('Sanitation Data'!G25))="","",OFFSET('Sanitation Data'!$G$31,0,10*ROW('Sanitation Data'!G25)))</f>
        <v/>
      </c>
      <c r="DD31" s="379" t="str">
        <f ca="1">+IF(OFFSET('Sanitation Data'!$G$32,0,10*ROW('Sanitation Data'!G25))="","",OFFSET('Sanitation Data'!$G$32,0,10*ROW('Sanitation Data'!G25)))</f>
        <v/>
      </c>
      <c r="DE31" s="379" t="str">
        <f ca="1">+IF(OFFSET('Sanitation Data'!$H$28,0,10*ROW('Sanitation Data'!H25))="","",OFFSET('Sanitation Data'!$H$28,0,10*ROW('Sanitation Data'!H25)))</f>
        <v/>
      </c>
      <c r="DF31" s="379" t="str">
        <f ca="1">+IF(OFFSET('Sanitation Data'!$H$29,0,10*ROW('Sanitation Data'!H25))="","",OFFSET('Sanitation Data'!$H$29,0,10*ROW('Sanitation Data'!H25)))</f>
        <v/>
      </c>
      <c r="DG31" s="379" t="str">
        <f ca="1">+IF(OFFSET('Sanitation Data'!$H$30,0,10*ROW('Sanitation Data'!H25))="","",OFFSET('Sanitation Data'!$H$30,0,10*ROW('Sanitation Data'!H25)))</f>
        <v/>
      </c>
      <c r="DH31" s="379" t="str">
        <f ca="1">+IF(OFFSET('Sanitation Data'!$H$31,0,10*ROW('Sanitation Data'!H25))="","",OFFSET('Sanitation Data'!$H$31,0,10*ROW('Sanitation Data'!H25)))</f>
        <v/>
      </c>
      <c r="DI31" s="379" t="str">
        <f ca="1">+IF(OFFSET('Sanitation Data'!$H$32,0,10*ROW('Sanitation Data'!H25))="","",OFFSET('Sanitation Data'!$H$32,0,10*ROW('Sanitation Data'!H25)))</f>
        <v/>
      </c>
      <c r="DJ31" s="379" t="str">
        <f ca="1">+IF(OFFSET('Sanitation Data'!$I$28,0,10*ROW('Sanitation Data'!I25))="","",OFFSET('Sanitation Data'!$I$28,0,10*ROW('Sanitation Data'!I25)))</f>
        <v/>
      </c>
      <c r="DK31" s="379" t="str">
        <f ca="1">+IF(OFFSET('Sanitation Data'!$I$29,0,10*ROW('Sanitation Data'!I25))="","",OFFSET('Sanitation Data'!$I$29,0,10*ROW('Sanitation Data'!I25)))</f>
        <v/>
      </c>
      <c r="DL31" s="379" t="str">
        <f ca="1">+IF(OFFSET('Sanitation Data'!$I$30,0,10*ROW('Sanitation Data'!I25))="","",OFFSET('Sanitation Data'!$I$30,0,10*ROW('Sanitation Data'!I25)))</f>
        <v/>
      </c>
      <c r="DM31" s="379" t="str">
        <f ca="1">+IF(OFFSET('Sanitation Data'!$I$31,0,10*ROW('Sanitation Data'!I25))="","",OFFSET('Sanitation Data'!$I$31,0,10*ROW('Sanitation Data'!I25)))</f>
        <v/>
      </c>
      <c r="DN31" s="379" t="str">
        <f ca="1">+IF(OFFSET('Sanitation Data'!$I$32,0,10*ROW('Sanitation Data'!I25))="","",OFFSET('Sanitation Data'!$I$32,0,10*ROW('Sanitation Data'!I25)))</f>
        <v/>
      </c>
      <c r="DO31" s="379" t="str">
        <f ca="1">+IF(OFFSET('Hygiene Data'!$D$11,0,10*ROW('Hygiene Data'!D25))="","",OFFSET('Hygiene Data'!$D$11,0,10*ROW('Hygiene Data'!D25)))</f>
        <v/>
      </c>
      <c r="DP31" s="379" t="str">
        <f ca="1">+IF(OFFSET('Hygiene Data'!$D$12,0,10*ROW('Hygiene Data'!D25))="","",OFFSET('Hygiene Data'!$D$12,0,10*ROW('Hygiene Data'!D25)))</f>
        <v/>
      </c>
      <c r="DQ31" s="379" t="str">
        <f ca="1">+IF(OFFSET('Hygiene Data'!$D$13,0,10*ROW('Hygiene Data'!D25))="","",OFFSET('Hygiene Data'!$D$13,0,10*ROW('Hygiene Data'!D25)))</f>
        <v/>
      </c>
      <c r="DR31" s="379" t="str">
        <f ca="1">+IF(OFFSET('Hygiene Data'!$E$11,0,10*ROW('Hygiene Data'!E25))="","",OFFSET('Hygiene Data'!$E$11,0,10*ROW('Hygiene Data'!E25)))</f>
        <v/>
      </c>
      <c r="DS31" s="379" t="str">
        <f ca="1">+IF(OFFSET('Hygiene Data'!$E$12,0,10*ROW('Hygiene Data'!E25))="","",OFFSET('Hygiene Data'!$E$12,0,10*ROW('Hygiene Data'!E25)))</f>
        <v/>
      </c>
      <c r="DT31" s="379" t="str">
        <f ca="1">+IF(OFFSET('Hygiene Data'!$E$13,0,10*ROW('Hygiene Data'!E25))="","",OFFSET('Hygiene Data'!$E$13,0,10*ROW('Hygiene Data'!E25)))</f>
        <v/>
      </c>
      <c r="DU31" s="379" t="str">
        <f ca="1">+IF(OFFSET('Hygiene Data'!$F$11,0,10*ROW('Hygiene Data'!F25))="","",OFFSET('Hygiene Data'!$F$11,0,10*ROW('Hygiene Data'!F25)))</f>
        <v/>
      </c>
      <c r="DV31" s="379" t="str">
        <f ca="1">+IF(OFFSET('Hygiene Data'!$F$12,0,10*ROW('Hygiene Data'!F25))="","",OFFSET('Hygiene Data'!$F$12,0,10*ROW('Hygiene Data'!F25)))</f>
        <v/>
      </c>
      <c r="DW31" s="379" t="str">
        <f ca="1">+IF(OFFSET('Hygiene Data'!$F$13,0,10*ROW('Hygiene Data'!F25))="","",OFFSET('Hygiene Data'!$F$13,0,10*ROW('Hygiene Data'!F25)))</f>
        <v/>
      </c>
      <c r="DX31" s="379" t="str">
        <f ca="1">+IF(OFFSET('Hygiene Data'!$G$11,0,10*ROW('Hygiene Data'!G25))="","",OFFSET('Hygiene Data'!$G$11,0,10*ROW('Hygiene Data'!G25)))</f>
        <v/>
      </c>
      <c r="DY31" s="379" t="str">
        <f ca="1">+IF(OFFSET('Hygiene Data'!$G$12,0,10*ROW('Hygiene Data'!G25))="","",OFFSET('Hygiene Data'!$G$12,0,10*ROW('Hygiene Data'!G25)))</f>
        <v/>
      </c>
      <c r="DZ31" s="379" t="str">
        <f ca="1">+IF(OFFSET('Hygiene Data'!$G$13,0,10*ROW('Hygiene Data'!G25))="","",OFFSET('Hygiene Data'!$G$13,0,10*ROW('Hygiene Data'!G25)))</f>
        <v/>
      </c>
      <c r="EA31" s="379" t="str">
        <f ca="1">+IF(OFFSET('Hygiene Data'!$H$11,0,10*ROW('Hygiene Data'!H25))="","",OFFSET('Hygiene Data'!$H$11,0,10*ROW('Hygiene Data'!H25)))</f>
        <v/>
      </c>
      <c r="EB31" s="379" t="str">
        <f ca="1">+IF(OFFSET('Hygiene Data'!$H$12,0,10*ROW('Hygiene Data'!H25))="","",OFFSET('Hygiene Data'!$H$12,0,10*ROW('Hygiene Data'!H25)))</f>
        <v/>
      </c>
      <c r="EC31" s="379" t="str">
        <f ca="1">+IF(OFFSET('Hygiene Data'!$H$13,0,10*ROW('Hygiene Data'!H25))="","",OFFSET('Hygiene Data'!$H$13,0,10*ROW('Hygiene Data'!H25)))</f>
        <v/>
      </c>
      <c r="ED31" s="379" t="str">
        <f ca="1">+IF(OFFSET('Hygiene Data'!$I$11,0,10*ROW('Hygiene Data'!I25))="","",OFFSET('Hygiene Data'!$I$11,0,10*ROW('Hygiene Data'!I25)))</f>
        <v/>
      </c>
      <c r="EE31" s="379" t="str">
        <f ca="1">+IF(OFFSET('Hygiene Data'!$I$12,0,10*ROW('Hygiene Data'!I25))="","",OFFSET('Hygiene Data'!$I$12,0,10*ROW('Hygiene Data'!I25)))</f>
        <v/>
      </c>
      <c r="EF31" s="379" t="str">
        <f ca="1">+IF(OFFSET('Hygiene Data'!$I$13,0,10*ROW('Hygiene Data'!I25))="","",OFFSET('Hygiene Data'!$I$13,0,10*ROW('Hygiene Data'!I25)))</f>
        <v/>
      </c>
    </row>
    <row r="32" spans="1:136" x14ac:dyDescent="0.25">
      <c r="A32" s="488" t="str">
        <f ca="1">+IF(OFFSET('Water Data'!$B$2,0,10*ROW('Water Data'!E26))="","",OFFSET('Water Data'!$B$2,0,10*ROW('Water Data'!E26)))</f>
        <v/>
      </c>
      <c r="B32" s="48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5" t="str">
        <f t="shared" ca="1" si="0"/>
        <v/>
      </c>
      <c r="D32" s="51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9" t="str">
        <f ca="1">+IF(OFFSET('Water Data'!$D$27,0,10*ROW('Water Data'!D26))="","",OFFSET('Water Data'!$D$27,0,10*ROW('Water Data'!D26)))</f>
        <v/>
      </c>
      <c r="BT32" s="379" t="str">
        <f ca="1">+IF(OFFSET('Water Data'!$D$28,0,10*ROW('Water Data'!D26))="","",OFFSET('Water Data'!$D$28,0,10*ROW('Water Data'!D26)))</f>
        <v/>
      </c>
      <c r="BU32" s="379" t="str">
        <f ca="1">+IF(OFFSET('Water Data'!$D$29,0,10*ROW('Water Data'!D26))="","",OFFSET('Water Data'!$D$29,0,10*ROW('Water Data'!D26)))</f>
        <v/>
      </c>
      <c r="BV32" s="379" t="str">
        <f ca="1">+IF(OFFSET('Water Data'!$E$27,0,10*ROW('Water Data'!E26))="","",OFFSET('Water Data'!$E$27,0,10*ROW('Water Data'!E26)))</f>
        <v/>
      </c>
      <c r="BW32" s="379" t="str">
        <f ca="1">+IF(OFFSET('Water Data'!$E$28,0,10*ROW('Water Data'!E26))="","",OFFSET('Water Data'!$E$28,0,10*ROW('Water Data'!E26)))</f>
        <v/>
      </c>
      <c r="BX32" s="379" t="str">
        <f ca="1">+IF(OFFSET('Water Data'!$E$29,0,10*ROW('Water Data'!E26))="","",OFFSET('Water Data'!$E$29,0,10*ROW('Water Data'!E26)))</f>
        <v/>
      </c>
      <c r="BY32" s="379" t="str">
        <f ca="1">+IF(OFFSET('Water Data'!$F$27,0,10*ROW('Water Data'!F26))="","",OFFSET('Water Data'!$F$27,0,10*ROW('Water Data'!F26)))</f>
        <v/>
      </c>
      <c r="BZ32" s="379" t="str">
        <f ca="1">+IF(OFFSET('Water Data'!$F$28,0,10*ROW('Water Data'!F26))="","",OFFSET('Water Data'!$F$28,0,10*ROW('Water Data'!F26)))</f>
        <v/>
      </c>
      <c r="CA32" s="379" t="str">
        <f ca="1">+IF(OFFSET('Water Data'!$F$29,0,10*ROW('Water Data'!F26))="","",OFFSET('Water Data'!$F$29,0,10*ROW('Water Data'!F26)))</f>
        <v/>
      </c>
      <c r="CB32" s="379" t="str">
        <f ca="1">+IF(OFFSET('Water Data'!$G$27,0,10*ROW('Water Data'!G26))="","",OFFSET('Water Data'!$G$27,0,10*ROW('Water Data'!G26)))</f>
        <v/>
      </c>
      <c r="CC32" s="379" t="str">
        <f ca="1">+IF(OFFSET('Water Data'!$G$28,0,10*ROW('Water Data'!G26))="","",OFFSET('Water Data'!$G$28,0,10*ROW('Water Data'!G26)))</f>
        <v/>
      </c>
      <c r="CD32" s="379" t="str">
        <f ca="1">+IF(OFFSET('Water Data'!$G$29,0,10*ROW('Water Data'!G26))="","",OFFSET('Water Data'!$G$29,0,10*ROW('Water Data'!G26)))</f>
        <v/>
      </c>
      <c r="CE32" s="379" t="str">
        <f ca="1">+IF(OFFSET('Water Data'!$H$27,0,10*ROW('Water Data'!H26))="","",OFFSET('Water Data'!$H$27,0,10*ROW('Water Data'!H26)))</f>
        <v/>
      </c>
      <c r="CF32" s="379" t="str">
        <f ca="1">+IF(OFFSET('Water Data'!$H$28,0,10*ROW('Water Data'!H26))="","",OFFSET('Water Data'!$H$28,0,10*ROW('Water Data'!H26)))</f>
        <v/>
      </c>
      <c r="CG32" s="379" t="str">
        <f ca="1">+IF(OFFSET('Water Data'!$H$29,0,10*ROW('Water Data'!H26))="","",OFFSET('Water Data'!$H$29,0,10*ROW('Water Data'!H26)))</f>
        <v/>
      </c>
      <c r="CH32" s="379" t="str">
        <f ca="1">+IF(OFFSET('Water Data'!$I$27,0,10*ROW('Water Data'!I26))="","",OFFSET('Water Data'!$I$27,0,10*ROW('Water Data'!I26)))</f>
        <v/>
      </c>
      <c r="CI32" s="379" t="str">
        <f ca="1">+IF(OFFSET('Water Data'!$I$28,0,10*ROW('Water Data'!I26))="","",OFFSET('Water Data'!$I$28,0,10*ROW('Water Data'!I26)))</f>
        <v/>
      </c>
      <c r="CJ32" s="379" t="str">
        <f ca="1">+IF(OFFSET('Water Data'!$I$29,0,10*ROW('Water Data'!I26))="","",OFFSET('Water Data'!$I$29,0,10*ROW('Water Data'!I26)))</f>
        <v/>
      </c>
      <c r="CK32" s="379" t="str">
        <f ca="1">+IF(OFFSET('Sanitation Data'!$D$28,0,10*ROW('Sanitation Data'!D26))="","",OFFSET('Sanitation Data'!$D$28,0,10*ROW('Sanitation Data'!D26)))</f>
        <v/>
      </c>
      <c r="CL32" s="379" t="str">
        <f ca="1">+IF(OFFSET('Sanitation Data'!$D$29,0,10*ROW('Sanitation Data'!D26))="","",OFFSET('Sanitation Data'!$D$29,0,10*ROW('Sanitation Data'!D26)))</f>
        <v/>
      </c>
      <c r="CM32" s="379" t="str">
        <f ca="1">+IF(OFFSET('Sanitation Data'!$D$30,0,10*ROW('Sanitation Data'!D26))="","",OFFSET('Sanitation Data'!$D$30,0,10*ROW('Sanitation Data'!D26)))</f>
        <v/>
      </c>
      <c r="CN32" s="379" t="str">
        <f ca="1">+IF(OFFSET('Sanitation Data'!$D$31,0,10*ROW('Sanitation Data'!D26))="","",OFFSET('Sanitation Data'!$D$31,0,10*ROW('Sanitation Data'!D26)))</f>
        <v/>
      </c>
      <c r="CO32" s="379" t="str">
        <f ca="1">+IF(OFFSET('Sanitation Data'!$D$32,0,10*ROW('Sanitation Data'!D26))="","",OFFSET('Sanitation Data'!$D$32,0,10*ROW('Sanitation Data'!D26)))</f>
        <v/>
      </c>
      <c r="CP32" s="379" t="str">
        <f ca="1">+IF(OFFSET('Sanitation Data'!$E$28,0,10*ROW('Sanitation Data'!E26))="","",OFFSET('Sanitation Data'!$E$28,0,10*ROW('Sanitation Data'!E26)))</f>
        <v/>
      </c>
      <c r="CQ32" s="379" t="str">
        <f ca="1">+IF(OFFSET('Sanitation Data'!$E$29,0,10*ROW('Sanitation Data'!E26))="","",OFFSET('Sanitation Data'!$E$29,0,10*ROW('Sanitation Data'!E26)))</f>
        <v/>
      </c>
      <c r="CR32" s="379" t="str">
        <f ca="1">+IF(OFFSET('Sanitation Data'!$E$30,0,10*ROW('Sanitation Data'!E26))="","",OFFSET('Sanitation Data'!$E$30,0,10*ROW('Sanitation Data'!E26)))</f>
        <v/>
      </c>
      <c r="CS32" s="379" t="str">
        <f ca="1">+IF(OFFSET('Sanitation Data'!$E$31,0,10*ROW('Sanitation Data'!E26))="","",OFFSET('Sanitation Data'!$E$31,0,10*ROW('Sanitation Data'!E26)))</f>
        <v/>
      </c>
      <c r="CT32" s="379" t="str">
        <f ca="1">+IF(OFFSET('Sanitation Data'!$E$32,0,10*ROW('Sanitation Data'!E26))="","",OFFSET('Sanitation Data'!$E$32,0,10*ROW('Sanitation Data'!E26)))</f>
        <v/>
      </c>
      <c r="CU32" s="379" t="str">
        <f ca="1">+IF(OFFSET('Sanitation Data'!$F$28,0,10*ROW('Sanitation Data'!F26))="","",OFFSET('Sanitation Data'!$F$28,0,10*ROW('Sanitation Data'!F26)))</f>
        <v/>
      </c>
      <c r="CV32" s="379" t="str">
        <f ca="1">+IF(OFFSET('Sanitation Data'!$F$29,0,10*ROW('Sanitation Data'!F26))="","",OFFSET('Sanitation Data'!$F$29,0,10*ROW('Sanitation Data'!F26)))</f>
        <v/>
      </c>
      <c r="CW32" s="379" t="str">
        <f ca="1">+IF(OFFSET('Sanitation Data'!$F$30,0,10*ROW('Sanitation Data'!F26))="","",OFFSET('Sanitation Data'!$F$30,0,10*ROW('Sanitation Data'!F26)))</f>
        <v/>
      </c>
      <c r="CX32" s="379" t="str">
        <f ca="1">+IF(OFFSET('Sanitation Data'!$F$31,0,10*ROW('Sanitation Data'!F26))="","",OFFSET('Sanitation Data'!$F$31,0,10*ROW('Sanitation Data'!F26)))</f>
        <v/>
      </c>
      <c r="CY32" s="379" t="str">
        <f ca="1">+IF(OFFSET('Sanitation Data'!$F$32,0,10*ROW('Sanitation Data'!F26))="","",OFFSET('Sanitation Data'!$F$32,0,10*ROW('Sanitation Data'!F26)))</f>
        <v/>
      </c>
      <c r="CZ32" s="379" t="str">
        <f ca="1">+IF(OFFSET('Sanitation Data'!$G$28,0,10*ROW('Sanitation Data'!G26))="","",OFFSET('Sanitation Data'!$G$28,0,10*ROW('Sanitation Data'!G26)))</f>
        <v/>
      </c>
      <c r="DA32" s="379" t="str">
        <f ca="1">+IF(OFFSET('Sanitation Data'!$G$29,0,10*ROW('Sanitation Data'!G26))="","",OFFSET('Sanitation Data'!$G$29,0,10*ROW('Sanitation Data'!G26)))</f>
        <v/>
      </c>
      <c r="DB32" s="379" t="str">
        <f ca="1">+IF(OFFSET('Sanitation Data'!$G$30,0,10*ROW('Sanitation Data'!G26))="","",OFFSET('Sanitation Data'!$G$30,0,10*ROW('Sanitation Data'!G26)))</f>
        <v/>
      </c>
      <c r="DC32" s="379" t="str">
        <f ca="1">+IF(OFFSET('Sanitation Data'!$G$31,0,10*ROW('Sanitation Data'!G26))="","",OFFSET('Sanitation Data'!$G$31,0,10*ROW('Sanitation Data'!G26)))</f>
        <v/>
      </c>
      <c r="DD32" s="379" t="str">
        <f ca="1">+IF(OFFSET('Sanitation Data'!$G$32,0,10*ROW('Sanitation Data'!G26))="","",OFFSET('Sanitation Data'!$G$32,0,10*ROW('Sanitation Data'!G26)))</f>
        <v/>
      </c>
      <c r="DE32" s="379" t="str">
        <f ca="1">+IF(OFFSET('Sanitation Data'!$H$28,0,10*ROW('Sanitation Data'!H26))="","",OFFSET('Sanitation Data'!$H$28,0,10*ROW('Sanitation Data'!H26)))</f>
        <v/>
      </c>
      <c r="DF32" s="379" t="str">
        <f ca="1">+IF(OFFSET('Sanitation Data'!$H$29,0,10*ROW('Sanitation Data'!H26))="","",OFFSET('Sanitation Data'!$H$29,0,10*ROW('Sanitation Data'!H26)))</f>
        <v/>
      </c>
      <c r="DG32" s="379" t="str">
        <f ca="1">+IF(OFFSET('Sanitation Data'!$H$30,0,10*ROW('Sanitation Data'!H26))="","",OFFSET('Sanitation Data'!$H$30,0,10*ROW('Sanitation Data'!H26)))</f>
        <v/>
      </c>
      <c r="DH32" s="379" t="str">
        <f ca="1">+IF(OFFSET('Sanitation Data'!$H$31,0,10*ROW('Sanitation Data'!H26))="","",OFFSET('Sanitation Data'!$H$31,0,10*ROW('Sanitation Data'!H26)))</f>
        <v/>
      </c>
      <c r="DI32" s="379" t="str">
        <f ca="1">+IF(OFFSET('Sanitation Data'!$H$32,0,10*ROW('Sanitation Data'!H26))="","",OFFSET('Sanitation Data'!$H$32,0,10*ROW('Sanitation Data'!H26)))</f>
        <v/>
      </c>
      <c r="DJ32" s="379" t="str">
        <f ca="1">+IF(OFFSET('Sanitation Data'!$I$28,0,10*ROW('Sanitation Data'!I26))="","",OFFSET('Sanitation Data'!$I$28,0,10*ROW('Sanitation Data'!I26)))</f>
        <v/>
      </c>
      <c r="DK32" s="379" t="str">
        <f ca="1">+IF(OFFSET('Sanitation Data'!$I$29,0,10*ROW('Sanitation Data'!I26))="","",OFFSET('Sanitation Data'!$I$29,0,10*ROW('Sanitation Data'!I26)))</f>
        <v/>
      </c>
      <c r="DL32" s="379" t="str">
        <f ca="1">+IF(OFFSET('Sanitation Data'!$I$30,0,10*ROW('Sanitation Data'!I26))="","",OFFSET('Sanitation Data'!$I$30,0,10*ROW('Sanitation Data'!I26)))</f>
        <v/>
      </c>
      <c r="DM32" s="379" t="str">
        <f ca="1">+IF(OFFSET('Sanitation Data'!$I$31,0,10*ROW('Sanitation Data'!I26))="","",OFFSET('Sanitation Data'!$I$31,0,10*ROW('Sanitation Data'!I26)))</f>
        <v/>
      </c>
      <c r="DN32" s="379" t="str">
        <f ca="1">+IF(OFFSET('Sanitation Data'!$I$32,0,10*ROW('Sanitation Data'!I26))="","",OFFSET('Sanitation Data'!$I$32,0,10*ROW('Sanitation Data'!I26)))</f>
        <v/>
      </c>
      <c r="DO32" s="379" t="str">
        <f ca="1">+IF(OFFSET('Hygiene Data'!$D$11,0,10*ROW('Hygiene Data'!D26))="","",OFFSET('Hygiene Data'!$D$11,0,10*ROW('Hygiene Data'!D26)))</f>
        <v/>
      </c>
      <c r="DP32" s="379" t="str">
        <f ca="1">+IF(OFFSET('Hygiene Data'!$D$12,0,10*ROW('Hygiene Data'!D26))="","",OFFSET('Hygiene Data'!$D$12,0,10*ROW('Hygiene Data'!D26)))</f>
        <v/>
      </c>
      <c r="DQ32" s="379" t="str">
        <f ca="1">+IF(OFFSET('Hygiene Data'!$D$13,0,10*ROW('Hygiene Data'!D26))="","",OFFSET('Hygiene Data'!$D$13,0,10*ROW('Hygiene Data'!D26)))</f>
        <v/>
      </c>
      <c r="DR32" s="379" t="str">
        <f ca="1">+IF(OFFSET('Hygiene Data'!$E$11,0,10*ROW('Hygiene Data'!E26))="","",OFFSET('Hygiene Data'!$E$11,0,10*ROW('Hygiene Data'!E26)))</f>
        <v/>
      </c>
      <c r="DS32" s="379" t="str">
        <f ca="1">+IF(OFFSET('Hygiene Data'!$E$12,0,10*ROW('Hygiene Data'!E26))="","",OFFSET('Hygiene Data'!$E$12,0,10*ROW('Hygiene Data'!E26)))</f>
        <v/>
      </c>
      <c r="DT32" s="379" t="str">
        <f ca="1">+IF(OFFSET('Hygiene Data'!$E$13,0,10*ROW('Hygiene Data'!E26))="","",OFFSET('Hygiene Data'!$E$13,0,10*ROW('Hygiene Data'!E26)))</f>
        <v/>
      </c>
      <c r="DU32" s="379" t="str">
        <f ca="1">+IF(OFFSET('Hygiene Data'!$F$11,0,10*ROW('Hygiene Data'!F26))="","",OFFSET('Hygiene Data'!$F$11,0,10*ROW('Hygiene Data'!F26)))</f>
        <v/>
      </c>
      <c r="DV32" s="379" t="str">
        <f ca="1">+IF(OFFSET('Hygiene Data'!$F$12,0,10*ROW('Hygiene Data'!F26))="","",OFFSET('Hygiene Data'!$F$12,0,10*ROW('Hygiene Data'!F26)))</f>
        <v/>
      </c>
      <c r="DW32" s="379" t="str">
        <f ca="1">+IF(OFFSET('Hygiene Data'!$F$13,0,10*ROW('Hygiene Data'!F26))="","",OFFSET('Hygiene Data'!$F$13,0,10*ROW('Hygiene Data'!F26)))</f>
        <v/>
      </c>
      <c r="DX32" s="379" t="str">
        <f ca="1">+IF(OFFSET('Hygiene Data'!$G$11,0,10*ROW('Hygiene Data'!G26))="","",OFFSET('Hygiene Data'!$G$11,0,10*ROW('Hygiene Data'!G26)))</f>
        <v/>
      </c>
      <c r="DY32" s="379" t="str">
        <f ca="1">+IF(OFFSET('Hygiene Data'!$G$12,0,10*ROW('Hygiene Data'!G26))="","",OFFSET('Hygiene Data'!$G$12,0,10*ROW('Hygiene Data'!G26)))</f>
        <v/>
      </c>
      <c r="DZ32" s="379" t="str">
        <f ca="1">+IF(OFFSET('Hygiene Data'!$G$13,0,10*ROW('Hygiene Data'!G26))="","",OFFSET('Hygiene Data'!$G$13,0,10*ROW('Hygiene Data'!G26)))</f>
        <v/>
      </c>
      <c r="EA32" s="379" t="str">
        <f ca="1">+IF(OFFSET('Hygiene Data'!$H$11,0,10*ROW('Hygiene Data'!H26))="","",OFFSET('Hygiene Data'!$H$11,0,10*ROW('Hygiene Data'!H26)))</f>
        <v/>
      </c>
      <c r="EB32" s="379" t="str">
        <f ca="1">+IF(OFFSET('Hygiene Data'!$H$12,0,10*ROW('Hygiene Data'!H26))="","",OFFSET('Hygiene Data'!$H$12,0,10*ROW('Hygiene Data'!H26)))</f>
        <v/>
      </c>
      <c r="EC32" s="379" t="str">
        <f ca="1">+IF(OFFSET('Hygiene Data'!$H$13,0,10*ROW('Hygiene Data'!H26))="","",OFFSET('Hygiene Data'!$H$13,0,10*ROW('Hygiene Data'!H26)))</f>
        <v/>
      </c>
      <c r="ED32" s="379" t="str">
        <f ca="1">+IF(OFFSET('Hygiene Data'!$I$11,0,10*ROW('Hygiene Data'!I26))="","",OFFSET('Hygiene Data'!$I$11,0,10*ROW('Hygiene Data'!I26)))</f>
        <v/>
      </c>
      <c r="EE32" s="379" t="str">
        <f ca="1">+IF(OFFSET('Hygiene Data'!$I$12,0,10*ROW('Hygiene Data'!I26))="","",OFFSET('Hygiene Data'!$I$12,0,10*ROW('Hygiene Data'!I26)))</f>
        <v/>
      </c>
      <c r="EF32" s="379" t="str">
        <f ca="1">+IF(OFFSET('Hygiene Data'!$I$13,0,10*ROW('Hygiene Data'!I26))="","",OFFSET('Hygiene Data'!$I$13,0,10*ROW('Hygiene Data'!I26)))</f>
        <v/>
      </c>
    </row>
    <row r="33" spans="1:136" x14ac:dyDescent="0.25">
      <c r="A33" s="488" t="str">
        <f ca="1">+IF(OFFSET('Water Data'!$B$2,0,10*ROW('Water Data'!E27))="","",OFFSET('Water Data'!$B$2,0,10*ROW('Water Data'!E27)))</f>
        <v/>
      </c>
      <c r="B33" s="48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5" t="str">
        <f t="shared" ca="1" si="0"/>
        <v/>
      </c>
      <c r="D33" s="51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9" t="str">
        <f ca="1">+IF(OFFSET('Water Data'!$D$27,0,10*ROW('Water Data'!D27))="","",OFFSET('Water Data'!$D$27,0,10*ROW('Water Data'!D27)))</f>
        <v/>
      </c>
      <c r="BT33" s="379" t="str">
        <f ca="1">+IF(OFFSET('Water Data'!$D$28,0,10*ROW('Water Data'!D27))="","",OFFSET('Water Data'!$D$28,0,10*ROW('Water Data'!D27)))</f>
        <v/>
      </c>
      <c r="BU33" s="379" t="str">
        <f ca="1">+IF(OFFSET('Water Data'!$D$29,0,10*ROW('Water Data'!D27))="","",OFFSET('Water Data'!$D$29,0,10*ROW('Water Data'!D27)))</f>
        <v/>
      </c>
      <c r="BV33" s="379" t="str">
        <f ca="1">+IF(OFFSET('Water Data'!$E$27,0,10*ROW('Water Data'!E27))="","",OFFSET('Water Data'!$E$27,0,10*ROW('Water Data'!E27)))</f>
        <v/>
      </c>
      <c r="BW33" s="379" t="str">
        <f ca="1">+IF(OFFSET('Water Data'!$E$28,0,10*ROW('Water Data'!E27))="","",OFFSET('Water Data'!$E$28,0,10*ROW('Water Data'!E27)))</f>
        <v/>
      </c>
      <c r="BX33" s="379" t="str">
        <f ca="1">+IF(OFFSET('Water Data'!$E$29,0,10*ROW('Water Data'!E27))="","",OFFSET('Water Data'!$E$29,0,10*ROW('Water Data'!E27)))</f>
        <v/>
      </c>
      <c r="BY33" s="379" t="str">
        <f ca="1">+IF(OFFSET('Water Data'!$F$27,0,10*ROW('Water Data'!F27))="","",OFFSET('Water Data'!$F$27,0,10*ROW('Water Data'!F27)))</f>
        <v/>
      </c>
      <c r="BZ33" s="379" t="str">
        <f ca="1">+IF(OFFSET('Water Data'!$F$28,0,10*ROW('Water Data'!F27))="","",OFFSET('Water Data'!$F$28,0,10*ROW('Water Data'!F27)))</f>
        <v/>
      </c>
      <c r="CA33" s="379" t="str">
        <f ca="1">+IF(OFFSET('Water Data'!$F$29,0,10*ROW('Water Data'!F27))="","",OFFSET('Water Data'!$F$29,0,10*ROW('Water Data'!F27)))</f>
        <v/>
      </c>
      <c r="CB33" s="379" t="str">
        <f ca="1">+IF(OFFSET('Water Data'!$G$27,0,10*ROW('Water Data'!G27))="","",OFFSET('Water Data'!$G$27,0,10*ROW('Water Data'!G27)))</f>
        <v/>
      </c>
      <c r="CC33" s="379" t="str">
        <f ca="1">+IF(OFFSET('Water Data'!$G$28,0,10*ROW('Water Data'!G27))="","",OFFSET('Water Data'!$G$28,0,10*ROW('Water Data'!G27)))</f>
        <v/>
      </c>
      <c r="CD33" s="379" t="str">
        <f ca="1">+IF(OFFSET('Water Data'!$G$29,0,10*ROW('Water Data'!G27))="","",OFFSET('Water Data'!$G$29,0,10*ROW('Water Data'!G27)))</f>
        <v/>
      </c>
      <c r="CE33" s="379" t="str">
        <f ca="1">+IF(OFFSET('Water Data'!$H$27,0,10*ROW('Water Data'!H27))="","",OFFSET('Water Data'!$H$27,0,10*ROW('Water Data'!H27)))</f>
        <v/>
      </c>
      <c r="CF33" s="379" t="str">
        <f ca="1">+IF(OFFSET('Water Data'!$H$28,0,10*ROW('Water Data'!H27))="","",OFFSET('Water Data'!$H$28,0,10*ROW('Water Data'!H27)))</f>
        <v/>
      </c>
      <c r="CG33" s="379" t="str">
        <f ca="1">+IF(OFFSET('Water Data'!$H$29,0,10*ROW('Water Data'!H27))="","",OFFSET('Water Data'!$H$29,0,10*ROW('Water Data'!H27)))</f>
        <v/>
      </c>
      <c r="CH33" s="379" t="str">
        <f ca="1">+IF(OFFSET('Water Data'!$I$27,0,10*ROW('Water Data'!I27))="","",OFFSET('Water Data'!$I$27,0,10*ROW('Water Data'!I27)))</f>
        <v/>
      </c>
      <c r="CI33" s="379" t="str">
        <f ca="1">+IF(OFFSET('Water Data'!$I$28,0,10*ROW('Water Data'!I27))="","",OFFSET('Water Data'!$I$28,0,10*ROW('Water Data'!I27)))</f>
        <v/>
      </c>
      <c r="CJ33" s="379" t="str">
        <f ca="1">+IF(OFFSET('Water Data'!$I$29,0,10*ROW('Water Data'!I27))="","",OFFSET('Water Data'!$I$29,0,10*ROW('Water Data'!I27)))</f>
        <v/>
      </c>
      <c r="CK33" s="379" t="str">
        <f ca="1">+IF(OFFSET('Sanitation Data'!$D$28,0,10*ROW('Sanitation Data'!D27))="","",OFFSET('Sanitation Data'!$D$28,0,10*ROW('Sanitation Data'!D27)))</f>
        <v/>
      </c>
      <c r="CL33" s="379" t="str">
        <f ca="1">+IF(OFFSET('Sanitation Data'!$D$29,0,10*ROW('Sanitation Data'!D27))="","",OFFSET('Sanitation Data'!$D$29,0,10*ROW('Sanitation Data'!D27)))</f>
        <v/>
      </c>
      <c r="CM33" s="379" t="str">
        <f ca="1">+IF(OFFSET('Sanitation Data'!$D$30,0,10*ROW('Sanitation Data'!D27))="","",OFFSET('Sanitation Data'!$D$30,0,10*ROW('Sanitation Data'!D27)))</f>
        <v/>
      </c>
      <c r="CN33" s="379" t="str">
        <f ca="1">+IF(OFFSET('Sanitation Data'!$D$31,0,10*ROW('Sanitation Data'!D27))="","",OFFSET('Sanitation Data'!$D$31,0,10*ROW('Sanitation Data'!D27)))</f>
        <v/>
      </c>
      <c r="CO33" s="379" t="str">
        <f ca="1">+IF(OFFSET('Sanitation Data'!$D$32,0,10*ROW('Sanitation Data'!D27))="","",OFFSET('Sanitation Data'!$D$32,0,10*ROW('Sanitation Data'!D27)))</f>
        <v/>
      </c>
      <c r="CP33" s="379" t="str">
        <f ca="1">+IF(OFFSET('Sanitation Data'!$E$28,0,10*ROW('Sanitation Data'!E27))="","",OFFSET('Sanitation Data'!$E$28,0,10*ROW('Sanitation Data'!E27)))</f>
        <v/>
      </c>
      <c r="CQ33" s="379" t="str">
        <f ca="1">+IF(OFFSET('Sanitation Data'!$E$29,0,10*ROW('Sanitation Data'!E27))="","",OFFSET('Sanitation Data'!$E$29,0,10*ROW('Sanitation Data'!E27)))</f>
        <v/>
      </c>
      <c r="CR33" s="379" t="str">
        <f ca="1">+IF(OFFSET('Sanitation Data'!$E$30,0,10*ROW('Sanitation Data'!E27))="","",OFFSET('Sanitation Data'!$E$30,0,10*ROW('Sanitation Data'!E27)))</f>
        <v/>
      </c>
      <c r="CS33" s="379" t="str">
        <f ca="1">+IF(OFFSET('Sanitation Data'!$E$31,0,10*ROW('Sanitation Data'!E27))="","",OFFSET('Sanitation Data'!$E$31,0,10*ROW('Sanitation Data'!E27)))</f>
        <v/>
      </c>
      <c r="CT33" s="379" t="str">
        <f ca="1">+IF(OFFSET('Sanitation Data'!$E$32,0,10*ROW('Sanitation Data'!E27))="","",OFFSET('Sanitation Data'!$E$32,0,10*ROW('Sanitation Data'!E27)))</f>
        <v/>
      </c>
      <c r="CU33" s="379" t="str">
        <f ca="1">+IF(OFFSET('Sanitation Data'!$F$28,0,10*ROW('Sanitation Data'!F27))="","",OFFSET('Sanitation Data'!$F$28,0,10*ROW('Sanitation Data'!F27)))</f>
        <v/>
      </c>
      <c r="CV33" s="379" t="str">
        <f ca="1">+IF(OFFSET('Sanitation Data'!$F$29,0,10*ROW('Sanitation Data'!F27))="","",OFFSET('Sanitation Data'!$F$29,0,10*ROW('Sanitation Data'!F27)))</f>
        <v/>
      </c>
      <c r="CW33" s="379" t="str">
        <f ca="1">+IF(OFFSET('Sanitation Data'!$F$30,0,10*ROW('Sanitation Data'!F27))="","",OFFSET('Sanitation Data'!$F$30,0,10*ROW('Sanitation Data'!F27)))</f>
        <v/>
      </c>
      <c r="CX33" s="379" t="str">
        <f ca="1">+IF(OFFSET('Sanitation Data'!$F$31,0,10*ROW('Sanitation Data'!F27))="","",OFFSET('Sanitation Data'!$F$31,0,10*ROW('Sanitation Data'!F27)))</f>
        <v/>
      </c>
      <c r="CY33" s="379" t="str">
        <f ca="1">+IF(OFFSET('Sanitation Data'!$F$32,0,10*ROW('Sanitation Data'!F27))="","",OFFSET('Sanitation Data'!$F$32,0,10*ROW('Sanitation Data'!F27)))</f>
        <v/>
      </c>
      <c r="CZ33" s="379" t="str">
        <f ca="1">+IF(OFFSET('Sanitation Data'!$G$28,0,10*ROW('Sanitation Data'!G27))="","",OFFSET('Sanitation Data'!$G$28,0,10*ROW('Sanitation Data'!G27)))</f>
        <v/>
      </c>
      <c r="DA33" s="379" t="str">
        <f ca="1">+IF(OFFSET('Sanitation Data'!$G$29,0,10*ROW('Sanitation Data'!G27))="","",OFFSET('Sanitation Data'!$G$29,0,10*ROW('Sanitation Data'!G27)))</f>
        <v/>
      </c>
      <c r="DB33" s="379" t="str">
        <f ca="1">+IF(OFFSET('Sanitation Data'!$G$30,0,10*ROW('Sanitation Data'!G27))="","",OFFSET('Sanitation Data'!$G$30,0,10*ROW('Sanitation Data'!G27)))</f>
        <v/>
      </c>
      <c r="DC33" s="379" t="str">
        <f ca="1">+IF(OFFSET('Sanitation Data'!$G$31,0,10*ROW('Sanitation Data'!G27))="","",OFFSET('Sanitation Data'!$G$31,0,10*ROW('Sanitation Data'!G27)))</f>
        <v/>
      </c>
      <c r="DD33" s="379" t="str">
        <f ca="1">+IF(OFFSET('Sanitation Data'!$G$32,0,10*ROW('Sanitation Data'!G27))="","",OFFSET('Sanitation Data'!$G$32,0,10*ROW('Sanitation Data'!G27)))</f>
        <v/>
      </c>
      <c r="DE33" s="379" t="str">
        <f ca="1">+IF(OFFSET('Sanitation Data'!$H$28,0,10*ROW('Sanitation Data'!H27))="","",OFFSET('Sanitation Data'!$H$28,0,10*ROW('Sanitation Data'!H27)))</f>
        <v/>
      </c>
      <c r="DF33" s="379" t="str">
        <f ca="1">+IF(OFFSET('Sanitation Data'!$H$29,0,10*ROW('Sanitation Data'!H27))="","",OFFSET('Sanitation Data'!$H$29,0,10*ROW('Sanitation Data'!H27)))</f>
        <v/>
      </c>
      <c r="DG33" s="379" t="str">
        <f ca="1">+IF(OFFSET('Sanitation Data'!$H$30,0,10*ROW('Sanitation Data'!H27))="","",OFFSET('Sanitation Data'!$H$30,0,10*ROW('Sanitation Data'!H27)))</f>
        <v/>
      </c>
      <c r="DH33" s="379" t="str">
        <f ca="1">+IF(OFFSET('Sanitation Data'!$H$31,0,10*ROW('Sanitation Data'!H27))="","",OFFSET('Sanitation Data'!$H$31,0,10*ROW('Sanitation Data'!H27)))</f>
        <v/>
      </c>
      <c r="DI33" s="379" t="str">
        <f ca="1">+IF(OFFSET('Sanitation Data'!$H$32,0,10*ROW('Sanitation Data'!H27))="","",OFFSET('Sanitation Data'!$H$32,0,10*ROW('Sanitation Data'!H27)))</f>
        <v/>
      </c>
      <c r="DJ33" s="379" t="str">
        <f ca="1">+IF(OFFSET('Sanitation Data'!$I$28,0,10*ROW('Sanitation Data'!I27))="","",OFFSET('Sanitation Data'!$I$28,0,10*ROW('Sanitation Data'!I27)))</f>
        <v/>
      </c>
      <c r="DK33" s="379" t="str">
        <f ca="1">+IF(OFFSET('Sanitation Data'!$I$29,0,10*ROW('Sanitation Data'!I27))="","",OFFSET('Sanitation Data'!$I$29,0,10*ROW('Sanitation Data'!I27)))</f>
        <v/>
      </c>
      <c r="DL33" s="379" t="str">
        <f ca="1">+IF(OFFSET('Sanitation Data'!$I$30,0,10*ROW('Sanitation Data'!I27))="","",OFFSET('Sanitation Data'!$I$30,0,10*ROW('Sanitation Data'!I27)))</f>
        <v/>
      </c>
      <c r="DM33" s="379" t="str">
        <f ca="1">+IF(OFFSET('Sanitation Data'!$I$31,0,10*ROW('Sanitation Data'!I27))="","",OFFSET('Sanitation Data'!$I$31,0,10*ROW('Sanitation Data'!I27)))</f>
        <v/>
      </c>
      <c r="DN33" s="379" t="str">
        <f ca="1">+IF(OFFSET('Sanitation Data'!$I$32,0,10*ROW('Sanitation Data'!I27))="","",OFFSET('Sanitation Data'!$I$32,0,10*ROW('Sanitation Data'!I27)))</f>
        <v/>
      </c>
      <c r="DO33" s="379" t="str">
        <f ca="1">+IF(OFFSET('Hygiene Data'!$D$11,0,10*ROW('Hygiene Data'!D27))="","",OFFSET('Hygiene Data'!$D$11,0,10*ROW('Hygiene Data'!D27)))</f>
        <v/>
      </c>
      <c r="DP33" s="379" t="str">
        <f ca="1">+IF(OFFSET('Hygiene Data'!$D$12,0,10*ROW('Hygiene Data'!D27))="","",OFFSET('Hygiene Data'!$D$12,0,10*ROW('Hygiene Data'!D27)))</f>
        <v/>
      </c>
      <c r="DQ33" s="379" t="str">
        <f ca="1">+IF(OFFSET('Hygiene Data'!$D$13,0,10*ROW('Hygiene Data'!D27))="","",OFFSET('Hygiene Data'!$D$13,0,10*ROW('Hygiene Data'!D27)))</f>
        <v/>
      </c>
      <c r="DR33" s="379" t="str">
        <f ca="1">+IF(OFFSET('Hygiene Data'!$E$11,0,10*ROW('Hygiene Data'!E27))="","",OFFSET('Hygiene Data'!$E$11,0,10*ROW('Hygiene Data'!E27)))</f>
        <v/>
      </c>
      <c r="DS33" s="379" t="str">
        <f ca="1">+IF(OFFSET('Hygiene Data'!$E$12,0,10*ROW('Hygiene Data'!E27))="","",OFFSET('Hygiene Data'!$E$12,0,10*ROW('Hygiene Data'!E27)))</f>
        <v/>
      </c>
      <c r="DT33" s="379" t="str">
        <f ca="1">+IF(OFFSET('Hygiene Data'!$E$13,0,10*ROW('Hygiene Data'!E27))="","",OFFSET('Hygiene Data'!$E$13,0,10*ROW('Hygiene Data'!E27)))</f>
        <v/>
      </c>
      <c r="DU33" s="379" t="str">
        <f ca="1">+IF(OFFSET('Hygiene Data'!$F$11,0,10*ROW('Hygiene Data'!F27))="","",OFFSET('Hygiene Data'!$F$11,0,10*ROW('Hygiene Data'!F27)))</f>
        <v/>
      </c>
      <c r="DV33" s="379" t="str">
        <f ca="1">+IF(OFFSET('Hygiene Data'!$F$12,0,10*ROW('Hygiene Data'!F27))="","",OFFSET('Hygiene Data'!$F$12,0,10*ROW('Hygiene Data'!F27)))</f>
        <v/>
      </c>
      <c r="DW33" s="379" t="str">
        <f ca="1">+IF(OFFSET('Hygiene Data'!$F$13,0,10*ROW('Hygiene Data'!F27))="","",OFFSET('Hygiene Data'!$F$13,0,10*ROW('Hygiene Data'!F27)))</f>
        <v/>
      </c>
      <c r="DX33" s="379" t="str">
        <f ca="1">+IF(OFFSET('Hygiene Data'!$G$11,0,10*ROW('Hygiene Data'!G27))="","",OFFSET('Hygiene Data'!$G$11,0,10*ROW('Hygiene Data'!G27)))</f>
        <v/>
      </c>
      <c r="DY33" s="379" t="str">
        <f ca="1">+IF(OFFSET('Hygiene Data'!$G$12,0,10*ROW('Hygiene Data'!G27))="","",OFFSET('Hygiene Data'!$G$12,0,10*ROW('Hygiene Data'!G27)))</f>
        <v/>
      </c>
      <c r="DZ33" s="379" t="str">
        <f ca="1">+IF(OFFSET('Hygiene Data'!$G$13,0,10*ROW('Hygiene Data'!G27))="","",OFFSET('Hygiene Data'!$G$13,0,10*ROW('Hygiene Data'!G27)))</f>
        <v/>
      </c>
      <c r="EA33" s="379" t="str">
        <f ca="1">+IF(OFFSET('Hygiene Data'!$H$11,0,10*ROW('Hygiene Data'!H27))="","",OFFSET('Hygiene Data'!$H$11,0,10*ROW('Hygiene Data'!H27)))</f>
        <v/>
      </c>
      <c r="EB33" s="379" t="str">
        <f ca="1">+IF(OFFSET('Hygiene Data'!$H$12,0,10*ROW('Hygiene Data'!H27))="","",OFFSET('Hygiene Data'!$H$12,0,10*ROW('Hygiene Data'!H27)))</f>
        <v/>
      </c>
      <c r="EC33" s="379" t="str">
        <f ca="1">+IF(OFFSET('Hygiene Data'!$H$13,0,10*ROW('Hygiene Data'!H27))="","",OFFSET('Hygiene Data'!$H$13,0,10*ROW('Hygiene Data'!H27)))</f>
        <v/>
      </c>
      <c r="ED33" s="379" t="str">
        <f ca="1">+IF(OFFSET('Hygiene Data'!$I$11,0,10*ROW('Hygiene Data'!I27))="","",OFFSET('Hygiene Data'!$I$11,0,10*ROW('Hygiene Data'!I27)))</f>
        <v/>
      </c>
      <c r="EE33" s="379" t="str">
        <f ca="1">+IF(OFFSET('Hygiene Data'!$I$12,0,10*ROW('Hygiene Data'!I27))="","",OFFSET('Hygiene Data'!$I$12,0,10*ROW('Hygiene Data'!I27)))</f>
        <v/>
      </c>
      <c r="EF33" s="379" t="str">
        <f ca="1">+IF(OFFSET('Hygiene Data'!$I$13,0,10*ROW('Hygiene Data'!I27))="","",OFFSET('Hygiene Data'!$I$13,0,10*ROW('Hygiene Data'!I27)))</f>
        <v/>
      </c>
    </row>
    <row r="34" spans="1:136" x14ac:dyDescent="0.25">
      <c r="A34" s="488" t="str">
        <f ca="1">+IF(OFFSET('Water Data'!$B$2,0,10*ROW('Water Data'!E28))="","",OFFSET('Water Data'!$B$2,0,10*ROW('Water Data'!E28)))</f>
        <v/>
      </c>
      <c r="B34" s="48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5" t="str">
        <f t="shared" ca="1" si="0"/>
        <v/>
      </c>
      <c r="D34" s="51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9" t="str">
        <f ca="1">+IF(OFFSET('Water Data'!$D$27,0,10*ROW('Water Data'!D28))="","",OFFSET('Water Data'!$D$27,0,10*ROW('Water Data'!D28)))</f>
        <v/>
      </c>
      <c r="BT34" s="379" t="str">
        <f ca="1">+IF(OFFSET('Water Data'!$D$28,0,10*ROW('Water Data'!D28))="","",OFFSET('Water Data'!$D$28,0,10*ROW('Water Data'!D28)))</f>
        <v/>
      </c>
      <c r="BU34" s="379" t="str">
        <f ca="1">+IF(OFFSET('Water Data'!$D$29,0,10*ROW('Water Data'!D28))="","",OFFSET('Water Data'!$D$29,0,10*ROW('Water Data'!D28)))</f>
        <v/>
      </c>
      <c r="BV34" s="379" t="str">
        <f ca="1">+IF(OFFSET('Water Data'!$E$27,0,10*ROW('Water Data'!E28))="","",OFFSET('Water Data'!$E$27,0,10*ROW('Water Data'!E28)))</f>
        <v/>
      </c>
      <c r="BW34" s="379" t="str">
        <f ca="1">+IF(OFFSET('Water Data'!$E$28,0,10*ROW('Water Data'!E28))="","",OFFSET('Water Data'!$E$28,0,10*ROW('Water Data'!E28)))</f>
        <v/>
      </c>
      <c r="BX34" s="379" t="str">
        <f ca="1">+IF(OFFSET('Water Data'!$E$29,0,10*ROW('Water Data'!E28))="","",OFFSET('Water Data'!$E$29,0,10*ROW('Water Data'!E28)))</f>
        <v/>
      </c>
      <c r="BY34" s="379" t="str">
        <f ca="1">+IF(OFFSET('Water Data'!$F$27,0,10*ROW('Water Data'!F28))="","",OFFSET('Water Data'!$F$27,0,10*ROW('Water Data'!F28)))</f>
        <v/>
      </c>
      <c r="BZ34" s="379" t="str">
        <f ca="1">+IF(OFFSET('Water Data'!$F$28,0,10*ROW('Water Data'!F28))="","",OFFSET('Water Data'!$F$28,0,10*ROW('Water Data'!F28)))</f>
        <v/>
      </c>
      <c r="CA34" s="379" t="str">
        <f ca="1">+IF(OFFSET('Water Data'!$F$29,0,10*ROW('Water Data'!F28))="","",OFFSET('Water Data'!$F$29,0,10*ROW('Water Data'!F28)))</f>
        <v/>
      </c>
      <c r="CB34" s="379" t="str">
        <f ca="1">+IF(OFFSET('Water Data'!$G$27,0,10*ROW('Water Data'!G28))="","",OFFSET('Water Data'!$G$27,0,10*ROW('Water Data'!G28)))</f>
        <v/>
      </c>
      <c r="CC34" s="379" t="str">
        <f ca="1">+IF(OFFSET('Water Data'!$G$28,0,10*ROW('Water Data'!G28))="","",OFFSET('Water Data'!$G$28,0,10*ROW('Water Data'!G28)))</f>
        <v/>
      </c>
      <c r="CD34" s="379" t="str">
        <f ca="1">+IF(OFFSET('Water Data'!$G$29,0,10*ROW('Water Data'!G28))="","",OFFSET('Water Data'!$G$29,0,10*ROW('Water Data'!G28)))</f>
        <v/>
      </c>
      <c r="CE34" s="379" t="str">
        <f ca="1">+IF(OFFSET('Water Data'!$H$27,0,10*ROW('Water Data'!H28))="","",OFFSET('Water Data'!$H$27,0,10*ROW('Water Data'!H28)))</f>
        <v/>
      </c>
      <c r="CF34" s="379" t="str">
        <f ca="1">+IF(OFFSET('Water Data'!$H$28,0,10*ROW('Water Data'!H28))="","",OFFSET('Water Data'!$H$28,0,10*ROW('Water Data'!H28)))</f>
        <v/>
      </c>
      <c r="CG34" s="379" t="str">
        <f ca="1">+IF(OFFSET('Water Data'!$H$29,0,10*ROW('Water Data'!H28))="","",OFFSET('Water Data'!$H$29,0,10*ROW('Water Data'!H28)))</f>
        <v/>
      </c>
      <c r="CH34" s="379" t="str">
        <f ca="1">+IF(OFFSET('Water Data'!$I$27,0,10*ROW('Water Data'!I28))="","",OFFSET('Water Data'!$I$27,0,10*ROW('Water Data'!I28)))</f>
        <v/>
      </c>
      <c r="CI34" s="379" t="str">
        <f ca="1">+IF(OFFSET('Water Data'!$I$28,0,10*ROW('Water Data'!I28))="","",OFFSET('Water Data'!$I$28,0,10*ROW('Water Data'!I28)))</f>
        <v/>
      </c>
      <c r="CJ34" s="379" t="str">
        <f ca="1">+IF(OFFSET('Water Data'!$I$29,0,10*ROW('Water Data'!I28))="","",OFFSET('Water Data'!$I$29,0,10*ROW('Water Data'!I28)))</f>
        <v/>
      </c>
      <c r="CK34" s="379" t="str">
        <f ca="1">+IF(OFFSET('Sanitation Data'!$D$28,0,10*ROW('Sanitation Data'!D28))="","",OFFSET('Sanitation Data'!$D$28,0,10*ROW('Sanitation Data'!D28)))</f>
        <v/>
      </c>
      <c r="CL34" s="379" t="str">
        <f ca="1">+IF(OFFSET('Sanitation Data'!$D$29,0,10*ROW('Sanitation Data'!D28))="","",OFFSET('Sanitation Data'!$D$29,0,10*ROW('Sanitation Data'!D28)))</f>
        <v/>
      </c>
      <c r="CM34" s="379" t="str">
        <f ca="1">+IF(OFFSET('Sanitation Data'!$D$30,0,10*ROW('Sanitation Data'!D28))="","",OFFSET('Sanitation Data'!$D$30,0,10*ROW('Sanitation Data'!D28)))</f>
        <v/>
      </c>
      <c r="CN34" s="379" t="str">
        <f ca="1">+IF(OFFSET('Sanitation Data'!$D$31,0,10*ROW('Sanitation Data'!D28))="","",OFFSET('Sanitation Data'!$D$31,0,10*ROW('Sanitation Data'!D28)))</f>
        <v/>
      </c>
      <c r="CO34" s="379" t="str">
        <f ca="1">+IF(OFFSET('Sanitation Data'!$D$32,0,10*ROW('Sanitation Data'!D28))="","",OFFSET('Sanitation Data'!$D$32,0,10*ROW('Sanitation Data'!D28)))</f>
        <v/>
      </c>
      <c r="CP34" s="379" t="str">
        <f ca="1">+IF(OFFSET('Sanitation Data'!$E$28,0,10*ROW('Sanitation Data'!E28))="","",OFFSET('Sanitation Data'!$E$28,0,10*ROW('Sanitation Data'!E28)))</f>
        <v/>
      </c>
      <c r="CQ34" s="379" t="str">
        <f ca="1">+IF(OFFSET('Sanitation Data'!$E$29,0,10*ROW('Sanitation Data'!E28))="","",OFFSET('Sanitation Data'!$E$29,0,10*ROW('Sanitation Data'!E28)))</f>
        <v/>
      </c>
      <c r="CR34" s="379" t="str">
        <f ca="1">+IF(OFFSET('Sanitation Data'!$E$30,0,10*ROW('Sanitation Data'!E28))="","",OFFSET('Sanitation Data'!$E$30,0,10*ROW('Sanitation Data'!E28)))</f>
        <v/>
      </c>
      <c r="CS34" s="379" t="str">
        <f ca="1">+IF(OFFSET('Sanitation Data'!$E$31,0,10*ROW('Sanitation Data'!E28))="","",OFFSET('Sanitation Data'!$E$31,0,10*ROW('Sanitation Data'!E28)))</f>
        <v/>
      </c>
      <c r="CT34" s="379" t="str">
        <f ca="1">+IF(OFFSET('Sanitation Data'!$E$32,0,10*ROW('Sanitation Data'!E28))="","",OFFSET('Sanitation Data'!$E$32,0,10*ROW('Sanitation Data'!E28)))</f>
        <v/>
      </c>
      <c r="CU34" s="379" t="str">
        <f ca="1">+IF(OFFSET('Sanitation Data'!$F$28,0,10*ROW('Sanitation Data'!F28))="","",OFFSET('Sanitation Data'!$F$28,0,10*ROW('Sanitation Data'!F28)))</f>
        <v/>
      </c>
      <c r="CV34" s="379" t="str">
        <f ca="1">+IF(OFFSET('Sanitation Data'!$F$29,0,10*ROW('Sanitation Data'!F28))="","",OFFSET('Sanitation Data'!$F$29,0,10*ROW('Sanitation Data'!F28)))</f>
        <v/>
      </c>
      <c r="CW34" s="379" t="str">
        <f ca="1">+IF(OFFSET('Sanitation Data'!$F$30,0,10*ROW('Sanitation Data'!F28))="","",OFFSET('Sanitation Data'!$F$30,0,10*ROW('Sanitation Data'!F28)))</f>
        <v/>
      </c>
      <c r="CX34" s="379" t="str">
        <f ca="1">+IF(OFFSET('Sanitation Data'!$F$31,0,10*ROW('Sanitation Data'!F28))="","",OFFSET('Sanitation Data'!$F$31,0,10*ROW('Sanitation Data'!F28)))</f>
        <v/>
      </c>
      <c r="CY34" s="379" t="str">
        <f ca="1">+IF(OFFSET('Sanitation Data'!$F$32,0,10*ROW('Sanitation Data'!F28))="","",OFFSET('Sanitation Data'!$F$32,0,10*ROW('Sanitation Data'!F28)))</f>
        <v/>
      </c>
      <c r="CZ34" s="379" t="str">
        <f ca="1">+IF(OFFSET('Sanitation Data'!$G$28,0,10*ROW('Sanitation Data'!G28))="","",OFFSET('Sanitation Data'!$G$28,0,10*ROW('Sanitation Data'!G28)))</f>
        <v/>
      </c>
      <c r="DA34" s="379" t="str">
        <f ca="1">+IF(OFFSET('Sanitation Data'!$G$29,0,10*ROW('Sanitation Data'!G28))="","",OFFSET('Sanitation Data'!$G$29,0,10*ROW('Sanitation Data'!G28)))</f>
        <v/>
      </c>
      <c r="DB34" s="379" t="str">
        <f ca="1">+IF(OFFSET('Sanitation Data'!$G$30,0,10*ROW('Sanitation Data'!G28))="","",OFFSET('Sanitation Data'!$G$30,0,10*ROW('Sanitation Data'!G28)))</f>
        <v/>
      </c>
      <c r="DC34" s="379" t="str">
        <f ca="1">+IF(OFFSET('Sanitation Data'!$G$31,0,10*ROW('Sanitation Data'!G28))="","",OFFSET('Sanitation Data'!$G$31,0,10*ROW('Sanitation Data'!G28)))</f>
        <v/>
      </c>
      <c r="DD34" s="379" t="str">
        <f ca="1">+IF(OFFSET('Sanitation Data'!$G$32,0,10*ROW('Sanitation Data'!G28))="","",OFFSET('Sanitation Data'!$G$32,0,10*ROW('Sanitation Data'!G28)))</f>
        <v/>
      </c>
      <c r="DE34" s="379" t="str">
        <f ca="1">+IF(OFFSET('Sanitation Data'!$H$28,0,10*ROW('Sanitation Data'!H28))="","",OFFSET('Sanitation Data'!$H$28,0,10*ROW('Sanitation Data'!H28)))</f>
        <v/>
      </c>
      <c r="DF34" s="379" t="str">
        <f ca="1">+IF(OFFSET('Sanitation Data'!$H$29,0,10*ROW('Sanitation Data'!H28))="","",OFFSET('Sanitation Data'!$H$29,0,10*ROW('Sanitation Data'!H28)))</f>
        <v/>
      </c>
      <c r="DG34" s="379" t="str">
        <f ca="1">+IF(OFFSET('Sanitation Data'!$H$30,0,10*ROW('Sanitation Data'!H28))="","",OFFSET('Sanitation Data'!$H$30,0,10*ROW('Sanitation Data'!H28)))</f>
        <v/>
      </c>
      <c r="DH34" s="379" t="str">
        <f ca="1">+IF(OFFSET('Sanitation Data'!$H$31,0,10*ROW('Sanitation Data'!H28))="","",OFFSET('Sanitation Data'!$H$31,0,10*ROW('Sanitation Data'!H28)))</f>
        <v/>
      </c>
      <c r="DI34" s="379" t="str">
        <f ca="1">+IF(OFFSET('Sanitation Data'!$H$32,0,10*ROW('Sanitation Data'!H28))="","",OFFSET('Sanitation Data'!$H$32,0,10*ROW('Sanitation Data'!H28)))</f>
        <v/>
      </c>
      <c r="DJ34" s="379" t="str">
        <f ca="1">+IF(OFFSET('Sanitation Data'!$I$28,0,10*ROW('Sanitation Data'!I28))="","",OFFSET('Sanitation Data'!$I$28,0,10*ROW('Sanitation Data'!I28)))</f>
        <v/>
      </c>
      <c r="DK34" s="379" t="str">
        <f ca="1">+IF(OFFSET('Sanitation Data'!$I$29,0,10*ROW('Sanitation Data'!I28))="","",OFFSET('Sanitation Data'!$I$29,0,10*ROW('Sanitation Data'!I28)))</f>
        <v/>
      </c>
      <c r="DL34" s="379" t="str">
        <f ca="1">+IF(OFFSET('Sanitation Data'!$I$30,0,10*ROW('Sanitation Data'!I28))="","",OFFSET('Sanitation Data'!$I$30,0,10*ROW('Sanitation Data'!I28)))</f>
        <v/>
      </c>
      <c r="DM34" s="379" t="str">
        <f ca="1">+IF(OFFSET('Sanitation Data'!$I$31,0,10*ROW('Sanitation Data'!I28))="","",OFFSET('Sanitation Data'!$I$31,0,10*ROW('Sanitation Data'!I28)))</f>
        <v/>
      </c>
      <c r="DN34" s="379" t="str">
        <f ca="1">+IF(OFFSET('Sanitation Data'!$I$32,0,10*ROW('Sanitation Data'!I28))="","",OFFSET('Sanitation Data'!$I$32,0,10*ROW('Sanitation Data'!I28)))</f>
        <v/>
      </c>
      <c r="DO34" s="379" t="str">
        <f ca="1">+IF(OFFSET('Hygiene Data'!$D$11,0,10*ROW('Hygiene Data'!D28))="","",OFFSET('Hygiene Data'!$D$11,0,10*ROW('Hygiene Data'!D28)))</f>
        <v/>
      </c>
      <c r="DP34" s="379" t="str">
        <f ca="1">+IF(OFFSET('Hygiene Data'!$D$12,0,10*ROW('Hygiene Data'!D28))="","",OFFSET('Hygiene Data'!$D$12,0,10*ROW('Hygiene Data'!D28)))</f>
        <v/>
      </c>
      <c r="DQ34" s="379" t="str">
        <f ca="1">+IF(OFFSET('Hygiene Data'!$D$13,0,10*ROW('Hygiene Data'!D28))="","",OFFSET('Hygiene Data'!$D$13,0,10*ROW('Hygiene Data'!D28)))</f>
        <v/>
      </c>
      <c r="DR34" s="379" t="str">
        <f ca="1">+IF(OFFSET('Hygiene Data'!$E$11,0,10*ROW('Hygiene Data'!E28))="","",OFFSET('Hygiene Data'!$E$11,0,10*ROW('Hygiene Data'!E28)))</f>
        <v/>
      </c>
      <c r="DS34" s="379" t="str">
        <f ca="1">+IF(OFFSET('Hygiene Data'!$E$12,0,10*ROW('Hygiene Data'!E28))="","",OFFSET('Hygiene Data'!$E$12,0,10*ROW('Hygiene Data'!E28)))</f>
        <v/>
      </c>
      <c r="DT34" s="379" t="str">
        <f ca="1">+IF(OFFSET('Hygiene Data'!$E$13,0,10*ROW('Hygiene Data'!E28))="","",OFFSET('Hygiene Data'!$E$13,0,10*ROW('Hygiene Data'!E28)))</f>
        <v/>
      </c>
      <c r="DU34" s="379" t="str">
        <f ca="1">+IF(OFFSET('Hygiene Data'!$F$11,0,10*ROW('Hygiene Data'!F28))="","",OFFSET('Hygiene Data'!$F$11,0,10*ROW('Hygiene Data'!F28)))</f>
        <v/>
      </c>
      <c r="DV34" s="379" t="str">
        <f ca="1">+IF(OFFSET('Hygiene Data'!$F$12,0,10*ROW('Hygiene Data'!F28))="","",OFFSET('Hygiene Data'!$F$12,0,10*ROW('Hygiene Data'!F28)))</f>
        <v/>
      </c>
      <c r="DW34" s="379" t="str">
        <f ca="1">+IF(OFFSET('Hygiene Data'!$F$13,0,10*ROW('Hygiene Data'!F28))="","",OFFSET('Hygiene Data'!$F$13,0,10*ROW('Hygiene Data'!F28)))</f>
        <v/>
      </c>
      <c r="DX34" s="379" t="str">
        <f ca="1">+IF(OFFSET('Hygiene Data'!$G$11,0,10*ROW('Hygiene Data'!G28))="","",OFFSET('Hygiene Data'!$G$11,0,10*ROW('Hygiene Data'!G28)))</f>
        <v/>
      </c>
      <c r="DY34" s="379" t="str">
        <f ca="1">+IF(OFFSET('Hygiene Data'!$G$12,0,10*ROW('Hygiene Data'!G28))="","",OFFSET('Hygiene Data'!$G$12,0,10*ROW('Hygiene Data'!G28)))</f>
        <v/>
      </c>
      <c r="DZ34" s="379" t="str">
        <f ca="1">+IF(OFFSET('Hygiene Data'!$G$13,0,10*ROW('Hygiene Data'!G28))="","",OFFSET('Hygiene Data'!$G$13,0,10*ROW('Hygiene Data'!G28)))</f>
        <v/>
      </c>
      <c r="EA34" s="379" t="str">
        <f ca="1">+IF(OFFSET('Hygiene Data'!$H$11,0,10*ROW('Hygiene Data'!H28))="","",OFFSET('Hygiene Data'!$H$11,0,10*ROW('Hygiene Data'!H28)))</f>
        <v/>
      </c>
      <c r="EB34" s="379" t="str">
        <f ca="1">+IF(OFFSET('Hygiene Data'!$H$12,0,10*ROW('Hygiene Data'!H28))="","",OFFSET('Hygiene Data'!$H$12,0,10*ROW('Hygiene Data'!H28)))</f>
        <v/>
      </c>
      <c r="EC34" s="379" t="str">
        <f ca="1">+IF(OFFSET('Hygiene Data'!$H$13,0,10*ROW('Hygiene Data'!H28))="","",OFFSET('Hygiene Data'!$H$13,0,10*ROW('Hygiene Data'!H28)))</f>
        <v/>
      </c>
      <c r="ED34" s="379" t="str">
        <f ca="1">+IF(OFFSET('Hygiene Data'!$I$11,0,10*ROW('Hygiene Data'!I28))="","",OFFSET('Hygiene Data'!$I$11,0,10*ROW('Hygiene Data'!I28)))</f>
        <v/>
      </c>
      <c r="EE34" s="379" t="str">
        <f ca="1">+IF(OFFSET('Hygiene Data'!$I$12,0,10*ROW('Hygiene Data'!I28))="","",OFFSET('Hygiene Data'!$I$12,0,10*ROW('Hygiene Data'!I28)))</f>
        <v/>
      </c>
      <c r="EF34" s="379" t="str">
        <f ca="1">+IF(OFFSET('Hygiene Data'!$I$13,0,10*ROW('Hygiene Data'!I28))="","",OFFSET('Hygiene Data'!$I$13,0,10*ROW('Hygiene Data'!I28)))</f>
        <v/>
      </c>
    </row>
    <row r="35" spans="1:136" x14ac:dyDescent="0.25">
      <c r="A35" s="488" t="str">
        <f ca="1">+IF(OFFSET('Water Data'!$B$2,0,10*ROW('Water Data'!E29))="","",OFFSET('Water Data'!$B$2,0,10*ROW('Water Data'!E29)))</f>
        <v/>
      </c>
      <c r="B35" s="48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5" t="str">
        <f t="shared" ca="1" si="0"/>
        <v/>
      </c>
      <c r="D35" s="51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9" t="str">
        <f ca="1">+IF(OFFSET('Water Data'!$D$27,0,10*ROW('Water Data'!D29))="","",OFFSET('Water Data'!$D$27,0,10*ROW('Water Data'!D29)))</f>
        <v/>
      </c>
      <c r="BT35" s="379" t="str">
        <f ca="1">+IF(OFFSET('Water Data'!$D$28,0,10*ROW('Water Data'!D29))="","",OFFSET('Water Data'!$D$28,0,10*ROW('Water Data'!D29)))</f>
        <v/>
      </c>
      <c r="BU35" s="379" t="str">
        <f ca="1">+IF(OFFSET('Water Data'!$D$29,0,10*ROW('Water Data'!D29))="","",OFFSET('Water Data'!$D$29,0,10*ROW('Water Data'!D29)))</f>
        <v/>
      </c>
      <c r="BV35" s="379" t="str">
        <f ca="1">+IF(OFFSET('Water Data'!$E$27,0,10*ROW('Water Data'!E29))="","",OFFSET('Water Data'!$E$27,0,10*ROW('Water Data'!E29)))</f>
        <v/>
      </c>
      <c r="BW35" s="379" t="str">
        <f ca="1">+IF(OFFSET('Water Data'!$E$28,0,10*ROW('Water Data'!E29))="","",OFFSET('Water Data'!$E$28,0,10*ROW('Water Data'!E29)))</f>
        <v/>
      </c>
      <c r="BX35" s="379" t="str">
        <f ca="1">+IF(OFFSET('Water Data'!$E$29,0,10*ROW('Water Data'!E29))="","",OFFSET('Water Data'!$E$29,0,10*ROW('Water Data'!E29)))</f>
        <v/>
      </c>
      <c r="BY35" s="379" t="str">
        <f ca="1">+IF(OFFSET('Water Data'!$F$27,0,10*ROW('Water Data'!F29))="","",OFFSET('Water Data'!$F$27,0,10*ROW('Water Data'!F29)))</f>
        <v/>
      </c>
      <c r="BZ35" s="379" t="str">
        <f ca="1">+IF(OFFSET('Water Data'!$F$28,0,10*ROW('Water Data'!F29))="","",OFFSET('Water Data'!$F$28,0,10*ROW('Water Data'!F29)))</f>
        <v/>
      </c>
      <c r="CA35" s="379" t="str">
        <f ca="1">+IF(OFFSET('Water Data'!$F$29,0,10*ROW('Water Data'!F29))="","",OFFSET('Water Data'!$F$29,0,10*ROW('Water Data'!F29)))</f>
        <v/>
      </c>
      <c r="CB35" s="379" t="str">
        <f ca="1">+IF(OFFSET('Water Data'!$G$27,0,10*ROW('Water Data'!G29))="","",OFFSET('Water Data'!$G$27,0,10*ROW('Water Data'!G29)))</f>
        <v/>
      </c>
      <c r="CC35" s="379" t="str">
        <f ca="1">+IF(OFFSET('Water Data'!$G$28,0,10*ROW('Water Data'!G29))="","",OFFSET('Water Data'!$G$28,0,10*ROW('Water Data'!G29)))</f>
        <v/>
      </c>
      <c r="CD35" s="379" t="str">
        <f ca="1">+IF(OFFSET('Water Data'!$G$29,0,10*ROW('Water Data'!G29))="","",OFFSET('Water Data'!$G$29,0,10*ROW('Water Data'!G29)))</f>
        <v/>
      </c>
      <c r="CE35" s="379" t="str">
        <f ca="1">+IF(OFFSET('Water Data'!$H$27,0,10*ROW('Water Data'!H29))="","",OFFSET('Water Data'!$H$27,0,10*ROW('Water Data'!H29)))</f>
        <v/>
      </c>
      <c r="CF35" s="379" t="str">
        <f ca="1">+IF(OFFSET('Water Data'!$H$28,0,10*ROW('Water Data'!H29))="","",OFFSET('Water Data'!$H$28,0,10*ROW('Water Data'!H29)))</f>
        <v/>
      </c>
      <c r="CG35" s="379" t="str">
        <f ca="1">+IF(OFFSET('Water Data'!$H$29,0,10*ROW('Water Data'!H29))="","",OFFSET('Water Data'!$H$29,0,10*ROW('Water Data'!H29)))</f>
        <v/>
      </c>
      <c r="CH35" s="379" t="str">
        <f ca="1">+IF(OFFSET('Water Data'!$I$27,0,10*ROW('Water Data'!I29))="","",OFFSET('Water Data'!$I$27,0,10*ROW('Water Data'!I29)))</f>
        <v/>
      </c>
      <c r="CI35" s="379" t="str">
        <f ca="1">+IF(OFFSET('Water Data'!$I$28,0,10*ROW('Water Data'!I29))="","",OFFSET('Water Data'!$I$28,0,10*ROW('Water Data'!I29)))</f>
        <v/>
      </c>
      <c r="CJ35" s="379" t="str">
        <f ca="1">+IF(OFFSET('Water Data'!$I$29,0,10*ROW('Water Data'!I29))="","",OFFSET('Water Data'!$I$29,0,10*ROW('Water Data'!I29)))</f>
        <v/>
      </c>
      <c r="CK35" s="379" t="str">
        <f ca="1">+IF(OFFSET('Sanitation Data'!$D$28,0,10*ROW('Sanitation Data'!D29))="","",OFFSET('Sanitation Data'!$D$28,0,10*ROW('Sanitation Data'!D29)))</f>
        <v/>
      </c>
      <c r="CL35" s="379" t="str">
        <f ca="1">+IF(OFFSET('Sanitation Data'!$D$29,0,10*ROW('Sanitation Data'!D29))="","",OFFSET('Sanitation Data'!$D$29,0,10*ROW('Sanitation Data'!D29)))</f>
        <v/>
      </c>
      <c r="CM35" s="379" t="str">
        <f ca="1">+IF(OFFSET('Sanitation Data'!$D$30,0,10*ROW('Sanitation Data'!D29))="","",OFFSET('Sanitation Data'!$D$30,0,10*ROW('Sanitation Data'!D29)))</f>
        <v/>
      </c>
      <c r="CN35" s="379" t="str">
        <f ca="1">+IF(OFFSET('Sanitation Data'!$D$31,0,10*ROW('Sanitation Data'!D29))="","",OFFSET('Sanitation Data'!$D$31,0,10*ROW('Sanitation Data'!D29)))</f>
        <v/>
      </c>
      <c r="CO35" s="379" t="str">
        <f ca="1">+IF(OFFSET('Sanitation Data'!$D$32,0,10*ROW('Sanitation Data'!D29))="","",OFFSET('Sanitation Data'!$D$32,0,10*ROW('Sanitation Data'!D29)))</f>
        <v/>
      </c>
      <c r="CP35" s="379" t="str">
        <f ca="1">+IF(OFFSET('Sanitation Data'!$E$28,0,10*ROW('Sanitation Data'!E29))="","",OFFSET('Sanitation Data'!$E$28,0,10*ROW('Sanitation Data'!E29)))</f>
        <v/>
      </c>
      <c r="CQ35" s="379" t="str">
        <f ca="1">+IF(OFFSET('Sanitation Data'!$E$29,0,10*ROW('Sanitation Data'!E29))="","",OFFSET('Sanitation Data'!$E$29,0,10*ROW('Sanitation Data'!E29)))</f>
        <v/>
      </c>
      <c r="CR35" s="379" t="str">
        <f ca="1">+IF(OFFSET('Sanitation Data'!$E$30,0,10*ROW('Sanitation Data'!E29))="","",OFFSET('Sanitation Data'!$E$30,0,10*ROW('Sanitation Data'!E29)))</f>
        <v/>
      </c>
      <c r="CS35" s="379" t="str">
        <f ca="1">+IF(OFFSET('Sanitation Data'!$E$31,0,10*ROW('Sanitation Data'!E29))="","",OFFSET('Sanitation Data'!$E$31,0,10*ROW('Sanitation Data'!E29)))</f>
        <v/>
      </c>
      <c r="CT35" s="379" t="str">
        <f ca="1">+IF(OFFSET('Sanitation Data'!$E$32,0,10*ROW('Sanitation Data'!E29))="","",OFFSET('Sanitation Data'!$E$32,0,10*ROW('Sanitation Data'!E29)))</f>
        <v/>
      </c>
      <c r="CU35" s="379" t="str">
        <f ca="1">+IF(OFFSET('Sanitation Data'!$F$28,0,10*ROW('Sanitation Data'!F29))="","",OFFSET('Sanitation Data'!$F$28,0,10*ROW('Sanitation Data'!F29)))</f>
        <v/>
      </c>
      <c r="CV35" s="379" t="str">
        <f ca="1">+IF(OFFSET('Sanitation Data'!$F$29,0,10*ROW('Sanitation Data'!F29))="","",OFFSET('Sanitation Data'!$F$29,0,10*ROW('Sanitation Data'!F29)))</f>
        <v/>
      </c>
      <c r="CW35" s="379" t="str">
        <f ca="1">+IF(OFFSET('Sanitation Data'!$F$30,0,10*ROW('Sanitation Data'!F29))="","",OFFSET('Sanitation Data'!$F$30,0,10*ROW('Sanitation Data'!F29)))</f>
        <v/>
      </c>
      <c r="CX35" s="379" t="str">
        <f ca="1">+IF(OFFSET('Sanitation Data'!$F$31,0,10*ROW('Sanitation Data'!F29))="","",OFFSET('Sanitation Data'!$F$31,0,10*ROW('Sanitation Data'!F29)))</f>
        <v/>
      </c>
      <c r="CY35" s="379" t="str">
        <f ca="1">+IF(OFFSET('Sanitation Data'!$F$32,0,10*ROW('Sanitation Data'!F29))="","",OFFSET('Sanitation Data'!$F$32,0,10*ROW('Sanitation Data'!F29)))</f>
        <v/>
      </c>
      <c r="CZ35" s="379" t="str">
        <f ca="1">+IF(OFFSET('Sanitation Data'!$G$28,0,10*ROW('Sanitation Data'!G29))="","",OFFSET('Sanitation Data'!$G$28,0,10*ROW('Sanitation Data'!G29)))</f>
        <v/>
      </c>
      <c r="DA35" s="379" t="str">
        <f ca="1">+IF(OFFSET('Sanitation Data'!$G$29,0,10*ROW('Sanitation Data'!G29))="","",OFFSET('Sanitation Data'!$G$29,0,10*ROW('Sanitation Data'!G29)))</f>
        <v/>
      </c>
      <c r="DB35" s="379" t="str">
        <f ca="1">+IF(OFFSET('Sanitation Data'!$G$30,0,10*ROW('Sanitation Data'!G29))="","",OFFSET('Sanitation Data'!$G$30,0,10*ROW('Sanitation Data'!G29)))</f>
        <v/>
      </c>
      <c r="DC35" s="379" t="str">
        <f ca="1">+IF(OFFSET('Sanitation Data'!$G$31,0,10*ROW('Sanitation Data'!G29))="","",OFFSET('Sanitation Data'!$G$31,0,10*ROW('Sanitation Data'!G29)))</f>
        <v/>
      </c>
      <c r="DD35" s="379" t="str">
        <f ca="1">+IF(OFFSET('Sanitation Data'!$G$32,0,10*ROW('Sanitation Data'!G29))="","",OFFSET('Sanitation Data'!$G$32,0,10*ROW('Sanitation Data'!G29)))</f>
        <v/>
      </c>
      <c r="DE35" s="379" t="str">
        <f ca="1">+IF(OFFSET('Sanitation Data'!$H$28,0,10*ROW('Sanitation Data'!H29))="","",OFFSET('Sanitation Data'!$H$28,0,10*ROW('Sanitation Data'!H29)))</f>
        <v/>
      </c>
      <c r="DF35" s="379" t="str">
        <f ca="1">+IF(OFFSET('Sanitation Data'!$H$29,0,10*ROW('Sanitation Data'!H29))="","",OFFSET('Sanitation Data'!$H$29,0,10*ROW('Sanitation Data'!H29)))</f>
        <v/>
      </c>
      <c r="DG35" s="379" t="str">
        <f ca="1">+IF(OFFSET('Sanitation Data'!$H$30,0,10*ROW('Sanitation Data'!H29))="","",OFFSET('Sanitation Data'!$H$30,0,10*ROW('Sanitation Data'!H29)))</f>
        <v/>
      </c>
      <c r="DH35" s="379" t="str">
        <f ca="1">+IF(OFFSET('Sanitation Data'!$H$31,0,10*ROW('Sanitation Data'!H29))="","",OFFSET('Sanitation Data'!$H$31,0,10*ROW('Sanitation Data'!H29)))</f>
        <v/>
      </c>
      <c r="DI35" s="379" t="str">
        <f ca="1">+IF(OFFSET('Sanitation Data'!$H$32,0,10*ROW('Sanitation Data'!H29))="","",OFFSET('Sanitation Data'!$H$32,0,10*ROW('Sanitation Data'!H29)))</f>
        <v/>
      </c>
      <c r="DJ35" s="379" t="str">
        <f ca="1">+IF(OFFSET('Sanitation Data'!$I$28,0,10*ROW('Sanitation Data'!I29))="","",OFFSET('Sanitation Data'!$I$28,0,10*ROW('Sanitation Data'!I29)))</f>
        <v/>
      </c>
      <c r="DK35" s="379" t="str">
        <f ca="1">+IF(OFFSET('Sanitation Data'!$I$29,0,10*ROW('Sanitation Data'!I29))="","",OFFSET('Sanitation Data'!$I$29,0,10*ROW('Sanitation Data'!I29)))</f>
        <v/>
      </c>
      <c r="DL35" s="379" t="str">
        <f ca="1">+IF(OFFSET('Sanitation Data'!$I$30,0,10*ROW('Sanitation Data'!I29))="","",OFFSET('Sanitation Data'!$I$30,0,10*ROW('Sanitation Data'!I29)))</f>
        <v/>
      </c>
      <c r="DM35" s="379" t="str">
        <f ca="1">+IF(OFFSET('Sanitation Data'!$I$31,0,10*ROW('Sanitation Data'!I29))="","",OFFSET('Sanitation Data'!$I$31,0,10*ROW('Sanitation Data'!I29)))</f>
        <v/>
      </c>
      <c r="DN35" s="379" t="str">
        <f ca="1">+IF(OFFSET('Sanitation Data'!$I$32,0,10*ROW('Sanitation Data'!I29))="","",OFFSET('Sanitation Data'!$I$32,0,10*ROW('Sanitation Data'!I29)))</f>
        <v/>
      </c>
      <c r="DO35" s="379" t="str">
        <f ca="1">+IF(OFFSET('Hygiene Data'!$D$11,0,10*ROW('Hygiene Data'!D29))="","",OFFSET('Hygiene Data'!$D$11,0,10*ROW('Hygiene Data'!D29)))</f>
        <v/>
      </c>
      <c r="DP35" s="379" t="str">
        <f ca="1">+IF(OFFSET('Hygiene Data'!$D$12,0,10*ROW('Hygiene Data'!D29))="","",OFFSET('Hygiene Data'!$D$12,0,10*ROW('Hygiene Data'!D29)))</f>
        <v/>
      </c>
      <c r="DQ35" s="379" t="str">
        <f ca="1">+IF(OFFSET('Hygiene Data'!$D$13,0,10*ROW('Hygiene Data'!D29))="","",OFFSET('Hygiene Data'!$D$13,0,10*ROW('Hygiene Data'!D29)))</f>
        <v/>
      </c>
      <c r="DR35" s="379" t="str">
        <f ca="1">+IF(OFFSET('Hygiene Data'!$E$11,0,10*ROW('Hygiene Data'!E29))="","",OFFSET('Hygiene Data'!$E$11,0,10*ROW('Hygiene Data'!E29)))</f>
        <v/>
      </c>
      <c r="DS35" s="379" t="str">
        <f ca="1">+IF(OFFSET('Hygiene Data'!$E$12,0,10*ROW('Hygiene Data'!E29))="","",OFFSET('Hygiene Data'!$E$12,0,10*ROW('Hygiene Data'!E29)))</f>
        <v/>
      </c>
      <c r="DT35" s="379" t="str">
        <f ca="1">+IF(OFFSET('Hygiene Data'!$E$13,0,10*ROW('Hygiene Data'!E29))="","",OFFSET('Hygiene Data'!$E$13,0,10*ROW('Hygiene Data'!E29)))</f>
        <v/>
      </c>
      <c r="DU35" s="379" t="str">
        <f ca="1">+IF(OFFSET('Hygiene Data'!$F$11,0,10*ROW('Hygiene Data'!F29))="","",OFFSET('Hygiene Data'!$F$11,0,10*ROW('Hygiene Data'!F29)))</f>
        <v/>
      </c>
      <c r="DV35" s="379" t="str">
        <f ca="1">+IF(OFFSET('Hygiene Data'!$F$12,0,10*ROW('Hygiene Data'!F29))="","",OFFSET('Hygiene Data'!$F$12,0,10*ROW('Hygiene Data'!F29)))</f>
        <v/>
      </c>
      <c r="DW35" s="379" t="str">
        <f ca="1">+IF(OFFSET('Hygiene Data'!$F$13,0,10*ROW('Hygiene Data'!F29))="","",OFFSET('Hygiene Data'!$F$13,0,10*ROW('Hygiene Data'!F29)))</f>
        <v/>
      </c>
      <c r="DX35" s="379" t="str">
        <f ca="1">+IF(OFFSET('Hygiene Data'!$G$11,0,10*ROW('Hygiene Data'!G29))="","",OFFSET('Hygiene Data'!$G$11,0,10*ROW('Hygiene Data'!G29)))</f>
        <v/>
      </c>
      <c r="DY35" s="379" t="str">
        <f ca="1">+IF(OFFSET('Hygiene Data'!$G$12,0,10*ROW('Hygiene Data'!G29))="","",OFFSET('Hygiene Data'!$G$12,0,10*ROW('Hygiene Data'!G29)))</f>
        <v/>
      </c>
      <c r="DZ35" s="379" t="str">
        <f ca="1">+IF(OFFSET('Hygiene Data'!$G$13,0,10*ROW('Hygiene Data'!G29))="","",OFFSET('Hygiene Data'!$G$13,0,10*ROW('Hygiene Data'!G29)))</f>
        <v/>
      </c>
      <c r="EA35" s="379" t="str">
        <f ca="1">+IF(OFFSET('Hygiene Data'!$H$11,0,10*ROW('Hygiene Data'!H29))="","",OFFSET('Hygiene Data'!$H$11,0,10*ROW('Hygiene Data'!H29)))</f>
        <v/>
      </c>
      <c r="EB35" s="379" t="str">
        <f ca="1">+IF(OFFSET('Hygiene Data'!$H$12,0,10*ROW('Hygiene Data'!H29))="","",OFFSET('Hygiene Data'!$H$12,0,10*ROW('Hygiene Data'!H29)))</f>
        <v/>
      </c>
      <c r="EC35" s="379" t="str">
        <f ca="1">+IF(OFFSET('Hygiene Data'!$H$13,0,10*ROW('Hygiene Data'!H29))="","",OFFSET('Hygiene Data'!$H$13,0,10*ROW('Hygiene Data'!H29)))</f>
        <v/>
      </c>
      <c r="ED35" s="379" t="str">
        <f ca="1">+IF(OFFSET('Hygiene Data'!$I$11,0,10*ROW('Hygiene Data'!I29))="","",OFFSET('Hygiene Data'!$I$11,0,10*ROW('Hygiene Data'!I29)))</f>
        <v/>
      </c>
      <c r="EE35" s="379" t="str">
        <f ca="1">+IF(OFFSET('Hygiene Data'!$I$12,0,10*ROW('Hygiene Data'!I29))="","",OFFSET('Hygiene Data'!$I$12,0,10*ROW('Hygiene Data'!I29)))</f>
        <v/>
      </c>
      <c r="EF35" s="379" t="str">
        <f ca="1">+IF(OFFSET('Hygiene Data'!$I$13,0,10*ROW('Hygiene Data'!I29))="","",OFFSET('Hygiene Data'!$I$13,0,10*ROW('Hygiene Data'!I29)))</f>
        <v/>
      </c>
    </row>
    <row r="36" spans="1:136" x14ac:dyDescent="0.25">
      <c r="A36" s="488" t="str">
        <f ca="1">+IF(OFFSET('Water Data'!$B$2,0,10*ROW('Water Data'!E30))="","",OFFSET('Water Data'!$B$2,0,10*ROW('Water Data'!E30)))</f>
        <v/>
      </c>
      <c r="B36" s="48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5" t="str">
        <f t="shared" ca="1" si="0"/>
        <v/>
      </c>
      <c r="D36" s="51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9" t="str">
        <f ca="1">+IF(OFFSET('Water Data'!$D$27,0,10*ROW('Water Data'!D30))="","",OFFSET('Water Data'!$D$27,0,10*ROW('Water Data'!D30)))</f>
        <v/>
      </c>
      <c r="BT36" s="379" t="str">
        <f ca="1">+IF(OFFSET('Water Data'!$D$28,0,10*ROW('Water Data'!D30))="","",OFFSET('Water Data'!$D$28,0,10*ROW('Water Data'!D30)))</f>
        <v/>
      </c>
      <c r="BU36" s="379" t="str">
        <f ca="1">+IF(OFFSET('Water Data'!$D$29,0,10*ROW('Water Data'!D30))="","",OFFSET('Water Data'!$D$29,0,10*ROW('Water Data'!D30)))</f>
        <v/>
      </c>
      <c r="BV36" s="379" t="str">
        <f ca="1">+IF(OFFSET('Water Data'!$E$27,0,10*ROW('Water Data'!E30))="","",OFFSET('Water Data'!$E$27,0,10*ROW('Water Data'!E30)))</f>
        <v/>
      </c>
      <c r="BW36" s="379" t="str">
        <f ca="1">+IF(OFFSET('Water Data'!$E$28,0,10*ROW('Water Data'!E30))="","",OFFSET('Water Data'!$E$28,0,10*ROW('Water Data'!E30)))</f>
        <v/>
      </c>
      <c r="BX36" s="379" t="str">
        <f ca="1">+IF(OFFSET('Water Data'!$E$29,0,10*ROW('Water Data'!E30))="","",OFFSET('Water Data'!$E$29,0,10*ROW('Water Data'!E30)))</f>
        <v/>
      </c>
      <c r="BY36" s="379" t="str">
        <f ca="1">+IF(OFFSET('Water Data'!$F$27,0,10*ROW('Water Data'!F30))="","",OFFSET('Water Data'!$F$27,0,10*ROW('Water Data'!F30)))</f>
        <v/>
      </c>
      <c r="BZ36" s="379" t="str">
        <f ca="1">+IF(OFFSET('Water Data'!$F$28,0,10*ROW('Water Data'!F30))="","",OFFSET('Water Data'!$F$28,0,10*ROW('Water Data'!F30)))</f>
        <v/>
      </c>
      <c r="CA36" s="379" t="str">
        <f ca="1">+IF(OFFSET('Water Data'!$F$29,0,10*ROW('Water Data'!F30))="","",OFFSET('Water Data'!$F$29,0,10*ROW('Water Data'!F30)))</f>
        <v/>
      </c>
      <c r="CB36" s="379" t="str">
        <f ca="1">+IF(OFFSET('Water Data'!$G$27,0,10*ROW('Water Data'!G30))="","",OFFSET('Water Data'!$G$27,0,10*ROW('Water Data'!G30)))</f>
        <v/>
      </c>
      <c r="CC36" s="379" t="str">
        <f ca="1">+IF(OFFSET('Water Data'!$G$28,0,10*ROW('Water Data'!G30))="","",OFFSET('Water Data'!$G$28,0,10*ROW('Water Data'!G30)))</f>
        <v/>
      </c>
      <c r="CD36" s="379" t="str">
        <f ca="1">+IF(OFFSET('Water Data'!$G$29,0,10*ROW('Water Data'!G30))="","",OFFSET('Water Data'!$G$29,0,10*ROW('Water Data'!G30)))</f>
        <v/>
      </c>
      <c r="CE36" s="379" t="str">
        <f ca="1">+IF(OFFSET('Water Data'!$H$27,0,10*ROW('Water Data'!H30))="","",OFFSET('Water Data'!$H$27,0,10*ROW('Water Data'!H30)))</f>
        <v/>
      </c>
      <c r="CF36" s="379" t="str">
        <f ca="1">+IF(OFFSET('Water Data'!$H$28,0,10*ROW('Water Data'!H30))="","",OFFSET('Water Data'!$H$28,0,10*ROW('Water Data'!H30)))</f>
        <v/>
      </c>
      <c r="CG36" s="379" t="str">
        <f ca="1">+IF(OFFSET('Water Data'!$H$29,0,10*ROW('Water Data'!H30))="","",OFFSET('Water Data'!$H$29,0,10*ROW('Water Data'!H30)))</f>
        <v/>
      </c>
      <c r="CH36" s="379" t="str">
        <f ca="1">+IF(OFFSET('Water Data'!$I$27,0,10*ROW('Water Data'!I30))="","",OFFSET('Water Data'!$I$27,0,10*ROW('Water Data'!I30)))</f>
        <v/>
      </c>
      <c r="CI36" s="379" t="str">
        <f ca="1">+IF(OFFSET('Water Data'!$I$28,0,10*ROW('Water Data'!I30))="","",OFFSET('Water Data'!$I$28,0,10*ROW('Water Data'!I30)))</f>
        <v/>
      </c>
      <c r="CJ36" s="379" t="str">
        <f ca="1">+IF(OFFSET('Water Data'!$I$29,0,10*ROW('Water Data'!I30))="","",OFFSET('Water Data'!$I$29,0,10*ROW('Water Data'!I30)))</f>
        <v/>
      </c>
      <c r="CK36" s="379" t="str">
        <f ca="1">+IF(OFFSET('Sanitation Data'!$D$28,0,10*ROW('Sanitation Data'!D30))="","",OFFSET('Sanitation Data'!$D$28,0,10*ROW('Sanitation Data'!D30)))</f>
        <v/>
      </c>
      <c r="CL36" s="379" t="str">
        <f ca="1">+IF(OFFSET('Sanitation Data'!$D$29,0,10*ROW('Sanitation Data'!D30))="","",OFFSET('Sanitation Data'!$D$29,0,10*ROW('Sanitation Data'!D30)))</f>
        <v/>
      </c>
      <c r="CM36" s="379" t="str">
        <f ca="1">+IF(OFFSET('Sanitation Data'!$D$30,0,10*ROW('Sanitation Data'!D30))="","",OFFSET('Sanitation Data'!$D$30,0,10*ROW('Sanitation Data'!D30)))</f>
        <v/>
      </c>
      <c r="CN36" s="379" t="str">
        <f ca="1">+IF(OFFSET('Sanitation Data'!$D$31,0,10*ROW('Sanitation Data'!D30))="","",OFFSET('Sanitation Data'!$D$31,0,10*ROW('Sanitation Data'!D30)))</f>
        <v/>
      </c>
      <c r="CO36" s="379" t="str">
        <f ca="1">+IF(OFFSET('Sanitation Data'!$D$32,0,10*ROW('Sanitation Data'!D30))="","",OFFSET('Sanitation Data'!$D$32,0,10*ROW('Sanitation Data'!D30)))</f>
        <v/>
      </c>
      <c r="CP36" s="379" t="str">
        <f ca="1">+IF(OFFSET('Sanitation Data'!$E$28,0,10*ROW('Sanitation Data'!E30))="","",OFFSET('Sanitation Data'!$E$28,0,10*ROW('Sanitation Data'!E30)))</f>
        <v/>
      </c>
      <c r="CQ36" s="379" t="str">
        <f ca="1">+IF(OFFSET('Sanitation Data'!$E$29,0,10*ROW('Sanitation Data'!E30))="","",OFFSET('Sanitation Data'!$E$29,0,10*ROW('Sanitation Data'!E30)))</f>
        <v/>
      </c>
      <c r="CR36" s="379" t="str">
        <f ca="1">+IF(OFFSET('Sanitation Data'!$E$30,0,10*ROW('Sanitation Data'!E30))="","",OFFSET('Sanitation Data'!$E$30,0,10*ROW('Sanitation Data'!E30)))</f>
        <v/>
      </c>
      <c r="CS36" s="379" t="str">
        <f ca="1">+IF(OFFSET('Sanitation Data'!$E$31,0,10*ROW('Sanitation Data'!E30))="","",OFFSET('Sanitation Data'!$E$31,0,10*ROW('Sanitation Data'!E30)))</f>
        <v/>
      </c>
      <c r="CT36" s="379" t="str">
        <f ca="1">+IF(OFFSET('Sanitation Data'!$E$32,0,10*ROW('Sanitation Data'!E30))="","",OFFSET('Sanitation Data'!$E$32,0,10*ROW('Sanitation Data'!E30)))</f>
        <v/>
      </c>
      <c r="CU36" s="379" t="str">
        <f ca="1">+IF(OFFSET('Sanitation Data'!$F$28,0,10*ROW('Sanitation Data'!F30))="","",OFFSET('Sanitation Data'!$F$28,0,10*ROW('Sanitation Data'!F30)))</f>
        <v/>
      </c>
      <c r="CV36" s="379" t="str">
        <f ca="1">+IF(OFFSET('Sanitation Data'!$F$29,0,10*ROW('Sanitation Data'!F30))="","",OFFSET('Sanitation Data'!$F$29,0,10*ROW('Sanitation Data'!F30)))</f>
        <v/>
      </c>
      <c r="CW36" s="379" t="str">
        <f ca="1">+IF(OFFSET('Sanitation Data'!$F$30,0,10*ROW('Sanitation Data'!F30))="","",OFFSET('Sanitation Data'!$F$30,0,10*ROW('Sanitation Data'!F30)))</f>
        <v/>
      </c>
      <c r="CX36" s="379" t="str">
        <f ca="1">+IF(OFFSET('Sanitation Data'!$F$31,0,10*ROW('Sanitation Data'!F30))="","",OFFSET('Sanitation Data'!$F$31,0,10*ROW('Sanitation Data'!F30)))</f>
        <v/>
      </c>
      <c r="CY36" s="379" t="str">
        <f ca="1">+IF(OFFSET('Sanitation Data'!$F$32,0,10*ROW('Sanitation Data'!F30))="","",OFFSET('Sanitation Data'!$F$32,0,10*ROW('Sanitation Data'!F30)))</f>
        <v/>
      </c>
      <c r="CZ36" s="379" t="str">
        <f ca="1">+IF(OFFSET('Sanitation Data'!$G$28,0,10*ROW('Sanitation Data'!G30))="","",OFFSET('Sanitation Data'!$G$28,0,10*ROW('Sanitation Data'!G30)))</f>
        <v/>
      </c>
      <c r="DA36" s="379" t="str">
        <f ca="1">+IF(OFFSET('Sanitation Data'!$G$29,0,10*ROW('Sanitation Data'!G30))="","",OFFSET('Sanitation Data'!$G$29,0,10*ROW('Sanitation Data'!G30)))</f>
        <v/>
      </c>
      <c r="DB36" s="379" t="str">
        <f ca="1">+IF(OFFSET('Sanitation Data'!$G$30,0,10*ROW('Sanitation Data'!G30))="","",OFFSET('Sanitation Data'!$G$30,0,10*ROW('Sanitation Data'!G30)))</f>
        <v/>
      </c>
      <c r="DC36" s="379" t="str">
        <f ca="1">+IF(OFFSET('Sanitation Data'!$G$31,0,10*ROW('Sanitation Data'!G30))="","",OFFSET('Sanitation Data'!$G$31,0,10*ROW('Sanitation Data'!G30)))</f>
        <v/>
      </c>
      <c r="DD36" s="379" t="str">
        <f ca="1">+IF(OFFSET('Sanitation Data'!$G$32,0,10*ROW('Sanitation Data'!G30))="","",OFFSET('Sanitation Data'!$G$32,0,10*ROW('Sanitation Data'!G30)))</f>
        <v/>
      </c>
      <c r="DE36" s="379" t="str">
        <f ca="1">+IF(OFFSET('Sanitation Data'!$H$28,0,10*ROW('Sanitation Data'!H30))="","",OFFSET('Sanitation Data'!$H$28,0,10*ROW('Sanitation Data'!H30)))</f>
        <v/>
      </c>
      <c r="DF36" s="379" t="str">
        <f ca="1">+IF(OFFSET('Sanitation Data'!$H$29,0,10*ROW('Sanitation Data'!H30))="","",OFFSET('Sanitation Data'!$H$29,0,10*ROW('Sanitation Data'!H30)))</f>
        <v/>
      </c>
      <c r="DG36" s="379" t="str">
        <f ca="1">+IF(OFFSET('Sanitation Data'!$H$30,0,10*ROW('Sanitation Data'!H30))="","",OFFSET('Sanitation Data'!$H$30,0,10*ROW('Sanitation Data'!H30)))</f>
        <v/>
      </c>
      <c r="DH36" s="379" t="str">
        <f ca="1">+IF(OFFSET('Sanitation Data'!$H$31,0,10*ROW('Sanitation Data'!H30))="","",OFFSET('Sanitation Data'!$H$31,0,10*ROW('Sanitation Data'!H30)))</f>
        <v/>
      </c>
      <c r="DI36" s="379" t="str">
        <f ca="1">+IF(OFFSET('Sanitation Data'!$H$32,0,10*ROW('Sanitation Data'!H30))="","",OFFSET('Sanitation Data'!$H$32,0,10*ROW('Sanitation Data'!H30)))</f>
        <v/>
      </c>
      <c r="DJ36" s="379" t="str">
        <f ca="1">+IF(OFFSET('Sanitation Data'!$I$28,0,10*ROW('Sanitation Data'!I30))="","",OFFSET('Sanitation Data'!$I$28,0,10*ROW('Sanitation Data'!I30)))</f>
        <v/>
      </c>
      <c r="DK36" s="379" t="str">
        <f ca="1">+IF(OFFSET('Sanitation Data'!$I$29,0,10*ROW('Sanitation Data'!I30))="","",OFFSET('Sanitation Data'!$I$29,0,10*ROW('Sanitation Data'!I30)))</f>
        <v/>
      </c>
      <c r="DL36" s="379" t="str">
        <f ca="1">+IF(OFFSET('Sanitation Data'!$I$30,0,10*ROW('Sanitation Data'!I30))="","",OFFSET('Sanitation Data'!$I$30,0,10*ROW('Sanitation Data'!I30)))</f>
        <v/>
      </c>
      <c r="DM36" s="379" t="str">
        <f ca="1">+IF(OFFSET('Sanitation Data'!$I$31,0,10*ROW('Sanitation Data'!I30))="","",OFFSET('Sanitation Data'!$I$31,0,10*ROW('Sanitation Data'!I30)))</f>
        <v/>
      </c>
      <c r="DN36" s="379" t="str">
        <f ca="1">+IF(OFFSET('Sanitation Data'!$I$32,0,10*ROW('Sanitation Data'!I30))="","",OFFSET('Sanitation Data'!$I$32,0,10*ROW('Sanitation Data'!I30)))</f>
        <v/>
      </c>
      <c r="DO36" s="379" t="str">
        <f ca="1">+IF(OFFSET('Hygiene Data'!$D$11,0,10*ROW('Hygiene Data'!D30))="","",OFFSET('Hygiene Data'!$D$11,0,10*ROW('Hygiene Data'!D30)))</f>
        <v/>
      </c>
      <c r="DP36" s="379" t="str">
        <f ca="1">+IF(OFFSET('Hygiene Data'!$D$12,0,10*ROW('Hygiene Data'!D30))="","",OFFSET('Hygiene Data'!$D$12,0,10*ROW('Hygiene Data'!D30)))</f>
        <v/>
      </c>
      <c r="DQ36" s="379" t="str">
        <f ca="1">+IF(OFFSET('Hygiene Data'!$D$13,0,10*ROW('Hygiene Data'!D30))="","",OFFSET('Hygiene Data'!$D$13,0,10*ROW('Hygiene Data'!D30)))</f>
        <v/>
      </c>
      <c r="DR36" s="379" t="str">
        <f ca="1">+IF(OFFSET('Hygiene Data'!$E$11,0,10*ROW('Hygiene Data'!E30))="","",OFFSET('Hygiene Data'!$E$11,0,10*ROW('Hygiene Data'!E30)))</f>
        <v/>
      </c>
      <c r="DS36" s="379" t="str">
        <f ca="1">+IF(OFFSET('Hygiene Data'!$E$12,0,10*ROW('Hygiene Data'!E30))="","",OFFSET('Hygiene Data'!$E$12,0,10*ROW('Hygiene Data'!E30)))</f>
        <v/>
      </c>
      <c r="DT36" s="379" t="str">
        <f ca="1">+IF(OFFSET('Hygiene Data'!$E$13,0,10*ROW('Hygiene Data'!E30))="","",OFFSET('Hygiene Data'!$E$13,0,10*ROW('Hygiene Data'!E30)))</f>
        <v/>
      </c>
      <c r="DU36" s="379" t="str">
        <f ca="1">+IF(OFFSET('Hygiene Data'!$F$11,0,10*ROW('Hygiene Data'!F30))="","",OFFSET('Hygiene Data'!$F$11,0,10*ROW('Hygiene Data'!F30)))</f>
        <v/>
      </c>
      <c r="DV36" s="379" t="str">
        <f ca="1">+IF(OFFSET('Hygiene Data'!$F$12,0,10*ROW('Hygiene Data'!F30))="","",OFFSET('Hygiene Data'!$F$12,0,10*ROW('Hygiene Data'!F30)))</f>
        <v/>
      </c>
      <c r="DW36" s="379" t="str">
        <f ca="1">+IF(OFFSET('Hygiene Data'!$F$13,0,10*ROW('Hygiene Data'!F30))="","",OFFSET('Hygiene Data'!$F$13,0,10*ROW('Hygiene Data'!F30)))</f>
        <v/>
      </c>
      <c r="DX36" s="379" t="str">
        <f ca="1">+IF(OFFSET('Hygiene Data'!$G$11,0,10*ROW('Hygiene Data'!G30))="","",OFFSET('Hygiene Data'!$G$11,0,10*ROW('Hygiene Data'!G30)))</f>
        <v/>
      </c>
      <c r="DY36" s="379" t="str">
        <f ca="1">+IF(OFFSET('Hygiene Data'!$G$12,0,10*ROW('Hygiene Data'!G30))="","",OFFSET('Hygiene Data'!$G$12,0,10*ROW('Hygiene Data'!G30)))</f>
        <v/>
      </c>
      <c r="DZ36" s="379" t="str">
        <f ca="1">+IF(OFFSET('Hygiene Data'!$G$13,0,10*ROW('Hygiene Data'!G30))="","",OFFSET('Hygiene Data'!$G$13,0,10*ROW('Hygiene Data'!G30)))</f>
        <v/>
      </c>
      <c r="EA36" s="379" t="str">
        <f ca="1">+IF(OFFSET('Hygiene Data'!$H$11,0,10*ROW('Hygiene Data'!H30))="","",OFFSET('Hygiene Data'!$H$11,0,10*ROW('Hygiene Data'!H30)))</f>
        <v/>
      </c>
      <c r="EB36" s="379" t="str">
        <f ca="1">+IF(OFFSET('Hygiene Data'!$H$12,0,10*ROW('Hygiene Data'!H30))="","",OFFSET('Hygiene Data'!$H$12,0,10*ROW('Hygiene Data'!H30)))</f>
        <v/>
      </c>
      <c r="EC36" s="379" t="str">
        <f ca="1">+IF(OFFSET('Hygiene Data'!$H$13,0,10*ROW('Hygiene Data'!H30))="","",OFFSET('Hygiene Data'!$H$13,0,10*ROW('Hygiene Data'!H30)))</f>
        <v/>
      </c>
      <c r="ED36" s="379" t="str">
        <f ca="1">+IF(OFFSET('Hygiene Data'!$I$11,0,10*ROW('Hygiene Data'!I30))="","",OFFSET('Hygiene Data'!$I$11,0,10*ROW('Hygiene Data'!I30)))</f>
        <v/>
      </c>
      <c r="EE36" s="379" t="str">
        <f ca="1">+IF(OFFSET('Hygiene Data'!$I$12,0,10*ROW('Hygiene Data'!I30))="","",OFFSET('Hygiene Data'!$I$12,0,10*ROW('Hygiene Data'!I30)))</f>
        <v/>
      </c>
      <c r="EF36" s="379" t="str">
        <f ca="1">+IF(OFFSET('Hygiene Data'!$I$13,0,10*ROW('Hygiene Data'!I30))="","",OFFSET('Hygiene Data'!$I$13,0,10*ROW('Hygiene Data'!I30)))</f>
        <v/>
      </c>
    </row>
    <row r="37" spans="1:136" x14ac:dyDescent="0.25">
      <c r="A37" s="488" t="str">
        <f ca="1">+IF(OFFSET('Water Data'!$B$2,0,10*ROW('Water Data'!E31))="","",OFFSET('Water Data'!$B$2,0,10*ROW('Water Data'!E31)))</f>
        <v/>
      </c>
      <c r="B37" s="48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5" t="str">
        <f t="shared" ca="1" si="0"/>
        <v/>
      </c>
      <c r="D37" s="51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9" t="str">
        <f ca="1">+IF(OFFSET('Water Data'!$D$27,0,10*ROW('Water Data'!D31))="","",OFFSET('Water Data'!$D$27,0,10*ROW('Water Data'!D31)))</f>
        <v/>
      </c>
      <c r="BT37" s="379" t="str">
        <f ca="1">+IF(OFFSET('Water Data'!$D$28,0,10*ROW('Water Data'!D31))="","",OFFSET('Water Data'!$D$28,0,10*ROW('Water Data'!D31)))</f>
        <v/>
      </c>
      <c r="BU37" s="379" t="str">
        <f ca="1">+IF(OFFSET('Water Data'!$D$29,0,10*ROW('Water Data'!D31))="","",OFFSET('Water Data'!$D$29,0,10*ROW('Water Data'!D31)))</f>
        <v/>
      </c>
      <c r="BV37" s="379" t="str">
        <f ca="1">+IF(OFFSET('Water Data'!$E$27,0,10*ROW('Water Data'!E31))="","",OFFSET('Water Data'!$E$27,0,10*ROW('Water Data'!E31)))</f>
        <v/>
      </c>
      <c r="BW37" s="379" t="str">
        <f ca="1">+IF(OFFSET('Water Data'!$E$28,0,10*ROW('Water Data'!E31))="","",OFFSET('Water Data'!$E$28,0,10*ROW('Water Data'!E31)))</f>
        <v/>
      </c>
      <c r="BX37" s="379" t="str">
        <f ca="1">+IF(OFFSET('Water Data'!$E$29,0,10*ROW('Water Data'!E31))="","",OFFSET('Water Data'!$E$29,0,10*ROW('Water Data'!E31)))</f>
        <v/>
      </c>
      <c r="BY37" s="379" t="str">
        <f ca="1">+IF(OFFSET('Water Data'!$F$27,0,10*ROW('Water Data'!F31))="","",OFFSET('Water Data'!$F$27,0,10*ROW('Water Data'!F31)))</f>
        <v/>
      </c>
      <c r="BZ37" s="379" t="str">
        <f ca="1">+IF(OFFSET('Water Data'!$F$28,0,10*ROW('Water Data'!F31))="","",OFFSET('Water Data'!$F$28,0,10*ROW('Water Data'!F31)))</f>
        <v/>
      </c>
      <c r="CA37" s="379" t="str">
        <f ca="1">+IF(OFFSET('Water Data'!$F$29,0,10*ROW('Water Data'!F31))="","",OFFSET('Water Data'!$F$29,0,10*ROW('Water Data'!F31)))</f>
        <v/>
      </c>
      <c r="CB37" s="379" t="str">
        <f ca="1">+IF(OFFSET('Water Data'!$G$27,0,10*ROW('Water Data'!G31))="","",OFFSET('Water Data'!$G$27,0,10*ROW('Water Data'!G31)))</f>
        <v/>
      </c>
      <c r="CC37" s="379" t="str">
        <f ca="1">+IF(OFFSET('Water Data'!$G$28,0,10*ROW('Water Data'!G31))="","",OFFSET('Water Data'!$G$28,0,10*ROW('Water Data'!G31)))</f>
        <v/>
      </c>
      <c r="CD37" s="379" t="str">
        <f ca="1">+IF(OFFSET('Water Data'!$G$29,0,10*ROW('Water Data'!G31))="","",OFFSET('Water Data'!$G$29,0,10*ROW('Water Data'!G31)))</f>
        <v/>
      </c>
      <c r="CE37" s="379" t="str">
        <f ca="1">+IF(OFFSET('Water Data'!$H$27,0,10*ROW('Water Data'!H31))="","",OFFSET('Water Data'!$H$27,0,10*ROW('Water Data'!H31)))</f>
        <v/>
      </c>
      <c r="CF37" s="379" t="str">
        <f ca="1">+IF(OFFSET('Water Data'!$H$28,0,10*ROW('Water Data'!H31))="","",OFFSET('Water Data'!$H$28,0,10*ROW('Water Data'!H31)))</f>
        <v/>
      </c>
      <c r="CG37" s="379" t="str">
        <f ca="1">+IF(OFFSET('Water Data'!$H$29,0,10*ROW('Water Data'!H31))="","",OFFSET('Water Data'!$H$29,0,10*ROW('Water Data'!H31)))</f>
        <v/>
      </c>
      <c r="CH37" s="379" t="str">
        <f ca="1">+IF(OFFSET('Water Data'!$I$27,0,10*ROW('Water Data'!I31))="","",OFFSET('Water Data'!$I$27,0,10*ROW('Water Data'!I31)))</f>
        <v/>
      </c>
      <c r="CI37" s="379" t="str">
        <f ca="1">+IF(OFFSET('Water Data'!$I$28,0,10*ROW('Water Data'!I31))="","",OFFSET('Water Data'!$I$28,0,10*ROW('Water Data'!I31)))</f>
        <v/>
      </c>
      <c r="CJ37" s="379" t="str">
        <f ca="1">+IF(OFFSET('Water Data'!$I$29,0,10*ROW('Water Data'!I31))="","",OFFSET('Water Data'!$I$29,0,10*ROW('Water Data'!I31)))</f>
        <v/>
      </c>
      <c r="CK37" s="379" t="str">
        <f ca="1">+IF(OFFSET('Sanitation Data'!$D$28,0,10*ROW('Sanitation Data'!D31))="","",OFFSET('Sanitation Data'!$D$28,0,10*ROW('Sanitation Data'!D31)))</f>
        <v/>
      </c>
      <c r="CL37" s="379" t="str">
        <f ca="1">+IF(OFFSET('Sanitation Data'!$D$29,0,10*ROW('Sanitation Data'!D31))="","",OFFSET('Sanitation Data'!$D$29,0,10*ROW('Sanitation Data'!D31)))</f>
        <v/>
      </c>
      <c r="CM37" s="379" t="str">
        <f ca="1">+IF(OFFSET('Sanitation Data'!$D$30,0,10*ROW('Sanitation Data'!D31))="","",OFFSET('Sanitation Data'!$D$30,0,10*ROW('Sanitation Data'!D31)))</f>
        <v/>
      </c>
      <c r="CN37" s="379" t="str">
        <f ca="1">+IF(OFFSET('Sanitation Data'!$D$31,0,10*ROW('Sanitation Data'!D31))="","",OFFSET('Sanitation Data'!$D$31,0,10*ROW('Sanitation Data'!D31)))</f>
        <v/>
      </c>
      <c r="CO37" s="379" t="str">
        <f ca="1">+IF(OFFSET('Sanitation Data'!$D$32,0,10*ROW('Sanitation Data'!D31))="","",OFFSET('Sanitation Data'!$D$32,0,10*ROW('Sanitation Data'!D31)))</f>
        <v/>
      </c>
      <c r="CP37" s="379" t="str">
        <f ca="1">+IF(OFFSET('Sanitation Data'!$E$28,0,10*ROW('Sanitation Data'!E31))="","",OFFSET('Sanitation Data'!$E$28,0,10*ROW('Sanitation Data'!E31)))</f>
        <v/>
      </c>
      <c r="CQ37" s="379" t="str">
        <f ca="1">+IF(OFFSET('Sanitation Data'!$E$29,0,10*ROW('Sanitation Data'!E31))="","",OFFSET('Sanitation Data'!$E$29,0,10*ROW('Sanitation Data'!E31)))</f>
        <v/>
      </c>
      <c r="CR37" s="379" t="str">
        <f ca="1">+IF(OFFSET('Sanitation Data'!$E$30,0,10*ROW('Sanitation Data'!E31))="","",OFFSET('Sanitation Data'!$E$30,0,10*ROW('Sanitation Data'!E31)))</f>
        <v/>
      </c>
      <c r="CS37" s="379" t="str">
        <f ca="1">+IF(OFFSET('Sanitation Data'!$E$31,0,10*ROW('Sanitation Data'!E31))="","",OFFSET('Sanitation Data'!$E$31,0,10*ROW('Sanitation Data'!E31)))</f>
        <v/>
      </c>
      <c r="CT37" s="379" t="str">
        <f ca="1">+IF(OFFSET('Sanitation Data'!$E$32,0,10*ROW('Sanitation Data'!E31))="","",OFFSET('Sanitation Data'!$E$32,0,10*ROW('Sanitation Data'!E31)))</f>
        <v/>
      </c>
      <c r="CU37" s="379" t="str">
        <f ca="1">+IF(OFFSET('Sanitation Data'!$F$28,0,10*ROW('Sanitation Data'!F31))="","",OFFSET('Sanitation Data'!$F$28,0,10*ROW('Sanitation Data'!F31)))</f>
        <v/>
      </c>
      <c r="CV37" s="379" t="str">
        <f ca="1">+IF(OFFSET('Sanitation Data'!$F$29,0,10*ROW('Sanitation Data'!F31))="","",OFFSET('Sanitation Data'!$F$29,0,10*ROW('Sanitation Data'!F31)))</f>
        <v/>
      </c>
      <c r="CW37" s="379" t="str">
        <f ca="1">+IF(OFFSET('Sanitation Data'!$F$30,0,10*ROW('Sanitation Data'!F31))="","",OFFSET('Sanitation Data'!$F$30,0,10*ROW('Sanitation Data'!F31)))</f>
        <v/>
      </c>
      <c r="CX37" s="379" t="str">
        <f ca="1">+IF(OFFSET('Sanitation Data'!$F$31,0,10*ROW('Sanitation Data'!F31))="","",OFFSET('Sanitation Data'!$F$31,0,10*ROW('Sanitation Data'!F31)))</f>
        <v/>
      </c>
      <c r="CY37" s="379" t="str">
        <f ca="1">+IF(OFFSET('Sanitation Data'!$F$32,0,10*ROW('Sanitation Data'!F31))="","",OFFSET('Sanitation Data'!$F$32,0,10*ROW('Sanitation Data'!F31)))</f>
        <v/>
      </c>
      <c r="CZ37" s="379" t="str">
        <f ca="1">+IF(OFFSET('Sanitation Data'!$G$28,0,10*ROW('Sanitation Data'!G31))="","",OFFSET('Sanitation Data'!$G$28,0,10*ROW('Sanitation Data'!G31)))</f>
        <v/>
      </c>
      <c r="DA37" s="379" t="str">
        <f ca="1">+IF(OFFSET('Sanitation Data'!$G$29,0,10*ROW('Sanitation Data'!G31))="","",OFFSET('Sanitation Data'!$G$29,0,10*ROW('Sanitation Data'!G31)))</f>
        <v/>
      </c>
      <c r="DB37" s="379" t="str">
        <f ca="1">+IF(OFFSET('Sanitation Data'!$G$30,0,10*ROW('Sanitation Data'!G31))="","",OFFSET('Sanitation Data'!$G$30,0,10*ROW('Sanitation Data'!G31)))</f>
        <v/>
      </c>
      <c r="DC37" s="379" t="str">
        <f ca="1">+IF(OFFSET('Sanitation Data'!$G$31,0,10*ROW('Sanitation Data'!G31))="","",OFFSET('Sanitation Data'!$G$31,0,10*ROW('Sanitation Data'!G31)))</f>
        <v/>
      </c>
      <c r="DD37" s="379" t="str">
        <f ca="1">+IF(OFFSET('Sanitation Data'!$G$32,0,10*ROW('Sanitation Data'!G31))="","",OFFSET('Sanitation Data'!$G$32,0,10*ROW('Sanitation Data'!G31)))</f>
        <v/>
      </c>
      <c r="DE37" s="379" t="str">
        <f ca="1">+IF(OFFSET('Sanitation Data'!$H$28,0,10*ROW('Sanitation Data'!H31))="","",OFFSET('Sanitation Data'!$H$28,0,10*ROW('Sanitation Data'!H31)))</f>
        <v/>
      </c>
      <c r="DF37" s="379" t="str">
        <f ca="1">+IF(OFFSET('Sanitation Data'!$H$29,0,10*ROW('Sanitation Data'!H31))="","",OFFSET('Sanitation Data'!$H$29,0,10*ROW('Sanitation Data'!H31)))</f>
        <v/>
      </c>
      <c r="DG37" s="379" t="str">
        <f ca="1">+IF(OFFSET('Sanitation Data'!$H$30,0,10*ROW('Sanitation Data'!H31))="","",OFFSET('Sanitation Data'!$H$30,0,10*ROW('Sanitation Data'!H31)))</f>
        <v/>
      </c>
      <c r="DH37" s="379" t="str">
        <f ca="1">+IF(OFFSET('Sanitation Data'!$H$31,0,10*ROW('Sanitation Data'!H31))="","",OFFSET('Sanitation Data'!$H$31,0,10*ROW('Sanitation Data'!H31)))</f>
        <v/>
      </c>
      <c r="DI37" s="379" t="str">
        <f ca="1">+IF(OFFSET('Sanitation Data'!$H$32,0,10*ROW('Sanitation Data'!H31))="","",OFFSET('Sanitation Data'!$H$32,0,10*ROW('Sanitation Data'!H31)))</f>
        <v/>
      </c>
      <c r="DJ37" s="379" t="str">
        <f ca="1">+IF(OFFSET('Sanitation Data'!$I$28,0,10*ROW('Sanitation Data'!I31))="","",OFFSET('Sanitation Data'!$I$28,0,10*ROW('Sanitation Data'!I31)))</f>
        <v/>
      </c>
      <c r="DK37" s="379" t="str">
        <f ca="1">+IF(OFFSET('Sanitation Data'!$I$29,0,10*ROW('Sanitation Data'!I31))="","",OFFSET('Sanitation Data'!$I$29,0,10*ROW('Sanitation Data'!I31)))</f>
        <v/>
      </c>
      <c r="DL37" s="379" t="str">
        <f ca="1">+IF(OFFSET('Sanitation Data'!$I$30,0,10*ROW('Sanitation Data'!I31))="","",OFFSET('Sanitation Data'!$I$30,0,10*ROW('Sanitation Data'!I31)))</f>
        <v/>
      </c>
      <c r="DM37" s="379" t="str">
        <f ca="1">+IF(OFFSET('Sanitation Data'!$I$31,0,10*ROW('Sanitation Data'!I31))="","",OFFSET('Sanitation Data'!$I$31,0,10*ROW('Sanitation Data'!I31)))</f>
        <v/>
      </c>
      <c r="DN37" s="379" t="str">
        <f ca="1">+IF(OFFSET('Sanitation Data'!$I$32,0,10*ROW('Sanitation Data'!I31))="","",OFFSET('Sanitation Data'!$I$32,0,10*ROW('Sanitation Data'!I31)))</f>
        <v/>
      </c>
      <c r="DO37" s="379" t="str">
        <f ca="1">+IF(OFFSET('Hygiene Data'!$D$11,0,10*ROW('Hygiene Data'!D31))="","",OFFSET('Hygiene Data'!$D$11,0,10*ROW('Hygiene Data'!D31)))</f>
        <v/>
      </c>
      <c r="DP37" s="379" t="str">
        <f ca="1">+IF(OFFSET('Hygiene Data'!$D$12,0,10*ROW('Hygiene Data'!D31))="","",OFFSET('Hygiene Data'!$D$12,0,10*ROW('Hygiene Data'!D31)))</f>
        <v/>
      </c>
      <c r="DQ37" s="379" t="str">
        <f ca="1">+IF(OFFSET('Hygiene Data'!$D$13,0,10*ROW('Hygiene Data'!D31))="","",OFFSET('Hygiene Data'!$D$13,0,10*ROW('Hygiene Data'!D31)))</f>
        <v/>
      </c>
      <c r="DR37" s="379" t="str">
        <f ca="1">+IF(OFFSET('Hygiene Data'!$E$11,0,10*ROW('Hygiene Data'!E31))="","",OFFSET('Hygiene Data'!$E$11,0,10*ROW('Hygiene Data'!E31)))</f>
        <v/>
      </c>
      <c r="DS37" s="379" t="str">
        <f ca="1">+IF(OFFSET('Hygiene Data'!$E$12,0,10*ROW('Hygiene Data'!E31))="","",OFFSET('Hygiene Data'!$E$12,0,10*ROW('Hygiene Data'!E31)))</f>
        <v/>
      </c>
      <c r="DT37" s="379" t="str">
        <f ca="1">+IF(OFFSET('Hygiene Data'!$E$13,0,10*ROW('Hygiene Data'!E31))="","",OFFSET('Hygiene Data'!$E$13,0,10*ROW('Hygiene Data'!E31)))</f>
        <v/>
      </c>
      <c r="DU37" s="379" t="str">
        <f ca="1">+IF(OFFSET('Hygiene Data'!$F$11,0,10*ROW('Hygiene Data'!F31))="","",OFFSET('Hygiene Data'!$F$11,0,10*ROW('Hygiene Data'!F31)))</f>
        <v/>
      </c>
      <c r="DV37" s="379" t="str">
        <f ca="1">+IF(OFFSET('Hygiene Data'!$F$12,0,10*ROW('Hygiene Data'!F31))="","",OFFSET('Hygiene Data'!$F$12,0,10*ROW('Hygiene Data'!F31)))</f>
        <v/>
      </c>
      <c r="DW37" s="379" t="str">
        <f ca="1">+IF(OFFSET('Hygiene Data'!$F$13,0,10*ROW('Hygiene Data'!F31))="","",OFFSET('Hygiene Data'!$F$13,0,10*ROW('Hygiene Data'!F31)))</f>
        <v/>
      </c>
      <c r="DX37" s="379" t="str">
        <f ca="1">+IF(OFFSET('Hygiene Data'!$G$11,0,10*ROW('Hygiene Data'!G31))="","",OFFSET('Hygiene Data'!$G$11,0,10*ROW('Hygiene Data'!G31)))</f>
        <v/>
      </c>
      <c r="DY37" s="379" t="str">
        <f ca="1">+IF(OFFSET('Hygiene Data'!$G$12,0,10*ROW('Hygiene Data'!G31))="","",OFFSET('Hygiene Data'!$G$12,0,10*ROW('Hygiene Data'!G31)))</f>
        <v/>
      </c>
      <c r="DZ37" s="379" t="str">
        <f ca="1">+IF(OFFSET('Hygiene Data'!$G$13,0,10*ROW('Hygiene Data'!G31))="","",OFFSET('Hygiene Data'!$G$13,0,10*ROW('Hygiene Data'!G31)))</f>
        <v/>
      </c>
      <c r="EA37" s="379" t="str">
        <f ca="1">+IF(OFFSET('Hygiene Data'!$H$11,0,10*ROW('Hygiene Data'!H31))="","",OFFSET('Hygiene Data'!$H$11,0,10*ROW('Hygiene Data'!H31)))</f>
        <v/>
      </c>
      <c r="EB37" s="379" t="str">
        <f ca="1">+IF(OFFSET('Hygiene Data'!$H$12,0,10*ROW('Hygiene Data'!H31))="","",OFFSET('Hygiene Data'!$H$12,0,10*ROW('Hygiene Data'!H31)))</f>
        <v/>
      </c>
      <c r="EC37" s="379" t="str">
        <f ca="1">+IF(OFFSET('Hygiene Data'!$H$13,0,10*ROW('Hygiene Data'!H31))="","",OFFSET('Hygiene Data'!$H$13,0,10*ROW('Hygiene Data'!H31)))</f>
        <v/>
      </c>
      <c r="ED37" s="379" t="str">
        <f ca="1">+IF(OFFSET('Hygiene Data'!$I$11,0,10*ROW('Hygiene Data'!I31))="","",OFFSET('Hygiene Data'!$I$11,0,10*ROW('Hygiene Data'!I31)))</f>
        <v/>
      </c>
      <c r="EE37" s="379" t="str">
        <f ca="1">+IF(OFFSET('Hygiene Data'!$I$12,0,10*ROW('Hygiene Data'!I31))="","",OFFSET('Hygiene Data'!$I$12,0,10*ROW('Hygiene Data'!I31)))</f>
        <v/>
      </c>
      <c r="EF37" s="379" t="str">
        <f ca="1">+IF(OFFSET('Hygiene Data'!$I$13,0,10*ROW('Hygiene Data'!I31))="","",OFFSET('Hygiene Data'!$I$13,0,10*ROW('Hygiene Data'!I31)))</f>
        <v/>
      </c>
    </row>
    <row r="38" spans="1:136" x14ac:dyDescent="0.25">
      <c r="A38" s="488" t="str">
        <f ca="1">+IF(OFFSET('Water Data'!$B$2,0,10*ROW('Water Data'!E32))="","",OFFSET('Water Data'!$B$2,0,10*ROW('Water Data'!E32)))</f>
        <v/>
      </c>
      <c r="B38" s="48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5" t="str">
        <f t="shared" ca="1" si="0"/>
        <v/>
      </c>
      <c r="D38" s="51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9" t="str">
        <f ca="1">+IF(OFFSET('Water Data'!$D$27,0,10*ROW('Water Data'!D32))="","",OFFSET('Water Data'!$D$27,0,10*ROW('Water Data'!D32)))</f>
        <v/>
      </c>
      <c r="BT38" s="379" t="str">
        <f ca="1">+IF(OFFSET('Water Data'!$D$28,0,10*ROW('Water Data'!D32))="","",OFFSET('Water Data'!$D$28,0,10*ROW('Water Data'!D32)))</f>
        <v/>
      </c>
      <c r="BU38" s="379" t="str">
        <f ca="1">+IF(OFFSET('Water Data'!$D$29,0,10*ROW('Water Data'!D32))="","",OFFSET('Water Data'!$D$29,0,10*ROW('Water Data'!D32)))</f>
        <v/>
      </c>
      <c r="BV38" s="379" t="str">
        <f ca="1">+IF(OFFSET('Water Data'!$E$27,0,10*ROW('Water Data'!E32))="","",OFFSET('Water Data'!$E$27,0,10*ROW('Water Data'!E32)))</f>
        <v/>
      </c>
      <c r="BW38" s="379" t="str">
        <f ca="1">+IF(OFFSET('Water Data'!$E$28,0,10*ROW('Water Data'!E32))="","",OFFSET('Water Data'!$E$28,0,10*ROW('Water Data'!E32)))</f>
        <v/>
      </c>
      <c r="BX38" s="379" t="str">
        <f ca="1">+IF(OFFSET('Water Data'!$E$29,0,10*ROW('Water Data'!E32))="","",OFFSET('Water Data'!$E$29,0,10*ROW('Water Data'!E32)))</f>
        <v/>
      </c>
      <c r="BY38" s="379" t="str">
        <f ca="1">+IF(OFFSET('Water Data'!$F$27,0,10*ROW('Water Data'!F32))="","",OFFSET('Water Data'!$F$27,0,10*ROW('Water Data'!F32)))</f>
        <v/>
      </c>
      <c r="BZ38" s="379" t="str">
        <f ca="1">+IF(OFFSET('Water Data'!$F$28,0,10*ROW('Water Data'!F32))="","",OFFSET('Water Data'!$F$28,0,10*ROW('Water Data'!F32)))</f>
        <v/>
      </c>
      <c r="CA38" s="379" t="str">
        <f ca="1">+IF(OFFSET('Water Data'!$F$29,0,10*ROW('Water Data'!F32))="","",OFFSET('Water Data'!$F$29,0,10*ROW('Water Data'!F32)))</f>
        <v/>
      </c>
      <c r="CB38" s="379" t="str">
        <f ca="1">+IF(OFFSET('Water Data'!$G$27,0,10*ROW('Water Data'!G32))="","",OFFSET('Water Data'!$G$27,0,10*ROW('Water Data'!G32)))</f>
        <v/>
      </c>
      <c r="CC38" s="379" t="str">
        <f ca="1">+IF(OFFSET('Water Data'!$G$28,0,10*ROW('Water Data'!G32))="","",OFFSET('Water Data'!$G$28,0,10*ROW('Water Data'!G32)))</f>
        <v/>
      </c>
      <c r="CD38" s="379" t="str">
        <f ca="1">+IF(OFFSET('Water Data'!$G$29,0,10*ROW('Water Data'!G32))="","",OFFSET('Water Data'!$G$29,0,10*ROW('Water Data'!G32)))</f>
        <v/>
      </c>
      <c r="CE38" s="379" t="str">
        <f ca="1">+IF(OFFSET('Water Data'!$H$27,0,10*ROW('Water Data'!H32))="","",OFFSET('Water Data'!$H$27,0,10*ROW('Water Data'!H32)))</f>
        <v/>
      </c>
      <c r="CF38" s="379" t="str">
        <f ca="1">+IF(OFFSET('Water Data'!$H$28,0,10*ROW('Water Data'!H32))="","",OFFSET('Water Data'!$H$28,0,10*ROW('Water Data'!H32)))</f>
        <v/>
      </c>
      <c r="CG38" s="379" t="str">
        <f ca="1">+IF(OFFSET('Water Data'!$H$29,0,10*ROW('Water Data'!H32))="","",OFFSET('Water Data'!$H$29,0,10*ROW('Water Data'!H32)))</f>
        <v/>
      </c>
      <c r="CH38" s="379" t="str">
        <f ca="1">+IF(OFFSET('Water Data'!$I$27,0,10*ROW('Water Data'!I32))="","",OFFSET('Water Data'!$I$27,0,10*ROW('Water Data'!I32)))</f>
        <v/>
      </c>
      <c r="CI38" s="379" t="str">
        <f ca="1">+IF(OFFSET('Water Data'!$I$28,0,10*ROW('Water Data'!I32))="","",OFFSET('Water Data'!$I$28,0,10*ROW('Water Data'!I32)))</f>
        <v/>
      </c>
      <c r="CJ38" s="379" t="str">
        <f ca="1">+IF(OFFSET('Water Data'!$I$29,0,10*ROW('Water Data'!I32))="","",OFFSET('Water Data'!$I$29,0,10*ROW('Water Data'!I32)))</f>
        <v/>
      </c>
      <c r="CK38" s="379" t="str">
        <f ca="1">+IF(OFFSET('Sanitation Data'!$D$28,0,10*ROW('Sanitation Data'!D32))="","",OFFSET('Sanitation Data'!$D$28,0,10*ROW('Sanitation Data'!D32)))</f>
        <v/>
      </c>
      <c r="CL38" s="379" t="str">
        <f ca="1">+IF(OFFSET('Sanitation Data'!$D$29,0,10*ROW('Sanitation Data'!D32))="","",OFFSET('Sanitation Data'!$D$29,0,10*ROW('Sanitation Data'!D32)))</f>
        <v/>
      </c>
      <c r="CM38" s="379" t="str">
        <f ca="1">+IF(OFFSET('Sanitation Data'!$D$30,0,10*ROW('Sanitation Data'!D32))="","",OFFSET('Sanitation Data'!$D$30,0,10*ROW('Sanitation Data'!D32)))</f>
        <v/>
      </c>
      <c r="CN38" s="379" t="str">
        <f ca="1">+IF(OFFSET('Sanitation Data'!$D$31,0,10*ROW('Sanitation Data'!D32))="","",OFFSET('Sanitation Data'!$D$31,0,10*ROW('Sanitation Data'!D32)))</f>
        <v/>
      </c>
      <c r="CO38" s="379" t="str">
        <f ca="1">+IF(OFFSET('Sanitation Data'!$D$32,0,10*ROW('Sanitation Data'!D32))="","",OFFSET('Sanitation Data'!$D$32,0,10*ROW('Sanitation Data'!D32)))</f>
        <v/>
      </c>
      <c r="CP38" s="379" t="str">
        <f ca="1">+IF(OFFSET('Sanitation Data'!$E$28,0,10*ROW('Sanitation Data'!E32))="","",OFFSET('Sanitation Data'!$E$28,0,10*ROW('Sanitation Data'!E32)))</f>
        <v/>
      </c>
      <c r="CQ38" s="379" t="str">
        <f ca="1">+IF(OFFSET('Sanitation Data'!$E$29,0,10*ROW('Sanitation Data'!E32))="","",OFFSET('Sanitation Data'!$E$29,0,10*ROW('Sanitation Data'!E32)))</f>
        <v/>
      </c>
      <c r="CR38" s="379" t="str">
        <f ca="1">+IF(OFFSET('Sanitation Data'!$E$30,0,10*ROW('Sanitation Data'!E32))="","",OFFSET('Sanitation Data'!$E$30,0,10*ROW('Sanitation Data'!E32)))</f>
        <v/>
      </c>
      <c r="CS38" s="379" t="str">
        <f ca="1">+IF(OFFSET('Sanitation Data'!$E$31,0,10*ROW('Sanitation Data'!E32))="","",OFFSET('Sanitation Data'!$E$31,0,10*ROW('Sanitation Data'!E32)))</f>
        <v/>
      </c>
      <c r="CT38" s="379" t="str">
        <f ca="1">+IF(OFFSET('Sanitation Data'!$E$32,0,10*ROW('Sanitation Data'!E32))="","",OFFSET('Sanitation Data'!$E$32,0,10*ROW('Sanitation Data'!E32)))</f>
        <v/>
      </c>
      <c r="CU38" s="379" t="str">
        <f ca="1">+IF(OFFSET('Sanitation Data'!$F$28,0,10*ROW('Sanitation Data'!F32))="","",OFFSET('Sanitation Data'!$F$28,0,10*ROW('Sanitation Data'!F32)))</f>
        <v/>
      </c>
      <c r="CV38" s="379" t="str">
        <f ca="1">+IF(OFFSET('Sanitation Data'!$F$29,0,10*ROW('Sanitation Data'!F32))="","",OFFSET('Sanitation Data'!$F$29,0,10*ROW('Sanitation Data'!F32)))</f>
        <v/>
      </c>
      <c r="CW38" s="379" t="str">
        <f ca="1">+IF(OFFSET('Sanitation Data'!$F$30,0,10*ROW('Sanitation Data'!F32))="","",OFFSET('Sanitation Data'!$F$30,0,10*ROW('Sanitation Data'!F32)))</f>
        <v/>
      </c>
      <c r="CX38" s="379" t="str">
        <f ca="1">+IF(OFFSET('Sanitation Data'!$F$31,0,10*ROW('Sanitation Data'!F32))="","",OFFSET('Sanitation Data'!$F$31,0,10*ROW('Sanitation Data'!F32)))</f>
        <v/>
      </c>
      <c r="CY38" s="379" t="str">
        <f ca="1">+IF(OFFSET('Sanitation Data'!$F$32,0,10*ROW('Sanitation Data'!F32))="","",OFFSET('Sanitation Data'!$F$32,0,10*ROW('Sanitation Data'!F32)))</f>
        <v/>
      </c>
      <c r="CZ38" s="379" t="str">
        <f ca="1">+IF(OFFSET('Sanitation Data'!$G$28,0,10*ROW('Sanitation Data'!G32))="","",OFFSET('Sanitation Data'!$G$28,0,10*ROW('Sanitation Data'!G32)))</f>
        <v/>
      </c>
      <c r="DA38" s="379" t="str">
        <f ca="1">+IF(OFFSET('Sanitation Data'!$G$29,0,10*ROW('Sanitation Data'!G32))="","",OFFSET('Sanitation Data'!$G$29,0,10*ROW('Sanitation Data'!G32)))</f>
        <v/>
      </c>
      <c r="DB38" s="379" t="str">
        <f ca="1">+IF(OFFSET('Sanitation Data'!$G$30,0,10*ROW('Sanitation Data'!G32))="","",OFFSET('Sanitation Data'!$G$30,0,10*ROW('Sanitation Data'!G32)))</f>
        <v/>
      </c>
      <c r="DC38" s="379" t="str">
        <f ca="1">+IF(OFFSET('Sanitation Data'!$G$31,0,10*ROW('Sanitation Data'!G32))="","",OFFSET('Sanitation Data'!$G$31,0,10*ROW('Sanitation Data'!G32)))</f>
        <v/>
      </c>
      <c r="DD38" s="379" t="str">
        <f ca="1">+IF(OFFSET('Sanitation Data'!$G$32,0,10*ROW('Sanitation Data'!G32))="","",OFFSET('Sanitation Data'!$G$32,0,10*ROW('Sanitation Data'!G32)))</f>
        <v/>
      </c>
      <c r="DE38" s="379" t="str">
        <f ca="1">+IF(OFFSET('Sanitation Data'!$H$28,0,10*ROW('Sanitation Data'!H32))="","",OFFSET('Sanitation Data'!$H$28,0,10*ROW('Sanitation Data'!H32)))</f>
        <v/>
      </c>
      <c r="DF38" s="379" t="str">
        <f ca="1">+IF(OFFSET('Sanitation Data'!$H$29,0,10*ROW('Sanitation Data'!H32))="","",OFFSET('Sanitation Data'!$H$29,0,10*ROW('Sanitation Data'!H32)))</f>
        <v/>
      </c>
      <c r="DG38" s="379" t="str">
        <f ca="1">+IF(OFFSET('Sanitation Data'!$H$30,0,10*ROW('Sanitation Data'!H32))="","",OFFSET('Sanitation Data'!$H$30,0,10*ROW('Sanitation Data'!H32)))</f>
        <v/>
      </c>
      <c r="DH38" s="379" t="str">
        <f ca="1">+IF(OFFSET('Sanitation Data'!$H$31,0,10*ROW('Sanitation Data'!H32))="","",OFFSET('Sanitation Data'!$H$31,0,10*ROW('Sanitation Data'!H32)))</f>
        <v/>
      </c>
      <c r="DI38" s="379" t="str">
        <f ca="1">+IF(OFFSET('Sanitation Data'!$H$32,0,10*ROW('Sanitation Data'!H32))="","",OFFSET('Sanitation Data'!$H$32,0,10*ROW('Sanitation Data'!H32)))</f>
        <v/>
      </c>
      <c r="DJ38" s="379" t="str">
        <f ca="1">+IF(OFFSET('Sanitation Data'!$I$28,0,10*ROW('Sanitation Data'!I32))="","",OFFSET('Sanitation Data'!$I$28,0,10*ROW('Sanitation Data'!I32)))</f>
        <v/>
      </c>
      <c r="DK38" s="379" t="str">
        <f ca="1">+IF(OFFSET('Sanitation Data'!$I$29,0,10*ROW('Sanitation Data'!I32))="","",OFFSET('Sanitation Data'!$I$29,0,10*ROW('Sanitation Data'!I32)))</f>
        <v/>
      </c>
      <c r="DL38" s="379" t="str">
        <f ca="1">+IF(OFFSET('Sanitation Data'!$I$30,0,10*ROW('Sanitation Data'!I32))="","",OFFSET('Sanitation Data'!$I$30,0,10*ROW('Sanitation Data'!I32)))</f>
        <v/>
      </c>
      <c r="DM38" s="379" t="str">
        <f ca="1">+IF(OFFSET('Sanitation Data'!$I$31,0,10*ROW('Sanitation Data'!I32))="","",OFFSET('Sanitation Data'!$I$31,0,10*ROW('Sanitation Data'!I32)))</f>
        <v/>
      </c>
      <c r="DN38" s="379" t="str">
        <f ca="1">+IF(OFFSET('Sanitation Data'!$I$32,0,10*ROW('Sanitation Data'!I32))="","",OFFSET('Sanitation Data'!$I$32,0,10*ROW('Sanitation Data'!I32)))</f>
        <v/>
      </c>
      <c r="DO38" s="379" t="str">
        <f ca="1">+IF(OFFSET('Hygiene Data'!$D$11,0,10*ROW('Hygiene Data'!D32))="","",OFFSET('Hygiene Data'!$D$11,0,10*ROW('Hygiene Data'!D32)))</f>
        <v/>
      </c>
      <c r="DP38" s="379" t="str">
        <f ca="1">+IF(OFFSET('Hygiene Data'!$D$12,0,10*ROW('Hygiene Data'!D32))="","",OFFSET('Hygiene Data'!$D$12,0,10*ROW('Hygiene Data'!D32)))</f>
        <v/>
      </c>
      <c r="DQ38" s="379" t="str">
        <f ca="1">+IF(OFFSET('Hygiene Data'!$D$13,0,10*ROW('Hygiene Data'!D32))="","",OFFSET('Hygiene Data'!$D$13,0,10*ROW('Hygiene Data'!D32)))</f>
        <v/>
      </c>
      <c r="DR38" s="379" t="str">
        <f ca="1">+IF(OFFSET('Hygiene Data'!$E$11,0,10*ROW('Hygiene Data'!E32))="","",OFFSET('Hygiene Data'!$E$11,0,10*ROW('Hygiene Data'!E32)))</f>
        <v/>
      </c>
      <c r="DS38" s="379" t="str">
        <f ca="1">+IF(OFFSET('Hygiene Data'!$E$12,0,10*ROW('Hygiene Data'!E32))="","",OFFSET('Hygiene Data'!$E$12,0,10*ROW('Hygiene Data'!E32)))</f>
        <v/>
      </c>
      <c r="DT38" s="379" t="str">
        <f ca="1">+IF(OFFSET('Hygiene Data'!$E$13,0,10*ROW('Hygiene Data'!E32))="","",OFFSET('Hygiene Data'!$E$13,0,10*ROW('Hygiene Data'!E32)))</f>
        <v/>
      </c>
      <c r="DU38" s="379" t="str">
        <f ca="1">+IF(OFFSET('Hygiene Data'!$F$11,0,10*ROW('Hygiene Data'!F32))="","",OFFSET('Hygiene Data'!$F$11,0,10*ROW('Hygiene Data'!F32)))</f>
        <v/>
      </c>
      <c r="DV38" s="379" t="str">
        <f ca="1">+IF(OFFSET('Hygiene Data'!$F$12,0,10*ROW('Hygiene Data'!F32))="","",OFFSET('Hygiene Data'!$F$12,0,10*ROW('Hygiene Data'!F32)))</f>
        <v/>
      </c>
      <c r="DW38" s="379" t="str">
        <f ca="1">+IF(OFFSET('Hygiene Data'!$F$13,0,10*ROW('Hygiene Data'!F32))="","",OFFSET('Hygiene Data'!$F$13,0,10*ROW('Hygiene Data'!F32)))</f>
        <v/>
      </c>
      <c r="DX38" s="379" t="str">
        <f ca="1">+IF(OFFSET('Hygiene Data'!$G$11,0,10*ROW('Hygiene Data'!G32))="","",OFFSET('Hygiene Data'!$G$11,0,10*ROW('Hygiene Data'!G32)))</f>
        <v/>
      </c>
      <c r="DY38" s="379" t="str">
        <f ca="1">+IF(OFFSET('Hygiene Data'!$G$12,0,10*ROW('Hygiene Data'!G32))="","",OFFSET('Hygiene Data'!$G$12,0,10*ROW('Hygiene Data'!G32)))</f>
        <v/>
      </c>
      <c r="DZ38" s="379" t="str">
        <f ca="1">+IF(OFFSET('Hygiene Data'!$G$13,0,10*ROW('Hygiene Data'!G32))="","",OFFSET('Hygiene Data'!$G$13,0,10*ROW('Hygiene Data'!G32)))</f>
        <v/>
      </c>
      <c r="EA38" s="379" t="str">
        <f ca="1">+IF(OFFSET('Hygiene Data'!$H$11,0,10*ROW('Hygiene Data'!H32))="","",OFFSET('Hygiene Data'!$H$11,0,10*ROW('Hygiene Data'!H32)))</f>
        <v/>
      </c>
      <c r="EB38" s="379" t="str">
        <f ca="1">+IF(OFFSET('Hygiene Data'!$H$12,0,10*ROW('Hygiene Data'!H32))="","",OFFSET('Hygiene Data'!$H$12,0,10*ROW('Hygiene Data'!H32)))</f>
        <v/>
      </c>
      <c r="EC38" s="379" t="str">
        <f ca="1">+IF(OFFSET('Hygiene Data'!$H$13,0,10*ROW('Hygiene Data'!H32))="","",OFFSET('Hygiene Data'!$H$13,0,10*ROW('Hygiene Data'!H32)))</f>
        <v/>
      </c>
      <c r="ED38" s="379" t="str">
        <f ca="1">+IF(OFFSET('Hygiene Data'!$I$11,0,10*ROW('Hygiene Data'!I32))="","",OFFSET('Hygiene Data'!$I$11,0,10*ROW('Hygiene Data'!I32)))</f>
        <v/>
      </c>
      <c r="EE38" s="379" t="str">
        <f ca="1">+IF(OFFSET('Hygiene Data'!$I$12,0,10*ROW('Hygiene Data'!I32))="","",OFFSET('Hygiene Data'!$I$12,0,10*ROW('Hygiene Data'!I32)))</f>
        <v/>
      </c>
      <c r="EF38" s="379" t="str">
        <f ca="1">+IF(OFFSET('Hygiene Data'!$I$13,0,10*ROW('Hygiene Data'!I32))="","",OFFSET('Hygiene Data'!$I$13,0,10*ROW('Hygiene Data'!I32)))</f>
        <v/>
      </c>
    </row>
    <row r="39" spans="1:136" x14ac:dyDescent="0.25">
      <c r="A39" s="488" t="str">
        <f ca="1">+IF(OFFSET('Water Data'!$B$2,0,10*ROW('Water Data'!E33))="","",OFFSET('Water Data'!$B$2,0,10*ROW('Water Data'!E33)))</f>
        <v/>
      </c>
      <c r="B39" s="48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5" t="str">
        <f t="shared" ca="1" si="0"/>
        <v/>
      </c>
      <c r="D39" s="51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9" t="str">
        <f ca="1">+IF(OFFSET('Water Data'!$D$27,0,10*ROW('Water Data'!D33))="","",OFFSET('Water Data'!$D$27,0,10*ROW('Water Data'!D33)))</f>
        <v/>
      </c>
      <c r="BT39" s="379" t="str">
        <f ca="1">+IF(OFFSET('Water Data'!$D$28,0,10*ROW('Water Data'!D33))="","",OFFSET('Water Data'!$D$28,0,10*ROW('Water Data'!D33)))</f>
        <v/>
      </c>
      <c r="BU39" s="379" t="str">
        <f ca="1">+IF(OFFSET('Water Data'!$D$29,0,10*ROW('Water Data'!D33))="","",OFFSET('Water Data'!$D$29,0,10*ROW('Water Data'!D33)))</f>
        <v/>
      </c>
      <c r="BV39" s="379" t="str">
        <f ca="1">+IF(OFFSET('Water Data'!$E$27,0,10*ROW('Water Data'!E33))="","",OFFSET('Water Data'!$E$27,0,10*ROW('Water Data'!E33)))</f>
        <v/>
      </c>
      <c r="BW39" s="379" t="str">
        <f ca="1">+IF(OFFSET('Water Data'!$E$28,0,10*ROW('Water Data'!E33))="","",OFFSET('Water Data'!$E$28,0,10*ROW('Water Data'!E33)))</f>
        <v/>
      </c>
      <c r="BX39" s="379" t="str">
        <f ca="1">+IF(OFFSET('Water Data'!$E$29,0,10*ROW('Water Data'!E33))="","",OFFSET('Water Data'!$E$29,0,10*ROW('Water Data'!E33)))</f>
        <v/>
      </c>
      <c r="BY39" s="379" t="str">
        <f ca="1">+IF(OFFSET('Water Data'!$F$27,0,10*ROW('Water Data'!F33))="","",OFFSET('Water Data'!$F$27,0,10*ROW('Water Data'!F33)))</f>
        <v/>
      </c>
      <c r="BZ39" s="379" t="str">
        <f ca="1">+IF(OFFSET('Water Data'!$F$28,0,10*ROW('Water Data'!F33))="","",OFFSET('Water Data'!$F$28,0,10*ROW('Water Data'!F33)))</f>
        <v/>
      </c>
      <c r="CA39" s="379" t="str">
        <f ca="1">+IF(OFFSET('Water Data'!$F$29,0,10*ROW('Water Data'!F33))="","",OFFSET('Water Data'!$F$29,0,10*ROW('Water Data'!F33)))</f>
        <v/>
      </c>
      <c r="CB39" s="379" t="str">
        <f ca="1">+IF(OFFSET('Water Data'!$G$27,0,10*ROW('Water Data'!G33))="","",OFFSET('Water Data'!$G$27,0,10*ROW('Water Data'!G33)))</f>
        <v/>
      </c>
      <c r="CC39" s="379" t="str">
        <f ca="1">+IF(OFFSET('Water Data'!$G$28,0,10*ROW('Water Data'!G33))="","",OFFSET('Water Data'!$G$28,0,10*ROW('Water Data'!G33)))</f>
        <v/>
      </c>
      <c r="CD39" s="379" t="str">
        <f ca="1">+IF(OFFSET('Water Data'!$G$29,0,10*ROW('Water Data'!G33))="","",OFFSET('Water Data'!$G$29,0,10*ROW('Water Data'!G33)))</f>
        <v/>
      </c>
      <c r="CE39" s="379" t="str">
        <f ca="1">+IF(OFFSET('Water Data'!$H$27,0,10*ROW('Water Data'!H33))="","",OFFSET('Water Data'!$H$27,0,10*ROW('Water Data'!H33)))</f>
        <v/>
      </c>
      <c r="CF39" s="379" t="str">
        <f ca="1">+IF(OFFSET('Water Data'!$H$28,0,10*ROW('Water Data'!H33))="","",OFFSET('Water Data'!$H$28,0,10*ROW('Water Data'!H33)))</f>
        <v/>
      </c>
      <c r="CG39" s="379" t="str">
        <f ca="1">+IF(OFFSET('Water Data'!$H$29,0,10*ROW('Water Data'!H33))="","",OFFSET('Water Data'!$H$29,0,10*ROW('Water Data'!H33)))</f>
        <v/>
      </c>
      <c r="CH39" s="379" t="str">
        <f ca="1">+IF(OFFSET('Water Data'!$I$27,0,10*ROW('Water Data'!I33))="","",OFFSET('Water Data'!$I$27,0,10*ROW('Water Data'!I33)))</f>
        <v/>
      </c>
      <c r="CI39" s="379" t="str">
        <f ca="1">+IF(OFFSET('Water Data'!$I$28,0,10*ROW('Water Data'!I33))="","",OFFSET('Water Data'!$I$28,0,10*ROW('Water Data'!I33)))</f>
        <v/>
      </c>
      <c r="CJ39" s="379" t="str">
        <f ca="1">+IF(OFFSET('Water Data'!$I$29,0,10*ROW('Water Data'!I33))="","",OFFSET('Water Data'!$I$29,0,10*ROW('Water Data'!I33)))</f>
        <v/>
      </c>
      <c r="CK39" s="379" t="str">
        <f ca="1">+IF(OFFSET('Sanitation Data'!$D$28,0,10*ROW('Sanitation Data'!D33))="","",OFFSET('Sanitation Data'!$D$28,0,10*ROW('Sanitation Data'!D33)))</f>
        <v/>
      </c>
      <c r="CL39" s="379" t="str">
        <f ca="1">+IF(OFFSET('Sanitation Data'!$D$29,0,10*ROW('Sanitation Data'!D33))="","",OFFSET('Sanitation Data'!$D$29,0,10*ROW('Sanitation Data'!D33)))</f>
        <v/>
      </c>
      <c r="CM39" s="379" t="str">
        <f ca="1">+IF(OFFSET('Sanitation Data'!$D$30,0,10*ROW('Sanitation Data'!D33))="","",OFFSET('Sanitation Data'!$D$30,0,10*ROW('Sanitation Data'!D33)))</f>
        <v/>
      </c>
      <c r="CN39" s="379" t="str">
        <f ca="1">+IF(OFFSET('Sanitation Data'!$D$31,0,10*ROW('Sanitation Data'!D33))="","",OFFSET('Sanitation Data'!$D$31,0,10*ROW('Sanitation Data'!D33)))</f>
        <v/>
      </c>
      <c r="CO39" s="379" t="str">
        <f ca="1">+IF(OFFSET('Sanitation Data'!$D$32,0,10*ROW('Sanitation Data'!D33))="","",OFFSET('Sanitation Data'!$D$32,0,10*ROW('Sanitation Data'!D33)))</f>
        <v/>
      </c>
      <c r="CP39" s="379" t="str">
        <f ca="1">+IF(OFFSET('Sanitation Data'!$E$28,0,10*ROW('Sanitation Data'!E33))="","",OFFSET('Sanitation Data'!$E$28,0,10*ROW('Sanitation Data'!E33)))</f>
        <v/>
      </c>
      <c r="CQ39" s="379" t="str">
        <f ca="1">+IF(OFFSET('Sanitation Data'!$E$29,0,10*ROW('Sanitation Data'!E33))="","",OFFSET('Sanitation Data'!$E$29,0,10*ROW('Sanitation Data'!E33)))</f>
        <v/>
      </c>
      <c r="CR39" s="379" t="str">
        <f ca="1">+IF(OFFSET('Sanitation Data'!$E$30,0,10*ROW('Sanitation Data'!E33))="","",OFFSET('Sanitation Data'!$E$30,0,10*ROW('Sanitation Data'!E33)))</f>
        <v/>
      </c>
      <c r="CS39" s="379" t="str">
        <f ca="1">+IF(OFFSET('Sanitation Data'!$E$31,0,10*ROW('Sanitation Data'!E33))="","",OFFSET('Sanitation Data'!$E$31,0,10*ROW('Sanitation Data'!E33)))</f>
        <v/>
      </c>
      <c r="CT39" s="379" t="str">
        <f ca="1">+IF(OFFSET('Sanitation Data'!$E$32,0,10*ROW('Sanitation Data'!E33))="","",OFFSET('Sanitation Data'!$E$32,0,10*ROW('Sanitation Data'!E33)))</f>
        <v/>
      </c>
      <c r="CU39" s="379" t="str">
        <f ca="1">+IF(OFFSET('Sanitation Data'!$F$28,0,10*ROW('Sanitation Data'!F33))="","",OFFSET('Sanitation Data'!$F$28,0,10*ROW('Sanitation Data'!F33)))</f>
        <v/>
      </c>
      <c r="CV39" s="379" t="str">
        <f ca="1">+IF(OFFSET('Sanitation Data'!$F$29,0,10*ROW('Sanitation Data'!F33))="","",OFFSET('Sanitation Data'!$F$29,0,10*ROW('Sanitation Data'!F33)))</f>
        <v/>
      </c>
      <c r="CW39" s="379" t="str">
        <f ca="1">+IF(OFFSET('Sanitation Data'!$F$30,0,10*ROW('Sanitation Data'!F33))="","",OFFSET('Sanitation Data'!$F$30,0,10*ROW('Sanitation Data'!F33)))</f>
        <v/>
      </c>
      <c r="CX39" s="379" t="str">
        <f ca="1">+IF(OFFSET('Sanitation Data'!$F$31,0,10*ROW('Sanitation Data'!F33))="","",OFFSET('Sanitation Data'!$F$31,0,10*ROW('Sanitation Data'!F33)))</f>
        <v/>
      </c>
      <c r="CY39" s="379" t="str">
        <f ca="1">+IF(OFFSET('Sanitation Data'!$F$32,0,10*ROW('Sanitation Data'!F33))="","",OFFSET('Sanitation Data'!$F$32,0,10*ROW('Sanitation Data'!F33)))</f>
        <v/>
      </c>
      <c r="CZ39" s="379" t="str">
        <f ca="1">+IF(OFFSET('Sanitation Data'!$G$28,0,10*ROW('Sanitation Data'!G33))="","",OFFSET('Sanitation Data'!$G$28,0,10*ROW('Sanitation Data'!G33)))</f>
        <v/>
      </c>
      <c r="DA39" s="379" t="str">
        <f ca="1">+IF(OFFSET('Sanitation Data'!$G$29,0,10*ROW('Sanitation Data'!G33))="","",OFFSET('Sanitation Data'!$G$29,0,10*ROW('Sanitation Data'!G33)))</f>
        <v/>
      </c>
      <c r="DB39" s="379" t="str">
        <f ca="1">+IF(OFFSET('Sanitation Data'!$G$30,0,10*ROW('Sanitation Data'!G33))="","",OFFSET('Sanitation Data'!$G$30,0,10*ROW('Sanitation Data'!G33)))</f>
        <v/>
      </c>
      <c r="DC39" s="379" t="str">
        <f ca="1">+IF(OFFSET('Sanitation Data'!$G$31,0,10*ROW('Sanitation Data'!G33))="","",OFFSET('Sanitation Data'!$G$31,0,10*ROW('Sanitation Data'!G33)))</f>
        <v/>
      </c>
      <c r="DD39" s="379" t="str">
        <f ca="1">+IF(OFFSET('Sanitation Data'!$G$32,0,10*ROW('Sanitation Data'!G33))="","",OFFSET('Sanitation Data'!$G$32,0,10*ROW('Sanitation Data'!G33)))</f>
        <v/>
      </c>
      <c r="DE39" s="379" t="str">
        <f ca="1">+IF(OFFSET('Sanitation Data'!$H$28,0,10*ROW('Sanitation Data'!H33))="","",OFFSET('Sanitation Data'!$H$28,0,10*ROW('Sanitation Data'!H33)))</f>
        <v/>
      </c>
      <c r="DF39" s="379" t="str">
        <f ca="1">+IF(OFFSET('Sanitation Data'!$H$29,0,10*ROW('Sanitation Data'!H33))="","",OFFSET('Sanitation Data'!$H$29,0,10*ROW('Sanitation Data'!H33)))</f>
        <v/>
      </c>
      <c r="DG39" s="379" t="str">
        <f ca="1">+IF(OFFSET('Sanitation Data'!$H$30,0,10*ROW('Sanitation Data'!H33))="","",OFFSET('Sanitation Data'!$H$30,0,10*ROW('Sanitation Data'!H33)))</f>
        <v/>
      </c>
      <c r="DH39" s="379" t="str">
        <f ca="1">+IF(OFFSET('Sanitation Data'!$H$31,0,10*ROW('Sanitation Data'!H33))="","",OFFSET('Sanitation Data'!$H$31,0,10*ROW('Sanitation Data'!H33)))</f>
        <v/>
      </c>
      <c r="DI39" s="379" t="str">
        <f ca="1">+IF(OFFSET('Sanitation Data'!$H$32,0,10*ROW('Sanitation Data'!H33))="","",OFFSET('Sanitation Data'!$H$32,0,10*ROW('Sanitation Data'!H33)))</f>
        <v/>
      </c>
      <c r="DJ39" s="379" t="str">
        <f ca="1">+IF(OFFSET('Sanitation Data'!$I$28,0,10*ROW('Sanitation Data'!I33))="","",OFFSET('Sanitation Data'!$I$28,0,10*ROW('Sanitation Data'!I33)))</f>
        <v/>
      </c>
      <c r="DK39" s="379" t="str">
        <f ca="1">+IF(OFFSET('Sanitation Data'!$I$29,0,10*ROW('Sanitation Data'!I33))="","",OFFSET('Sanitation Data'!$I$29,0,10*ROW('Sanitation Data'!I33)))</f>
        <v/>
      </c>
      <c r="DL39" s="379" t="str">
        <f ca="1">+IF(OFFSET('Sanitation Data'!$I$30,0,10*ROW('Sanitation Data'!I33))="","",OFFSET('Sanitation Data'!$I$30,0,10*ROW('Sanitation Data'!I33)))</f>
        <v/>
      </c>
      <c r="DM39" s="379" t="str">
        <f ca="1">+IF(OFFSET('Sanitation Data'!$I$31,0,10*ROW('Sanitation Data'!I33))="","",OFFSET('Sanitation Data'!$I$31,0,10*ROW('Sanitation Data'!I33)))</f>
        <v/>
      </c>
      <c r="DN39" s="379" t="str">
        <f ca="1">+IF(OFFSET('Sanitation Data'!$I$32,0,10*ROW('Sanitation Data'!I33))="","",OFFSET('Sanitation Data'!$I$32,0,10*ROW('Sanitation Data'!I33)))</f>
        <v/>
      </c>
      <c r="DO39" s="379" t="str">
        <f ca="1">+IF(OFFSET('Hygiene Data'!$D$11,0,10*ROW('Hygiene Data'!D33))="","",OFFSET('Hygiene Data'!$D$11,0,10*ROW('Hygiene Data'!D33)))</f>
        <v/>
      </c>
      <c r="DP39" s="379" t="str">
        <f ca="1">+IF(OFFSET('Hygiene Data'!$D$12,0,10*ROW('Hygiene Data'!D33))="","",OFFSET('Hygiene Data'!$D$12,0,10*ROW('Hygiene Data'!D33)))</f>
        <v/>
      </c>
      <c r="DQ39" s="379" t="str">
        <f ca="1">+IF(OFFSET('Hygiene Data'!$D$13,0,10*ROW('Hygiene Data'!D33))="","",OFFSET('Hygiene Data'!$D$13,0,10*ROW('Hygiene Data'!D33)))</f>
        <v/>
      </c>
      <c r="DR39" s="379" t="str">
        <f ca="1">+IF(OFFSET('Hygiene Data'!$E$11,0,10*ROW('Hygiene Data'!E33))="","",OFFSET('Hygiene Data'!$E$11,0,10*ROW('Hygiene Data'!E33)))</f>
        <v/>
      </c>
      <c r="DS39" s="379" t="str">
        <f ca="1">+IF(OFFSET('Hygiene Data'!$E$12,0,10*ROW('Hygiene Data'!E33))="","",OFFSET('Hygiene Data'!$E$12,0,10*ROW('Hygiene Data'!E33)))</f>
        <v/>
      </c>
      <c r="DT39" s="379" t="str">
        <f ca="1">+IF(OFFSET('Hygiene Data'!$E$13,0,10*ROW('Hygiene Data'!E33))="","",OFFSET('Hygiene Data'!$E$13,0,10*ROW('Hygiene Data'!E33)))</f>
        <v/>
      </c>
      <c r="DU39" s="379" t="str">
        <f ca="1">+IF(OFFSET('Hygiene Data'!$F$11,0,10*ROW('Hygiene Data'!F33))="","",OFFSET('Hygiene Data'!$F$11,0,10*ROW('Hygiene Data'!F33)))</f>
        <v/>
      </c>
      <c r="DV39" s="379" t="str">
        <f ca="1">+IF(OFFSET('Hygiene Data'!$F$12,0,10*ROW('Hygiene Data'!F33))="","",OFFSET('Hygiene Data'!$F$12,0,10*ROW('Hygiene Data'!F33)))</f>
        <v/>
      </c>
      <c r="DW39" s="379" t="str">
        <f ca="1">+IF(OFFSET('Hygiene Data'!$F$13,0,10*ROW('Hygiene Data'!F33))="","",OFFSET('Hygiene Data'!$F$13,0,10*ROW('Hygiene Data'!F33)))</f>
        <v/>
      </c>
      <c r="DX39" s="379" t="str">
        <f ca="1">+IF(OFFSET('Hygiene Data'!$G$11,0,10*ROW('Hygiene Data'!G33))="","",OFFSET('Hygiene Data'!$G$11,0,10*ROW('Hygiene Data'!G33)))</f>
        <v/>
      </c>
      <c r="DY39" s="379" t="str">
        <f ca="1">+IF(OFFSET('Hygiene Data'!$G$12,0,10*ROW('Hygiene Data'!G33))="","",OFFSET('Hygiene Data'!$G$12,0,10*ROW('Hygiene Data'!G33)))</f>
        <v/>
      </c>
      <c r="DZ39" s="379" t="str">
        <f ca="1">+IF(OFFSET('Hygiene Data'!$G$13,0,10*ROW('Hygiene Data'!G33))="","",OFFSET('Hygiene Data'!$G$13,0,10*ROW('Hygiene Data'!G33)))</f>
        <v/>
      </c>
      <c r="EA39" s="379" t="str">
        <f ca="1">+IF(OFFSET('Hygiene Data'!$H$11,0,10*ROW('Hygiene Data'!H33))="","",OFFSET('Hygiene Data'!$H$11,0,10*ROW('Hygiene Data'!H33)))</f>
        <v/>
      </c>
      <c r="EB39" s="379" t="str">
        <f ca="1">+IF(OFFSET('Hygiene Data'!$H$12,0,10*ROW('Hygiene Data'!H33))="","",OFFSET('Hygiene Data'!$H$12,0,10*ROW('Hygiene Data'!H33)))</f>
        <v/>
      </c>
      <c r="EC39" s="379" t="str">
        <f ca="1">+IF(OFFSET('Hygiene Data'!$H$13,0,10*ROW('Hygiene Data'!H33))="","",OFFSET('Hygiene Data'!$H$13,0,10*ROW('Hygiene Data'!H33)))</f>
        <v/>
      </c>
      <c r="ED39" s="379" t="str">
        <f ca="1">+IF(OFFSET('Hygiene Data'!$I$11,0,10*ROW('Hygiene Data'!I33))="","",OFFSET('Hygiene Data'!$I$11,0,10*ROW('Hygiene Data'!I33)))</f>
        <v/>
      </c>
      <c r="EE39" s="379" t="str">
        <f ca="1">+IF(OFFSET('Hygiene Data'!$I$12,0,10*ROW('Hygiene Data'!I33))="","",OFFSET('Hygiene Data'!$I$12,0,10*ROW('Hygiene Data'!I33)))</f>
        <v/>
      </c>
      <c r="EF39" s="379" t="str">
        <f ca="1">+IF(OFFSET('Hygiene Data'!$I$13,0,10*ROW('Hygiene Data'!I33))="","",OFFSET('Hygiene Data'!$I$13,0,10*ROW('Hygiene Data'!I33)))</f>
        <v/>
      </c>
    </row>
    <row r="40" spans="1:136" x14ac:dyDescent="0.25">
      <c r="A40" s="488" t="str">
        <f ca="1">+IF(OFFSET('Water Data'!$B$2,0,10*ROW('Water Data'!E34))="","",OFFSET('Water Data'!$B$2,0,10*ROW('Water Data'!E34)))</f>
        <v/>
      </c>
      <c r="B40" s="48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5" t="str">
        <f t="shared" ca="1" si="0"/>
        <v/>
      </c>
      <c r="D40" s="51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9" t="str">
        <f ca="1">+IF(OFFSET('Water Data'!$D$27,0,10*ROW('Water Data'!D34))="","",OFFSET('Water Data'!$D$27,0,10*ROW('Water Data'!D34)))</f>
        <v/>
      </c>
      <c r="BT40" s="379" t="str">
        <f ca="1">+IF(OFFSET('Water Data'!$D$28,0,10*ROW('Water Data'!D34))="","",OFFSET('Water Data'!$D$28,0,10*ROW('Water Data'!D34)))</f>
        <v/>
      </c>
      <c r="BU40" s="379" t="str">
        <f ca="1">+IF(OFFSET('Water Data'!$D$29,0,10*ROW('Water Data'!D34))="","",OFFSET('Water Data'!$D$29,0,10*ROW('Water Data'!D34)))</f>
        <v/>
      </c>
      <c r="BV40" s="379" t="str">
        <f ca="1">+IF(OFFSET('Water Data'!$E$27,0,10*ROW('Water Data'!E34))="","",OFFSET('Water Data'!$E$27,0,10*ROW('Water Data'!E34)))</f>
        <v/>
      </c>
      <c r="BW40" s="379" t="str">
        <f ca="1">+IF(OFFSET('Water Data'!$E$28,0,10*ROW('Water Data'!E34))="","",OFFSET('Water Data'!$E$28,0,10*ROW('Water Data'!E34)))</f>
        <v/>
      </c>
      <c r="BX40" s="379" t="str">
        <f ca="1">+IF(OFFSET('Water Data'!$E$29,0,10*ROW('Water Data'!E34))="","",OFFSET('Water Data'!$E$29,0,10*ROW('Water Data'!E34)))</f>
        <v/>
      </c>
      <c r="BY40" s="379" t="str">
        <f ca="1">+IF(OFFSET('Water Data'!$F$27,0,10*ROW('Water Data'!F34))="","",OFFSET('Water Data'!$F$27,0,10*ROW('Water Data'!F34)))</f>
        <v/>
      </c>
      <c r="BZ40" s="379" t="str">
        <f ca="1">+IF(OFFSET('Water Data'!$F$28,0,10*ROW('Water Data'!F34))="","",OFFSET('Water Data'!$F$28,0,10*ROW('Water Data'!F34)))</f>
        <v/>
      </c>
      <c r="CA40" s="379" t="str">
        <f ca="1">+IF(OFFSET('Water Data'!$F$29,0,10*ROW('Water Data'!F34))="","",OFFSET('Water Data'!$F$29,0,10*ROW('Water Data'!F34)))</f>
        <v/>
      </c>
      <c r="CB40" s="379" t="str">
        <f ca="1">+IF(OFFSET('Water Data'!$G$27,0,10*ROW('Water Data'!G34))="","",OFFSET('Water Data'!$G$27,0,10*ROW('Water Data'!G34)))</f>
        <v/>
      </c>
      <c r="CC40" s="379" t="str">
        <f ca="1">+IF(OFFSET('Water Data'!$G$28,0,10*ROW('Water Data'!G34))="","",OFFSET('Water Data'!$G$28,0,10*ROW('Water Data'!G34)))</f>
        <v/>
      </c>
      <c r="CD40" s="379" t="str">
        <f ca="1">+IF(OFFSET('Water Data'!$G$29,0,10*ROW('Water Data'!G34))="","",OFFSET('Water Data'!$G$29,0,10*ROW('Water Data'!G34)))</f>
        <v/>
      </c>
      <c r="CE40" s="379" t="str">
        <f ca="1">+IF(OFFSET('Water Data'!$H$27,0,10*ROW('Water Data'!H34))="","",OFFSET('Water Data'!$H$27,0,10*ROW('Water Data'!H34)))</f>
        <v/>
      </c>
      <c r="CF40" s="379" t="str">
        <f ca="1">+IF(OFFSET('Water Data'!$H$28,0,10*ROW('Water Data'!H34))="","",OFFSET('Water Data'!$H$28,0,10*ROW('Water Data'!H34)))</f>
        <v/>
      </c>
      <c r="CG40" s="379" t="str">
        <f ca="1">+IF(OFFSET('Water Data'!$H$29,0,10*ROW('Water Data'!H34))="","",OFFSET('Water Data'!$H$29,0,10*ROW('Water Data'!H34)))</f>
        <v/>
      </c>
      <c r="CH40" s="379" t="str">
        <f ca="1">+IF(OFFSET('Water Data'!$I$27,0,10*ROW('Water Data'!I34))="","",OFFSET('Water Data'!$I$27,0,10*ROW('Water Data'!I34)))</f>
        <v/>
      </c>
      <c r="CI40" s="379" t="str">
        <f ca="1">+IF(OFFSET('Water Data'!$I$28,0,10*ROW('Water Data'!I34))="","",OFFSET('Water Data'!$I$28,0,10*ROW('Water Data'!I34)))</f>
        <v/>
      </c>
      <c r="CJ40" s="379" t="str">
        <f ca="1">+IF(OFFSET('Water Data'!$I$29,0,10*ROW('Water Data'!I34))="","",OFFSET('Water Data'!$I$29,0,10*ROW('Water Data'!I34)))</f>
        <v/>
      </c>
      <c r="CK40" s="379" t="str">
        <f ca="1">+IF(OFFSET('Sanitation Data'!$D$28,0,10*ROW('Sanitation Data'!D34))="","",OFFSET('Sanitation Data'!$D$28,0,10*ROW('Sanitation Data'!D34)))</f>
        <v/>
      </c>
      <c r="CL40" s="379" t="str">
        <f ca="1">+IF(OFFSET('Sanitation Data'!$D$29,0,10*ROW('Sanitation Data'!D34))="","",OFFSET('Sanitation Data'!$D$29,0,10*ROW('Sanitation Data'!D34)))</f>
        <v/>
      </c>
      <c r="CM40" s="379" t="str">
        <f ca="1">+IF(OFFSET('Sanitation Data'!$D$30,0,10*ROW('Sanitation Data'!D34))="","",OFFSET('Sanitation Data'!$D$30,0,10*ROW('Sanitation Data'!D34)))</f>
        <v/>
      </c>
      <c r="CN40" s="379" t="str">
        <f ca="1">+IF(OFFSET('Sanitation Data'!$D$31,0,10*ROW('Sanitation Data'!D34))="","",OFFSET('Sanitation Data'!$D$31,0,10*ROW('Sanitation Data'!D34)))</f>
        <v/>
      </c>
      <c r="CO40" s="379" t="str">
        <f ca="1">+IF(OFFSET('Sanitation Data'!$D$32,0,10*ROW('Sanitation Data'!D34))="","",OFFSET('Sanitation Data'!$D$32,0,10*ROW('Sanitation Data'!D34)))</f>
        <v/>
      </c>
      <c r="CP40" s="379" t="str">
        <f ca="1">+IF(OFFSET('Sanitation Data'!$E$28,0,10*ROW('Sanitation Data'!E34))="","",OFFSET('Sanitation Data'!$E$28,0,10*ROW('Sanitation Data'!E34)))</f>
        <v/>
      </c>
      <c r="CQ40" s="379" t="str">
        <f ca="1">+IF(OFFSET('Sanitation Data'!$E$29,0,10*ROW('Sanitation Data'!E34))="","",OFFSET('Sanitation Data'!$E$29,0,10*ROW('Sanitation Data'!E34)))</f>
        <v/>
      </c>
      <c r="CR40" s="379" t="str">
        <f ca="1">+IF(OFFSET('Sanitation Data'!$E$30,0,10*ROW('Sanitation Data'!E34))="","",OFFSET('Sanitation Data'!$E$30,0,10*ROW('Sanitation Data'!E34)))</f>
        <v/>
      </c>
      <c r="CS40" s="379" t="str">
        <f ca="1">+IF(OFFSET('Sanitation Data'!$E$31,0,10*ROW('Sanitation Data'!E34))="","",OFFSET('Sanitation Data'!$E$31,0,10*ROW('Sanitation Data'!E34)))</f>
        <v/>
      </c>
      <c r="CT40" s="379" t="str">
        <f ca="1">+IF(OFFSET('Sanitation Data'!$E$32,0,10*ROW('Sanitation Data'!E34))="","",OFFSET('Sanitation Data'!$E$32,0,10*ROW('Sanitation Data'!E34)))</f>
        <v/>
      </c>
      <c r="CU40" s="379" t="str">
        <f ca="1">+IF(OFFSET('Sanitation Data'!$F$28,0,10*ROW('Sanitation Data'!F34))="","",OFFSET('Sanitation Data'!$F$28,0,10*ROW('Sanitation Data'!F34)))</f>
        <v/>
      </c>
      <c r="CV40" s="379" t="str">
        <f ca="1">+IF(OFFSET('Sanitation Data'!$F$29,0,10*ROW('Sanitation Data'!F34))="","",OFFSET('Sanitation Data'!$F$29,0,10*ROW('Sanitation Data'!F34)))</f>
        <v/>
      </c>
      <c r="CW40" s="379" t="str">
        <f ca="1">+IF(OFFSET('Sanitation Data'!$F$30,0,10*ROW('Sanitation Data'!F34))="","",OFFSET('Sanitation Data'!$F$30,0,10*ROW('Sanitation Data'!F34)))</f>
        <v/>
      </c>
      <c r="CX40" s="379" t="str">
        <f ca="1">+IF(OFFSET('Sanitation Data'!$F$31,0,10*ROW('Sanitation Data'!F34))="","",OFFSET('Sanitation Data'!$F$31,0,10*ROW('Sanitation Data'!F34)))</f>
        <v/>
      </c>
      <c r="CY40" s="379" t="str">
        <f ca="1">+IF(OFFSET('Sanitation Data'!$F$32,0,10*ROW('Sanitation Data'!F34))="","",OFFSET('Sanitation Data'!$F$32,0,10*ROW('Sanitation Data'!F34)))</f>
        <v/>
      </c>
      <c r="CZ40" s="379" t="str">
        <f ca="1">+IF(OFFSET('Sanitation Data'!$G$28,0,10*ROW('Sanitation Data'!G34))="","",OFFSET('Sanitation Data'!$G$28,0,10*ROW('Sanitation Data'!G34)))</f>
        <v/>
      </c>
      <c r="DA40" s="379" t="str">
        <f ca="1">+IF(OFFSET('Sanitation Data'!$G$29,0,10*ROW('Sanitation Data'!G34))="","",OFFSET('Sanitation Data'!$G$29,0,10*ROW('Sanitation Data'!G34)))</f>
        <v/>
      </c>
      <c r="DB40" s="379" t="str">
        <f ca="1">+IF(OFFSET('Sanitation Data'!$G$30,0,10*ROW('Sanitation Data'!G34))="","",OFFSET('Sanitation Data'!$G$30,0,10*ROW('Sanitation Data'!G34)))</f>
        <v/>
      </c>
      <c r="DC40" s="379" t="str">
        <f ca="1">+IF(OFFSET('Sanitation Data'!$G$31,0,10*ROW('Sanitation Data'!G34))="","",OFFSET('Sanitation Data'!$G$31,0,10*ROW('Sanitation Data'!G34)))</f>
        <v/>
      </c>
      <c r="DD40" s="379" t="str">
        <f ca="1">+IF(OFFSET('Sanitation Data'!$G$32,0,10*ROW('Sanitation Data'!G34))="","",OFFSET('Sanitation Data'!$G$32,0,10*ROW('Sanitation Data'!G34)))</f>
        <v/>
      </c>
      <c r="DE40" s="379" t="str">
        <f ca="1">+IF(OFFSET('Sanitation Data'!$H$28,0,10*ROW('Sanitation Data'!H34))="","",OFFSET('Sanitation Data'!$H$28,0,10*ROW('Sanitation Data'!H34)))</f>
        <v/>
      </c>
      <c r="DF40" s="379" t="str">
        <f ca="1">+IF(OFFSET('Sanitation Data'!$H$29,0,10*ROW('Sanitation Data'!H34))="","",OFFSET('Sanitation Data'!$H$29,0,10*ROW('Sanitation Data'!H34)))</f>
        <v/>
      </c>
      <c r="DG40" s="379" t="str">
        <f ca="1">+IF(OFFSET('Sanitation Data'!$H$30,0,10*ROW('Sanitation Data'!H34))="","",OFFSET('Sanitation Data'!$H$30,0,10*ROW('Sanitation Data'!H34)))</f>
        <v/>
      </c>
      <c r="DH40" s="379" t="str">
        <f ca="1">+IF(OFFSET('Sanitation Data'!$H$31,0,10*ROW('Sanitation Data'!H34))="","",OFFSET('Sanitation Data'!$H$31,0,10*ROW('Sanitation Data'!H34)))</f>
        <v/>
      </c>
      <c r="DI40" s="379" t="str">
        <f ca="1">+IF(OFFSET('Sanitation Data'!$H$32,0,10*ROW('Sanitation Data'!H34))="","",OFFSET('Sanitation Data'!$H$32,0,10*ROW('Sanitation Data'!H34)))</f>
        <v/>
      </c>
      <c r="DJ40" s="379" t="str">
        <f ca="1">+IF(OFFSET('Sanitation Data'!$I$28,0,10*ROW('Sanitation Data'!I34))="","",OFFSET('Sanitation Data'!$I$28,0,10*ROW('Sanitation Data'!I34)))</f>
        <v/>
      </c>
      <c r="DK40" s="379" t="str">
        <f ca="1">+IF(OFFSET('Sanitation Data'!$I$29,0,10*ROW('Sanitation Data'!I34))="","",OFFSET('Sanitation Data'!$I$29,0,10*ROW('Sanitation Data'!I34)))</f>
        <v/>
      </c>
      <c r="DL40" s="379" t="str">
        <f ca="1">+IF(OFFSET('Sanitation Data'!$I$30,0,10*ROW('Sanitation Data'!I34))="","",OFFSET('Sanitation Data'!$I$30,0,10*ROW('Sanitation Data'!I34)))</f>
        <v/>
      </c>
      <c r="DM40" s="379" t="str">
        <f ca="1">+IF(OFFSET('Sanitation Data'!$I$31,0,10*ROW('Sanitation Data'!I34))="","",OFFSET('Sanitation Data'!$I$31,0,10*ROW('Sanitation Data'!I34)))</f>
        <v/>
      </c>
      <c r="DN40" s="379" t="str">
        <f ca="1">+IF(OFFSET('Sanitation Data'!$I$32,0,10*ROW('Sanitation Data'!I34))="","",OFFSET('Sanitation Data'!$I$32,0,10*ROW('Sanitation Data'!I34)))</f>
        <v/>
      </c>
      <c r="DO40" s="379" t="str">
        <f ca="1">+IF(OFFSET('Hygiene Data'!$D$11,0,10*ROW('Hygiene Data'!D34))="","",OFFSET('Hygiene Data'!$D$11,0,10*ROW('Hygiene Data'!D34)))</f>
        <v/>
      </c>
      <c r="DP40" s="379" t="str">
        <f ca="1">+IF(OFFSET('Hygiene Data'!$D$12,0,10*ROW('Hygiene Data'!D34))="","",OFFSET('Hygiene Data'!$D$12,0,10*ROW('Hygiene Data'!D34)))</f>
        <v/>
      </c>
      <c r="DQ40" s="379" t="str">
        <f ca="1">+IF(OFFSET('Hygiene Data'!$D$13,0,10*ROW('Hygiene Data'!D34))="","",OFFSET('Hygiene Data'!$D$13,0,10*ROW('Hygiene Data'!D34)))</f>
        <v/>
      </c>
      <c r="DR40" s="379" t="str">
        <f ca="1">+IF(OFFSET('Hygiene Data'!$E$11,0,10*ROW('Hygiene Data'!E34))="","",OFFSET('Hygiene Data'!$E$11,0,10*ROW('Hygiene Data'!E34)))</f>
        <v/>
      </c>
      <c r="DS40" s="379" t="str">
        <f ca="1">+IF(OFFSET('Hygiene Data'!$E$12,0,10*ROW('Hygiene Data'!E34))="","",OFFSET('Hygiene Data'!$E$12,0,10*ROW('Hygiene Data'!E34)))</f>
        <v/>
      </c>
      <c r="DT40" s="379" t="str">
        <f ca="1">+IF(OFFSET('Hygiene Data'!$E$13,0,10*ROW('Hygiene Data'!E34))="","",OFFSET('Hygiene Data'!$E$13,0,10*ROW('Hygiene Data'!E34)))</f>
        <v/>
      </c>
      <c r="DU40" s="379" t="str">
        <f ca="1">+IF(OFFSET('Hygiene Data'!$F$11,0,10*ROW('Hygiene Data'!F34))="","",OFFSET('Hygiene Data'!$F$11,0,10*ROW('Hygiene Data'!F34)))</f>
        <v/>
      </c>
      <c r="DV40" s="379" t="str">
        <f ca="1">+IF(OFFSET('Hygiene Data'!$F$12,0,10*ROW('Hygiene Data'!F34))="","",OFFSET('Hygiene Data'!$F$12,0,10*ROW('Hygiene Data'!F34)))</f>
        <v/>
      </c>
      <c r="DW40" s="379" t="str">
        <f ca="1">+IF(OFFSET('Hygiene Data'!$F$13,0,10*ROW('Hygiene Data'!F34))="","",OFFSET('Hygiene Data'!$F$13,0,10*ROW('Hygiene Data'!F34)))</f>
        <v/>
      </c>
      <c r="DX40" s="379" t="str">
        <f ca="1">+IF(OFFSET('Hygiene Data'!$G$11,0,10*ROW('Hygiene Data'!G34))="","",OFFSET('Hygiene Data'!$G$11,0,10*ROW('Hygiene Data'!G34)))</f>
        <v/>
      </c>
      <c r="DY40" s="379" t="str">
        <f ca="1">+IF(OFFSET('Hygiene Data'!$G$12,0,10*ROW('Hygiene Data'!G34))="","",OFFSET('Hygiene Data'!$G$12,0,10*ROW('Hygiene Data'!G34)))</f>
        <v/>
      </c>
      <c r="DZ40" s="379" t="str">
        <f ca="1">+IF(OFFSET('Hygiene Data'!$G$13,0,10*ROW('Hygiene Data'!G34))="","",OFFSET('Hygiene Data'!$G$13,0,10*ROW('Hygiene Data'!G34)))</f>
        <v/>
      </c>
      <c r="EA40" s="379" t="str">
        <f ca="1">+IF(OFFSET('Hygiene Data'!$H$11,0,10*ROW('Hygiene Data'!H34))="","",OFFSET('Hygiene Data'!$H$11,0,10*ROW('Hygiene Data'!H34)))</f>
        <v/>
      </c>
      <c r="EB40" s="379" t="str">
        <f ca="1">+IF(OFFSET('Hygiene Data'!$H$12,0,10*ROW('Hygiene Data'!H34))="","",OFFSET('Hygiene Data'!$H$12,0,10*ROW('Hygiene Data'!H34)))</f>
        <v/>
      </c>
      <c r="EC40" s="379" t="str">
        <f ca="1">+IF(OFFSET('Hygiene Data'!$H$13,0,10*ROW('Hygiene Data'!H34))="","",OFFSET('Hygiene Data'!$H$13,0,10*ROW('Hygiene Data'!H34)))</f>
        <v/>
      </c>
      <c r="ED40" s="379" t="str">
        <f ca="1">+IF(OFFSET('Hygiene Data'!$I$11,0,10*ROW('Hygiene Data'!I34))="","",OFFSET('Hygiene Data'!$I$11,0,10*ROW('Hygiene Data'!I34)))</f>
        <v/>
      </c>
      <c r="EE40" s="379" t="str">
        <f ca="1">+IF(OFFSET('Hygiene Data'!$I$12,0,10*ROW('Hygiene Data'!I34))="","",OFFSET('Hygiene Data'!$I$12,0,10*ROW('Hygiene Data'!I34)))</f>
        <v/>
      </c>
      <c r="EF40" s="379" t="str">
        <f ca="1">+IF(OFFSET('Hygiene Data'!$I$13,0,10*ROW('Hygiene Data'!I34))="","",OFFSET('Hygiene Data'!$I$13,0,10*ROW('Hygiene Data'!I34)))</f>
        <v/>
      </c>
    </row>
    <row r="41" spans="1:136" x14ac:dyDescent="0.25">
      <c r="A41" s="488" t="str">
        <f ca="1">+IF(OFFSET('Water Data'!$B$2,0,10*ROW('Water Data'!E35))="","",OFFSET('Water Data'!$B$2,0,10*ROW('Water Data'!E35)))</f>
        <v/>
      </c>
      <c r="B41" s="48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5" t="str">
        <f t="shared" ca="1" si="0"/>
        <v/>
      </c>
      <c r="D41" s="51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9" t="str">
        <f ca="1">+IF(OFFSET('Water Data'!$D$27,0,10*ROW('Water Data'!D35))="","",OFFSET('Water Data'!$D$27,0,10*ROW('Water Data'!D35)))</f>
        <v/>
      </c>
      <c r="BT41" s="379" t="str">
        <f ca="1">+IF(OFFSET('Water Data'!$D$28,0,10*ROW('Water Data'!D35))="","",OFFSET('Water Data'!$D$28,0,10*ROW('Water Data'!D35)))</f>
        <v/>
      </c>
      <c r="BU41" s="379" t="str">
        <f ca="1">+IF(OFFSET('Water Data'!$D$29,0,10*ROW('Water Data'!D35))="","",OFFSET('Water Data'!$D$29,0,10*ROW('Water Data'!D35)))</f>
        <v/>
      </c>
      <c r="BV41" s="379" t="str">
        <f ca="1">+IF(OFFSET('Water Data'!$E$27,0,10*ROW('Water Data'!E35))="","",OFFSET('Water Data'!$E$27,0,10*ROW('Water Data'!E35)))</f>
        <v/>
      </c>
      <c r="BW41" s="379" t="str">
        <f ca="1">+IF(OFFSET('Water Data'!$E$28,0,10*ROW('Water Data'!E35))="","",OFFSET('Water Data'!$E$28,0,10*ROW('Water Data'!E35)))</f>
        <v/>
      </c>
      <c r="BX41" s="379" t="str">
        <f ca="1">+IF(OFFSET('Water Data'!$E$29,0,10*ROW('Water Data'!E35))="","",OFFSET('Water Data'!$E$29,0,10*ROW('Water Data'!E35)))</f>
        <v/>
      </c>
      <c r="BY41" s="379" t="str">
        <f ca="1">+IF(OFFSET('Water Data'!$F$27,0,10*ROW('Water Data'!F35))="","",OFFSET('Water Data'!$F$27,0,10*ROW('Water Data'!F35)))</f>
        <v/>
      </c>
      <c r="BZ41" s="379" t="str">
        <f ca="1">+IF(OFFSET('Water Data'!$F$28,0,10*ROW('Water Data'!F35))="","",OFFSET('Water Data'!$F$28,0,10*ROW('Water Data'!F35)))</f>
        <v/>
      </c>
      <c r="CA41" s="379" t="str">
        <f ca="1">+IF(OFFSET('Water Data'!$F$29,0,10*ROW('Water Data'!F35))="","",OFFSET('Water Data'!$F$29,0,10*ROW('Water Data'!F35)))</f>
        <v/>
      </c>
      <c r="CB41" s="379" t="str">
        <f ca="1">+IF(OFFSET('Water Data'!$G$27,0,10*ROW('Water Data'!G35))="","",OFFSET('Water Data'!$G$27,0,10*ROW('Water Data'!G35)))</f>
        <v/>
      </c>
      <c r="CC41" s="379" t="str">
        <f ca="1">+IF(OFFSET('Water Data'!$G$28,0,10*ROW('Water Data'!G35))="","",OFFSET('Water Data'!$G$28,0,10*ROW('Water Data'!G35)))</f>
        <v/>
      </c>
      <c r="CD41" s="379" t="str">
        <f ca="1">+IF(OFFSET('Water Data'!$G$29,0,10*ROW('Water Data'!G35))="","",OFFSET('Water Data'!$G$29,0,10*ROW('Water Data'!G35)))</f>
        <v/>
      </c>
      <c r="CE41" s="379" t="str">
        <f ca="1">+IF(OFFSET('Water Data'!$H$27,0,10*ROW('Water Data'!H35))="","",OFFSET('Water Data'!$H$27,0,10*ROW('Water Data'!H35)))</f>
        <v/>
      </c>
      <c r="CF41" s="379" t="str">
        <f ca="1">+IF(OFFSET('Water Data'!$H$28,0,10*ROW('Water Data'!H35))="","",OFFSET('Water Data'!$H$28,0,10*ROW('Water Data'!H35)))</f>
        <v/>
      </c>
      <c r="CG41" s="379" t="str">
        <f ca="1">+IF(OFFSET('Water Data'!$H$29,0,10*ROW('Water Data'!H35))="","",OFFSET('Water Data'!$H$29,0,10*ROW('Water Data'!H35)))</f>
        <v/>
      </c>
      <c r="CH41" s="379" t="str">
        <f ca="1">+IF(OFFSET('Water Data'!$I$27,0,10*ROW('Water Data'!I35))="","",OFFSET('Water Data'!$I$27,0,10*ROW('Water Data'!I35)))</f>
        <v/>
      </c>
      <c r="CI41" s="379" t="str">
        <f ca="1">+IF(OFFSET('Water Data'!$I$28,0,10*ROW('Water Data'!I35))="","",OFFSET('Water Data'!$I$28,0,10*ROW('Water Data'!I35)))</f>
        <v/>
      </c>
      <c r="CJ41" s="379" t="str">
        <f ca="1">+IF(OFFSET('Water Data'!$I$29,0,10*ROW('Water Data'!I35))="","",OFFSET('Water Data'!$I$29,0,10*ROW('Water Data'!I35)))</f>
        <v/>
      </c>
      <c r="CK41" s="379" t="str">
        <f ca="1">+IF(OFFSET('Sanitation Data'!$D$28,0,10*ROW('Sanitation Data'!D35))="","",OFFSET('Sanitation Data'!$D$28,0,10*ROW('Sanitation Data'!D35)))</f>
        <v/>
      </c>
      <c r="CL41" s="379" t="str">
        <f ca="1">+IF(OFFSET('Sanitation Data'!$D$29,0,10*ROW('Sanitation Data'!D35))="","",OFFSET('Sanitation Data'!$D$29,0,10*ROW('Sanitation Data'!D35)))</f>
        <v/>
      </c>
      <c r="CM41" s="379" t="str">
        <f ca="1">+IF(OFFSET('Sanitation Data'!$D$30,0,10*ROW('Sanitation Data'!D35))="","",OFFSET('Sanitation Data'!$D$30,0,10*ROW('Sanitation Data'!D35)))</f>
        <v/>
      </c>
      <c r="CN41" s="379" t="str">
        <f ca="1">+IF(OFFSET('Sanitation Data'!$D$31,0,10*ROW('Sanitation Data'!D35))="","",OFFSET('Sanitation Data'!$D$31,0,10*ROW('Sanitation Data'!D35)))</f>
        <v/>
      </c>
      <c r="CO41" s="379" t="str">
        <f ca="1">+IF(OFFSET('Sanitation Data'!$D$32,0,10*ROW('Sanitation Data'!D35))="","",OFFSET('Sanitation Data'!$D$32,0,10*ROW('Sanitation Data'!D35)))</f>
        <v/>
      </c>
      <c r="CP41" s="379" t="str">
        <f ca="1">+IF(OFFSET('Sanitation Data'!$E$28,0,10*ROW('Sanitation Data'!E35))="","",OFFSET('Sanitation Data'!$E$28,0,10*ROW('Sanitation Data'!E35)))</f>
        <v/>
      </c>
      <c r="CQ41" s="379" t="str">
        <f ca="1">+IF(OFFSET('Sanitation Data'!$E$29,0,10*ROW('Sanitation Data'!E35))="","",OFFSET('Sanitation Data'!$E$29,0,10*ROW('Sanitation Data'!E35)))</f>
        <v/>
      </c>
      <c r="CR41" s="379" t="str">
        <f ca="1">+IF(OFFSET('Sanitation Data'!$E$30,0,10*ROW('Sanitation Data'!E35))="","",OFFSET('Sanitation Data'!$E$30,0,10*ROW('Sanitation Data'!E35)))</f>
        <v/>
      </c>
      <c r="CS41" s="379" t="str">
        <f ca="1">+IF(OFFSET('Sanitation Data'!$E$31,0,10*ROW('Sanitation Data'!E35))="","",OFFSET('Sanitation Data'!$E$31,0,10*ROW('Sanitation Data'!E35)))</f>
        <v/>
      </c>
      <c r="CT41" s="379" t="str">
        <f ca="1">+IF(OFFSET('Sanitation Data'!$E$32,0,10*ROW('Sanitation Data'!E35))="","",OFFSET('Sanitation Data'!$E$32,0,10*ROW('Sanitation Data'!E35)))</f>
        <v/>
      </c>
      <c r="CU41" s="379" t="str">
        <f ca="1">+IF(OFFSET('Sanitation Data'!$F$28,0,10*ROW('Sanitation Data'!F35))="","",OFFSET('Sanitation Data'!$F$28,0,10*ROW('Sanitation Data'!F35)))</f>
        <v/>
      </c>
      <c r="CV41" s="379" t="str">
        <f ca="1">+IF(OFFSET('Sanitation Data'!$F$29,0,10*ROW('Sanitation Data'!F35))="","",OFFSET('Sanitation Data'!$F$29,0,10*ROW('Sanitation Data'!F35)))</f>
        <v/>
      </c>
      <c r="CW41" s="379" t="str">
        <f ca="1">+IF(OFFSET('Sanitation Data'!$F$30,0,10*ROW('Sanitation Data'!F35))="","",OFFSET('Sanitation Data'!$F$30,0,10*ROW('Sanitation Data'!F35)))</f>
        <v/>
      </c>
      <c r="CX41" s="379" t="str">
        <f ca="1">+IF(OFFSET('Sanitation Data'!$F$31,0,10*ROW('Sanitation Data'!F35))="","",OFFSET('Sanitation Data'!$F$31,0,10*ROW('Sanitation Data'!F35)))</f>
        <v/>
      </c>
      <c r="CY41" s="379" t="str">
        <f ca="1">+IF(OFFSET('Sanitation Data'!$F$32,0,10*ROW('Sanitation Data'!F35))="","",OFFSET('Sanitation Data'!$F$32,0,10*ROW('Sanitation Data'!F35)))</f>
        <v/>
      </c>
      <c r="CZ41" s="379" t="str">
        <f ca="1">+IF(OFFSET('Sanitation Data'!$G$28,0,10*ROW('Sanitation Data'!G35))="","",OFFSET('Sanitation Data'!$G$28,0,10*ROW('Sanitation Data'!G35)))</f>
        <v/>
      </c>
      <c r="DA41" s="379" t="str">
        <f ca="1">+IF(OFFSET('Sanitation Data'!$G$29,0,10*ROW('Sanitation Data'!G35))="","",OFFSET('Sanitation Data'!$G$29,0,10*ROW('Sanitation Data'!G35)))</f>
        <v/>
      </c>
      <c r="DB41" s="379" t="str">
        <f ca="1">+IF(OFFSET('Sanitation Data'!$G$30,0,10*ROW('Sanitation Data'!G35))="","",OFFSET('Sanitation Data'!$G$30,0,10*ROW('Sanitation Data'!G35)))</f>
        <v/>
      </c>
      <c r="DC41" s="379" t="str">
        <f ca="1">+IF(OFFSET('Sanitation Data'!$G$31,0,10*ROW('Sanitation Data'!G35))="","",OFFSET('Sanitation Data'!$G$31,0,10*ROW('Sanitation Data'!G35)))</f>
        <v/>
      </c>
      <c r="DD41" s="379" t="str">
        <f ca="1">+IF(OFFSET('Sanitation Data'!$G$32,0,10*ROW('Sanitation Data'!G35))="","",OFFSET('Sanitation Data'!$G$32,0,10*ROW('Sanitation Data'!G35)))</f>
        <v/>
      </c>
      <c r="DE41" s="379" t="str">
        <f ca="1">+IF(OFFSET('Sanitation Data'!$H$28,0,10*ROW('Sanitation Data'!H35))="","",OFFSET('Sanitation Data'!$H$28,0,10*ROW('Sanitation Data'!H35)))</f>
        <v/>
      </c>
      <c r="DF41" s="379" t="str">
        <f ca="1">+IF(OFFSET('Sanitation Data'!$H$29,0,10*ROW('Sanitation Data'!H35))="","",OFFSET('Sanitation Data'!$H$29,0,10*ROW('Sanitation Data'!H35)))</f>
        <v/>
      </c>
      <c r="DG41" s="379" t="str">
        <f ca="1">+IF(OFFSET('Sanitation Data'!$H$30,0,10*ROW('Sanitation Data'!H35))="","",OFFSET('Sanitation Data'!$H$30,0,10*ROW('Sanitation Data'!H35)))</f>
        <v/>
      </c>
      <c r="DH41" s="379" t="str">
        <f ca="1">+IF(OFFSET('Sanitation Data'!$H$31,0,10*ROW('Sanitation Data'!H35))="","",OFFSET('Sanitation Data'!$H$31,0,10*ROW('Sanitation Data'!H35)))</f>
        <v/>
      </c>
      <c r="DI41" s="379" t="str">
        <f ca="1">+IF(OFFSET('Sanitation Data'!$H$32,0,10*ROW('Sanitation Data'!H35))="","",OFFSET('Sanitation Data'!$H$32,0,10*ROW('Sanitation Data'!H35)))</f>
        <v/>
      </c>
      <c r="DJ41" s="379" t="str">
        <f ca="1">+IF(OFFSET('Sanitation Data'!$I$28,0,10*ROW('Sanitation Data'!I35))="","",OFFSET('Sanitation Data'!$I$28,0,10*ROW('Sanitation Data'!I35)))</f>
        <v/>
      </c>
      <c r="DK41" s="379" t="str">
        <f ca="1">+IF(OFFSET('Sanitation Data'!$I$29,0,10*ROW('Sanitation Data'!I35))="","",OFFSET('Sanitation Data'!$I$29,0,10*ROW('Sanitation Data'!I35)))</f>
        <v/>
      </c>
      <c r="DL41" s="379" t="str">
        <f ca="1">+IF(OFFSET('Sanitation Data'!$I$30,0,10*ROW('Sanitation Data'!I35))="","",OFFSET('Sanitation Data'!$I$30,0,10*ROW('Sanitation Data'!I35)))</f>
        <v/>
      </c>
      <c r="DM41" s="379" t="str">
        <f ca="1">+IF(OFFSET('Sanitation Data'!$I$31,0,10*ROW('Sanitation Data'!I35))="","",OFFSET('Sanitation Data'!$I$31,0,10*ROW('Sanitation Data'!I35)))</f>
        <v/>
      </c>
      <c r="DN41" s="379" t="str">
        <f ca="1">+IF(OFFSET('Sanitation Data'!$I$32,0,10*ROW('Sanitation Data'!I35))="","",OFFSET('Sanitation Data'!$I$32,0,10*ROW('Sanitation Data'!I35)))</f>
        <v/>
      </c>
      <c r="DO41" s="379" t="str">
        <f ca="1">+IF(OFFSET('Hygiene Data'!$D$11,0,10*ROW('Hygiene Data'!D35))="","",OFFSET('Hygiene Data'!$D$11,0,10*ROW('Hygiene Data'!D35)))</f>
        <v/>
      </c>
      <c r="DP41" s="379" t="str">
        <f ca="1">+IF(OFFSET('Hygiene Data'!$D$12,0,10*ROW('Hygiene Data'!D35))="","",OFFSET('Hygiene Data'!$D$12,0,10*ROW('Hygiene Data'!D35)))</f>
        <v/>
      </c>
      <c r="DQ41" s="379" t="str">
        <f ca="1">+IF(OFFSET('Hygiene Data'!$D$13,0,10*ROW('Hygiene Data'!D35))="","",OFFSET('Hygiene Data'!$D$13,0,10*ROW('Hygiene Data'!D35)))</f>
        <v/>
      </c>
      <c r="DR41" s="379" t="str">
        <f ca="1">+IF(OFFSET('Hygiene Data'!$E$11,0,10*ROW('Hygiene Data'!E35))="","",OFFSET('Hygiene Data'!$E$11,0,10*ROW('Hygiene Data'!E35)))</f>
        <v/>
      </c>
      <c r="DS41" s="379" t="str">
        <f ca="1">+IF(OFFSET('Hygiene Data'!$E$12,0,10*ROW('Hygiene Data'!E35))="","",OFFSET('Hygiene Data'!$E$12,0,10*ROW('Hygiene Data'!E35)))</f>
        <v/>
      </c>
      <c r="DT41" s="379" t="str">
        <f ca="1">+IF(OFFSET('Hygiene Data'!$E$13,0,10*ROW('Hygiene Data'!E35))="","",OFFSET('Hygiene Data'!$E$13,0,10*ROW('Hygiene Data'!E35)))</f>
        <v/>
      </c>
      <c r="DU41" s="379" t="str">
        <f ca="1">+IF(OFFSET('Hygiene Data'!$F$11,0,10*ROW('Hygiene Data'!F35))="","",OFFSET('Hygiene Data'!$F$11,0,10*ROW('Hygiene Data'!F35)))</f>
        <v/>
      </c>
      <c r="DV41" s="379" t="str">
        <f ca="1">+IF(OFFSET('Hygiene Data'!$F$12,0,10*ROW('Hygiene Data'!F35))="","",OFFSET('Hygiene Data'!$F$12,0,10*ROW('Hygiene Data'!F35)))</f>
        <v/>
      </c>
      <c r="DW41" s="379" t="str">
        <f ca="1">+IF(OFFSET('Hygiene Data'!$F$13,0,10*ROW('Hygiene Data'!F35))="","",OFFSET('Hygiene Data'!$F$13,0,10*ROW('Hygiene Data'!F35)))</f>
        <v/>
      </c>
      <c r="DX41" s="379" t="str">
        <f ca="1">+IF(OFFSET('Hygiene Data'!$G$11,0,10*ROW('Hygiene Data'!G35))="","",OFFSET('Hygiene Data'!$G$11,0,10*ROW('Hygiene Data'!G35)))</f>
        <v/>
      </c>
      <c r="DY41" s="379" t="str">
        <f ca="1">+IF(OFFSET('Hygiene Data'!$G$12,0,10*ROW('Hygiene Data'!G35))="","",OFFSET('Hygiene Data'!$G$12,0,10*ROW('Hygiene Data'!G35)))</f>
        <v/>
      </c>
      <c r="DZ41" s="379" t="str">
        <f ca="1">+IF(OFFSET('Hygiene Data'!$G$13,0,10*ROW('Hygiene Data'!G35))="","",OFFSET('Hygiene Data'!$G$13,0,10*ROW('Hygiene Data'!G35)))</f>
        <v/>
      </c>
      <c r="EA41" s="379" t="str">
        <f ca="1">+IF(OFFSET('Hygiene Data'!$H$11,0,10*ROW('Hygiene Data'!H35))="","",OFFSET('Hygiene Data'!$H$11,0,10*ROW('Hygiene Data'!H35)))</f>
        <v/>
      </c>
      <c r="EB41" s="379" t="str">
        <f ca="1">+IF(OFFSET('Hygiene Data'!$H$12,0,10*ROW('Hygiene Data'!H35))="","",OFFSET('Hygiene Data'!$H$12,0,10*ROW('Hygiene Data'!H35)))</f>
        <v/>
      </c>
      <c r="EC41" s="379" t="str">
        <f ca="1">+IF(OFFSET('Hygiene Data'!$H$13,0,10*ROW('Hygiene Data'!H35))="","",OFFSET('Hygiene Data'!$H$13,0,10*ROW('Hygiene Data'!H35)))</f>
        <v/>
      </c>
      <c r="ED41" s="379" t="str">
        <f ca="1">+IF(OFFSET('Hygiene Data'!$I$11,0,10*ROW('Hygiene Data'!I35))="","",OFFSET('Hygiene Data'!$I$11,0,10*ROW('Hygiene Data'!I35)))</f>
        <v/>
      </c>
      <c r="EE41" s="379" t="str">
        <f ca="1">+IF(OFFSET('Hygiene Data'!$I$12,0,10*ROW('Hygiene Data'!I35))="","",OFFSET('Hygiene Data'!$I$12,0,10*ROW('Hygiene Data'!I35)))</f>
        <v/>
      </c>
      <c r="EF41" s="379" t="str">
        <f ca="1">+IF(OFFSET('Hygiene Data'!$I$13,0,10*ROW('Hygiene Data'!I35))="","",OFFSET('Hygiene Data'!$I$13,0,10*ROW('Hygiene Data'!I35)))</f>
        <v/>
      </c>
    </row>
    <row r="42" spans="1:136" x14ac:dyDescent="0.25">
      <c r="A42" s="488" t="str">
        <f ca="1">+IF(OFFSET('Water Data'!$B$2,0,10*ROW('Water Data'!E36))="","",OFFSET('Water Data'!$B$2,0,10*ROW('Water Data'!E36)))</f>
        <v/>
      </c>
      <c r="B42" s="48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5" t="str">
        <f t="shared" ca="1" si="0"/>
        <v/>
      </c>
      <c r="D42" s="51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9" t="str">
        <f ca="1">+IF(OFFSET('Water Data'!$D$27,0,10*ROW('Water Data'!D36))="","",OFFSET('Water Data'!$D$27,0,10*ROW('Water Data'!D36)))</f>
        <v/>
      </c>
      <c r="BT42" s="379" t="str">
        <f ca="1">+IF(OFFSET('Water Data'!$D$28,0,10*ROW('Water Data'!D36))="","",OFFSET('Water Data'!$D$28,0,10*ROW('Water Data'!D36)))</f>
        <v/>
      </c>
      <c r="BU42" s="379" t="str">
        <f ca="1">+IF(OFFSET('Water Data'!$D$29,0,10*ROW('Water Data'!D36))="","",OFFSET('Water Data'!$D$29,0,10*ROW('Water Data'!D36)))</f>
        <v/>
      </c>
      <c r="BV42" s="379" t="str">
        <f ca="1">+IF(OFFSET('Water Data'!$E$27,0,10*ROW('Water Data'!E36))="","",OFFSET('Water Data'!$E$27,0,10*ROW('Water Data'!E36)))</f>
        <v/>
      </c>
      <c r="BW42" s="379" t="str">
        <f ca="1">+IF(OFFSET('Water Data'!$E$28,0,10*ROW('Water Data'!E36))="","",OFFSET('Water Data'!$E$28,0,10*ROW('Water Data'!E36)))</f>
        <v/>
      </c>
      <c r="BX42" s="379" t="str">
        <f ca="1">+IF(OFFSET('Water Data'!$E$29,0,10*ROW('Water Data'!E36))="","",OFFSET('Water Data'!$E$29,0,10*ROW('Water Data'!E36)))</f>
        <v/>
      </c>
      <c r="BY42" s="379" t="str">
        <f ca="1">+IF(OFFSET('Water Data'!$F$27,0,10*ROW('Water Data'!F36))="","",OFFSET('Water Data'!$F$27,0,10*ROW('Water Data'!F36)))</f>
        <v/>
      </c>
      <c r="BZ42" s="379" t="str">
        <f ca="1">+IF(OFFSET('Water Data'!$F$28,0,10*ROW('Water Data'!F36))="","",OFFSET('Water Data'!$F$28,0,10*ROW('Water Data'!F36)))</f>
        <v/>
      </c>
      <c r="CA42" s="379" t="str">
        <f ca="1">+IF(OFFSET('Water Data'!$F$29,0,10*ROW('Water Data'!F36))="","",OFFSET('Water Data'!$F$29,0,10*ROW('Water Data'!F36)))</f>
        <v/>
      </c>
      <c r="CB42" s="379" t="str">
        <f ca="1">+IF(OFFSET('Water Data'!$G$27,0,10*ROW('Water Data'!G36))="","",OFFSET('Water Data'!$G$27,0,10*ROW('Water Data'!G36)))</f>
        <v/>
      </c>
      <c r="CC42" s="379" t="str">
        <f ca="1">+IF(OFFSET('Water Data'!$G$28,0,10*ROW('Water Data'!G36))="","",OFFSET('Water Data'!$G$28,0,10*ROW('Water Data'!G36)))</f>
        <v/>
      </c>
      <c r="CD42" s="379" t="str">
        <f ca="1">+IF(OFFSET('Water Data'!$G$29,0,10*ROW('Water Data'!G36))="","",OFFSET('Water Data'!$G$29,0,10*ROW('Water Data'!G36)))</f>
        <v/>
      </c>
      <c r="CE42" s="379" t="str">
        <f ca="1">+IF(OFFSET('Water Data'!$H$27,0,10*ROW('Water Data'!H36))="","",OFFSET('Water Data'!$H$27,0,10*ROW('Water Data'!H36)))</f>
        <v/>
      </c>
      <c r="CF42" s="379" t="str">
        <f ca="1">+IF(OFFSET('Water Data'!$H$28,0,10*ROW('Water Data'!H36))="","",OFFSET('Water Data'!$H$28,0,10*ROW('Water Data'!H36)))</f>
        <v/>
      </c>
      <c r="CG42" s="379" t="str">
        <f ca="1">+IF(OFFSET('Water Data'!$H$29,0,10*ROW('Water Data'!H36))="","",OFFSET('Water Data'!$H$29,0,10*ROW('Water Data'!H36)))</f>
        <v/>
      </c>
      <c r="CH42" s="379" t="str">
        <f ca="1">+IF(OFFSET('Water Data'!$I$27,0,10*ROW('Water Data'!I36))="","",OFFSET('Water Data'!$I$27,0,10*ROW('Water Data'!I36)))</f>
        <v/>
      </c>
      <c r="CI42" s="379" t="str">
        <f ca="1">+IF(OFFSET('Water Data'!$I$28,0,10*ROW('Water Data'!I36))="","",OFFSET('Water Data'!$I$28,0,10*ROW('Water Data'!I36)))</f>
        <v/>
      </c>
      <c r="CJ42" s="379" t="str">
        <f ca="1">+IF(OFFSET('Water Data'!$I$29,0,10*ROW('Water Data'!I36))="","",OFFSET('Water Data'!$I$29,0,10*ROW('Water Data'!I36)))</f>
        <v/>
      </c>
      <c r="CK42" s="379" t="str">
        <f ca="1">+IF(OFFSET('Sanitation Data'!$D$28,0,10*ROW('Sanitation Data'!D36))="","",OFFSET('Sanitation Data'!$D$28,0,10*ROW('Sanitation Data'!D36)))</f>
        <v/>
      </c>
      <c r="CL42" s="379" t="str">
        <f ca="1">+IF(OFFSET('Sanitation Data'!$D$29,0,10*ROW('Sanitation Data'!D36))="","",OFFSET('Sanitation Data'!$D$29,0,10*ROW('Sanitation Data'!D36)))</f>
        <v/>
      </c>
      <c r="CM42" s="379" t="str">
        <f ca="1">+IF(OFFSET('Sanitation Data'!$D$30,0,10*ROW('Sanitation Data'!D36))="","",OFFSET('Sanitation Data'!$D$30,0,10*ROW('Sanitation Data'!D36)))</f>
        <v/>
      </c>
      <c r="CN42" s="379" t="str">
        <f ca="1">+IF(OFFSET('Sanitation Data'!$D$31,0,10*ROW('Sanitation Data'!D36))="","",OFFSET('Sanitation Data'!$D$31,0,10*ROW('Sanitation Data'!D36)))</f>
        <v/>
      </c>
      <c r="CO42" s="379" t="str">
        <f ca="1">+IF(OFFSET('Sanitation Data'!$D$32,0,10*ROW('Sanitation Data'!D36))="","",OFFSET('Sanitation Data'!$D$32,0,10*ROW('Sanitation Data'!D36)))</f>
        <v/>
      </c>
      <c r="CP42" s="379" t="str">
        <f ca="1">+IF(OFFSET('Sanitation Data'!$E$28,0,10*ROW('Sanitation Data'!E36))="","",OFFSET('Sanitation Data'!$E$28,0,10*ROW('Sanitation Data'!E36)))</f>
        <v/>
      </c>
      <c r="CQ42" s="379" t="str">
        <f ca="1">+IF(OFFSET('Sanitation Data'!$E$29,0,10*ROW('Sanitation Data'!E36))="","",OFFSET('Sanitation Data'!$E$29,0,10*ROW('Sanitation Data'!E36)))</f>
        <v/>
      </c>
      <c r="CR42" s="379" t="str">
        <f ca="1">+IF(OFFSET('Sanitation Data'!$E$30,0,10*ROW('Sanitation Data'!E36))="","",OFFSET('Sanitation Data'!$E$30,0,10*ROW('Sanitation Data'!E36)))</f>
        <v/>
      </c>
      <c r="CS42" s="379" t="str">
        <f ca="1">+IF(OFFSET('Sanitation Data'!$E$31,0,10*ROW('Sanitation Data'!E36))="","",OFFSET('Sanitation Data'!$E$31,0,10*ROW('Sanitation Data'!E36)))</f>
        <v/>
      </c>
      <c r="CT42" s="379" t="str">
        <f ca="1">+IF(OFFSET('Sanitation Data'!$E$32,0,10*ROW('Sanitation Data'!E36))="","",OFFSET('Sanitation Data'!$E$32,0,10*ROW('Sanitation Data'!E36)))</f>
        <v/>
      </c>
      <c r="CU42" s="379" t="str">
        <f ca="1">+IF(OFFSET('Sanitation Data'!$F$28,0,10*ROW('Sanitation Data'!F36))="","",OFFSET('Sanitation Data'!$F$28,0,10*ROW('Sanitation Data'!F36)))</f>
        <v/>
      </c>
      <c r="CV42" s="379" t="str">
        <f ca="1">+IF(OFFSET('Sanitation Data'!$F$29,0,10*ROW('Sanitation Data'!F36))="","",OFFSET('Sanitation Data'!$F$29,0,10*ROW('Sanitation Data'!F36)))</f>
        <v/>
      </c>
      <c r="CW42" s="379" t="str">
        <f ca="1">+IF(OFFSET('Sanitation Data'!$F$30,0,10*ROW('Sanitation Data'!F36))="","",OFFSET('Sanitation Data'!$F$30,0,10*ROW('Sanitation Data'!F36)))</f>
        <v/>
      </c>
      <c r="CX42" s="379" t="str">
        <f ca="1">+IF(OFFSET('Sanitation Data'!$F$31,0,10*ROW('Sanitation Data'!F36))="","",OFFSET('Sanitation Data'!$F$31,0,10*ROW('Sanitation Data'!F36)))</f>
        <v/>
      </c>
      <c r="CY42" s="379" t="str">
        <f ca="1">+IF(OFFSET('Sanitation Data'!$F$32,0,10*ROW('Sanitation Data'!F36))="","",OFFSET('Sanitation Data'!$F$32,0,10*ROW('Sanitation Data'!F36)))</f>
        <v/>
      </c>
      <c r="CZ42" s="379" t="str">
        <f ca="1">+IF(OFFSET('Sanitation Data'!$G$28,0,10*ROW('Sanitation Data'!G36))="","",OFFSET('Sanitation Data'!$G$28,0,10*ROW('Sanitation Data'!G36)))</f>
        <v/>
      </c>
      <c r="DA42" s="379" t="str">
        <f ca="1">+IF(OFFSET('Sanitation Data'!$G$29,0,10*ROW('Sanitation Data'!G36))="","",OFFSET('Sanitation Data'!$G$29,0,10*ROW('Sanitation Data'!G36)))</f>
        <v/>
      </c>
      <c r="DB42" s="379" t="str">
        <f ca="1">+IF(OFFSET('Sanitation Data'!$G$30,0,10*ROW('Sanitation Data'!G36))="","",OFFSET('Sanitation Data'!$G$30,0,10*ROW('Sanitation Data'!G36)))</f>
        <v/>
      </c>
      <c r="DC42" s="379" t="str">
        <f ca="1">+IF(OFFSET('Sanitation Data'!$G$31,0,10*ROW('Sanitation Data'!G36))="","",OFFSET('Sanitation Data'!$G$31,0,10*ROW('Sanitation Data'!G36)))</f>
        <v/>
      </c>
      <c r="DD42" s="379" t="str">
        <f ca="1">+IF(OFFSET('Sanitation Data'!$G$32,0,10*ROW('Sanitation Data'!G36))="","",OFFSET('Sanitation Data'!$G$32,0,10*ROW('Sanitation Data'!G36)))</f>
        <v/>
      </c>
      <c r="DE42" s="379" t="str">
        <f ca="1">+IF(OFFSET('Sanitation Data'!$H$28,0,10*ROW('Sanitation Data'!H36))="","",OFFSET('Sanitation Data'!$H$28,0,10*ROW('Sanitation Data'!H36)))</f>
        <v/>
      </c>
      <c r="DF42" s="379" t="str">
        <f ca="1">+IF(OFFSET('Sanitation Data'!$H$29,0,10*ROW('Sanitation Data'!H36))="","",OFFSET('Sanitation Data'!$H$29,0,10*ROW('Sanitation Data'!H36)))</f>
        <v/>
      </c>
      <c r="DG42" s="379" t="str">
        <f ca="1">+IF(OFFSET('Sanitation Data'!$H$30,0,10*ROW('Sanitation Data'!H36))="","",OFFSET('Sanitation Data'!$H$30,0,10*ROW('Sanitation Data'!H36)))</f>
        <v/>
      </c>
      <c r="DH42" s="379" t="str">
        <f ca="1">+IF(OFFSET('Sanitation Data'!$H$31,0,10*ROW('Sanitation Data'!H36))="","",OFFSET('Sanitation Data'!$H$31,0,10*ROW('Sanitation Data'!H36)))</f>
        <v/>
      </c>
      <c r="DI42" s="379" t="str">
        <f ca="1">+IF(OFFSET('Sanitation Data'!$H$32,0,10*ROW('Sanitation Data'!H36))="","",OFFSET('Sanitation Data'!$H$32,0,10*ROW('Sanitation Data'!H36)))</f>
        <v/>
      </c>
      <c r="DJ42" s="379" t="str">
        <f ca="1">+IF(OFFSET('Sanitation Data'!$I$28,0,10*ROW('Sanitation Data'!I36))="","",OFFSET('Sanitation Data'!$I$28,0,10*ROW('Sanitation Data'!I36)))</f>
        <v/>
      </c>
      <c r="DK42" s="379" t="str">
        <f ca="1">+IF(OFFSET('Sanitation Data'!$I$29,0,10*ROW('Sanitation Data'!I36))="","",OFFSET('Sanitation Data'!$I$29,0,10*ROW('Sanitation Data'!I36)))</f>
        <v/>
      </c>
      <c r="DL42" s="379" t="str">
        <f ca="1">+IF(OFFSET('Sanitation Data'!$I$30,0,10*ROW('Sanitation Data'!I36))="","",OFFSET('Sanitation Data'!$I$30,0,10*ROW('Sanitation Data'!I36)))</f>
        <v/>
      </c>
      <c r="DM42" s="379" t="str">
        <f ca="1">+IF(OFFSET('Sanitation Data'!$I$31,0,10*ROW('Sanitation Data'!I36))="","",OFFSET('Sanitation Data'!$I$31,0,10*ROW('Sanitation Data'!I36)))</f>
        <v/>
      </c>
      <c r="DN42" s="379" t="str">
        <f ca="1">+IF(OFFSET('Sanitation Data'!$I$32,0,10*ROW('Sanitation Data'!I36))="","",OFFSET('Sanitation Data'!$I$32,0,10*ROW('Sanitation Data'!I36)))</f>
        <v/>
      </c>
      <c r="DO42" s="379" t="str">
        <f ca="1">+IF(OFFSET('Hygiene Data'!$D$11,0,10*ROW('Hygiene Data'!D36))="","",OFFSET('Hygiene Data'!$D$11,0,10*ROW('Hygiene Data'!D36)))</f>
        <v/>
      </c>
      <c r="DP42" s="379" t="str">
        <f ca="1">+IF(OFFSET('Hygiene Data'!$D$12,0,10*ROW('Hygiene Data'!D36))="","",OFFSET('Hygiene Data'!$D$12,0,10*ROW('Hygiene Data'!D36)))</f>
        <v/>
      </c>
      <c r="DQ42" s="379" t="str">
        <f ca="1">+IF(OFFSET('Hygiene Data'!$D$13,0,10*ROW('Hygiene Data'!D36))="","",OFFSET('Hygiene Data'!$D$13,0,10*ROW('Hygiene Data'!D36)))</f>
        <v/>
      </c>
      <c r="DR42" s="379" t="str">
        <f ca="1">+IF(OFFSET('Hygiene Data'!$E$11,0,10*ROW('Hygiene Data'!E36))="","",OFFSET('Hygiene Data'!$E$11,0,10*ROW('Hygiene Data'!E36)))</f>
        <v/>
      </c>
      <c r="DS42" s="379" t="str">
        <f ca="1">+IF(OFFSET('Hygiene Data'!$E$12,0,10*ROW('Hygiene Data'!E36))="","",OFFSET('Hygiene Data'!$E$12,0,10*ROW('Hygiene Data'!E36)))</f>
        <v/>
      </c>
      <c r="DT42" s="379" t="str">
        <f ca="1">+IF(OFFSET('Hygiene Data'!$E$13,0,10*ROW('Hygiene Data'!E36))="","",OFFSET('Hygiene Data'!$E$13,0,10*ROW('Hygiene Data'!E36)))</f>
        <v/>
      </c>
      <c r="DU42" s="379" t="str">
        <f ca="1">+IF(OFFSET('Hygiene Data'!$F$11,0,10*ROW('Hygiene Data'!F36))="","",OFFSET('Hygiene Data'!$F$11,0,10*ROW('Hygiene Data'!F36)))</f>
        <v/>
      </c>
      <c r="DV42" s="379" t="str">
        <f ca="1">+IF(OFFSET('Hygiene Data'!$F$12,0,10*ROW('Hygiene Data'!F36))="","",OFFSET('Hygiene Data'!$F$12,0,10*ROW('Hygiene Data'!F36)))</f>
        <v/>
      </c>
      <c r="DW42" s="379" t="str">
        <f ca="1">+IF(OFFSET('Hygiene Data'!$F$13,0,10*ROW('Hygiene Data'!F36))="","",OFFSET('Hygiene Data'!$F$13,0,10*ROW('Hygiene Data'!F36)))</f>
        <v/>
      </c>
      <c r="DX42" s="379" t="str">
        <f ca="1">+IF(OFFSET('Hygiene Data'!$G$11,0,10*ROW('Hygiene Data'!G36))="","",OFFSET('Hygiene Data'!$G$11,0,10*ROW('Hygiene Data'!G36)))</f>
        <v/>
      </c>
      <c r="DY42" s="379" t="str">
        <f ca="1">+IF(OFFSET('Hygiene Data'!$G$12,0,10*ROW('Hygiene Data'!G36))="","",OFFSET('Hygiene Data'!$G$12,0,10*ROW('Hygiene Data'!G36)))</f>
        <v/>
      </c>
      <c r="DZ42" s="379" t="str">
        <f ca="1">+IF(OFFSET('Hygiene Data'!$G$13,0,10*ROW('Hygiene Data'!G36))="","",OFFSET('Hygiene Data'!$G$13,0,10*ROW('Hygiene Data'!G36)))</f>
        <v/>
      </c>
      <c r="EA42" s="379" t="str">
        <f ca="1">+IF(OFFSET('Hygiene Data'!$H$11,0,10*ROW('Hygiene Data'!H36))="","",OFFSET('Hygiene Data'!$H$11,0,10*ROW('Hygiene Data'!H36)))</f>
        <v/>
      </c>
      <c r="EB42" s="379" t="str">
        <f ca="1">+IF(OFFSET('Hygiene Data'!$H$12,0,10*ROW('Hygiene Data'!H36))="","",OFFSET('Hygiene Data'!$H$12,0,10*ROW('Hygiene Data'!H36)))</f>
        <v/>
      </c>
      <c r="EC42" s="379" t="str">
        <f ca="1">+IF(OFFSET('Hygiene Data'!$H$13,0,10*ROW('Hygiene Data'!H36))="","",OFFSET('Hygiene Data'!$H$13,0,10*ROW('Hygiene Data'!H36)))</f>
        <v/>
      </c>
      <c r="ED42" s="379" t="str">
        <f ca="1">+IF(OFFSET('Hygiene Data'!$I$11,0,10*ROW('Hygiene Data'!I36))="","",OFFSET('Hygiene Data'!$I$11,0,10*ROW('Hygiene Data'!I36)))</f>
        <v/>
      </c>
      <c r="EE42" s="379" t="str">
        <f ca="1">+IF(OFFSET('Hygiene Data'!$I$12,0,10*ROW('Hygiene Data'!I36))="","",OFFSET('Hygiene Data'!$I$12,0,10*ROW('Hygiene Data'!I36)))</f>
        <v/>
      </c>
      <c r="EF42" s="379" t="str">
        <f ca="1">+IF(OFFSET('Hygiene Data'!$I$13,0,10*ROW('Hygiene Data'!I36))="","",OFFSET('Hygiene Data'!$I$13,0,10*ROW('Hygiene Data'!I36)))</f>
        <v/>
      </c>
    </row>
    <row r="43" spans="1:136" x14ac:dyDescent="0.25">
      <c r="A43" s="488" t="str">
        <f ca="1">+IF(OFFSET('Water Data'!$B$2,0,10*ROW('Water Data'!E37))="","",OFFSET('Water Data'!$B$2,0,10*ROW('Water Data'!E37)))</f>
        <v/>
      </c>
      <c r="B43" s="48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5" t="str">
        <f t="shared" ca="1" si="0"/>
        <v/>
      </c>
      <c r="D43" s="51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9" t="str">
        <f ca="1">+IF(OFFSET('Water Data'!$D$27,0,10*ROW('Water Data'!D37))="","",OFFSET('Water Data'!$D$27,0,10*ROW('Water Data'!D37)))</f>
        <v/>
      </c>
      <c r="BT43" s="379" t="str">
        <f ca="1">+IF(OFFSET('Water Data'!$D$28,0,10*ROW('Water Data'!D37))="","",OFFSET('Water Data'!$D$28,0,10*ROW('Water Data'!D37)))</f>
        <v/>
      </c>
      <c r="BU43" s="379" t="str">
        <f ca="1">+IF(OFFSET('Water Data'!$D$29,0,10*ROW('Water Data'!D37))="","",OFFSET('Water Data'!$D$29,0,10*ROW('Water Data'!D37)))</f>
        <v/>
      </c>
      <c r="BV43" s="379" t="str">
        <f ca="1">+IF(OFFSET('Water Data'!$E$27,0,10*ROW('Water Data'!E37))="","",OFFSET('Water Data'!$E$27,0,10*ROW('Water Data'!E37)))</f>
        <v/>
      </c>
      <c r="BW43" s="379" t="str">
        <f ca="1">+IF(OFFSET('Water Data'!$E$28,0,10*ROW('Water Data'!E37))="","",OFFSET('Water Data'!$E$28,0,10*ROW('Water Data'!E37)))</f>
        <v/>
      </c>
      <c r="BX43" s="379" t="str">
        <f ca="1">+IF(OFFSET('Water Data'!$E$29,0,10*ROW('Water Data'!E37))="","",OFFSET('Water Data'!$E$29,0,10*ROW('Water Data'!E37)))</f>
        <v/>
      </c>
      <c r="BY43" s="379" t="str">
        <f ca="1">+IF(OFFSET('Water Data'!$F$27,0,10*ROW('Water Data'!F37))="","",OFFSET('Water Data'!$F$27,0,10*ROW('Water Data'!F37)))</f>
        <v/>
      </c>
      <c r="BZ43" s="379" t="str">
        <f ca="1">+IF(OFFSET('Water Data'!$F$28,0,10*ROW('Water Data'!F37))="","",OFFSET('Water Data'!$F$28,0,10*ROW('Water Data'!F37)))</f>
        <v/>
      </c>
      <c r="CA43" s="379" t="str">
        <f ca="1">+IF(OFFSET('Water Data'!$F$29,0,10*ROW('Water Data'!F37))="","",OFFSET('Water Data'!$F$29,0,10*ROW('Water Data'!F37)))</f>
        <v/>
      </c>
      <c r="CB43" s="379" t="str">
        <f ca="1">+IF(OFFSET('Water Data'!$G$27,0,10*ROW('Water Data'!G37))="","",OFFSET('Water Data'!$G$27,0,10*ROW('Water Data'!G37)))</f>
        <v/>
      </c>
      <c r="CC43" s="379" t="str">
        <f ca="1">+IF(OFFSET('Water Data'!$G$28,0,10*ROW('Water Data'!G37))="","",OFFSET('Water Data'!$G$28,0,10*ROW('Water Data'!G37)))</f>
        <v/>
      </c>
      <c r="CD43" s="379" t="str">
        <f ca="1">+IF(OFFSET('Water Data'!$G$29,0,10*ROW('Water Data'!G37))="","",OFFSET('Water Data'!$G$29,0,10*ROW('Water Data'!G37)))</f>
        <v/>
      </c>
      <c r="CE43" s="379" t="str">
        <f ca="1">+IF(OFFSET('Water Data'!$H$27,0,10*ROW('Water Data'!H37))="","",OFFSET('Water Data'!$H$27,0,10*ROW('Water Data'!H37)))</f>
        <v/>
      </c>
      <c r="CF43" s="379" t="str">
        <f ca="1">+IF(OFFSET('Water Data'!$H$28,0,10*ROW('Water Data'!H37))="","",OFFSET('Water Data'!$H$28,0,10*ROW('Water Data'!H37)))</f>
        <v/>
      </c>
      <c r="CG43" s="379" t="str">
        <f ca="1">+IF(OFFSET('Water Data'!$H$29,0,10*ROW('Water Data'!H37))="","",OFFSET('Water Data'!$H$29,0,10*ROW('Water Data'!H37)))</f>
        <v/>
      </c>
      <c r="CH43" s="379" t="str">
        <f ca="1">+IF(OFFSET('Water Data'!$I$27,0,10*ROW('Water Data'!I37))="","",OFFSET('Water Data'!$I$27,0,10*ROW('Water Data'!I37)))</f>
        <v/>
      </c>
      <c r="CI43" s="379" t="str">
        <f ca="1">+IF(OFFSET('Water Data'!$I$28,0,10*ROW('Water Data'!I37))="","",OFFSET('Water Data'!$I$28,0,10*ROW('Water Data'!I37)))</f>
        <v/>
      </c>
      <c r="CJ43" s="379" t="str">
        <f ca="1">+IF(OFFSET('Water Data'!$I$29,0,10*ROW('Water Data'!I37))="","",OFFSET('Water Data'!$I$29,0,10*ROW('Water Data'!I37)))</f>
        <v/>
      </c>
      <c r="CK43" s="379" t="str">
        <f ca="1">+IF(OFFSET('Sanitation Data'!$D$28,0,10*ROW('Sanitation Data'!D37))="","",OFFSET('Sanitation Data'!$D$28,0,10*ROW('Sanitation Data'!D37)))</f>
        <v/>
      </c>
      <c r="CL43" s="379" t="str">
        <f ca="1">+IF(OFFSET('Sanitation Data'!$D$29,0,10*ROW('Sanitation Data'!D37))="","",OFFSET('Sanitation Data'!$D$29,0,10*ROW('Sanitation Data'!D37)))</f>
        <v/>
      </c>
      <c r="CM43" s="379" t="str">
        <f ca="1">+IF(OFFSET('Sanitation Data'!$D$30,0,10*ROW('Sanitation Data'!D37))="","",OFFSET('Sanitation Data'!$D$30,0,10*ROW('Sanitation Data'!D37)))</f>
        <v/>
      </c>
      <c r="CN43" s="379" t="str">
        <f ca="1">+IF(OFFSET('Sanitation Data'!$D$31,0,10*ROW('Sanitation Data'!D37))="","",OFFSET('Sanitation Data'!$D$31,0,10*ROW('Sanitation Data'!D37)))</f>
        <v/>
      </c>
      <c r="CO43" s="379" t="str">
        <f ca="1">+IF(OFFSET('Sanitation Data'!$D$32,0,10*ROW('Sanitation Data'!D37))="","",OFFSET('Sanitation Data'!$D$32,0,10*ROW('Sanitation Data'!D37)))</f>
        <v/>
      </c>
      <c r="CP43" s="379" t="str">
        <f ca="1">+IF(OFFSET('Sanitation Data'!$E$28,0,10*ROW('Sanitation Data'!E37))="","",OFFSET('Sanitation Data'!$E$28,0,10*ROW('Sanitation Data'!E37)))</f>
        <v/>
      </c>
      <c r="CQ43" s="379" t="str">
        <f ca="1">+IF(OFFSET('Sanitation Data'!$E$29,0,10*ROW('Sanitation Data'!E37))="","",OFFSET('Sanitation Data'!$E$29,0,10*ROW('Sanitation Data'!E37)))</f>
        <v/>
      </c>
      <c r="CR43" s="379" t="str">
        <f ca="1">+IF(OFFSET('Sanitation Data'!$E$30,0,10*ROW('Sanitation Data'!E37))="","",OFFSET('Sanitation Data'!$E$30,0,10*ROW('Sanitation Data'!E37)))</f>
        <v/>
      </c>
      <c r="CS43" s="379" t="str">
        <f ca="1">+IF(OFFSET('Sanitation Data'!$E$31,0,10*ROW('Sanitation Data'!E37))="","",OFFSET('Sanitation Data'!$E$31,0,10*ROW('Sanitation Data'!E37)))</f>
        <v/>
      </c>
      <c r="CT43" s="379" t="str">
        <f ca="1">+IF(OFFSET('Sanitation Data'!$E$32,0,10*ROW('Sanitation Data'!E37))="","",OFFSET('Sanitation Data'!$E$32,0,10*ROW('Sanitation Data'!E37)))</f>
        <v/>
      </c>
      <c r="CU43" s="379" t="str">
        <f ca="1">+IF(OFFSET('Sanitation Data'!$F$28,0,10*ROW('Sanitation Data'!F37))="","",OFFSET('Sanitation Data'!$F$28,0,10*ROW('Sanitation Data'!F37)))</f>
        <v/>
      </c>
      <c r="CV43" s="379" t="str">
        <f ca="1">+IF(OFFSET('Sanitation Data'!$F$29,0,10*ROW('Sanitation Data'!F37))="","",OFFSET('Sanitation Data'!$F$29,0,10*ROW('Sanitation Data'!F37)))</f>
        <v/>
      </c>
      <c r="CW43" s="379" t="str">
        <f ca="1">+IF(OFFSET('Sanitation Data'!$F$30,0,10*ROW('Sanitation Data'!F37))="","",OFFSET('Sanitation Data'!$F$30,0,10*ROW('Sanitation Data'!F37)))</f>
        <v/>
      </c>
      <c r="CX43" s="379" t="str">
        <f ca="1">+IF(OFFSET('Sanitation Data'!$F$31,0,10*ROW('Sanitation Data'!F37))="","",OFFSET('Sanitation Data'!$F$31,0,10*ROW('Sanitation Data'!F37)))</f>
        <v/>
      </c>
      <c r="CY43" s="379" t="str">
        <f ca="1">+IF(OFFSET('Sanitation Data'!$F$32,0,10*ROW('Sanitation Data'!F37))="","",OFFSET('Sanitation Data'!$F$32,0,10*ROW('Sanitation Data'!F37)))</f>
        <v/>
      </c>
      <c r="CZ43" s="379" t="str">
        <f ca="1">+IF(OFFSET('Sanitation Data'!$G$28,0,10*ROW('Sanitation Data'!G37))="","",OFFSET('Sanitation Data'!$G$28,0,10*ROW('Sanitation Data'!G37)))</f>
        <v/>
      </c>
      <c r="DA43" s="379" t="str">
        <f ca="1">+IF(OFFSET('Sanitation Data'!$G$29,0,10*ROW('Sanitation Data'!G37))="","",OFFSET('Sanitation Data'!$G$29,0,10*ROW('Sanitation Data'!G37)))</f>
        <v/>
      </c>
      <c r="DB43" s="379" t="str">
        <f ca="1">+IF(OFFSET('Sanitation Data'!$G$30,0,10*ROW('Sanitation Data'!G37))="","",OFFSET('Sanitation Data'!$G$30,0,10*ROW('Sanitation Data'!G37)))</f>
        <v/>
      </c>
      <c r="DC43" s="379" t="str">
        <f ca="1">+IF(OFFSET('Sanitation Data'!$G$31,0,10*ROW('Sanitation Data'!G37))="","",OFFSET('Sanitation Data'!$G$31,0,10*ROW('Sanitation Data'!G37)))</f>
        <v/>
      </c>
      <c r="DD43" s="379" t="str">
        <f ca="1">+IF(OFFSET('Sanitation Data'!$G$32,0,10*ROW('Sanitation Data'!G37))="","",OFFSET('Sanitation Data'!$G$32,0,10*ROW('Sanitation Data'!G37)))</f>
        <v/>
      </c>
      <c r="DE43" s="379" t="str">
        <f ca="1">+IF(OFFSET('Sanitation Data'!$H$28,0,10*ROW('Sanitation Data'!H37))="","",OFFSET('Sanitation Data'!$H$28,0,10*ROW('Sanitation Data'!H37)))</f>
        <v/>
      </c>
      <c r="DF43" s="379" t="str">
        <f ca="1">+IF(OFFSET('Sanitation Data'!$H$29,0,10*ROW('Sanitation Data'!H37))="","",OFFSET('Sanitation Data'!$H$29,0,10*ROW('Sanitation Data'!H37)))</f>
        <v/>
      </c>
      <c r="DG43" s="379" t="str">
        <f ca="1">+IF(OFFSET('Sanitation Data'!$H$30,0,10*ROW('Sanitation Data'!H37))="","",OFFSET('Sanitation Data'!$H$30,0,10*ROW('Sanitation Data'!H37)))</f>
        <v/>
      </c>
      <c r="DH43" s="379" t="str">
        <f ca="1">+IF(OFFSET('Sanitation Data'!$H$31,0,10*ROW('Sanitation Data'!H37))="","",OFFSET('Sanitation Data'!$H$31,0,10*ROW('Sanitation Data'!H37)))</f>
        <v/>
      </c>
      <c r="DI43" s="379" t="str">
        <f ca="1">+IF(OFFSET('Sanitation Data'!$H$32,0,10*ROW('Sanitation Data'!H37))="","",OFFSET('Sanitation Data'!$H$32,0,10*ROW('Sanitation Data'!H37)))</f>
        <v/>
      </c>
      <c r="DJ43" s="379" t="str">
        <f ca="1">+IF(OFFSET('Sanitation Data'!$I$28,0,10*ROW('Sanitation Data'!I37))="","",OFFSET('Sanitation Data'!$I$28,0,10*ROW('Sanitation Data'!I37)))</f>
        <v/>
      </c>
      <c r="DK43" s="379" t="str">
        <f ca="1">+IF(OFFSET('Sanitation Data'!$I$29,0,10*ROW('Sanitation Data'!I37))="","",OFFSET('Sanitation Data'!$I$29,0,10*ROW('Sanitation Data'!I37)))</f>
        <v/>
      </c>
      <c r="DL43" s="379" t="str">
        <f ca="1">+IF(OFFSET('Sanitation Data'!$I$30,0,10*ROW('Sanitation Data'!I37))="","",OFFSET('Sanitation Data'!$I$30,0,10*ROW('Sanitation Data'!I37)))</f>
        <v/>
      </c>
      <c r="DM43" s="379" t="str">
        <f ca="1">+IF(OFFSET('Sanitation Data'!$I$31,0,10*ROW('Sanitation Data'!I37))="","",OFFSET('Sanitation Data'!$I$31,0,10*ROW('Sanitation Data'!I37)))</f>
        <v/>
      </c>
      <c r="DN43" s="379" t="str">
        <f ca="1">+IF(OFFSET('Sanitation Data'!$I$32,0,10*ROW('Sanitation Data'!I37))="","",OFFSET('Sanitation Data'!$I$32,0,10*ROW('Sanitation Data'!I37)))</f>
        <v/>
      </c>
      <c r="DO43" s="379" t="str">
        <f ca="1">+IF(OFFSET('Hygiene Data'!$D$11,0,10*ROW('Hygiene Data'!D37))="","",OFFSET('Hygiene Data'!$D$11,0,10*ROW('Hygiene Data'!D37)))</f>
        <v/>
      </c>
      <c r="DP43" s="379" t="str">
        <f ca="1">+IF(OFFSET('Hygiene Data'!$D$12,0,10*ROW('Hygiene Data'!D37))="","",OFFSET('Hygiene Data'!$D$12,0,10*ROW('Hygiene Data'!D37)))</f>
        <v/>
      </c>
      <c r="DQ43" s="379" t="str">
        <f ca="1">+IF(OFFSET('Hygiene Data'!$D$13,0,10*ROW('Hygiene Data'!D37))="","",OFFSET('Hygiene Data'!$D$13,0,10*ROW('Hygiene Data'!D37)))</f>
        <v/>
      </c>
      <c r="DR43" s="379" t="str">
        <f ca="1">+IF(OFFSET('Hygiene Data'!$E$11,0,10*ROW('Hygiene Data'!E37))="","",OFFSET('Hygiene Data'!$E$11,0,10*ROW('Hygiene Data'!E37)))</f>
        <v/>
      </c>
      <c r="DS43" s="379" t="str">
        <f ca="1">+IF(OFFSET('Hygiene Data'!$E$12,0,10*ROW('Hygiene Data'!E37))="","",OFFSET('Hygiene Data'!$E$12,0,10*ROW('Hygiene Data'!E37)))</f>
        <v/>
      </c>
      <c r="DT43" s="379" t="str">
        <f ca="1">+IF(OFFSET('Hygiene Data'!$E$13,0,10*ROW('Hygiene Data'!E37))="","",OFFSET('Hygiene Data'!$E$13,0,10*ROW('Hygiene Data'!E37)))</f>
        <v/>
      </c>
      <c r="DU43" s="379" t="str">
        <f ca="1">+IF(OFFSET('Hygiene Data'!$F$11,0,10*ROW('Hygiene Data'!F37))="","",OFFSET('Hygiene Data'!$F$11,0,10*ROW('Hygiene Data'!F37)))</f>
        <v/>
      </c>
      <c r="DV43" s="379" t="str">
        <f ca="1">+IF(OFFSET('Hygiene Data'!$F$12,0,10*ROW('Hygiene Data'!F37))="","",OFFSET('Hygiene Data'!$F$12,0,10*ROW('Hygiene Data'!F37)))</f>
        <v/>
      </c>
      <c r="DW43" s="379" t="str">
        <f ca="1">+IF(OFFSET('Hygiene Data'!$F$13,0,10*ROW('Hygiene Data'!F37))="","",OFFSET('Hygiene Data'!$F$13,0,10*ROW('Hygiene Data'!F37)))</f>
        <v/>
      </c>
      <c r="DX43" s="379" t="str">
        <f ca="1">+IF(OFFSET('Hygiene Data'!$G$11,0,10*ROW('Hygiene Data'!G37))="","",OFFSET('Hygiene Data'!$G$11,0,10*ROW('Hygiene Data'!G37)))</f>
        <v/>
      </c>
      <c r="DY43" s="379" t="str">
        <f ca="1">+IF(OFFSET('Hygiene Data'!$G$12,0,10*ROW('Hygiene Data'!G37))="","",OFFSET('Hygiene Data'!$G$12,0,10*ROW('Hygiene Data'!G37)))</f>
        <v/>
      </c>
      <c r="DZ43" s="379" t="str">
        <f ca="1">+IF(OFFSET('Hygiene Data'!$G$13,0,10*ROW('Hygiene Data'!G37))="","",OFFSET('Hygiene Data'!$G$13,0,10*ROW('Hygiene Data'!G37)))</f>
        <v/>
      </c>
      <c r="EA43" s="379" t="str">
        <f ca="1">+IF(OFFSET('Hygiene Data'!$H$11,0,10*ROW('Hygiene Data'!H37))="","",OFFSET('Hygiene Data'!$H$11,0,10*ROW('Hygiene Data'!H37)))</f>
        <v/>
      </c>
      <c r="EB43" s="379" t="str">
        <f ca="1">+IF(OFFSET('Hygiene Data'!$H$12,0,10*ROW('Hygiene Data'!H37))="","",OFFSET('Hygiene Data'!$H$12,0,10*ROW('Hygiene Data'!H37)))</f>
        <v/>
      </c>
      <c r="EC43" s="379" t="str">
        <f ca="1">+IF(OFFSET('Hygiene Data'!$H$13,0,10*ROW('Hygiene Data'!H37))="","",OFFSET('Hygiene Data'!$H$13,0,10*ROW('Hygiene Data'!H37)))</f>
        <v/>
      </c>
      <c r="ED43" s="379" t="str">
        <f ca="1">+IF(OFFSET('Hygiene Data'!$I$11,0,10*ROW('Hygiene Data'!I37))="","",OFFSET('Hygiene Data'!$I$11,0,10*ROW('Hygiene Data'!I37)))</f>
        <v/>
      </c>
      <c r="EE43" s="379" t="str">
        <f ca="1">+IF(OFFSET('Hygiene Data'!$I$12,0,10*ROW('Hygiene Data'!I37))="","",OFFSET('Hygiene Data'!$I$12,0,10*ROW('Hygiene Data'!I37)))</f>
        <v/>
      </c>
      <c r="EF43" s="379" t="str">
        <f ca="1">+IF(OFFSET('Hygiene Data'!$I$13,0,10*ROW('Hygiene Data'!I37))="","",OFFSET('Hygiene Data'!$I$13,0,10*ROW('Hygiene Data'!I37)))</f>
        <v/>
      </c>
    </row>
    <row r="44" spans="1:136" x14ac:dyDescent="0.25">
      <c r="A44" s="488" t="str">
        <f ca="1">+IF(OFFSET('Water Data'!$B$2,0,10*ROW('Water Data'!E38))="","",OFFSET('Water Data'!$B$2,0,10*ROW('Water Data'!E38)))</f>
        <v/>
      </c>
      <c r="B44" s="48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5" t="str">
        <f t="shared" ca="1" si="0"/>
        <v/>
      </c>
      <c r="D44" s="51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9" t="str">
        <f ca="1">+IF(OFFSET('Water Data'!$D$27,0,10*ROW('Water Data'!D38))="","",OFFSET('Water Data'!$D$27,0,10*ROW('Water Data'!D38)))</f>
        <v/>
      </c>
      <c r="BT44" s="379" t="str">
        <f ca="1">+IF(OFFSET('Water Data'!$D$28,0,10*ROW('Water Data'!D38))="","",OFFSET('Water Data'!$D$28,0,10*ROW('Water Data'!D38)))</f>
        <v/>
      </c>
      <c r="BU44" s="379" t="str">
        <f ca="1">+IF(OFFSET('Water Data'!$D$29,0,10*ROW('Water Data'!D38))="","",OFFSET('Water Data'!$D$29,0,10*ROW('Water Data'!D38)))</f>
        <v/>
      </c>
      <c r="BV44" s="379" t="str">
        <f ca="1">+IF(OFFSET('Water Data'!$E$27,0,10*ROW('Water Data'!E38))="","",OFFSET('Water Data'!$E$27,0,10*ROW('Water Data'!E38)))</f>
        <v/>
      </c>
      <c r="BW44" s="379" t="str">
        <f ca="1">+IF(OFFSET('Water Data'!$E$28,0,10*ROW('Water Data'!E38))="","",OFFSET('Water Data'!$E$28,0,10*ROW('Water Data'!E38)))</f>
        <v/>
      </c>
      <c r="BX44" s="379" t="str">
        <f ca="1">+IF(OFFSET('Water Data'!$E$29,0,10*ROW('Water Data'!E38))="","",OFFSET('Water Data'!$E$29,0,10*ROW('Water Data'!E38)))</f>
        <v/>
      </c>
      <c r="BY44" s="379" t="str">
        <f ca="1">+IF(OFFSET('Water Data'!$F$27,0,10*ROW('Water Data'!F38))="","",OFFSET('Water Data'!$F$27,0,10*ROW('Water Data'!F38)))</f>
        <v/>
      </c>
      <c r="BZ44" s="379" t="str">
        <f ca="1">+IF(OFFSET('Water Data'!$F$28,0,10*ROW('Water Data'!F38))="","",OFFSET('Water Data'!$F$28,0,10*ROW('Water Data'!F38)))</f>
        <v/>
      </c>
      <c r="CA44" s="379" t="str">
        <f ca="1">+IF(OFFSET('Water Data'!$F$29,0,10*ROW('Water Data'!F38))="","",OFFSET('Water Data'!$F$29,0,10*ROW('Water Data'!F38)))</f>
        <v/>
      </c>
      <c r="CB44" s="379" t="str">
        <f ca="1">+IF(OFFSET('Water Data'!$G$27,0,10*ROW('Water Data'!G38))="","",OFFSET('Water Data'!$G$27,0,10*ROW('Water Data'!G38)))</f>
        <v/>
      </c>
      <c r="CC44" s="379" t="str">
        <f ca="1">+IF(OFFSET('Water Data'!$G$28,0,10*ROW('Water Data'!G38))="","",OFFSET('Water Data'!$G$28,0,10*ROW('Water Data'!G38)))</f>
        <v/>
      </c>
      <c r="CD44" s="379" t="str">
        <f ca="1">+IF(OFFSET('Water Data'!$G$29,0,10*ROW('Water Data'!G38))="","",OFFSET('Water Data'!$G$29,0,10*ROW('Water Data'!G38)))</f>
        <v/>
      </c>
      <c r="CE44" s="379" t="str">
        <f ca="1">+IF(OFFSET('Water Data'!$H$27,0,10*ROW('Water Data'!H38))="","",OFFSET('Water Data'!$H$27,0,10*ROW('Water Data'!H38)))</f>
        <v/>
      </c>
      <c r="CF44" s="379" t="str">
        <f ca="1">+IF(OFFSET('Water Data'!$H$28,0,10*ROW('Water Data'!H38))="","",OFFSET('Water Data'!$H$28,0,10*ROW('Water Data'!H38)))</f>
        <v/>
      </c>
      <c r="CG44" s="379" t="str">
        <f ca="1">+IF(OFFSET('Water Data'!$H$29,0,10*ROW('Water Data'!H38))="","",OFFSET('Water Data'!$H$29,0,10*ROW('Water Data'!H38)))</f>
        <v/>
      </c>
      <c r="CH44" s="379" t="str">
        <f ca="1">+IF(OFFSET('Water Data'!$I$27,0,10*ROW('Water Data'!I38))="","",OFFSET('Water Data'!$I$27,0,10*ROW('Water Data'!I38)))</f>
        <v/>
      </c>
      <c r="CI44" s="379" t="str">
        <f ca="1">+IF(OFFSET('Water Data'!$I$28,0,10*ROW('Water Data'!I38))="","",OFFSET('Water Data'!$I$28,0,10*ROW('Water Data'!I38)))</f>
        <v/>
      </c>
      <c r="CJ44" s="379" t="str">
        <f ca="1">+IF(OFFSET('Water Data'!$I$29,0,10*ROW('Water Data'!I38))="","",OFFSET('Water Data'!$I$29,0,10*ROW('Water Data'!I38)))</f>
        <v/>
      </c>
      <c r="CK44" s="379" t="str">
        <f ca="1">+IF(OFFSET('Sanitation Data'!$D$28,0,10*ROW('Sanitation Data'!D38))="","",OFFSET('Sanitation Data'!$D$28,0,10*ROW('Sanitation Data'!D38)))</f>
        <v/>
      </c>
      <c r="CL44" s="379" t="str">
        <f ca="1">+IF(OFFSET('Sanitation Data'!$D$29,0,10*ROW('Sanitation Data'!D38))="","",OFFSET('Sanitation Data'!$D$29,0,10*ROW('Sanitation Data'!D38)))</f>
        <v/>
      </c>
      <c r="CM44" s="379" t="str">
        <f ca="1">+IF(OFFSET('Sanitation Data'!$D$30,0,10*ROW('Sanitation Data'!D38))="","",OFFSET('Sanitation Data'!$D$30,0,10*ROW('Sanitation Data'!D38)))</f>
        <v/>
      </c>
      <c r="CN44" s="379" t="str">
        <f ca="1">+IF(OFFSET('Sanitation Data'!$D$31,0,10*ROW('Sanitation Data'!D38))="","",OFFSET('Sanitation Data'!$D$31,0,10*ROW('Sanitation Data'!D38)))</f>
        <v/>
      </c>
      <c r="CO44" s="379" t="str">
        <f ca="1">+IF(OFFSET('Sanitation Data'!$D$32,0,10*ROW('Sanitation Data'!D38))="","",OFFSET('Sanitation Data'!$D$32,0,10*ROW('Sanitation Data'!D38)))</f>
        <v/>
      </c>
      <c r="CP44" s="379" t="str">
        <f ca="1">+IF(OFFSET('Sanitation Data'!$E$28,0,10*ROW('Sanitation Data'!E38))="","",OFFSET('Sanitation Data'!$E$28,0,10*ROW('Sanitation Data'!E38)))</f>
        <v/>
      </c>
      <c r="CQ44" s="379" t="str">
        <f ca="1">+IF(OFFSET('Sanitation Data'!$E$29,0,10*ROW('Sanitation Data'!E38))="","",OFFSET('Sanitation Data'!$E$29,0,10*ROW('Sanitation Data'!E38)))</f>
        <v/>
      </c>
      <c r="CR44" s="379" t="str">
        <f ca="1">+IF(OFFSET('Sanitation Data'!$E$30,0,10*ROW('Sanitation Data'!E38))="","",OFFSET('Sanitation Data'!$E$30,0,10*ROW('Sanitation Data'!E38)))</f>
        <v/>
      </c>
      <c r="CS44" s="379" t="str">
        <f ca="1">+IF(OFFSET('Sanitation Data'!$E$31,0,10*ROW('Sanitation Data'!E38))="","",OFFSET('Sanitation Data'!$E$31,0,10*ROW('Sanitation Data'!E38)))</f>
        <v/>
      </c>
      <c r="CT44" s="379" t="str">
        <f ca="1">+IF(OFFSET('Sanitation Data'!$E$32,0,10*ROW('Sanitation Data'!E38))="","",OFFSET('Sanitation Data'!$E$32,0,10*ROW('Sanitation Data'!E38)))</f>
        <v/>
      </c>
      <c r="CU44" s="379" t="str">
        <f ca="1">+IF(OFFSET('Sanitation Data'!$F$28,0,10*ROW('Sanitation Data'!F38))="","",OFFSET('Sanitation Data'!$F$28,0,10*ROW('Sanitation Data'!F38)))</f>
        <v/>
      </c>
      <c r="CV44" s="379" t="str">
        <f ca="1">+IF(OFFSET('Sanitation Data'!$F$29,0,10*ROW('Sanitation Data'!F38))="","",OFFSET('Sanitation Data'!$F$29,0,10*ROW('Sanitation Data'!F38)))</f>
        <v/>
      </c>
      <c r="CW44" s="379" t="str">
        <f ca="1">+IF(OFFSET('Sanitation Data'!$F$30,0,10*ROW('Sanitation Data'!F38))="","",OFFSET('Sanitation Data'!$F$30,0,10*ROW('Sanitation Data'!F38)))</f>
        <v/>
      </c>
      <c r="CX44" s="379" t="str">
        <f ca="1">+IF(OFFSET('Sanitation Data'!$F$31,0,10*ROW('Sanitation Data'!F38))="","",OFFSET('Sanitation Data'!$F$31,0,10*ROW('Sanitation Data'!F38)))</f>
        <v/>
      </c>
      <c r="CY44" s="379" t="str">
        <f ca="1">+IF(OFFSET('Sanitation Data'!$F$32,0,10*ROW('Sanitation Data'!F38))="","",OFFSET('Sanitation Data'!$F$32,0,10*ROW('Sanitation Data'!F38)))</f>
        <v/>
      </c>
      <c r="CZ44" s="379" t="str">
        <f ca="1">+IF(OFFSET('Sanitation Data'!$G$28,0,10*ROW('Sanitation Data'!G38))="","",OFFSET('Sanitation Data'!$G$28,0,10*ROW('Sanitation Data'!G38)))</f>
        <v/>
      </c>
      <c r="DA44" s="379" t="str">
        <f ca="1">+IF(OFFSET('Sanitation Data'!$G$29,0,10*ROW('Sanitation Data'!G38))="","",OFFSET('Sanitation Data'!$G$29,0,10*ROW('Sanitation Data'!G38)))</f>
        <v/>
      </c>
      <c r="DB44" s="379" t="str">
        <f ca="1">+IF(OFFSET('Sanitation Data'!$G$30,0,10*ROW('Sanitation Data'!G38))="","",OFFSET('Sanitation Data'!$G$30,0,10*ROW('Sanitation Data'!G38)))</f>
        <v/>
      </c>
      <c r="DC44" s="379" t="str">
        <f ca="1">+IF(OFFSET('Sanitation Data'!$G$31,0,10*ROW('Sanitation Data'!G38))="","",OFFSET('Sanitation Data'!$G$31,0,10*ROW('Sanitation Data'!G38)))</f>
        <v/>
      </c>
      <c r="DD44" s="379" t="str">
        <f ca="1">+IF(OFFSET('Sanitation Data'!$G$32,0,10*ROW('Sanitation Data'!G38))="","",OFFSET('Sanitation Data'!$G$32,0,10*ROW('Sanitation Data'!G38)))</f>
        <v/>
      </c>
      <c r="DE44" s="379" t="str">
        <f ca="1">+IF(OFFSET('Sanitation Data'!$H$28,0,10*ROW('Sanitation Data'!H38))="","",OFFSET('Sanitation Data'!$H$28,0,10*ROW('Sanitation Data'!H38)))</f>
        <v/>
      </c>
      <c r="DF44" s="379" t="str">
        <f ca="1">+IF(OFFSET('Sanitation Data'!$H$29,0,10*ROW('Sanitation Data'!H38))="","",OFFSET('Sanitation Data'!$H$29,0,10*ROW('Sanitation Data'!H38)))</f>
        <v/>
      </c>
      <c r="DG44" s="379" t="str">
        <f ca="1">+IF(OFFSET('Sanitation Data'!$H$30,0,10*ROW('Sanitation Data'!H38))="","",OFFSET('Sanitation Data'!$H$30,0,10*ROW('Sanitation Data'!H38)))</f>
        <v/>
      </c>
      <c r="DH44" s="379" t="str">
        <f ca="1">+IF(OFFSET('Sanitation Data'!$H$31,0,10*ROW('Sanitation Data'!H38))="","",OFFSET('Sanitation Data'!$H$31,0,10*ROW('Sanitation Data'!H38)))</f>
        <v/>
      </c>
      <c r="DI44" s="379" t="str">
        <f ca="1">+IF(OFFSET('Sanitation Data'!$H$32,0,10*ROW('Sanitation Data'!H38))="","",OFFSET('Sanitation Data'!$H$32,0,10*ROW('Sanitation Data'!H38)))</f>
        <v/>
      </c>
      <c r="DJ44" s="379" t="str">
        <f ca="1">+IF(OFFSET('Sanitation Data'!$I$28,0,10*ROW('Sanitation Data'!I38))="","",OFFSET('Sanitation Data'!$I$28,0,10*ROW('Sanitation Data'!I38)))</f>
        <v/>
      </c>
      <c r="DK44" s="379" t="str">
        <f ca="1">+IF(OFFSET('Sanitation Data'!$I$29,0,10*ROW('Sanitation Data'!I38))="","",OFFSET('Sanitation Data'!$I$29,0,10*ROW('Sanitation Data'!I38)))</f>
        <v/>
      </c>
      <c r="DL44" s="379" t="str">
        <f ca="1">+IF(OFFSET('Sanitation Data'!$I$30,0,10*ROW('Sanitation Data'!I38))="","",OFFSET('Sanitation Data'!$I$30,0,10*ROW('Sanitation Data'!I38)))</f>
        <v/>
      </c>
      <c r="DM44" s="379" t="str">
        <f ca="1">+IF(OFFSET('Sanitation Data'!$I$31,0,10*ROW('Sanitation Data'!I38))="","",OFFSET('Sanitation Data'!$I$31,0,10*ROW('Sanitation Data'!I38)))</f>
        <v/>
      </c>
      <c r="DN44" s="379" t="str">
        <f ca="1">+IF(OFFSET('Sanitation Data'!$I$32,0,10*ROW('Sanitation Data'!I38))="","",OFFSET('Sanitation Data'!$I$32,0,10*ROW('Sanitation Data'!I38)))</f>
        <v/>
      </c>
      <c r="DO44" s="379" t="str">
        <f ca="1">+IF(OFFSET('Hygiene Data'!$D$11,0,10*ROW('Hygiene Data'!D38))="","",OFFSET('Hygiene Data'!$D$11,0,10*ROW('Hygiene Data'!D38)))</f>
        <v/>
      </c>
      <c r="DP44" s="379" t="str">
        <f ca="1">+IF(OFFSET('Hygiene Data'!$D$12,0,10*ROW('Hygiene Data'!D38))="","",OFFSET('Hygiene Data'!$D$12,0,10*ROW('Hygiene Data'!D38)))</f>
        <v/>
      </c>
      <c r="DQ44" s="379" t="str">
        <f ca="1">+IF(OFFSET('Hygiene Data'!$D$13,0,10*ROW('Hygiene Data'!D38))="","",OFFSET('Hygiene Data'!$D$13,0,10*ROW('Hygiene Data'!D38)))</f>
        <v/>
      </c>
      <c r="DR44" s="379" t="str">
        <f ca="1">+IF(OFFSET('Hygiene Data'!$E$11,0,10*ROW('Hygiene Data'!E38))="","",OFFSET('Hygiene Data'!$E$11,0,10*ROW('Hygiene Data'!E38)))</f>
        <v/>
      </c>
      <c r="DS44" s="379" t="str">
        <f ca="1">+IF(OFFSET('Hygiene Data'!$E$12,0,10*ROW('Hygiene Data'!E38))="","",OFFSET('Hygiene Data'!$E$12,0,10*ROW('Hygiene Data'!E38)))</f>
        <v/>
      </c>
      <c r="DT44" s="379" t="str">
        <f ca="1">+IF(OFFSET('Hygiene Data'!$E$13,0,10*ROW('Hygiene Data'!E38))="","",OFFSET('Hygiene Data'!$E$13,0,10*ROW('Hygiene Data'!E38)))</f>
        <v/>
      </c>
      <c r="DU44" s="379" t="str">
        <f ca="1">+IF(OFFSET('Hygiene Data'!$F$11,0,10*ROW('Hygiene Data'!F38))="","",OFFSET('Hygiene Data'!$F$11,0,10*ROW('Hygiene Data'!F38)))</f>
        <v/>
      </c>
      <c r="DV44" s="379" t="str">
        <f ca="1">+IF(OFFSET('Hygiene Data'!$F$12,0,10*ROW('Hygiene Data'!F38))="","",OFFSET('Hygiene Data'!$F$12,0,10*ROW('Hygiene Data'!F38)))</f>
        <v/>
      </c>
      <c r="DW44" s="379" t="str">
        <f ca="1">+IF(OFFSET('Hygiene Data'!$F$13,0,10*ROW('Hygiene Data'!F38))="","",OFFSET('Hygiene Data'!$F$13,0,10*ROW('Hygiene Data'!F38)))</f>
        <v/>
      </c>
      <c r="DX44" s="379" t="str">
        <f ca="1">+IF(OFFSET('Hygiene Data'!$G$11,0,10*ROW('Hygiene Data'!G38))="","",OFFSET('Hygiene Data'!$G$11,0,10*ROW('Hygiene Data'!G38)))</f>
        <v/>
      </c>
      <c r="DY44" s="379" t="str">
        <f ca="1">+IF(OFFSET('Hygiene Data'!$G$12,0,10*ROW('Hygiene Data'!G38))="","",OFFSET('Hygiene Data'!$G$12,0,10*ROW('Hygiene Data'!G38)))</f>
        <v/>
      </c>
      <c r="DZ44" s="379" t="str">
        <f ca="1">+IF(OFFSET('Hygiene Data'!$G$13,0,10*ROW('Hygiene Data'!G38))="","",OFFSET('Hygiene Data'!$G$13,0,10*ROW('Hygiene Data'!G38)))</f>
        <v/>
      </c>
      <c r="EA44" s="379" t="str">
        <f ca="1">+IF(OFFSET('Hygiene Data'!$H$11,0,10*ROW('Hygiene Data'!H38))="","",OFFSET('Hygiene Data'!$H$11,0,10*ROW('Hygiene Data'!H38)))</f>
        <v/>
      </c>
      <c r="EB44" s="379" t="str">
        <f ca="1">+IF(OFFSET('Hygiene Data'!$H$12,0,10*ROW('Hygiene Data'!H38))="","",OFFSET('Hygiene Data'!$H$12,0,10*ROW('Hygiene Data'!H38)))</f>
        <v/>
      </c>
      <c r="EC44" s="379" t="str">
        <f ca="1">+IF(OFFSET('Hygiene Data'!$H$13,0,10*ROW('Hygiene Data'!H38))="","",OFFSET('Hygiene Data'!$H$13,0,10*ROW('Hygiene Data'!H38)))</f>
        <v/>
      </c>
      <c r="ED44" s="379" t="str">
        <f ca="1">+IF(OFFSET('Hygiene Data'!$I$11,0,10*ROW('Hygiene Data'!I38))="","",OFFSET('Hygiene Data'!$I$11,0,10*ROW('Hygiene Data'!I38)))</f>
        <v/>
      </c>
      <c r="EE44" s="379" t="str">
        <f ca="1">+IF(OFFSET('Hygiene Data'!$I$12,0,10*ROW('Hygiene Data'!I38))="","",OFFSET('Hygiene Data'!$I$12,0,10*ROW('Hygiene Data'!I38)))</f>
        <v/>
      </c>
      <c r="EF44" s="379" t="str">
        <f ca="1">+IF(OFFSET('Hygiene Data'!$I$13,0,10*ROW('Hygiene Data'!I38))="","",OFFSET('Hygiene Data'!$I$13,0,10*ROW('Hygiene Data'!I38)))</f>
        <v/>
      </c>
    </row>
    <row r="45" spans="1:136" x14ac:dyDescent="0.25">
      <c r="A45" s="488" t="str">
        <f ca="1">+IF(OFFSET('Water Data'!$B$2,0,10*ROW('Water Data'!E39))="","",OFFSET('Water Data'!$B$2,0,10*ROW('Water Data'!E39)))</f>
        <v/>
      </c>
      <c r="B45" s="48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5" t="str">
        <f t="shared" ca="1" si="0"/>
        <v/>
      </c>
      <c r="D45" s="51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9" t="str">
        <f ca="1">+IF(OFFSET('Water Data'!$D$27,0,10*ROW('Water Data'!D39))="","",OFFSET('Water Data'!$D$27,0,10*ROW('Water Data'!D39)))</f>
        <v/>
      </c>
      <c r="BT45" s="379" t="str">
        <f ca="1">+IF(OFFSET('Water Data'!$D$28,0,10*ROW('Water Data'!D39))="","",OFFSET('Water Data'!$D$28,0,10*ROW('Water Data'!D39)))</f>
        <v/>
      </c>
      <c r="BU45" s="379" t="str">
        <f ca="1">+IF(OFFSET('Water Data'!$D$29,0,10*ROW('Water Data'!D39))="","",OFFSET('Water Data'!$D$29,0,10*ROW('Water Data'!D39)))</f>
        <v/>
      </c>
      <c r="BV45" s="379" t="str">
        <f ca="1">+IF(OFFSET('Water Data'!$E$27,0,10*ROW('Water Data'!E39))="","",OFFSET('Water Data'!$E$27,0,10*ROW('Water Data'!E39)))</f>
        <v/>
      </c>
      <c r="BW45" s="379" t="str">
        <f ca="1">+IF(OFFSET('Water Data'!$E$28,0,10*ROW('Water Data'!E39))="","",OFFSET('Water Data'!$E$28,0,10*ROW('Water Data'!E39)))</f>
        <v/>
      </c>
      <c r="BX45" s="379" t="str">
        <f ca="1">+IF(OFFSET('Water Data'!$E$29,0,10*ROW('Water Data'!E39))="","",OFFSET('Water Data'!$E$29,0,10*ROW('Water Data'!E39)))</f>
        <v/>
      </c>
      <c r="BY45" s="379" t="str">
        <f ca="1">+IF(OFFSET('Water Data'!$F$27,0,10*ROW('Water Data'!F39))="","",OFFSET('Water Data'!$F$27,0,10*ROW('Water Data'!F39)))</f>
        <v/>
      </c>
      <c r="BZ45" s="379" t="str">
        <f ca="1">+IF(OFFSET('Water Data'!$F$28,0,10*ROW('Water Data'!F39))="","",OFFSET('Water Data'!$F$28,0,10*ROW('Water Data'!F39)))</f>
        <v/>
      </c>
      <c r="CA45" s="379" t="str">
        <f ca="1">+IF(OFFSET('Water Data'!$F$29,0,10*ROW('Water Data'!F39))="","",OFFSET('Water Data'!$F$29,0,10*ROW('Water Data'!F39)))</f>
        <v/>
      </c>
      <c r="CB45" s="379" t="str">
        <f ca="1">+IF(OFFSET('Water Data'!$G$27,0,10*ROW('Water Data'!G39))="","",OFFSET('Water Data'!$G$27,0,10*ROW('Water Data'!G39)))</f>
        <v/>
      </c>
      <c r="CC45" s="379" t="str">
        <f ca="1">+IF(OFFSET('Water Data'!$G$28,0,10*ROW('Water Data'!G39))="","",OFFSET('Water Data'!$G$28,0,10*ROW('Water Data'!G39)))</f>
        <v/>
      </c>
      <c r="CD45" s="379" t="str">
        <f ca="1">+IF(OFFSET('Water Data'!$G$29,0,10*ROW('Water Data'!G39))="","",OFFSET('Water Data'!$G$29,0,10*ROW('Water Data'!G39)))</f>
        <v/>
      </c>
      <c r="CE45" s="379" t="str">
        <f ca="1">+IF(OFFSET('Water Data'!$H$27,0,10*ROW('Water Data'!H39))="","",OFFSET('Water Data'!$H$27,0,10*ROW('Water Data'!H39)))</f>
        <v/>
      </c>
      <c r="CF45" s="379" t="str">
        <f ca="1">+IF(OFFSET('Water Data'!$H$28,0,10*ROW('Water Data'!H39))="","",OFFSET('Water Data'!$H$28,0,10*ROW('Water Data'!H39)))</f>
        <v/>
      </c>
      <c r="CG45" s="379" t="str">
        <f ca="1">+IF(OFFSET('Water Data'!$H$29,0,10*ROW('Water Data'!H39))="","",OFFSET('Water Data'!$H$29,0,10*ROW('Water Data'!H39)))</f>
        <v/>
      </c>
      <c r="CH45" s="379" t="str">
        <f ca="1">+IF(OFFSET('Water Data'!$I$27,0,10*ROW('Water Data'!I39))="","",OFFSET('Water Data'!$I$27,0,10*ROW('Water Data'!I39)))</f>
        <v/>
      </c>
      <c r="CI45" s="379" t="str">
        <f ca="1">+IF(OFFSET('Water Data'!$I$28,0,10*ROW('Water Data'!I39))="","",OFFSET('Water Data'!$I$28,0,10*ROW('Water Data'!I39)))</f>
        <v/>
      </c>
      <c r="CJ45" s="379" t="str">
        <f ca="1">+IF(OFFSET('Water Data'!$I$29,0,10*ROW('Water Data'!I39))="","",OFFSET('Water Data'!$I$29,0,10*ROW('Water Data'!I39)))</f>
        <v/>
      </c>
      <c r="CK45" s="379" t="str">
        <f ca="1">+IF(OFFSET('Sanitation Data'!$D$28,0,10*ROW('Sanitation Data'!D39))="","",OFFSET('Sanitation Data'!$D$28,0,10*ROW('Sanitation Data'!D39)))</f>
        <v/>
      </c>
      <c r="CL45" s="379" t="str">
        <f ca="1">+IF(OFFSET('Sanitation Data'!$D$29,0,10*ROW('Sanitation Data'!D39))="","",OFFSET('Sanitation Data'!$D$29,0,10*ROW('Sanitation Data'!D39)))</f>
        <v/>
      </c>
      <c r="CM45" s="379" t="str">
        <f ca="1">+IF(OFFSET('Sanitation Data'!$D$30,0,10*ROW('Sanitation Data'!D39))="","",OFFSET('Sanitation Data'!$D$30,0,10*ROW('Sanitation Data'!D39)))</f>
        <v/>
      </c>
      <c r="CN45" s="379" t="str">
        <f ca="1">+IF(OFFSET('Sanitation Data'!$D$31,0,10*ROW('Sanitation Data'!D39))="","",OFFSET('Sanitation Data'!$D$31,0,10*ROW('Sanitation Data'!D39)))</f>
        <v/>
      </c>
      <c r="CO45" s="379" t="str">
        <f ca="1">+IF(OFFSET('Sanitation Data'!$D$32,0,10*ROW('Sanitation Data'!D39))="","",OFFSET('Sanitation Data'!$D$32,0,10*ROW('Sanitation Data'!D39)))</f>
        <v/>
      </c>
      <c r="CP45" s="379" t="str">
        <f ca="1">+IF(OFFSET('Sanitation Data'!$E$28,0,10*ROW('Sanitation Data'!E39))="","",OFFSET('Sanitation Data'!$E$28,0,10*ROW('Sanitation Data'!E39)))</f>
        <v/>
      </c>
      <c r="CQ45" s="379" t="str">
        <f ca="1">+IF(OFFSET('Sanitation Data'!$E$29,0,10*ROW('Sanitation Data'!E39))="","",OFFSET('Sanitation Data'!$E$29,0,10*ROW('Sanitation Data'!E39)))</f>
        <v/>
      </c>
      <c r="CR45" s="379" t="str">
        <f ca="1">+IF(OFFSET('Sanitation Data'!$E$30,0,10*ROW('Sanitation Data'!E39))="","",OFFSET('Sanitation Data'!$E$30,0,10*ROW('Sanitation Data'!E39)))</f>
        <v/>
      </c>
      <c r="CS45" s="379" t="str">
        <f ca="1">+IF(OFFSET('Sanitation Data'!$E$31,0,10*ROW('Sanitation Data'!E39))="","",OFFSET('Sanitation Data'!$E$31,0,10*ROW('Sanitation Data'!E39)))</f>
        <v/>
      </c>
      <c r="CT45" s="379" t="str">
        <f ca="1">+IF(OFFSET('Sanitation Data'!$E$32,0,10*ROW('Sanitation Data'!E39))="","",OFFSET('Sanitation Data'!$E$32,0,10*ROW('Sanitation Data'!E39)))</f>
        <v/>
      </c>
      <c r="CU45" s="379" t="str">
        <f ca="1">+IF(OFFSET('Sanitation Data'!$F$28,0,10*ROW('Sanitation Data'!F39))="","",OFFSET('Sanitation Data'!$F$28,0,10*ROW('Sanitation Data'!F39)))</f>
        <v/>
      </c>
      <c r="CV45" s="379" t="str">
        <f ca="1">+IF(OFFSET('Sanitation Data'!$F$29,0,10*ROW('Sanitation Data'!F39))="","",OFFSET('Sanitation Data'!$F$29,0,10*ROW('Sanitation Data'!F39)))</f>
        <v/>
      </c>
      <c r="CW45" s="379" t="str">
        <f ca="1">+IF(OFFSET('Sanitation Data'!$F$30,0,10*ROW('Sanitation Data'!F39))="","",OFFSET('Sanitation Data'!$F$30,0,10*ROW('Sanitation Data'!F39)))</f>
        <v/>
      </c>
      <c r="CX45" s="379" t="str">
        <f ca="1">+IF(OFFSET('Sanitation Data'!$F$31,0,10*ROW('Sanitation Data'!F39))="","",OFFSET('Sanitation Data'!$F$31,0,10*ROW('Sanitation Data'!F39)))</f>
        <v/>
      </c>
      <c r="CY45" s="379" t="str">
        <f ca="1">+IF(OFFSET('Sanitation Data'!$F$32,0,10*ROW('Sanitation Data'!F39))="","",OFFSET('Sanitation Data'!$F$32,0,10*ROW('Sanitation Data'!F39)))</f>
        <v/>
      </c>
      <c r="CZ45" s="379" t="str">
        <f ca="1">+IF(OFFSET('Sanitation Data'!$G$28,0,10*ROW('Sanitation Data'!G39))="","",OFFSET('Sanitation Data'!$G$28,0,10*ROW('Sanitation Data'!G39)))</f>
        <v/>
      </c>
      <c r="DA45" s="379" t="str">
        <f ca="1">+IF(OFFSET('Sanitation Data'!$G$29,0,10*ROW('Sanitation Data'!G39))="","",OFFSET('Sanitation Data'!$G$29,0,10*ROW('Sanitation Data'!G39)))</f>
        <v/>
      </c>
      <c r="DB45" s="379" t="str">
        <f ca="1">+IF(OFFSET('Sanitation Data'!$G$30,0,10*ROW('Sanitation Data'!G39))="","",OFFSET('Sanitation Data'!$G$30,0,10*ROW('Sanitation Data'!G39)))</f>
        <v/>
      </c>
      <c r="DC45" s="379" t="str">
        <f ca="1">+IF(OFFSET('Sanitation Data'!$G$31,0,10*ROW('Sanitation Data'!G39))="","",OFFSET('Sanitation Data'!$G$31,0,10*ROW('Sanitation Data'!G39)))</f>
        <v/>
      </c>
      <c r="DD45" s="379" t="str">
        <f ca="1">+IF(OFFSET('Sanitation Data'!$G$32,0,10*ROW('Sanitation Data'!G39))="","",OFFSET('Sanitation Data'!$G$32,0,10*ROW('Sanitation Data'!G39)))</f>
        <v/>
      </c>
      <c r="DE45" s="379" t="str">
        <f ca="1">+IF(OFFSET('Sanitation Data'!$H$28,0,10*ROW('Sanitation Data'!H39))="","",OFFSET('Sanitation Data'!$H$28,0,10*ROW('Sanitation Data'!H39)))</f>
        <v/>
      </c>
      <c r="DF45" s="379" t="str">
        <f ca="1">+IF(OFFSET('Sanitation Data'!$H$29,0,10*ROW('Sanitation Data'!H39))="","",OFFSET('Sanitation Data'!$H$29,0,10*ROW('Sanitation Data'!H39)))</f>
        <v/>
      </c>
      <c r="DG45" s="379" t="str">
        <f ca="1">+IF(OFFSET('Sanitation Data'!$H$30,0,10*ROW('Sanitation Data'!H39))="","",OFFSET('Sanitation Data'!$H$30,0,10*ROW('Sanitation Data'!H39)))</f>
        <v/>
      </c>
      <c r="DH45" s="379" t="str">
        <f ca="1">+IF(OFFSET('Sanitation Data'!$H$31,0,10*ROW('Sanitation Data'!H39))="","",OFFSET('Sanitation Data'!$H$31,0,10*ROW('Sanitation Data'!H39)))</f>
        <v/>
      </c>
      <c r="DI45" s="379" t="str">
        <f ca="1">+IF(OFFSET('Sanitation Data'!$H$32,0,10*ROW('Sanitation Data'!H39))="","",OFFSET('Sanitation Data'!$H$32,0,10*ROW('Sanitation Data'!H39)))</f>
        <v/>
      </c>
      <c r="DJ45" s="379" t="str">
        <f ca="1">+IF(OFFSET('Sanitation Data'!$I$28,0,10*ROW('Sanitation Data'!I39))="","",OFFSET('Sanitation Data'!$I$28,0,10*ROW('Sanitation Data'!I39)))</f>
        <v/>
      </c>
      <c r="DK45" s="379" t="str">
        <f ca="1">+IF(OFFSET('Sanitation Data'!$I$29,0,10*ROW('Sanitation Data'!I39))="","",OFFSET('Sanitation Data'!$I$29,0,10*ROW('Sanitation Data'!I39)))</f>
        <v/>
      </c>
      <c r="DL45" s="379" t="str">
        <f ca="1">+IF(OFFSET('Sanitation Data'!$I$30,0,10*ROW('Sanitation Data'!I39))="","",OFFSET('Sanitation Data'!$I$30,0,10*ROW('Sanitation Data'!I39)))</f>
        <v/>
      </c>
      <c r="DM45" s="379" t="str">
        <f ca="1">+IF(OFFSET('Sanitation Data'!$I$31,0,10*ROW('Sanitation Data'!I39))="","",OFFSET('Sanitation Data'!$I$31,0,10*ROW('Sanitation Data'!I39)))</f>
        <v/>
      </c>
      <c r="DN45" s="379" t="str">
        <f ca="1">+IF(OFFSET('Sanitation Data'!$I$32,0,10*ROW('Sanitation Data'!I39))="","",OFFSET('Sanitation Data'!$I$32,0,10*ROW('Sanitation Data'!I39)))</f>
        <v/>
      </c>
      <c r="DO45" s="379" t="str">
        <f ca="1">+IF(OFFSET('Hygiene Data'!$D$11,0,10*ROW('Hygiene Data'!D39))="","",OFFSET('Hygiene Data'!$D$11,0,10*ROW('Hygiene Data'!D39)))</f>
        <v/>
      </c>
      <c r="DP45" s="379" t="str">
        <f ca="1">+IF(OFFSET('Hygiene Data'!$D$12,0,10*ROW('Hygiene Data'!D39))="","",OFFSET('Hygiene Data'!$D$12,0,10*ROW('Hygiene Data'!D39)))</f>
        <v/>
      </c>
      <c r="DQ45" s="379" t="str">
        <f ca="1">+IF(OFFSET('Hygiene Data'!$D$13,0,10*ROW('Hygiene Data'!D39))="","",OFFSET('Hygiene Data'!$D$13,0,10*ROW('Hygiene Data'!D39)))</f>
        <v/>
      </c>
      <c r="DR45" s="379" t="str">
        <f ca="1">+IF(OFFSET('Hygiene Data'!$E$11,0,10*ROW('Hygiene Data'!E39))="","",OFFSET('Hygiene Data'!$E$11,0,10*ROW('Hygiene Data'!E39)))</f>
        <v/>
      </c>
      <c r="DS45" s="379" t="str">
        <f ca="1">+IF(OFFSET('Hygiene Data'!$E$12,0,10*ROW('Hygiene Data'!E39))="","",OFFSET('Hygiene Data'!$E$12,0,10*ROW('Hygiene Data'!E39)))</f>
        <v/>
      </c>
      <c r="DT45" s="379" t="str">
        <f ca="1">+IF(OFFSET('Hygiene Data'!$E$13,0,10*ROW('Hygiene Data'!E39))="","",OFFSET('Hygiene Data'!$E$13,0,10*ROW('Hygiene Data'!E39)))</f>
        <v/>
      </c>
      <c r="DU45" s="379" t="str">
        <f ca="1">+IF(OFFSET('Hygiene Data'!$F$11,0,10*ROW('Hygiene Data'!F39))="","",OFFSET('Hygiene Data'!$F$11,0,10*ROW('Hygiene Data'!F39)))</f>
        <v/>
      </c>
      <c r="DV45" s="379" t="str">
        <f ca="1">+IF(OFFSET('Hygiene Data'!$F$12,0,10*ROW('Hygiene Data'!F39))="","",OFFSET('Hygiene Data'!$F$12,0,10*ROW('Hygiene Data'!F39)))</f>
        <v/>
      </c>
      <c r="DW45" s="379" t="str">
        <f ca="1">+IF(OFFSET('Hygiene Data'!$F$13,0,10*ROW('Hygiene Data'!F39))="","",OFFSET('Hygiene Data'!$F$13,0,10*ROW('Hygiene Data'!F39)))</f>
        <v/>
      </c>
      <c r="DX45" s="379" t="str">
        <f ca="1">+IF(OFFSET('Hygiene Data'!$G$11,0,10*ROW('Hygiene Data'!G39))="","",OFFSET('Hygiene Data'!$G$11,0,10*ROW('Hygiene Data'!G39)))</f>
        <v/>
      </c>
      <c r="DY45" s="379" t="str">
        <f ca="1">+IF(OFFSET('Hygiene Data'!$G$12,0,10*ROW('Hygiene Data'!G39))="","",OFFSET('Hygiene Data'!$G$12,0,10*ROW('Hygiene Data'!G39)))</f>
        <v/>
      </c>
      <c r="DZ45" s="379" t="str">
        <f ca="1">+IF(OFFSET('Hygiene Data'!$G$13,0,10*ROW('Hygiene Data'!G39))="","",OFFSET('Hygiene Data'!$G$13,0,10*ROW('Hygiene Data'!G39)))</f>
        <v/>
      </c>
      <c r="EA45" s="379" t="str">
        <f ca="1">+IF(OFFSET('Hygiene Data'!$H$11,0,10*ROW('Hygiene Data'!H39))="","",OFFSET('Hygiene Data'!$H$11,0,10*ROW('Hygiene Data'!H39)))</f>
        <v/>
      </c>
      <c r="EB45" s="379" t="str">
        <f ca="1">+IF(OFFSET('Hygiene Data'!$H$12,0,10*ROW('Hygiene Data'!H39))="","",OFFSET('Hygiene Data'!$H$12,0,10*ROW('Hygiene Data'!H39)))</f>
        <v/>
      </c>
      <c r="EC45" s="379" t="str">
        <f ca="1">+IF(OFFSET('Hygiene Data'!$H$13,0,10*ROW('Hygiene Data'!H39))="","",OFFSET('Hygiene Data'!$H$13,0,10*ROW('Hygiene Data'!H39)))</f>
        <v/>
      </c>
      <c r="ED45" s="379" t="str">
        <f ca="1">+IF(OFFSET('Hygiene Data'!$I$11,0,10*ROW('Hygiene Data'!I39))="","",OFFSET('Hygiene Data'!$I$11,0,10*ROW('Hygiene Data'!I39)))</f>
        <v/>
      </c>
      <c r="EE45" s="379" t="str">
        <f ca="1">+IF(OFFSET('Hygiene Data'!$I$12,0,10*ROW('Hygiene Data'!I39))="","",OFFSET('Hygiene Data'!$I$12,0,10*ROW('Hygiene Data'!I39)))</f>
        <v/>
      </c>
      <c r="EF45" s="379" t="str">
        <f ca="1">+IF(OFFSET('Hygiene Data'!$I$13,0,10*ROW('Hygiene Data'!I39))="","",OFFSET('Hygiene Data'!$I$13,0,10*ROW('Hygiene Data'!I39)))</f>
        <v/>
      </c>
    </row>
    <row r="46" spans="1:136" x14ac:dyDescent="0.25">
      <c r="A46" s="488" t="str">
        <f ca="1">+IF(OFFSET('Water Data'!$B$2,0,10*ROW('Water Data'!E40))="","",OFFSET('Water Data'!$B$2,0,10*ROW('Water Data'!E40)))</f>
        <v/>
      </c>
      <c r="B46" s="48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5" t="str">
        <f t="shared" ca="1" si="0"/>
        <v/>
      </c>
      <c r="D46" s="51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9" t="str">
        <f ca="1">+IF(OFFSET('Water Data'!$D$27,0,10*ROW('Water Data'!D40))="","",OFFSET('Water Data'!$D$27,0,10*ROW('Water Data'!D40)))</f>
        <v/>
      </c>
      <c r="BT46" s="379" t="str">
        <f ca="1">+IF(OFFSET('Water Data'!$D$28,0,10*ROW('Water Data'!D40))="","",OFFSET('Water Data'!$D$28,0,10*ROW('Water Data'!D40)))</f>
        <v/>
      </c>
      <c r="BU46" s="379" t="str">
        <f ca="1">+IF(OFFSET('Water Data'!$D$29,0,10*ROW('Water Data'!D40))="","",OFFSET('Water Data'!$D$29,0,10*ROW('Water Data'!D40)))</f>
        <v/>
      </c>
      <c r="BV46" s="379" t="str">
        <f ca="1">+IF(OFFSET('Water Data'!$E$27,0,10*ROW('Water Data'!E40))="","",OFFSET('Water Data'!$E$27,0,10*ROW('Water Data'!E40)))</f>
        <v/>
      </c>
      <c r="BW46" s="379" t="str">
        <f ca="1">+IF(OFFSET('Water Data'!$E$28,0,10*ROW('Water Data'!E40))="","",OFFSET('Water Data'!$E$28,0,10*ROW('Water Data'!E40)))</f>
        <v/>
      </c>
      <c r="BX46" s="379" t="str">
        <f ca="1">+IF(OFFSET('Water Data'!$E$29,0,10*ROW('Water Data'!E40))="","",OFFSET('Water Data'!$E$29,0,10*ROW('Water Data'!E40)))</f>
        <v/>
      </c>
      <c r="BY46" s="379" t="str">
        <f ca="1">+IF(OFFSET('Water Data'!$F$27,0,10*ROW('Water Data'!F40))="","",OFFSET('Water Data'!$F$27,0,10*ROW('Water Data'!F40)))</f>
        <v/>
      </c>
      <c r="BZ46" s="379" t="str">
        <f ca="1">+IF(OFFSET('Water Data'!$F$28,0,10*ROW('Water Data'!F40))="","",OFFSET('Water Data'!$F$28,0,10*ROW('Water Data'!F40)))</f>
        <v/>
      </c>
      <c r="CA46" s="379" t="str">
        <f ca="1">+IF(OFFSET('Water Data'!$F$29,0,10*ROW('Water Data'!F40))="","",OFFSET('Water Data'!$F$29,0,10*ROW('Water Data'!F40)))</f>
        <v/>
      </c>
      <c r="CB46" s="379" t="str">
        <f ca="1">+IF(OFFSET('Water Data'!$G$27,0,10*ROW('Water Data'!G40))="","",OFFSET('Water Data'!$G$27,0,10*ROW('Water Data'!G40)))</f>
        <v/>
      </c>
      <c r="CC46" s="379" t="str">
        <f ca="1">+IF(OFFSET('Water Data'!$G$28,0,10*ROW('Water Data'!G40))="","",OFFSET('Water Data'!$G$28,0,10*ROW('Water Data'!G40)))</f>
        <v/>
      </c>
      <c r="CD46" s="379" t="str">
        <f ca="1">+IF(OFFSET('Water Data'!$G$29,0,10*ROW('Water Data'!G40))="","",OFFSET('Water Data'!$G$29,0,10*ROW('Water Data'!G40)))</f>
        <v/>
      </c>
      <c r="CE46" s="379" t="str">
        <f ca="1">+IF(OFFSET('Water Data'!$H$27,0,10*ROW('Water Data'!H40))="","",OFFSET('Water Data'!$H$27,0,10*ROW('Water Data'!H40)))</f>
        <v/>
      </c>
      <c r="CF46" s="379" t="str">
        <f ca="1">+IF(OFFSET('Water Data'!$H$28,0,10*ROW('Water Data'!H40))="","",OFFSET('Water Data'!$H$28,0,10*ROW('Water Data'!H40)))</f>
        <v/>
      </c>
      <c r="CG46" s="379" t="str">
        <f ca="1">+IF(OFFSET('Water Data'!$H$29,0,10*ROW('Water Data'!H40))="","",OFFSET('Water Data'!$H$29,0,10*ROW('Water Data'!H40)))</f>
        <v/>
      </c>
      <c r="CH46" s="379" t="str">
        <f ca="1">+IF(OFFSET('Water Data'!$I$27,0,10*ROW('Water Data'!I40))="","",OFFSET('Water Data'!$I$27,0,10*ROW('Water Data'!I40)))</f>
        <v/>
      </c>
      <c r="CI46" s="379" t="str">
        <f ca="1">+IF(OFFSET('Water Data'!$I$28,0,10*ROW('Water Data'!I40))="","",OFFSET('Water Data'!$I$28,0,10*ROW('Water Data'!I40)))</f>
        <v/>
      </c>
      <c r="CJ46" s="379" t="str">
        <f ca="1">+IF(OFFSET('Water Data'!$I$29,0,10*ROW('Water Data'!I40))="","",OFFSET('Water Data'!$I$29,0,10*ROW('Water Data'!I40)))</f>
        <v/>
      </c>
      <c r="CK46" s="379" t="str">
        <f ca="1">+IF(OFFSET('Sanitation Data'!$D$28,0,10*ROW('Sanitation Data'!D40))="","",OFFSET('Sanitation Data'!$D$28,0,10*ROW('Sanitation Data'!D40)))</f>
        <v/>
      </c>
      <c r="CL46" s="379" t="str">
        <f ca="1">+IF(OFFSET('Sanitation Data'!$D$29,0,10*ROW('Sanitation Data'!D40))="","",OFFSET('Sanitation Data'!$D$29,0,10*ROW('Sanitation Data'!D40)))</f>
        <v/>
      </c>
      <c r="CM46" s="379" t="str">
        <f ca="1">+IF(OFFSET('Sanitation Data'!$D$30,0,10*ROW('Sanitation Data'!D40))="","",OFFSET('Sanitation Data'!$D$30,0,10*ROW('Sanitation Data'!D40)))</f>
        <v/>
      </c>
      <c r="CN46" s="379" t="str">
        <f ca="1">+IF(OFFSET('Sanitation Data'!$D$31,0,10*ROW('Sanitation Data'!D40))="","",OFFSET('Sanitation Data'!$D$31,0,10*ROW('Sanitation Data'!D40)))</f>
        <v/>
      </c>
      <c r="CO46" s="379" t="str">
        <f ca="1">+IF(OFFSET('Sanitation Data'!$D$32,0,10*ROW('Sanitation Data'!D40))="","",OFFSET('Sanitation Data'!$D$32,0,10*ROW('Sanitation Data'!D40)))</f>
        <v/>
      </c>
      <c r="CP46" s="379" t="str">
        <f ca="1">+IF(OFFSET('Sanitation Data'!$E$28,0,10*ROW('Sanitation Data'!E40))="","",OFFSET('Sanitation Data'!$E$28,0,10*ROW('Sanitation Data'!E40)))</f>
        <v/>
      </c>
      <c r="CQ46" s="379" t="str">
        <f ca="1">+IF(OFFSET('Sanitation Data'!$E$29,0,10*ROW('Sanitation Data'!E40))="","",OFFSET('Sanitation Data'!$E$29,0,10*ROW('Sanitation Data'!E40)))</f>
        <v/>
      </c>
      <c r="CR46" s="379" t="str">
        <f ca="1">+IF(OFFSET('Sanitation Data'!$E$30,0,10*ROW('Sanitation Data'!E40))="","",OFFSET('Sanitation Data'!$E$30,0,10*ROW('Sanitation Data'!E40)))</f>
        <v/>
      </c>
      <c r="CS46" s="379" t="str">
        <f ca="1">+IF(OFFSET('Sanitation Data'!$E$31,0,10*ROW('Sanitation Data'!E40))="","",OFFSET('Sanitation Data'!$E$31,0,10*ROW('Sanitation Data'!E40)))</f>
        <v/>
      </c>
      <c r="CT46" s="379" t="str">
        <f ca="1">+IF(OFFSET('Sanitation Data'!$E$32,0,10*ROW('Sanitation Data'!E40))="","",OFFSET('Sanitation Data'!$E$32,0,10*ROW('Sanitation Data'!E40)))</f>
        <v/>
      </c>
      <c r="CU46" s="379" t="str">
        <f ca="1">+IF(OFFSET('Sanitation Data'!$F$28,0,10*ROW('Sanitation Data'!F40))="","",OFFSET('Sanitation Data'!$F$28,0,10*ROW('Sanitation Data'!F40)))</f>
        <v/>
      </c>
      <c r="CV46" s="379" t="str">
        <f ca="1">+IF(OFFSET('Sanitation Data'!$F$29,0,10*ROW('Sanitation Data'!F40))="","",OFFSET('Sanitation Data'!$F$29,0,10*ROW('Sanitation Data'!F40)))</f>
        <v/>
      </c>
      <c r="CW46" s="379" t="str">
        <f ca="1">+IF(OFFSET('Sanitation Data'!$F$30,0,10*ROW('Sanitation Data'!F40))="","",OFFSET('Sanitation Data'!$F$30,0,10*ROW('Sanitation Data'!F40)))</f>
        <v/>
      </c>
      <c r="CX46" s="379" t="str">
        <f ca="1">+IF(OFFSET('Sanitation Data'!$F$31,0,10*ROW('Sanitation Data'!F40))="","",OFFSET('Sanitation Data'!$F$31,0,10*ROW('Sanitation Data'!F40)))</f>
        <v/>
      </c>
      <c r="CY46" s="379" t="str">
        <f ca="1">+IF(OFFSET('Sanitation Data'!$F$32,0,10*ROW('Sanitation Data'!F40))="","",OFFSET('Sanitation Data'!$F$32,0,10*ROW('Sanitation Data'!F40)))</f>
        <v/>
      </c>
      <c r="CZ46" s="379" t="str">
        <f ca="1">+IF(OFFSET('Sanitation Data'!$G$28,0,10*ROW('Sanitation Data'!G40))="","",OFFSET('Sanitation Data'!$G$28,0,10*ROW('Sanitation Data'!G40)))</f>
        <v/>
      </c>
      <c r="DA46" s="379" t="str">
        <f ca="1">+IF(OFFSET('Sanitation Data'!$G$29,0,10*ROW('Sanitation Data'!G40))="","",OFFSET('Sanitation Data'!$G$29,0,10*ROW('Sanitation Data'!G40)))</f>
        <v/>
      </c>
      <c r="DB46" s="379" t="str">
        <f ca="1">+IF(OFFSET('Sanitation Data'!$G$30,0,10*ROW('Sanitation Data'!G40))="","",OFFSET('Sanitation Data'!$G$30,0,10*ROW('Sanitation Data'!G40)))</f>
        <v/>
      </c>
      <c r="DC46" s="379" t="str">
        <f ca="1">+IF(OFFSET('Sanitation Data'!$G$31,0,10*ROW('Sanitation Data'!G40))="","",OFFSET('Sanitation Data'!$G$31,0,10*ROW('Sanitation Data'!G40)))</f>
        <v/>
      </c>
      <c r="DD46" s="379" t="str">
        <f ca="1">+IF(OFFSET('Sanitation Data'!$G$32,0,10*ROW('Sanitation Data'!G40))="","",OFFSET('Sanitation Data'!$G$32,0,10*ROW('Sanitation Data'!G40)))</f>
        <v/>
      </c>
      <c r="DE46" s="379" t="str">
        <f ca="1">+IF(OFFSET('Sanitation Data'!$H$28,0,10*ROW('Sanitation Data'!H40))="","",OFFSET('Sanitation Data'!$H$28,0,10*ROW('Sanitation Data'!H40)))</f>
        <v/>
      </c>
      <c r="DF46" s="379" t="str">
        <f ca="1">+IF(OFFSET('Sanitation Data'!$H$29,0,10*ROW('Sanitation Data'!H40))="","",OFFSET('Sanitation Data'!$H$29,0,10*ROW('Sanitation Data'!H40)))</f>
        <v/>
      </c>
      <c r="DG46" s="379" t="str">
        <f ca="1">+IF(OFFSET('Sanitation Data'!$H$30,0,10*ROW('Sanitation Data'!H40))="","",OFFSET('Sanitation Data'!$H$30,0,10*ROW('Sanitation Data'!H40)))</f>
        <v/>
      </c>
      <c r="DH46" s="379" t="str">
        <f ca="1">+IF(OFFSET('Sanitation Data'!$H$31,0,10*ROW('Sanitation Data'!H40))="","",OFFSET('Sanitation Data'!$H$31,0,10*ROW('Sanitation Data'!H40)))</f>
        <v/>
      </c>
      <c r="DI46" s="379" t="str">
        <f ca="1">+IF(OFFSET('Sanitation Data'!$H$32,0,10*ROW('Sanitation Data'!H40))="","",OFFSET('Sanitation Data'!$H$32,0,10*ROW('Sanitation Data'!H40)))</f>
        <v/>
      </c>
      <c r="DJ46" s="379" t="str">
        <f ca="1">+IF(OFFSET('Sanitation Data'!$I$28,0,10*ROW('Sanitation Data'!I40))="","",OFFSET('Sanitation Data'!$I$28,0,10*ROW('Sanitation Data'!I40)))</f>
        <v/>
      </c>
      <c r="DK46" s="379" t="str">
        <f ca="1">+IF(OFFSET('Sanitation Data'!$I$29,0,10*ROW('Sanitation Data'!I40))="","",OFFSET('Sanitation Data'!$I$29,0,10*ROW('Sanitation Data'!I40)))</f>
        <v/>
      </c>
      <c r="DL46" s="379" t="str">
        <f ca="1">+IF(OFFSET('Sanitation Data'!$I$30,0,10*ROW('Sanitation Data'!I40))="","",OFFSET('Sanitation Data'!$I$30,0,10*ROW('Sanitation Data'!I40)))</f>
        <v/>
      </c>
      <c r="DM46" s="379" t="str">
        <f ca="1">+IF(OFFSET('Sanitation Data'!$I$31,0,10*ROW('Sanitation Data'!I40))="","",OFFSET('Sanitation Data'!$I$31,0,10*ROW('Sanitation Data'!I40)))</f>
        <v/>
      </c>
      <c r="DN46" s="379" t="str">
        <f ca="1">+IF(OFFSET('Sanitation Data'!$I$32,0,10*ROW('Sanitation Data'!I40))="","",OFFSET('Sanitation Data'!$I$32,0,10*ROW('Sanitation Data'!I40)))</f>
        <v/>
      </c>
      <c r="DO46" s="379" t="str">
        <f ca="1">+IF(OFFSET('Hygiene Data'!$D$11,0,10*ROW('Hygiene Data'!D40))="","",OFFSET('Hygiene Data'!$D$11,0,10*ROW('Hygiene Data'!D40)))</f>
        <v/>
      </c>
      <c r="DP46" s="379" t="str">
        <f ca="1">+IF(OFFSET('Hygiene Data'!$D$12,0,10*ROW('Hygiene Data'!D40))="","",OFFSET('Hygiene Data'!$D$12,0,10*ROW('Hygiene Data'!D40)))</f>
        <v/>
      </c>
      <c r="DQ46" s="379" t="str">
        <f ca="1">+IF(OFFSET('Hygiene Data'!$D$13,0,10*ROW('Hygiene Data'!D40))="","",OFFSET('Hygiene Data'!$D$13,0,10*ROW('Hygiene Data'!D40)))</f>
        <v/>
      </c>
      <c r="DR46" s="379" t="str">
        <f ca="1">+IF(OFFSET('Hygiene Data'!$E$11,0,10*ROW('Hygiene Data'!E40))="","",OFFSET('Hygiene Data'!$E$11,0,10*ROW('Hygiene Data'!E40)))</f>
        <v/>
      </c>
      <c r="DS46" s="379" t="str">
        <f ca="1">+IF(OFFSET('Hygiene Data'!$E$12,0,10*ROW('Hygiene Data'!E40))="","",OFFSET('Hygiene Data'!$E$12,0,10*ROW('Hygiene Data'!E40)))</f>
        <v/>
      </c>
      <c r="DT46" s="379" t="str">
        <f ca="1">+IF(OFFSET('Hygiene Data'!$E$13,0,10*ROW('Hygiene Data'!E40))="","",OFFSET('Hygiene Data'!$E$13,0,10*ROW('Hygiene Data'!E40)))</f>
        <v/>
      </c>
      <c r="DU46" s="379" t="str">
        <f ca="1">+IF(OFFSET('Hygiene Data'!$F$11,0,10*ROW('Hygiene Data'!F40))="","",OFFSET('Hygiene Data'!$F$11,0,10*ROW('Hygiene Data'!F40)))</f>
        <v/>
      </c>
      <c r="DV46" s="379" t="str">
        <f ca="1">+IF(OFFSET('Hygiene Data'!$F$12,0,10*ROW('Hygiene Data'!F40))="","",OFFSET('Hygiene Data'!$F$12,0,10*ROW('Hygiene Data'!F40)))</f>
        <v/>
      </c>
      <c r="DW46" s="379" t="str">
        <f ca="1">+IF(OFFSET('Hygiene Data'!$F$13,0,10*ROW('Hygiene Data'!F40))="","",OFFSET('Hygiene Data'!$F$13,0,10*ROW('Hygiene Data'!F40)))</f>
        <v/>
      </c>
      <c r="DX46" s="379" t="str">
        <f ca="1">+IF(OFFSET('Hygiene Data'!$G$11,0,10*ROW('Hygiene Data'!G40))="","",OFFSET('Hygiene Data'!$G$11,0,10*ROW('Hygiene Data'!G40)))</f>
        <v/>
      </c>
      <c r="DY46" s="379" t="str">
        <f ca="1">+IF(OFFSET('Hygiene Data'!$G$12,0,10*ROW('Hygiene Data'!G40))="","",OFFSET('Hygiene Data'!$G$12,0,10*ROW('Hygiene Data'!G40)))</f>
        <v/>
      </c>
      <c r="DZ46" s="379" t="str">
        <f ca="1">+IF(OFFSET('Hygiene Data'!$G$13,0,10*ROW('Hygiene Data'!G40))="","",OFFSET('Hygiene Data'!$G$13,0,10*ROW('Hygiene Data'!G40)))</f>
        <v/>
      </c>
      <c r="EA46" s="379" t="str">
        <f ca="1">+IF(OFFSET('Hygiene Data'!$H$11,0,10*ROW('Hygiene Data'!H40))="","",OFFSET('Hygiene Data'!$H$11,0,10*ROW('Hygiene Data'!H40)))</f>
        <v/>
      </c>
      <c r="EB46" s="379" t="str">
        <f ca="1">+IF(OFFSET('Hygiene Data'!$H$12,0,10*ROW('Hygiene Data'!H40))="","",OFFSET('Hygiene Data'!$H$12,0,10*ROW('Hygiene Data'!H40)))</f>
        <v/>
      </c>
      <c r="EC46" s="379" t="str">
        <f ca="1">+IF(OFFSET('Hygiene Data'!$H$13,0,10*ROW('Hygiene Data'!H40))="","",OFFSET('Hygiene Data'!$H$13,0,10*ROW('Hygiene Data'!H40)))</f>
        <v/>
      </c>
      <c r="ED46" s="379" t="str">
        <f ca="1">+IF(OFFSET('Hygiene Data'!$I$11,0,10*ROW('Hygiene Data'!I40))="","",OFFSET('Hygiene Data'!$I$11,0,10*ROW('Hygiene Data'!I40)))</f>
        <v/>
      </c>
      <c r="EE46" s="379" t="str">
        <f ca="1">+IF(OFFSET('Hygiene Data'!$I$12,0,10*ROW('Hygiene Data'!I40))="","",OFFSET('Hygiene Data'!$I$12,0,10*ROW('Hygiene Data'!I40)))</f>
        <v/>
      </c>
      <c r="EF46" s="379" t="str">
        <f ca="1">+IF(OFFSET('Hygiene Data'!$I$13,0,10*ROW('Hygiene Data'!I40))="","",OFFSET('Hygiene Data'!$I$13,0,10*ROW('Hygiene Data'!I40)))</f>
        <v/>
      </c>
    </row>
    <row r="47" spans="1:136" x14ac:dyDescent="0.25">
      <c r="A47" s="488" t="str">
        <f ca="1">+IF(OFFSET('Water Data'!$B$2,0,10*ROW('Water Data'!E41))="","",OFFSET('Water Data'!$B$2,0,10*ROW('Water Data'!E41)))</f>
        <v/>
      </c>
      <c r="B47" s="48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5" t="str">
        <f t="shared" ca="1" si="0"/>
        <v/>
      </c>
      <c r="D47" s="51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9" t="str">
        <f ca="1">+IF(OFFSET('Water Data'!$D$27,0,10*ROW('Water Data'!D41))="","",OFFSET('Water Data'!$D$27,0,10*ROW('Water Data'!D41)))</f>
        <v/>
      </c>
      <c r="BT47" s="379" t="str">
        <f ca="1">+IF(OFFSET('Water Data'!$D$28,0,10*ROW('Water Data'!D41))="","",OFFSET('Water Data'!$D$28,0,10*ROW('Water Data'!D41)))</f>
        <v/>
      </c>
      <c r="BU47" s="379" t="str">
        <f ca="1">+IF(OFFSET('Water Data'!$D$29,0,10*ROW('Water Data'!D41))="","",OFFSET('Water Data'!$D$29,0,10*ROW('Water Data'!D41)))</f>
        <v/>
      </c>
      <c r="BV47" s="379" t="str">
        <f ca="1">+IF(OFFSET('Water Data'!$E$27,0,10*ROW('Water Data'!E41))="","",OFFSET('Water Data'!$E$27,0,10*ROW('Water Data'!E41)))</f>
        <v/>
      </c>
      <c r="BW47" s="379" t="str">
        <f ca="1">+IF(OFFSET('Water Data'!$E$28,0,10*ROW('Water Data'!E41))="","",OFFSET('Water Data'!$E$28,0,10*ROW('Water Data'!E41)))</f>
        <v/>
      </c>
      <c r="BX47" s="379" t="str">
        <f ca="1">+IF(OFFSET('Water Data'!$E$29,0,10*ROW('Water Data'!E41))="","",OFFSET('Water Data'!$E$29,0,10*ROW('Water Data'!E41)))</f>
        <v/>
      </c>
      <c r="BY47" s="379" t="str">
        <f ca="1">+IF(OFFSET('Water Data'!$F$27,0,10*ROW('Water Data'!F41))="","",OFFSET('Water Data'!$F$27,0,10*ROW('Water Data'!F41)))</f>
        <v/>
      </c>
      <c r="BZ47" s="379" t="str">
        <f ca="1">+IF(OFFSET('Water Data'!$F$28,0,10*ROW('Water Data'!F41))="","",OFFSET('Water Data'!$F$28,0,10*ROW('Water Data'!F41)))</f>
        <v/>
      </c>
      <c r="CA47" s="379" t="str">
        <f ca="1">+IF(OFFSET('Water Data'!$F$29,0,10*ROW('Water Data'!F41))="","",OFFSET('Water Data'!$F$29,0,10*ROW('Water Data'!F41)))</f>
        <v/>
      </c>
      <c r="CB47" s="379" t="str">
        <f ca="1">+IF(OFFSET('Water Data'!$G$27,0,10*ROW('Water Data'!G41))="","",OFFSET('Water Data'!$G$27,0,10*ROW('Water Data'!G41)))</f>
        <v/>
      </c>
      <c r="CC47" s="379" t="str">
        <f ca="1">+IF(OFFSET('Water Data'!$G$28,0,10*ROW('Water Data'!G41))="","",OFFSET('Water Data'!$G$28,0,10*ROW('Water Data'!G41)))</f>
        <v/>
      </c>
      <c r="CD47" s="379" t="str">
        <f ca="1">+IF(OFFSET('Water Data'!$G$29,0,10*ROW('Water Data'!G41))="","",OFFSET('Water Data'!$G$29,0,10*ROW('Water Data'!G41)))</f>
        <v/>
      </c>
      <c r="CE47" s="379" t="str">
        <f ca="1">+IF(OFFSET('Water Data'!$H$27,0,10*ROW('Water Data'!H41))="","",OFFSET('Water Data'!$H$27,0,10*ROW('Water Data'!H41)))</f>
        <v/>
      </c>
      <c r="CF47" s="379" t="str">
        <f ca="1">+IF(OFFSET('Water Data'!$H$28,0,10*ROW('Water Data'!H41))="","",OFFSET('Water Data'!$H$28,0,10*ROW('Water Data'!H41)))</f>
        <v/>
      </c>
      <c r="CG47" s="379" t="str">
        <f ca="1">+IF(OFFSET('Water Data'!$H$29,0,10*ROW('Water Data'!H41))="","",OFFSET('Water Data'!$H$29,0,10*ROW('Water Data'!H41)))</f>
        <v/>
      </c>
      <c r="CH47" s="379" t="str">
        <f ca="1">+IF(OFFSET('Water Data'!$I$27,0,10*ROW('Water Data'!I41))="","",OFFSET('Water Data'!$I$27,0,10*ROW('Water Data'!I41)))</f>
        <v/>
      </c>
      <c r="CI47" s="379" t="str">
        <f ca="1">+IF(OFFSET('Water Data'!$I$28,0,10*ROW('Water Data'!I41))="","",OFFSET('Water Data'!$I$28,0,10*ROW('Water Data'!I41)))</f>
        <v/>
      </c>
      <c r="CJ47" s="379" t="str">
        <f ca="1">+IF(OFFSET('Water Data'!$I$29,0,10*ROW('Water Data'!I41))="","",OFFSET('Water Data'!$I$29,0,10*ROW('Water Data'!I41)))</f>
        <v/>
      </c>
      <c r="CK47" s="379" t="str">
        <f ca="1">+IF(OFFSET('Sanitation Data'!$D$28,0,10*ROW('Sanitation Data'!D41))="","",OFFSET('Sanitation Data'!$D$28,0,10*ROW('Sanitation Data'!D41)))</f>
        <v/>
      </c>
      <c r="CL47" s="379" t="str">
        <f ca="1">+IF(OFFSET('Sanitation Data'!$D$29,0,10*ROW('Sanitation Data'!D41))="","",OFFSET('Sanitation Data'!$D$29,0,10*ROW('Sanitation Data'!D41)))</f>
        <v/>
      </c>
      <c r="CM47" s="379" t="str">
        <f ca="1">+IF(OFFSET('Sanitation Data'!$D$30,0,10*ROW('Sanitation Data'!D41))="","",OFFSET('Sanitation Data'!$D$30,0,10*ROW('Sanitation Data'!D41)))</f>
        <v/>
      </c>
      <c r="CN47" s="379" t="str">
        <f ca="1">+IF(OFFSET('Sanitation Data'!$D$31,0,10*ROW('Sanitation Data'!D41))="","",OFFSET('Sanitation Data'!$D$31,0,10*ROW('Sanitation Data'!D41)))</f>
        <v/>
      </c>
      <c r="CO47" s="379" t="str">
        <f ca="1">+IF(OFFSET('Sanitation Data'!$D$32,0,10*ROW('Sanitation Data'!D41))="","",OFFSET('Sanitation Data'!$D$32,0,10*ROW('Sanitation Data'!D41)))</f>
        <v/>
      </c>
      <c r="CP47" s="379" t="str">
        <f ca="1">+IF(OFFSET('Sanitation Data'!$E$28,0,10*ROW('Sanitation Data'!E41))="","",OFFSET('Sanitation Data'!$E$28,0,10*ROW('Sanitation Data'!E41)))</f>
        <v/>
      </c>
      <c r="CQ47" s="379" t="str">
        <f ca="1">+IF(OFFSET('Sanitation Data'!$E$29,0,10*ROW('Sanitation Data'!E41))="","",OFFSET('Sanitation Data'!$E$29,0,10*ROW('Sanitation Data'!E41)))</f>
        <v/>
      </c>
      <c r="CR47" s="379" t="str">
        <f ca="1">+IF(OFFSET('Sanitation Data'!$E$30,0,10*ROW('Sanitation Data'!E41))="","",OFFSET('Sanitation Data'!$E$30,0,10*ROW('Sanitation Data'!E41)))</f>
        <v/>
      </c>
      <c r="CS47" s="379" t="str">
        <f ca="1">+IF(OFFSET('Sanitation Data'!$E$31,0,10*ROW('Sanitation Data'!E41))="","",OFFSET('Sanitation Data'!$E$31,0,10*ROW('Sanitation Data'!E41)))</f>
        <v/>
      </c>
      <c r="CT47" s="379" t="str">
        <f ca="1">+IF(OFFSET('Sanitation Data'!$E$32,0,10*ROW('Sanitation Data'!E41))="","",OFFSET('Sanitation Data'!$E$32,0,10*ROW('Sanitation Data'!E41)))</f>
        <v/>
      </c>
      <c r="CU47" s="379" t="str">
        <f ca="1">+IF(OFFSET('Sanitation Data'!$F$28,0,10*ROW('Sanitation Data'!F41))="","",OFFSET('Sanitation Data'!$F$28,0,10*ROW('Sanitation Data'!F41)))</f>
        <v/>
      </c>
      <c r="CV47" s="379" t="str">
        <f ca="1">+IF(OFFSET('Sanitation Data'!$F$29,0,10*ROW('Sanitation Data'!F41))="","",OFFSET('Sanitation Data'!$F$29,0,10*ROW('Sanitation Data'!F41)))</f>
        <v/>
      </c>
      <c r="CW47" s="379" t="str">
        <f ca="1">+IF(OFFSET('Sanitation Data'!$F$30,0,10*ROW('Sanitation Data'!F41))="","",OFFSET('Sanitation Data'!$F$30,0,10*ROW('Sanitation Data'!F41)))</f>
        <v/>
      </c>
      <c r="CX47" s="379" t="str">
        <f ca="1">+IF(OFFSET('Sanitation Data'!$F$31,0,10*ROW('Sanitation Data'!F41))="","",OFFSET('Sanitation Data'!$F$31,0,10*ROW('Sanitation Data'!F41)))</f>
        <v/>
      </c>
      <c r="CY47" s="379" t="str">
        <f ca="1">+IF(OFFSET('Sanitation Data'!$F$32,0,10*ROW('Sanitation Data'!F41))="","",OFFSET('Sanitation Data'!$F$32,0,10*ROW('Sanitation Data'!F41)))</f>
        <v/>
      </c>
      <c r="CZ47" s="379" t="str">
        <f ca="1">+IF(OFFSET('Sanitation Data'!$G$28,0,10*ROW('Sanitation Data'!G41))="","",OFFSET('Sanitation Data'!$G$28,0,10*ROW('Sanitation Data'!G41)))</f>
        <v/>
      </c>
      <c r="DA47" s="379" t="str">
        <f ca="1">+IF(OFFSET('Sanitation Data'!$G$29,0,10*ROW('Sanitation Data'!G41))="","",OFFSET('Sanitation Data'!$G$29,0,10*ROW('Sanitation Data'!G41)))</f>
        <v/>
      </c>
      <c r="DB47" s="379" t="str">
        <f ca="1">+IF(OFFSET('Sanitation Data'!$G$30,0,10*ROW('Sanitation Data'!G41))="","",OFFSET('Sanitation Data'!$G$30,0,10*ROW('Sanitation Data'!G41)))</f>
        <v/>
      </c>
      <c r="DC47" s="379" t="str">
        <f ca="1">+IF(OFFSET('Sanitation Data'!$G$31,0,10*ROW('Sanitation Data'!G41))="","",OFFSET('Sanitation Data'!$G$31,0,10*ROW('Sanitation Data'!G41)))</f>
        <v/>
      </c>
      <c r="DD47" s="379" t="str">
        <f ca="1">+IF(OFFSET('Sanitation Data'!$G$32,0,10*ROW('Sanitation Data'!G41))="","",OFFSET('Sanitation Data'!$G$32,0,10*ROW('Sanitation Data'!G41)))</f>
        <v/>
      </c>
      <c r="DE47" s="379" t="str">
        <f ca="1">+IF(OFFSET('Sanitation Data'!$H$28,0,10*ROW('Sanitation Data'!H41))="","",OFFSET('Sanitation Data'!$H$28,0,10*ROW('Sanitation Data'!H41)))</f>
        <v/>
      </c>
      <c r="DF47" s="379" t="str">
        <f ca="1">+IF(OFFSET('Sanitation Data'!$H$29,0,10*ROW('Sanitation Data'!H41))="","",OFFSET('Sanitation Data'!$H$29,0,10*ROW('Sanitation Data'!H41)))</f>
        <v/>
      </c>
      <c r="DG47" s="379" t="str">
        <f ca="1">+IF(OFFSET('Sanitation Data'!$H$30,0,10*ROW('Sanitation Data'!H41))="","",OFFSET('Sanitation Data'!$H$30,0,10*ROW('Sanitation Data'!H41)))</f>
        <v/>
      </c>
      <c r="DH47" s="379" t="str">
        <f ca="1">+IF(OFFSET('Sanitation Data'!$H$31,0,10*ROW('Sanitation Data'!H41))="","",OFFSET('Sanitation Data'!$H$31,0,10*ROW('Sanitation Data'!H41)))</f>
        <v/>
      </c>
      <c r="DI47" s="379" t="str">
        <f ca="1">+IF(OFFSET('Sanitation Data'!$H$32,0,10*ROW('Sanitation Data'!H41))="","",OFFSET('Sanitation Data'!$H$32,0,10*ROW('Sanitation Data'!H41)))</f>
        <v/>
      </c>
      <c r="DJ47" s="379" t="str">
        <f ca="1">+IF(OFFSET('Sanitation Data'!$I$28,0,10*ROW('Sanitation Data'!I41))="","",OFFSET('Sanitation Data'!$I$28,0,10*ROW('Sanitation Data'!I41)))</f>
        <v/>
      </c>
      <c r="DK47" s="379" t="str">
        <f ca="1">+IF(OFFSET('Sanitation Data'!$I$29,0,10*ROW('Sanitation Data'!I41))="","",OFFSET('Sanitation Data'!$I$29,0,10*ROW('Sanitation Data'!I41)))</f>
        <v/>
      </c>
      <c r="DL47" s="379" t="str">
        <f ca="1">+IF(OFFSET('Sanitation Data'!$I$30,0,10*ROW('Sanitation Data'!I41))="","",OFFSET('Sanitation Data'!$I$30,0,10*ROW('Sanitation Data'!I41)))</f>
        <v/>
      </c>
      <c r="DM47" s="379" t="str">
        <f ca="1">+IF(OFFSET('Sanitation Data'!$I$31,0,10*ROW('Sanitation Data'!I41))="","",OFFSET('Sanitation Data'!$I$31,0,10*ROW('Sanitation Data'!I41)))</f>
        <v/>
      </c>
      <c r="DN47" s="379" t="str">
        <f ca="1">+IF(OFFSET('Sanitation Data'!$I$32,0,10*ROW('Sanitation Data'!I41))="","",OFFSET('Sanitation Data'!$I$32,0,10*ROW('Sanitation Data'!I41)))</f>
        <v/>
      </c>
      <c r="DO47" s="379" t="str">
        <f ca="1">+IF(OFFSET('Hygiene Data'!$D$11,0,10*ROW('Hygiene Data'!D41))="","",OFFSET('Hygiene Data'!$D$11,0,10*ROW('Hygiene Data'!D41)))</f>
        <v/>
      </c>
      <c r="DP47" s="379" t="str">
        <f ca="1">+IF(OFFSET('Hygiene Data'!$D$12,0,10*ROW('Hygiene Data'!D41))="","",OFFSET('Hygiene Data'!$D$12,0,10*ROW('Hygiene Data'!D41)))</f>
        <v/>
      </c>
      <c r="DQ47" s="379" t="str">
        <f ca="1">+IF(OFFSET('Hygiene Data'!$D$13,0,10*ROW('Hygiene Data'!D41))="","",OFFSET('Hygiene Data'!$D$13,0,10*ROW('Hygiene Data'!D41)))</f>
        <v/>
      </c>
      <c r="DR47" s="379" t="str">
        <f ca="1">+IF(OFFSET('Hygiene Data'!$E$11,0,10*ROW('Hygiene Data'!E41))="","",OFFSET('Hygiene Data'!$E$11,0,10*ROW('Hygiene Data'!E41)))</f>
        <v/>
      </c>
      <c r="DS47" s="379" t="str">
        <f ca="1">+IF(OFFSET('Hygiene Data'!$E$12,0,10*ROW('Hygiene Data'!E41))="","",OFFSET('Hygiene Data'!$E$12,0,10*ROW('Hygiene Data'!E41)))</f>
        <v/>
      </c>
      <c r="DT47" s="379" t="str">
        <f ca="1">+IF(OFFSET('Hygiene Data'!$E$13,0,10*ROW('Hygiene Data'!E41))="","",OFFSET('Hygiene Data'!$E$13,0,10*ROW('Hygiene Data'!E41)))</f>
        <v/>
      </c>
      <c r="DU47" s="379" t="str">
        <f ca="1">+IF(OFFSET('Hygiene Data'!$F$11,0,10*ROW('Hygiene Data'!F41))="","",OFFSET('Hygiene Data'!$F$11,0,10*ROW('Hygiene Data'!F41)))</f>
        <v/>
      </c>
      <c r="DV47" s="379" t="str">
        <f ca="1">+IF(OFFSET('Hygiene Data'!$F$12,0,10*ROW('Hygiene Data'!F41))="","",OFFSET('Hygiene Data'!$F$12,0,10*ROW('Hygiene Data'!F41)))</f>
        <v/>
      </c>
      <c r="DW47" s="379" t="str">
        <f ca="1">+IF(OFFSET('Hygiene Data'!$F$13,0,10*ROW('Hygiene Data'!F41))="","",OFFSET('Hygiene Data'!$F$13,0,10*ROW('Hygiene Data'!F41)))</f>
        <v/>
      </c>
      <c r="DX47" s="379" t="str">
        <f ca="1">+IF(OFFSET('Hygiene Data'!$G$11,0,10*ROW('Hygiene Data'!G41))="","",OFFSET('Hygiene Data'!$G$11,0,10*ROW('Hygiene Data'!G41)))</f>
        <v/>
      </c>
      <c r="DY47" s="379" t="str">
        <f ca="1">+IF(OFFSET('Hygiene Data'!$G$12,0,10*ROW('Hygiene Data'!G41))="","",OFFSET('Hygiene Data'!$G$12,0,10*ROW('Hygiene Data'!G41)))</f>
        <v/>
      </c>
      <c r="DZ47" s="379" t="str">
        <f ca="1">+IF(OFFSET('Hygiene Data'!$G$13,0,10*ROW('Hygiene Data'!G41))="","",OFFSET('Hygiene Data'!$G$13,0,10*ROW('Hygiene Data'!G41)))</f>
        <v/>
      </c>
      <c r="EA47" s="379" t="str">
        <f ca="1">+IF(OFFSET('Hygiene Data'!$H$11,0,10*ROW('Hygiene Data'!H41))="","",OFFSET('Hygiene Data'!$H$11,0,10*ROW('Hygiene Data'!H41)))</f>
        <v/>
      </c>
      <c r="EB47" s="379" t="str">
        <f ca="1">+IF(OFFSET('Hygiene Data'!$H$12,0,10*ROW('Hygiene Data'!H41))="","",OFFSET('Hygiene Data'!$H$12,0,10*ROW('Hygiene Data'!H41)))</f>
        <v/>
      </c>
      <c r="EC47" s="379" t="str">
        <f ca="1">+IF(OFFSET('Hygiene Data'!$H$13,0,10*ROW('Hygiene Data'!H41))="","",OFFSET('Hygiene Data'!$H$13,0,10*ROW('Hygiene Data'!H41)))</f>
        <v/>
      </c>
      <c r="ED47" s="379" t="str">
        <f ca="1">+IF(OFFSET('Hygiene Data'!$I$11,0,10*ROW('Hygiene Data'!I41))="","",OFFSET('Hygiene Data'!$I$11,0,10*ROW('Hygiene Data'!I41)))</f>
        <v/>
      </c>
      <c r="EE47" s="379" t="str">
        <f ca="1">+IF(OFFSET('Hygiene Data'!$I$12,0,10*ROW('Hygiene Data'!I41))="","",OFFSET('Hygiene Data'!$I$12,0,10*ROW('Hygiene Data'!I41)))</f>
        <v/>
      </c>
      <c r="EF47" s="379" t="str">
        <f ca="1">+IF(OFFSET('Hygiene Data'!$I$13,0,10*ROW('Hygiene Data'!I41))="","",OFFSET('Hygiene Data'!$I$13,0,10*ROW('Hygiene Data'!I41)))</f>
        <v/>
      </c>
    </row>
    <row r="48" spans="1:136" x14ac:dyDescent="0.25">
      <c r="A48" s="488" t="str">
        <f ca="1">+IF(OFFSET('Water Data'!$B$2,0,10*ROW('Water Data'!E42))="","",OFFSET('Water Data'!$B$2,0,10*ROW('Water Data'!E42)))</f>
        <v/>
      </c>
      <c r="B48" s="48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5" t="str">
        <f t="shared" ca="1" si="0"/>
        <v/>
      </c>
      <c r="D48" s="51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9" t="str">
        <f ca="1">+IF(OFFSET('Water Data'!$D$27,0,10*ROW('Water Data'!D42))="","",OFFSET('Water Data'!$D$27,0,10*ROW('Water Data'!D42)))</f>
        <v/>
      </c>
      <c r="BT48" s="379" t="str">
        <f ca="1">+IF(OFFSET('Water Data'!$D$28,0,10*ROW('Water Data'!D42))="","",OFFSET('Water Data'!$D$28,0,10*ROW('Water Data'!D42)))</f>
        <v/>
      </c>
      <c r="BU48" s="379" t="str">
        <f ca="1">+IF(OFFSET('Water Data'!$D$29,0,10*ROW('Water Data'!D42))="","",OFFSET('Water Data'!$D$29,0,10*ROW('Water Data'!D42)))</f>
        <v/>
      </c>
      <c r="BV48" s="379" t="str">
        <f ca="1">+IF(OFFSET('Water Data'!$E$27,0,10*ROW('Water Data'!E42))="","",OFFSET('Water Data'!$E$27,0,10*ROW('Water Data'!E42)))</f>
        <v/>
      </c>
      <c r="BW48" s="379" t="str">
        <f ca="1">+IF(OFFSET('Water Data'!$E$28,0,10*ROW('Water Data'!E42))="","",OFFSET('Water Data'!$E$28,0,10*ROW('Water Data'!E42)))</f>
        <v/>
      </c>
      <c r="BX48" s="379" t="str">
        <f ca="1">+IF(OFFSET('Water Data'!$E$29,0,10*ROW('Water Data'!E42))="","",OFFSET('Water Data'!$E$29,0,10*ROW('Water Data'!E42)))</f>
        <v/>
      </c>
      <c r="BY48" s="379" t="str">
        <f ca="1">+IF(OFFSET('Water Data'!$F$27,0,10*ROW('Water Data'!F42))="","",OFFSET('Water Data'!$F$27,0,10*ROW('Water Data'!F42)))</f>
        <v/>
      </c>
      <c r="BZ48" s="379" t="str">
        <f ca="1">+IF(OFFSET('Water Data'!$F$28,0,10*ROW('Water Data'!F42))="","",OFFSET('Water Data'!$F$28,0,10*ROW('Water Data'!F42)))</f>
        <v/>
      </c>
      <c r="CA48" s="379" t="str">
        <f ca="1">+IF(OFFSET('Water Data'!$F$29,0,10*ROW('Water Data'!F42))="","",OFFSET('Water Data'!$F$29,0,10*ROW('Water Data'!F42)))</f>
        <v/>
      </c>
      <c r="CB48" s="379" t="str">
        <f ca="1">+IF(OFFSET('Water Data'!$G$27,0,10*ROW('Water Data'!G42))="","",OFFSET('Water Data'!$G$27,0,10*ROW('Water Data'!G42)))</f>
        <v/>
      </c>
      <c r="CC48" s="379" t="str">
        <f ca="1">+IF(OFFSET('Water Data'!$G$28,0,10*ROW('Water Data'!G42))="","",OFFSET('Water Data'!$G$28,0,10*ROW('Water Data'!G42)))</f>
        <v/>
      </c>
      <c r="CD48" s="379" t="str">
        <f ca="1">+IF(OFFSET('Water Data'!$G$29,0,10*ROW('Water Data'!G42))="","",OFFSET('Water Data'!$G$29,0,10*ROW('Water Data'!G42)))</f>
        <v/>
      </c>
      <c r="CE48" s="379" t="str">
        <f ca="1">+IF(OFFSET('Water Data'!$H$27,0,10*ROW('Water Data'!H42))="","",OFFSET('Water Data'!$H$27,0,10*ROW('Water Data'!H42)))</f>
        <v/>
      </c>
      <c r="CF48" s="379" t="str">
        <f ca="1">+IF(OFFSET('Water Data'!$H$28,0,10*ROW('Water Data'!H42))="","",OFFSET('Water Data'!$H$28,0,10*ROW('Water Data'!H42)))</f>
        <v/>
      </c>
      <c r="CG48" s="379" t="str">
        <f ca="1">+IF(OFFSET('Water Data'!$H$29,0,10*ROW('Water Data'!H42))="","",OFFSET('Water Data'!$H$29,0,10*ROW('Water Data'!H42)))</f>
        <v/>
      </c>
      <c r="CH48" s="379" t="str">
        <f ca="1">+IF(OFFSET('Water Data'!$I$27,0,10*ROW('Water Data'!I42))="","",OFFSET('Water Data'!$I$27,0,10*ROW('Water Data'!I42)))</f>
        <v/>
      </c>
      <c r="CI48" s="379" t="str">
        <f ca="1">+IF(OFFSET('Water Data'!$I$28,0,10*ROW('Water Data'!I42))="","",OFFSET('Water Data'!$I$28,0,10*ROW('Water Data'!I42)))</f>
        <v/>
      </c>
      <c r="CJ48" s="379" t="str">
        <f ca="1">+IF(OFFSET('Water Data'!$I$29,0,10*ROW('Water Data'!I42))="","",OFFSET('Water Data'!$I$29,0,10*ROW('Water Data'!I42)))</f>
        <v/>
      </c>
      <c r="CK48" s="379" t="str">
        <f ca="1">+IF(OFFSET('Sanitation Data'!$D$28,0,10*ROW('Sanitation Data'!D42))="","",OFFSET('Sanitation Data'!$D$28,0,10*ROW('Sanitation Data'!D42)))</f>
        <v/>
      </c>
      <c r="CL48" s="379" t="str">
        <f ca="1">+IF(OFFSET('Sanitation Data'!$D$29,0,10*ROW('Sanitation Data'!D42))="","",OFFSET('Sanitation Data'!$D$29,0,10*ROW('Sanitation Data'!D42)))</f>
        <v/>
      </c>
      <c r="CM48" s="379" t="str">
        <f ca="1">+IF(OFFSET('Sanitation Data'!$D$30,0,10*ROW('Sanitation Data'!D42))="","",OFFSET('Sanitation Data'!$D$30,0,10*ROW('Sanitation Data'!D42)))</f>
        <v/>
      </c>
      <c r="CN48" s="379" t="str">
        <f ca="1">+IF(OFFSET('Sanitation Data'!$D$31,0,10*ROW('Sanitation Data'!D42))="","",OFFSET('Sanitation Data'!$D$31,0,10*ROW('Sanitation Data'!D42)))</f>
        <v/>
      </c>
      <c r="CO48" s="379" t="str">
        <f ca="1">+IF(OFFSET('Sanitation Data'!$D$32,0,10*ROW('Sanitation Data'!D42))="","",OFFSET('Sanitation Data'!$D$32,0,10*ROW('Sanitation Data'!D42)))</f>
        <v/>
      </c>
      <c r="CP48" s="379" t="str">
        <f ca="1">+IF(OFFSET('Sanitation Data'!$E$28,0,10*ROW('Sanitation Data'!E42))="","",OFFSET('Sanitation Data'!$E$28,0,10*ROW('Sanitation Data'!E42)))</f>
        <v/>
      </c>
      <c r="CQ48" s="379" t="str">
        <f ca="1">+IF(OFFSET('Sanitation Data'!$E$29,0,10*ROW('Sanitation Data'!E42))="","",OFFSET('Sanitation Data'!$E$29,0,10*ROW('Sanitation Data'!E42)))</f>
        <v/>
      </c>
      <c r="CR48" s="379" t="str">
        <f ca="1">+IF(OFFSET('Sanitation Data'!$E$30,0,10*ROW('Sanitation Data'!E42))="","",OFFSET('Sanitation Data'!$E$30,0,10*ROW('Sanitation Data'!E42)))</f>
        <v/>
      </c>
      <c r="CS48" s="379" t="str">
        <f ca="1">+IF(OFFSET('Sanitation Data'!$E$31,0,10*ROW('Sanitation Data'!E42))="","",OFFSET('Sanitation Data'!$E$31,0,10*ROW('Sanitation Data'!E42)))</f>
        <v/>
      </c>
      <c r="CT48" s="379" t="str">
        <f ca="1">+IF(OFFSET('Sanitation Data'!$E$32,0,10*ROW('Sanitation Data'!E42))="","",OFFSET('Sanitation Data'!$E$32,0,10*ROW('Sanitation Data'!E42)))</f>
        <v/>
      </c>
      <c r="CU48" s="379" t="str">
        <f ca="1">+IF(OFFSET('Sanitation Data'!$F$28,0,10*ROW('Sanitation Data'!F42))="","",OFFSET('Sanitation Data'!$F$28,0,10*ROW('Sanitation Data'!F42)))</f>
        <v/>
      </c>
      <c r="CV48" s="379" t="str">
        <f ca="1">+IF(OFFSET('Sanitation Data'!$F$29,0,10*ROW('Sanitation Data'!F42))="","",OFFSET('Sanitation Data'!$F$29,0,10*ROW('Sanitation Data'!F42)))</f>
        <v/>
      </c>
      <c r="CW48" s="379" t="str">
        <f ca="1">+IF(OFFSET('Sanitation Data'!$F$30,0,10*ROW('Sanitation Data'!F42))="","",OFFSET('Sanitation Data'!$F$30,0,10*ROW('Sanitation Data'!F42)))</f>
        <v/>
      </c>
      <c r="CX48" s="379" t="str">
        <f ca="1">+IF(OFFSET('Sanitation Data'!$F$31,0,10*ROW('Sanitation Data'!F42))="","",OFFSET('Sanitation Data'!$F$31,0,10*ROW('Sanitation Data'!F42)))</f>
        <v/>
      </c>
      <c r="CY48" s="379" t="str">
        <f ca="1">+IF(OFFSET('Sanitation Data'!$F$32,0,10*ROW('Sanitation Data'!F42))="","",OFFSET('Sanitation Data'!$F$32,0,10*ROW('Sanitation Data'!F42)))</f>
        <v/>
      </c>
      <c r="CZ48" s="379" t="str">
        <f ca="1">+IF(OFFSET('Sanitation Data'!$G$28,0,10*ROW('Sanitation Data'!G42))="","",OFFSET('Sanitation Data'!$G$28,0,10*ROW('Sanitation Data'!G42)))</f>
        <v/>
      </c>
      <c r="DA48" s="379" t="str">
        <f ca="1">+IF(OFFSET('Sanitation Data'!$G$29,0,10*ROW('Sanitation Data'!G42))="","",OFFSET('Sanitation Data'!$G$29,0,10*ROW('Sanitation Data'!G42)))</f>
        <v/>
      </c>
      <c r="DB48" s="379" t="str">
        <f ca="1">+IF(OFFSET('Sanitation Data'!$G$30,0,10*ROW('Sanitation Data'!G42))="","",OFFSET('Sanitation Data'!$G$30,0,10*ROW('Sanitation Data'!G42)))</f>
        <v/>
      </c>
      <c r="DC48" s="379" t="str">
        <f ca="1">+IF(OFFSET('Sanitation Data'!$G$31,0,10*ROW('Sanitation Data'!G42))="","",OFFSET('Sanitation Data'!$G$31,0,10*ROW('Sanitation Data'!G42)))</f>
        <v/>
      </c>
      <c r="DD48" s="379" t="str">
        <f ca="1">+IF(OFFSET('Sanitation Data'!$G$32,0,10*ROW('Sanitation Data'!G42))="","",OFFSET('Sanitation Data'!$G$32,0,10*ROW('Sanitation Data'!G42)))</f>
        <v/>
      </c>
      <c r="DE48" s="379" t="str">
        <f ca="1">+IF(OFFSET('Sanitation Data'!$H$28,0,10*ROW('Sanitation Data'!H42))="","",OFFSET('Sanitation Data'!$H$28,0,10*ROW('Sanitation Data'!H42)))</f>
        <v/>
      </c>
      <c r="DF48" s="379" t="str">
        <f ca="1">+IF(OFFSET('Sanitation Data'!$H$29,0,10*ROW('Sanitation Data'!H42))="","",OFFSET('Sanitation Data'!$H$29,0,10*ROW('Sanitation Data'!H42)))</f>
        <v/>
      </c>
      <c r="DG48" s="379" t="str">
        <f ca="1">+IF(OFFSET('Sanitation Data'!$H$30,0,10*ROW('Sanitation Data'!H42))="","",OFFSET('Sanitation Data'!$H$30,0,10*ROW('Sanitation Data'!H42)))</f>
        <v/>
      </c>
      <c r="DH48" s="379" t="str">
        <f ca="1">+IF(OFFSET('Sanitation Data'!$H$31,0,10*ROW('Sanitation Data'!H42))="","",OFFSET('Sanitation Data'!$H$31,0,10*ROW('Sanitation Data'!H42)))</f>
        <v/>
      </c>
      <c r="DI48" s="379" t="str">
        <f ca="1">+IF(OFFSET('Sanitation Data'!$H$32,0,10*ROW('Sanitation Data'!H42))="","",OFFSET('Sanitation Data'!$H$32,0,10*ROW('Sanitation Data'!H42)))</f>
        <v/>
      </c>
      <c r="DJ48" s="379" t="str">
        <f ca="1">+IF(OFFSET('Sanitation Data'!$I$28,0,10*ROW('Sanitation Data'!I42))="","",OFFSET('Sanitation Data'!$I$28,0,10*ROW('Sanitation Data'!I42)))</f>
        <v/>
      </c>
      <c r="DK48" s="379" t="str">
        <f ca="1">+IF(OFFSET('Sanitation Data'!$I$29,0,10*ROW('Sanitation Data'!I42))="","",OFFSET('Sanitation Data'!$I$29,0,10*ROW('Sanitation Data'!I42)))</f>
        <v/>
      </c>
      <c r="DL48" s="379" t="str">
        <f ca="1">+IF(OFFSET('Sanitation Data'!$I$30,0,10*ROW('Sanitation Data'!I42))="","",OFFSET('Sanitation Data'!$I$30,0,10*ROW('Sanitation Data'!I42)))</f>
        <v/>
      </c>
      <c r="DM48" s="379" t="str">
        <f ca="1">+IF(OFFSET('Sanitation Data'!$I$31,0,10*ROW('Sanitation Data'!I42))="","",OFFSET('Sanitation Data'!$I$31,0,10*ROW('Sanitation Data'!I42)))</f>
        <v/>
      </c>
      <c r="DN48" s="379" t="str">
        <f ca="1">+IF(OFFSET('Sanitation Data'!$I$32,0,10*ROW('Sanitation Data'!I42))="","",OFFSET('Sanitation Data'!$I$32,0,10*ROW('Sanitation Data'!I42)))</f>
        <v/>
      </c>
      <c r="DO48" s="379" t="str">
        <f ca="1">+IF(OFFSET('Hygiene Data'!$D$11,0,10*ROW('Hygiene Data'!D42))="","",OFFSET('Hygiene Data'!$D$11,0,10*ROW('Hygiene Data'!D42)))</f>
        <v/>
      </c>
      <c r="DP48" s="379" t="str">
        <f ca="1">+IF(OFFSET('Hygiene Data'!$D$12,0,10*ROW('Hygiene Data'!D42))="","",OFFSET('Hygiene Data'!$D$12,0,10*ROW('Hygiene Data'!D42)))</f>
        <v/>
      </c>
      <c r="DQ48" s="379" t="str">
        <f ca="1">+IF(OFFSET('Hygiene Data'!$D$13,0,10*ROW('Hygiene Data'!D42))="","",OFFSET('Hygiene Data'!$D$13,0,10*ROW('Hygiene Data'!D42)))</f>
        <v/>
      </c>
      <c r="DR48" s="379" t="str">
        <f ca="1">+IF(OFFSET('Hygiene Data'!$E$11,0,10*ROW('Hygiene Data'!E42))="","",OFFSET('Hygiene Data'!$E$11,0,10*ROW('Hygiene Data'!E42)))</f>
        <v/>
      </c>
      <c r="DS48" s="379" t="str">
        <f ca="1">+IF(OFFSET('Hygiene Data'!$E$12,0,10*ROW('Hygiene Data'!E42))="","",OFFSET('Hygiene Data'!$E$12,0,10*ROW('Hygiene Data'!E42)))</f>
        <v/>
      </c>
      <c r="DT48" s="379" t="str">
        <f ca="1">+IF(OFFSET('Hygiene Data'!$E$13,0,10*ROW('Hygiene Data'!E42))="","",OFFSET('Hygiene Data'!$E$13,0,10*ROW('Hygiene Data'!E42)))</f>
        <v/>
      </c>
      <c r="DU48" s="379" t="str">
        <f ca="1">+IF(OFFSET('Hygiene Data'!$F$11,0,10*ROW('Hygiene Data'!F42))="","",OFFSET('Hygiene Data'!$F$11,0,10*ROW('Hygiene Data'!F42)))</f>
        <v/>
      </c>
      <c r="DV48" s="379" t="str">
        <f ca="1">+IF(OFFSET('Hygiene Data'!$F$12,0,10*ROW('Hygiene Data'!F42))="","",OFFSET('Hygiene Data'!$F$12,0,10*ROW('Hygiene Data'!F42)))</f>
        <v/>
      </c>
      <c r="DW48" s="379" t="str">
        <f ca="1">+IF(OFFSET('Hygiene Data'!$F$13,0,10*ROW('Hygiene Data'!F42))="","",OFFSET('Hygiene Data'!$F$13,0,10*ROW('Hygiene Data'!F42)))</f>
        <v/>
      </c>
      <c r="DX48" s="379" t="str">
        <f ca="1">+IF(OFFSET('Hygiene Data'!$G$11,0,10*ROW('Hygiene Data'!G42))="","",OFFSET('Hygiene Data'!$G$11,0,10*ROW('Hygiene Data'!G42)))</f>
        <v/>
      </c>
      <c r="DY48" s="379" t="str">
        <f ca="1">+IF(OFFSET('Hygiene Data'!$G$12,0,10*ROW('Hygiene Data'!G42))="","",OFFSET('Hygiene Data'!$G$12,0,10*ROW('Hygiene Data'!G42)))</f>
        <v/>
      </c>
      <c r="DZ48" s="379" t="str">
        <f ca="1">+IF(OFFSET('Hygiene Data'!$G$13,0,10*ROW('Hygiene Data'!G42))="","",OFFSET('Hygiene Data'!$G$13,0,10*ROW('Hygiene Data'!G42)))</f>
        <v/>
      </c>
      <c r="EA48" s="379" t="str">
        <f ca="1">+IF(OFFSET('Hygiene Data'!$H$11,0,10*ROW('Hygiene Data'!H42))="","",OFFSET('Hygiene Data'!$H$11,0,10*ROW('Hygiene Data'!H42)))</f>
        <v/>
      </c>
      <c r="EB48" s="379" t="str">
        <f ca="1">+IF(OFFSET('Hygiene Data'!$H$12,0,10*ROW('Hygiene Data'!H42))="","",OFFSET('Hygiene Data'!$H$12,0,10*ROW('Hygiene Data'!H42)))</f>
        <v/>
      </c>
      <c r="EC48" s="379" t="str">
        <f ca="1">+IF(OFFSET('Hygiene Data'!$H$13,0,10*ROW('Hygiene Data'!H42))="","",OFFSET('Hygiene Data'!$H$13,0,10*ROW('Hygiene Data'!H42)))</f>
        <v/>
      </c>
      <c r="ED48" s="379" t="str">
        <f ca="1">+IF(OFFSET('Hygiene Data'!$I$11,0,10*ROW('Hygiene Data'!I42))="","",OFFSET('Hygiene Data'!$I$11,0,10*ROW('Hygiene Data'!I42)))</f>
        <v/>
      </c>
      <c r="EE48" s="379" t="str">
        <f ca="1">+IF(OFFSET('Hygiene Data'!$I$12,0,10*ROW('Hygiene Data'!I42))="","",OFFSET('Hygiene Data'!$I$12,0,10*ROW('Hygiene Data'!I42)))</f>
        <v/>
      </c>
      <c r="EF48" s="379" t="str">
        <f ca="1">+IF(OFFSET('Hygiene Data'!$I$13,0,10*ROW('Hygiene Data'!I42))="","",OFFSET('Hygiene Data'!$I$13,0,10*ROW('Hygiene Data'!I42)))</f>
        <v/>
      </c>
    </row>
    <row r="49" spans="1:136" x14ac:dyDescent="0.25">
      <c r="A49" s="488" t="str">
        <f ca="1">+IF(OFFSET('Water Data'!$B$2,0,10*ROW('Water Data'!E43))="","",OFFSET('Water Data'!$B$2,0,10*ROW('Water Data'!E43)))</f>
        <v/>
      </c>
      <c r="B49" s="48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5" t="str">
        <f t="shared" ca="1" si="0"/>
        <v/>
      </c>
      <c r="D49" s="51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9" t="str">
        <f ca="1">+IF(OFFSET('Water Data'!$D$27,0,10*ROW('Water Data'!D43))="","",OFFSET('Water Data'!$D$27,0,10*ROW('Water Data'!D43)))</f>
        <v/>
      </c>
      <c r="BT49" s="379" t="str">
        <f ca="1">+IF(OFFSET('Water Data'!$D$28,0,10*ROW('Water Data'!D43))="","",OFFSET('Water Data'!$D$28,0,10*ROW('Water Data'!D43)))</f>
        <v/>
      </c>
      <c r="BU49" s="379" t="str">
        <f ca="1">+IF(OFFSET('Water Data'!$D$29,0,10*ROW('Water Data'!D43))="","",OFFSET('Water Data'!$D$29,0,10*ROW('Water Data'!D43)))</f>
        <v/>
      </c>
      <c r="BV49" s="379" t="str">
        <f ca="1">+IF(OFFSET('Water Data'!$E$27,0,10*ROW('Water Data'!E43))="","",OFFSET('Water Data'!$E$27,0,10*ROW('Water Data'!E43)))</f>
        <v/>
      </c>
      <c r="BW49" s="379" t="str">
        <f ca="1">+IF(OFFSET('Water Data'!$E$28,0,10*ROW('Water Data'!E43))="","",OFFSET('Water Data'!$E$28,0,10*ROW('Water Data'!E43)))</f>
        <v/>
      </c>
      <c r="BX49" s="379" t="str">
        <f ca="1">+IF(OFFSET('Water Data'!$E$29,0,10*ROW('Water Data'!E43))="","",OFFSET('Water Data'!$E$29,0,10*ROW('Water Data'!E43)))</f>
        <v/>
      </c>
      <c r="BY49" s="379" t="str">
        <f ca="1">+IF(OFFSET('Water Data'!$F$27,0,10*ROW('Water Data'!F43))="","",OFFSET('Water Data'!$F$27,0,10*ROW('Water Data'!F43)))</f>
        <v/>
      </c>
      <c r="BZ49" s="379" t="str">
        <f ca="1">+IF(OFFSET('Water Data'!$F$28,0,10*ROW('Water Data'!F43))="","",OFFSET('Water Data'!$F$28,0,10*ROW('Water Data'!F43)))</f>
        <v/>
      </c>
      <c r="CA49" s="379" t="str">
        <f ca="1">+IF(OFFSET('Water Data'!$F$29,0,10*ROW('Water Data'!F43))="","",OFFSET('Water Data'!$F$29,0,10*ROW('Water Data'!F43)))</f>
        <v/>
      </c>
      <c r="CB49" s="379" t="str">
        <f ca="1">+IF(OFFSET('Water Data'!$G$27,0,10*ROW('Water Data'!G43))="","",OFFSET('Water Data'!$G$27,0,10*ROW('Water Data'!G43)))</f>
        <v/>
      </c>
      <c r="CC49" s="379" t="str">
        <f ca="1">+IF(OFFSET('Water Data'!$G$28,0,10*ROW('Water Data'!G43))="","",OFFSET('Water Data'!$G$28,0,10*ROW('Water Data'!G43)))</f>
        <v/>
      </c>
      <c r="CD49" s="379" t="str">
        <f ca="1">+IF(OFFSET('Water Data'!$G$29,0,10*ROW('Water Data'!G43))="","",OFFSET('Water Data'!$G$29,0,10*ROW('Water Data'!G43)))</f>
        <v/>
      </c>
      <c r="CE49" s="379" t="str">
        <f ca="1">+IF(OFFSET('Water Data'!$H$27,0,10*ROW('Water Data'!H43))="","",OFFSET('Water Data'!$H$27,0,10*ROW('Water Data'!H43)))</f>
        <v/>
      </c>
      <c r="CF49" s="379" t="str">
        <f ca="1">+IF(OFFSET('Water Data'!$H$28,0,10*ROW('Water Data'!H43))="","",OFFSET('Water Data'!$H$28,0,10*ROW('Water Data'!H43)))</f>
        <v/>
      </c>
      <c r="CG49" s="379" t="str">
        <f ca="1">+IF(OFFSET('Water Data'!$H$29,0,10*ROW('Water Data'!H43))="","",OFFSET('Water Data'!$H$29,0,10*ROW('Water Data'!H43)))</f>
        <v/>
      </c>
      <c r="CH49" s="379" t="str">
        <f ca="1">+IF(OFFSET('Water Data'!$I$27,0,10*ROW('Water Data'!I43))="","",OFFSET('Water Data'!$I$27,0,10*ROW('Water Data'!I43)))</f>
        <v/>
      </c>
      <c r="CI49" s="379" t="str">
        <f ca="1">+IF(OFFSET('Water Data'!$I$28,0,10*ROW('Water Data'!I43))="","",OFFSET('Water Data'!$I$28,0,10*ROW('Water Data'!I43)))</f>
        <v/>
      </c>
      <c r="CJ49" s="379" t="str">
        <f ca="1">+IF(OFFSET('Water Data'!$I$29,0,10*ROW('Water Data'!I43))="","",OFFSET('Water Data'!$I$29,0,10*ROW('Water Data'!I43)))</f>
        <v/>
      </c>
      <c r="CK49" s="379" t="str">
        <f ca="1">+IF(OFFSET('Sanitation Data'!$D$28,0,10*ROW('Sanitation Data'!D43))="","",OFFSET('Sanitation Data'!$D$28,0,10*ROW('Sanitation Data'!D43)))</f>
        <v/>
      </c>
      <c r="CL49" s="379" t="str">
        <f ca="1">+IF(OFFSET('Sanitation Data'!$D$29,0,10*ROW('Sanitation Data'!D43))="","",OFFSET('Sanitation Data'!$D$29,0,10*ROW('Sanitation Data'!D43)))</f>
        <v/>
      </c>
      <c r="CM49" s="379" t="str">
        <f ca="1">+IF(OFFSET('Sanitation Data'!$D$30,0,10*ROW('Sanitation Data'!D43))="","",OFFSET('Sanitation Data'!$D$30,0,10*ROW('Sanitation Data'!D43)))</f>
        <v/>
      </c>
      <c r="CN49" s="379" t="str">
        <f ca="1">+IF(OFFSET('Sanitation Data'!$D$31,0,10*ROW('Sanitation Data'!D43))="","",OFFSET('Sanitation Data'!$D$31,0,10*ROW('Sanitation Data'!D43)))</f>
        <v/>
      </c>
      <c r="CO49" s="379" t="str">
        <f ca="1">+IF(OFFSET('Sanitation Data'!$D$32,0,10*ROW('Sanitation Data'!D43))="","",OFFSET('Sanitation Data'!$D$32,0,10*ROW('Sanitation Data'!D43)))</f>
        <v/>
      </c>
      <c r="CP49" s="379" t="str">
        <f ca="1">+IF(OFFSET('Sanitation Data'!$E$28,0,10*ROW('Sanitation Data'!E43))="","",OFFSET('Sanitation Data'!$E$28,0,10*ROW('Sanitation Data'!E43)))</f>
        <v/>
      </c>
      <c r="CQ49" s="379" t="str">
        <f ca="1">+IF(OFFSET('Sanitation Data'!$E$29,0,10*ROW('Sanitation Data'!E43))="","",OFFSET('Sanitation Data'!$E$29,0,10*ROW('Sanitation Data'!E43)))</f>
        <v/>
      </c>
      <c r="CR49" s="379" t="str">
        <f ca="1">+IF(OFFSET('Sanitation Data'!$E$30,0,10*ROW('Sanitation Data'!E43))="","",OFFSET('Sanitation Data'!$E$30,0,10*ROW('Sanitation Data'!E43)))</f>
        <v/>
      </c>
      <c r="CS49" s="379" t="str">
        <f ca="1">+IF(OFFSET('Sanitation Data'!$E$31,0,10*ROW('Sanitation Data'!E43))="","",OFFSET('Sanitation Data'!$E$31,0,10*ROW('Sanitation Data'!E43)))</f>
        <v/>
      </c>
      <c r="CT49" s="379" t="str">
        <f ca="1">+IF(OFFSET('Sanitation Data'!$E$32,0,10*ROW('Sanitation Data'!E43))="","",OFFSET('Sanitation Data'!$E$32,0,10*ROW('Sanitation Data'!E43)))</f>
        <v/>
      </c>
      <c r="CU49" s="379" t="str">
        <f ca="1">+IF(OFFSET('Sanitation Data'!$F$28,0,10*ROW('Sanitation Data'!F43))="","",OFFSET('Sanitation Data'!$F$28,0,10*ROW('Sanitation Data'!F43)))</f>
        <v/>
      </c>
      <c r="CV49" s="379" t="str">
        <f ca="1">+IF(OFFSET('Sanitation Data'!$F$29,0,10*ROW('Sanitation Data'!F43))="","",OFFSET('Sanitation Data'!$F$29,0,10*ROW('Sanitation Data'!F43)))</f>
        <v/>
      </c>
      <c r="CW49" s="379" t="str">
        <f ca="1">+IF(OFFSET('Sanitation Data'!$F$30,0,10*ROW('Sanitation Data'!F43))="","",OFFSET('Sanitation Data'!$F$30,0,10*ROW('Sanitation Data'!F43)))</f>
        <v/>
      </c>
      <c r="CX49" s="379" t="str">
        <f ca="1">+IF(OFFSET('Sanitation Data'!$F$31,0,10*ROW('Sanitation Data'!F43))="","",OFFSET('Sanitation Data'!$F$31,0,10*ROW('Sanitation Data'!F43)))</f>
        <v/>
      </c>
      <c r="CY49" s="379" t="str">
        <f ca="1">+IF(OFFSET('Sanitation Data'!$F$32,0,10*ROW('Sanitation Data'!F43))="","",OFFSET('Sanitation Data'!$F$32,0,10*ROW('Sanitation Data'!F43)))</f>
        <v/>
      </c>
      <c r="CZ49" s="379" t="str">
        <f ca="1">+IF(OFFSET('Sanitation Data'!$G$28,0,10*ROW('Sanitation Data'!G43))="","",OFFSET('Sanitation Data'!$G$28,0,10*ROW('Sanitation Data'!G43)))</f>
        <v/>
      </c>
      <c r="DA49" s="379" t="str">
        <f ca="1">+IF(OFFSET('Sanitation Data'!$G$29,0,10*ROW('Sanitation Data'!G43))="","",OFFSET('Sanitation Data'!$G$29,0,10*ROW('Sanitation Data'!G43)))</f>
        <v/>
      </c>
      <c r="DB49" s="379" t="str">
        <f ca="1">+IF(OFFSET('Sanitation Data'!$G$30,0,10*ROW('Sanitation Data'!G43))="","",OFFSET('Sanitation Data'!$G$30,0,10*ROW('Sanitation Data'!G43)))</f>
        <v/>
      </c>
      <c r="DC49" s="379" t="str">
        <f ca="1">+IF(OFFSET('Sanitation Data'!$G$31,0,10*ROW('Sanitation Data'!G43))="","",OFFSET('Sanitation Data'!$G$31,0,10*ROW('Sanitation Data'!G43)))</f>
        <v/>
      </c>
      <c r="DD49" s="379" t="str">
        <f ca="1">+IF(OFFSET('Sanitation Data'!$G$32,0,10*ROW('Sanitation Data'!G43))="","",OFFSET('Sanitation Data'!$G$32,0,10*ROW('Sanitation Data'!G43)))</f>
        <v/>
      </c>
      <c r="DE49" s="379" t="str">
        <f ca="1">+IF(OFFSET('Sanitation Data'!$H$28,0,10*ROW('Sanitation Data'!H43))="","",OFFSET('Sanitation Data'!$H$28,0,10*ROW('Sanitation Data'!H43)))</f>
        <v/>
      </c>
      <c r="DF49" s="379" t="str">
        <f ca="1">+IF(OFFSET('Sanitation Data'!$H$29,0,10*ROW('Sanitation Data'!H43))="","",OFFSET('Sanitation Data'!$H$29,0,10*ROW('Sanitation Data'!H43)))</f>
        <v/>
      </c>
      <c r="DG49" s="379" t="str">
        <f ca="1">+IF(OFFSET('Sanitation Data'!$H$30,0,10*ROW('Sanitation Data'!H43))="","",OFFSET('Sanitation Data'!$H$30,0,10*ROW('Sanitation Data'!H43)))</f>
        <v/>
      </c>
      <c r="DH49" s="379" t="str">
        <f ca="1">+IF(OFFSET('Sanitation Data'!$H$31,0,10*ROW('Sanitation Data'!H43))="","",OFFSET('Sanitation Data'!$H$31,0,10*ROW('Sanitation Data'!H43)))</f>
        <v/>
      </c>
      <c r="DI49" s="379" t="str">
        <f ca="1">+IF(OFFSET('Sanitation Data'!$H$32,0,10*ROW('Sanitation Data'!H43))="","",OFFSET('Sanitation Data'!$H$32,0,10*ROW('Sanitation Data'!H43)))</f>
        <v/>
      </c>
      <c r="DJ49" s="379" t="str">
        <f ca="1">+IF(OFFSET('Sanitation Data'!$I$28,0,10*ROW('Sanitation Data'!I43))="","",OFFSET('Sanitation Data'!$I$28,0,10*ROW('Sanitation Data'!I43)))</f>
        <v/>
      </c>
      <c r="DK49" s="379" t="str">
        <f ca="1">+IF(OFFSET('Sanitation Data'!$I$29,0,10*ROW('Sanitation Data'!I43))="","",OFFSET('Sanitation Data'!$I$29,0,10*ROW('Sanitation Data'!I43)))</f>
        <v/>
      </c>
      <c r="DL49" s="379" t="str">
        <f ca="1">+IF(OFFSET('Sanitation Data'!$I$30,0,10*ROW('Sanitation Data'!I43))="","",OFFSET('Sanitation Data'!$I$30,0,10*ROW('Sanitation Data'!I43)))</f>
        <v/>
      </c>
      <c r="DM49" s="379" t="str">
        <f ca="1">+IF(OFFSET('Sanitation Data'!$I$31,0,10*ROW('Sanitation Data'!I43))="","",OFFSET('Sanitation Data'!$I$31,0,10*ROW('Sanitation Data'!I43)))</f>
        <v/>
      </c>
      <c r="DN49" s="379" t="str">
        <f ca="1">+IF(OFFSET('Sanitation Data'!$I$32,0,10*ROW('Sanitation Data'!I43))="","",OFFSET('Sanitation Data'!$I$32,0,10*ROW('Sanitation Data'!I43)))</f>
        <v/>
      </c>
      <c r="DO49" s="379" t="str">
        <f ca="1">+IF(OFFSET('Hygiene Data'!$D$11,0,10*ROW('Hygiene Data'!D43))="","",OFFSET('Hygiene Data'!$D$11,0,10*ROW('Hygiene Data'!D43)))</f>
        <v/>
      </c>
      <c r="DP49" s="379" t="str">
        <f ca="1">+IF(OFFSET('Hygiene Data'!$D$12,0,10*ROW('Hygiene Data'!D43))="","",OFFSET('Hygiene Data'!$D$12,0,10*ROW('Hygiene Data'!D43)))</f>
        <v/>
      </c>
      <c r="DQ49" s="379" t="str">
        <f ca="1">+IF(OFFSET('Hygiene Data'!$D$13,0,10*ROW('Hygiene Data'!D43))="","",OFFSET('Hygiene Data'!$D$13,0,10*ROW('Hygiene Data'!D43)))</f>
        <v/>
      </c>
      <c r="DR49" s="379" t="str">
        <f ca="1">+IF(OFFSET('Hygiene Data'!$E$11,0,10*ROW('Hygiene Data'!E43))="","",OFFSET('Hygiene Data'!$E$11,0,10*ROW('Hygiene Data'!E43)))</f>
        <v/>
      </c>
      <c r="DS49" s="379" t="str">
        <f ca="1">+IF(OFFSET('Hygiene Data'!$E$12,0,10*ROW('Hygiene Data'!E43))="","",OFFSET('Hygiene Data'!$E$12,0,10*ROW('Hygiene Data'!E43)))</f>
        <v/>
      </c>
      <c r="DT49" s="379" t="str">
        <f ca="1">+IF(OFFSET('Hygiene Data'!$E$13,0,10*ROW('Hygiene Data'!E43))="","",OFFSET('Hygiene Data'!$E$13,0,10*ROW('Hygiene Data'!E43)))</f>
        <v/>
      </c>
      <c r="DU49" s="379" t="str">
        <f ca="1">+IF(OFFSET('Hygiene Data'!$F$11,0,10*ROW('Hygiene Data'!F43))="","",OFFSET('Hygiene Data'!$F$11,0,10*ROW('Hygiene Data'!F43)))</f>
        <v/>
      </c>
      <c r="DV49" s="379" t="str">
        <f ca="1">+IF(OFFSET('Hygiene Data'!$F$12,0,10*ROW('Hygiene Data'!F43))="","",OFFSET('Hygiene Data'!$F$12,0,10*ROW('Hygiene Data'!F43)))</f>
        <v/>
      </c>
      <c r="DW49" s="379" t="str">
        <f ca="1">+IF(OFFSET('Hygiene Data'!$F$13,0,10*ROW('Hygiene Data'!F43))="","",OFFSET('Hygiene Data'!$F$13,0,10*ROW('Hygiene Data'!F43)))</f>
        <v/>
      </c>
      <c r="DX49" s="379" t="str">
        <f ca="1">+IF(OFFSET('Hygiene Data'!$G$11,0,10*ROW('Hygiene Data'!G43))="","",OFFSET('Hygiene Data'!$G$11,0,10*ROW('Hygiene Data'!G43)))</f>
        <v/>
      </c>
      <c r="DY49" s="379" t="str">
        <f ca="1">+IF(OFFSET('Hygiene Data'!$G$12,0,10*ROW('Hygiene Data'!G43))="","",OFFSET('Hygiene Data'!$G$12,0,10*ROW('Hygiene Data'!G43)))</f>
        <v/>
      </c>
      <c r="DZ49" s="379" t="str">
        <f ca="1">+IF(OFFSET('Hygiene Data'!$G$13,0,10*ROW('Hygiene Data'!G43))="","",OFFSET('Hygiene Data'!$G$13,0,10*ROW('Hygiene Data'!G43)))</f>
        <v/>
      </c>
      <c r="EA49" s="379" t="str">
        <f ca="1">+IF(OFFSET('Hygiene Data'!$H$11,0,10*ROW('Hygiene Data'!H43))="","",OFFSET('Hygiene Data'!$H$11,0,10*ROW('Hygiene Data'!H43)))</f>
        <v/>
      </c>
      <c r="EB49" s="379" t="str">
        <f ca="1">+IF(OFFSET('Hygiene Data'!$H$12,0,10*ROW('Hygiene Data'!H43))="","",OFFSET('Hygiene Data'!$H$12,0,10*ROW('Hygiene Data'!H43)))</f>
        <v/>
      </c>
      <c r="EC49" s="379" t="str">
        <f ca="1">+IF(OFFSET('Hygiene Data'!$H$13,0,10*ROW('Hygiene Data'!H43))="","",OFFSET('Hygiene Data'!$H$13,0,10*ROW('Hygiene Data'!H43)))</f>
        <v/>
      </c>
      <c r="ED49" s="379" t="str">
        <f ca="1">+IF(OFFSET('Hygiene Data'!$I$11,0,10*ROW('Hygiene Data'!I43))="","",OFFSET('Hygiene Data'!$I$11,0,10*ROW('Hygiene Data'!I43)))</f>
        <v/>
      </c>
      <c r="EE49" s="379" t="str">
        <f ca="1">+IF(OFFSET('Hygiene Data'!$I$12,0,10*ROW('Hygiene Data'!I43))="","",OFFSET('Hygiene Data'!$I$12,0,10*ROW('Hygiene Data'!I43)))</f>
        <v/>
      </c>
      <c r="EF49" s="379" t="str">
        <f ca="1">+IF(OFFSET('Hygiene Data'!$I$13,0,10*ROW('Hygiene Data'!I43))="","",OFFSET('Hygiene Data'!$I$13,0,10*ROW('Hygiene Data'!I43)))</f>
        <v/>
      </c>
    </row>
    <row r="50" spans="1:136" x14ac:dyDescent="0.25">
      <c r="A50" s="488" t="str">
        <f ca="1">+IF(OFFSET('Water Data'!$B$2,0,10*ROW('Water Data'!E44))="","",OFFSET('Water Data'!$B$2,0,10*ROW('Water Data'!E44)))</f>
        <v/>
      </c>
      <c r="B50" s="48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5" t="str">
        <f t="shared" ca="1" si="0"/>
        <v/>
      </c>
      <c r="D50" s="51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9" t="str">
        <f ca="1">+IF(OFFSET('Water Data'!$D$27,0,10*ROW('Water Data'!D44))="","",OFFSET('Water Data'!$D$27,0,10*ROW('Water Data'!D44)))</f>
        <v/>
      </c>
      <c r="BT50" s="379" t="str">
        <f ca="1">+IF(OFFSET('Water Data'!$D$28,0,10*ROW('Water Data'!D44))="","",OFFSET('Water Data'!$D$28,0,10*ROW('Water Data'!D44)))</f>
        <v/>
      </c>
      <c r="BU50" s="379" t="str">
        <f ca="1">+IF(OFFSET('Water Data'!$D$29,0,10*ROW('Water Data'!D44))="","",OFFSET('Water Data'!$D$29,0,10*ROW('Water Data'!D44)))</f>
        <v/>
      </c>
      <c r="BV50" s="379" t="str">
        <f ca="1">+IF(OFFSET('Water Data'!$E$27,0,10*ROW('Water Data'!E44))="","",OFFSET('Water Data'!$E$27,0,10*ROW('Water Data'!E44)))</f>
        <v/>
      </c>
      <c r="BW50" s="379" t="str">
        <f ca="1">+IF(OFFSET('Water Data'!$E$28,0,10*ROW('Water Data'!E44))="","",OFFSET('Water Data'!$E$28,0,10*ROW('Water Data'!E44)))</f>
        <v/>
      </c>
      <c r="BX50" s="379" t="str">
        <f ca="1">+IF(OFFSET('Water Data'!$E$29,0,10*ROW('Water Data'!E44))="","",OFFSET('Water Data'!$E$29,0,10*ROW('Water Data'!E44)))</f>
        <v/>
      </c>
      <c r="BY50" s="379" t="str">
        <f ca="1">+IF(OFFSET('Water Data'!$F$27,0,10*ROW('Water Data'!F44))="","",OFFSET('Water Data'!$F$27,0,10*ROW('Water Data'!F44)))</f>
        <v/>
      </c>
      <c r="BZ50" s="379" t="str">
        <f ca="1">+IF(OFFSET('Water Data'!$F$28,0,10*ROW('Water Data'!F44))="","",OFFSET('Water Data'!$F$28,0,10*ROW('Water Data'!F44)))</f>
        <v/>
      </c>
      <c r="CA50" s="379" t="str">
        <f ca="1">+IF(OFFSET('Water Data'!$F$29,0,10*ROW('Water Data'!F44))="","",OFFSET('Water Data'!$F$29,0,10*ROW('Water Data'!F44)))</f>
        <v/>
      </c>
      <c r="CB50" s="379" t="str">
        <f ca="1">+IF(OFFSET('Water Data'!$G$27,0,10*ROW('Water Data'!G44))="","",OFFSET('Water Data'!$G$27,0,10*ROW('Water Data'!G44)))</f>
        <v/>
      </c>
      <c r="CC50" s="379" t="str">
        <f ca="1">+IF(OFFSET('Water Data'!$G$28,0,10*ROW('Water Data'!G44))="","",OFFSET('Water Data'!$G$28,0,10*ROW('Water Data'!G44)))</f>
        <v/>
      </c>
      <c r="CD50" s="379" t="str">
        <f ca="1">+IF(OFFSET('Water Data'!$G$29,0,10*ROW('Water Data'!G44))="","",OFFSET('Water Data'!$G$29,0,10*ROW('Water Data'!G44)))</f>
        <v/>
      </c>
      <c r="CE50" s="379" t="str">
        <f ca="1">+IF(OFFSET('Water Data'!$H$27,0,10*ROW('Water Data'!H44))="","",OFFSET('Water Data'!$H$27,0,10*ROW('Water Data'!H44)))</f>
        <v/>
      </c>
      <c r="CF50" s="379" t="str">
        <f ca="1">+IF(OFFSET('Water Data'!$H$28,0,10*ROW('Water Data'!H44))="","",OFFSET('Water Data'!$H$28,0,10*ROW('Water Data'!H44)))</f>
        <v/>
      </c>
      <c r="CG50" s="379" t="str">
        <f ca="1">+IF(OFFSET('Water Data'!$H$29,0,10*ROW('Water Data'!H44))="","",OFFSET('Water Data'!$H$29,0,10*ROW('Water Data'!H44)))</f>
        <v/>
      </c>
      <c r="CH50" s="379" t="str">
        <f ca="1">+IF(OFFSET('Water Data'!$I$27,0,10*ROW('Water Data'!I44))="","",OFFSET('Water Data'!$I$27,0,10*ROW('Water Data'!I44)))</f>
        <v/>
      </c>
      <c r="CI50" s="379" t="str">
        <f ca="1">+IF(OFFSET('Water Data'!$I$28,0,10*ROW('Water Data'!I44))="","",OFFSET('Water Data'!$I$28,0,10*ROW('Water Data'!I44)))</f>
        <v/>
      </c>
      <c r="CJ50" s="379" t="str">
        <f ca="1">+IF(OFFSET('Water Data'!$I$29,0,10*ROW('Water Data'!I44))="","",OFFSET('Water Data'!$I$29,0,10*ROW('Water Data'!I44)))</f>
        <v/>
      </c>
      <c r="CK50" s="379" t="str">
        <f ca="1">+IF(OFFSET('Sanitation Data'!$D$28,0,10*ROW('Sanitation Data'!D44))="","",OFFSET('Sanitation Data'!$D$28,0,10*ROW('Sanitation Data'!D44)))</f>
        <v/>
      </c>
      <c r="CL50" s="379" t="str">
        <f ca="1">+IF(OFFSET('Sanitation Data'!$D$29,0,10*ROW('Sanitation Data'!D44))="","",OFFSET('Sanitation Data'!$D$29,0,10*ROW('Sanitation Data'!D44)))</f>
        <v/>
      </c>
      <c r="CM50" s="379" t="str">
        <f ca="1">+IF(OFFSET('Sanitation Data'!$D$30,0,10*ROW('Sanitation Data'!D44))="","",OFFSET('Sanitation Data'!$D$30,0,10*ROW('Sanitation Data'!D44)))</f>
        <v/>
      </c>
      <c r="CN50" s="379" t="str">
        <f ca="1">+IF(OFFSET('Sanitation Data'!$D$31,0,10*ROW('Sanitation Data'!D44))="","",OFFSET('Sanitation Data'!$D$31,0,10*ROW('Sanitation Data'!D44)))</f>
        <v/>
      </c>
      <c r="CO50" s="379" t="str">
        <f ca="1">+IF(OFFSET('Sanitation Data'!$D$32,0,10*ROW('Sanitation Data'!D44))="","",OFFSET('Sanitation Data'!$D$32,0,10*ROW('Sanitation Data'!D44)))</f>
        <v/>
      </c>
      <c r="CP50" s="379" t="str">
        <f ca="1">+IF(OFFSET('Sanitation Data'!$E$28,0,10*ROW('Sanitation Data'!E44))="","",OFFSET('Sanitation Data'!$E$28,0,10*ROW('Sanitation Data'!E44)))</f>
        <v/>
      </c>
      <c r="CQ50" s="379" t="str">
        <f ca="1">+IF(OFFSET('Sanitation Data'!$E$29,0,10*ROW('Sanitation Data'!E44))="","",OFFSET('Sanitation Data'!$E$29,0,10*ROW('Sanitation Data'!E44)))</f>
        <v/>
      </c>
      <c r="CR50" s="379" t="str">
        <f ca="1">+IF(OFFSET('Sanitation Data'!$E$30,0,10*ROW('Sanitation Data'!E44))="","",OFFSET('Sanitation Data'!$E$30,0,10*ROW('Sanitation Data'!E44)))</f>
        <v/>
      </c>
      <c r="CS50" s="379" t="str">
        <f ca="1">+IF(OFFSET('Sanitation Data'!$E$31,0,10*ROW('Sanitation Data'!E44))="","",OFFSET('Sanitation Data'!$E$31,0,10*ROW('Sanitation Data'!E44)))</f>
        <v/>
      </c>
      <c r="CT50" s="379" t="str">
        <f ca="1">+IF(OFFSET('Sanitation Data'!$E$32,0,10*ROW('Sanitation Data'!E44))="","",OFFSET('Sanitation Data'!$E$32,0,10*ROW('Sanitation Data'!E44)))</f>
        <v/>
      </c>
      <c r="CU50" s="379" t="str">
        <f ca="1">+IF(OFFSET('Sanitation Data'!$F$28,0,10*ROW('Sanitation Data'!F44))="","",OFFSET('Sanitation Data'!$F$28,0,10*ROW('Sanitation Data'!F44)))</f>
        <v/>
      </c>
      <c r="CV50" s="379" t="str">
        <f ca="1">+IF(OFFSET('Sanitation Data'!$F$29,0,10*ROW('Sanitation Data'!F44))="","",OFFSET('Sanitation Data'!$F$29,0,10*ROW('Sanitation Data'!F44)))</f>
        <v/>
      </c>
      <c r="CW50" s="379" t="str">
        <f ca="1">+IF(OFFSET('Sanitation Data'!$F$30,0,10*ROW('Sanitation Data'!F44))="","",OFFSET('Sanitation Data'!$F$30,0,10*ROW('Sanitation Data'!F44)))</f>
        <v/>
      </c>
      <c r="CX50" s="379" t="str">
        <f ca="1">+IF(OFFSET('Sanitation Data'!$F$31,0,10*ROW('Sanitation Data'!F44))="","",OFFSET('Sanitation Data'!$F$31,0,10*ROW('Sanitation Data'!F44)))</f>
        <v/>
      </c>
      <c r="CY50" s="379" t="str">
        <f ca="1">+IF(OFFSET('Sanitation Data'!$F$32,0,10*ROW('Sanitation Data'!F44))="","",OFFSET('Sanitation Data'!$F$32,0,10*ROW('Sanitation Data'!F44)))</f>
        <v/>
      </c>
      <c r="CZ50" s="379" t="str">
        <f ca="1">+IF(OFFSET('Sanitation Data'!$G$28,0,10*ROW('Sanitation Data'!G44))="","",OFFSET('Sanitation Data'!$G$28,0,10*ROW('Sanitation Data'!G44)))</f>
        <v/>
      </c>
      <c r="DA50" s="379" t="str">
        <f ca="1">+IF(OFFSET('Sanitation Data'!$G$29,0,10*ROW('Sanitation Data'!G44))="","",OFFSET('Sanitation Data'!$G$29,0,10*ROW('Sanitation Data'!G44)))</f>
        <v/>
      </c>
      <c r="DB50" s="379" t="str">
        <f ca="1">+IF(OFFSET('Sanitation Data'!$G$30,0,10*ROW('Sanitation Data'!G44))="","",OFFSET('Sanitation Data'!$G$30,0,10*ROW('Sanitation Data'!G44)))</f>
        <v/>
      </c>
      <c r="DC50" s="379" t="str">
        <f ca="1">+IF(OFFSET('Sanitation Data'!$G$31,0,10*ROW('Sanitation Data'!G44))="","",OFFSET('Sanitation Data'!$G$31,0,10*ROW('Sanitation Data'!G44)))</f>
        <v/>
      </c>
      <c r="DD50" s="379" t="str">
        <f ca="1">+IF(OFFSET('Sanitation Data'!$G$32,0,10*ROW('Sanitation Data'!G44))="","",OFFSET('Sanitation Data'!$G$32,0,10*ROW('Sanitation Data'!G44)))</f>
        <v/>
      </c>
      <c r="DE50" s="379" t="str">
        <f ca="1">+IF(OFFSET('Sanitation Data'!$H$28,0,10*ROW('Sanitation Data'!H44))="","",OFFSET('Sanitation Data'!$H$28,0,10*ROW('Sanitation Data'!H44)))</f>
        <v/>
      </c>
      <c r="DF50" s="379" t="str">
        <f ca="1">+IF(OFFSET('Sanitation Data'!$H$29,0,10*ROW('Sanitation Data'!H44))="","",OFFSET('Sanitation Data'!$H$29,0,10*ROW('Sanitation Data'!H44)))</f>
        <v/>
      </c>
      <c r="DG50" s="379" t="str">
        <f ca="1">+IF(OFFSET('Sanitation Data'!$H$30,0,10*ROW('Sanitation Data'!H44))="","",OFFSET('Sanitation Data'!$H$30,0,10*ROW('Sanitation Data'!H44)))</f>
        <v/>
      </c>
      <c r="DH50" s="379" t="str">
        <f ca="1">+IF(OFFSET('Sanitation Data'!$H$31,0,10*ROW('Sanitation Data'!H44))="","",OFFSET('Sanitation Data'!$H$31,0,10*ROW('Sanitation Data'!H44)))</f>
        <v/>
      </c>
      <c r="DI50" s="379" t="str">
        <f ca="1">+IF(OFFSET('Sanitation Data'!$H$32,0,10*ROW('Sanitation Data'!H44))="","",OFFSET('Sanitation Data'!$H$32,0,10*ROW('Sanitation Data'!H44)))</f>
        <v/>
      </c>
      <c r="DJ50" s="379" t="str">
        <f ca="1">+IF(OFFSET('Sanitation Data'!$I$28,0,10*ROW('Sanitation Data'!I44))="","",OFFSET('Sanitation Data'!$I$28,0,10*ROW('Sanitation Data'!I44)))</f>
        <v/>
      </c>
      <c r="DK50" s="379" t="str">
        <f ca="1">+IF(OFFSET('Sanitation Data'!$I$29,0,10*ROW('Sanitation Data'!I44))="","",OFFSET('Sanitation Data'!$I$29,0,10*ROW('Sanitation Data'!I44)))</f>
        <v/>
      </c>
      <c r="DL50" s="379" t="str">
        <f ca="1">+IF(OFFSET('Sanitation Data'!$I$30,0,10*ROW('Sanitation Data'!I44))="","",OFFSET('Sanitation Data'!$I$30,0,10*ROW('Sanitation Data'!I44)))</f>
        <v/>
      </c>
      <c r="DM50" s="379" t="str">
        <f ca="1">+IF(OFFSET('Sanitation Data'!$I$31,0,10*ROW('Sanitation Data'!I44))="","",OFFSET('Sanitation Data'!$I$31,0,10*ROW('Sanitation Data'!I44)))</f>
        <v/>
      </c>
      <c r="DN50" s="379" t="str">
        <f ca="1">+IF(OFFSET('Sanitation Data'!$I$32,0,10*ROW('Sanitation Data'!I44))="","",OFFSET('Sanitation Data'!$I$32,0,10*ROW('Sanitation Data'!I44)))</f>
        <v/>
      </c>
      <c r="DO50" s="379" t="str">
        <f ca="1">+IF(OFFSET('Hygiene Data'!$D$11,0,10*ROW('Hygiene Data'!D44))="","",OFFSET('Hygiene Data'!$D$11,0,10*ROW('Hygiene Data'!D44)))</f>
        <v/>
      </c>
      <c r="DP50" s="379" t="str">
        <f ca="1">+IF(OFFSET('Hygiene Data'!$D$12,0,10*ROW('Hygiene Data'!D44))="","",OFFSET('Hygiene Data'!$D$12,0,10*ROW('Hygiene Data'!D44)))</f>
        <v/>
      </c>
      <c r="DQ50" s="379" t="str">
        <f ca="1">+IF(OFFSET('Hygiene Data'!$D$13,0,10*ROW('Hygiene Data'!D44))="","",OFFSET('Hygiene Data'!$D$13,0,10*ROW('Hygiene Data'!D44)))</f>
        <v/>
      </c>
      <c r="DR50" s="379" t="str">
        <f ca="1">+IF(OFFSET('Hygiene Data'!$E$11,0,10*ROW('Hygiene Data'!E44))="","",OFFSET('Hygiene Data'!$E$11,0,10*ROW('Hygiene Data'!E44)))</f>
        <v/>
      </c>
      <c r="DS50" s="379" t="str">
        <f ca="1">+IF(OFFSET('Hygiene Data'!$E$12,0,10*ROW('Hygiene Data'!E44))="","",OFFSET('Hygiene Data'!$E$12,0,10*ROW('Hygiene Data'!E44)))</f>
        <v/>
      </c>
      <c r="DT50" s="379" t="str">
        <f ca="1">+IF(OFFSET('Hygiene Data'!$E$13,0,10*ROW('Hygiene Data'!E44))="","",OFFSET('Hygiene Data'!$E$13,0,10*ROW('Hygiene Data'!E44)))</f>
        <v/>
      </c>
      <c r="DU50" s="379" t="str">
        <f ca="1">+IF(OFFSET('Hygiene Data'!$F$11,0,10*ROW('Hygiene Data'!F44))="","",OFFSET('Hygiene Data'!$F$11,0,10*ROW('Hygiene Data'!F44)))</f>
        <v/>
      </c>
      <c r="DV50" s="379" t="str">
        <f ca="1">+IF(OFFSET('Hygiene Data'!$F$12,0,10*ROW('Hygiene Data'!F44))="","",OFFSET('Hygiene Data'!$F$12,0,10*ROW('Hygiene Data'!F44)))</f>
        <v/>
      </c>
      <c r="DW50" s="379" t="str">
        <f ca="1">+IF(OFFSET('Hygiene Data'!$F$13,0,10*ROW('Hygiene Data'!F44))="","",OFFSET('Hygiene Data'!$F$13,0,10*ROW('Hygiene Data'!F44)))</f>
        <v/>
      </c>
      <c r="DX50" s="379" t="str">
        <f ca="1">+IF(OFFSET('Hygiene Data'!$G$11,0,10*ROW('Hygiene Data'!G44))="","",OFFSET('Hygiene Data'!$G$11,0,10*ROW('Hygiene Data'!G44)))</f>
        <v/>
      </c>
      <c r="DY50" s="379" t="str">
        <f ca="1">+IF(OFFSET('Hygiene Data'!$G$12,0,10*ROW('Hygiene Data'!G44))="","",OFFSET('Hygiene Data'!$G$12,0,10*ROW('Hygiene Data'!G44)))</f>
        <v/>
      </c>
      <c r="DZ50" s="379" t="str">
        <f ca="1">+IF(OFFSET('Hygiene Data'!$G$13,0,10*ROW('Hygiene Data'!G44))="","",OFFSET('Hygiene Data'!$G$13,0,10*ROW('Hygiene Data'!G44)))</f>
        <v/>
      </c>
      <c r="EA50" s="379" t="str">
        <f ca="1">+IF(OFFSET('Hygiene Data'!$H$11,0,10*ROW('Hygiene Data'!H44))="","",OFFSET('Hygiene Data'!$H$11,0,10*ROW('Hygiene Data'!H44)))</f>
        <v/>
      </c>
      <c r="EB50" s="379" t="str">
        <f ca="1">+IF(OFFSET('Hygiene Data'!$H$12,0,10*ROW('Hygiene Data'!H44))="","",OFFSET('Hygiene Data'!$H$12,0,10*ROW('Hygiene Data'!H44)))</f>
        <v/>
      </c>
      <c r="EC50" s="379" t="str">
        <f ca="1">+IF(OFFSET('Hygiene Data'!$H$13,0,10*ROW('Hygiene Data'!H44))="","",OFFSET('Hygiene Data'!$H$13,0,10*ROW('Hygiene Data'!H44)))</f>
        <v/>
      </c>
      <c r="ED50" s="379" t="str">
        <f ca="1">+IF(OFFSET('Hygiene Data'!$I$11,0,10*ROW('Hygiene Data'!I44))="","",OFFSET('Hygiene Data'!$I$11,0,10*ROW('Hygiene Data'!I44)))</f>
        <v/>
      </c>
      <c r="EE50" s="379" t="str">
        <f ca="1">+IF(OFFSET('Hygiene Data'!$I$12,0,10*ROW('Hygiene Data'!I44))="","",OFFSET('Hygiene Data'!$I$12,0,10*ROW('Hygiene Data'!I44)))</f>
        <v/>
      </c>
      <c r="EF50" s="379" t="str">
        <f ca="1">+IF(OFFSET('Hygiene Data'!$I$13,0,10*ROW('Hygiene Data'!I44))="","",OFFSET('Hygiene Data'!$I$13,0,10*ROW('Hygiene Data'!I44)))</f>
        <v/>
      </c>
    </row>
    <row r="51" spans="1:136" x14ac:dyDescent="0.25">
      <c r="A51" s="488" t="str">
        <f ca="1">+IF(OFFSET('Water Data'!$B$2,0,10*ROW('Water Data'!E45))="","",OFFSET('Water Data'!$B$2,0,10*ROW('Water Data'!E45)))</f>
        <v/>
      </c>
      <c r="B51" s="48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5" t="str">
        <f t="shared" ca="1" si="0"/>
        <v/>
      </c>
      <c r="D51" s="51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9" t="str">
        <f ca="1">+IF(OFFSET('Water Data'!$D$27,0,10*ROW('Water Data'!D45))="","",OFFSET('Water Data'!$D$27,0,10*ROW('Water Data'!D45)))</f>
        <v/>
      </c>
      <c r="BT51" s="379" t="str">
        <f ca="1">+IF(OFFSET('Water Data'!$D$28,0,10*ROW('Water Data'!D45))="","",OFFSET('Water Data'!$D$28,0,10*ROW('Water Data'!D45)))</f>
        <v/>
      </c>
      <c r="BU51" s="379" t="str">
        <f ca="1">+IF(OFFSET('Water Data'!$D$29,0,10*ROW('Water Data'!D45))="","",OFFSET('Water Data'!$D$29,0,10*ROW('Water Data'!D45)))</f>
        <v/>
      </c>
      <c r="BV51" s="379" t="str">
        <f ca="1">+IF(OFFSET('Water Data'!$E$27,0,10*ROW('Water Data'!E45))="","",OFFSET('Water Data'!$E$27,0,10*ROW('Water Data'!E45)))</f>
        <v/>
      </c>
      <c r="BW51" s="379" t="str">
        <f ca="1">+IF(OFFSET('Water Data'!$E$28,0,10*ROW('Water Data'!E45))="","",OFFSET('Water Data'!$E$28,0,10*ROW('Water Data'!E45)))</f>
        <v/>
      </c>
      <c r="BX51" s="379" t="str">
        <f ca="1">+IF(OFFSET('Water Data'!$E$29,0,10*ROW('Water Data'!E45))="","",OFFSET('Water Data'!$E$29,0,10*ROW('Water Data'!E45)))</f>
        <v/>
      </c>
      <c r="BY51" s="379" t="str">
        <f ca="1">+IF(OFFSET('Water Data'!$F$27,0,10*ROW('Water Data'!F45))="","",OFFSET('Water Data'!$F$27,0,10*ROW('Water Data'!F45)))</f>
        <v/>
      </c>
      <c r="BZ51" s="379" t="str">
        <f ca="1">+IF(OFFSET('Water Data'!$F$28,0,10*ROW('Water Data'!F45))="","",OFFSET('Water Data'!$F$28,0,10*ROW('Water Data'!F45)))</f>
        <v/>
      </c>
      <c r="CA51" s="379" t="str">
        <f ca="1">+IF(OFFSET('Water Data'!$F$29,0,10*ROW('Water Data'!F45))="","",OFFSET('Water Data'!$F$29,0,10*ROW('Water Data'!F45)))</f>
        <v/>
      </c>
      <c r="CB51" s="379" t="str">
        <f ca="1">+IF(OFFSET('Water Data'!$G$27,0,10*ROW('Water Data'!G45))="","",OFFSET('Water Data'!$G$27,0,10*ROW('Water Data'!G45)))</f>
        <v/>
      </c>
      <c r="CC51" s="379" t="str">
        <f ca="1">+IF(OFFSET('Water Data'!$G$28,0,10*ROW('Water Data'!G45))="","",OFFSET('Water Data'!$G$28,0,10*ROW('Water Data'!G45)))</f>
        <v/>
      </c>
      <c r="CD51" s="379" t="str">
        <f ca="1">+IF(OFFSET('Water Data'!$G$29,0,10*ROW('Water Data'!G45))="","",OFFSET('Water Data'!$G$29,0,10*ROW('Water Data'!G45)))</f>
        <v/>
      </c>
      <c r="CE51" s="379" t="str">
        <f ca="1">+IF(OFFSET('Water Data'!$H$27,0,10*ROW('Water Data'!H45))="","",OFFSET('Water Data'!$H$27,0,10*ROW('Water Data'!H45)))</f>
        <v/>
      </c>
      <c r="CF51" s="379" t="str">
        <f ca="1">+IF(OFFSET('Water Data'!$H$28,0,10*ROW('Water Data'!H45))="","",OFFSET('Water Data'!$H$28,0,10*ROW('Water Data'!H45)))</f>
        <v/>
      </c>
      <c r="CG51" s="379" t="str">
        <f ca="1">+IF(OFFSET('Water Data'!$H$29,0,10*ROW('Water Data'!H45))="","",OFFSET('Water Data'!$H$29,0,10*ROW('Water Data'!H45)))</f>
        <v/>
      </c>
      <c r="CH51" s="379" t="str">
        <f ca="1">+IF(OFFSET('Water Data'!$I$27,0,10*ROW('Water Data'!I45))="","",OFFSET('Water Data'!$I$27,0,10*ROW('Water Data'!I45)))</f>
        <v/>
      </c>
      <c r="CI51" s="379" t="str">
        <f ca="1">+IF(OFFSET('Water Data'!$I$28,0,10*ROW('Water Data'!I45))="","",OFFSET('Water Data'!$I$28,0,10*ROW('Water Data'!I45)))</f>
        <v/>
      </c>
      <c r="CJ51" s="379" t="str">
        <f ca="1">+IF(OFFSET('Water Data'!$I$29,0,10*ROW('Water Data'!I45))="","",OFFSET('Water Data'!$I$29,0,10*ROW('Water Data'!I45)))</f>
        <v/>
      </c>
      <c r="CK51" s="379" t="str">
        <f ca="1">+IF(OFFSET('Sanitation Data'!$D$28,0,10*ROW('Sanitation Data'!D45))="","",OFFSET('Sanitation Data'!$D$28,0,10*ROW('Sanitation Data'!D45)))</f>
        <v/>
      </c>
      <c r="CL51" s="379" t="str">
        <f ca="1">+IF(OFFSET('Sanitation Data'!$D$29,0,10*ROW('Sanitation Data'!D45))="","",OFFSET('Sanitation Data'!$D$29,0,10*ROW('Sanitation Data'!D45)))</f>
        <v/>
      </c>
      <c r="CM51" s="379" t="str">
        <f ca="1">+IF(OFFSET('Sanitation Data'!$D$30,0,10*ROW('Sanitation Data'!D45))="","",OFFSET('Sanitation Data'!$D$30,0,10*ROW('Sanitation Data'!D45)))</f>
        <v/>
      </c>
      <c r="CN51" s="379" t="str">
        <f ca="1">+IF(OFFSET('Sanitation Data'!$D$31,0,10*ROW('Sanitation Data'!D45))="","",OFFSET('Sanitation Data'!$D$31,0,10*ROW('Sanitation Data'!D45)))</f>
        <v/>
      </c>
      <c r="CO51" s="379" t="str">
        <f ca="1">+IF(OFFSET('Sanitation Data'!$D$32,0,10*ROW('Sanitation Data'!D45))="","",OFFSET('Sanitation Data'!$D$32,0,10*ROW('Sanitation Data'!D45)))</f>
        <v/>
      </c>
      <c r="CP51" s="379" t="str">
        <f ca="1">+IF(OFFSET('Sanitation Data'!$E$28,0,10*ROW('Sanitation Data'!E45))="","",OFFSET('Sanitation Data'!$E$28,0,10*ROW('Sanitation Data'!E45)))</f>
        <v/>
      </c>
      <c r="CQ51" s="379" t="str">
        <f ca="1">+IF(OFFSET('Sanitation Data'!$E$29,0,10*ROW('Sanitation Data'!E45))="","",OFFSET('Sanitation Data'!$E$29,0,10*ROW('Sanitation Data'!E45)))</f>
        <v/>
      </c>
      <c r="CR51" s="379" t="str">
        <f ca="1">+IF(OFFSET('Sanitation Data'!$E$30,0,10*ROW('Sanitation Data'!E45))="","",OFFSET('Sanitation Data'!$E$30,0,10*ROW('Sanitation Data'!E45)))</f>
        <v/>
      </c>
      <c r="CS51" s="379" t="str">
        <f ca="1">+IF(OFFSET('Sanitation Data'!$E$31,0,10*ROW('Sanitation Data'!E45))="","",OFFSET('Sanitation Data'!$E$31,0,10*ROW('Sanitation Data'!E45)))</f>
        <v/>
      </c>
      <c r="CT51" s="379" t="str">
        <f ca="1">+IF(OFFSET('Sanitation Data'!$E$32,0,10*ROW('Sanitation Data'!E45))="","",OFFSET('Sanitation Data'!$E$32,0,10*ROW('Sanitation Data'!E45)))</f>
        <v/>
      </c>
      <c r="CU51" s="379" t="str">
        <f ca="1">+IF(OFFSET('Sanitation Data'!$F$28,0,10*ROW('Sanitation Data'!F45))="","",OFFSET('Sanitation Data'!$F$28,0,10*ROW('Sanitation Data'!F45)))</f>
        <v/>
      </c>
      <c r="CV51" s="379" t="str">
        <f ca="1">+IF(OFFSET('Sanitation Data'!$F$29,0,10*ROW('Sanitation Data'!F45))="","",OFFSET('Sanitation Data'!$F$29,0,10*ROW('Sanitation Data'!F45)))</f>
        <v/>
      </c>
      <c r="CW51" s="379" t="str">
        <f ca="1">+IF(OFFSET('Sanitation Data'!$F$30,0,10*ROW('Sanitation Data'!F45))="","",OFFSET('Sanitation Data'!$F$30,0,10*ROW('Sanitation Data'!F45)))</f>
        <v/>
      </c>
      <c r="CX51" s="379" t="str">
        <f ca="1">+IF(OFFSET('Sanitation Data'!$F$31,0,10*ROW('Sanitation Data'!F45))="","",OFFSET('Sanitation Data'!$F$31,0,10*ROW('Sanitation Data'!F45)))</f>
        <v/>
      </c>
      <c r="CY51" s="379" t="str">
        <f ca="1">+IF(OFFSET('Sanitation Data'!$F$32,0,10*ROW('Sanitation Data'!F45))="","",OFFSET('Sanitation Data'!$F$32,0,10*ROW('Sanitation Data'!F45)))</f>
        <v/>
      </c>
      <c r="CZ51" s="379" t="str">
        <f ca="1">+IF(OFFSET('Sanitation Data'!$G$28,0,10*ROW('Sanitation Data'!G45))="","",OFFSET('Sanitation Data'!$G$28,0,10*ROW('Sanitation Data'!G45)))</f>
        <v/>
      </c>
      <c r="DA51" s="379" t="str">
        <f ca="1">+IF(OFFSET('Sanitation Data'!$G$29,0,10*ROW('Sanitation Data'!G45))="","",OFFSET('Sanitation Data'!$G$29,0,10*ROW('Sanitation Data'!G45)))</f>
        <v/>
      </c>
      <c r="DB51" s="379" t="str">
        <f ca="1">+IF(OFFSET('Sanitation Data'!$G$30,0,10*ROW('Sanitation Data'!G45))="","",OFFSET('Sanitation Data'!$G$30,0,10*ROW('Sanitation Data'!G45)))</f>
        <v/>
      </c>
      <c r="DC51" s="379" t="str">
        <f ca="1">+IF(OFFSET('Sanitation Data'!$G$31,0,10*ROW('Sanitation Data'!G45))="","",OFFSET('Sanitation Data'!$G$31,0,10*ROW('Sanitation Data'!G45)))</f>
        <v/>
      </c>
      <c r="DD51" s="379" t="str">
        <f ca="1">+IF(OFFSET('Sanitation Data'!$G$32,0,10*ROW('Sanitation Data'!G45))="","",OFFSET('Sanitation Data'!$G$32,0,10*ROW('Sanitation Data'!G45)))</f>
        <v/>
      </c>
      <c r="DE51" s="379" t="str">
        <f ca="1">+IF(OFFSET('Sanitation Data'!$H$28,0,10*ROW('Sanitation Data'!H45))="","",OFFSET('Sanitation Data'!$H$28,0,10*ROW('Sanitation Data'!H45)))</f>
        <v/>
      </c>
      <c r="DF51" s="379" t="str">
        <f ca="1">+IF(OFFSET('Sanitation Data'!$H$29,0,10*ROW('Sanitation Data'!H45))="","",OFFSET('Sanitation Data'!$H$29,0,10*ROW('Sanitation Data'!H45)))</f>
        <v/>
      </c>
      <c r="DG51" s="379" t="str">
        <f ca="1">+IF(OFFSET('Sanitation Data'!$H$30,0,10*ROW('Sanitation Data'!H45))="","",OFFSET('Sanitation Data'!$H$30,0,10*ROW('Sanitation Data'!H45)))</f>
        <v/>
      </c>
      <c r="DH51" s="379" t="str">
        <f ca="1">+IF(OFFSET('Sanitation Data'!$H$31,0,10*ROW('Sanitation Data'!H45))="","",OFFSET('Sanitation Data'!$H$31,0,10*ROW('Sanitation Data'!H45)))</f>
        <v/>
      </c>
      <c r="DI51" s="379" t="str">
        <f ca="1">+IF(OFFSET('Sanitation Data'!$H$32,0,10*ROW('Sanitation Data'!H45))="","",OFFSET('Sanitation Data'!$H$32,0,10*ROW('Sanitation Data'!H45)))</f>
        <v/>
      </c>
      <c r="DJ51" s="379" t="str">
        <f ca="1">+IF(OFFSET('Sanitation Data'!$I$28,0,10*ROW('Sanitation Data'!I45))="","",OFFSET('Sanitation Data'!$I$28,0,10*ROW('Sanitation Data'!I45)))</f>
        <v/>
      </c>
      <c r="DK51" s="379" t="str">
        <f ca="1">+IF(OFFSET('Sanitation Data'!$I$29,0,10*ROW('Sanitation Data'!I45))="","",OFFSET('Sanitation Data'!$I$29,0,10*ROW('Sanitation Data'!I45)))</f>
        <v/>
      </c>
      <c r="DL51" s="379" t="str">
        <f ca="1">+IF(OFFSET('Sanitation Data'!$I$30,0,10*ROW('Sanitation Data'!I45))="","",OFFSET('Sanitation Data'!$I$30,0,10*ROW('Sanitation Data'!I45)))</f>
        <v/>
      </c>
      <c r="DM51" s="379" t="str">
        <f ca="1">+IF(OFFSET('Sanitation Data'!$I$31,0,10*ROW('Sanitation Data'!I45))="","",OFFSET('Sanitation Data'!$I$31,0,10*ROW('Sanitation Data'!I45)))</f>
        <v/>
      </c>
      <c r="DN51" s="379" t="str">
        <f ca="1">+IF(OFFSET('Sanitation Data'!$I$32,0,10*ROW('Sanitation Data'!I45))="","",OFFSET('Sanitation Data'!$I$32,0,10*ROW('Sanitation Data'!I45)))</f>
        <v/>
      </c>
      <c r="DO51" s="379" t="str">
        <f ca="1">+IF(OFFSET('Hygiene Data'!$D$11,0,10*ROW('Hygiene Data'!D45))="","",OFFSET('Hygiene Data'!$D$11,0,10*ROW('Hygiene Data'!D45)))</f>
        <v/>
      </c>
      <c r="DP51" s="379" t="str">
        <f ca="1">+IF(OFFSET('Hygiene Data'!$D$12,0,10*ROW('Hygiene Data'!D45))="","",OFFSET('Hygiene Data'!$D$12,0,10*ROW('Hygiene Data'!D45)))</f>
        <v/>
      </c>
      <c r="DQ51" s="379" t="str">
        <f ca="1">+IF(OFFSET('Hygiene Data'!$D$13,0,10*ROW('Hygiene Data'!D45))="","",OFFSET('Hygiene Data'!$D$13,0,10*ROW('Hygiene Data'!D45)))</f>
        <v/>
      </c>
      <c r="DR51" s="379" t="str">
        <f ca="1">+IF(OFFSET('Hygiene Data'!$E$11,0,10*ROW('Hygiene Data'!E45))="","",OFFSET('Hygiene Data'!$E$11,0,10*ROW('Hygiene Data'!E45)))</f>
        <v/>
      </c>
      <c r="DS51" s="379" t="str">
        <f ca="1">+IF(OFFSET('Hygiene Data'!$E$12,0,10*ROW('Hygiene Data'!E45))="","",OFFSET('Hygiene Data'!$E$12,0,10*ROW('Hygiene Data'!E45)))</f>
        <v/>
      </c>
      <c r="DT51" s="379" t="str">
        <f ca="1">+IF(OFFSET('Hygiene Data'!$E$13,0,10*ROW('Hygiene Data'!E45))="","",OFFSET('Hygiene Data'!$E$13,0,10*ROW('Hygiene Data'!E45)))</f>
        <v/>
      </c>
      <c r="DU51" s="379" t="str">
        <f ca="1">+IF(OFFSET('Hygiene Data'!$F$11,0,10*ROW('Hygiene Data'!F45))="","",OFFSET('Hygiene Data'!$F$11,0,10*ROW('Hygiene Data'!F45)))</f>
        <v/>
      </c>
      <c r="DV51" s="379" t="str">
        <f ca="1">+IF(OFFSET('Hygiene Data'!$F$12,0,10*ROW('Hygiene Data'!F45))="","",OFFSET('Hygiene Data'!$F$12,0,10*ROW('Hygiene Data'!F45)))</f>
        <v/>
      </c>
      <c r="DW51" s="379" t="str">
        <f ca="1">+IF(OFFSET('Hygiene Data'!$F$13,0,10*ROW('Hygiene Data'!F45))="","",OFFSET('Hygiene Data'!$F$13,0,10*ROW('Hygiene Data'!F45)))</f>
        <v/>
      </c>
      <c r="DX51" s="379" t="str">
        <f ca="1">+IF(OFFSET('Hygiene Data'!$G$11,0,10*ROW('Hygiene Data'!G45))="","",OFFSET('Hygiene Data'!$G$11,0,10*ROW('Hygiene Data'!G45)))</f>
        <v/>
      </c>
      <c r="DY51" s="379" t="str">
        <f ca="1">+IF(OFFSET('Hygiene Data'!$G$12,0,10*ROW('Hygiene Data'!G45))="","",OFFSET('Hygiene Data'!$G$12,0,10*ROW('Hygiene Data'!G45)))</f>
        <v/>
      </c>
      <c r="DZ51" s="379" t="str">
        <f ca="1">+IF(OFFSET('Hygiene Data'!$G$13,0,10*ROW('Hygiene Data'!G45))="","",OFFSET('Hygiene Data'!$G$13,0,10*ROW('Hygiene Data'!G45)))</f>
        <v/>
      </c>
      <c r="EA51" s="379" t="str">
        <f ca="1">+IF(OFFSET('Hygiene Data'!$H$11,0,10*ROW('Hygiene Data'!H45))="","",OFFSET('Hygiene Data'!$H$11,0,10*ROW('Hygiene Data'!H45)))</f>
        <v/>
      </c>
      <c r="EB51" s="379" t="str">
        <f ca="1">+IF(OFFSET('Hygiene Data'!$H$12,0,10*ROW('Hygiene Data'!H45))="","",OFFSET('Hygiene Data'!$H$12,0,10*ROW('Hygiene Data'!H45)))</f>
        <v/>
      </c>
      <c r="EC51" s="379" t="str">
        <f ca="1">+IF(OFFSET('Hygiene Data'!$H$13,0,10*ROW('Hygiene Data'!H45))="","",OFFSET('Hygiene Data'!$H$13,0,10*ROW('Hygiene Data'!H45)))</f>
        <v/>
      </c>
      <c r="ED51" s="379" t="str">
        <f ca="1">+IF(OFFSET('Hygiene Data'!$I$11,0,10*ROW('Hygiene Data'!I45))="","",OFFSET('Hygiene Data'!$I$11,0,10*ROW('Hygiene Data'!I45)))</f>
        <v/>
      </c>
      <c r="EE51" s="379" t="str">
        <f ca="1">+IF(OFFSET('Hygiene Data'!$I$12,0,10*ROW('Hygiene Data'!I45))="","",OFFSET('Hygiene Data'!$I$12,0,10*ROW('Hygiene Data'!I45)))</f>
        <v/>
      </c>
      <c r="EF51" s="379" t="str">
        <f ca="1">+IF(OFFSET('Hygiene Data'!$I$13,0,10*ROW('Hygiene Data'!I45))="","",OFFSET('Hygiene Data'!$I$13,0,10*ROW('Hygiene Data'!I45)))</f>
        <v/>
      </c>
    </row>
    <row r="52" spans="1:136" x14ac:dyDescent="0.25">
      <c r="A52" s="488" t="str">
        <f ca="1">+IF(OFFSET('Water Data'!$B$2,0,10*ROW('Water Data'!E46))="","",OFFSET('Water Data'!$B$2,0,10*ROW('Water Data'!E46)))</f>
        <v/>
      </c>
      <c r="B52" s="48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5" t="str">
        <f t="shared" ca="1" si="0"/>
        <v/>
      </c>
      <c r="D52" s="51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9" t="str">
        <f ca="1">+IF(OFFSET('Water Data'!$D$27,0,10*ROW('Water Data'!D46))="","",OFFSET('Water Data'!$D$27,0,10*ROW('Water Data'!D46)))</f>
        <v/>
      </c>
      <c r="BT52" s="379" t="str">
        <f ca="1">+IF(OFFSET('Water Data'!$D$28,0,10*ROW('Water Data'!D46))="","",OFFSET('Water Data'!$D$28,0,10*ROW('Water Data'!D46)))</f>
        <v/>
      </c>
      <c r="BU52" s="379" t="str">
        <f ca="1">+IF(OFFSET('Water Data'!$D$29,0,10*ROW('Water Data'!D46))="","",OFFSET('Water Data'!$D$29,0,10*ROW('Water Data'!D46)))</f>
        <v/>
      </c>
      <c r="BV52" s="379" t="str">
        <f ca="1">+IF(OFFSET('Water Data'!$E$27,0,10*ROW('Water Data'!E46))="","",OFFSET('Water Data'!$E$27,0,10*ROW('Water Data'!E46)))</f>
        <v/>
      </c>
      <c r="BW52" s="379" t="str">
        <f ca="1">+IF(OFFSET('Water Data'!$E$28,0,10*ROW('Water Data'!E46))="","",OFFSET('Water Data'!$E$28,0,10*ROW('Water Data'!E46)))</f>
        <v/>
      </c>
      <c r="BX52" s="379" t="str">
        <f ca="1">+IF(OFFSET('Water Data'!$E$29,0,10*ROW('Water Data'!E46))="","",OFFSET('Water Data'!$E$29,0,10*ROW('Water Data'!E46)))</f>
        <v/>
      </c>
      <c r="BY52" s="379" t="str">
        <f ca="1">+IF(OFFSET('Water Data'!$F$27,0,10*ROW('Water Data'!F46))="","",OFFSET('Water Data'!$F$27,0,10*ROW('Water Data'!F46)))</f>
        <v/>
      </c>
      <c r="BZ52" s="379" t="str">
        <f ca="1">+IF(OFFSET('Water Data'!$F$28,0,10*ROW('Water Data'!F46))="","",OFFSET('Water Data'!$F$28,0,10*ROW('Water Data'!F46)))</f>
        <v/>
      </c>
      <c r="CA52" s="379" t="str">
        <f ca="1">+IF(OFFSET('Water Data'!$F$29,0,10*ROW('Water Data'!F46))="","",OFFSET('Water Data'!$F$29,0,10*ROW('Water Data'!F46)))</f>
        <v/>
      </c>
      <c r="CB52" s="379" t="str">
        <f ca="1">+IF(OFFSET('Water Data'!$G$27,0,10*ROW('Water Data'!G46))="","",OFFSET('Water Data'!$G$27,0,10*ROW('Water Data'!G46)))</f>
        <v/>
      </c>
      <c r="CC52" s="379" t="str">
        <f ca="1">+IF(OFFSET('Water Data'!$G$28,0,10*ROW('Water Data'!G46))="","",OFFSET('Water Data'!$G$28,0,10*ROW('Water Data'!G46)))</f>
        <v/>
      </c>
      <c r="CD52" s="379" t="str">
        <f ca="1">+IF(OFFSET('Water Data'!$G$29,0,10*ROW('Water Data'!G46))="","",OFFSET('Water Data'!$G$29,0,10*ROW('Water Data'!G46)))</f>
        <v/>
      </c>
      <c r="CE52" s="379" t="str">
        <f ca="1">+IF(OFFSET('Water Data'!$H$27,0,10*ROW('Water Data'!H46))="","",OFFSET('Water Data'!$H$27,0,10*ROW('Water Data'!H46)))</f>
        <v/>
      </c>
      <c r="CF52" s="379" t="str">
        <f ca="1">+IF(OFFSET('Water Data'!$H$28,0,10*ROW('Water Data'!H46))="","",OFFSET('Water Data'!$H$28,0,10*ROW('Water Data'!H46)))</f>
        <v/>
      </c>
      <c r="CG52" s="379" t="str">
        <f ca="1">+IF(OFFSET('Water Data'!$H$29,0,10*ROW('Water Data'!H46))="","",OFFSET('Water Data'!$H$29,0,10*ROW('Water Data'!H46)))</f>
        <v/>
      </c>
      <c r="CH52" s="379" t="str">
        <f ca="1">+IF(OFFSET('Water Data'!$I$27,0,10*ROW('Water Data'!I46))="","",OFFSET('Water Data'!$I$27,0,10*ROW('Water Data'!I46)))</f>
        <v/>
      </c>
      <c r="CI52" s="379" t="str">
        <f ca="1">+IF(OFFSET('Water Data'!$I$28,0,10*ROW('Water Data'!I46))="","",OFFSET('Water Data'!$I$28,0,10*ROW('Water Data'!I46)))</f>
        <v/>
      </c>
      <c r="CJ52" s="379" t="str">
        <f ca="1">+IF(OFFSET('Water Data'!$I$29,0,10*ROW('Water Data'!I46))="","",OFFSET('Water Data'!$I$29,0,10*ROW('Water Data'!I46)))</f>
        <v/>
      </c>
      <c r="CK52" s="379" t="str">
        <f ca="1">+IF(OFFSET('Sanitation Data'!$D$28,0,10*ROW('Sanitation Data'!D46))="","",OFFSET('Sanitation Data'!$D$28,0,10*ROW('Sanitation Data'!D46)))</f>
        <v/>
      </c>
      <c r="CL52" s="379" t="str">
        <f ca="1">+IF(OFFSET('Sanitation Data'!$D$29,0,10*ROW('Sanitation Data'!D46))="","",OFFSET('Sanitation Data'!$D$29,0,10*ROW('Sanitation Data'!D46)))</f>
        <v/>
      </c>
      <c r="CM52" s="379" t="str">
        <f ca="1">+IF(OFFSET('Sanitation Data'!$D$30,0,10*ROW('Sanitation Data'!D46))="","",OFFSET('Sanitation Data'!$D$30,0,10*ROW('Sanitation Data'!D46)))</f>
        <v/>
      </c>
      <c r="CN52" s="379" t="str">
        <f ca="1">+IF(OFFSET('Sanitation Data'!$D$31,0,10*ROW('Sanitation Data'!D46))="","",OFFSET('Sanitation Data'!$D$31,0,10*ROW('Sanitation Data'!D46)))</f>
        <v/>
      </c>
      <c r="CO52" s="379" t="str">
        <f ca="1">+IF(OFFSET('Sanitation Data'!$D$32,0,10*ROW('Sanitation Data'!D46))="","",OFFSET('Sanitation Data'!$D$32,0,10*ROW('Sanitation Data'!D46)))</f>
        <v/>
      </c>
      <c r="CP52" s="379" t="str">
        <f ca="1">+IF(OFFSET('Sanitation Data'!$E$28,0,10*ROW('Sanitation Data'!E46))="","",OFFSET('Sanitation Data'!$E$28,0,10*ROW('Sanitation Data'!E46)))</f>
        <v/>
      </c>
      <c r="CQ52" s="379" t="str">
        <f ca="1">+IF(OFFSET('Sanitation Data'!$E$29,0,10*ROW('Sanitation Data'!E46))="","",OFFSET('Sanitation Data'!$E$29,0,10*ROW('Sanitation Data'!E46)))</f>
        <v/>
      </c>
      <c r="CR52" s="379" t="str">
        <f ca="1">+IF(OFFSET('Sanitation Data'!$E$30,0,10*ROW('Sanitation Data'!E46))="","",OFFSET('Sanitation Data'!$E$30,0,10*ROW('Sanitation Data'!E46)))</f>
        <v/>
      </c>
      <c r="CS52" s="379" t="str">
        <f ca="1">+IF(OFFSET('Sanitation Data'!$E$31,0,10*ROW('Sanitation Data'!E46))="","",OFFSET('Sanitation Data'!$E$31,0,10*ROW('Sanitation Data'!E46)))</f>
        <v/>
      </c>
      <c r="CT52" s="379" t="str">
        <f ca="1">+IF(OFFSET('Sanitation Data'!$E$32,0,10*ROW('Sanitation Data'!E46))="","",OFFSET('Sanitation Data'!$E$32,0,10*ROW('Sanitation Data'!E46)))</f>
        <v/>
      </c>
      <c r="CU52" s="379" t="str">
        <f ca="1">+IF(OFFSET('Sanitation Data'!$F$28,0,10*ROW('Sanitation Data'!F46))="","",OFFSET('Sanitation Data'!$F$28,0,10*ROW('Sanitation Data'!F46)))</f>
        <v/>
      </c>
      <c r="CV52" s="379" t="str">
        <f ca="1">+IF(OFFSET('Sanitation Data'!$F$29,0,10*ROW('Sanitation Data'!F46))="","",OFFSET('Sanitation Data'!$F$29,0,10*ROW('Sanitation Data'!F46)))</f>
        <v/>
      </c>
      <c r="CW52" s="379" t="str">
        <f ca="1">+IF(OFFSET('Sanitation Data'!$F$30,0,10*ROW('Sanitation Data'!F46))="","",OFFSET('Sanitation Data'!$F$30,0,10*ROW('Sanitation Data'!F46)))</f>
        <v/>
      </c>
      <c r="CX52" s="379" t="str">
        <f ca="1">+IF(OFFSET('Sanitation Data'!$F$31,0,10*ROW('Sanitation Data'!F46))="","",OFFSET('Sanitation Data'!$F$31,0,10*ROW('Sanitation Data'!F46)))</f>
        <v/>
      </c>
      <c r="CY52" s="379" t="str">
        <f ca="1">+IF(OFFSET('Sanitation Data'!$F$32,0,10*ROW('Sanitation Data'!F46))="","",OFFSET('Sanitation Data'!$F$32,0,10*ROW('Sanitation Data'!F46)))</f>
        <v/>
      </c>
      <c r="CZ52" s="379" t="str">
        <f ca="1">+IF(OFFSET('Sanitation Data'!$G$28,0,10*ROW('Sanitation Data'!G46))="","",OFFSET('Sanitation Data'!$G$28,0,10*ROW('Sanitation Data'!G46)))</f>
        <v/>
      </c>
      <c r="DA52" s="379" t="str">
        <f ca="1">+IF(OFFSET('Sanitation Data'!$G$29,0,10*ROW('Sanitation Data'!G46))="","",OFFSET('Sanitation Data'!$G$29,0,10*ROW('Sanitation Data'!G46)))</f>
        <v/>
      </c>
      <c r="DB52" s="379" t="str">
        <f ca="1">+IF(OFFSET('Sanitation Data'!$G$30,0,10*ROW('Sanitation Data'!G46))="","",OFFSET('Sanitation Data'!$G$30,0,10*ROW('Sanitation Data'!G46)))</f>
        <v/>
      </c>
      <c r="DC52" s="379" t="str">
        <f ca="1">+IF(OFFSET('Sanitation Data'!$G$31,0,10*ROW('Sanitation Data'!G46))="","",OFFSET('Sanitation Data'!$G$31,0,10*ROW('Sanitation Data'!G46)))</f>
        <v/>
      </c>
      <c r="DD52" s="379" t="str">
        <f ca="1">+IF(OFFSET('Sanitation Data'!$G$32,0,10*ROW('Sanitation Data'!G46))="","",OFFSET('Sanitation Data'!$G$32,0,10*ROW('Sanitation Data'!G46)))</f>
        <v/>
      </c>
      <c r="DE52" s="379" t="str">
        <f ca="1">+IF(OFFSET('Sanitation Data'!$H$28,0,10*ROW('Sanitation Data'!H46))="","",OFFSET('Sanitation Data'!$H$28,0,10*ROW('Sanitation Data'!H46)))</f>
        <v/>
      </c>
      <c r="DF52" s="379" t="str">
        <f ca="1">+IF(OFFSET('Sanitation Data'!$H$29,0,10*ROW('Sanitation Data'!H46))="","",OFFSET('Sanitation Data'!$H$29,0,10*ROW('Sanitation Data'!H46)))</f>
        <v/>
      </c>
      <c r="DG52" s="379" t="str">
        <f ca="1">+IF(OFFSET('Sanitation Data'!$H$30,0,10*ROW('Sanitation Data'!H46))="","",OFFSET('Sanitation Data'!$H$30,0,10*ROW('Sanitation Data'!H46)))</f>
        <v/>
      </c>
      <c r="DH52" s="379" t="str">
        <f ca="1">+IF(OFFSET('Sanitation Data'!$H$31,0,10*ROW('Sanitation Data'!H46))="","",OFFSET('Sanitation Data'!$H$31,0,10*ROW('Sanitation Data'!H46)))</f>
        <v/>
      </c>
      <c r="DI52" s="379" t="str">
        <f ca="1">+IF(OFFSET('Sanitation Data'!$H$32,0,10*ROW('Sanitation Data'!H46))="","",OFFSET('Sanitation Data'!$H$32,0,10*ROW('Sanitation Data'!H46)))</f>
        <v/>
      </c>
      <c r="DJ52" s="379" t="str">
        <f ca="1">+IF(OFFSET('Sanitation Data'!$I$28,0,10*ROW('Sanitation Data'!I46))="","",OFFSET('Sanitation Data'!$I$28,0,10*ROW('Sanitation Data'!I46)))</f>
        <v/>
      </c>
      <c r="DK52" s="379" t="str">
        <f ca="1">+IF(OFFSET('Sanitation Data'!$I$29,0,10*ROW('Sanitation Data'!I46))="","",OFFSET('Sanitation Data'!$I$29,0,10*ROW('Sanitation Data'!I46)))</f>
        <v/>
      </c>
      <c r="DL52" s="379" t="str">
        <f ca="1">+IF(OFFSET('Sanitation Data'!$I$30,0,10*ROW('Sanitation Data'!I46))="","",OFFSET('Sanitation Data'!$I$30,0,10*ROW('Sanitation Data'!I46)))</f>
        <v/>
      </c>
      <c r="DM52" s="379" t="str">
        <f ca="1">+IF(OFFSET('Sanitation Data'!$I$31,0,10*ROW('Sanitation Data'!I46))="","",OFFSET('Sanitation Data'!$I$31,0,10*ROW('Sanitation Data'!I46)))</f>
        <v/>
      </c>
      <c r="DN52" s="379" t="str">
        <f ca="1">+IF(OFFSET('Sanitation Data'!$I$32,0,10*ROW('Sanitation Data'!I46))="","",OFFSET('Sanitation Data'!$I$32,0,10*ROW('Sanitation Data'!I46)))</f>
        <v/>
      </c>
      <c r="DO52" s="379" t="str">
        <f ca="1">+IF(OFFSET('Hygiene Data'!$D$11,0,10*ROW('Hygiene Data'!D46))="","",OFFSET('Hygiene Data'!$D$11,0,10*ROW('Hygiene Data'!D46)))</f>
        <v/>
      </c>
      <c r="DP52" s="379" t="str">
        <f ca="1">+IF(OFFSET('Hygiene Data'!$D$12,0,10*ROW('Hygiene Data'!D46))="","",OFFSET('Hygiene Data'!$D$12,0,10*ROW('Hygiene Data'!D46)))</f>
        <v/>
      </c>
      <c r="DQ52" s="379" t="str">
        <f ca="1">+IF(OFFSET('Hygiene Data'!$D$13,0,10*ROW('Hygiene Data'!D46))="","",OFFSET('Hygiene Data'!$D$13,0,10*ROW('Hygiene Data'!D46)))</f>
        <v/>
      </c>
      <c r="DR52" s="379" t="str">
        <f ca="1">+IF(OFFSET('Hygiene Data'!$E$11,0,10*ROW('Hygiene Data'!E46))="","",OFFSET('Hygiene Data'!$E$11,0,10*ROW('Hygiene Data'!E46)))</f>
        <v/>
      </c>
      <c r="DS52" s="379" t="str">
        <f ca="1">+IF(OFFSET('Hygiene Data'!$E$12,0,10*ROW('Hygiene Data'!E46))="","",OFFSET('Hygiene Data'!$E$12,0,10*ROW('Hygiene Data'!E46)))</f>
        <v/>
      </c>
      <c r="DT52" s="379" t="str">
        <f ca="1">+IF(OFFSET('Hygiene Data'!$E$13,0,10*ROW('Hygiene Data'!E46))="","",OFFSET('Hygiene Data'!$E$13,0,10*ROW('Hygiene Data'!E46)))</f>
        <v/>
      </c>
      <c r="DU52" s="379" t="str">
        <f ca="1">+IF(OFFSET('Hygiene Data'!$F$11,0,10*ROW('Hygiene Data'!F46))="","",OFFSET('Hygiene Data'!$F$11,0,10*ROW('Hygiene Data'!F46)))</f>
        <v/>
      </c>
      <c r="DV52" s="379" t="str">
        <f ca="1">+IF(OFFSET('Hygiene Data'!$F$12,0,10*ROW('Hygiene Data'!F46))="","",OFFSET('Hygiene Data'!$F$12,0,10*ROW('Hygiene Data'!F46)))</f>
        <v/>
      </c>
      <c r="DW52" s="379" t="str">
        <f ca="1">+IF(OFFSET('Hygiene Data'!$F$13,0,10*ROW('Hygiene Data'!F46))="","",OFFSET('Hygiene Data'!$F$13,0,10*ROW('Hygiene Data'!F46)))</f>
        <v/>
      </c>
      <c r="DX52" s="379" t="str">
        <f ca="1">+IF(OFFSET('Hygiene Data'!$G$11,0,10*ROW('Hygiene Data'!G46))="","",OFFSET('Hygiene Data'!$G$11,0,10*ROW('Hygiene Data'!G46)))</f>
        <v/>
      </c>
      <c r="DY52" s="379" t="str">
        <f ca="1">+IF(OFFSET('Hygiene Data'!$G$12,0,10*ROW('Hygiene Data'!G46))="","",OFFSET('Hygiene Data'!$G$12,0,10*ROW('Hygiene Data'!G46)))</f>
        <v/>
      </c>
      <c r="DZ52" s="379" t="str">
        <f ca="1">+IF(OFFSET('Hygiene Data'!$G$13,0,10*ROW('Hygiene Data'!G46))="","",OFFSET('Hygiene Data'!$G$13,0,10*ROW('Hygiene Data'!G46)))</f>
        <v/>
      </c>
      <c r="EA52" s="379" t="str">
        <f ca="1">+IF(OFFSET('Hygiene Data'!$H$11,0,10*ROW('Hygiene Data'!H46))="","",OFFSET('Hygiene Data'!$H$11,0,10*ROW('Hygiene Data'!H46)))</f>
        <v/>
      </c>
      <c r="EB52" s="379" t="str">
        <f ca="1">+IF(OFFSET('Hygiene Data'!$H$12,0,10*ROW('Hygiene Data'!H46))="","",OFFSET('Hygiene Data'!$H$12,0,10*ROW('Hygiene Data'!H46)))</f>
        <v/>
      </c>
      <c r="EC52" s="379" t="str">
        <f ca="1">+IF(OFFSET('Hygiene Data'!$H$13,0,10*ROW('Hygiene Data'!H46))="","",OFFSET('Hygiene Data'!$H$13,0,10*ROW('Hygiene Data'!H46)))</f>
        <v/>
      </c>
      <c r="ED52" s="379" t="str">
        <f ca="1">+IF(OFFSET('Hygiene Data'!$I$11,0,10*ROW('Hygiene Data'!I46))="","",OFFSET('Hygiene Data'!$I$11,0,10*ROW('Hygiene Data'!I46)))</f>
        <v/>
      </c>
      <c r="EE52" s="379" t="str">
        <f ca="1">+IF(OFFSET('Hygiene Data'!$I$12,0,10*ROW('Hygiene Data'!I46))="","",OFFSET('Hygiene Data'!$I$12,0,10*ROW('Hygiene Data'!I46)))</f>
        <v/>
      </c>
      <c r="EF52" s="379" t="str">
        <f ca="1">+IF(OFFSET('Hygiene Data'!$I$13,0,10*ROW('Hygiene Data'!I46))="","",OFFSET('Hygiene Data'!$I$13,0,10*ROW('Hygiene Data'!I46)))</f>
        <v/>
      </c>
    </row>
    <row r="53" spans="1:136" x14ac:dyDescent="0.25">
      <c r="A53" s="488" t="str">
        <f ca="1">+IF(OFFSET('Water Data'!$B$2,0,10*ROW('Water Data'!E47))="","",OFFSET('Water Data'!$B$2,0,10*ROW('Water Data'!E47)))</f>
        <v/>
      </c>
      <c r="B53" s="48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5" t="str">
        <f t="shared" ca="1" si="0"/>
        <v/>
      </c>
      <c r="D53" s="51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9" t="str">
        <f ca="1">+IF(OFFSET('Water Data'!$D$27,0,10*ROW('Water Data'!D47))="","",OFFSET('Water Data'!$D$27,0,10*ROW('Water Data'!D47)))</f>
        <v/>
      </c>
      <c r="BT53" s="379" t="str">
        <f ca="1">+IF(OFFSET('Water Data'!$D$28,0,10*ROW('Water Data'!D47))="","",OFFSET('Water Data'!$D$28,0,10*ROW('Water Data'!D47)))</f>
        <v/>
      </c>
      <c r="BU53" s="379" t="str">
        <f ca="1">+IF(OFFSET('Water Data'!$D$29,0,10*ROW('Water Data'!D47))="","",OFFSET('Water Data'!$D$29,0,10*ROW('Water Data'!D47)))</f>
        <v/>
      </c>
      <c r="BV53" s="379" t="str">
        <f ca="1">+IF(OFFSET('Water Data'!$E$27,0,10*ROW('Water Data'!E47))="","",OFFSET('Water Data'!$E$27,0,10*ROW('Water Data'!E47)))</f>
        <v/>
      </c>
      <c r="BW53" s="379" t="str">
        <f ca="1">+IF(OFFSET('Water Data'!$E$28,0,10*ROW('Water Data'!E47))="","",OFFSET('Water Data'!$E$28,0,10*ROW('Water Data'!E47)))</f>
        <v/>
      </c>
      <c r="BX53" s="379" t="str">
        <f ca="1">+IF(OFFSET('Water Data'!$E$29,0,10*ROW('Water Data'!E47))="","",OFFSET('Water Data'!$E$29,0,10*ROW('Water Data'!E47)))</f>
        <v/>
      </c>
      <c r="BY53" s="379" t="str">
        <f ca="1">+IF(OFFSET('Water Data'!$F$27,0,10*ROW('Water Data'!F47))="","",OFFSET('Water Data'!$F$27,0,10*ROW('Water Data'!F47)))</f>
        <v/>
      </c>
      <c r="BZ53" s="379" t="str">
        <f ca="1">+IF(OFFSET('Water Data'!$F$28,0,10*ROW('Water Data'!F47))="","",OFFSET('Water Data'!$F$28,0,10*ROW('Water Data'!F47)))</f>
        <v/>
      </c>
      <c r="CA53" s="379" t="str">
        <f ca="1">+IF(OFFSET('Water Data'!$F$29,0,10*ROW('Water Data'!F47))="","",OFFSET('Water Data'!$F$29,0,10*ROW('Water Data'!F47)))</f>
        <v/>
      </c>
      <c r="CB53" s="379" t="str">
        <f ca="1">+IF(OFFSET('Water Data'!$G$27,0,10*ROW('Water Data'!G47))="","",OFFSET('Water Data'!$G$27,0,10*ROW('Water Data'!G47)))</f>
        <v/>
      </c>
      <c r="CC53" s="379" t="str">
        <f ca="1">+IF(OFFSET('Water Data'!$G$28,0,10*ROW('Water Data'!G47))="","",OFFSET('Water Data'!$G$28,0,10*ROW('Water Data'!G47)))</f>
        <v/>
      </c>
      <c r="CD53" s="379" t="str">
        <f ca="1">+IF(OFFSET('Water Data'!$G$29,0,10*ROW('Water Data'!G47))="","",OFFSET('Water Data'!$G$29,0,10*ROW('Water Data'!G47)))</f>
        <v/>
      </c>
      <c r="CE53" s="379" t="str">
        <f ca="1">+IF(OFFSET('Water Data'!$H$27,0,10*ROW('Water Data'!H47))="","",OFFSET('Water Data'!$H$27,0,10*ROW('Water Data'!H47)))</f>
        <v/>
      </c>
      <c r="CF53" s="379" t="str">
        <f ca="1">+IF(OFFSET('Water Data'!$H$28,0,10*ROW('Water Data'!H47))="","",OFFSET('Water Data'!$H$28,0,10*ROW('Water Data'!H47)))</f>
        <v/>
      </c>
      <c r="CG53" s="379" t="str">
        <f ca="1">+IF(OFFSET('Water Data'!$H$29,0,10*ROW('Water Data'!H47))="","",OFFSET('Water Data'!$H$29,0,10*ROW('Water Data'!H47)))</f>
        <v/>
      </c>
      <c r="CH53" s="379" t="str">
        <f ca="1">+IF(OFFSET('Water Data'!$I$27,0,10*ROW('Water Data'!I47))="","",OFFSET('Water Data'!$I$27,0,10*ROW('Water Data'!I47)))</f>
        <v/>
      </c>
      <c r="CI53" s="379" t="str">
        <f ca="1">+IF(OFFSET('Water Data'!$I$28,0,10*ROW('Water Data'!I47))="","",OFFSET('Water Data'!$I$28,0,10*ROW('Water Data'!I47)))</f>
        <v/>
      </c>
      <c r="CJ53" s="379" t="str">
        <f ca="1">+IF(OFFSET('Water Data'!$I$29,0,10*ROW('Water Data'!I47))="","",OFFSET('Water Data'!$I$29,0,10*ROW('Water Data'!I47)))</f>
        <v/>
      </c>
      <c r="CK53" s="379" t="str">
        <f ca="1">+IF(OFFSET('Sanitation Data'!$D$28,0,10*ROW('Sanitation Data'!D47))="","",OFFSET('Sanitation Data'!$D$28,0,10*ROW('Sanitation Data'!D47)))</f>
        <v/>
      </c>
      <c r="CL53" s="379" t="str">
        <f ca="1">+IF(OFFSET('Sanitation Data'!$D$29,0,10*ROW('Sanitation Data'!D47))="","",OFFSET('Sanitation Data'!$D$29,0,10*ROW('Sanitation Data'!D47)))</f>
        <v/>
      </c>
      <c r="CM53" s="379" t="str">
        <f ca="1">+IF(OFFSET('Sanitation Data'!$D$30,0,10*ROW('Sanitation Data'!D47))="","",OFFSET('Sanitation Data'!$D$30,0,10*ROW('Sanitation Data'!D47)))</f>
        <v/>
      </c>
      <c r="CN53" s="379" t="str">
        <f ca="1">+IF(OFFSET('Sanitation Data'!$D$31,0,10*ROW('Sanitation Data'!D47))="","",OFFSET('Sanitation Data'!$D$31,0,10*ROW('Sanitation Data'!D47)))</f>
        <v/>
      </c>
      <c r="CO53" s="379" t="str">
        <f ca="1">+IF(OFFSET('Sanitation Data'!$D$32,0,10*ROW('Sanitation Data'!D47))="","",OFFSET('Sanitation Data'!$D$32,0,10*ROW('Sanitation Data'!D47)))</f>
        <v/>
      </c>
      <c r="CP53" s="379" t="str">
        <f ca="1">+IF(OFFSET('Sanitation Data'!$E$28,0,10*ROW('Sanitation Data'!E47))="","",OFFSET('Sanitation Data'!$E$28,0,10*ROW('Sanitation Data'!E47)))</f>
        <v/>
      </c>
      <c r="CQ53" s="379" t="str">
        <f ca="1">+IF(OFFSET('Sanitation Data'!$E$29,0,10*ROW('Sanitation Data'!E47))="","",OFFSET('Sanitation Data'!$E$29,0,10*ROW('Sanitation Data'!E47)))</f>
        <v/>
      </c>
      <c r="CR53" s="379" t="str">
        <f ca="1">+IF(OFFSET('Sanitation Data'!$E$30,0,10*ROW('Sanitation Data'!E47))="","",OFFSET('Sanitation Data'!$E$30,0,10*ROW('Sanitation Data'!E47)))</f>
        <v/>
      </c>
      <c r="CS53" s="379" t="str">
        <f ca="1">+IF(OFFSET('Sanitation Data'!$E$31,0,10*ROW('Sanitation Data'!E47))="","",OFFSET('Sanitation Data'!$E$31,0,10*ROW('Sanitation Data'!E47)))</f>
        <v/>
      </c>
      <c r="CT53" s="379" t="str">
        <f ca="1">+IF(OFFSET('Sanitation Data'!$E$32,0,10*ROW('Sanitation Data'!E47))="","",OFFSET('Sanitation Data'!$E$32,0,10*ROW('Sanitation Data'!E47)))</f>
        <v/>
      </c>
      <c r="CU53" s="379" t="str">
        <f ca="1">+IF(OFFSET('Sanitation Data'!$F$28,0,10*ROW('Sanitation Data'!F47))="","",OFFSET('Sanitation Data'!$F$28,0,10*ROW('Sanitation Data'!F47)))</f>
        <v/>
      </c>
      <c r="CV53" s="379" t="str">
        <f ca="1">+IF(OFFSET('Sanitation Data'!$F$29,0,10*ROW('Sanitation Data'!F47))="","",OFFSET('Sanitation Data'!$F$29,0,10*ROW('Sanitation Data'!F47)))</f>
        <v/>
      </c>
      <c r="CW53" s="379" t="str">
        <f ca="1">+IF(OFFSET('Sanitation Data'!$F$30,0,10*ROW('Sanitation Data'!F47))="","",OFFSET('Sanitation Data'!$F$30,0,10*ROW('Sanitation Data'!F47)))</f>
        <v/>
      </c>
      <c r="CX53" s="379" t="str">
        <f ca="1">+IF(OFFSET('Sanitation Data'!$F$31,0,10*ROW('Sanitation Data'!F47))="","",OFFSET('Sanitation Data'!$F$31,0,10*ROW('Sanitation Data'!F47)))</f>
        <v/>
      </c>
      <c r="CY53" s="379" t="str">
        <f ca="1">+IF(OFFSET('Sanitation Data'!$F$32,0,10*ROW('Sanitation Data'!F47))="","",OFFSET('Sanitation Data'!$F$32,0,10*ROW('Sanitation Data'!F47)))</f>
        <v/>
      </c>
      <c r="CZ53" s="379" t="str">
        <f ca="1">+IF(OFFSET('Sanitation Data'!$G$28,0,10*ROW('Sanitation Data'!G47))="","",OFFSET('Sanitation Data'!$G$28,0,10*ROW('Sanitation Data'!G47)))</f>
        <v/>
      </c>
      <c r="DA53" s="379" t="str">
        <f ca="1">+IF(OFFSET('Sanitation Data'!$G$29,0,10*ROW('Sanitation Data'!G47))="","",OFFSET('Sanitation Data'!$G$29,0,10*ROW('Sanitation Data'!G47)))</f>
        <v/>
      </c>
      <c r="DB53" s="379" t="str">
        <f ca="1">+IF(OFFSET('Sanitation Data'!$G$30,0,10*ROW('Sanitation Data'!G47))="","",OFFSET('Sanitation Data'!$G$30,0,10*ROW('Sanitation Data'!G47)))</f>
        <v/>
      </c>
      <c r="DC53" s="379" t="str">
        <f ca="1">+IF(OFFSET('Sanitation Data'!$G$31,0,10*ROW('Sanitation Data'!G47))="","",OFFSET('Sanitation Data'!$G$31,0,10*ROW('Sanitation Data'!G47)))</f>
        <v/>
      </c>
      <c r="DD53" s="379" t="str">
        <f ca="1">+IF(OFFSET('Sanitation Data'!$G$32,0,10*ROW('Sanitation Data'!G47))="","",OFFSET('Sanitation Data'!$G$32,0,10*ROW('Sanitation Data'!G47)))</f>
        <v/>
      </c>
      <c r="DE53" s="379" t="str">
        <f ca="1">+IF(OFFSET('Sanitation Data'!$H$28,0,10*ROW('Sanitation Data'!H47))="","",OFFSET('Sanitation Data'!$H$28,0,10*ROW('Sanitation Data'!H47)))</f>
        <v/>
      </c>
      <c r="DF53" s="379" t="str">
        <f ca="1">+IF(OFFSET('Sanitation Data'!$H$29,0,10*ROW('Sanitation Data'!H47))="","",OFFSET('Sanitation Data'!$H$29,0,10*ROW('Sanitation Data'!H47)))</f>
        <v/>
      </c>
      <c r="DG53" s="379" t="str">
        <f ca="1">+IF(OFFSET('Sanitation Data'!$H$30,0,10*ROW('Sanitation Data'!H47))="","",OFFSET('Sanitation Data'!$H$30,0,10*ROW('Sanitation Data'!H47)))</f>
        <v/>
      </c>
      <c r="DH53" s="379" t="str">
        <f ca="1">+IF(OFFSET('Sanitation Data'!$H$31,0,10*ROW('Sanitation Data'!H47))="","",OFFSET('Sanitation Data'!$H$31,0,10*ROW('Sanitation Data'!H47)))</f>
        <v/>
      </c>
      <c r="DI53" s="379" t="str">
        <f ca="1">+IF(OFFSET('Sanitation Data'!$H$32,0,10*ROW('Sanitation Data'!H47))="","",OFFSET('Sanitation Data'!$H$32,0,10*ROW('Sanitation Data'!H47)))</f>
        <v/>
      </c>
      <c r="DJ53" s="379" t="str">
        <f ca="1">+IF(OFFSET('Sanitation Data'!$I$28,0,10*ROW('Sanitation Data'!I47))="","",OFFSET('Sanitation Data'!$I$28,0,10*ROW('Sanitation Data'!I47)))</f>
        <v/>
      </c>
      <c r="DK53" s="379" t="str">
        <f ca="1">+IF(OFFSET('Sanitation Data'!$I$29,0,10*ROW('Sanitation Data'!I47))="","",OFFSET('Sanitation Data'!$I$29,0,10*ROW('Sanitation Data'!I47)))</f>
        <v/>
      </c>
      <c r="DL53" s="379" t="str">
        <f ca="1">+IF(OFFSET('Sanitation Data'!$I$30,0,10*ROW('Sanitation Data'!I47))="","",OFFSET('Sanitation Data'!$I$30,0,10*ROW('Sanitation Data'!I47)))</f>
        <v/>
      </c>
      <c r="DM53" s="379" t="str">
        <f ca="1">+IF(OFFSET('Sanitation Data'!$I$31,0,10*ROW('Sanitation Data'!I47))="","",OFFSET('Sanitation Data'!$I$31,0,10*ROW('Sanitation Data'!I47)))</f>
        <v/>
      </c>
      <c r="DN53" s="379" t="str">
        <f ca="1">+IF(OFFSET('Sanitation Data'!$I$32,0,10*ROW('Sanitation Data'!I47))="","",OFFSET('Sanitation Data'!$I$32,0,10*ROW('Sanitation Data'!I47)))</f>
        <v/>
      </c>
      <c r="DO53" s="379" t="str">
        <f ca="1">+IF(OFFSET('Hygiene Data'!$D$11,0,10*ROW('Hygiene Data'!D47))="","",OFFSET('Hygiene Data'!$D$11,0,10*ROW('Hygiene Data'!D47)))</f>
        <v/>
      </c>
      <c r="DP53" s="379" t="str">
        <f ca="1">+IF(OFFSET('Hygiene Data'!$D$12,0,10*ROW('Hygiene Data'!D47))="","",OFFSET('Hygiene Data'!$D$12,0,10*ROW('Hygiene Data'!D47)))</f>
        <v/>
      </c>
      <c r="DQ53" s="379" t="str">
        <f ca="1">+IF(OFFSET('Hygiene Data'!$D$13,0,10*ROW('Hygiene Data'!D47))="","",OFFSET('Hygiene Data'!$D$13,0,10*ROW('Hygiene Data'!D47)))</f>
        <v/>
      </c>
      <c r="DR53" s="379" t="str">
        <f ca="1">+IF(OFFSET('Hygiene Data'!$E$11,0,10*ROW('Hygiene Data'!E47))="","",OFFSET('Hygiene Data'!$E$11,0,10*ROW('Hygiene Data'!E47)))</f>
        <v/>
      </c>
      <c r="DS53" s="379" t="str">
        <f ca="1">+IF(OFFSET('Hygiene Data'!$E$12,0,10*ROW('Hygiene Data'!E47))="","",OFFSET('Hygiene Data'!$E$12,0,10*ROW('Hygiene Data'!E47)))</f>
        <v/>
      </c>
      <c r="DT53" s="379" t="str">
        <f ca="1">+IF(OFFSET('Hygiene Data'!$E$13,0,10*ROW('Hygiene Data'!E47))="","",OFFSET('Hygiene Data'!$E$13,0,10*ROW('Hygiene Data'!E47)))</f>
        <v/>
      </c>
      <c r="DU53" s="379" t="str">
        <f ca="1">+IF(OFFSET('Hygiene Data'!$F$11,0,10*ROW('Hygiene Data'!F47))="","",OFFSET('Hygiene Data'!$F$11,0,10*ROW('Hygiene Data'!F47)))</f>
        <v/>
      </c>
      <c r="DV53" s="379" t="str">
        <f ca="1">+IF(OFFSET('Hygiene Data'!$F$12,0,10*ROW('Hygiene Data'!F47))="","",OFFSET('Hygiene Data'!$F$12,0,10*ROW('Hygiene Data'!F47)))</f>
        <v/>
      </c>
      <c r="DW53" s="379" t="str">
        <f ca="1">+IF(OFFSET('Hygiene Data'!$F$13,0,10*ROW('Hygiene Data'!F47))="","",OFFSET('Hygiene Data'!$F$13,0,10*ROW('Hygiene Data'!F47)))</f>
        <v/>
      </c>
      <c r="DX53" s="379" t="str">
        <f ca="1">+IF(OFFSET('Hygiene Data'!$G$11,0,10*ROW('Hygiene Data'!G47))="","",OFFSET('Hygiene Data'!$G$11,0,10*ROW('Hygiene Data'!G47)))</f>
        <v/>
      </c>
      <c r="DY53" s="379" t="str">
        <f ca="1">+IF(OFFSET('Hygiene Data'!$G$12,0,10*ROW('Hygiene Data'!G47))="","",OFFSET('Hygiene Data'!$G$12,0,10*ROW('Hygiene Data'!G47)))</f>
        <v/>
      </c>
      <c r="DZ53" s="379" t="str">
        <f ca="1">+IF(OFFSET('Hygiene Data'!$G$13,0,10*ROW('Hygiene Data'!G47))="","",OFFSET('Hygiene Data'!$G$13,0,10*ROW('Hygiene Data'!G47)))</f>
        <v/>
      </c>
      <c r="EA53" s="379" t="str">
        <f ca="1">+IF(OFFSET('Hygiene Data'!$H$11,0,10*ROW('Hygiene Data'!H47))="","",OFFSET('Hygiene Data'!$H$11,0,10*ROW('Hygiene Data'!H47)))</f>
        <v/>
      </c>
      <c r="EB53" s="379" t="str">
        <f ca="1">+IF(OFFSET('Hygiene Data'!$H$12,0,10*ROW('Hygiene Data'!H47))="","",OFFSET('Hygiene Data'!$H$12,0,10*ROW('Hygiene Data'!H47)))</f>
        <v/>
      </c>
      <c r="EC53" s="379" t="str">
        <f ca="1">+IF(OFFSET('Hygiene Data'!$H$13,0,10*ROW('Hygiene Data'!H47))="","",OFFSET('Hygiene Data'!$H$13,0,10*ROW('Hygiene Data'!H47)))</f>
        <v/>
      </c>
      <c r="ED53" s="379" t="str">
        <f ca="1">+IF(OFFSET('Hygiene Data'!$I$11,0,10*ROW('Hygiene Data'!I47))="","",OFFSET('Hygiene Data'!$I$11,0,10*ROW('Hygiene Data'!I47)))</f>
        <v/>
      </c>
      <c r="EE53" s="379" t="str">
        <f ca="1">+IF(OFFSET('Hygiene Data'!$I$12,0,10*ROW('Hygiene Data'!I47))="","",OFFSET('Hygiene Data'!$I$12,0,10*ROW('Hygiene Data'!I47)))</f>
        <v/>
      </c>
      <c r="EF53" s="379" t="str">
        <f ca="1">+IF(OFFSET('Hygiene Data'!$I$13,0,10*ROW('Hygiene Data'!I47))="","",OFFSET('Hygiene Data'!$I$13,0,10*ROW('Hygiene Data'!I47)))</f>
        <v/>
      </c>
    </row>
    <row r="54" spans="1:136" x14ac:dyDescent="0.25">
      <c r="A54" s="488" t="str">
        <f ca="1">+IF(OFFSET('Water Data'!$B$2,0,10*ROW('Water Data'!E48))="","",OFFSET('Water Data'!$B$2,0,10*ROW('Water Data'!E48)))</f>
        <v/>
      </c>
      <c r="B54" s="48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5" t="str">
        <f t="shared" ca="1" si="0"/>
        <v/>
      </c>
      <c r="D54" s="51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9" t="str">
        <f ca="1">+IF(OFFSET('Water Data'!$D$27,0,10*ROW('Water Data'!D48))="","",OFFSET('Water Data'!$D$27,0,10*ROW('Water Data'!D48)))</f>
        <v/>
      </c>
      <c r="BT54" s="379" t="str">
        <f ca="1">+IF(OFFSET('Water Data'!$D$28,0,10*ROW('Water Data'!D48))="","",OFFSET('Water Data'!$D$28,0,10*ROW('Water Data'!D48)))</f>
        <v/>
      </c>
      <c r="BU54" s="379" t="str">
        <f ca="1">+IF(OFFSET('Water Data'!$D$29,0,10*ROW('Water Data'!D48))="","",OFFSET('Water Data'!$D$29,0,10*ROW('Water Data'!D48)))</f>
        <v/>
      </c>
      <c r="BV54" s="379" t="str">
        <f ca="1">+IF(OFFSET('Water Data'!$E$27,0,10*ROW('Water Data'!E48))="","",OFFSET('Water Data'!$E$27,0,10*ROW('Water Data'!E48)))</f>
        <v/>
      </c>
      <c r="BW54" s="379" t="str">
        <f ca="1">+IF(OFFSET('Water Data'!$E$28,0,10*ROW('Water Data'!E48))="","",OFFSET('Water Data'!$E$28,0,10*ROW('Water Data'!E48)))</f>
        <v/>
      </c>
      <c r="BX54" s="379" t="str">
        <f ca="1">+IF(OFFSET('Water Data'!$E$29,0,10*ROW('Water Data'!E48))="","",OFFSET('Water Data'!$E$29,0,10*ROW('Water Data'!E48)))</f>
        <v/>
      </c>
      <c r="BY54" s="379" t="str">
        <f ca="1">+IF(OFFSET('Water Data'!$F$27,0,10*ROW('Water Data'!F48))="","",OFFSET('Water Data'!$F$27,0,10*ROW('Water Data'!F48)))</f>
        <v/>
      </c>
      <c r="BZ54" s="379" t="str">
        <f ca="1">+IF(OFFSET('Water Data'!$F$28,0,10*ROW('Water Data'!F48))="","",OFFSET('Water Data'!$F$28,0,10*ROW('Water Data'!F48)))</f>
        <v/>
      </c>
      <c r="CA54" s="379" t="str">
        <f ca="1">+IF(OFFSET('Water Data'!$F$29,0,10*ROW('Water Data'!F48))="","",OFFSET('Water Data'!$F$29,0,10*ROW('Water Data'!F48)))</f>
        <v/>
      </c>
      <c r="CB54" s="379" t="str">
        <f ca="1">+IF(OFFSET('Water Data'!$G$27,0,10*ROW('Water Data'!G48))="","",OFFSET('Water Data'!$G$27,0,10*ROW('Water Data'!G48)))</f>
        <v/>
      </c>
      <c r="CC54" s="379" t="str">
        <f ca="1">+IF(OFFSET('Water Data'!$G$28,0,10*ROW('Water Data'!G48))="","",OFFSET('Water Data'!$G$28,0,10*ROW('Water Data'!G48)))</f>
        <v/>
      </c>
      <c r="CD54" s="379" t="str">
        <f ca="1">+IF(OFFSET('Water Data'!$G$29,0,10*ROW('Water Data'!G48))="","",OFFSET('Water Data'!$G$29,0,10*ROW('Water Data'!G48)))</f>
        <v/>
      </c>
      <c r="CE54" s="379" t="str">
        <f ca="1">+IF(OFFSET('Water Data'!$H$27,0,10*ROW('Water Data'!H48))="","",OFFSET('Water Data'!$H$27,0,10*ROW('Water Data'!H48)))</f>
        <v/>
      </c>
      <c r="CF54" s="379" t="str">
        <f ca="1">+IF(OFFSET('Water Data'!$H$28,0,10*ROW('Water Data'!H48))="","",OFFSET('Water Data'!$H$28,0,10*ROW('Water Data'!H48)))</f>
        <v/>
      </c>
      <c r="CG54" s="379" t="str">
        <f ca="1">+IF(OFFSET('Water Data'!$H$29,0,10*ROW('Water Data'!H48))="","",OFFSET('Water Data'!$H$29,0,10*ROW('Water Data'!H48)))</f>
        <v/>
      </c>
      <c r="CH54" s="379" t="str">
        <f ca="1">+IF(OFFSET('Water Data'!$I$27,0,10*ROW('Water Data'!I48))="","",OFFSET('Water Data'!$I$27,0,10*ROW('Water Data'!I48)))</f>
        <v/>
      </c>
      <c r="CI54" s="379" t="str">
        <f ca="1">+IF(OFFSET('Water Data'!$I$28,0,10*ROW('Water Data'!I48))="","",OFFSET('Water Data'!$I$28,0,10*ROW('Water Data'!I48)))</f>
        <v/>
      </c>
      <c r="CJ54" s="379" t="str">
        <f ca="1">+IF(OFFSET('Water Data'!$I$29,0,10*ROW('Water Data'!I48))="","",OFFSET('Water Data'!$I$29,0,10*ROW('Water Data'!I48)))</f>
        <v/>
      </c>
      <c r="CK54" s="379" t="str">
        <f ca="1">+IF(OFFSET('Sanitation Data'!$D$28,0,10*ROW('Sanitation Data'!D48))="","",OFFSET('Sanitation Data'!$D$28,0,10*ROW('Sanitation Data'!D48)))</f>
        <v/>
      </c>
      <c r="CL54" s="379" t="str">
        <f ca="1">+IF(OFFSET('Sanitation Data'!$D$29,0,10*ROW('Sanitation Data'!D48))="","",OFFSET('Sanitation Data'!$D$29,0,10*ROW('Sanitation Data'!D48)))</f>
        <v/>
      </c>
      <c r="CM54" s="379" t="str">
        <f ca="1">+IF(OFFSET('Sanitation Data'!$D$30,0,10*ROW('Sanitation Data'!D48))="","",OFFSET('Sanitation Data'!$D$30,0,10*ROW('Sanitation Data'!D48)))</f>
        <v/>
      </c>
      <c r="CN54" s="379" t="str">
        <f ca="1">+IF(OFFSET('Sanitation Data'!$D$31,0,10*ROW('Sanitation Data'!D48))="","",OFFSET('Sanitation Data'!$D$31,0,10*ROW('Sanitation Data'!D48)))</f>
        <v/>
      </c>
      <c r="CO54" s="379" t="str">
        <f ca="1">+IF(OFFSET('Sanitation Data'!$D$32,0,10*ROW('Sanitation Data'!D48))="","",OFFSET('Sanitation Data'!$D$32,0,10*ROW('Sanitation Data'!D48)))</f>
        <v/>
      </c>
      <c r="CP54" s="379" t="str">
        <f ca="1">+IF(OFFSET('Sanitation Data'!$E$28,0,10*ROW('Sanitation Data'!E48))="","",OFFSET('Sanitation Data'!$E$28,0,10*ROW('Sanitation Data'!E48)))</f>
        <v/>
      </c>
      <c r="CQ54" s="379" t="str">
        <f ca="1">+IF(OFFSET('Sanitation Data'!$E$29,0,10*ROW('Sanitation Data'!E48))="","",OFFSET('Sanitation Data'!$E$29,0,10*ROW('Sanitation Data'!E48)))</f>
        <v/>
      </c>
      <c r="CR54" s="379" t="str">
        <f ca="1">+IF(OFFSET('Sanitation Data'!$E$30,0,10*ROW('Sanitation Data'!E48))="","",OFFSET('Sanitation Data'!$E$30,0,10*ROW('Sanitation Data'!E48)))</f>
        <v/>
      </c>
      <c r="CS54" s="379" t="str">
        <f ca="1">+IF(OFFSET('Sanitation Data'!$E$31,0,10*ROW('Sanitation Data'!E48))="","",OFFSET('Sanitation Data'!$E$31,0,10*ROW('Sanitation Data'!E48)))</f>
        <v/>
      </c>
      <c r="CT54" s="379" t="str">
        <f ca="1">+IF(OFFSET('Sanitation Data'!$E$32,0,10*ROW('Sanitation Data'!E48))="","",OFFSET('Sanitation Data'!$E$32,0,10*ROW('Sanitation Data'!E48)))</f>
        <v/>
      </c>
      <c r="CU54" s="379" t="str">
        <f ca="1">+IF(OFFSET('Sanitation Data'!$F$28,0,10*ROW('Sanitation Data'!F48))="","",OFFSET('Sanitation Data'!$F$28,0,10*ROW('Sanitation Data'!F48)))</f>
        <v/>
      </c>
      <c r="CV54" s="379" t="str">
        <f ca="1">+IF(OFFSET('Sanitation Data'!$F$29,0,10*ROW('Sanitation Data'!F48))="","",OFFSET('Sanitation Data'!$F$29,0,10*ROW('Sanitation Data'!F48)))</f>
        <v/>
      </c>
      <c r="CW54" s="379" t="str">
        <f ca="1">+IF(OFFSET('Sanitation Data'!$F$30,0,10*ROW('Sanitation Data'!F48))="","",OFFSET('Sanitation Data'!$F$30,0,10*ROW('Sanitation Data'!F48)))</f>
        <v/>
      </c>
      <c r="CX54" s="379" t="str">
        <f ca="1">+IF(OFFSET('Sanitation Data'!$F$31,0,10*ROW('Sanitation Data'!F48))="","",OFFSET('Sanitation Data'!$F$31,0,10*ROW('Sanitation Data'!F48)))</f>
        <v/>
      </c>
      <c r="CY54" s="379" t="str">
        <f ca="1">+IF(OFFSET('Sanitation Data'!$F$32,0,10*ROW('Sanitation Data'!F48))="","",OFFSET('Sanitation Data'!$F$32,0,10*ROW('Sanitation Data'!F48)))</f>
        <v/>
      </c>
      <c r="CZ54" s="379" t="str">
        <f ca="1">+IF(OFFSET('Sanitation Data'!$G$28,0,10*ROW('Sanitation Data'!G48))="","",OFFSET('Sanitation Data'!$G$28,0,10*ROW('Sanitation Data'!G48)))</f>
        <v/>
      </c>
      <c r="DA54" s="379" t="str">
        <f ca="1">+IF(OFFSET('Sanitation Data'!$G$29,0,10*ROW('Sanitation Data'!G48))="","",OFFSET('Sanitation Data'!$G$29,0,10*ROW('Sanitation Data'!G48)))</f>
        <v/>
      </c>
      <c r="DB54" s="379" t="str">
        <f ca="1">+IF(OFFSET('Sanitation Data'!$G$30,0,10*ROW('Sanitation Data'!G48))="","",OFFSET('Sanitation Data'!$G$30,0,10*ROW('Sanitation Data'!G48)))</f>
        <v/>
      </c>
      <c r="DC54" s="379" t="str">
        <f ca="1">+IF(OFFSET('Sanitation Data'!$G$31,0,10*ROW('Sanitation Data'!G48))="","",OFFSET('Sanitation Data'!$G$31,0,10*ROW('Sanitation Data'!G48)))</f>
        <v/>
      </c>
      <c r="DD54" s="379" t="str">
        <f ca="1">+IF(OFFSET('Sanitation Data'!$G$32,0,10*ROW('Sanitation Data'!G48))="","",OFFSET('Sanitation Data'!$G$32,0,10*ROW('Sanitation Data'!G48)))</f>
        <v/>
      </c>
      <c r="DE54" s="379" t="str">
        <f ca="1">+IF(OFFSET('Sanitation Data'!$H$28,0,10*ROW('Sanitation Data'!H48))="","",OFFSET('Sanitation Data'!$H$28,0,10*ROW('Sanitation Data'!H48)))</f>
        <v/>
      </c>
      <c r="DF54" s="379" t="str">
        <f ca="1">+IF(OFFSET('Sanitation Data'!$H$29,0,10*ROW('Sanitation Data'!H48))="","",OFFSET('Sanitation Data'!$H$29,0,10*ROW('Sanitation Data'!H48)))</f>
        <v/>
      </c>
      <c r="DG54" s="379" t="str">
        <f ca="1">+IF(OFFSET('Sanitation Data'!$H$30,0,10*ROW('Sanitation Data'!H48))="","",OFFSET('Sanitation Data'!$H$30,0,10*ROW('Sanitation Data'!H48)))</f>
        <v/>
      </c>
      <c r="DH54" s="379" t="str">
        <f ca="1">+IF(OFFSET('Sanitation Data'!$H$31,0,10*ROW('Sanitation Data'!H48))="","",OFFSET('Sanitation Data'!$H$31,0,10*ROW('Sanitation Data'!H48)))</f>
        <v/>
      </c>
      <c r="DI54" s="379" t="str">
        <f ca="1">+IF(OFFSET('Sanitation Data'!$H$32,0,10*ROW('Sanitation Data'!H48))="","",OFFSET('Sanitation Data'!$H$32,0,10*ROW('Sanitation Data'!H48)))</f>
        <v/>
      </c>
      <c r="DJ54" s="379" t="str">
        <f ca="1">+IF(OFFSET('Sanitation Data'!$I$28,0,10*ROW('Sanitation Data'!I48))="","",OFFSET('Sanitation Data'!$I$28,0,10*ROW('Sanitation Data'!I48)))</f>
        <v/>
      </c>
      <c r="DK54" s="379" t="str">
        <f ca="1">+IF(OFFSET('Sanitation Data'!$I$29,0,10*ROW('Sanitation Data'!I48))="","",OFFSET('Sanitation Data'!$I$29,0,10*ROW('Sanitation Data'!I48)))</f>
        <v/>
      </c>
      <c r="DL54" s="379" t="str">
        <f ca="1">+IF(OFFSET('Sanitation Data'!$I$30,0,10*ROW('Sanitation Data'!I48))="","",OFFSET('Sanitation Data'!$I$30,0,10*ROW('Sanitation Data'!I48)))</f>
        <v/>
      </c>
      <c r="DM54" s="379" t="str">
        <f ca="1">+IF(OFFSET('Sanitation Data'!$I$31,0,10*ROW('Sanitation Data'!I48))="","",OFFSET('Sanitation Data'!$I$31,0,10*ROW('Sanitation Data'!I48)))</f>
        <v/>
      </c>
      <c r="DN54" s="379" t="str">
        <f ca="1">+IF(OFFSET('Sanitation Data'!$I$32,0,10*ROW('Sanitation Data'!I48))="","",OFFSET('Sanitation Data'!$I$32,0,10*ROW('Sanitation Data'!I48)))</f>
        <v/>
      </c>
      <c r="DO54" s="379" t="str">
        <f ca="1">+IF(OFFSET('Hygiene Data'!$D$11,0,10*ROW('Hygiene Data'!D48))="","",OFFSET('Hygiene Data'!$D$11,0,10*ROW('Hygiene Data'!D48)))</f>
        <v/>
      </c>
      <c r="DP54" s="379" t="str">
        <f ca="1">+IF(OFFSET('Hygiene Data'!$D$12,0,10*ROW('Hygiene Data'!D48))="","",OFFSET('Hygiene Data'!$D$12,0,10*ROW('Hygiene Data'!D48)))</f>
        <v/>
      </c>
      <c r="DQ54" s="379" t="str">
        <f ca="1">+IF(OFFSET('Hygiene Data'!$D$13,0,10*ROW('Hygiene Data'!D48))="","",OFFSET('Hygiene Data'!$D$13,0,10*ROW('Hygiene Data'!D48)))</f>
        <v/>
      </c>
      <c r="DR54" s="379" t="str">
        <f ca="1">+IF(OFFSET('Hygiene Data'!$E$11,0,10*ROW('Hygiene Data'!E48))="","",OFFSET('Hygiene Data'!$E$11,0,10*ROW('Hygiene Data'!E48)))</f>
        <v/>
      </c>
      <c r="DS54" s="379" t="str">
        <f ca="1">+IF(OFFSET('Hygiene Data'!$E$12,0,10*ROW('Hygiene Data'!E48))="","",OFFSET('Hygiene Data'!$E$12,0,10*ROW('Hygiene Data'!E48)))</f>
        <v/>
      </c>
      <c r="DT54" s="379" t="str">
        <f ca="1">+IF(OFFSET('Hygiene Data'!$E$13,0,10*ROW('Hygiene Data'!E48))="","",OFFSET('Hygiene Data'!$E$13,0,10*ROW('Hygiene Data'!E48)))</f>
        <v/>
      </c>
      <c r="DU54" s="379" t="str">
        <f ca="1">+IF(OFFSET('Hygiene Data'!$F$11,0,10*ROW('Hygiene Data'!F48))="","",OFFSET('Hygiene Data'!$F$11,0,10*ROW('Hygiene Data'!F48)))</f>
        <v/>
      </c>
      <c r="DV54" s="379" t="str">
        <f ca="1">+IF(OFFSET('Hygiene Data'!$F$12,0,10*ROW('Hygiene Data'!F48))="","",OFFSET('Hygiene Data'!$F$12,0,10*ROW('Hygiene Data'!F48)))</f>
        <v/>
      </c>
      <c r="DW54" s="379" t="str">
        <f ca="1">+IF(OFFSET('Hygiene Data'!$F$13,0,10*ROW('Hygiene Data'!F48))="","",OFFSET('Hygiene Data'!$F$13,0,10*ROW('Hygiene Data'!F48)))</f>
        <v/>
      </c>
      <c r="DX54" s="379" t="str">
        <f ca="1">+IF(OFFSET('Hygiene Data'!$G$11,0,10*ROW('Hygiene Data'!G48))="","",OFFSET('Hygiene Data'!$G$11,0,10*ROW('Hygiene Data'!G48)))</f>
        <v/>
      </c>
      <c r="DY54" s="379" t="str">
        <f ca="1">+IF(OFFSET('Hygiene Data'!$G$12,0,10*ROW('Hygiene Data'!G48))="","",OFFSET('Hygiene Data'!$G$12,0,10*ROW('Hygiene Data'!G48)))</f>
        <v/>
      </c>
      <c r="DZ54" s="379" t="str">
        <f ca="1">+IF(OFFSET('Hygiene Data'!$G$13,0,10*ROW('Hygiene Data'!G48))="","",OFFSET('Hygiene Data'!$G$13,0,10*ROW('Hygiene Data'!G48)))</f>
        <v/>
      </c>
      <c r="EA54" s="379" t="str">
        <f ca="1">+IF(OFFSET('Hygiene Data'!$H$11,0,10*ROW('Hygiene Data'!H48))="","",OFFSET('Hygiene Data'!$H$11,0,10*ROW('Hygiene Data'!H48)))</f>
        <v/>
      </c>
      <c r="EB54" s="379" t="str">
        <f ca="1">+IF(OFFSET('Hygiene Data'!$H$12,0,10*ROW('Hygiene Data'!H48))="","",OFFSET('Hygiene Data'!$H$12,0,10*ROW('Hygiene Data'!H48)))</f>
        <v/>
      </c>
      <c r="EC54" s="379" t="str">
        <f ca="1">+IF(OFFSET('Hygiene Data'!$H$13,0,10*ROW('Hygiene Data'!H48))="","",OFFSET('Hygiene Data'!$H$13,0,10*ROW('Hygiene Data'!H48)))</f>
        <v/>
      </c>
      <c r="ED54" s="379" t="str">
        <f ca="1">+IF(OFFSET('Hygiene Data'!$I$11,0,10*ROW('Hygiene Data'!I48))="","",OFFSET('Hygiene Data'!$I$11,0,10*ROW('Hygiene Data'!I48)))</f>
        <v/>
      </c>
      <c r="EE54" s="379" t="str">
        <f ca="1">+IF(OFFSET('Hygiene Data'!$I$12,0,10*ROW('Hygiene Data'!I48))="","",OFFSET('Hygiene Data'!$I$12,0,10*ROW('Hygiene Data'!I48)))</f>
        <v/>
      </c>
      <c r="EF54" s="379" t="str">
        <f ca="1">+IF(OFFSET('Hygiene Data'!$I$13,0,10*ROW('Hygiene Data'!I48))="","",OFFSET('Hygiene Data'!$I$13,0,10*ROW('Hygiene Data'!I48)))</f>
        <v/>
      </c>
    </row>
    <row r="55" spans="1:136" x14ac:dyDescent="0.25">
      <c r="A55" s="488" t="str">
        <f ca="1">+IF(OFFSET('Water Data'!$B$2,0,10*ROW('Water Data'!E49))="","",OFFSET('Water Data'!$B$2,0,10*ROW('Water Data'!E49)))</f>
        <v/>
      </c>
      <c r="B55" s="48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5" t="str">
        <f t="shared" ca="1" si="0"/>
        <v/>
      </c>
      <c r="D55" s="51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9" t="str">
        <f ca="1">+IF(OFFSET('Water Data'!$D$27,0,10*ROW('Water Data'!D49))="","",OFFSET('Water Data'!$D$27,0,10*ROW('Water Data'!D49)))</f>
        <v/>
      </c>
      <c r="BT55" s="379" t="str">
        <f ca="1">+IF(OFFSET('Water Data'!$D$28,0,10*ROW('Water Data'!D49))="","",OFFSET('Water Data'!$D$28,0,10*ROW('Water Data'!D49)))</f>
        <v/>
      </c>
      <c r="BU55" s="379" t="str">
        <f ca="1">+IF(OFFSET('Water Data'!$D$29,0,10*ROW('Water Data'!D49))="","",OFFSET('Water Data'!$D$29,0,10*ROW('Water Data'!D49)))</f>
        <v/>
      </c>
      <c r="BV55" s="379" t="str">
        <f ca="1">+IF(OFFSET('Water Data'!$E$27,0,10*ROW('Water Data'!E49))="","",OFFSET('Water Data'!$E$27,0,10*ROW('Water Data'!E49)))</f>
        <v/>
      </c>
      <c r="BW55" s="379" t="str">
        <f ca="1">+IF(OFFSET('Water Data'!$E$28,0,10*ROW('Water Data'!E49))="","",OFFSET('Water Data'!$E$28,0,10*ROW('Water Data'!E49)))</f>
        <v/>
      </c>
      <c r="BX55" s="379" t="str">
        <f ca="1">+IF(OFFSET('Water Data'!$E$29,0,10*ROW('Water Data'!E49))="","",OFFSET('Water Data'!$E$29,0,10*ROW('Water Data'!E49)))</f>
        <v/>
      </c>
      <c r="BY55" s="379" t="str">
        <f ca="1">+IF(OFFSET('Water Data'!$F$27,0,10*ROW('Water Data'!F49))="","",OFFSET('Water Data'!$F$27,0,10*ROW('Water Data'!F49)))</f>
        <v/>
      </c>
      <c r="BZ55" s="379" t="str">
        <f ca="1">+IF(OFFSET('Water Data'!$F$28,0,10*ROW('Water Data'!F49))="","",OFFSET('Water Data'!$F$28,0,10*ROW('Water Data'!F49)))</f>
        <v/>
      </c>
      <c r="CA55" s="379" t="str">
        <f ca="1">+IF(OFFSET('Water Data'!$F$29,0,10*ROW('Water Data'!F49))="","",OFFSET('Water Data'!$F$29,0,10*ROW('Water Data'!F49)))</f>
        <v/>
      </c>
      <c r="CB55" s="379" t="str">
        <f ca="1">+IF(OFFSET('Water Data'!$G$27,0,10*ROW('Water Data'!G49))="","",OFFSET('Water Data'!$G$27,0,10*ROW('Water Data'!G49)))</f>
        <v/>
      </c>
      <c r="CC55" s="379" t="str">
        <f ca="1">+IF(OFFSET('Water Data'!$G$28,0,10*ROW('Water Data'!G49))="","",OFFSET('Water Data'!$G$28,0,10*ROW('Water Data'!G49)))</f>
        <v/>
      </c>
      <c r="CD55" s="379" t="str">
        <f ca="1">+IF(OFFSET('Water Data'!$G$29,0,10*ROW('Water Data'!G49))="","",OFFSET('Water Data'!$G$29,0,10*ROW('Water Data'!G49)))</f>
        <v/>
      </c>
      <c r="CE55" s="379" t="str">
        <f ca="1">+IF(OFFSET('Water Data'!$H$27,0,10*ROW('Water Data'!H49))="","",OFFSET('Water Data'!$H$27,0,10*ROW('Water Data'!H49)))</f>
        <v/>
      </c>
      <c r="CF55" s="379" t="str">
        <f ca="1">+IF(OFFSET('Water Data'!$H$28,0,10*ROW('Water Data'!H49))="","",OFFSET('Water Data'!$H$28,0,10*ROW('Water Data'!H49)))</f>
        <v/>
      </c>
      <c r="CG55" s="379" t="str">
        <f ca="1">+IF(OFFSET('Water Data'!$H$29,0,10*ROW('Water Data'!H49))="","",OFFSET('Water Data'!$H$29,0,10*ROW('Water Data'!H49)))</f>
        <v/>
      </c>
      <c r="CH55" s="379" t="str">
        <f ca="1">+IF(OFFSET('Water Data'!$I$27,0,10*ROW('Water Data'!I49))="","",OFFSET('Water Data'!$I$27,0,10*ROW('Water Data'!I49)))</f>
        <v/>
      </c>
      <c r="CI55" s="379" t="str">
        <f ca="1">+IF(OFFSET('Water Data'!$I$28,0,10*ROW('Water Data'!I49))="","",OFFSET('Water Data'!$I$28,0,10*ROW('Water Data'!I49)))</f>
        <v/>
      </c>
      <c r="CJ55" s="379" t="str">
        <f ca="1">+IF(OFFSET('Water Data'!$I$29,0,10*ROW('Water Data'!I49))="","",OFFSET('Water Data'!$I$29,0,10*ROW('Water Data'!I49)))</f>
        <v/>
      </c>
      <c r="CK55" s="379" t="str">
        <f ca="1">+IF(OFFSET('Sanitation Data'!$D$28,0,10*ROW('Sanitation Data'!D49))="","",OFFSET('Sanitation Data'!$D$28,0,10*ROW('Sanitation Data'!D49)))</f>
        <v/>
      </c>
      <c r="CL55" s="379" t="str">
        <f ca="1">+IF(OFFSET('Sanitation Data'!$D$29,0,10*ROW('Sanitation Data'!D49))="","",OFFSET('Sanitation Data'!$D$29,0,10*ROW('Sanitation Data'!D49)))</f>
        <v/>
      </c>
      <c r="CM55" s="379" t="str">
        <f ca="1">+IF(OFFSET('Sanitation Data'!$D$30,0,10*ROW('Sanitation Data'!D49))="","",OFFSET('Sanitation Data'!$D$30,0,10*ROW('Sanitation Data'!D49)))</f>
        <v/>
      </c>
      <c r="CN55" s="379" t="str">
        <f ca="1">+IF(OFFSET('Sanitation Data'!$D$31,0,10*ROW('Sanitation Data'!D49))="","",OFFSET('Sanitation Data'!$D$31,0,10*ROW('Sanitation Data'!D49)))</f>
        <v/>
      </c>
      <c r="CO55" s="379" t="str">
        <f ca="1">+IF(OFFSET('Sanitation Data'!$D$32,0,10*ROW('Sanitation Data'!D49))="","",OFFSET('Sanitation Data'!$D$32,0,10*ROW('Sanitation Data'!D49)))</f>
        <v/>
      </c>
      <c r="CP55" s="379" t="str">
        <f ca="1">+IF(OFFSET('Sanitation Data'!$E$28,0,10*ROW('Sanitation Data'!E49))="","",OFFSET('Sanitation Data'!$E$28,0,10*ROW('Sanitation Data'!E49)))</f>
        <v/>
      </c>
      <c r="CQ55" s="379" t="str">
        <f ca="1">+IF(OFFSET('Sanitation Data'!$E$29,0,10*ROW('Sanitation Data'!E49))="","",OFFSET('Sanitation Data'!$E$29,0,10*ROW('Sanitation Data'!E49)))</f>
        <v/>
      </c>
      <c r="CR55" s="379" t="str">
        <f ca="1">+IF(OFFSET('Sanitation Data'!$E$30,0,10*ROW('Sanitation Data'!E49))="","",OFFSET('Sanitation Data'!$E$30,0,10*ROW('Sanitation Data'!E49)))</f>
        <v/>
      </c>
      <c r="CS55" s="379" t="str">
        <f ca="1">+IF(OFFSET('Sanitation Data'!$E$31,0,10*ROW('Sanitation Data'!E49))="","",OFFSET('Sanitation Data'!$E$31,0,10*ROW('Sanitation Data'!E49)))</f>
        <v/>
      </c>
      <c r="CT55" s="379" t="str">
        <f ca="1">+IF(OFFSET('Sanitation Data'!$E$32,0,10*ROW('Sanitation Data'!E49))="","",OFFSET('Sanitation Data'!$E$32,0,10*ROW('Sanitation Data'!E49)))</f>
        <v/>
      </c>
      <c r="CU55" s="379" t="str">
        <f ca="1">+IF(OFFSET('Sanitation Data'!$F$28,0,10*ROW('Sanitation Data'!F49))="","",OFFSET('Sanitation Data'!$F$28,0,10*ROW('Sanitation Data'!F49)))</f>
        <v/>
      </c>
      <c r="CV55" s="379" t="str">
        <f ca="1">+IF(OFFSET('Sanitation Data'!$F$29,0,10*ROW('Sanitation Data'!F49))="","",OFFSET('Sanitation Data'!$F$29,0,10*ROW('Sanitation Data'!F49)))</f>
        <v/>
      </c>
      <c r="CW55" s="379" t="str">
        <f ca="1">+IF(OFFSET('Sanitation Data'!$F$30,0,10*ROW('Sanitation Data'!F49))="","",OFFSET('Sanitation Data'!$F$30,0,10*ROW('Sanitation Data'!F49)))</f>
        <v/>
      </c>
      <c r="CX55" s="379" t="str">
        <f ca="1">+IF(OFFSET('Sanitation Data'!$F$31,0,10*ROW('Sanitation Data'!F49))="","",OFFSET('Sanitation Data'!$F$31,0,10*ROW('Sanitation Data'!F49)))</f>
        <v/>
      </c>
      <c r="CY55" s="379" t="str">
        <f ca="1">+IF(OFFSET('Sanitation Data'!$F$32,0,10*ROW('Sanitation Data'!F49))="","",OFFSET('Sanitation Data'!$F$32,0,10*ROW('Sanitation Data'!F49)))</f>
        <v/>
      </c>
      <c r="CZ55" s="379" t="str">
        <f ca="1">+IF(OFFSET('Sanitation Data'!$G$28,0,10*ROW('Sanitation Data'!G49))="","",OFFSET('Sanitation Data'!$G$28,0,10*ROW('Sanitation Data'!G49)))</f>
        <v/>
      </c>
      <c r="DA55" s="379" t="str">
        <f ca="1">+IF(OFFSET('Sanitation Data'!$G$29,0,10*ROW('Sanitation Data'!G49))="","",OFFSET('Sanitation Data'!$G$29,0,10*ROW('Sanitation Data'!G49)))</f>
        <v/>
      </c>
      <c r="DB55" s="379" t="str">
        <f ca="1">+IF(OFFSET('Sanitation Data'!$G$30,0,10*ROW('Sanitation Data'!G49))="","",OFFSET('Sanitation Data'!$G$30,0,10*ROW('Sanitation Data'!G49)))</f>
        <v/>
      </c>
      <c r="DC55" s="379" t="str">
        <f ca="1">+IF(OFFSET('Sanitation Data'!$G$31,0,10*ROW('Sanitation Data'!G49))="","",OFFSET('Sanitation Data'!$G$31,0,10*ROW('Sanitation Data'!G49)))</f>
        <v/>
      </c>
      <c r="DD55" s="379" t="str">
        <f ca="1">+IF(OFFSET('Sanitation Data'!$G$32,0,10*ROW('Sanitation Data'!G49))="","",OFFSET('Sanitation Data'!$G$32,0,10*ROW('Sanitation Data'!G49)))</f>
        <v/>
      </c>
      <c r="DE55" s="379" t="str">
        <f ca="1">+IF(OFFSET('Sanitation Data'!$H$28,0,10*ROW('Sanitation Data'!H49))="","",OFFSET('Sanitation Data'!$H$28,0,10*ROW('Sanitation Data'!H49)))</f>
        <v/>
      </c>
      <c r="DF55" s="379" t="str">
        <f ca="1">+IF(OFFSET('Sanitation Data'!$H$29,0,10*ROW('Sanitation Data'!H49))="","",OFFSET('Sanitation Data'!$H$29,0,10*ROW('Sanitation Data'!H49)))</f>
        <v/>
      </c>
      <c r="DG55" s="379" t="str">
        <f ca="1">+IF(OFFSET('Sanitation Data'!$H$30,0,10*ROW('Sanitation Data'!H49))="","",OFFSET('Sanitation Data'!$H$30,0,10*ROW('Sanitation Data'!H49)))</f>
        <v/>
      </c>
      <c r="DH55" s="379" t="str">
        <f ca="1">+IF(OFFSET('Sanitation Data'!$H$31,0,10*ROW('Sanitation Data'!H49))="","",OFFSET('Sanitation Data'!$H$31,0,10*ROW('Sanitation Data'!H49)))</f>
        <v/>
      </c>
      <c r="DI55" s="379" t="str">
        <f ca="1">+IF(OFFSET('Sanitation Data'!$H$32,0,10*ROW('Sanitation Data'!H49))="","",OFFSET('Sanitation Data'!$H$32,0,10*ROW('Sanitation Data'!H49)))</f>
        <v/>
      </c>
      <c r="DJ55" s="379" t="str">
        <f ca="1">+IF(OFFSET('Sanitation Data'!$I$28,0,10*ROW('Sanitation Data'!I49))="","",OFFSET('Sanitation Data'!$I$28,0,10*ROW('Sanitation Data'!I49)))</f>
        <v/>
      </c>
      <c r="DK55" s="379" t="str">
        <f ca="1">+IF(OFFSET('Sanitation Data'!$I$29,0,10*ROW('Sanitation Data'!I49))="","",OFFSET('Sanitation Data'!$I$29,0,10*ROW('Sanitation Data'!I49)))</f>
        <v/>
      </c>
      <c r="DL55" s="379" t="str">
        <f ca="1">+IF(OFFSET('Sanitation Data'!$I$30,0,10*ROW('Sanitation Data'!I49))="","",OFFSET('Sanitation Data'!$I$30,0,10*ROW('Sanitation Data'!I49)))</f>
        <v/>
      </c>
      <c r="DM55" s="379" t="str">
        <f ca="1">+IF(OFFSET('Sanitation Data'!$I$31,0,10*ROW('Sanitation Data'!I49))="","",OFFSET('Sanitation Data'!$I$31,0,10*ROW('Sanitation Data'!I49)))</f>
        <v/>
      </c>
      <c r="DN55" s="379" t="str">
        <f ca="1">+IF(OFFSET('Sanitation Data'!$I$32,0,10*ROW('Sanitation Data'!I49))="","",OFFSET('Sanitation Data'!$I$32,0,10*ROW('Sanitation Data'!I49)))</f>
        <v/>
      </c>
      <c r="DO55" s="379" t="str">
        <f ca="1">+IF(OFFSET('Hygiene Data'!$D$11,0,10*ROW('Hygiene Data'!D49))="","",OFFSET('Hygiene Data'!$D$11,0,10*ROW('Hygiene Data'!D49)))</f>
        <v/>
      </c>
      <c r="DP55" s="379" t="str">
        <f ca="1">+IF(OFFSET('Hygiene Data'!$D$12,0,10*ROW('Hygiene Data'!D49))="","",OFFSET('Hygiene Data'!$D$12,0,10*ROW('Hygiene Data'!D49)))</f>
        <v/>
      </c>
      <c r="DQ55" s="379" t="str">
        <f ca="1">+IF(OFFSET('Hygiene Data'!$D$13,0,10*ROW('Hygiene Data'!D49))="","",OFFSET('Hygiene Data'!$D$13,0,10*ROW('Hygiene Data'!D49)))</f>
        <v/>
      </c>
      <c r="DR55" s="379" t="str">
        <f ca="1">+IF(OFFSET('Hygiene Data'!$E$11,0,10*ROW('Hygiene Data'!E49))="","",OFFSET('Hygiene Data'!$E$11,0,10*ROW('Hygiene Data'!E49)))</f>
        <v/>
      </c>
      <c r="DS55" s="379" t="str">
        <f ca="1">+IF(OFFSET('Hygiene Data'!$E$12,0,10*ROW('Hygiene Data'!E49))="","",OFFSET('Hygiene Data'!$E$12,0,10*ROW('Hygiene Data'!E49)))</f>
        <v/>
      </c>
      <c r="DT55" s="379" t="str">
        <f ca="1">+IF(OFFSET('Hygiene Data'!$E$13,0,10*ROW('Hygiene Data'!E49))="","",OFFSET('Hygiene Data'!$E$13,0,10*ROW('Hygiene Data'!E49)))</f>
        <v/>
      </c>
      <c r="DU55" s="379" t="str">
        <f ca="1">+IF(OFFSET('Hygiene Data'!$F$11,0,10*ROW('Hygiene Data'!F49))="","",OFFSET('Hygiene Data'!$F$11,0,10*ROW('Hygiene Data'!F49)))</f>
        <v/>
      </c>
      <c r="DV55" s="379" t="str">
        <f ca="1">+IF(OFFSET('Hygiene Data'!$F$12,0,10*ROW('Hygiene Data'!F49))="","",OFFSET('Hygiene Data'!$F$12,0,10*ROW('Hygiene Data'!F49)))</f>
        <v/>
      </c>
      <c r="DW55" s="379" t="str">
        <f ca="1">+IF(OFFSET('Hygiene Data'!$F$13,0,10*ROW('Hygiene Data'!F49))="","",OFFSET('Hygiene Data'!$F$13,0,10*ROW('Hygiene Data'!F49)))</f>
        <v/>
      </c>
      <c r="DX55" s="379" t="str">
        <f ca="1">+IF(OFFSET('Hygiene Data'!$G$11,0,10*ROW('Hygiene Data'!G49))="","",OFFSET('Hygiene Data'!$G$11,0,10*ROW('Hygiene Data'!G49)))</f>
        <v/>
      </c>
      <c r="DY55" s="379" t="str">
        <f ca="1">+IF(OFFSET('Hygiene Data'!$G$12,0,10*ROW('Hygiene Data'!G49))="","",OFFSET('Hygiene Data'!$G$12,0,10*ROW('Hygiene Data'!G49)))</f>
        <v/>
      </c>
      <c r="DZ55" s="379" t="str">
        <f ca="1">+IF(OFFSET('Hygiene Data'!$G$13,0,10*ROW('Hygiene Data'!G49))="","",OFFSET('Hygiene Data'!$G$13,0,10*ROW('Hygiene Data'!G49)))</f>
        <v/>
      </c>
      <c r="EA55" s="379" t="str">
        <f ca="1">+IF(OFFSET('Hygiene Data'!$H$11,0,10*ROW('Hygiene Data'!H49))="","",OFFSET('Hygiene Data'!$H$11,0,10*ROW('Hygiene Data'!H49)))</f>
        <v/>
      </c>
      <c r="EB55" s="379" t="str">
        <f ca="1">+IF(OFFSET('Hygiene Data'!$H$12,0,10*ROW('Hygiene Data'!H49))="","",OFFSET('Hygiene Data'!$H$12,0,10*ROW('Hygiene Data'!H49)))</f>
        <v/>
      </c>
      <c r="EC55" s="379" t="str">
        <f ca="1">+IF(OFFSET('Hygiene Data'!$H$13,0,10*ROW('Hygiene Data'!H49))="","",OFFSET('Hygiene Data'!$H$13,0,10*ROW('Hygiene Data'!H49)))</f>
        <v/>
      </c>
      <c r="ED55" s="379" t="str">
        <f ca="1">+IF(OFFSET('Hygiene Data'!$I$11,0,10*ROW('Hygiene Data'!I49))="","",OFFSET('Hygiene Data'!$I$11,0,10*ROW('Hygiene Data'!I49)))</f>
        <v/>
      </c>
      <c r="EE55" s="379" t="str">
        <f ca="1">+IF(OFFSET('Hygiene Data'!$I$12,0,10*ROW('Hygiene Data'!I49))="","",OFFSET('Hygiene Data'!$I$12,0,10*ROW('Hygiene Data'!I49)))</f>
        <v/>
      </c>
      <c r="EF55" s="379" t="str">
        <f ca="1">+IF(OFFSET('Hygiene Data'!$I$13,0,10*ROW('Hygiene Data'!I49))="","",OFFSET('Hygiene Data'!$I$13,0,10*ROW('Hygiene Data'!I49)))</f>
        <v/>
      </c>
    </row>
    <row r="56" spans="1:136" x14ac:dyDescent="0.25">
      <c r="A56" s="488" t="str">
        <f ca="1">+IF(OFFSET('Water Data'!$B$2,0,10*ROW('Water Data'!E50))="","",OFFSET('Water Data'!$B$2,0,10*ROW('Water Data'!E50)))</f>
        <v/>
      </c>
      <c r="B56" s="48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5" t="str">
        <f t="shared" ca="1" si="0"/>
        <v/>
      </c>
      <c r="D56" s="51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9" t="str">
        <f ca="1">+IF(OFFSET('Water Data'!$D$27,0,10*ROW('Water Data'!D50))="","",OFFSET('Water Data'!$D$27,0,10*ROW('Water Data'!D50)))</f>
        <v/>
      </c>
      <c r="BT56" s="379" t="str">
        <f ca="1">+IF(OFFSET('Water Data'!$D$28,0,10*ROW('Water Data'!D50))="","",OFFSET('Water Data'!$D$28,0,10*ROW('Water Data'!D50)))</f>
        <v/>
      </c>
      <c r="BU56" s="379" t="str">
        <f ca="1">+IF(OFFSET('Water Data'!$D$29,0,10*ROW('Water Data'!D50))="","",OFFSET('Water Data'!$D$29,0,10*ROW('Water Data'!D50)))</f>
        <v/>
      </c>
      <c r="BV56" s="379" t="str">
        <f ca="1">+IF(OFFSET('Water Data'!$E$27,0,10*ROW('Water Data'!E50))="","",OFFSET('Water Data'!$E$27,0,10*ROW('Water Data'!E50)))</f>
        <v/>
      </c>
      <c r="BW56" s="379" t="str">
        <f ca="1">+IF(OFFSET('Water Data'!$E$28,0,10*ROW('Water Data'!E50))="","",OFFSET('Water Data'!$E$28,0,10*ROW('Water Data'!E50)))</f>
        <v/>
      </c>
      <c r="BX56" s="379" t="str">
        <f ca="1">+IF(OFFSET('Water Data'!$E$29,0,10*ROW('Water Data'!E50))="","",OFFSET('Water Data'!$E$29,0,10*ROW('Water Data'!E50)))</f>
        <v/>
      </c>
      <c r="BY56" s="379" t="str">
        <f ca="1">+IF(OFFSET('Water Data'!$F$27,0,10*ROW('Water Data'!F50))="","",OFFSET('Water Data'!$F$27,0,10*ROW('Water Data'!F50)))</f>
        <v/>
      </c>
      <c r="BZ56" s="379" t="str">
        <f ca="1">+IF(OFFSET('Water Data'!$F$28,0,10*ROW('Water Data'!F50))="","",OFFSET('Water Data'!$F$28,0,10*ROW('Water Data'!F50)))</f>
        <v/>
      </c>
      <c r="CA56" s="379" t="str">
        <f ca="1">+IF(OFFSET('Water Data'!$F$29,0,10*ROW('Water Data'!F50))="","",OFFSET('Water Data'!$F$29,0,10*ROW('Water Data'!F50)))</f>
        <v/>
      </c>
      <c r="CB56" s="379" t="str">
        <f ca="1">+IF(OFFSET('Water Data'!$G$27,0,10*ROW('Water Data'!G50))="","",OFFSET('Water Data'!$G$27,0,10*ROW('Water Data'!G50)))</f>
        <v/>
      </c>
      <c r="CC56" s="379" t="str">
        <f ca="1">+IF(OFFSET('Water Data'!$G$28,0,10*ROW('Water Data'!G50))="","",OFFSET('Water Data'!$G$28,0,10*ROW('Water Data'!G50)))</f>
        <v/>
      </c>
      <c r="CD56" s="379" t="str">
        <f ca="1">+IF(OFFSET('Water Data'!$G$29,0,10*ROW('Water Data'!G50))="","",OFFSET('Water Data'!$G$29,0,10*ROW('Water Data'!G50)))</f>
        <v/>
      </c>
      <c r="CE56" s="379" t="str">
        <f ca="1">+IF(OFFSET('Water Data'!$H$27,0,10*ROW('Water Data'!H50))="","",OFFSET('Water Data'!$H$27,0,10*ROW('Water Data'!H50)))</f>
        <v/>
      </c>
      <c r="CF56" s="379" t="str">
        <f ca="1">+IF(OFFSET('Water Data'!$H$28,0,10*ROW('Water Data'!H50))="","",OFFSET('Water Data'!$H$28,0,10*ROW('Water Data'!H50)))</f>
        <v/>
      </c>
      <c r="CG56" s="379" t="str">
        <f ca="1">+IF(OFFSET('Water Data'!$H$29,0,10*ROW('Water Data'!H50))="","",OFFSET('Water Data'!$H$29,0,10*ROW('Water Data'!H50)))</f>
        <v/>
      </c>
      <c r="CH56" s="379" t="str">
        <f ca="1">+IF(OFFSET('Water Data'!$I$27,0,10*ROW('Water Data'!I50))="","",OFFSET('Water Data'!$I$27,0,10*ROW('Water Data'!I50)))</f>
        <v/>
      </c>
      <c r="CI56" s="379" t="str">
        <f ca="1">+IF(OFFSET('Water Data'!$I$28,0,10*ROW('Water Data'!I50))="","",OFFSET('Water Data'!$I$28,0,10*ROW('Water Data'!I50)))</f>
        <v/>
      </c>
      <c r="CJ56" s="379" t="str">
        <f ca="1">+IF(OFFSET('Water Data'!$I$29,0,10*ROW('Water Data'!I50))="","",OFFSET('Water Data'!$I$29,0,10*ROW('Water Data'!I50)))</f>
        <v/>
      </c>
      <c r="CK56" s="379" t="str">
        <f ca="1">+IF(OFFSET('Sanitation Data'!$D$28,0,10*ROW('Sanitation Data'!D50))="","",OFFSET('Sanitation Data'!$D$28,0,10*ROW('Sanitation Data'!D50)))</f>
        <v/>
      </c>
      <c r="CL56" s="379" t="str">
        <f ca="1">+IF(OFFSET('Sanitation Data'!$D$29,0,10*ROW('Sanitation Data'!D50))="","",OFFSET('Sanitation Data'!$D$29,0,10*ROW('Sanitation Data'!D50)))</f>
        <v/>
      </c>
      <c r="CM56" s="379" t="str">
        <f ca="1">+IF(OFFSET('Sanitation Data'!$D$30,0,10*ROW('Sanitation Data'!D50))="","",OFFSET('Sanitation Data'!$D$30,0,10*ROW('Sanitation Data'!D50)))</f>
        <v/>
      </c>
      <c r="CN56" s="379" t="str">
        <f ca="1">+IF(OFFSET('Sanitation Data'!$D$31,0,10*ROW('Sanitation Data'!D50))="","",OFFSET('Sanitation Data'!$D$31,0,10*ROW('Sanitation Data'!D50)))</f>
        <v/>
      </c>
      <c r="CO56" s="379" t="str">
        <f ca="1">+IF(OFFSET('Sanitation Data'!$D$32,0,10*ROW('Sanitation Data'!D50))="","",OFFSET('Sanitation Data'!$D$32,0,10*ROW('Sanitation Data'!D50)))</f>
        <v/>
      </c>
      <c r="CP56" s="379" t="str">
        <f ca="1">+IF(OFFSET('Sanitation Data'!$E$28,0,10*ROW('Sanitation Data'!E50))="","",OFFSET('Sanitation Data'!$E$28,0,10*ROW('Sanitation Data'!E50)))</f>
        <v/>
      </c>
      <c r="CQ56" s="379" t="str">
        <f ca="1">+IF(OFFSET('Sanitation Data'!$E$29,0,10*ROW('Sanitation Data'!E50))="","",OFFSET('Sanitation Data'!$E$29,0,10*ROW('Sanitation Data'!E50)))</f>
        <v/>
      </c>
      <c r="CR56" s="379" t="str">
        <f ca="1">+IF(OFFSET('Sanitation Data'!$E$30,0,10*ROW('Sanitation Data'!E50))="","",OFFSET('Sanitation Data'!$E$30,0,10*ROW('Sanitation Data'!E50)))</f>
        <v/>
      </c>
      <c r="CS56" s="379" t="str">
        <f ca="1">+IF(OFFSET('Sanitation Data'!$E$31,0,10*ROW('Sanitation Data'!E50))="","",OFFSET('Sanitation Data'!$E$31,0,10*ROW('Sanitation Data'!E50)))</f>
        <v/>
      </c>
      <c r="CT56" s="379" t="str">
        <f ca="1">+IF(OFFSET('Sanitation Data'!$E$32,0,10*ROW('Sanitation Data'!E50))="","",OFFSET('Sanitation Data'!$E$32,0,10*ROW('Sanitation Data'!E50)))</f>
        <v/>
      </c>
      <c r="CU56" s="379" t="str">
        <f ca="1">+IF(OFFSET('Sanitation Data'!$F$28,0,10*ROW('Sanitation Data'!F50))="","",OFFSET('Sanitation Data'!$F$28,0,10*ROW('Sanitation Data'!F50)))</f>
        <v/>
      </c>
      <c r="CV56" s="379" t="str">
        <f ca="1">+IF(OFFSET('Sanitation Data'!$F$29,0,10*ROW('Sanitation Data'!F50))="","",OFFSET('Sanitation Data'!$F$29,0,10*ROW('Sanitation Data'!F50)))</f>
        <v/>
      </c>
      <c r="CW56" s="379" t="str">
        <f ca="1">+IF(OFFSET('Sanitation Data'!$F$30,0,10*ROW('Sanitation Data'!F50))="","",OFFSET('Sanitation Data'!$F$30,0,10*ROW('Sanitation Data'!F50)))</f>
        <v/>
      </c>
      <c r="CX56" s="379" t="str">
        <f ca="1">+IF(OFFSET('Sanitation Data'!$F$31,0,10*ROW('Sanitation Data'!F50))="","",OFFSET('Sanitation Data'!$F$31,0,10*ROW('Sanitation Data'!F50)))</f>
        <v/>
      </c>
      <c r="CY56" s="379" t="str">
        <f ca="1">+IF(OFFSET('Sanitation Data'!$F$32,0,10*ROW('Sanitation Data'!F50))="","",OFFSET('Sanitation Data'!$F$32,0,10*ROW('Sanitation Data'!F50)))</f>
        <v/>
      </c>
      <c r="CZ56" s="379" t="str">
        <f ca="1">+IF(OFFSET('Sanitation Data'!$G$28,0,10*ROW('Sanitation Data'!G50))="","",OFFSET('Sanitation Data'!$G$28,0,10*ROW('Sanitation Data'!G50)))</f>
        <v/>
      </c>
      <c r="DA56" s="379" t="str">
        <f ca="1">+IF(OFFSET('Sanitation Data'!$G$29,0,10*ROW('Sanitation Data'!G50))="","",OFFSET('Sanitation Data'!$G$29,0,10*ROW('Sanitation Data'!G50)))</f>
        <v/>
      </c>
      <c r="DB56" s="379" t="str">
        <f ca="1">+IF(OFFSET('Sanitation Data'!$G$30,0,10*ROW('Sanitation Data'!G50))="","",OFFSET('Sanitation Data'!$G$30,0,10*ROW('Sanitation Data'!G50)))</f>
        <v/>
      </c>
      <c r="DC56" s="379" t="str">
        <f ca="1">+IF(OFFSET('Sanitation Data'!$G$31,0,10*ROW('Sanitation Data'!G50))="","",OFFSET('Sanitation Data'!$G$31,0,10*ROW('Sanitation Data'!G50)))</f>
        <v/>
      </c>
      <c r="DD56" s="379" t="str">
        <f ca="1">+IF(OFFSET('Sanitation Data'!$G$32,0,10*ROW('Sanitation Data'!G50))="","",OFFSET('Sanitation Data'!$G$32,0,10*ROW('Sanitation Data'!G50)))</f>
        <v/>
      </c>
      <c r="DE56" s="379" t="str">
        <f ca="1">+IF(OFFSET('Sanitation Data'!$H$28,0,10*ROW('Sanitation Data'!H50))="","",OFFSET('Sanitation Data'!$H$28,0,10*ROW('Sanitation Data'!H50)))</f>
        <v/>
      </c>
      <c r="DF56" s="379" t="str">
        <f ca="1">+IF(OFFSET('Sanitation Data'!$H$29,0,10*ROW('Sanitation Data'!H50))="","",OFFSET('Sanitation Data'!$H$29,0,10*ROW('Sanitation Data'!H50)))</f>
        <v/>
      </c>
      <c r="DG56" s="379" t="str">
        <f ca="1">+IF(OFFSET('Sanitation Data'!$H$30,0,10*ROW('Sanitation Data'!H50))="","",OFFSET('Sanitation Data'!$H$30,0,10*ROW('Sanitation Data'!H50)))</f>
        <v/>
      </c>
      <c r="DH56" s="379" t="str">
        <f ca="1">+IF(OFFSET('Sanitation Data'!$H$31,0,10*ROW('Sanitation Data'!H50))="","",OFFSET('Sanitation Data'!$H$31,0,10*ROW('Sanitation Data'!H50)))</f>
        <v/>
      </c>
      <c r="DI56" s="379" t="str">
        <f ca="1">+IF(OFFSET('Sanitation Data'!$H$32,0,10*ROW('Sanitation Data'!H50))="","",OFFSET('Sanitation Data'!$H$32,0,10*ROW('Sanitation Data'!H50)))</f>
        <v/>
      </c>
      <c r="DJ56" s="379" t="str">
        <f ca="1">+IF(OFFSET('Sanitation Data'!$I$28,0,10*ROW('Sanitation Data'!I50))="","",OFFSET('Sanitation Data'!$I$28,0,10*ROW('Sanitation Data'!I50)))</f>
        <v/>
      </c>
      <c r="DK56" s="379" t="str">
        <f ca="1">+IF(OFFSET('Sanitation Data'!$I$29,0,10*ROW('Sanitation Data'!I50))="","",OFFSET('Sanitation Data'!$I$29,0,10*ROW('Sanitation Data'!I50)))</f>
        <v/>
      </c>
      <c r="DL56" s="379" t="str">
        <f ca="1">+IF(OFFSET('Sanitation Data'!$I$30,0,10*ROW('Sanitation Data'!I50))="","",OFFSET('Sanitation Data'!$I$30,0,10*ROW('Sanitation Data'!I50)))</f>
        <v/>
      </c>
      <c r="DM56" s="379" t="str">
        <f ca="1">+IF(OFFSET('Sanitation Data'!$I$31,0,10*ROW('Sanitation Data'!I50))="","",OFFSET('Sanitation Data'!$I$31,0,10*ROW('Sanitation Data'!I50)))</f>
        <v/>
      </c>
      <c r="DN56" s="379" t="str">
        <f ca="1">+IF(OFFSET('Sanitation Data'!$I$32,0,10*ROW('Sanitation Data'!I50))="","",OFFSET('Sanitation Data'!$I$32,0,10*ROW('Sanitation Data'!I50)))</f>
        <v/>
      </c>
      <c r="DO56" s="379" t="str">
        <f ca="1">+IF(OFFSET('Hygiene Data'!$D$11,0,10*ROW('Hygiene Data'!D50))="","",OFFSET('Hygiene Data'!$D$11,0,10*ROW('Hygiene Data'!D50)))</f>
        <v/>
      </c>
      <c r="DP56" s="379" t="str">
        <f ca="1">+IF(OFFSET('Hygiene Data'!$D$12,0,10*ROW('Hygiene Data'!D50))="","",OFFSET('Hygiene Data'!$D$12,0,10*ROW('Hygiene Data'!D50)))</f>
        <v/>
      </c>
      <c r="DQ56" s="379" t="str">
        <f ca="1">+IF(OFFSET('Hygiene Data'!$D$13,0,10*ROW('Hygiene Data'!D50))="","",OFFSET('Hygiene Data'!$D$13,0,10*ROW('Hygiene Data'!D50)))</f>
        <v/>
      </c>
      <c r="DR56" s="379" t="str">
        <f ca="1">+IF(OFFSET('Hygiene Data'!$E$11,0,10*ROW('Hygiene Data'!E50))="","",OFFSET('Hygiene Data'!$E$11,0,10*ROW('Hygiene Data'!E50)))</f>
        <v/>
      </c>
      <c r="DS56" s="379" t="str">
        <f ca="1">+IF(OFFSET('Hygiene Data'!$E$12,0,10*ROW('Hygiene Data'!E50))="","",OFFSET('Hygiene Data'!$E$12,0,10*ROW('Hygiene Data'!E50)))</f>
        <v/>
      </c>
      <c r="DT56" s="379" t="str">
        <f ca="1">+IF(OFFSET('Hygiene Data'!$E$13,0,10*ROW('Hygiene Data'!E50))="","",OFFSET('Hygiene Data'!$E$13,0,10*ROW('Hygiene Data'!E50)))</f>
        <v/>
      </c>
      <c r="DU56" s="379" t="str">
        <f ca="1">+IF(OFFSET('Hygiene Data'!$F$11,0,10*ROW('Hygiene Data'!F50))="","",OFFSET('Hygiene Data'!$F$11,0,10*ROW('Hygiene Data'!F50)))</f>
        <v/>
      </c>
      <c r="DV56" s="379" t="str">
        <f ca="1">+IF(OFFSET('Hygiene Data'!$F$12,0,10*ROW('Hygiene Data'!F50))="","",OFFSET('Hygiene Data'!$F$12,0,10*ROW('Hygiene Data'!F50)))</f>
        <v/>
      </c>
      <c r="DW56" s="379" t="str">
        <f ca="1">+IF(OFFSET('Hygiene Data'!$F$13,0,10*ROW('Hygiene Data'!F50))="","",OFFSET('Hygiene Data'!$F$13,0,10*ROW('Hygiene Data'!F50)))</f>
        <v/>
      </c>
      <c r="DX56" s="379" t="str">
        <f ca="1">+IF(OFFSET('Hygiene Data'!$G$11,0,10*ROW('Hygiene Data'!G50))="","",OFFSET('Hygiene Data'!$G$11,0,10*ROW('Hygiene Data'!G50)))</f>
        <v/>
      </c>
      <c r="DY56" s="379" t="str">
        <f ca="1">+IF(OFFSET('Hygiene Data'!$G$12,0,10*ROW('Hygiene Data'!G50))="","",OFFSET('Hygiene Data'!$G$12,0,10*ROW('Hygiene Data'!G50)))</f>
        <v/>
      </c>
      <c r="DZ56" s="379" t="str">
        <f ca="1">+IF(OFFSET('Hygiene Data'!$G$13,0,10*ROW('Hygiene Data'!G50))="","",OFFSET('Hygiene Data'!$G$13,0,10*ROW('Hygiene Data'!G50)))</f>
        <v/>
      </c>
      <c r="EA56" s="379" t="str">
        <f ca="1">+IF(OFFSET('Hygiene Data'!$H$11,0,10*ROW('Hygiene Data'!H50))="","",OFFSET('Hygiene Data'!$H$11,0,10*ROW('Hygiene Data'!H50)))</f>
        <v/>
      </c>
      <c r="EB56" s="379" t="str">
        <f ca="1">+IF(OFFSET('Hygiene Data'!$H$12,0,10*ROW('Hygiene Data'!H50))="","",OFFSET('Hygiene Data'!$H$12,0,10*ROW('Hygiene Data'!H50)))</f>
        <v/>
      </c>
      <c r="EC56" s="379" t="str">
        <f ca="1">+IF(OFFSET('Hygiene Data'!$H$13,0,10*ROW('Hygiene Data'!H50))="","",OFFSET('Hygiene Data'!$H$13,0,10*ROW('Hygiene Data'!H50)))</f>
        <v/>
      </c>
      <c r="ED56" s="379" t="str">
        <f ca="1">+IF(OFFSET('Hygiene Data'!$I$11,0,10*ROW('Hygiene Data'!I50))="","",OFFSET('Hygiene Data'!$I$11,0,10*ROW('Hygiene Data'!I50)))</f>
        <v/>
      </c>
      <c r="EE56" s="379" t="str">
        <f ca="1">+IF(OFFSET('Hygiene Data'!$I$12,0,10*ROW('Hygiene Data'!I50))="","",OFFSET('Hygiene Data'!$I$12,0,10*ROW('Hygiene Data'!I50)))</f>
        <v/>
      </c>
      <c r="EF56" s="379" t="str">
        <f ca="1">+IF(OFFSET('Hygiene Data'!$I$13,0,10*ROW('Hygiene Data'!I50))="","",OFFSET('Hygiene Data'!$I$13,0,10*ROW('Hygiene Data'!I50)))</f>
        <v/>
      </c>
    </row>
    <row r="57" spans="1:136" x14ac:dyDescent="0.25">
      <c r="A57" s="488" t="str">
        <f ca="1">+IF(OFFSET('Water Data'!$B$2,0,10*ROW('Water Data'!E51))="","",OFFSET('Water Data'!$B$2,0,10*ROW('Water Data'!E51)))</f>
        <v/>
      </c>
      <c r="B57" s="48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5" t="str">
        <f t="shared" ca="1" si="0"/>
        <v/>
      </c>
      <c r="D57" s="51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9" t="str">
        <f ca="1">+IF(OFFSET('Water Data'!$D$27,0,10*ROW('Water Data'!D51))="","",OFFSET('Water Data'!$D$27,0,10*ROW('Water Data'!D51)))</f>
        <v/>
      </c>
      <c r="BT57" s="379" t="str">
        <f ca="1">+IF(OFFSET('Water Data'!$D$28,0,10*ROW('Water Data'!D51))="","",OFFSET('Water Data'!$D$28,0,10*ROW('Water Data'!D51)))</f>
        <v/>
      </c>
      <c r="BU57" s="379" t="str">
        <f ca="1">+IF(OFFSET('Water Data'!$D$29,0,10*ROW('Water Data'!D51))="","",OFFSET('Water Data'!$D$29,0,10*ROW('Water Data'!D51)))</f>
        <v/>
      </c>
      <c r="BV57" s="379" t="str">
        <f ca="1">+IF(OFFSET('Water Data'!$E$27,0,10*ROW('Water Data'!E51))="","",OFFSET('Water Data'!$E$27,0,10*ROW('Water Data'!E51)))</f>
        <v/>
      </c>
      <c r="BW57" s="379" t="str">
        <f ca="1">+IF(OFFSET('Water Data'!$E$28,0,10*ROW('Water Data'!E51))="","",OFFSET('Water Data'!$E$28,0,10*ROW('Water Data'!E51)))</f>
        <v/>
      </c>
      <c r="BX57" s="379" t="str">
        <f ca="1">+IF(OFFSET('Water Data'!$E$29,0,10*ROW('Water Data'!E51))="","",OFFSET('Water Data'!$E$29,0,10*ROW('Water Data'!E51)))</f>
        <v/>
      </c>
      <c r="BY57" s="379" t="str">
        <f ca="1">+IF(OFFSET('Water Data'!$F$27,0,10*ROW('Water Data'!F51))="","",OFFSET('Water Data'!$F$27,0,10*ROW('Water Data'!F51)))</f>
        <v/>
      </c>
      <c r="BZ57" s="379" t="str">
        <f ca="1">+IF(OFFSET('Water Data'!$F$28,0,10*ROW('Water Data'!F51))="","",OFFSET('Water Data'!$F$28,0,10*ROW('Water Data'!F51)))</f>
        <v/>
      </c>
      <c r="CA57" s="379" t="str">
        <f ca="1">+IF(OFFSET('Water Data'!$F$29,0,10*ROW('Water Data'!F51))="","",OFFSET('Water Data'!$F$29,0,10*ROW('Water Data'!F51)))</f>
        <v/>
      </c>
      <c r="CB57" s="379" t="str">
        <f ca="1">+IF(OFFSET('Water Data'!$G$27,0,10*ROW('Water Data'!G51))="","",OFFSET('Water Data'!$G$27,0,10*ROW('Water Data'!G51)))</f>
        <v/>
      </c>
      <c r="CC57" s="379" t="str">
        <f ca="1">+IF(OFFSET('Water Data'!$G$28,0,10*ROW('Water Data'!G51))="","",OFFSET('Water Data'!$G$28,0,10*ROW('Water Data'!G51)))</f>
        <v/>
      </c>
      <c r="CD57" s="379" t="str">
        <f ca="1">+IF(OFFSET('Water Data'!$G$29,0,10*ROW('Water Data'!G51))="","",OFFSET('Water Data'!$G$29,0,10*ROW('Water Data'!G51)))</f>
        <v/>
      </c>
      <c r="CE57" s="379" t="str">
        <f ca="1">+IF(OFFSET('Water Data'!$H$27,0,10*ROW('Water Data'!H51))="","",OFFSET('Water Data'!$H$27,0,10*ROW('Water Data'!H51)))</f>
        <v/>
      </c>
      <c r="CF57" s="379" t="str">
        <f ca="1">+IF(OFFSET('Water Data'!$H$28,0,10*ROW('Water Data'!H51))="","",OFFSET('Water Data'!$H$28,0,10*ROW('Water Data'!H51)))</f>
        <v/>
      </c>
      <c r="CG57" s="379" t="str">
        <f ca="1">+IF(OFFSET('Water Data'!$H$29,0,10*ROW('Water Data'!H51))="","",OFFSET('Water Data'!$H$29,0,10*ROW('Water Data'!H51)))</f>
        <v/>
      </c>
      <c r="CH57" s="379" t="str">
        <f ca="1">+IF(OFFSET('Water Data'!$I$27,0,10*ROW('Water Data'!I51))="","",OFFSET('Water Data'!$I$27,0,10*ROW('Water Data'!I51)))</f>
        <v/>
      </c>
      <c r="CI57" s="379" t="str">
        <f ca="1">+IF(OFFSET('Water Data'!$I$28,0,10*ROW('Water Data'!I51))="","",OFFSET('Water Data'!$I$28,0,10*ROW('Water Data'!I51)))</f>
        <v/>
      </c>
      <c r="CJ57" s="379" t="str">
        <f ca="1">+IF(OFFSET('Water Data'!$I$29,0,10*ROW('Water Data'!I51))="","",OFFSET('Water Data'!$I$29,0,10*ROW('Water Data'!I51)))</f>
        <v/>
      </c>
      <c r="CK57" s="379" t="str">
        <f ca="1">+IF(OFFSET('Sanitation Data'!$D$28,0,10*ROW('Sanitation Data'!D51))="","",OFFSET('Sanitation Data'!$D$28,0,10*ROW('Sanitation Data'!D51)))</f>
        <v/>
      </c>
      <c r="CL57" s="379" t="str">
        <f ca="1">+IF(OFFSET('Sanitation Data'!$D$29,0,10*ROW('Sanitation Data'!D51))="","",OFFSET('Sanitation Data'!$D$29,0,10*ROW('Sanitation Data'!D51)))</f>
        <v/>
      </c>
      <c r="CM57" s="379" t="str">
        <f ca="1">+IF(OFFSET('Sanitation Data'!$D$30,0,10*ROW('Sanitation Data'!D51))="","",OFFSET('Sanitation Data'!$D$30,0,10*ROW('Sanitation Data'!D51)))</f>
        <v/>
      </c>
      <c r="CN57" s="379" t="str">
        <f ca="1">+IF(OFFSET('Sanitation Data'!$D$31,0,10*ROW('Sanitation Data'!D51))="","",OFFSET('Sanitation Data'!$D$31,0,10*ROW('Sanitation Data'!D51)))</f>
        <v/>
      </c>
      <c r="CO57" s="379" t="str">
        <f ca="1">+IF(OFFSET('Sanitation Data'!$D$32,0,10*ROW('Sanitation Data'!D51))="","",OFFSET('Sanitation Data'!$D$32,0,10*ROW('Sanitation Data'!D51)))</f>
        <v/>
      </c>
      <c r="CP57" s="379" t="str">
        <f ca="1">+IF(OFFSET('Sanitation Data'!$E$28,0,10*ROW('Sanitation Data'!E51))="","",OFFSET('Sanitation Data'!$E$28,0,10*ROW('Sanitation Data'!E51)))</f>
        <v/>
      </c>
      <c r="CQ57" s="379" t="str">
        <f ca="1">+IF(OFFSET('Sanitation Data'!$E$29,0,10*ROW('Sanitation Data'!E51))="","",OFFSET('Sanitation Data'!$E$29,0,10*ROW('Sanitation Data'!E51)))</f>
        <v/>
      </c>
      <c r="CR57" s="379" t="str">
        <f ca="1">+IF(OFFSET('Sanitation Data'!$E$30,0,10*ROW('Sanitation Data'!E51))="","",OFFSET('Sanitation Data'!$E$30,0,10*ROW('Sanitation Data'!E51)))</f>
        <v/>
      </c>
      <c r="CS57" s="379" t="str">
        <f ca="1">+IF(OFFSET('Sanitation Data'!$E$31,0,10*ROW('Sanitation Data'!E51))="","",OFFSET('Sanitation Data'!$E$31,0,10*ROW('Sanitation Data'!E51)))</f>
        <v/>
      </c>
      <c r="CT57" s="379" t="str">
        <f ca="1">+IF(OFFSET('Sanitation Data'!$E$32,0,10*ROW('Sanitation Data'!E51))="","",OFFSET('Sanitation Data'!$E$32,0,10*ROW('Sanitation Data'!E51)))</f>
        <v/>
      </c>
      <c r="CU57" s="379" t="str">
        <f ca="1">+IF(OFFSET('Sanitation Data'!$F$28,0,10*ROW('Sanitation Data'!F51))="","",OFFSET('Sanitation Data'!$F$28,0,10*ROW('Sanitation Data'!F51)))</f>
        <v/>
      </c>
      <c r="CV57" s="379" t="str">
        <f ca="1">+IF(OFFSET('Sanitation Data'!$F$29,0,10*ROW('Sanitation Data'!F51))="","",OFFSET('Sanitation Data'!$F$29,0,10*ROW('Sanitation Data'!F51)))</f>
        <v/>
      </c>
      <c r="CW57" s="379" t="str">
        <f ca="1">+IF(OFFSET('Sanitation Data'!$F$30,0,10*ROW('Sanitation Data'!F51))="","",OFFSET('Sanitation Data'!$F$30,0,10*ROW('Sanitation Data'!F51)))</f>
        <v/>
      </c>
      <c r="CX57" s="379" t="str">
        <f ca="1">+IF(OFFSET('Sanitation Data'!$F$31,0,10*ROW('Sanitation Data'!F51))="","",OFFSET('Sanitation Data'!$F$31,0,10*ROW('Sanitation Data'!F51)))</f>
        <v/>
      </c>
      <c r="CY57" s="379" t="str">
        <f ca="1">+IF(OFFSET('Sanitation Data'!$F$32,0,10*ROW('Sanitation Data'!F51))="","",OFFSET('Sanitation Data'!$F$32,0,10*ROW('Sanitation Data'!F51)))</f>
        <v/>
      </c>
      <c r="CZ57" s="379" t="str">
        <f ca="1">+IF(OFFSET('Sanitation Data'!$G$28,0,10*ROW('Sanitation Data'!G51))="","",OFFSET('Sanitation Data'!$G$28,0,10*ROW('Sanitation Data'!G51)))</f>
        <v/>
      </c>
      <c r="DA57" s="379" t="str">
        <f ca="1">+IF(OFFSET('Sanitation Data'!$G$29,0,10*ROW('Sanitation Data'!G51))="","",OFFSET('Sanitation Data'!$G$29,0,10*ROW('Sanitation Data'!G51)))</f>
        <v/>
      </c>
      <c r="DB57" s="379" t="str">
        <f ca="1">+IF(OFFSET('Sanitation Data'!$G$30,0,10*ROW('Sanitation Data'!G51))="","",OFFSET('Sanitation Data'!$G$30,0,10*ROW('Sanitation Data'!G51)))</f>
        <v/>
      </c>
      <c r="DC57" s="379" t="str">
        <f ca="1">+IF(OFFSET('Sanitation Data'!$G$31,0,10*ROW('Sanitation Data'!G51))="","",OFFSET('Sanitation Data'!$G$31,0,10*ROW('Sanitation Data'!G51)))</f>
        <v/>
      </c>
      <c r="DD57" s="379" t="str">
        <f ca="1">+IF(OFFSET('Sanitation Data'!$G$32,0,10*ROW('Sanitation Data'!G51))="","",OFFSET('Sanitation Data'!$G$32,0,10*ROW('Sanitation Data'!G51)))</f>
        <v/>
      </c>
      <c r="DE57" s="379" t="str">
        <f ca="1">+IF(OFFSET('Sanitation Data'!$H$28,0,10*ROW('Sanitation Data'!H51))="","",OFFSET('Sanitation Data'!$H$28,0,10*ROW('Sanitation Data'!H51)))</f>
        <v/>
      </c>
      <c r="DF57" s="379" t="str">
        <f ca="1">+IF(OFFSET('Sanitation Data'!$H$29,0,10*ROW('Sanitation Data'!H51))="","",OFFSET('Sanitation Data'!$H$29,0,10*ROW('Sanitation Data'!H51)))</f>
        <v/>
      </c>
      <c r="DG57" s="379" t="str">
        <f ca="1">+IF(OFFSET('Sanitation Data'!$H$30,0,10*ROW('Sanitation Data'!H51))="","",OFFSET('Sanitation Data'!$H$30,0,10*ROW('Sanitation Data'!H51)))</f>
        <v/>
      </c>
      <c r="DH57" s="379" t="str">
        <f ca="1">+IF(OFFSET('Sanitation Data'!$H$31,0,10*ROW('Sanitation Data'!H51))="","",OFFSET('Sanitation Data'!$H$31,0,10*ROW('Sanitation Data'!H51)))</f>
        <v/>
      </c>
      <c r="DI57" s="379" t="str">
        <f ca="1">+IF(OFFSET('Sanitation Data'!$H$32,0,10*ROW('Sanitation Data'!H51))="","",OFFSET('Sanitation Data'!$H$32,0,10*ROW('Sanitation Data'!H51)))</f>
        <v/>
      </c>
      <c r="DJ57" s="379" t="str">
        <f ca="1">+IF(OFFSET('Sanitation Data'!$I$28,0,10*ROW('Sanitation Data'!I51))="","",OFFSET('Sanitation Data'!$I$28,0,10*ROW('Sanitation Data'!I51)))</f>
        <v/>
      </c>
      <c r="DK57" s="379" t="str">
        <f ca="1">+IF(OFFSET('Sanitation Data'!$I$29,0,10*ROW('Sanitation Data'!I51))="","",OFFSET('Sanitation Data'!$I$29,0,10*ROW('Sanitation Data'!I51)))</f>
        <v/>
      </c>
      <c r="DL57" s="379" t="str">
        <f ca="1">+IF(OFFSET('Sanitation Data'!$I$30,0,10*ROW('Sanitation Data'!I51))="","",OFFSET('Sanitation Data'!$I$30,0,10*ROW('Sanitation Data'!I51)))</f>
        <v/>
      </c>
      <c r="DM57" s="379" t="str">
        <f ca="1">+IF(OFFSET('Sanitation Data'!$I$31,0,10*ROW('Sanitation Data'!I51))="","",OFFSET('Sanitation Data'!$I$31,0,10*ROW('Sanitation Data'!I51)))</f>
        <v/>
      </c>
      <c r="DN57" s="379" t="str">
        <f ca="1">+IF(OFFSET('Sanitation Data'!$I$32,0,10*ROW('Sanitation Data'!I51))="","",OFFSET('Sanitation Data'!$I$32,0,10*ROW('Sanitation Data'!I51)))</f>
        <v/>
      </c>
      <c r="DO57" s="379" t="str">
        <f ca="1">+IF(OFFSET('Hygiene Data'!$D$11,0,10*ROW('Hygiene Data'!D51))="","",OFFSET('Hygiene Data'!$D$11,0,10*ROW('Hygiene Data'!D51)))</f>
        <v/>
      </c>
      <c r="DP57" s="379" t="str">
        <f ca="1">+IF(OFFSET('Hygiene Data'!$D$12,0,10*ROW('Hygiene Data'!D51))="","",OFFSET('Hygiene Data'!$D$12,0,10*ROW('Hygiene Data'!D51)))</f>
        <v/>
      </c>
      <c r="DQ57" s="379" t="str">
        <f ca="1">+IF(OFFSET('Hygiene Data'!$D$13,0,10*ROW('Hygiene Data'!D51))="","",OFFSET('Hygiene Data'!$D$13,0,10*ROW('Hygiene Data'!D51)))</f>
        <v/>
      </c>
      <c r="DR57" s="379" t="str">
        <f ca="1">+IF(OFFSET('Hygiene Data'!$E$11,0,10*ROW('Hygiene Data'!E51))="","",OFFSET('Hygiene Data'!$E$11,0,10*ROW('Hygiene Data'!E51)))</f>
        <v/>
      </c>
      <c r="DS57" s="379" t="str">
        <f ca="1">+IF(OFFSET('Hygiene Data'!$E$12,0,10*ROW('Hygiene Data'!E51))="","",OFFSET('Hygiene Data'!$E$12,0,10*ROW('Hygiene Data'!E51)))</f>
        <v/>
      </c>
      <c r="DT57" s="379" t="str">
        <f ca="1">+IF(OFFSET('Hygiene Data'!$E$13,0,10*ROW('Hygiene Data'!E51))="","",OFFSET('Hygiene Data'!$E$13,0,10*ROW('Hygiene Data'!E51)))</f>
        <v/>
      </c>
      <c r="DU57" s="379" t="str">
        <f ca="1">+IF(OFFSET('Hygiene Data'!$F$11,0,10*ROW('Hygiene Data'!F51))="","",OFFSET('Hygiene Data'!$F$11,0,10*ROW('Hygiene Data'!F51)))</f>
        <v/>
      </c>
      <c r="DV57" s="379" t="str">
        <f ca="1">+IF(OFFSET('Hygiene Data'!$F$12,0,10*ROW('Hygiene Data'!F51))="","",OFFSET('Hygiene Data'!$F$12,0,10*ROW('Hygiene Data'!F51)))</f>
        <v/>
      </c>
      <c r="DW57" s="379" t="str">
        <f ca="1">+IF(OFFSET('Hygiene Data'!$F$13,0,10*ROW('Hygiene Data'!F51))="","",OFFSET('Hygiene Data'!$F$13,0,10*ROW('Hygiene Data'!F51)))</f>
        <v/>
      </c>
      <c r="DX57" s="379" t="str">
        <f ca="1">+IF(OFFSET('Hygiene Data'!$G$11,0,10*ROW('Hygiene Data'!G51))="","",OFFSET('Hygiene Data'!$G$11,0,10*ROW('Hygiene Data'!G51)))</f>
        <v/>
      </c>
      <c r="DY57" s="379" t="str">
        <f ca="1">+IF(OFFSET('Hygiene Data'!$G$12,0,10*ROW('Hygiene Data'!G51))="","",OFFSET('Hygiene Data'!$G$12,0,10*ROW('Hygiene Data'!G51)))</f>
        <v/>
      </c>
      <c r="DZ57" s="379" t="str">
        <f ca="1">+IF(OFFSET('Hygiene Data'!$G$13,0,10*ROW('Hygiene Data'!G51))="","",OFFSET('Hygiene Data'!$G$13,0,10*ROW('Hygiene Data'!G51)))</f>
        <v/>
      </c>
      <c r="EA57" s="379" t="str">
        <f ca="1">+IF(OFFSET('Hygiene Data'!$H$11,0,10*ROW('Hygiene Data'!H51))="","",OFFSET('Hygiene Data'!$H$11,0,10*ROW('Hygiene Data'!H51)))</f>
        <v/>
      </c>
      <c r="EB57" s="379" t="str">
        <f ca="1">+IF(OFFSET('Hygiene Data'!$H$12,0,10*ROW('Hygiene Data'!H51))="","",OFFSET('Hygiene Data'!$H$12,0,10*ROW('Hygiene Data'!H51)))</f>
        <v/>
      </c>
      <c r="EC57" s="379" t="str">
        <f ca="1">+IF(OFFSET('Hygiene Data'!$H$13,0,10*ROW('Hygiene Data'!H51))="","",OFFSET('Hygiene Data'!$H$13,0,10*ROW('Hygiene Data'!H51)))</f>
        <v/>
      </c>
      <c r="ED57" s="379" t="str">
        <f ca="1">+IF(OFFSET('Hygiene Data'!$I$11,0,10*ROW('Hygiene Data'!I51))="","",OFFSET('Hygiene Data'!$I$11,0,10*ROW('Hygiene Data'!I51)))</f>
        <v/>
      </c>
      <c r="EE57" s="379" t="str">
        <f ca="1">+IF(OFFSET('Hygiene Data'!$I$12,0,10*ROW('Hygiene Data'!I51))="","",OFFSET('Hygiene Data'!$I$12,0,10*ROW('Hygiene Data'!I51)))</f>
        <v/>
      </c>
      <c r="EF57" s="379" t="str">
        <f ca="1">+IF(OFFSET('Hygiene Data'!$I$13,0,10*ROW('Hygiene Data'!I51))="","",OFFSET('Hygiene Data'!$I$13,0,10*ROW('Hygiene Data'!I51)))</f>
        <v/>
      </c>
    </row>
    <row r="58" spans="1:136" x14ac:dyDescent="0.25">
      <c r="A58" s="488" t="str">
        <f ca="1">+IF(OFFSET('Water Data'!$B$2,0,10*ROW('Water Data'!E52))="","",OFFSET('Water Data'!$B$2,0,10*ROW('Water Data'!E52)))</f>
        <v/>
      </c>
      <c r="B58" s="48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5" t="str">
        <f t="shared" ca="1" si="0"/>
        <v/>
      </c>
      <c r="D58" s="51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9" t="str">
        <f ca="1">+IF(OFFSET('Water Data'!$D$27,0,10*ROW('Water Data'!D52))="","",OFFSET('Water Data'!$D$27,0,10*ROW('Water Data'!D52)))</f>
        <v/>
      </c>
      <c r="BT58" s="379" t="str">
        <f ca="1">+IF(OFFSET('Water Data'!$D$28,0,10*ROW('Water Data'!D52))="","",OFFSET('Water Data'!$D$28,0,10*ROW('Water Data'!D52)))</f>
        <v/>
      </c>
      <c r="BU58" s="379" t="str">
        <f ca="1">+IF(OFFSET('Water Data'!$D$29,0,10*ROW('Water Data'!D52))="","",OFFSET('Water Data'!$D$29,0,10*ROW('Water Data'!D52)))</f>
        <v/>
      </c>
      <c r="BV58" s="379" t="str">
        <f ca="1">+IF(OFFSET('Water Data'!$E$27,0,10*ROW('Water Data'!E52))="","",OFFSET('Water Data'!$E$27,0,10*ROW('Water Data'!E52)))</f>
        <v/>
      </c>
      <c r="BW58" s="379" t="str">
        <f ca="1">+IF(OFFSET('Water Data'!$E$28,0,10*ROW('Water Data'!E52))="","",OFFSET('Water Data'!$E$28,0,10*ROW('Water Data'!E52)))</f>
        <v/>
      </c>
      <c r="BX58" s="379" t="str">
        <f ca="1">+IF(OFFSET('Water Data'!$E$29,0,10*ROW('Water Data'!E52))="","",OFFSET('Water Data'!$E$29,0,10*ROW('Water Data'!E52)))</f>
        <v/>
      </c>
      <c r="BY58" s="379" t="str">
        <f ca="1">+IF(OFFSET('Water Data'!$F$27,0,10*ROW('Water Data'!F52))="","",OFFSET('Water Data'!$F$27,0,10*ROW('Water Data'!F52)))</f>
        <v/>
      </c>
      <c r="BZ58" s="379" t="str">
        <f ca="1">+IF(OFFSET('Water Data'!$F$28,0,10*ROW('Water Data'!F52))="","",OFFSET('Water Data'!$F$28,0,10*ROW('Water Data'!F52)))</f>
        <v/>
      </c>
      <c r="CA58" s="379" t="str">
        <f ca="1">+IF(OFFSET('Water Data'!$F$29,0,10*ROW('Water Data'!F52))="","",OFFSET('Water Data'!$F$29,0,10*ROW('Water Data'!F52)))</f>
        <v/>
      </c>
      <c r="CB58" s="379" t="str">
        <f ca="1">+IF(OFFSET('Water Data'!$G$27,0,10*ROW('Water Data'!G52))="","",OFFSET('Water Data'!$G$27,0,10*ROW('Water Data'!G52)))</f>
        <v/>
      </c>
      <c r="CC58" s="379" t="str">
        <f ca="1">+IF(OFFSET('Water Data'!$G$28,0,10*ROW('Water Data'!G52))="","",OFFSET('Water Data'!$G$28,0,10*ROW('Water Data'!G52)))</f>
        <v/>
      </c>
      <c r="CD58" s="379" t="str">
        <f ca="1">+IF(OFFSET('Water Data'!$G$29,0,10*ROW('Water Data'!G52))="","",OFFSET('Water Data'!$G$29,0,10*ROW('Water Data'!G52)))</f>
        <v/>
      </c>
      <c r="CE58" s="379" t="str">
        <f ca="1">+IF(OFFSET('Water Data'!$H$27,0,10*ROW('Water Data'!H52))="","",OFFSET('Water Data'!$H$27,0,10*ROW('Water Data'!H52)))</f>
        <v/>
      </c>
      <c r="CF58" s="379" t="str">
        <f ca="1">+IF(OFFSET('Water Data'!$H$28,0,10*ROW('Water Data'!H52))="","",OFFSET('Water Data'!$H$28,0,10*ROW('Water Data'!H52)))</f>
        <v/>
      </c>
      <c r="CG58" s="379" t="str">
        <f ca="1">+IF(OFFSET('Water Data'!$H$29,0,10*ROW('Water Data'!H52))="","",OFFSET('Water Data'!$H$29,0,10*ROW('Water Data'!H52)))</f>
        <v/>
      </c>
      <c r="CH58" s="379" t="str">
        <f ca="1">+IF(OFFSET('Water Data'!$I$27,0,10*ROW('Water Data'!I52))="","",OFFSET('Water Data'!$I$27,0,10*ROW('Water Data'!I52)))</f>
        <v/>
      </c>
      <c r="CI58" s="379" t="str">
        <f ca="1">+IF(OFFSET('Water Data'!$I$28,0,10*ROW('Water Data'!I52))="","",OFFSET('Water Data'!$I$28,0,10*ROW('Water Data'!I52)))</f>
        <v/>
      </c>
      <c r="CJ58" s="379" t="str">
        <f ca="1">+IF(OFFSET('Water Data'!$I$29,0,10*ROW('Water Data'!I52))="","",OFFSET('Water Data'!$I$29,0,10*ROW('Water Data'!I52)))</f>
        <v/>
      </c>
      <c r="CK58" s="379" t="str">
        <f ca="1">+IF(OFFSET('Sanitation Data'!$D$28,0,10*ROW('Sanitation Data'!D52))="","",OFFSET('Sanitation Data'!$D$28,0,10*ROW('Sanitation Data'!D52)))</f>
        <v/>
      </c>
      <c r="CL58" s="379" t="str">
        <f ca="1">+IF(OFFSET('Sanitation Data'!$D$29,0,10*ROW('Sanitation Data'!D52))="","",OFFSET('Sanitation Data'!$D$29,0,10*ROW('Sanitation Data'!D52)))</f>
        <v/>
      </c>
      <c r="CM58" s="379" t="str">
        <f ca="1">+IF(OFFSET('Sanitation Data'!$D$30,0,10*ROW('Sanitation Data'!D52))="","",OFFSET('Sanitation Data'!$D$30,0,10*ROW('Sanitation Data'!D52)))</f>
        <v/>
      </c>
      <c r="CN58" s="379" t="str">
        <f ca="1">+IF(OFFSET('Sanitation Data'!$D$31,0,10*ROW('Sanitation Data'!D52))="","",OFFSET('Sanitation Data'!$D$31,0,10*ROW('Sanitation Data'!D52)))</f>
        <v/>
      </c>
      <c r="CO58" s="379" t="str">
        <f ca="1">+IF(OFFSET('Sanitation Data'!$D$32,0,10*ROW('Sanitation Data'!D52))="","",OFFSET('Sanitation Data'!$D$32,0,10*ROW('Sanitation Data'!D52)))</f>
        <v/>
      </c>
      <c r="CP58" s="379" t="str">
        <f ca="1">+IF(OFFSET('Sanitation Data'!$E$28,0,10*ROW('Sanitation Data'!E52))="","",OFFSET('Sanitation Data'!$E$28,0,10*ROW('Sanitation Data'!E52)))</f>
        <v/>
      </c>
      <c r="CQ58" s="379" t="str">
        <f ca="1">+IF(OFFSET('Sanitation Data'!$E$29,0,10*ROW('Sanitation Data'!E52))="","",OFFSET('Sanitation Data'!$E$29,0,10*ROW('Sanitation Data'!E52)))</f>
        <v/>
      </c>
      <c r="CR58" s="379" t="str">
        <f ca="1">+IF(OFFSET('Sanitation Data'!$E$30,0,10*ROW('Sanitation Data'!E52))="","",OFFSET('Sanitation Data'!$E$30,0,10*ROW('Sanitation Data'!E52)))</f>
        <v/>
      </c>
      <c r="CS58" s="379" t="str">
        <f ca="1">+IF(OFFSET('Sanitation Data'!$E$31,0,10*ROW('Sanitation Data'!E52))="","",OFFSET('Sanitation Data'!$E$31,0,10*ROW('Sanitation Data'!E52)))</f>
        <v/>
      </c>
      <c r="CT58" s="379" t="str">
        <f ca="1">+IF(OFFSET('Sanitation Data'!$E$32,0,10*ROW('Sanitation Data'!E52))="","",OFFSET('Sanitation Data'!$E$32,0,10*ROW('Sanitation Data'!E52)))</f>
        <v/>
      </c>
      <c r="CU58" s="379" t="str">
        <f ca="1">+IF(OFFSET('Sanitation Data'!$F$28,0,10*ROW('Sanitation Data'!F52))="","",OFFSET('Sanitation Data'!$F$28,0,10*ROW('Sanitation Data'!F52)))</f>
        <v/>
      </c>
      <c r="CV58" s="379" t="str">
        <f ca="1">+IF(OFFSET('Sanitation Data'!$F$29,0,10*ROW('Sanitation Data'!F52))="","",OFFSET('Sanitation Data'!$F$29,0,10*ROW('Sanitation Data'!F52)))</f>
        <v/>
      </c>
      <c r="CW58" s="379" t="str">
        <f ca="1">+IF(OFFSET('Sanitation Data'!$F$30,0,10*ROW('Sanitation Data'!F52))="","",OFFSET('Sanitation Data'!$F$30,0,10*ROW('Sanitation Data'!F52)))</f>
        <v/>
      </c>
      <c r="CX58" s="379" t="str">
        <f ca="1">+IF(OFFSET('Sanitation Data'!$F$31,0,10*ROW('Sanitation Data'!F52))="","",OFFSET('Sanitation Data'!$F$31,0,10*ROW('Sanitation Data'!F52)))</f>
        <v/>
      </c>
      <c r="CY58" s="379" t="str">
        <f ca="1">+IF(OFFSET('Sanitation Data'!$F$32,0,10*ROW('Sanitation Data'!F52))="","",OFFSET('Sanitation Data'!$F$32,0,10*ROW('Sanitation Data'!F52)))</f>
        <v/>
      </c>
      <c r="CZ58" s="379" t="str">
        <f ca="1">+IF(OFFSET('Sanitation Data'!$G$28,0,10*ROW('Sanitation Data'!G52))="","",OFFSET('Sanitation Data'!$G$28,0,10*ROW('Sanitation Data'!G52)))</f>
        <v/>
      </c>
      <c r="DA58" s="379" t="str">
        <f ca="1">+IF(OFFSET('Sanitation Data'!$G$29,0,10*ROW('Sanitation Data'!G52))="","",OFFSET('Sanitation Data'!$G$29,0,10*ROW('Sanitation Data'!G52)))</f>
        <v/>
      </c>
      <c r="DB58" s="379" t="str">
        <f ca="1">+IF(OFFSET('Sanitation Data'!$G$30,0,10*ROW('Sanitation Data'!G52))="","",OFFSET('Sanitation Data'!$G$30,0,10*ROW('Sanitation Data'!G52)))</f>
        <v/>
      </c>
      <c r="DC58" s="379" t="str">
        <f ca="1">+IF(OFFSET('Sanitation Data'!$G$31,0,10*ROW('Sanitation Data'!G52))="","",OFFSET('Sanitation Data'!$G$31,0,10*ROW('Sanitation Data'!G52)))</f>
        <v/>
      </c>
      <c r="DD58" s="379" t="str">
        <f ca="1">+IF(OFFSET('Sanitation Data'!$G$32,0,10*ROW('Sanitation Data'!G52))="","",OFFSET('Sanitation Data'!$G$32,0,10*ROW('Sanitation Data'!G52)))</f>
        <v/>
      </c>
      <c r="DE58" s="379" t="str">
        <f ca="1">+IF(OFFSET('Sanitation Data'!$H$28,0,10*ROW('Sanitation Data'!H52))="","",OFFSET('Sanitation Data'!$H$28,0,10*ROW('Sanitation Data'!H52)))</f>
        <v/>
      </c>
      <c r="DF58" s="379" t="str">
        <f ca="1">+IF(OFFSET('Sanitation Data'!$H$29,0,10*ROW('Sanitation Data'!H52))="","",OFFSET('Sanitation Data'!$H$29,0,10*ROW('Sanitation Data'!H52)))</f>
        <v/>
      </c>
      <c r="DG58" s="379" t="str">
        <f ca="1">+IF(OFFSET('Sanitation Data'!$H$30,0,10*ROW('Sanitation Data'!H52))="","",OFFSET('Sanitation Data'!$H$30,0,10*ROW('Sanitation Data'!H52)))</f>
        <v/>
      </c>
      <c r="DH58" s="379" t="str">
        <f ca="1">+IF(OFFSET('Sanitation Data'!$H$31,0,10*ROW('Sanitation Data'!H52))="","",OFFSET('Sanitation Data'!$H$31,0,10*ROW('Sanitation Data'!H52)))</f>
        <v/>
      </c>
      <c r="DI58" s="379" t="str">
        <f ca="1">+IF(OFFSET('Sanitation Data'!$H$32,0,10*ROW('Sanitation Data'!H52))="","",OFFSET('Sanitation Data'!$H$32,0,10*ROW('Sanitation Data'!H52)))</f>
        <v/>
      </c>
      <c r="DJ58" s="379" t="str">
        <f ca="1">+IF(OFFSET('Sanitation Data'!$I$28,0,10*ROW('Sanitation Data'!I52))="","",OFFSET('Sanitation Data'!$I$28,0,10*ROW('Sanitation Data'!I52)))</f>
        <v/>
      </c>
      <c r="DK58" s="379" t="str">
        <f ca="1">+IF(OFFSET('Sanitation Data'!$I$29,0,10*ROW('Sanitation Data'!I52))="","",OFFSET('Sanitation Data'!$I$29,0,10*ROW('Sanitation Data'!I52)))</f>
        <v/>
      </c>
      <c r="DL58" s="379" t="str">
        <f ca="1">+IF(OFFSET('Sanitation Data'!$I$30,0,10*ROW('Sanitation Data'!I52))="","",OFFSET('Sanitation Data'!$I$30,0,10*ROW('Sanitation Data'!I52)))</f>
        <v/>
      </c>
      <c r="DM58" s="379" t="str">
        <f ca="1">+IF(OFFSET('Sanitation Data'!$I$31,0,10*ROW('Sanitation Data'!I52))="","",OFFSET('Sanitation Data'!$I$31,0,10*ROW('Sanitation Data'!I52)))</f>
        <v/>
      </c>
      <c r="DN58" s="379" t="str">
        <f ca="1">+IF(OFFSET('Sanitation Data'!$I$32,0,10*ROW('Sanitation Data'!I52))="","",OFFSET('Sanitation Data'!$I$32,0,10*ROW('Sanitation Data'!I52)))</f>
        <v/>
      </c>
      <c r="DO58" s="379" t="str">
        <f ca="1">+IF(OFFSET('Hygiene Data'!$D$11,0,10*ROW('Hygiene Data'!D52))="","",OFFSET('Hygiene Data'!$D$11,0,10*ROW('Hygiene Data'!D52)))</f>
        <v/>
      </c>
      <c r="DP58" s="379" t="str">
        <f ca="1">+IF(OFFSET('Hygiene Data'!$D$12,0,10*ROW('Hygiene Data'!D52))="","",OFFSET('Hygiene Data'!$D$12,0,10*ROW('Hygiene Data'!D52)))</f>
        <v/>
      </c>
      <c r="DQ58" s="379" t="str">
        <f ca="1">+IF(OFFSET('Hygiene Data'!$D$13,0,10*ROW('Hygiene Data'!D52))="","",OFFSET('Hygiene Data'!$D$13,0,10*ROW('Hygiene Data'!D52)))</f>
        <v/>
      </c>
      <c r="DR58" s="379" t="str">
        <f ca="1">+IF(OFFSET('Hygiene Data'!$E$11,0,10*ROW('Hygiene Data'!E52))="","",OFFSET('Hygiene Data'!$E$11,0,10*ROW('Hygiene Data'!E52)))</f>
        <v/>
      </c>
      <c r="DS58" s="379" t="str">
        <f ca="1">+IF(OFFSET('Hygiene Data'!$E$12,0,10*ROW('Hygiene Data'!E52))="","",OFFSET('Hygiene Data'!$E$12,0,10*ROW('Hygiene Data'!E52)))</f>
        <v/>
      </c>
      <c r="DT58" s="379" t="str">
        <f ca="1">+IF(OFFSET('Hygiene Data'!$E$13,0,10*ROW('Hygiene Data'!E52))="","",OFFSET('Hygiene Data'!$E$13,0,10*ROW('Hygiene Data'!E52)))</f>
        <v/>
      </c>
      <c r="DU58" s="379" t="str">
        <f ca="1">+IF(OFFSET('Hygiene Data'!$F$11,0,10*ROW('Hygiene Data'!F52))="","",OFFSET('Hygiene Data'!$F$11,0,10*ROW('Hygiene Data'!F52)))</f>
        <v/>
      </c>
      <c r="DV58" s="379" t="str">
        <f ca="1">+IF(OFFSET('Hygiene Data'!$F$12,0,10*ROW('Hygiene Data'!F52))="","",OFFSET('Hygiene Data'!$F$12,0,10*ROW('Hygiene Data'!F52)))</f>
        <v/>
      </c>
      <c r="DW58" s="379" t="str">
        <f ca="1">+IF(OFFSET('Hygiene Data'!$F$13,0,10*ROW('Hygiene Data'!F52))="","",OFFSET('Hygiene Data'!$F$13,0,10*ROW('Hygiene Data'!F52)))</f>
        <v/>
      </c>
      <c r="DX58" s="379" t="str">
        <f ca="1">+IF(OFFSET('Hygiene Data'!$G$11,0,10*ROW('Hygiene Data'!G52))="","",OFFSET('Hygiene Data'!$G$11,0,10*ROW('Hygiene Data'!G52)))</f>
        <v/>
      </c>
      <c r="DY58" s="379" t="str">
        <f ca="1">+IF(OFFSET('Hygiene Data'!$G$12,0,10*ROW('Hygiene Data'!G52))="","",OFFSET('Hygiene Data'!$G$12,0,10*ROW('Hygiene Data'!G52)))</f>
        <v/>
      </c>
      <c r="DZ58" s="379" t="str">
        <f ca="1">+IF(OFFSET('Hygiene Data'!$G$13,0,10*ROW('Hygiene Data'!G52))="","",OFFSET('Hygiene Data'!$G$13,0,10*ROW('Hygiene Data'!G52)))</f>
        <v/>
      </c>
      <c r="EA58" s="379" t="str">
        <f ca="1">+IF(OFFSET('Hygiene Data'!$H$11,0,10*ROW('Hygiene Data'!H52))="","",OFFSET('Hygiene Data'!$H$11,0,10*ROW('Hygiene Data'!H52)))</f>
        <v/>
      </c>
      <c r="EB58" s="379" t="str">
        <f ca="1">+IF(OFFSET('Hygiene Data'!$H$12,0,10*ROW('Hygiene Data'!H52))="","",OFFSET('Hygiene Data'!$H$12,0,10*ROW('Hygiene Data'!H52)))</f>
        <v/>
      </c>
      <c r="EC58" s="379" t="str">
        <f ca="1">+IF(OFFSET('Hygiene Data'!$H$13,0,10*ROW('Hygiene Data'!H52))="","",OFFSET('Hygiene Data'!$H$13,0,10*ROW('Hygiene Data'!H52)))</f>
        <v/>
      </c>
      <c r="ED58" s="379" t="str">
        <f ca="1">+IF(OFFSET('Hygiene Data'!$I$11,0,10*ROW('Hygiene Data'!I52))="","",OFFSET('Hygiene Data'!$I$11,0,10*ROW('Hygiene Data'!I52)))</f>
        <v/>
      </c>
      <c r="EE58" s="379" t="str">
        <f ca="1">+IF(OFFSET('Hygiene Data'!$I$12,0,10*ROW('Hygiene Data'!I52))="","",OFFSET('Hygiene Data'!$I$12,0,10*ROW('Hygiene Data'!I52)))</f>
        <v/>
      </c>
      <c r="EF58" s="379" t="str">
        <f ca="1">+IF(OFFSET('Hygiene Data'!$I$13,0,10*ROW('Hygiene Data'!I52))="","",OFFSET('Hygiene Data'!$I$13,0,10*ROW('Hygiene Data'!I52)))</f>
        <v/>
      </c>
    </row>
    <row r="59" spans="1:136" x14ac:dyDescent="0.25">
      <c r="A59" s="488" t="str">
        <f ca="1">+IF(OFFSET('Water Data'!$B$2,0,10*ROW('Water Data'!E53))="","",OFFSET('Water Data'!$B$2,0,10*ROW('Water Data'!E53)))</f>
        <v/>
      </c>
      <c r="B59" s="48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5" t="str">
        <f t="shared" ca="1" si="0"/>
        <v/>
      </c>
      <c r="D59" s="51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9" t="str">
        <f ca="1">+IF(OFFSET('Water Data'!$D$27,0,10*ROW('Water Data'!D53))="","",OFFSET('Water Data'!$D$27,0,10*ROW('Water Data'!D53)))</f>
        <v/>
      </c>
      <c r="BT59" s="379" t="str">
        <f ca="1">+IF(OFFSET('Water Data'!$D$28,0,10*ROW('Water Data'!D53))="","",OFFSET('Water Data'!$D$28,0,10*ROW('Water Data'!D53)))</f>
        <v/>
      </c>
      <c r="BU59" s="379" t="str">
        <f ca="1">+IF(OFFSET('Water Data'!$D$29,0,10*ROW('Water Data'!D53))="","",OFFSET('Water Data'!$D$29,0,10*ROW('Water Data'!D53)))</f>
        <v/>
      </c>
      <c r="BV59" s="379" t="str">
        <f ca="1">+IF(OFFSET('Water Data'!$E$27,0,10*ROW('Water Data'!E53))="","",OFFSET('Water Data'!$E$27,0,10*ROW('Water Data'!E53)))</f>
        <v/>
      </c>
      <c r="BW59" s="379" t="str">
        <f ca="1">+IF(OFFSET('Water Data'!$E$28,0,10*ROW('Water Data'!E53))="","",OFFSET('Water Data'!$E$28,0,10*ROW('Water Data'!E53)))</f>
        <v/>
      </c>
      <c r="BX59" s="379" t="str">
        <f ca="1">+IF(OFFSET('Water Data'!$E$29,0,10*ROW('Water Data'!E53))="","",OFFSET('Water Data'!$E$29,0,10*ROW('Water Data'!E53)))</f>
        <v/>
      </c>
      <c r="BY59" s="379" t="str">
        <f ca="1">+IF(OFFSET('Water Data'!$F$27,0,10*ROW('Water Data'!F53))="","",OFFSET('Water Data'!$F$27,0,10*ROW('Water Data'!F53)))</f>
        <v/>
      </c>
      <c r="BZ59" s="379" t="str">
        <f ca="1">+IF(OFFSET('Water Data'!$F$28,0,10*ROW('Water Data'!F53))="","",OFFSET('Water Data'!$F$28,0,10*ROW('Water Data'!F53)))</f>
        <v/>
      </c>
      <c r="CA59" s="379" t="str">
        <f ca="1">+IF(OFFSET('Water Data'!$F$29,0,10*ROW('Water Data'!F53))="","",OFFSET('Water Data'!$F$29,0,10*ROW('Water Data'!F53)))</f>
        <v/>
      </c>
      <c r="CB59" s="379" t="str">
        <f ca="1">+IF(OFFSET('Water Data'!$G$27,0,10*ROW('Water Data'!G53))="","",OFFSET('Water Data'!$G$27,0,10*ROW('Water Data'!G53)))</f>
        <v/>
      </c>
      <c r="CC59" s="379" t="str">
        <f ca="1">+IF(OFFSET('Water Data'!$G$28,0,10*ROW('Water Data'!G53))="","",OFFSET('Water Data'!$G$28,0,10*ROW('Water Data'!G53)))</f>
        <v/>
      </c>
      <c r="CD59" s="379" t="str">
        <f ca="1">+IF(OFFSET('Water Data'!$G$29,0,10*ROW('Water Data'!G53))="","",OFFSET('Water Data'!$G$29,0,10*ROW('Water Data'!G53)))</f>
        <v/>
      </c>
      <c r="CE59" s="379" t="str">
        <f ca="1">+IF(OFFSET('Water Data'!$H$27,0,10*ROW('Water Data'!H53))="","",OFFSET('Water Data'!$H$27,0,10*ROW('Water Data'!H53)))</f>
        <v/>
      </c>
      <c r="CF59" s="379" t="str">
        <f ca="1">+IF(OFFSET('Water Data'!$H$28,0,10*ROW('Water Data'!H53))="","",OFFSET('Water Data'!$H$28,0,10*ROW('Water Data'!H53)))</f>
        <v/>
      </c>
      <c r="CG59" s="379" t="str">
        <f ca="1">+IF(OFFSET('Water Data'!$H$29,0,10*ROW('Water Data'!H53))="","",OFFSET('Water Data'!$H$29,0,10*ROW('Water Data'!H53)))</f>
        <v/>
      </c>
      <c r="CH59" s="379" t="str">
        <f ca="1">+IF(OFFSET('Water Data'!$I$27,0,10*ROW('Water Data'!I53))="","",OFFSET('Water Data'!$I$27,0,10*ROW('Water Data'!I53)))</f>
        <v/>
      </c>
      <c r="CI59" s="379" t="str">
        <f ca="1">+IF(OFFSET('Water Data'!$I$28,0,10*ROW('Water Data'!I53))="","",OFFSET('Water Data'!$I$28,0,10*ROW('Water Data'!I53)))</f>
        <v/>
      </c>
      <c r="CJ59" s="379" t="str">
        <f ca="1">+IF(OFFSET('Water Data'!$I$29,0,10*ROW('Water Data'!I53))="","",OFFSET('Water Data'!$I$29,0,10*ROW('Water Data'!I53)))</f>
        <v/>
      </c>
      <c r="CK59" s="379" t="str">
        <f ca="1">+IF(OFFSET('Sanitation Data'!$D$28,0,10*ROW('Sanitation Data'!D53))="","",OFFSET('Sanitation Data'!$D$28,0,10*ROW('Sanitation Data'!D53)))</f>
        <v/>
      </c>
      <c r="CL59" s="379" t="str">
        <f ca="1">+IF(OFFSET('Sanitation Data'!$D$29,0,10*ROW('Sanitation Data'!D53))="","",OFFSET('Sanitation Data'!$D$29,0,10*ROW('Sanitation Data'!D53)))</f>
        <v/>
      </c>
      <c r="CM59" s="379" t="str">
        <f ca="1">+IF(OFFSET('Sanitation Data'!$D$30,0,10*ROW('Sanitation Data'!D53))="","",OFFSET('Sanitation Data'!$D$30,0,10*ROW('Sanitation Data'!D53)))</f>
        <v/>
      </c>
      <c r="CN59" s="379" t="str">
        <f ca="1">+IF(OFFSET('Sanitation Data'!$D$31,0,10*ROW('Sanitation Data'!D53))="","",OFFSET('Sanitation Data'!$D$31,0,10*ROW('Sanitation Data'!D53)))</f>
        <v/>
      </c>
      <c r="CO59" s="379" t="str">
        <f ca="1">+IF(OFFSET('Sanitation Data'!$D$32,0,10*ROW('Sanitation Data'!D53))="","",OFFSET('Sanitation Data'!$D$32,0,10*ROW('Sanitation Data'!D53)))</f>
        <v/>
      </c>
      <c r="CP59" s="379" t="str">
        <f ca="1">+IF(OFFSET('Sanitation Data'!$E$28,0,10*ROW('Sanitation Data'!E53))="","",OFFSET('Sanitation Data'!$E$28,0,10*ROW('Sanitation Data'!E53)))</f>
        <v/>
      </c>
      <c r="CQ59" s="379" t="str">
        <f ca="1">+IF(OFFSET('Sanitation Data'!$E$29,0,10*ROW('Sanitation Data'!E53))="","",OFFSET('Sanitation Data'!$E$29,0,10*ROW('Sanitation Data'!E53)))</f>
        <v/>
      </c>
      <c r="CR59" s="379" t="str">
        <f ca="1">+IF(OFFSET('Sanitation Data'!$E$30,0,10*ROW('Sanitation Data'!E53))="","",OFFSET('Sanitation Data'!$E$30,0,10*ROW('Sanitation Data'!E53)))</f>
        <v/>
      </c>
      <c r="CS59" s="379" t="str">
        <f ca="1">+IF(OFFSET('Sanitation Data'!$E$31,0,10*ROW('Sanitation Data'!E53))="","",OFFSET('Sanitation Data'!$E$31,0,10*ROW('Sanitation Data'!E53)))</f>
        <v/>
      </c>
      <c r="CT59" s="379" t="str">
        <f ca="1">+IF(OFFSET('Sanitation Data'!$E$32,0,10*ROW('Sanitation Data'!E53))="","",OFFSET('Sanitation Data'!$E$32,0,10*ROW('Sanitation Data'!E53)))</f>
        <v/>
      </c>
      <c r="CU59" s="379" t="str">
        <f ca="1">+IF(OFFSET('Sanitation Data'!$F$28,0,10*ROW('Sanitation Data'!F53))="","",OFFSET('Sanitation Data'!$F$28,0,10*ROW('Sanitation Data'!F53)))</f>
        <v/>
      </c>
      <c r="CV59" s="379" t="str">
        <f ca="1">+IF(OFFSET('Sanitation Data'!$F$29,0,10*ROW('Sanitation Data'!F53))="","",OFFSET('Sanitation Data'!$F$29,0,10*ROW('Sanitation Data'!F53)))</f>
        <v/>
      </c>
      <c r="CW59" s="379" t="str">
        <f ca="1">+IF(OFFSET('Sanitation Data'!$F$30,0,10*ROW('Sanitation Data'!F53))="","",OFFSET('Sanitation Data'!$F$30,0,10*ROW('Sanitation Data'!F53)))</f>
        <v/>
      </c>
      <c r="CX59" s="379" t="str">
        <f ca="1">+IF(OFFSET('Sanitation Data'!$F$31,0,10*ROW('Sanitation Data'!F53))="","",OFFSET('Sanitation Data'!$F$31,0,10*ROW('Sanitation Data'!F53)))</f>
        <v/>
      </c>
      <c r="CY59" s="379" t="str">
        <f ca="1">+IF(OFFSET('Sanitation Data'!$F$32,0,10*ROW('Sanitation Data'!F53))="","",OFFSET('Sanitation Data'!$F$32,0,10*ROW('Sanitation Data'!F53)))</f>
        <v/>
      </c>
      <c r="CZ59" s="379" t="str">
        <f ca="1">+IF(OFFSET('Sanitation Data'!$G$28,0,10*ROW('Sanitation Data'!G53))="","",OFFSET('Sanitation Data'!$G$28,0,10*ROW('Sanitation Data'!G53)))</f>
        <v/>
      </c>
      <c r="DA59" s="379" t="str">
        <f ca="1">+IF(OFFSET('Sanitation Data'!$G$29,0,10*ROW('Sanitation Data'!G53))="","",OFFSET('Sanitation Data'!$G$29,0,10*ROW('Sanitation Data'!G53)))</f>
        <v/>
      </c>
      <c r="DB59" s="379" t="str">
        <f ca="1">+IF(OFFSET('Sanitation Data'!$G$30,0,10*ROW('Sanitation Data'!G53))="","",OFFSET('Sanitation Data'!$G$30,0,10*ROW('Sanitation Data'!G53)))</f>
        <v/>
      </c>
      <c r="DC59" s="379" t="str">
        <f ca="1">+IF(OFFSET('Sanitation Data'!$G$31,0,10*ROW('Sanitation Data'!G53))="","",OFFSET('Sanitation Data'!$G$31,0,10*ROW('Sanitation Data'!G53)))</f>
        <v/>
      </c>
      <c r="DD59" s="379" t="str">
        <f ca="1">+IF(OFFSET('Sanitation Data'!$G$32,0,10*ROW('Sanitation Data'!G53))="","",OFFSET('Sanitation Data'!$G$32,0,10*ROW('Sanitation Data'!G53)))</f>
        <v/>
      </c>
      <c r="DE59" s="379" t="str">
        <f ca="1">+IF(OFFSET('Sanitation Data'!$H$28,0,10*ROW('Sanitation Data'!H53))="","",OFFSET('Sanitation Data'!$H$28,0,10*ROW('Sanitation Data'!H53)))</f>
        <v/>
      </c>
      <c r="DF59" s="379" t="str">
        <f ca="1">+IF(OFFSET('Sanitation Data'!$H$29,0,10*ROW('Sanitation Data'!H53))="","",OFFSET('Sanitation Data'!$H$29,0,10*ROW('Sanitation Data'!H53)))</f>
        <v/>
      </c>
      <c r="DG59" s="379" t="str">
        <f ca="1">+IF(OFFSET('Sanitation Data'!$H$30,0,10*ROW('Sanitation Data'!H53))="","",OFFSET('Sanitation Data'!$H$30,0,10*ROW('Sanitation Data'!H53)))</f>
        <v/>
      </c>
      <c r="DH59" s="379" t="str">
        <f ca="1">+IF(OFFSET('Sanitation Data'!$H$31,0,10*ROW('Sanitation Data'!H53))="","",OFFSET('Sanitation Data'!$H$31,0,10*ROW('Sanitation Data'!H53)))</f>
        <v/>
      </c>
      <c r="DI59" s="379" t="str">
        <f ca="1">+IF(OFFSET('Sanitation Data'!$H$32,0,10*ROW('Sanitation Data'!H53))="","",OFFSET('Sanitation Data'!$H$32,0,10*ROW('Sanitation Data'!H53)))</f>
        <v/>
      </c>
      <c r="DJ59" s="379" t="str">
        <f ca="1">+IF(OFFSET('Sanitation Data'!$I$28,0,10*ROW('Sanitation Data'!I53))="","",OFFSET('Sanitation Data'!$I$28,0,10*ROW('Sanitation Data'!I53)))</f>
        <v/>
      </c>
      <c r="DK59" s="379" t="str">
        <f ca="1">+IF(OFFSET('Sanitation Data'!$I$29,0,10*ROW('Sanitation Data'!I53))="","",OFFSET('Sanitation Data'!$I$29,0,10*ROW('Sanitation Data'!I53)))</f>
        <v/>
      </c>
      <c r="DL59" s="379" t="str">
        <f ca="1">+IF(OFFSET('Sanitation Data'!$I$30,0,10*ROW('Sanitation Data'!I53))="","",OFFSET('Sanitation Data'!$I$30,0,10*ROW('Sanitation Data'!I53)))</f>
        <v/>
      </c>
      <c r="DM59" s="379" t="str">
        <f ca="1">+IF(OFFSET('Sanitation Data'!$I$31,0,10*ROW('Sanitation Data'!I53))="","",OFFSET('Sanitation Data'!$I$31,0,10*ROW('Sanitation Data'!I53)))</f>
        <v/>
      </c>
      <c r="DN59" s="379" t="str">
        <f ca="1">+IF(OFFSET('Sanitation Data'!$I$32,0,10*ROW('Sanitation Data'!I53))="","",OFFSET('Sanitation Data'!$I$32,0,10*ROW('Sanitation Data'!I53)))</f>
        <v/>
      </c>
      <c r="DO59" s="379" t="str">
        <f ca="1">+IF(OFFSET('Hygiene Data'!$D$11,0,10*ROW('Hygiene Data'!D53))="","",OFFSET('Hygiene Data'!$D$11,0,10*ROW('Hygiene Data'!D53)))</f>
        <v/>
      </c>
      <c r="DP59" s="379" t="str">
        <f ca="1">+IF(OFFSET('Hygiene Data'!$D$12,0,10*ROW('Hygiene Data'!D53))="","",OFFSET('Hygiene Data'!$D$12,0,10*ROW('Hygiene Data'!D53)))</f>
        <v/>
      </c>
      <c r="DQ59" s="379" t="str">
        <f ca="1">+IF(OFFSET('Hygiene Data'!$D$13,0,10*ROW('Hygiene Data'!D53))="","",OFFSET('Hygiene Data'!$D$13,0,10*ROW('Hygiene Data'!D53)))</f>
        <v/>
      </c>
      <c r="DR59" s="379" t="str">
        <f ca="1">+IF(OFFSET('Hygiene Data'!$E$11,0,10*ROW('Hygiene Data'!E53))="","",OFFSET('Hygiene Data'!$E$11,0,10*ROW('Hygiene Data'!E53)))</f>
        <v/>
      </c>
      <c r="DS59" s="379" t="str">
        <f ca="1">+IF(OFFSET('Hygiene Data'!$E$12,0,10*ROW('Hygiene Data'!E53))="","",OFFSET('Hygiene Data'!$E$12,0,10*ROW('Hygiene Data'!E53)))</f>
        <v/>
      </c>
      <c r="DT59" s="379" t="str">
        <f ca="1">+IF(OFFSET('Hygiene Data'!$E$13,0,10*ROW('Hygiene Data'!E53))="","",OFFSET('Hygiene Data'!$E$13,0,10*ROW('Hygiene Data'!E53)))</f>
        <v/>
      </c>
      <c r="DU59" s="379" t="str">
        <f ca="1">+IF(OFFSET('Hygiene Data'!$F$11,0,10*ROW('Hygiene Data'!F53))="","",OFFSET('Hygiene Data'!$F$11,0,10*ROW('Hygiene Data'!F53)))</f>
        <v/>
      </c>
      <c r="DV59" s="379" t="str">
        <f ca="1">+IF(OFFSET('Hygiene Data'!$F$12,0,10*ROW('Hygiene Data'!F53))="","",OFFSET('Hygiene Data'!$F$12,0,10*ROW('Hygiene Data'!F53)))</f>
        <v/>
      </c>
      <c r="DW59" s="379" t="str">
        <f ca="1">+IF(OFFSET('Hygiene Data'!$F$13,0,10*ROW('Hygiene Data'!F53))="","",OFFSET('Hygiene Data'!$F$13,0,10*ROW('Hygiene Data'!F53)))</f>
        <v/>
      </c>
      <c r="DX59" s="379" t="str">
        <f ca="1">+IF(OFFSET('Hygiene Data'!$G$11,0,10*ROW('Hygiene Data'!G53))="","",OFFSET('Hygiene Data'!$G$11,0,10*ROW('Hygiene Data'!G53)))</f>
        <v/>
      </c>
      <c r="DY59" s="379" t="str">
        <f ca="1">+IF(OFFSET('Hygiene Data'!$G$12,0,10*ROW('Hygiene Data'!G53))="","",OFFSET('Hygiene Data'!$G$12,0,10*ROW('Hygiene Data'!G53)))</f>
        <v/>
      </c>
      <c r="DZ59" s="379" t="str">
        <f ca="1">+IF(OFFSET('Hygiene Data'!$G$13,0,10*ROW('Hygiene Data'!G53))="","",OFFSET('Hygiene Data'!$G$13,0,10*ROW('Hygiene Data'!G53)))</f>
        <v/>
      </c>
      <c r="EA59" s="379" t="str">
        <f ca="1">+IF(OFFSET('Hygiene Data'!$H$11,0,10*ROW('Hygiene Data'!H53))="","",OFFSET('Hygiene Data'!$H$11,0,10*ROW('Hygiene Data'!H53)))</f>
        <v/>
      </c>
      <c r="EB59" s="379" t="str">
        <f ca="1">+IF(OFFSET('Hygiene Data'!$H$12,0,10*ROW('Hygiene Data'!H53))="","",OFFSET('Hygiene Data'!$H$12,0,10*ROW('Hygiene Data'!H53)))</f>
        <v/>
      </c>
      <c r="EC59" s="379" t="str">
        <f ca="1">+IF(OFFSET('Hygiene Data'!$H$13,0,10*ROW('Hygiene Data'!H53))="","",OFFSET('Hygiene Data'!$H$13,0,10*ROW('Hygiene Data'!H53)))</f>
        <v/>
      </c>
      <c r="ED59" s="379" t="str">
        <f ca="1">+IF(OFFSET('Hygiene Data'!$I$11,0,10*ROW('Hygiene Data'!I53))="","",OFFSET('Hygiene Data'!$I$11,0,10*ROW('Hygiene Data'!I53)))</f>
        <v/>
      </c>
      <c r="EE59" s="379" t="str">
        <f ca="1">+IF(OFFSET('Hygiene Data'!$I$12,0,10*ROW('Hygiene Data'!I53))="","",OFFSET('Hygiene Data'!$I$12,0,10*ROW('Hygiene Data'!I53)))</f>
        <v/>
      </c>
      <c r="EF59" s="379" t="str">
        <f ca="1">+IF(OFFSET('Hygiene Data'!$I$13,0,10*ROW('Hygiene Data'!I53))="","",OFFSET('Hygiene Data'!$I$13,0,10*ROW('Hygiene Data'!I53)))</f>
        <v/>
      </c>
    </row>
    <row r="60" spans="1:136" x14ac:dyDescent="0.25">
      <c r="A60" s="488" t="str">
        <f ca="1">+IF(OFFSET('Water Data'!$B$2,0,10*ROW('Water Data'!E54))="","",OFFSET('Water Data'!$B$2,0,10*ROW('Water Data'!E54)))</f>
        <v/>
      </c>
      <c r="B60" s="48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5" t="str">
        <f t="shared" ca="1" si="0"/>
        <v/>
      </c>
      <c r="D60" s="51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9" t="str">
        <f ca="1">+IF(OFFSET('Water Data'!$D$27,0,10*ROW('Water Data'!D54))="","",OFFSET('Water Data'!$D$27,0,10*ROW('Water Data'!D54)))</f>
        <v/>
      </c>
      <c r="BT60" s="379" t="str">
        <f ca="1">+IF(OFFSET('Water Data'!$D$28,0,10*ROW('Water Data'!D54))="","",OFFSET('Water Data'!$D$28,0,10*ROW('Water Data'!D54)))</f>
        <v/>
      </c>
      <c r="BU60" s="379" t="str">
        <f ca="1">+IF(OFFSET('Water Data'!$D$29,0,10*ROW('Water Data'!D54))="","",OFFSET('Water Data'!$D$29,0,10*ROW('Water Data'!D54)))</f>
        <v/>
      </c>
      <c r="BV60" s="379" t="str">
        <f ca="1">+IF(OFFSET('Water Data'!$E$27,0,10*ROW('Water Data'!E54))="","",OFFSET('Water Data'!$E$27,0,10*ROW('Water Data'!E54)))</f>
        <v/>
      </c>
      <c r="BW60" s="379" t="str">
        <f ca="1">+IF(OFFSET('Water Data'!$E$28,0,10*ROW('Water Data'!E54))="","",OFFSET('Water Data'!$E$28,0,10*ROW('Water Data'!E54)))</f>
        <v/>
      </c>
      <c r="BX60" s="379" t="str">
        <f ca="1">+IF(OFFSET('Water Data'!$E$29,0,10*ROW('Water Data'!E54))="","",OFFSET('Water Data'!$E$29,0,10*ROW('Water Data'!E54)))</f>
        <v/>
      </c>
      <c r="BY60" s="379" t="str">
        <f ca="1">+IF(OFFSET('Water Data'!$F$27,0,10*ROW('Water Data'!F54))="","",OFFSET('Water Data'!$F$27,0,10*ROW('Water Data'!F54)))</f>
        <v/>
      </c>
      <c r="BZ60" s="379" t="str">
        <f ca="1">+IF(OFFSET('Water Data'!$F$28,0,10*ROW('Water Data'!F54))="","",OFFSET('Water Data'!$F$28,0,10*ROW('Water Data'!F54)))</f>
        <v/>
      </c>
      <c r="CA60" s="379" t="str">
        <f ca="1">+IF(OFFSET('Water Data'!$F$29,0,10*ROW('Water Data'!F54))="","",OFFSET('Water Data'!$F$29,0,10*ROW('Water Data'!F54)))</f>
        <v/>
      </c>
      <c r="CB60" s="379" t="str">
        <f ca="1">+IF(OFFSET('Water Data'!$G$27,0,10*ROW('Water Data'!G54))="","",OFFSET('Water Data'!$G$27,0,10*ROW('Water Data'!G54)))</f>
        <v/>
      </c>
      <c r="CC60" s="379" t="str">
        <f ca="1">+IF(OFFSET('Water Data'!$G$28,0,10*ROW('Water Data'!G54))="","",OFFSET('Water Data'!$G$28,0,10*ROW('Water Data'!G54)))</f>
        <v/>
      </c>
      <c r="CD60" s="379" t="str">
        <f ca="1">+IF(OFFSET('Water Data'!$G$29,0,10*ROW('Water Data'!G54))="","",OFFSET('Water Data'!$G$29,0,10*ROW('Water Data'!G54)))</f>
        <v/>
      </c>
      <c r="CE60" s="379" t="str">
        <f ca="1">+IF(OFFSET('Water Data'!$H$27,0,10*ROW('Water Data'!H54))="","",OFFSET('Water Data'!$H$27,0,10*ROW('Water Data'!H54)))</f>
        <v/>
      </c>
      <c r="CF60" s="379" t="str">
        <f ca="1">+IF(OFFSET('Water Data'!$H$28,0,10*ROW('Water Data'!H54))="","",OFFSET('Water Data'!$H$28,0,10*ROW('Water Data'!H54)))</f>
        <v/>
      </c>
      <c r="CG60" s="379" t="str">
        <f ca="1">+IF(OFFSET('Water Data'!$H$29,0,10*ROW('Water Data'!H54))="","",OFFSET('Water Data'!$H$29,0,10*ROW('Water Data'!H54)))</f>
        <v/>
      </c>
      <c r="CH60" s="379" t="str">
        <f ca="1">+IF(OFFSET('Water Data'!$I$27,0,10*ROW('Water Data'!I54))="","",OFFSET('Water Data'!$I$27,0,10*ROW('Water Data'!I54)))</f>
        <v/>
      </c>
      <c r="CI60" s="379" t="str">
        <f ca="1">+IF(OFFSET('Water Data'!$I$28,0,10*ROW('Water Data'!I54))="","",OFFSET('Water Data'!$I$28,0,10*ROW('Water Data'!I54)))</f>
        <v/>
      </c>
      <c r="CJ60" s="379" t="str">
        <f ca="1">+IF(OFFSET('Water Data'!$I$29,0,10*ROW('Water Data'!I54))="","",OFFSET('Water Data'!$I$29,0,10*ROW('Water Data'!I54)))</f>
        <v/>
      </c>
      <c r="CK60" s="379" t="str">
        <f ca="1">+IF(OFFSET('Sanitation Data'!$D$28,0,10*ROW('Sanitation Data'!D54))="","",OFFSET('Sanitation Data'!$D$28,0,10*ROW('Sanitation Data'!D54)))</f>
        <v/>
      </c>
      <c r="CL60" s="379" t="str">
        <f ca="1">+IF(OFFSET('Sanitation Data'!$D$29,0,10*ROW('Sanitation Data'!D54))="","",OFFSET('Sanitation Data'!$D$29,0,10*ROW('Sanitation Data'!D54)))</f>
        <v/>
      </c>
      <c r="CM60" s="379" t="str">
        <f ca="1">+IF(OFFSET('Sanitation Data'!$D$30,0,10*ROW('Sanitation Data'!D54))="","",OFFSET('Sanitation Data'!$D$30,0,10*ROW('Sanitation Data'!D54)))</f>
        <v/>
      </c>
      <c r="CN60" s="379" t="str">
        <f ca="1">+IF(OFFSET('Sanitation Data'!$D$31,0,10*ROW('Sanitation Data'!D54))="","",OFFSET('Sanitation Data'!$D$31,0,10*ROW('Sanitation Data'!D54)))</f>
        <v/>
      </c>
      <c r="CO60" s="379" t="str">
        <f ca="1">+IF(OFFSET('Sanitation Data'!$D$32,0,10*ROW('Sanitation Data'!D54))="","",OFFSET('Sanitation Data'!$D$32,0,10*ROW('Sanitation Data'!D54)))</f>
        <v/>
      </c>
      <c r="CP60" s="379" t="str">
        <f ca="1">+IF(OFFSET('Sanitation Data'!$E$28,0,10*ROW('Sanitation Data'!E54))="","",OFFSET('Sanitation Data'!$E$28,0,10*ROW('Sanitation Data'!E54)))</f>
        <v/>
      </c>
      <c r="CQ60" s="379" t="str">
        <f ca="1">+IF(OFFSET('Sanitation Data'!$E$29,0,10*ROW('Sanitation Data'!E54))="","",OFFSET('Sanitation Data'!$E$29,0,10*ROW('Sanitation Data'!E54)))</f>
        <v/>
      </c>
      <c r="CR60" s="379" t="str">
        <f ca="1">+IF(OFFSET('Sanitation Data'!$E$30,0,10*ROW('Sanitation Data'!E54))="","",OFFSET('Sanitation Data'!$E$30,0,10*ROW('Sanitation Data'!E54)))</f>
        <v/>
      </c>
      <c r="CS60" s="379" t="str">
        <f ca="1">+IF(OFFSET('Sanitation Data'!$E$31,0,10*ROW('Sanitation Data'!E54))="","",OFFSET('Sanitation Data'!$E$31,0,10*ROW('Sanitation Data'!E54)))</f>
        <v/>
      </c>
      <c r="CT60" s="379" t="str">
        <f ca="1">+IF(OFFSET('Sanitation Data'!$E$32,0,10*ROW('Sanitation Data'!E54))="","",OFFSET('Sanitation Data'!$E$32,0,10*ROW('Sanitation Data'!E54)))</f>
        <v/>
      </c>
      <c r="CU60" s="379" t="str">
        <f ca="1">+IF(OFFSET('Sanitation Data'!$F$28,0,10*ROW('Sanitation Data'!F54))="","",OFFSET('Sanitation Data'!$F$28,0,10*ROW('Sanitation Data'!F54)))</f>
        <v/>
      </c>
      <c r="CV60" s="379" t="str">
        <f ca="1">+IF(OFFSET('Sanitation Data'!$F$29,0,10*ROW('Sanitation Data'!F54))="","",OFFSET('Sanitation Data'!$F$29,0,10*ROW('Sanitation Data'!F54)))</f>
        <v/>
      </c>
      <c r="CW60" s="379" t="str">
        <f ca="1">+IF(OFFSET('Sanitation Data'!$F$30,0,10*ROW('Sanitation Data'!F54))="","",OFFSET('Sanitation Data'!$F$30,0,10*ROW('Sanitation Data'!F54)))</f>
        <v/>
      </c>
      <c r="CX60" s="379" t="str">
        <f ca="1">+IF(OFFSET('Sanitation Data'!$F$31,0,10*ROW('Sanitation Data'!F54))="","",OFFSET('Sanitation Data'!$F$31,0,10*ROW('Sanitation Data'!F54)))</f>
        <v/>
      </c>
      <c r="CY60" s="379" t="str">
        <f ca="1">+IF(OFFSET('Sanitation Data'!$F$32,0,10*ROW('Sanitation Data'!F54))="","",OFFSET('Sanitation Data'!$F$32,0,10*ROW('Sanitation Data'!F54)))</f>
        <v/>
      </c>
      <c r="CZ60" s="379" t="str">
        <f ca="1">+IF(OFFSET('Sanitation Data'!$G$28,0,10*ROW('Sanitation Data'!G54))="","",OFFSET('Sanitation Data'!$G$28,0,10*ROW('Sanitation Data'!G54)))</f>
        <v/>
      </c>
      <c r="DA60" s="379" t="str">
        <f ca="1">+IF(OFFSET('Sanitation Data'!$G$29,0,10*ROW('Sanitation Data'!G54))="","",OFFSET('Sanitation Data'!$G$29,0,10*ROW('Sanitation Data'!G54)))</f>
        <v/>
      </c>
      <c r="DB60" s="379" t="str">
        <f ca="1">+IF(OFFSET('Sanitation Data'!$G$30,0,10*ROW('Sanitation Data'!G54))="","",OFFSET('Sanitation Data'!$G$30,0,10*ROW('Sanitation Data'!G54)))</f>
        <v/>
      </c>
      <c r="DC60" s="379" t="str">
        <f ca="1">+IF(OFFSET('Sanitation Data'!$G$31,0,10*ROW('Sanitation Data'!G54))="","",OFFSET('Sanitation Data'!$G$31,0,10*ROW('Sanitation Data'!G54)))</f>
        <v/>
      </c>
      <c r="DD60" s="379" t="str">
        <f ca="1">+IF(OFFSET('Sanitation Data'!$G$32,0,10*ROW('Sanitation Data'!G54))="","",OFFSET('Sanitation Data'!$G$32,0,10*ROW('Sanitation Data'!G54)))</f>
        <v/>
      </c>
      <c r="DE60" s="379" t="str">
        <f ca="1">+IF(OFFSET('Sanitation Data'!$H$28,0,10*ROW('Sanitation Data'!H54))="","",OFFSET('Sanitation Data'!$H$28,0,10*ROW('Sanitation Data'!H54)))</f>
        <v/>
      </c>
      <c r="DF60" s="379" t="str">
        <f ca="1">+IF(OFFSET('Sanitation Data'!$H$29,0,10*ROW('Sanitation Data'!H54))="","",OFFSET('Sanitation Data'!$H$29,0,10*ROW('Sanitation Data'!H54)))</f>
        <v/>
      </c>
      <c r="DG60" s="379" t="str">
        <f ca="1">+IF(OFFSET('Sanitation Data'!$H$30,0,10*ROW('Sanitation Data'!H54))="","",OFFSET('Sanitation Data'!$H$30,0,10*ROW('Sanitation Data'!H54)))</f>
        <v/>
      </c>
      <c r="DH60" s="379" t="str">
        <f ca="1">+IF(OFFSET('Sanitation Data'!$H$31,0,10*ROW('Sanitation Data'!H54))="","",OFFSET('Sanitation Data'!$H$31,0,10*ROW('Sanitation Data'!H54)))</f>
        <v/>
      </c>
      <c r="DI60" s="379" t="str">
        <f ca="1">+IF(OFFSET('Sanitation Data'!$H$32,0,10*ROW('Sanitation Data'!H54))="","",OFFSET('Sanitation Data'!$H$32,0,10*ROW('Sanitation Data'!H54)))</f>
        <v/>
      </c>
      <c r="DJ60" s="379" t="str">
        <f ca="1">+IF(OFFSET('Sanitation Data'!$I$28,0,10*ROW('Sanitation Data'!I54))="","",OFFSET('Sanitation Data'!$I$28,0,10*ROW('Sanitation Data'!I54)))</f>
        <v/>
      </c>
      <c r="DK60" s="379" t="str">
        <f ca="1">+IF(OFFSET('Sanitation Data'!$I$29,0,10*ROW('Sanitation Data'!I54))="","",OFFSET('Sanitation Data'!$I$29,0,10*ROW('Sanitation Data'!I54)))</f>
        <v/>
      </c>
      <c r="DL60" s="379" t="str">
        <f ca="1">+IF(OFFSET('Sanitation Data'!$I$30,0,10*ROW('Sanitation Data'!I54))="","",OFFSET('Sanitation Data'!$I$30,0,10*ROW('Sanitation Data'!I54)))</f>
        <v/>
      </c>
      <c r="DM60" s="379" t="str">
        <f ca="1">+IF(OFFSET('Sanitation Data'!$I$31,0,10*ROW('Sanitation Data'!I54))="","",OFFSET('Sanitation Data'!$I$31,0,10*ROW('Sanitation Data'!I54)))</f>
        <v/>
      </c>
      <c r="DN60" s="379" t="str">
        <f ca="1">+IF(OFFSET('Sanitation Data'!$I$32,0,10*ROW('Sanitation Data'!I54))="","",OFFSET('Sanitation Data'!$I$32,0,10*ROW('Sanitation Data'!I54)))</f>
        <v/>
      </c>
      <c r="DO60" s="379" t="str">
        <f ca="1">+IF(OFFSET('Hygiene Data'!$D$11,0,10*ROW('Hygiene Data'!D54))="","",OFFSET('Hygiene Data'!$D$11,0,10*ROW('Hygiene Data'!D54)))</f>
        <v/>
      </c>
      <c r="DP60" s="379" t="str">
        <f ca="1">+IF(OFFSET('Hygiene Data'!$D$12,0,10*ROW('Hygiene Data'!D54))="","",OFFSET('Hygiene Data'!$D$12,0,10*ROW('Hygiene Data'!D54)))</f>
        <v/>
      </c>
      <c r="DQ60" s="379" t="str">
        <f ca="1">+IF(OFFSET('Hygiene Data'!$D$13,0,10*ROW('Hygiene Data'!D54))="","",OFFSET('Hygiene Data'!$D$13,0,10*ROW('Hygiene Data'!D54)))</f>
        <v/>
      </c>
      <c r="DR60" s="379" t="str">
        <f ca="1">+IF(OFFSET('Hygiene Data'!$E$11,0,10*ROW('Hygiene Data'!E54))="","",OFFSET('Hygiene Data'!$E$11,0,10*ROW('Hygiene Data'!E54)))</f>
        <v/>
      </c>
      <c r="DS60" s="379" t="str">
        <f ca="1">+IF(OFFSET('Hygiene Data'!$E$12,0,10*ROW('Hygiene Data'!E54))="","",OFFSET('Hygiene Data'!$E$12,0,10*ROW('Hygiene Data'!E54)))</f>
        <v/>
      </c>
      <c r="DT60" s="379" t="str">
        <f ca="1">+IF(OFFSET('Hygiene Data'!$E$13,0,10*ROW('Hygiene Data'!E54))="","",OFFSET('Hygiene Data'!$E$13,0,10*ROW('Hygiene Data'!E54)))</f>
        <v/>
      </c>
      <c r="DU60" s="379" t="str">
        <f ca="1">+IF(OFFSET('Hygiene Data'!$F$11,0,10*ROW('Hygiene Data'!F54))="","",OFFSET('Hygiene Data'!$F$11,0,10*ROW('Hygiene Data'!F54)))</f>
        <v/>
      </c>
      <c r="DV60" s="379" t="str">
        <f ca="1">+IF(OFFSET('Hygiene Data'!$F$12,0,10*ROW('Hygiene Data'!F54))="","",OFFSET('Hygiene Data'!$F$12,0,10*ROW('Hygiene Data'!F54)))</f>
        <v/>
      </c>
      <c r="DW60" s="379" t="str">
        <f ca="1">+IF(OFFSET('Hygiene Data'!$F$13,0,10*ROW('Hygiene Data'!F54))="","",OFFSET('Hygiene Data'!$F$13,0,10*ROW('Hygiene Data'!F54)))</f>
        <v/>
      </c>
      <c r="DX60" s="379" t="str">
        <f ca="1">+IF(OFFSET('Hygiene Data'!$G$11,0,10*ROW('Hygiene Data'!G54))="","",OFFSET('Hygiene Data'!$G$11,0,10*ROW('Hygiene Data'!G54)))</f>
        <v/>
      </c>
      <c r="DY60" s="379" t="str">
        <f ca="1">+IF(OFFSET('Hygiene Data'!$G$12,0,10*ROW('Hygiene Data'!G54))="","",OFFSET('Hygiene Data'!$G$12,0,10*ROW('Hygiene Data'!G54)))</f>
        <v/>
      </c>
      <c r="DZ60" s="379" t="str">
        <f ca="1">+IF(OFFSET('Hygiene Data'!$G$13,0,10*ROW('Hygiene Data'!G54))="","",OFFSET('Hygiene Data'!$G$13,0,10*ROW('Hygiene Data'!G54)))</f>
        <v/>
      </c>
      <c r="EA60" s="379" t="str">
        <f ca="1">+IF(OFFSET('Hygiene Data'!$H$11,0,10*ROW('Hygiene Data'!H54))="","",OFFSET('Hygiene Data'!$H$11,0,10*ROW('Hygiene Data'!H54)))</f>
        <v/>
      </c>
      <c r="EB60" s="379" t="str">
        <f ca="1">+IF(OFFSET('Hygiene Data'!$H$12,0,10*ROW('Hygiene Data'!H54))="","",OFFSET('Hygiene Data'!$H$12,0,10*ROW('Hygiene Data'!H54)))</f>
        <v/>
      </c>
      <c r="EC60" s="379" t="str">
        <f ca="1">+IF(OFFSET('Hygiene Data'!$H$13,0,10*ROW('Hygiene Data'!H54))="","",OFFSET('Hygiene Data'!$H$13,0,10*ROW('Hygiene Data'!H54)))</f>
        <v/>
      </c>
      <c r="ED60" s="379" t="str">
        <f ca="1">+IF(OFFSET('Hygiene Data'!$I$11,0,10*ROW('Hygiene Data'!I54))="","",OFFSET('Hygiene Data'!$I$11,0,10*ROW('Hygiene Data'!I54)))</f>
        <v/>
      </c>
      <c r="EE60" s="379" t="str">
        <f ca="1">+IF(OFFSET('Hygiene Data'!$I$12,0,10*ROW('Hygiene Data'!I54))="","",OFFSET('Hygiene Data'!$I$12,0,10*ROW('Hygiene Data'!I54)))</f>
        <v/>
      </c>
      <c r="EF60" s="379" t="str">
        <f ca="1">+IF(OFFSET('Hygiene Data'!$I$13,0,10*ROW('Hygiene Data'!I54))="","",OFFSET('Hygiene Data'!$I$13,0,10*ROW('Hygiene Data'!I54)))</f>
        <v/>
      </c>
    </row>
    <row r="61" spans="1:136" x14ac:dyDescent="0.25">
      <c r="A61" s="488" t="str">
        <f ca="1">+IF(OFFSET('Water Data'!$B$2,0,10*ROW('Water Data'!E55))="","",OFFSET('Water Data'!$B$2,0,10*ROW('Water Data'!E55)))</f>
        <v/>
      </c>
      <c r="B61" s="48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5" t="str">
        <f t="shared" ca="1" si="0"/>
        <v/>
      </c>
      <c r="D61" s="51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9" t="str">
        <f ca="1">+IF(OFFSET('Water Data'!$D$27,0,10*ROW('Water Data'!D55))="","",OFFSET('Water Data'!$D$27,0,10*ROW('Water Data'!D55)))</f>
        <v/>
      </c>
      <c r="BT61" s="379" t="str">
        <f ca="1">+IF(OFFSET('Water Data'!$D$28,0,10*ROW('Water Data'!D55))="","",OFFSET('Water Data'!$D$28,0,10*ROW('Water Data'!D55)))</f>
        <v/>
      </c>
      <c r="BU61" s="379" t="str">
        <f ca="1">+IF(OFFSET('Water Data'!$D$29,0,10*ROW('Water Data'!D55))="","",OFFSET('Water Data'!$D$29,0,10*ROW('Water Data'!D55)))</f>
        <v/>
      </c>
      <c r="BV61" s="379" t="str">
        <f ca="1">+IF(OFFSET('Water Data'!$E$27,0,10*ROW('Water Data'!E55))="","",OFFSET('Water Data'!$E$27,0,10*ROW('Water Data'!E55)))</f>
        <v/>
      </c>
      <c r="BW61" s="379" t="str">
        <f ca="1">+IF(OFFSET('Water Data'!$E$28,0,10*ROW('Water Data'!E55))="","",OFFSET('Water Data'!$E$28,0,10*ROW('Water Data'!E55)))</f>
        <v/>
      </c>
      <c r="BX61" s="379" t="str">
        <f ca="1">+IF(OFFSET('Water Data'!$E$29,0,10*ROW('Water Data'!E55))="","",OFFSET('Water Data'!$E$29,0,10*ROW('Water Data'!E55)))</f>
        <v/>
      </c>
      <c r="BY61" s="379" t="str">
        <f ca="1">+IF(OFFSET('Water Data'!$F$27,0,10*ROW('Water Data'!F55))="","",OFFSET('Water Data'!$F$27,0,10*ROW('Water Data'!F55)))</f>
        <v/>
      </c>
      <c r="BZ61" s="379" t="str">
        <f ca="1">+IF(OFFSET('Water Data'!$F$28,0,10*ROW('Water Data'!F55))="","",OFFSET('Water Data'!$F$28,0,10*ROW('Water Data'!F55)))</f>
        <v/>
      </c>
      <c r="CA61" s="379" t="str">
        <f ca="1">+IF(OFFSET('Water Data'!$F$29,0,10*ROW('Water Data'!F55))="","",OFFSET('Water Data'!$F$29,0,10*ROW('Water Data'!F55)))</f>
        <v/>
      </c>
      <c r="CB61" s="379" t="str">
        <f ca="1">+IF(OFFSET('Water Data'!$G$27,0,10*ROW('Water Data'!G55))="","",OFFSET('Water Data'!$G$27,0,10*ROW('Water Data'!G55)))</f>
        <v/>
      </c>
      <c r="CC61" s="379" t="str">
        <f ca="1">+IF(OFFSET('Water Data'!$G$28,0,10*ROW('Water Data'!G55))="","",OFFSET('Water Data'!$G$28,0,10*ROW('Water Data'!G55)))</f>
        <v/>
      </c>
      <c r="CD61" s="379" t="str">
        <f ca="1">+IF(OFFSET('Water Data'!$G$29,0,10*ROW('Water Data'!G55))="","",OFFSET('Water Data'!$G$29,0,10*ROW('Water Data'!G55)))</f>
        <v/>
      </c>
      <c r="CE61" s="379" t="str">
        <f ca="1">+IF(OFFSET('Water Data'!$H$27,0,10*ROW('Water Data'!H55))="","",OFFSET('Water Data'!$H$27,0,10*ROW('Water Data'!H55)))</f>
        <v/>
      </c>
      <c r="CF61" s="379" t="str">
        <f ca="1">+IF(OFFSET('Water Data'!$H$28,0,10*ROW('Water Data'!H55))="","",OFFSET('Water Data'!$H$28,0,10*ROW('Water Data'!H55)))</f>
        <v/>
      </c>
      <c r="CG61" s="379" t="str">
        <f ca="1">+IF(OFFSET('Water Data'!$H$29,0,10*ROW('Water Data'!H55))="","",OFFSET('Water Data'!$H$29,0,10*ROW('Water Data'!H55)))</f>
        <v/>
      </c>
      <c r="CH61" s="379" t="str">
        <f ca="1">+IF(OFFSET('Water Data'!$I$27,0,10*ROW('Water Data'!I55))="","",OFFSET('Water Data'!$I$27,0,10*ROW('Water Data'!I55)))</f>
        <v/>
      </c>
      <c r="CI61" s="379" t="str">
        <f ca="1">+IF(OFFSET('Water Data'!$I$28,0,10*ROW('Water Data'!I55))="","",OFFSET('Water Data'!$I$28,0,10*ROW('Water Data'!I55)))</f>
        <v/>
      </c>
      <c r="CJ61" s="379" t="str">
        <f ca="1">+IF(OFFSET('Water Data'!$I$29,0,10*ROW('Water Data'!I55))="","",OFFSET('Water Data'!$I$29,0,10*ROW('Water Data'!I55)))</f>
        <v/>
      </c>
      <c r="CK61" s="379" t="str">
        <f ca="1">+IF(OFFSET('Sanitation Data'!$D$28,0,10*ROW('Sanitation Data'!D55))="","",OFFSET('Sanitation Data'!$D$28,0,10*ROW('Sanitation Data'!D55)))</f>
        <v/>
      </c>
      <c r="CL61" s="379" t="str">
        <f ca="1">+IF(OFFSET('Sanitation Data'!$D$29,0,10*ROW('Sanitation Data'!D55))="","",OFFSET('Sanitation Data'!$D$29,0,10*ROW('Sanitation Data'!D55)))</f>
        <v/>
      </c>
      <c r="CM61" s="379" t="str">
        <f ca="1">+IF(OFFSET('Sanitation Data'!$D$30,0,10*ROW('Sanitation Data'!D55))="","",OFFSET('Sanitation Data'!$D$30,0,10*ROW('Sanitation Data'!D55)))</f>
        <v/>
      </c>
      <c r="CN61" s="379" t="str">
        <f ca="1">+IF(OFFSET('Sanitation Data'!$D$31,0,10*ROW('Sanitation Data'!D55))="","",OFFSET('Sanitation Data'!$D$31,0,10*ROW('Sanitation Data'!D55)))</f>
        <v/>
      </c>
      <c r="CO61" s="379" t="str">
        <f ca="1">+IF(OFFSET('Sanitation Data'!$D$32,0,10*ROW('Sanitation Data'!D55))="","",OFFSET('Sanitation Data'!$D$32,0,10*ROW('Sanitation Data'!D55)))</f>
        <v/>
      </c>
      <c r="CP61" s="379" t="str">
        <f ca="1">+IF(OFFSET('Sanitation Data'!$E$28,0,10*ROW('Sanitation Data'!E55))="","",OFFSET('Sanitation Data'!$E$28,0,10*ROW('Sanitation Data'!E55)))</f>
        <v/>
      </c>
      <c r="CQ61" s="379" t="str">
        <f ca="1">+IF(OFFSET('Sanitation Data'!$E$29,0,10*ROW('Sanitation Data'!E55))="","",OFFSET('Sanitation Data'!$E$29,0,10*ROW('Sanitation Data'!E55)))</f>
        <v/>
      </c>
      <c r="CR61" s="379" t="str">
        <f ca="1">+IF(OFFSET('Sanitation Data'!$E$30,0,10*ROW('Sanitation Data'!E55))="","",OFFSET('Sanitation Data'!$E$30,0,10*ROW('Sanitation Data'!E55)))</f>
        <v/>
      </c>
      <c r="CS61" s="379" t="str">
        <f ca="1">+IF(OFFSET('Sanitation Data'!$E$31,0,10*ROW('Sanitation Data'!E55))="","",OFFSET('Sanitation Data'!$E$31,0,10*ROW('Sanitation Data'!E55)))</f>
        <v/>
      </c>
      <c r="CT61" s="379" t="str">
        <f ca="1">+IF(OFFSET('Sanitation Data'!$E$32,0,10*ROW('Sanitation Data'!E55))="","",OFFSET('Sanitation Data'!$E$32,0,10*ROW('Sanitation Data'!E55)))</f>
        <v/>
      </c>
      <c r="CU61" s="379" t="str">
        <f ca="1">+IF(OFFSET('Sanitation Data'!$F$28,0,10*ROW('Sanitation Data'!F55))="","",OFFSET('Sanitation Data'!$F$28,0,10*ROW('Sanitation Data'!F55)))</f>
        <v/>
      </c>
      <c r="CV61" s="379" t="str">
        <f ca="1">+IF(OFFSET('Sanitation Data'!$F$29,0,10*ROW('Sanitation Data'!F55))="","",OFFSET('Sanitation Data'!$F$29,0,10*ROW('Sanitation Data'!F55)))</f>
        <v/>
      </c>
      <c r="CW61" s="379" t="str">
        <f ca="1">+IF(OFFSET('Sanitation Data'!$F$30,0,10*ROW('Sanitation Data'!F55))="","",OFFSET('Sanitation Data'!$F$30,0,10*ROW('Sanitation Data'!F55)))</f>
        <v/>
      </c>
      <c r="CX61" s="379" t="str">
        <f ca="1">+IF(OFFSET('Sanitation Data'!$F$31,0,10*ROW('Sanitation Data'!F55))="","",OFFSET('Sanitation Data'!$F$31,0,10*ROW('Sanitation Data'!F55)))</f>
        <v/>
      </c>
      <c r="CY61" s="379" t="str">
        <f ca="1">+IF(OFFSET('Sanitation Data'!$F$32,0,10*ROW('Sanitation Data'!F55))="","",OFFSET('Sanitation Data'!$F$32,0,10*ROW('Sanitation Data'!F55)))</f>
        <v/>
      </c>
      <c r="CZ61" s="379" t="str">
        <f ca="1">+IF(OFFSET('Sanitation Data'!$G$28,0,10*ROW('Sanitation Data'!G55))="","",OFFSET('Sanitation Data'!$G$28,0,10*ROW('Sanitation Data'!G55)))</f>
        <v/>
      </c>
      <c r="DA61" s="379" t="str">
        <f ca="1">+IF(OFFSET('Sanitation Data'!$G$29,0,10*ROW('Sanitation Data'!G55))="","",OFFSET('Sanitation Data'!$G$29,0,10*ROW('Sanitation Data'!G55)))</f>
        <v/>
      </c>
      <c r="DB61" s="379" t="str">
        <f ca="1">+IF(OFFSET('Sanitation Data'!$G$30,0,10*ROW('Sanitation Data'!G55))="","",OFFSET('Sanitation Data'!$G$30,0,10*ROW('Sanitation Data'!G55)))</f>
        <v/>
      </c>
      <c r="DC61" s="379" t="str">
        <f ca="1">+IF(OFFSET('Sanitation Data'!$G$31,0,10*ROW('Sanitation Data'!G55))="","",OFFSET('Sanitation Data'!$G$31,0,10*ROW('Sanitation Data'!G55)))</f>
        <v/>
      </c>
      <c r="DD61" s="379" t="str">
        <f ca="1">+IF(OFFSET('Sanitation Data'!$G$32,0,10*ROW('Sanitation Data'!G55))="","",OFFSET('Sanitation Data'!$G$32,0,10*ROW('Sanitation Data'!G55)))</f>
        <v/>
      </c>
      <c r="DE61" s="379" t="str">
        <f ca="1">+IF(OFFSET('Sanitation Data'!$H$28,0,10*ROW('Sanitation Data'!H55))="","",OFFSET('Sanitation Data'!$H$28,0,10*ROW('Sanitation Data'!H55)))</f>
        <v/>
      </c>
      <c r="DF61" s="379" t="str">
        <f ca="1">+IF(OFFSET('Sanitation Data'!$H$29,0,10*ROW('Sanitation Data'!H55))="","",OFFSET('Sanitation Data'!$H$29,0,10*ROW('Sanitation Data'!H55)))</f>
        <v/>
      </c>
      <c r="DG61" s="379" t="str">
        <f ca="1">+IF(OFFSET('Sanitation Data'!$H$30,0,10*ROW('Sanitation Data'!H55))="","",OFFSET('Sanitation Data'!$H$30,0,10*ROW('Sanitation Data'!H55)))</f>
        <v/>
      </c>
      <c r="DH61" s="379" t="str">
        <f ca="1">+IF(OFFSET('Sanitation Data'!$H$31,0,10*ROW('Sanitation Data'!H55))="","",OFFSET('Sanitation Data'!$H$31,0,10*ROW('Sanitation Data'!H55)))</f>
        <v/>
      </c>
      <c r="DI61" s="379" t="str">
        <f ca="1">+IF(OFFSET('Sanitation Data'!$H$32,0,10*ROW('Sanitation Data'!H55))="","",OFFSET('Sanitation Data'!$H$32,0,10*ROW('Sanitation Data'!H55)))</f>
        <v/>
      </c>
      <c r="DJ61" s="379" t="str">
        <f ca="1">+IF(OFFSET('Sanitation Data'!$I$28,0,10*ROW('Sanitation Data'!I55))="","",OFFSET('Sanitation Data'!$I$28,0,10*ROW('Sanitation Data'!I55)))</f>
        <v/>
      </c>
      <c r="DK61" s="379" t="str">
        <f ca="1">+IF(OFFSET('Sanitation Data'!$I$29,0,10*ROW('Sanitation Data'!I55))="","",OFFSET('Sanitation Data'!$I$29,0,10*ROW('Sanitation Data'!I55)))</f>
        <v/>
      </c>
      <c r="DL61" s="379" t="str">
        <f ca="1">+IF(OFFSET('Sanitation Data'!$I$30,0,10*ROW('Sanitation Data'!I55))="","",OFFSET('Sanitation Data'!$I$30,0,10*ROW('Sanitation Data'!I55)))</f>
        <v/>
      </c>
      <c r="DM61" s="379" t="str">
        <f ca="1">+IF(OFFSET('Sanitation Data'!$I$31,0,10*ROW('Sanitation Data'!I55))="","",OFFSET('Sanitation Data'!$I$31,0,10*ROW('Sanitation Data'!I55)))</f>
        <v/>
      </c>
      <c r="DN61" s="379" t="str">
        <f ca="1">+IF(OFFSET('Sanitation Data'!$I$32,0,10*ROW('Sanitation Data'!I55))="","",OFFSET('Sanitation Data'!$I$32,0,10*ROW('Sanitation Data'!I55)))</f>
        <v/>
      </c>
      <c r="DO61" s="379" t="str">
        <f ca="1">+IF(OFFSET('Hygiene Data'!$D$11,0,10*ROW('Hygiene Data'!D55))="","",OFFSET('Hygiene Data'!$D$11,0,10*ROW('Hygiene Data'!D55)))</f>
        <v/>
      </c>
      <c r="DP61" s="379" t="str">
        <f ca="1">+IF(OFFSET('Hygiene Data'!$D$12,0,10*ROW('Hygiene Data'!D55))="","",OFFSET('Hygiene Data'!$D$12,0,10*ROW('Hygiene Data'!D55)))</f>
        <v/>
      </c>
      <c r="DQ61" s="379" t="str">
        <f ca="1">+IF(OFFSET('Hygiene Data'!$D$13,0,10*ROW('Hygiene Data'!D55))="","",OFFSET('Hygiene Data'!$D$13,0,10*ROW('Hygiene Data'!D55)))</f>
        <v/>
      </c>
      <c r="DR61" s="379" t="str">
        <f ca="1">+IF(OFFSET('Hygiene Data'!$E$11,0,10*ROW('Hygiene Data'!E55))="","",OFFSET('Hygiene Data'!$E$11,0,10*ROW('Hygiene Data'!E55)))</f>
        <v/>
      </c>
      <c r="DS61" s="379" t="str">
        <f ca="1">+IF(OFFSET('Hygiene Data'!$E$12,0,10*ROW('Hygiene Data'!E55))="","",OFFSET('Hygiene Data'!$E$12,0,10*ROW('Hygiene Data'!E55)))</f>
        <v/>
      </c>
      <c r="DT61" s="379" t="str">
        <f ca="1">+IF(OFFSET('Hygiene Data'!$E$13,0,10*ROW('Hygiene Data'!E55))="","",OFFSET('Hygiene Data'!$E$13,0,10*ROW('Hygiene Data'!E55)))</f>
        <v/>
      </c>
      <c r="DU61" s="379" t="str">
        <f ca="1">+IF(OFFSET('Hygiene Data'!$F$11,0,10*ROW('Hygiene Data'!F55))="","",OFFSET('Hygiene Data'!$F$11,0,10*ROW('Hygiene Data'!F55)))</f>
        <v/>
      </c>
      <c r="DV61" s="379" t="str">
        <f ca="1">+IF(OFFSET('Hygiene Data'!$F$12,0,10*ROW('Hygiene Data'!F55))="","",OFFSET('Hygiene Data'!$F$12,0,10*ROW('Hygiene Data'!F55)))</f>
        <v/>
      </c>
      <c r="DW61" s="379" t="str">
        <f ca="1">+IF(OFFSET('Hygiene Data'!$F$13,0,10*ROW('Hygiene Data'!F55))="","",OFFSET('Hygiene Data'!$F$13,0,10*ROW('Hygiene Data'!F55)))</f>
        <v/>
      </c>
      <c r="DX61" s="379" t="str">
        <f ca="1">+IF(OFFSET('Hygiene Data'!$G$11,0,10*ROW('Hygiene Data'!G55))="","",OFFSET('Hygiene Data'!$G$11,0,10*ROW('Hygiene Data'!G55)))</f>
        <v/>
      </c>
      <c r="DY61" s="379" t="str">
        <f ca="1">+IF(OFFSET('Hygiene Data'!$G$12,0,10*ROW('Hygiene Data'!G55))="","",OFFSET('Hygiene Data'!$G$12,0,10*ROW('Hygiene Data'!G55)))</f>
        <v/>
      </c>
      <c r="DZ61" s="379" t="str">
        <f ca="1">+IF(OFFSET('Hygiene Data'!$G$13,0,10*ROW('Hygiene Data'!G55))="","",OFFSET('Hygiene Data'!$G$13,0,10*ROW('Hygiene Data'!G55)))</f>
        <v/>
      </c>
      <c r="EA61" s="379" t="str">
        <f ca="1">+IF(OFFSET('Hygiene Data'!$H$11,0,10*ROW('Hygiene Data'!H55))="","",OFFSET('Hygiene Data'!$H$11,0,10*ROW('Hygiene Data'!H55)))</f>
        <v/>
      </c>
      <c r="EB61" s="379" t="str">
        <f ca="1">+IF(OFFSET('Hygiene Data'!$H$12,0,10*ROW('Hygiene Data'!H55))="","",OFFSET('Hygiene Data'!$H$12,0,10*ROW('Hygiene Data'!H55)))</f>
        <v/>
      </c>
      <c r="EC61" s="379" t="str">
        <f ca="1">+IF(OFFSET('Hygiene Data'!$H$13,0,10*ROW('Hygiene Data'!H55))="","",OFFSET('Hygiene Data'!$H$13,0,10*ROW('Hygiene Data'!H55)))</f>
        <v/>
      </c>
      <c r="ED61" s="379" t="str">
        <f ca="1">+IF(OFFSET('Hygiene Data'!$I$11,0,10*ROW('Hygiene Data'!I55))="","",OFFSET('Hygiene Data'!$I$11,0,10*ROW('Hygiene Data'!I55)))</f>
        <v/>
      </c>
      <c r="EE61" s="379" t="str">
        <f ca="1">+IF(OFFSET('Hygiene Data'!$I$12,0,10*ROW('Hygiene Data'!I55))="","",OFFSET('Hygiene Data'!$I$12,0,10*ROW('Hygiene Data'!I55)))</f>
        <v/>
      </c>
      <c r="EF61" s="379" t="str">
        <f ca="1">+IF(OFFSET('Hygiene Data'!$I$13,0,10*ROW('Hygiene Data'!I55))="","",OFFSET('Hygiene Data'!$I$13,0,10*ROW('Hygiene Data'!I55)))</f>
        <v/>
      </c>
    </row>
    <row r="62" spans="1:136" x14ac:dyDescent="0.25">
      <c r="A62" s="488" t="str">
        <f ca="1">+IF(OFFSET('Water Data'!$B$2,0,10*ROW('Water Data'!E56))="","",OFFSET('Water Data'!$B$2,0,10*ROW('Water Data'!E56)))</f>
        <v/>
      </c>
      <c r="B62" s="48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5" t="str">
        <f t="shared" ca="1" si="0"/>
        <v/>
      </c>
      <c r="D62" s="51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9" t="str">
        <f ca="1">+IF(OFFSET('Water Data'!$D$27,0,10*ROW('Water Data'!D56))="","",OFFSET('Water Data'!$D$27,0,10*ROW('Water Data'!D56)))</f>
        <v/>
      </c>
      <c r="BT62" s="379" t="str">
        <f ca="1">+IF(OFFSET('Water Data'!$D$28,0,10*ROW('Water Data'!D56))="","",OFFSET('Water Data'!$D$28,0,10*ROW('Water Data'!D56)))</f>
        <v/>
      </c>
      <c r="BU62" s="379" t="str">
        <f ca="1">+IF(OFFSET('Water Data'!$D$29,0,10*ROW('Water Data'!D56))="","",OFFSET('Water Data'!$D$29,0,10*ROW('Water Data'!D56)))</f>
        <v/>
      </c>
      <c r="BV62" s="379" t="str">
        <f ca="1">+IF(OFFSET('Water Data'!$E$27,0,10*ROW('Water Data'!E56))="","",OFFSET('Water Data'!$E$27,0,10*ROW('Water Data'!E56)))</f>
        <v/>
      </c>
      <c r="BW62" s="379" t="str">
        <f ca="1">+IF(OFFSET('Water Data'!$E$28,0,10*ROW('Water Data'!E56))="","",OFFSET('Water Data'!$E$28,0,10*ROW('Water Data'!E56)))</f>
        <v/>
      </c>
      <c r="BX62" s="379" t="str">
        <f ca="1">+IF(OFFSET('Water Data'!$E$29,0,10*ROW('Water Data'!E56))="","",OFFSET('Water Data'!$E$29,0,10*ROW('Water Data'!E56)))</f>
        <v/>
      </c>
      <c r="BY62" s="379" t="str">
        <f ca="1">+IF(OFFSET('Water Data'!$F$27,0,10*ROW('Water Data'!F56))="","",OFFSET('Water Data'!$F$27,0,10*ROW('Water Data'!F56)))</f>
        <v/>
      </c>
      <c r="BZ62" s="379" t="str">
        <f ca="1">+IF(OFFSET('Water Data'!$F$28,0,10*ROW('Water Data'!F56))="","",OFFSET('Water Data'!$F$28,0,10*ROW('Water Data'!F56)))</f>
        <v/>
      </c>
      <c r="CA62" s="379" t="str">
        <f ca="1">+IF(OFFSET('Water Data'!$F$29,0,10*ROW('Water Data'!F56))="","",OFFSET('Water Data'!$F$29,0,10*ROW('Water Data'!F56)))</f>
        <v/>
      </c>
      <c r="CB62" s="379" t="str">
        <f ca="1">+IF(OFFSET('Water Data'!$G$27,0,10*ROW('Water Data'!G56))="","",OFFSET('Water Data'!$G$27,0,10*ROW('Water Data'!G56)))</f>
        <v/>
      </c>
      <c r="CC62" s="379" t="str">
        <f ca="1">+IF(OFFSET('Water Data'!$G$28,0,10*ROW('Water Data'!G56))="","",OFFSET('Water Data'!$G$28,0,10*ROW('Water Data'!G56)))</f>
        <v/>
      </c>
      <c r="CD62" s="379" t="str">
        <f ca="1">+IF(OFFSET('Water Data'!$G$29,0,10*ROW('Water Data'!G56))="","",OFFSET('Water Data'!$G$29,0,10*ROW('Water Data'!G56)))</f>
        <v/>
      </c>
      <c r="CE62" s="379" t="str">
        <f ca="1">+IF(OFFSET('Water Data'!$H$27,0,10*ROW('Water Data'!H56))="","",OFFSET('Water Data'!$H$27,0,10*ROW('Water Data'!H56)))</f>
        <v/>
      </c>
      <c r="CF62" s="379" t="str">
        <f ca="1">+IF(OFFSET('Water Data'!$H$28,0,10*ROW('Water Data'!H56))="","",OFFSET('Water Data'!$H$28,0,10*ROW('Water Data'!H56)))</f>
        <v/>
      </c>
      <c r="CG62" s="379" t="str">
        <f ca="1">+IF(OFFSET('Water Data'!$H$29,0,10*ROW('Water Data'!H56))="","",OFFSET('Water Data'!$H$29,0,10*ROW('Water Data'!H56)))</f>
        <v/>
      </c>
      <c r="CH62" s="379" t="str">
        <f ca="1">+IF(OFFSET('Water Data'!$I$27,0,10*ROW('Water Data'!I56))="","",OFFSET('Water Data'!$I$27,0,10*ROW('Water Data'!I56)))</f>
        <v/>
      </c>
      <c r="CI62" s="379" t="str">
        <f ca="1">+IF(OFFSET('Water Data'!$I$28,0,10*ROW('Water Data'!I56))="","",OFFSET('Water Data'!$I$28,0,10*ROW('Water Data'!I56)))</f>
        <v/>
      </c>
      <c r="CJ62" s="379" t="str">
        <f ca="1">+IF(OFFSET('Water Data'!$I$29,0,10*ROW('Water Data'!I56))="","",OFFSET('Water Data'!$I$29,0,10*ROW('Water Data'!I56)))</f>
        <v/>
      </c>
      <c r="CK62" s="379" t="str">
        <f ca="1">+IF(OFFSET('Sanitation Data'!$D$28,0,10*ROW('Sanitation Data'!D56))="","",OFFSET('Sanitation Data'!$D$28,0,10*ROW('Sanitation Data'!D56)))</f>
        <v/>
      </c>
      <c r="CL62" s="379" t="str">
        <f ca="1">+IF(OFFSET('Sanitation Data'!$D$29,0,10*ROW('Sanitation Data'!D56))="","",OFFSET('Sanitation Data'!$D$29,0,10*ROW('Sanitation Data'!D56)))</f>
        <v/>
      </c>
      <c r="CM62" s="379" t="str">
        <f ca="1">+IF(OFFSET('Sanitation Data'!$D$30,0,10*ROW('Sanitation Data'!D56))="","",OFFSET('Sanitation Data'!$D$30,0,10*ROW('Sanitation Data'!D56)))</f>
        <v/>
      </c>
      <c r="CN62" s="379" t="str">
        <f ca="1">+IF(OFFSET('Sanitation Data'!$D$31,0,10*ROW('Sanitation Data'!D56))="","",OFFSET('Sanitation Data'!$D$31,0,10*ROW('Sanitation Data'!D56)))</f>
        <v/>
      </c>
      <c r="CO62" s="379" t="str">
        <f ca="1">+IF(OFFSET('Sanitation Data'!$D$32,0,10*ROW('Sanitation Data'!D56))="","",OFFSET('Sanitation Data'!$D$32,0,10*ROW('Sanitation Data'!D56)))</f>
        <v/>
      </c>
      <c r="CP62" s="379" t="str">
        <f ca="1">+IF(OFFSET('Sanitation Data'!$E$28,0,10*ROW('Sanitation Data'!E56))="","",OFFSET('Sanitation Data'!$E$28,0,10*ROW('Sanitation Data'!E56)))</f>
        <v/>
      </c>
      <c r="CQ62" s="379" t="str">
        <f ca="1">+IF(OFFSET('Sanitation Data'!$E$29,0,10*ROW('Sanitation Data'!E56))="","",OFFSET('Sanitation Data'!$E$29,0,10*ROW('Sanitation Data'!E56)))</f>
        <v/>
      </c>
      <c r="CR62" s="379" t="str">
        <f ca="1">+IF(OFFSET('Sanitation Data'!$E$30,0,10*ROW('Sanitation Data'!E56))="","",OFFSET('Sanitation Data'!$E$30,0,10*ROW('Sanitation Data'!E56)))</f>
        <v/>
      </c>
      <c r="CS62" s="379" t="str">
        <f ca="1">+IF(OFFSET('Sanitation Data'!$E$31,0,10*ROW('Sanitation Data'!E56))="","",OFFSET('Sanitation Data'!$E$31,0,10*ROW('Sanitation Data'!E56)))</f>
        <v/>
      </c>
      <c r="CT62" s="379" t="str">
        <f ca="1">+IF(OFFSET('Sanitation Data'!$E$32,0,10*ROW('Sanitation Data'!E56))="","",OFFSET('Sanitation Data'!$E$32,0,10*ROW('Sanitation Data'!E56)))</f>
        <v/>
      </c>
      <c r="CU62" s="379" t="str">
        <f ca="1">+IF(OFFSET('Sanitation Data'!$F$28,0,10*ROW('Sanitation Data'!F56))="","",OFFSET('Sanitation Data'!$F$28,0,10*ROW('Sanitation Data'!F56)))</f>
        <v/>
      </c>
      <c r="CV62" s="379" t="str">
        <f ca="1">+IF(OFFSET('Sanitation Data'!$F$29,0,10*ROW('Sanitation Data'!F56))="","",OFFSET('Sanitation Data'!$F$29,0,10*ROW('Sanitation Data'!F56)))</f>
        <v/>
      </c>
      <c r="CW62" s="379" t="str">
        <f ca="1">+IF(OFFSET('Sanitation Data'!$F$30,0,10*ROW('Sanitation Data'!F56))="","",OFFSET('Sanitation Data'!$F$30,0,10*ROW('Sanitation Data'!F56)))</f>
        <v/>
      </c>
      <c r="CX62" s="379" t="str">
        <f ca="1">+IF(OFFSET('Sanitation Data'!$F$31,0,10*ROW('Sanitation Data'!F56))="","",OFFSET('Sanitation Data'!$F$31,0,10*ROW('Sanitation Data'!F56)))</f>
        <v/>
      </c>
      <c r="CY62" s="379" t="str">
        <f ca="1">+IF(OFFSET('Sanitation Data'!$F$32,0,10*ROW('Sanitation Data'!F56))="","",OFFSET('Sanitation Data'!$F$32,0,10*ROW('Sanitation Data'!F56)))</f>
        <v/>
      </c>
      <c r="CZ62" s="379" t="str">
        <f ca="1">+IF(OFFSET('Sanitation Data'!$G$28,0,10*ROW('Sanitation Data'!G56))="","",OFFSET('Sanitation Data'!$G$28,0,10*ROW('Sanitation Data'!G56)))</f>
        <v/>
      </c>
      <c r="DA62" s="379" t="str">
        <f ca="1">+IF(OFFSET('Sanitation Data'!$G$29,0,10*ROW('Sanitation Data'!G56))="","",OFFSET('Sanitation Data'!$G$29,0,10*ROW('Sanitation Data'!G56)))</f>
        <v/>
      </c>
      <c r="DB62" s="379" t="str">
        <f ca="1">+IF(OFFSET('Sanitation Data'!$G$30,0,10*ROW('Sanitation Data'!G56))="","",OFFSET('Sanitation Data'!$G$30,0,10*ROW('Sanitation Data'!G56)))</f>
        <v/>
      </c>
      <c r="DC62" s="379" t="str">
        <f ca="1">+IF(OFFSET('Sanitation Data'!$G$31,0,10*ROW('Sanitation Data'!G56))="","",OFFSET('Sanitation Data'!$G$31,0,10*ROW('Sanitation Data'!G56)))</f>
        <v/>
      </c>
      <c r="DD62" s="379" t="str">
        <f ca="1">+IF(OFFSET('Sanitation Data'!$G$32,0,10*ROW('Sanitation Data'!G56))="","",OFFSET('Sanitation Data'!$G$32,0,10*ROW('Sanitation Data'!G56)))</f>
        <v/>
      </c>
      <c r="DE62" s="379" t="str">
        <f ca="1">+IF(OFFSET('Sanitation Data'!$H$28,0,10*ROW('Sanitation Data'!H56))="","",OFFSET('Sanitation Data'!$H$28,0,10*ROW('Sanitation Data'!H56)))</f>
        <v/>
      </c>
      <c r="DF62" s="379" t="str">
        <f ca="1">+IF(OFFSET('Sanitation Data'!$H$29,0,10*ROW('Sanitation Data'!H56))="","",OFFSET('Sanitation Data'!$H$29,0,10*ROW('Sanitation Data'!H56)))</f>
        <v/>
      </c>
      <c r="DG62" s="379" t="str">
        <f ca="1">+IF(OFFSET('Sanitation Data'!$H$30,0,10*ROW('Sanitation Data'!H56))="","",OFFSET('Sanitation Data'!$H$30,0,10*ROW('Sanitation Data'!H56)))</f>
        <v/>
      </c>
      <c r="DH62" s="379" t="str">
        <f ca="1">+IF(OFFSET('Sanitation Data'!$H$31,0,10*ROW('Sanitation Data'!H56))="","",OFFSET('Sanitation Data'!$H$31,0,10*ROW('Sanitation Data'!H56)))</f>
        <v/>
      </c>
      <c r="DI62" s="379" t="str">
        <f ca="1">+IF(OFFSET('Sanitation Data'!$H$32,0,10*ROW('Sanitation Data'!H56))="","",OFFSET('Sanitation Data'!$H$32,0,10*ROW('Sanitation Data'!H56)))</f>
        <v/>
      </c>
      <c r="DJ62" s="379" t="str">
        <f ca="1">+IF(OFFSET('Sanitation Data'!$I$28,0,10*ROW('Sanitation Data'!I56))="","",OFFSET('Sanitation Data'!$I$28,0,10*ROW('Sanitation Data'!I56)))</f>
        <v/>
      </c>
      <c r="DK62" s="379" t="str">
        <f ca="1">+IF(OFFSET('Sanitation Data'!$I$29,0,10*ROW('Sanitation Data'!I56))="","",OFFSET('Sanitation Data'!$I$29,0,10*ROW('Sanitation Data'!I56)))</f>
        <v/>
      </c>
      <c r="DL62" s="379" t="str">
        <f ca="1">+IF(OFFSET('Sanitation Data'!$I$30,0,10*ROW('Sanitation Data'!I56))="","",OFFSET('Sanitation Data'!$I$30,0,10*ROW('Sanitation Data'!I56)))</f>
        <v/>
      </c>
      <c r="DM62" s="379" t="str">
        <f ca="1">+IF(OFFSET('Sanitation Data'!$I$31,0,10*ROW('Sanitation Data'!I56))="","",OFFSET('Sanitation Data'!$I$31,0,10*ROW('Sanitation Data'!I56)))</f>
        <v/>
      </c>
      <c r="DN62" s="379" t="str">
        <f ca="1">+IF(OFFSET('Sanitation Data'!$I$32,0,10*ROW('Sanitation Data'!I56))="","",OFFSET('Sanitation Data'!$I$32,0,10*ROW('Sanitation Data'!I56)))</f>
        <v/>
      </c>
      <c r="DO62" s="379" t="str">
        <f ca="1">+IF(OFFSET('Hygiene Data'!$D$11,0,10*ROW('Hygiene Data'!D56))="","",OFFSET('Hygiene Data'!$D$11,0,10*ROW('Hygiene Data'!D56)))</f>
        <v/>
      </c>
      <c r="DP62" s="379" t="str">
        <f ca="1">+IF(OFFSET('Hygiene Data'!$D$12,0,10*ROW('Hygiene Data'!D56))="","",OFFSET('Hygiene Data'!$D$12,0,10*ROW('Hygiene Data'!D56)))</f>
        <v/>
      </c>
      <c r="DQ62" s="379" t="str">
        <f ca="1">+IF(OFFSET('Hygiene Data'!$D$13,0,10*ROW('Hygiene Data'!D56))="","",OFFSET('Hygiene Data'!$D$13,0,10*ROW('Hygiene Data'!D56)))</f>
        <v/>
      </c>
      <c r="DR62" s="379" t="str">
        <f ca="1">+IF(OFFSET('Hygiene Data'!$E$11,0,10*ROW('Hygiene Data'!E56))="","",OFFSET('Hygiene Data'!$E$11,0,10*ROW('Hygiene Data'!E56)))</f>
        <v/>
      </c>
      <c r="DS62" s="379" t="str">
        <f ca="1">+IF(OFFSET('Hygiene Data'!$E$12,0,10*ROW('Hygiene Data'!E56))="","",OFFSET('Hygiene Data'!$E$12,0,10*ROW('Hygiene Data'!E56)))</f>
        <v/>
      </c>
      <c r="DT62" s="379" t="str">
        <f ca="1">+IF(OFFSET('Hygiene Data'!$E$13,0,10*ROW('Hygiene Data'!E56))="","",OFFSET('Hygiene Data'!$E$13,0,10*ROW('Hygiene Data'!E56)))</f>
        <v/>
      </c>
      <c r="DU62" s="379" t="str">
        <f ca="1">+IF(OFFSET('Hygiene Data'!$F$11,0,10*ROW('Hygiene Data'!F56))="","",OFFSET('Hygiene Data'!$F$11,0,10*ROW('Hygiene Data'!F56)))</f>
        <v/>
      </c>
      <c r="DV62" s="379" t="str">
        <f ca="1">+IF(OFFSET('Hygiene Data'!$F$12,0,10*ROW('Hygiene Data'!F56))="","",OFFSET('Hygiene Data'!$F$12,0,10*ROW('Hygiene Data'!F56)))</f>
        <v/>
      </c>
      <c r="DW62" s="379" t="str">
        <f ca="1">+IF(OFFSET('Hygiene Data'!$F$13,0,10*ROW('Hygiene Data'!F56))="","",OFFSET('Hygiene Data'!$F$13,0,10*ROW('Hygiene Data'!F56)))</f>
        <v/>
      </c>
      <c r="DX62" s="379" t="str">
        <f ca="1">+IF(OFFSET('Hygiene Data'!$G$11,0,10*ROW('Hygiene Data'!G56))="","",OFFSET('Hygiene Data'!$G$11,0,10*ROW('Hygiene Data'!G56)))</f>
        <v/>
      </c>
      <c r="DY62" s="379" t="str">
        <f ca="1">+IF(OFFSET('Hygiene Data'!$G$12,0,10*ROW('Hygiene Data'!G56))="","",OFFSET('Hygiene Data'!$G$12,0,10*ROW('Hygiene Data'!G56)))</f>
        <v/>
      </c>
      <c r="DZ62" s="379" t="str">
        <f ca="1">+IF(OFFSET('Hygiene Data'!$G$13,0,10*ROW('Hygiene Data'!G56))="","",OFFSET('Hygiene Data'!$G$13,0,10*ROW('Hygiene Data'!G56)))</f>
        <v/>
      </c>
      <c r="EA62" s="379" t="str">
        <f ca="1">+IF(OFFSET('Hygiene Data'!$H$11,0,10*ROW('Hygiene Data'!H56))="","",OFFSET('Hygiene Data'!$H$11,0,10*ROW('Hygiene Data'!H56)))</f>
        <v/>
      </c>
      <c r="EB62" s="379" t="str">
        <f ca="1">+IF(OFFSET('Hygiene Data'!$H$12,0,10*ROW('Hygiene Data'!H56))="","",OFFSET('Hygiene Data'!$H$12,0,10*ROW('Hygiene Data'!H56)))</f>
        <v/>
      </c>
      <c r="EC62" s="379" t="str">
        <f ca="1">+IF(OFFSET('Hygiene Data'!$H$13,0,10*ROW('Hygiene Data'!H56))="","",OFFSET('Hygiene Data'!$H$13,0,10*ROW('Hygiene Data'!H56)))</f>
        <v/>
      </c>
      <c r="ED62" s="379" t="str">
        <f ca="1">+IF(OFFSET('Hygiene Data'!$I$11,0,10*ROW('Hygiene Data'!I56))="","",OFFSET('Hygiene Data'!$I$11,0,10*ROW('Hygiene Data'!I56)))</f>
        <v/>
      </c>
      <c r="EE62" s="379" t="str">
        <f ca="1">+IF(OFFSET('Hygiene Data'!$I$12,0,10*ROW('Hygiene Data'!I56))="","",OFFSET('Hygiene Data'!$I$12,0,10*ROW('Hygiene Data'!I56)))</f>
        <v/>
      </c>
      <c r="EF62" s="379" t="str">
        <f ca="1">+IF(OFFSET('Hygiene Data'!$I$13,0,10*ROW('Hygiene Data'!I56))="","",OFFSET('Hygiene Data'!$I$13,0,10*ROW('Hygiene Data'!I56)))</f>
        <v/>
      </c>
    </row>
    <row r="63" spans="1:136" x14ac:dyDescent="0.25">
      <c r="A63" s="488" t="str">
        <f ca="1">+IF(OFFSET('Water Data'!$B$2,0,10*ROW('Water Data'!E57))="","",OFFSET('Water Data'!$B$2,0,10*ROW('Water Data'!E57)))</f>
        <v/>
      </c>
      <c r="B63" s="48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5" t="str">
        <f t="shared" ca="1" si="0"/>
        <v/>
      </c>
      <c r="D63" s="51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9" t="str">
        <f ca="1">+IF(OFFSET('Water Data'!$D$27,0,10*ROW('Water Data'!D57))="","",OFFSET('Water Data'!$D$27,0,10*ROW('Water Data'!D57)))</f>
        <v/>
      </c>
      <c r="BT63" s="379" t="str">
        <f ca="1">+IF(OFFSET('Water Data'!$D$28,0,10*ROW('Water Data'!D57))="","",OFFSET('Water Data'!$D$28,0,10*ROW('Water Data'!D57)))</f>
        <v/>
      </c>
      <c r="BU63" s="379" t="str">
        <f ca="1">+IF(OFFSET('Water Data'!$D$29,0,10*ROW('Water Data'!D57))="","",OFFSET('Water Data'!$D$29,0,10*ROW('Water Data'!D57)))</f>
        <v/>
      </c>
      <c r="BV63" s="379" t="str">
        <f ca="1">+IF(OFFSET('Water Data'!$E$27,0,10*ROW('Water Data'!E57))="","",OFFSET('Water Data'!$E$27,0,10*ROW('Water Data'!E57)))</f>
        <v/>
      </c>
      <c r="BW63" s="379" t="str">
        <f ca="1">+IF(OFFSET('Water Data'!$E$28,0,10*ROW('Water Data'!E57))="","",OFFSET('Water Data'!$E$28,0,10*ROW('Water Data'!E57)))</f>
        <v/>
      </c>
      <c r="BX63" s="379" t="str">
        <f ca="1">+IF(OFFSET('Water Data'!$E$29,0,10*ROW('Water Data'!E57))="","",OFFSET('Water Data'!$E$29,0,10*ROW('Water Data'!E57)))</f>
        <v/>
      </c>
      <c r="BY63" s="379" t="str">
        <f ca="1">+IF(OFFSET('Water Data'!$F$27,0,10*ROW('Water Data'!F57))="","",OFFSET('Water Data'!$F$27,0,10*ROW('Water Data'!F57)))</f>
        <v/>
      </c>
      <c r="BZ63" s="379" t="str">
        <f ca="1">+IF(OFFSET('Water Data'!$F$28,0,10*ROW('Water Data'!F57))="","",OFFSET('Water Data'!$F$28,0,10*ROW('Water Data'!F57)))</f>
        <v/>
      </c>
      <c r="CA63" s="379" t="str">
        <f ca="1">+IF(OFFSET('Water Data'!$F$29,0,10*ROW('Water Data'!F57))="","",OFFSET('Water Data'!$F$29,0,10*ROW('Water Data'!F57)))</f>
        <v/>
      </c>
      <c r="CB63" s="379" t="str">
        <f ca="1">+IF(OFFSET('Water Data'!$G$27,0,10*ROW('Water Data'!G57))="","",OFFSET('Water Data'!$G$27,0,10*ROW('Water Data'!G57)))</f>
        <v/>
      </c>
      <c r="CC63" s="379" t="str">
        <f ca="1">+IF(OFFSET('Water Data'!$G$28,0,10*ROW('Water Data'!G57))="","",OFFSET('Water Data'!$G$28,0,10*ROW('Water Data'!G57)))</f>
        <v/>
      </c>
      <c r="CD63" s="379" t="str">
        <f ca="1">+IF(OFFSET('Water Data'!$G$29,0,10*ROW('Water Data'!G57))="","",OFFSET('Water Data'!$G$29,0,10*ROW('Water Data'!G57)))</f>
        <v/>
      </c>
      <c r="CE63" s="379" t="str">
        <f ca="1">+IF(OFFSET('Water Data'!$H$27,0,10*ROW('Water Data'!H57))="","",OFFSET('Water Data'!$H$27,0,10*ROW('Water Data'!H57)))</f>
        <v/>
      </c>
      <c r="CF63" s="379" t="str">
        <f ca="1">+IF(OFFSET('Water Data'!$H$28,0,10*ROW('Water Data'!H57))="","",OFFSET('Water Data'!$H$28,0,10*ROW('Water Data'!H57)))</f>
        <v/>
      </c>
      <c r="CG63" s="379" t="str">
        <f ca="1">+IF(OFFSET('Water Data'!$H$29,0,10*ROW('Water Data'!H57))="","",OFFSET('Water Data'!$H$29,0,10*ROW('Water Data'!H57)))</f>
        <v/>
      </c>
      <c r="CH63" s="379" t="str">
        <f ca="1">+IF(OFFSET('Water Data'!$I$27,0,10*ROW('Water Data'!I57))="","",OFFSET('Water Data'!$I$27,0,10*ROW('Water Data'!I57)))</f>
        <v/>
      </c>
      <c r="CI63" s="379" t="str">
        <f ca="1">+IF(OFFSET('Water Data'!$I$28,0,10*ROW('Water Data'!I57))="","",OFFSET('Water Data'!$I$28,0,10*ROW('Water Data'!I57)))</f>
        <v/>
      </c>
      <c r="CJ63" s="379" t="str">
        <f ca="1">+IF(OFFSET('Water Data'!$I$29,0,10*ROW('Water Data'!I57))="","",OFFSET('Water Data'!$I$29,0,10*ROW('Water Data'!I57)))</f>
        <v/>
      </c>
      <c r="CK63" s="379" t="str">
        <f ca="1">+IF(OFFSET('Sanitation Data'!$D$28,0,10*ROW('Sanitation Data'!D57))="","",OFFSET('Sanitation Data'!$D$28,0,10*ROW('Sanitation Data'!D57)))</f>
        <v/>
      </c>
      <c r="CL63" s="379" t="str">
        <f ca="1">+IF(OFFSET('Sanitation Data'!$D$29,0,10*ROW('Sanitation Data'!D57))="","",OFFSET('Sanitation Data'!$D$29,0,10*ROW('Sanitation Data'!D57)))</f>
        <v/>
      </c>
      <c r="CM63" s="379" t="str">
        <f ca="1">+IF(OFFSET('Sanitation Data'!$D$30,0,10*ROW('Sanitation Data'!D57))="","",OFFSET('Sanitation Data'!$D$30,0,10*ROW('Sanitation Data'!D57)))</f>
        <v/>
      </c>
      <c r="CN63" s="379" t="str">
        <f ca="1">+IF(OFFSET('Sanitation Data'!$D$31,0,10*ROW('Sanitation Data'!D57))="","",OFFSET('Sanitation Data'!$D$31,0,10*ROW('Sanitation Data'!D57)))</f>
        <v/>
      </c>
      <c r="CO63" s="379" t="str">
        <f ca="1">+IF(OFFSET('Sanitation Data'!$D$32,0,10*ROW('Sanitation Data'!D57))="","",OFFSET('Sanitation Data'!$D$32,0,10*ROW('Sanitation Data'!D57)))</f>
        <v/>
      </c>
      <c r="CP63" s="379" t="str">
        <f ca="1">+IF(OFFSET('Sanitation Data'!$E$28,0,10*ROW('Sanitation Data'!E57))="","",OFFSET('Sanitation Data'!$E$28,0,10*ROW('Sanitation Data'!E57)))</f>
        <v/>
      </c>
      <c r="CQ63" s="379" t="str">
        <f ca="1">+IF(OFFSET('Sanitation Data'!$E$29,0,10*ROW('Sanitation Data'!E57))="","",OFFSET('Sanitation Data'!$E$29,0,10*ROW('Sanitation Data'!E57)))</f>
        <v/>
      </c>
      <c r="CR63" s="379" t="str">
        <f ca="1">+IF(OFFSET('Sanitation Data'!$E$30,0,10*ROW('Sanitation Data'!E57))="","",OFFSET('Sanitation Data'!$E$30,0,10*ROW('Sanitation Data'!E57)))</f>
        <v/>
      </c>
      <c r="CS63" s="379" t="str">
        <f ca="1">+IF(OFFSET('Sanitation Data'!$E$31,0,10*ROW('Sanitation Data'!E57))="","",OFFSET('Sanitation Data'!$E$31,0,10*ROW('Sanitation Data'!E57)))</f>
        <v/>
      </c>
      <c r="CT63" s="379" t="str">
        <f ca="1">+IF(OFFSET('Sanitation Data'!$E$32,0,10*ROW('Sanitation Data'!E57))="","",OFFSET('Sanitation Data'!$E$32,0,10*ROW('Sanitation Data'!E57)))</f>
        <v/>
      </c>
      <c r="CU63" s="379" t="str">
        <f ca="1">+IF(OFFSET('Sanitation Data'!$F$28,0,10*ROW('Sanitation Data'!F57))="","",OFFSET('Sanitation Data'!$F$28,0,10*ROW('Sanitation Data'!F57)))</f>
        <v/>
      </c>
      <c r="CV63" s="379" t="str">
        <f ca="1">+IF(OFFSET('Sanitation Data'!$F$29,0,10*ROW('Sanitation Data'!F57))="","",OFFSET('Sanitation Data'!$F$29,0,10*ROW('Sanitation Data'!F57)))</f>
        <v/>
      </c>
      <c r="CW63" s="379" t="str">
        <f ca="1">+IF(OFFSET('Sanitation Data'!$F$30,0,10*ROW('Sanitation Data'!F57))="","",OFFSET('Sanitation Data'!$F$30,0,10*ROW('Sanitation Data'!F57)))</f>
        <v/>
      </c>
      <c r="CX63" s="379" t="str">
        <f ca="1">+IF(OFFSET('Sanitation Data'!$F$31,0,10*ROW('Sanitation Data'!F57))="","",OFFSET('Sanitation Data'!$F$31,0,10*ROW('Sanitation Data'!F57)))</f>
        <v/>
      </c>
      <c r="CY63" s="379" t="str">
        <f ca="1">+IF(OFFSET('Sanitation Data'!$F$32,0,10*ROW('Sanitation Data'!F57))="","",OFFSET('Sanitation Data'!$F$32,0,10*ROW('Sanitation Data'!F57)))</f>
        <v/>
      </c>
      <c r="CZ63" s="379" t="str">
        <f ca="1">+IF(OFFSET('Sanitation Data'!$G$28,0,10*ROW('Sanitation Data'!G57))="","",OFFSET('Sanitation Data'!$G$28,0,10*ROW('Sanitation Data'!G57)))</f>
        <v/>
      </c>
      <c r="DA63" s="379" t="str">
        <f ca="1">+IF(OFFSET('Sanitation Data'!$G$29,0,10*ROW('Sanitation Data'!G57))="","",OFFSET('Sanitation Data'!$G$29,0,10*ROW('Sanitation Data'!G57)))</f>
        <v/>
      </c>
      <c r="DB63" s="379" t="str">
        <f ca="1">+IF(OFFSET('Sanitation Data'!$G$30,0,10*ROW('Sanitation Data'!G57))="","",OFFSET('Sanitation Data'!$G$30,0,10*ROW('Sanitation Data'!G57)))</f>
        <v/>
      </c>
      <c r="DC63" s="379" t="str">
        <f ca="1">+IF(OFFSET('Sanitation Data'!$G$31,0,10*ROW('Sanitation Data'!G57))="","",OFFSET('Sanitation Data'!$G$31,0,10*ROW('Sanitation Data'!G57)))</f>
        <v/>
      </c>
      <c r="DD63" s="379" t="str">
        <f ca="1">+IF(OFFSET('Sanitation Data'!$G$32,0,10*ROW('Sanitation Data'!G57))="","",OFFSET('Sanitation Data'!$G$32,0,10*ROW('Sanitation Data'!G57)))</f>
        <v/>
      </c>
      <c r="DE63" s="379" t="str">
        <f ca="1">+IF(OFFSET('Sanitation Data'!$H$28,0,10*ROW('Sanitation Data'!H57))="","",OFFSET('Sanitation Data'!$H$28,0,10*ROW('Sanitation Data'!H57)))</f>
        <v/>
      </c>
      <c r="DF63" s="379" t="str">
        <f ca="1">+IF(OFFSET('Sanitation Data'!$H$29,0,10*ROW('Sanitation Data'!H57))="","",OFFSET('Sanitation Data'!$H$29,0,10*ROW('Sanitation Data'!H57)))</f>
        <v/>
      </c>
      <c r="DG63" s="379" t="str">
        <f ca="1">+IF(OFFSET('Sanitation Data'!$H$30,0,10*ROW('Sanitation Data'!H57))="","",OFFSET('Sanitation Data'!$H$30,0,10*ROW('Sanitation Data'!H57)))</f>
        <v/>
      </c>
      <c r="DH63" s="379" t="str">
        <f ca="1">+IF(OFFSET('Sanitation Data'!$H$31,0,10*ROW('Sanitation Data'!H57))="","",OFFSET('Sanitation Data'!$H$31,0,10*ROW('Sanitation Data'!H57)))</f>
        <v/>
      </c>
      <c r="DI63" s="379" t="str">
        <f ca="1">+IF(OFFSET('Sanitation Data'!$H$32,0,10*ROW('Sanitation Data'!H57))="","",OFFSET('Sanitation Data'!$H$32,0,10*ROW('Sanitation Data'!H57)))</f>
        <v/>
      </c>
      <c r="DJ63" s="379" t="str">
        <f ca="1">+IF(OFFSET('Sanitation Data'!$I$28,0,10*ROW('Sanitation Data'!I57))="","",OFFSET('Sanitation Data'!$I$28,0,10*ROW('Sanitation Data'!I57)))</f>
        <v/>
      </c>
      <c r="DK63" s="379" t="str">
        <f ca="1">+IF(OFFSET('Sanitation Data'!$I$29,0,10*ROW('Sanitation Data'!I57))="","",OFFSET('Sanitation Data'!$I$29,0,10*ROW('Sanitation Data'!I57)))</f>
        <v/>
      </c>
      <c r="DL63" s="379" t="str">
        <f ca="1">+IF(OFFSET('Sanitation Data'!$I$30,0,10*ROW('Sanitation Data'!I57))="","",OFFSET('Sanitation Data'!$I$30,0,10*ROW('Sanitation Data'!I57)))</f>
        <v/>
      </c>
      <c r="DM63" s="379" t="str">
        <f ca="1">+IF(OFFSET('Sanitation Data'!$I$31,0,10*ROW('Sanitation Data'!I57))="","",OFFSET('Sanitation Data'!$I$31,0,10*ROW('Sanitation Data'!I57)))</f>
        <v/>
      </c>
      <c r="DN63" s="379" t="str">
        <f ca="1">+IF(OFFSET('Sanitation Data'!$I$32,0,10*ROW('Sanitation Data'!I57))="","",OFFSET('Sanitation Data'!$I$32,0,10*ROW('Sanitation Data'!I57)))</f>
        <v/>
      </c>
      <c r="DO63" s="379" t="str">
        <f ca="1">+IF(OFFSET('Hygiene Data'!$D$11,0,10*ROW('Hygiene Data'!D57))="","",OFFSET('Hygiene Data'!$D$11,0,10*ROW('Hygiene Data'!D57)))</f>
        <v/>
      </c>
      <c r="DP63" s="379" t="str">
        <f ca="1">+IF(OFFSET('Hygiene Data'!$D$12,0,10*ROW('Hygiene Data'!D57))="","",OFFSET('Hygiene Data'!$D$12,0,10*ROW('Hygiene Data'!D57)))</f>
        <v/>
      </c>
      <c r="DQ63" s="379" t="str">
        <f ca="1">+IF(OFFSET('Hygiene Data'!$D$13,0,10*ROW('Hygiene Data'!D57))="","",OFFSET('Hygiene Data'!$D$13,0,10*ROW('Hygiene Data'!D57)))</f>
        <v/>
      </c>
      <c r="DR63" s="379" t="str">
        <f ca="1">+IF(OFFSET('Hygiene Data'!$E$11,0,10*ROW('Hygiene Data'!E57))="","",OFFSET('Hygiene Data'!$E$11,0,10*ROW('Hygiene Data'!E57)))</f>
        <v/>
      </c>
      <c r="DS63" s="379" t="str">
        <f ca="1">+IF(OFFSET('Hygiene Data'!$E$12,0,10*ROW('Hygiene Data'!E57))="","",OFFSET('Hygiene Data'!$E$12,0,10*ROW('Hygiene Data'!E57)))</f>
        <v/>
      </c>
      <c r="DT63" s="379" t="str">
        <f ca="1">+IF(OFFSET('Hygiene Data'!$E$13,0,10*ROW('Hygiene Data'!E57))="","",OFFSET('Hygiene Data'!$E$13,0,10*ROW('Hygiene Data'!E57)))</f>
        <v/>
      </c>
      <c r="DU63" s="379" t="str">
        <f ca="1">+IF(OFFSET('Hygiene Data'!$F$11,0,10*ROW('Hygiene Data'!F57))="","",OFFSET('Hygiene Data'!$F$11,0,10*ROW('Hygiene Data'!F57)))</f>
        <v/>
      </c>
      <c r="DV63" s="379" t="str">
        <f ca="1">+IF(OFFSET('Hygiene Data'!$F$12,0,10*ROW('Hygiene Data'!F57))="","",OFFSET('Hygiene Data'!$F$12,0,10*ROW('Hygiene Data'!F57)))</f>
        <v/>
      </c>
      <c r="DW63" s="379" t="str">
        <f ca="1">+IF(OFFSET('Hygiene Data'!$F$13,0,10*ROW('Hygiene Data'!F57))="","",OFFSET('Hygiene Data'!$F$13,0,10*ROW('Hygiene Data'!F57)))</f>
        <v/>
      </c>
      <c r="DX63" s="379" t="str">
        <f ca="1">+IF(OFFSET('Hygiene Data'!$G$11,0,10*ROW('Hygiene Data'!G57))="","",OFFSET('Hygiene Data'!$G$11,0,10*ROW('Hygiene Data'!G57)))</f>
        <v/>
      </c>
      <c r="DY63" s="379" t="str">
        <f ca="1">+IF(OFFSET('Hygiene Data'!$G$12,0,10*ROW('Hygiene Data'!G57))="","",OFFSET('Hygiene Data'!$G$12,0,10*ROW('Hygiene Data'!G57)))</f>
        <v/>
      </c>
      <c r="DZ63" s="379" t="str">
        <f ca="1">+IF(OFFSET('Hygiene Data'!$G$13,0,10*ROW('Hygiene Data'!G57))="","",OFFSET('Hygiene Data'!$G$13,0,10*ROW('Hygiene Data'!G57)))</f>
        <v/>
      </c>
      <c r="EA63" s="379" t="str">
        <f ca="1">+IF(OFFSET('Hygiene Data'!$H$11,0,10*ROW('Hygiene Data'!H57))="","",OFFSET('Hygiene Data'!$H$11,0,10*ROW('Hygiene Data'!H57)))</f>
        <v/>
      </c>
      <c r="EB63" s="379" t="str">
        <f ca="1">+IF(OFFSET('Hygiene Data'!$H$12,0,10*ROW('Hygiene Data'!H57))="","",OFFSET('Hygiene Data'!$H$12,0,10*ROW('Hygiene Data'!H57)))</f>
        <v/>
      </c>
      <c r="EC63" s="379" t="str">
        <f ca="1">+IF(OFFSET('Hygiene Data'!$H$13,0,10*ROW('Hygiene Data'!H57))="","",OFFSET('Hygiene Data'!$H$13,0,10*ROW('Hygiene Data'!H57)))</f>
        <v/>
      </c>
      <c r="ED63" s="379" t="str">
        <f ca="1">+IF(OFFSET('Hygiene Data'!$I$11,0,10*ROW('Hygiene Data'!I57))="","",OFFSET('Hygiene Data'!$I$11,0,10*ROW('Hygiene Data'!I57)))</f>
        <v/>
      </c>
      <c r="EE63" s="379" t="str">
        <f ca="1">+IF(OFFSET('Hygiene Data'!$I$12,0,10*ROW('Hygiene Data'!I57))="","",OFFSET('Hygiene Data'!$I$12,0,10*ROW('Hygiene Data'!I57)))</f>
        <v/>
      </c>
      <c r="EF63" s="379" t="str">
        <f ca="1">+IF(OFFSET('Hygiene Data'!$I$13,0,10*ROW('Hygiene Data'!I57))="","",OFFSET('Hygiene Data'!$I$13,0,10*ROW('Hygiene Data'!I57)))</f>
        <v/>
      </c>
    </row>
    <row r="64" spans="1:136" x14ac:dyDescent="0.25">
      <c r="A64" s="488" t="str">
        <f ca="1">+IF(OFFSET('Water Data'!$B$2,0,10*ROW('Water Data'!E58))="","",OFFSET('Water Data'!$B$2,0,10*ROW('Water Data'!E58)))</f>
        <v/>
      </c>
      <c r="B64" s="48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5" t="str">
        <f t="shared" ca="1" si="0"/>
        <v/>
      </c>
      <c r="D64" s="51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9" t="str">
        <f ca="1">+IF(OFFSET('Water Data'!$D$27,0,10*ROW('Water Data'!D58))="","",OFFSET('Water Data'!$D$27,0,10*ROW('Water Data'!D58)))</f>
        <v/>
      </c>
      <c r="BT64" s="379" t="str">
        <f ca="1">+IF(OFFSET('Water Data'!$D$28,0,10*ROW('Water Data'!D58))="","",OFFSET('Water Data'!$D$28,0,10*ROW('Water Data'!D58)))</f>
        <v/>
      </c>
      <c r="BU64" s="379" t="str">
        <f ca="1">+IF(OFFSET('Water Data'!$D$29,0,10*ROW('Water Data'!D58))="","",OFFSET('Water Data'!$D$29,0,10*ROW('Water Data'!D58)))</f>
        <v/>
      </c>
      <c r="BV64" s="379" t="str">
        <f ca="1">+IF(OFFSET('Water Data'!$E$27,0,10*ROW('Water Data'!E58))="","",OFFSET('Water Data'!$E$27,0,10*ROW('Water Data'!E58)))</f>
        <v/>
      </c>
      <c r="BW64" s="379" t="str">
        <f ca="1">+IF(OFFSET('Water Data'!$E$28,0,10*ROW('Water Data'!E58))="","",OFFSET('Water Data'!$E$28,0,10*ROW('Water Data'!E58)))</f>
        <v/>
      </c>
      <c r="BX64" s="379" t="str">
        <f ca="1">+IF(OFFSET('Water Data'!$E$29,0,10*ROW('Water Data'!E58))="","",OFFSET('Water Data'!$E$29,0,10*ROW('Water Data'!E58)))</f>
        <v/>
      </c>
      <c r="BY64" s="379" t="str">
        <f ca="1">+IF(OFFSET('Water Data'!$F$27,0,10*ROW('Water Data'!F58))="","",OFFSET('Water Data'!$F$27,0,10*ROW('Water Data'!F58)))</f>
        <v/>
      </c>
      <c r="BZ64" s="379" t="str">
        <f ca="1">+IF(OFFSET('Water Data'!$F$28,0,10*ROW('Water Data'!F58))="","",OFFSET('Water Data'!$F$28,0,10*ROW('Water Data'!F58)))</f>
        <v/>
      </c>
      <c r="CA64" s="379" t="str">
        <f ca="1">+IF(OFFSET('Water Data'!$F$29,0,10*ROW('Water Data'!F58))="","",OFFSET('Water Data'!$F$29,0,10*ROW('Water Data'!F58)))</f>
        <v/>
      </c>
      <c r="CB64" s="379" t="str">
        <f ca="1">+IF(OFFSET('Water Data'!$G$27,0,10*ROW('Water Data'!G58))="","",OFFSET('Water Data'!$G$27,0,10*ROW('Water Data'!G58)))</f>
        <v/>
      </c>
      <c r="CC64" s="379" t="str">
        <f ca="1">+IF(OFFSET('Water Data'!$G$28,0,10*ROW('Water Data'!G58))="","",OFFSET('Water Data'!$G$28,0,10*ROW('Water Data'!G58)))</f>
        <v/>
      </c>
      <c r="CD64" s="379" t="str">
        <f ca="1">+IF(OFFSET('Water Data'!$G$29,0,10*ROW('Water Data'!G58))="","",OFFSET('Water Data'!$G$29,0,10*ROW('Water Data'!G58)))</f>
        <v/>
      </c>
      <c r="CE64" s="379" t="str">
        <f ca="1">+IF(OFFSET('Water Data'!$H$27,0,10*ROW('Water Data'!H58))="","",OFFSET('Water Data'!$H$27,0,10*ROW('Water Data'!H58)))</f>
        <v/>
      </c>
      <c r="CF64" s="379" t="str">
        <f ca="1">+IF(OFFSET('Water Data'!$H$28,0,10*ROW('Water Data'!H58))="","",OFFSET('Water Data'!$H$28,0,10*ROW('Water Data'!H58)))</f>
        <v/>
      </c>
      <c r="CG64" s="379" t="str">
        <f ca="1">+IF(OFFSET('Water Data'!$H$29,0,10*ROW('Water Data'!H58))="","",OFFSET('Water Data'!$H$29,0,10*ROW('Water Data'!H58)))</f>
        <v/>
      </c>
      <c r="CH64" s="379" t="str">
        <f ca="1">+IF(OFFSET('Water Data'!$I$27,0,10*ROW('Water Data'!I58))="","",OFFSET('Water Data'!$I$27,0,10*ROW('Water Data'!I58)))</f>
        <v/>
      </c>
      <c r="CI64" s="379" t="str">
        <f ca="1">+IF(OFFSET('Water Data'!$I$28,0,10*ROW('Water Data'!I58))="","",OFFSET('Water Data'!$I$28,0,10*ROW('Water Data'!I58)))</f>
        <v/>
      </c>
      <c r="CJ64" s="379" t="str">
        <f ca="1">+IF(OFFSET('Water Data'!$I$29,0,10*ROW('Water Data'!I58))="","",OFFSET('Water Data'!$I$29,0,10*ROW('Water Data'!I58)))</f>
        <v/>
      </c>
      <c r="CK64" s="379" t="str">
        <f ca="1">+IF(OFFSET('Sanitation Data'!$D$28,0,10*ROW('Sanitation Data'!D58))="","",OFFSET('Sanitation Data'!$D$28,0,10*ROW('Sanitation Data'!D58)))</f>
        <v/>
      </c>
      <c r="CL64" s="379" t="str">
        <f ca="1">+IF(OFFSET('Sanitation Data'!$D$29,0,10*ROW('Sanitation Data'!D58))="","",OFFSET('Sanitation Data'!$D$29,0,10*ROW('Sanitation Data'!D58)))</f>
        <v/>
      </c>
      <c r="CM64" s="379" t="str">
        <f ca="1">+IF(OFFSET('Sanitation Data'!$D$30,0,10*ROW('Sanitation Data'!D58))="","",OFFSET('Sanitation Data'!$D$30,0,10*ROW('Sanitation Data'!D58)))</f>
        <v/>
      </c>
      <c r="CN64" s="379" t="str">
        <f ca="1">+IF(OFFSET('Sanitation Data'!$D$31,0,10*ROW('Sanitation Data'!D58))="","",OFFSET('Sanitation Data'!$D$31,0,10*ROW('Sanitation Data'!D58)))</f>
        <v/>
      </c>
      <c r="CO64" s="379" t="str">
        <f ca="1">+IF(OFFSET('Sanitation Data'!$D$32,0,10*ROW('Sanitation Data'!D58))="","",OFFSET('Sanitation Data'!$D$32,0,10*ROW('Sanitation Data'!D58)))</f>
        <v/>
      </c>
      <c r="CP64" s="379" t="str">
        <f ca="1">+IF(OFFSET('Sanitation Data'!$E$28,0,10*ROW('Sanitation Data'!E58))="","",OFFSET('Sanitation Data'!$E$28,0,10*ROW('Sanitation Data'!E58)))</f>
        <v/>
      </c>
      <c r="CQ64" s="379" t="str">
        <f ca="1">+IF(OFFSET('Sanitation Data'!$E$29,0,10*ROW('Sanitation Data'!E58))="","",OFFSET('Sanitation Data'!$E$29,0,10*ROW('Sanitation Data'!E58)))</f>
        <v/>
      </c>
      <c r="CR64" s="379" t="str">
        <f ca="1">+IF(OFFSET('Sanitation Data'!$E$30,0,10*ROW('Sanitation Data'!E58))="","",OFFSET('Sanitation Data'!$E$30,0,10*ROW('Sanitation Data'!E58)))</f>
        <v/>
      </c>
      <c r="CS64" s="379" t="str">
        <f ca="1">+IF(OFFSET('Sanitation Data'!$E$31,0,10*ROW('Sanitation Data'!E58))="","",OFFSET('Sanitation Data'!$E$31,0,10*ROW('Sanitation Data'!E58)))</f>
        <v/>
      </c>
      <c r="CT64" s="379" t="str">
        <f ca="1">+IF(OFFSET('Sanitation Data'!$E$32,0,10*ROW('Sanitation Data'!E58))="","",OFFSET('Sanitation Data'!$E$32,0,10*ROW('Sanitation Data'!E58)))</f>
        <v/>
      </c>
      <c r="CU64" s="379" t="str">
        <f ca="1">+IF(OFFSET('Sanitation Data'!$F$28,0,10*ROW('Sanitation Data'!F58))="","",OFFSET('Sanitation Data'!$F$28,0,10*ROW('Sanitation Data'!F58)))</f>
        <v/>
      </c>
      <c r="CV64" s="379" t="str">
        <f ca="1">+IF(OFFSET('Sanitation Data'!$F$29,0,10*ROW('Sanitation Data'!F58))="","",OFFSET('Sanitation Data'!$F$29,0,10*ROW('Sanitation Data'!F58)))</f>
        <v/>
      </c>
      <c r="CW64" s="379" t="str">
        <f ca="1">+IF(OFFSET('Sanitation Data'!$F$30,0,10*ROW('Sanitation Data'!F58))="","",OFFSET('Sanitation Data'!$F$30,0,10*ROW('Sanitation Data'!F58)))</f>
        <v/>
      </c>
      <c r="CX64" s="379" t="str">
        <f ca="1">+IF(OFFSET('Sanitation Data'!$F$31,0,10*ROW('Sanitation Data'!F58))="","",OFFSET('Sanitation Data'!$F$31,0,10*ROW('Sanitation Data'!F58)))</f>
        <v/>
      </c>
      <c r="CY64" s="379" t="str">
        <f ca="1">+IF(OFFSET('Sanitation Data'!$F$32,0,10*ROW('Sanitation Data'!F58))="","",OFFSET('Sanitation Data'!$F$32,0,10*ROW('Sanitation Data'!F58)))</f>
        <v/>
      </c>
      <c r="CZ64" s="379" t="str">
        <f ca="1">+IF(OFFSET('Sanitation Data'!$G$28,0,10*ROW('Sanitation Data'!G58))="","",OFFSET('Sanitation Data'!$G$28,0,10*ROW('Sanitation Data'!G58)))</f>
        <v/>
      </c>
      <c r="DA64" s="379" t="str">
        <f ca="1">+IF(OFFSET('Sanitation Data'!$G$29,0,10*ROW('Sanitation Data'!G58))="","",OFFSET('Sanitation Data'!$G$29,0,10*ROW('Sanitation Data'!G58)))</f>
        <v/>
      </c>
      <c r="DB64" s="379" t="str">
        <f ca="1">+IF(OFFSET('Sanitation Data'!$G$30,0,10*ROW('Sanitation Data'!G58))="","",OFFSET('Sanitation Data'!$G$30,0,10*ROW('Sanitation Data'!G58)))</f>
        <v/>
      </c>
      <c r="DC64" s="379" t="str">
        <f ca="1">+IF(OFFSET('Sanitation Data'!$G$31,0,10*ROW('Sanitation Data'!G58))="","",OFFSET('Sanitation Data'!$G$31,0,10*ROW('Sanitation Data'!G58)))</f>
        <v/>
      </c>
      <c r="DD64" s="379" t="str">
        <f ca="1">+IF(OFFSET('Sanitation Data'!$G$32,0,10*ROW('Sanitation Data'!G58))="","",OFFSET('Sanitation Data'!$G$32,0,10*ROW('Sanitation Data'!G58)))</f>
        <v/>
      </c>
      <c r="DE64" s="379" t="str">
        <f ca="1">+IF(OFFSET('Sanitation Data'!$H$28,0,10*ROW('Sanitation Data'!H58))="","",OFFSET('Sanitation Data'!$H$28,0,10*ROW('Sanitation Data'!H58)))</f>
        <v/>
      </c>
      <c r="DF64" s="379" t="str">
        <f ca="1">+IF(OFFSET('Sanitation Data'!$H$29,0,10*ROW('Sanitation Data'!H58))="","",OFFSET('Sanitation Data'!$H$29,0,10*ROW('Sanitation Data'!H58)))</f>
        <v/>
      </c>
      <c r="DG64" s="379" t="str">
        <f ca="1">+IF(OFFSET('Sanitation Data'!$H$30,0,10*ROW('Sanitation Data'!H58))="","",OFFSET('Sanitation Data'!$H$30,0,10*ROW('Sanitation Data'!H58)))</f>
        <v/>
      </c>
      <c r="DH64" s="379" t="str">
        <f ca="1">+IF(OFFSET('Sanitation Data'!$H$31,0,10*ROW('Sanitation Data'!H58))="","",OFFSET('Sanitation Data'!$H$31,0,10*ROW('Sanitation Data'!H58)))</f>
        <v/>
      </c>
      <c r="DI64" s="379" t="str">
        <f ca="1">+IF(OFFSET('Sanitation Data'!$H$32,0,10*ROW('Sanitation Data'!H58))="","",OFFSET('Sanitation Data'!$H$32,0,10*ROW('Sanitation Data'!H58)))</f>
        <v/>
      </c>
      <c r="DJ64" s="379" t="str">
        <f ca="1">+IF(OFFSET('Sanitation Data'!$I$28,0,10*ROW('Sanitation Data'!I58))="","",OFFSET('Sanitation Data'!$I$28,0,10*ROW('Sanitation Data'!I58)))</f>
        <v/>
      </c>
      <c r="DK64" s="379" t="str">
        <f ca="1">+IF(OFFSET('Sanitation Data'!$I$29,0,10*ROW('Sanitation Data'!I58))="","",OFFSET('Sanitation Data'!$I$29,0,10*ROW('Sanitation Data'!I58)))</f>
        <v/>
      </c>
      <c r="DL64" s="379" t="str">
        <f ca="1">+IF(OFFSET('Sanitation Data'!$I$30,0,10*ROW('Sanitation Data'!I58))="","",OFFSET('Sanitation Data'!$I$30,0,10*ROW('Sanitation Data'!I58)))</f>
        <v/>
      </c>
      <c r="DM64" s="379" t="str">
        <f ca="1">+IF(OFFSET('Sanitation Data'!$I$31,0,10*ROW('Sanitation Data'!I58))="","",OFFSET('Sanitation Data'!$I$31,0,10*ROW('Sanitation Data'!I58)))</f>
        <v/>
      </c>
      <c r="DN64" s="379" t="str">
        <f ca="1">+IF(OFFSET('Sanitation Data'!$I$32,0,10*ROW('Sanitation Data'!I58))="","",OFFSET('Sanitation Data'!$I$32,0,10*ROW('Sanitation Data'!I58)))</f>
        <v/>
      </c>
      <c r="DO64" s="379" t="str">
        <f ca="1">+IF(OFFSET('Hygiene Data'!$D$11,0,10*ROW('Hygiene Data'!D58))="","",OFFSET('Hygiene Data'!$D$11,0,10*ROW('Hygiene Data'!D58)))</f>
        <v/>
      </c>
      <c r="DP64" s="379" t="str">
        <f ca="1">+IF(OFFSET('Hygiene Data'!$D$12,0,10*ROW('Hygiene Data'!D58))="","",OFFSET('Hygiene Data'!$D$12,0,10*ROW('Hygiene Data'!D58)))</f>
        <v/>
      </c>
      <c r="DQ64" s="379" t="str">
        <f ca="1">+IF(OFFSET('Hygiene Data'!$D$13,0,10*ROW('Hygiene Data'!D58))="","",OFFSET('Hygiene Data'!$D$13,0,10*ROW('Hygiene Data'!D58)))</f>
        <v/>
      </c>
      <c r="DR64" s="379" t="str">
        <f ca="1">+IF(OFFSET('Hygiene Data'!$E$11,0,10*ROW('Hygiene Data'!E58))="","",OFFSET('Hygiene Data'!$E$11,0,10*ROW('Hygiene Data'!E58)))</f>
        <v/>
      </c>
      <c r="DS64" s="379" t="str">
        <f ca="1">+IF(OFFSET('Hygiene Data'!$E$12,0,10*ROW('Hygiene Data'!E58))="","",OFFSET('Hygiene Data'!$E$12,0,10*ROW('Hygiene Data'!E58)))</f>
        <v/>
      </c>
      <c r="DT64" s="379" t="str">
        <f ca="1">+IF(OFFSET('Hygiene Data'!$E$13,0,10*ROW('Hygiene Data'!E58))="","",OFFSET('Hygiene Data'!$E$13,0,10*ROW('Hygiene Data'!E58)))</f>
        <v/>
      </c>
      <c r="DU64" s="379" t="str">
        <f ca="1">+IF(OFFSET('Hygiene Data'!$F$11,0,10*ROW('Hygiene Data'!F58))="","",OFFSET('Hygiene Data'!$F$11,0,10*ROW('Hygiene Data'!F58)))</f>
        <v/>
      </c>
      <c r="DV64" s="379" t="str">
        <f ca="1">+IF(OFFSET('Hygiene Data'!$F$12,0,10*ROW('Hygiene Data'!F58))="","",OFFSET('Hygiene Data'!$F$12,0,10*ROW('Hygiene Data'!F58)))</f>
        <v/>
      </c>
      <c r="DW64" s="379" t="str">
        <f ca="1">+IF(OFFSET('Hygiene Data'!$F$13,0,10*ROW('Hygiene Data'!F58))="","",OFFSET('Hygiene Data'!$F$13,0,10*ROW('Hygiene Data'!F58)))</f>
        <v/>
      </c>
      <c r="DX64" s="379" t="str">
        <f ca="1">+IF(OFFSET('Hygiene Data'!$G$11,0,10*ROW('Hygiene Data'!G58))="","",OFFSET('Hygiene Data'!$G$11,0,10*ROW('Hygiene Data'!G58)))</f>
        <v/>
      </c>
      <c r="DY64" s="379" t="str">
        <f ca="1">+IF(OFFSET('Hygiene Data'!$G$12,0,10*ROW('Hygiene Data'!G58))="","",OFFSET('Hygiene Data'!$G$12,0,10*ROW('Hygiene Data'!G58)))</f>
        <v/>
      </c>
      <c r="DZ64" s="379" t="str">
        <f ca="1">+IF(OFFSET('Hygiene Data'!$G$13,0,10*ROW('Hygiene Data'!G58))="","",OFFSET('Hygiene Data'!$G$13,0,10*ROW('Hygiene Data'!G58)))</f>
        <v/>
      </c>
      <c r="EA64" s="379" t="str">
        <f ca="1">+IF(OFFSET('Hygiene Data'!$H$11,0,10*ROW('Hygiene Data'!H58))="","",OFFSET('Hygiene Data'!$H$11,0,10*ROW('Hygiene Data'!H58)))</f>
        <v/>
      </c>
      <c r="EB64" s="379" t="str">
        <f ca="1">+IF(OFFSET('Hygiene Data'!$H$12,0,10*ROW('Hygiene Data'!H58))="","",OFFSET('Hygiene Data'!$H$12,0,10*ROW('Hygiene Data'!H58)))</f>
        <v/>
      </c>
      <c r="EC64" s="379" t="str">
        <f ca="1">+IF(OFFSET('Hygiene Data'!$H$13,0,10*ROW('Hygiene Data'!H58))="","",OFFSET('Hygiene Data'!$H$13,0,10*ROW('Hygiene Data'!H58)))</f>
        <v/>
      </c>
      <c r="ED64" s="379" t="str">
        <f ca="1">+IF(OFFSET('Hygiene Data'!$I$11,0,10*ROW('Hygiene Data'!I58))="","",OFFSET('Hygiene Data'!$I$11,0,10*ROW('Hygiene Data'!I58)))</f>
        <v/>
      </c>
      <c r="EE64" s="379" t="str">
        <f ca="1">+IF(OFFSET('Hygiene Data'!$I$12,0,10*ROW('Hygiene Data'!I58))="","",OFFSET('Hygiene Data'!$I$12,0,10*ROW('Hygiene Data'!I58)))</f>
        <v/>
      </c>
      <c r="EF64" s="379" t="str">
        <f ca="1">+IF(OFFSET('Hygiene Data'!$I$13,0,10*ROW('Hygiene Data'!I58))="","",OFFSET('Hygiene Data'!$I$13,0,10*ROW('Hygiene Data'!I58)))</f>
        <v/>
      </c>
    </row>
    <row r="65" spans="1:136" x14ac:dyDescent="0.25">
      <c r="A65" s="488" t="str">
        <f ca="1">+IF(OFFSET('Water Data'!$B$2,0,10*ROW('Water Data'!E59))="","",OFFSET('Water Data'!$B$2,0,10*ROW('Water Data'!E59)))</f>
        <v/>
      </c>
      <c r="B65" s="48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5" t="str">
        <f t="shared" ca="1" si="0"/>
        <v/>
      </c>
      <c r="D65" s="51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9" t="str">
        <f ca="1">+IF(OFFSET('Water Data'!$D$27,0,10*ROW('Water Data'!D59))="","",OFFSET('Water Data'!$D$27,0,10*ROW('Water Data'!D59)))</f>
        <v/>
      </c>
      <c r="BT65" s="379" t="str">
        <f ca="1">+IF(OFFSET('Water Data'!$D$28,0,10*ROW('Water Data'!D59))="","",OFFSET('Water Data'!$D$28,0,10*ROW('Water Data'!D59)))</f>
        <v/>
      </c>
      <c r="BU65" s="379" t="str">
        <f ca="1">+IF(OFFSET('Water Data'!$D$29,0,10*ROW('Water Data'!D59))="","",OFFSET('Water Data'!$D$29,0,10*ROW('Water Data'!D59)))</f>
        <v/>
      </c>
      <c r="BV65" s="379" t="str">
        <f ca="1">+IF(OFFSET('Water Data'!$E$27,0,10*ROW('Water Data'!E59))="","",OFFSET('Water Data'!$E$27,0,10*ROW('Water Data'!E59)))</f>
        <v/>
      </c>
      <c r="BW65" s="379" t="str">
        <f ca="1">+IF(OFFSET('Water Data'!$E$28,0,10*ROW('Water Data'!E59))="","",OFFSET('Water Data'!$E$28,0,10*ROW('Water Data'!E59)))</f>
        <v/>
      </c>
      <c r="BX65" s="379" t="str">
        <f ca="1">+IF(OFFSET('Water Data'!$E$29,0,10*ROW('Water Data'!E59))="","",OFFSET('Water Data'!$E$29,0,10*ROW('Water Data'!E59)))</f>
        <v/>
      </c>
      <c r="BY65" s="379" t="str">
        <f ca="1">+IF(OFFSET('Water Data'!$F$27,0,10*ROW('Water Data'!F59))="","",OFFSET('Water Data'!$F$27,0,10*ROW('Water Data'!F59)))</f>
        <v/>
      </c>
      <c r="BZ65" s="379" t="str">
        <f ca="1">+IF(OFFSET('Water Data'!$F$28,0,10*ROW('Water Data'!F59))="","",OFFSET('Water Data'!$F$28,0,10*ROW('Water Data'!F59)))</f>
        <v/>
      </c>
      <c r="CA65" s="379" t="str">
        <f ca="1">+IF(OFFSET('Water Data'!$F$29,0,10*ROW('Water Data'!F59))="","",OFFSET('Water Data'!$F$29,0,10*ROW('Water Data'!F59)))</f>
        <v/>
      </c>
      <c r="CB65" s="379" t="str">
        <f ca="1">+IF(OFFSET('Water Data'!$G$27,0,10*ROW('Water Data'!G59))="","",OFFSET('Water Data'!$G$27,0,10*ROW('Water Data'!G59)))</f>
        <v/>
      </c>
      <c r="CC65" s="379" t="str">
        <f ca="1">+IF(OFFSET('Water Data'!$G$28,0,10*ROW('Water Data'!G59))="","",OFFSET('Water Data'!$G$28,0,10*ROW('Water Data'!G59)))</f>
        <v/>
      </c>
      <c r="CD65" s="379" t="str">
        <f ca="1">+IF(OFFSET('Water Data'!$G$29,0,10*ROW('Water Data'!G59))="","",OFFSET('Water Data'!$G$29,0,10*ROW('Water Data'!G59)))</f>
        <v/>
      </c>
      <c r="CE65" s="379" t="str">
        <f ca="1">+IF(OFFSET('Water Data'!$H$27,0,10*ROW('Water Data'!H59))="","",OFFSET('Water Data'!$H$27,0,10*ROW('Water Data'!H59)))</f>
        <v/>
      </c>
      <c r="CF65" s="379" t="str">
        <f ca="1">+IF(OFFSET('Water Data'!$H$28,0,10*ROW('Water Data'!H59))="","",OFFSET('Water Data'!$H$28,0,10*ROW('Water Data'!H59)))</f>
        <v/>
      </c>
      <c r="CG65" s="379" t="str">
        <f ca="1">+IF(OFFSET('Water Data'!$H$29,0,10*ROW('Water Data'!H59))="","",OFFSET('Water Data'!$H$29,0,10*ROW('Water Data'!H59)))</f>
        <v/>
      </c>
      <c r="CH65" s="379" t="str">
        <f ca="1">+IF(OFFSET('Water Data'!$I$27,0,10*ROW('Water Data'!I59))="","",OFFSET('Water Data'!$I$27,0,10*ROW('Water Data'!I59)))</f>
        <v/>
      </c>
      <c r="CI65" s="379" t="str">
        <f ca="1">+IF(OFFSET('Water Data'!$I$28,0,10*ROW('Water Data'!I59))="","",OFFSET('Water Data'!$I$28,0,10*ROW('Water Data'!I59)))</f>
        <v/>
      </c>
      <c r="CJ65" s="379" t="str">
        <f ca="1">+IF(OFFSET('Water Data'!$I$29,0,10*ROW('Water Data'!I59))="","",OFFSET('Water Data'!$I$29,0,10*ROW('Water Data'!I59)))</f>
        <v/>
      </c>
      <c r="CK65" s="379" t="str">
        <f ca="1">+IF(OFFSET('Sanitation Data'!$D$28,0,10*ROW('Sanitation Data'!D59))="","",OFFSET('Sanitation Data'!$D$28,0,10*ROW('Sanitation Data'!D59)))</f>
        <v/>
      </c>
      <c r="CL65" s="379" t="str">
        <f ca="1">+IF(OFFSET('Sanitation Data'!$D$29,0,10*ROW('Sanitation Data'!D59))="","",OFFSET('Sanitation Data'!$D$29,0,10*ROW('Sanitation Data'!D59)))</f>
        <v/>
      </c>
      <c r="CM65" s="379" t="str">
        <f ca="1">+IF(OFFSET('Sanitation Data'!$D$30,0,10*ROW('Sanitation Data'!D59))="","",OFFSET('Sanitation Data'!$D$30,0,10*ROW('Sanitation Data'!D59)))</f>
        <v/>
      </c>
      <c r="CN65" s="379" t="str">
        <f ca="1">+IF(OFFSET('Sanitation Data'!$D$31,0,10*ROW('Sanitation Data'!D59))="","",OFFSET('Sanitation Data'!$D$31,0,10*ROW('Sanitation Data'!D59)))</f>
        <v/>
      </c>
      <c r="CO65" s="379" t="str">
        <f ca="1">+IF(OFFSET('Sanitation Data'!$D$32,0,10*ROW('Sanitation Data'!D59))="","",OFFSET('Sanitation Data'!$D$32,0,10*ROW('Sanitation Data'!D59)))</f>
        <v/>
      </c>
      <c r="CP65" s="379" t="str">
        <f ca="1">+IF(OFFSET('Sanitation Data'!$E$28,0,10*ROW('Sanitation Data'!E59))="","",OFFSET('Sanitation Data'!$E$28,0,10*ROW('Sanitation Data'!E59)))</f>
        <v/>
      </c>
      <c r="CQ65" s="379" t="str">
        <f ca="1">+IF(OFFSET('Sanitation Data'!$E$29,0,10*ROW('Sanitation Data'!E59))="","",OFFSET('Sanitation Data'!$E$29,0,10*ROW('Sanitation Data'!E59)))</f>
        <v/>
      </c>
      <c r="CR65" s="379" t="str">
        <f ca="1">+IF(OFFSET('Sanitation Data'!$E$30,0,10*ROW('Sanitation Data'!E59))="","",OFFSET('Sanitation Data'!$E$30,0,10*ROW('Sanitation Data'!E59)))</f>
        <v/>
      </c>
      <c r="CS65" s="379" t="str">
        <f ca="1">+IF(OFFSET('Sanitation Data'!$E$31,0,10*ROW('Sanitation Data'!E59))="","",OFFSET('Sanitation Data'!$E$31,0,10*ROW('Sanitation Data'!E59)))</f>
        <v/>
      </c>
      <c r="CT65" s="379" t="str">
        <f ca="1">+IF(OFFSET('Sanitation Data'!$E$32,0,10*ROW('Sanitation Data'!E59))="","",OFFSET('Sanitation Data'!$E$32,0,10*ROW('Sanitation Data'!E59)))</f>
        <v/>
      </c>
      <c r="CU65" s="379" t="str">
        <f ca="1">+IF(OFFSET('Sanitation Data'!$F$28,0,10*ROW('Sanitation Data'!F59))="","",OFFSET('Sanitation Data'!$F$28,0,10*ROW('Sanitation Data'!F59)))</f>
        <v/>
      </c>
      <c r="CV65" s="379" t="str">
        <f ca="1">+IF(OFFSET('Sanitation Data'!$F$29,0,10*ROW('Sanitation Data'!F59))="","",OFFSET('Sanitation Data'!$F$29,0,10*ROW('Sanitation Data'!F59)))</f>
        <v/>
      </c>
      <c r="CW65" s="379" t="str">
        <f ca="1">+IF(OFFSET('Sanitation Data'!$F$30,0,10*ROW('Sanitation Data'!F59))="","",OFFSET('Sanitation Data'!$F$30,0,10*ROW('Sanitation Data'!F59)))</f>
        <v/>
      </c>
      <c r="CX65" s="379" t="str">
        <f ca="1">+IF(OFFSET('Sanitation Data'!$F$31,0,10*ROW('Sanitation Data'!F59))="","",OFFSET('Sanitation Data'!$F$31,0,10*ROW('Sanitation Data'!F59)))</f>
        <v/>
      </c>
      <c r="CY65" s="379" t="str">
        <f ca="1">+IF(OFFSET('Sanitation Data'!$F$32,0,10*ROW('Sanitation Data'!F59))="","",OFFSET('Sanitation Data'!$F$32,0,10*ROW('Sanitation Data'!F59)))</f>
        <v/>
      </c>
      <c r="CZ65" s="379" t="str">
        <f ca="1">+IF(OFFSET('Sanitation Data'!$G$28,0,10*ROW('Sanitation Data'!G59))="","",OFFSET('Sanitation Data'!$G$28,0,10*ROW('Sanitation Data'!G59)))</f>
        <v/>
      </c>
      <c r="DA65" s="379" t="str">
        <f ca="1">+IF(OFFSET('Sanitation Data'!$G$29,0,10*ROW('Sanitation Data'!G59))="","",OFFSET('Sanitation Data'!$G$29,0,10*ROW('Sanitation Data'!G59)))</f>
        <v/>
      </c>
      <c r="DB65" s="379" t="str">
        <f ca="1">+IF(OFFSET('Sanitation Data'!$G$30,0,10*ROW('Sanitation Data'!G59))="","",OFFSET('Sanitation Data'!$G$30,0,10*ROW('Sanitation Data'!G59)))</f>
        <v/>
      </c>
      <c r="DC65" s="379" t="str">
        <f ca="1">+IF(OFFSET('Sanitation Data'!$G$31,0,10*ROW('Sanitation Data'!G59))="","",OFFSET('Sanitation Data'!$G$31,0,10*ROW('Sanitation Data'!G59)))</f>
        <v/>
      </c>
      <c r="DD65" s="379" t="str">
        <f ca="1">+IF(OFFSET('Sanitation Data'!$G$32,0,10*ROW('Sanitation Data'!G59))="","",OFFSET('Sanitation Data'!$G$32,0,10*ROW('Sanitation Data'!G59)))</f>
        <v/>
      </c>
      <c r="DE65" s="379" t="str">
        <f ca="1">+IF(OFFSET('Sanitation Data'!$H$28,0,10*ROW('Sanitation Data'!H59))="","",OFFSET('Sanitation Data'!$H$28,0,10*ROW('Sanitation Data'!H59)))</f>
        <v/>
      </c>
      <c r="DF65" s="379" t="str">
        <f ca="1">+IF(OFFSET('Sanitation Data'!$H$29,0,10*ROW('Sanitation Data'!H59))="","",OFFSET('Sanitation Data'!$H$29,0,10*ROW('Sanitation Data'!H59)))</f>
        <v/>
      </c>
      <c r="DG65" s="379" t="str">
        <f ca="1">+IF(OFFSET('Sanitation Data'!$H$30,0,10*ROW('Sanitation Data'!H59))="","",OFFSET('Sanitation Data'!$H$30,0,10*ROW('Sanitation Data'!H59)))</f>
        <v/>
      </c>
      <c r="DH65" s="379" t="str">
        <f ca="1">+IF(OFFSET('Sanitation Data'!$H$31,0,10*ROW('Sanitation Data'!H59))="","",OFFSET('Sanitation Data'!$H$31,0,10*ROW('Sanitation Data'!H59)))</f>
        <v/>
      </c>
      <c r="DI65" s="379" t="str">
        <f ca="1">+IF(OFFSET('Sanitation Data'!$H$32,0,10*ROW('Sanitation Data'!H59))="","",OFFSET('Sanitation Data'!$H$32,0,10*ROW('Sanitation Data'!H59)))</f>
        <v/>
      </c>
      <c r="DJ65" s="379" t="str">
        <f ca="1">+IF(OFFSET('Sanitation Data'!$I$28,0,10*ROW('Sanitation Data'!I59))="","",OFFSET('Sanitation Data'!$I$28,0,10*ROW('Sanitation Data'!I59)))</f>
        <v/>
      </c>
      <c r="DK65" s="379" t="str">
        <f ca="1">+IF(OFFSET('Sanitation Data'!$I$29,0,10*ROW('Sanitation Data'!I59))="","",OFFSET('Sanitation Data'!$I$29,0,10*ROW('Sanitation Data'!I59)))</f>
        <v/>
      </c>
      <c r="DL65" s="379" t="str">
        <f ca="1">+IF(OFFSET('Sanitation Data'!$I$30,0,10*ROW('Sanitation Data'!I59))="","",OFFSET('Sanitation Data'!$I$30,0,10*ROW('Sanitation Data'!I59)))</f>
        <v/>
      </c>
      <c r="DM65" s="379" t="str">
        <f ca="1">+IF(OFFSET('Sanitation Data'!$I$31,0,10*ROW('Sanitation Data'!I59))="","",OFFSET('Sanitation Data'!$I$31,0,10*ROW('Sanitation Data'!I59)))</f>
        <v/>
      </c>
      <c r="DN65" s="379" t="str">
        <f ca="1">+IF(OFFSET('Sanitation Data'!$I$32,0,10*ROW('Sanitation Data'!I59))="","",OFFSET('Sanitation Data'!$I$32,0,10*ROW('Sanitation Data'!I59)))</f>
        <v/>
      </c>
      <c r="DO65" s="379" t="str">
        <f ca="1">+IF(OFFSET('Hygiene Data'!$D$11,0,10*ROW('Hygiene Data'!D59))="","",OFFSET('Hygiene Data'!$D$11,0,10*ROW('Hygiene Data'!D59)))</f>
        <v/>
      </c>
      <c r="DP65" s="379" t="str">
        <f ca="1">+IF(OFFSET('Hygiene Data'!$D$12,0,10*ROW('Hygiene Data'!D59))="","",OFFSET('Hygiene Data'!$D$12,0,10*ROW('Hygiene Data'!D59)))</f>
        <v/>
      </c>
      <c r="DQ65" s="379" t="str">
        <f ca="1">+IF(OFFSET('Hygiene Data'!$D$13,0,10*ROW('Hygiene Data'!D59))="","",OFFSET('Hygiene Data'!$D$13,0,10*ROW('Hygiene Data'!D59)))</f>
        <v/>
      </c>
      <c r="DR65" s="379" t="str">
        <f ca="1">+IF(OFFSET('Hygiene Data'!$E$11,0,10*ROW('Hygiene Data'!E59))="","",OFFSET('Hygiene Data'!$E$11,0,10*ROW('Hygiene Data'!E59)))</f>
        <v/>
      </c>
      <c r="DS65" s="379" t="str">
        <f ca="1">+IF(OFFSET('Hygiene Data'!$E$12,0,10*ROW('Hygiene Data'!E59))="","",OFFSET('Hygiene Data'!$E$12,0,10*ROW('Hygiene Data'!E59)))</f>
        <v/>
      </c>
      <c r="DT65" s="379" t="str">
        <f ca="1">+IF(OFFSET('Hygiene Data'!$E$13,0,10*ROW('Hygiene Data'!E59))="","",OFFSET('Hygiene Data'!$E$13,0,10*ROW('Hygiene Data'!E59)))</f>
        <v/>
      </c>
      <c r="DU65" s="379" t="str">
        <f ca="1">+IF(OFFSET('Hygiene Data'!$F$11,0,10*ROW('Hygiene Data'!F59))="","",OFFSET('Hygiene Data'!$F$11,0,10*ROW('Hygiene Data'!F59)))</f>
        <v/>
      </c>
      <c r="DV65" s="379" t="str">
        <f ca="1">+IF(OFFSET('Hygiene Data'!$F$12,0,10*ROW('Hygiene Data'!F59))="","",OFFSET('Hygiene Data'!$F$12,0,10*ROW('Hygiene Data'!F59)))</f>
        <v/>
      </c>
      <c r="DW65" s="379" t="str">
        <f ca="1">+IF(OFFSET('Hygiene Data'!$F$13,0,10*ROW('Hygiene Data'!F59))="","",OFFSET('Hygiene Data'!$F$13,0,10*ROW('Hygiene Data'!F59)))</f>
        <v/>
      </c>
      <c r="DX65" s="379" t="str">
        <f ca="1">+IF(OFFSET('Hygiene Data'!$G$11,0,10*ROW('Hygiene Data'!G59))="","",OFFSET('Hygiene Data'!$G$11,0,10*ROW('Hygiene Data'!G59)))</f>
        <v/>
      </c>
      <c r="DY65" s="379" t="str">
        <f ca="1">+IF(OFFSET('Hygiene Data'!$G$12,0,10*ROW('Hygiene Data'!G59))="","",OFFSET('Hygiene Data'!$G$12,0,10*ROW('Hygiene Data'!G59)))</f>
        <v/>
      </c>
      <c r="DZ65" s="379" t="str">
        <f ca="1">+IF(OFFSET('Hygiene Data'!$G$13,0,10*ROW('Hygiene Data'!G59))="","",OFFSET('Hygiene Data'!$G$13,0,10*ROW('Hygiene Data'!G59)))</f>
        <v/>
      </c>
      <c r="EA65" s="379" t="str">
        <f ca="1">+IF(OFFSET('Hygiene Data'!$H$11,0,10*ROW('Hygiene Data'!H59))="","",OFFSET('Hygiene Data'!$H$11,0,10*ROW('Hygiene Data'!H59)))</f>
        <v/>
      </c>
      <c r="EB65" s="379" t="str">
        <f ca="1">+IF(OFFSET('Hygiene Data'!$H$12,0,10*ROW('Hygiene Data'!H59))="","",OFFSET('Hygiene Data'!$H$12,0,10*ROW('Hygiene Data'!H59)))</f>
        <v/>
      </c>
      <c r="EC65" s="379" t="str">
        <f ca="1">+IF(OFFSET('Hygiene Data'!$H$13,0,10*ROW('Hygiene Data'!H59))="","",OFFSET('Hygiene Data'!$H$13,0,10*ROW('Hygiene Data'!H59)))</f>
        <v/>
      </c>
      <c r="ED65" s="379" t="str">
        <f ca="1">+IF(OFFSET('Hygiene Data'!$I$11,0,10*ROW('Hygiene Data'!I59))="","",OFFSET('Hygiene Data'!$I$11,0,10*ROW('Hygiene Data'!I59)))</f>
        <v/>
      </c>
      <c r="EE65" s="379" t="str">
        <f ca="1">+IF(OFFSET('Hygiene Data'!$I$12,0,10*ROW('Hygiene Data'!I59))="","",OFFSET('Hygiene Data'!$I$12,0,10*ROW('Hygiene Data'!I59)))</f>
        <v/>
      </c>
      <c r="EF65" s="379" t="str">
        <f ca="1">+IF(OFFSET('Hygiene Data'!$I$13,0,10*ROW('Hygiene Data'!I59))="","",OFFSET('Hygiene Data'!$I$13,0,10*ROW('Hygiene Data'!I59)))</f>
        <v/>
      </c>
    </row>
    <row r="66" spans="1:136" x14ac:dyDescent="0.25">
      <c r="A66" s="488" t="str">
        <f ca="1">+IF(OFFSET('Water Data'!$B$2,0,10*ROW('Water Data'!E60))="","",OFFSET('Water Data'!$B$2,0,10*ROW('Water Data'!E60)))</f>
        <v/>
      </c>
      <c r="B66" s="48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5" t="str">
        <f t="shared" ca="1" si="0"/>
        <v/>
      </c>
      <c r="D66" s="51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9" t="str">
        <f ca="1">+IF(OFFSET('Water Data'!$D$27,0,10*ROW('Water Data'!D60))="","",OFFSET('Water Data'!$D$27,0,10*ROW('Water Data'!D60)))</f>
        <v/>
      </c>
      <c r="BT66" s="379" t="str">
        <f ca="1">+IF(OFFSET('Water Data'!$D$28,0,10*ROW('Water Data'!D60))="","",OFFSET('Water Data'!$D$28,0,10*ROW('Water Data'!D60)))</f>
        <v/>
      </c>
      <c r="BU66" s="379" t="str">
        <f ca="1">+IF(OFFSET('Water Data'!$D$29,0,10*ROW('Water Data'!D60))="","",OFFSET('Water Data'!$D$29,0,10*ROW('Water Data'!D60)))</f>
        <v/>
      </c>
      <c r="BV66" s="379" t="str">
        <f ca="1">+IF(OFFSET('Water Data'!$E$27,0,10*ROW('Water Data'!E60))="","",OFFSET('Water Data'!$E$27,0,10*ROW('Water Data'!E60)))</f>
        <v/>
      </c>
      <c r="BW66" s="379" t="str">
        <f ca="1">+IF(OFFSET('Water Data'!$E$28,0,10*ROW('Water Data'!E60))="","",OFFSET('Water Data'!$E$28,0,10*ROW('Water Data'!E60)))</f>
        <v/>
      </c>
      <c r="BX66" s="379" t="str">
        <f ca="1">+IF(OFFSET('Water Data'!$E$29,0,10*ROW('Water Data'!E60))="","",OFFSET('Water Data'!$E$29,0,10*ROW('Water Data'!E60)))</f>
        <v/>
      </c>
      <c r="BY66" s="379" t="str">
        <f ca="1">+IF(OFFSET('Water Data'!$F$27,0,10*ROW('Water Data'!F60))="","",OFFSET('Water Data'!$F$27,0,10*ROW('Water Data'!F60)))</f>
        <v/>
      </c>
      <c r="BZ66" s="379" t="str">
        <f ca="1">+IF(OFFSET('Water Data'!$F$28,0,10*ROW('Water Data'!F60))="","",OFFSET('Water Data'!$F$28,0,10*ROW('Water Data'!F60)))</f>
        <v/>
      </c>
      <c r="CA66" s="379" t="str">
        <f ca="1">+IF(OFFSET('Water Data'!$F$29,0,10*ROW('Water Data'!F60))="","",OFFSET('Water Data'!$F$29,0,10*ROW('Water Data'!F60)))</f>
        <v/>
      </c>
      <c r="CB66" s="379" t="str">
        <f ca="1">+IF(OFFSET('Water Data'!$G$27,0,10*ROW('Water Data'!G60))="","",OFFSET('Water Data'!$G$27,0,10*ROW('Water Data'!G60)))</f>
        <v/>
      </c>
      <c r="CC66" s="379" t="str">
        <f ca="1">+IF(OFFSET('Water Data'!$G$28,0,10*ROW('Water Data'!G60))="","",OFFSET('Water Data'!$G$28,0,10*ROW('Water Data'!G60)))</f>
        <v/>
      </c>
      <c r="CD66" s="379" t="str">
        <f ca="1">+IF(OFFSET('Water Data'!$G$29,0,10*ROW('Water Data'!G60))="","",OFFSET('Water Data'!$G$29,0,10*ROW('Water Data'!G60)))</f>
        <v/>
      </c>
      <c r="CE66" s="379" t="str">
        <f ca="1">+IF(OFFSET('Water Data'!$H$27,0,10*ROW('Water Data'!H60))="","",OFFSET('Water Data'!$H$27,0,10*ROW('Water Data'!H60)))</f>
        <v/>
      </c>
      <c r="CF66" s="379" t="str">
        <f ca="1">+IF(OFFSET('Water Data'!$H$28,0,10*ROW('Water Data'!H60))="","",OFFSET('Water Data'!$H$28,0,10*ROW('Water Data'!H60)))</f>
        <v/>
      </c>
      <c r="CG66" s="379" t="str">
        <f ca="1">+IF(OFFSET('Water Data'!$H$29,0,10*ROW('Water Data'!H60))="","",OFFSET('Water Data'!$H$29,0,10*ROW('Water Data'!H60)))</f>
        <v/>
      </c>
      <c r="CH66" s="379" t="str">
        <f ca="1">+IF(OFFSET('Water Data'!$I$27,0,10*ROW('Water Data'!I60))="","",OFFSET('Water Data'!$I$27,0,10*ROW('Water Data'!I60)))</f>
        <v/>
      </c>
      <c r="CI66" s="379" t="str">
        <f ca="1">+IF(OFFSET('Water Data'!$I$28,0,10*ROW('Water Data'!I60))="","",OFFSET('Water Data'!$I$28,0,10*ROW('Water Data'!I60)))</f>
        <v/>
      </c>
      <c r="CJ66" s="379" t="str">
        <f ca="1">+IF(OFFSET('Water Data'!$I$29,0,10*ROW('Water Data'!I60))="","",OFFSET('Water Data'!$I$29,0,10*ROW('Water Data'!I60)))</f>
        <v/>
      </c>
      <c r="CK66" s="379" t="str">
        <f ca="1">+IF(OFFSET('Sanitation Data'!$D$28,0,10*ROW('Sanitation Data'!D60))="","",OFFSET('Sanitation Data'!$D$28,0,10*ROW('Sanitation Data'!D60)))</f>
        <v/>
      </c>
      <c r="CL66" s="379" t="str">
        <f ca="1">+IF(OFFSET('Sanitation Data'!$D$29,0,10*ROW('Sanitation Data'!D60))="","",OFFSET('Sanitation Data'!$D$29,0,10*ROW('Sanitation Data'!D60)))</f>
        <v/>
      </c>
      <c r="CM66" s="379" t="str">
        <f ca="1">+IF(OFFSET('Sanitation Data'!$D$30,0,10*ROW('Sanitation Data'!D60))="","",OFFSET('Sanitation Data'!$D$30,0,10*ROW('Sanitation Data'!D60)))</f>
        <v/>
      </c>
      <c r="CN66" s="379" t="str">
        <f ca="1">+IF(OFFSET('Sanitation Data'!$D$31,0,10*ROW('Sanitation Data'!D60))="","",OFFSET('Sanitation Data'!$D$31,0,10*ROW('Sanitation Data'!D60)))</f>
        <v/>
      </c>
      <c r="CO66" s="379" t="str">
        <f ca="1">+IF(OFFSET('Sanitation Data'!$D$32,0,10*ROW('Sanitation Data'!D60))="","",OFFSET('Sanitation Data'!$D$32,0,10*ROW('Sanitation Data'!D60)))</f>
        <v/>
      </c>
      <c r="CP66" s="379" t="str">
        <f ca="1">+IF(OFFSET('Sanitation Data'!$E$28,0,10*ROW('Sanitation Data'!E60))="","",OFFSET('Sanitation Data'!$E$28,0,10*ROW('Sanitation Data'!E60)))</f>
        <v/>
      </c>
      <c r="CQ66" s="379" t="str">
        <f ca="1">+IF(OFFSET('Sanitation Data'!$E$29,0,10*ROW('Sanitation Data'!E60))="","",OFFSET('Sanitation Data'!$E$29,0,10*ROW('Sanitation Data'!E60)))</f>
        <v/>
      </c>
      <c r="CR66" s="379" t="str">
        <f ca="1">+IF(OFFSET('Sanitation Data'!$E$30,0,10*ROW('Sanitation Data'!E60))="","",OFFSET('Sanitation Data'!$E$30,0,10*ROW('Sanitation Data'!E60)))</f>
        <v/>
      </c>
      <c r="CS66" s="379" t="str">
        <f ca="1">+IF(OFFSET('Sanitation Data'!$E$31,0,10*ROW('Sanitation Data'!E60))="","",OFFSET('Sanitation Data'!$E$31,0,10*ROW('Sanitation Data'!E60)))</f>
        <v/>
      </c>
      <c r="CT66" s="379" t="str">
        <f ca="1">+IF(OFFSET('Sanitation Data'!$E$32,0,10*ROW('Sanitation Data'!E60))="","",OFFSET('Sanitation Data'!$E$32,0,10*ROW('Sanitation Data'!E60)))</f>
        <v/>
      </c>
      <c r="CU66" s="379" t="str">
        <f ca="1">+IF(OFFSET('Sanitation Data'!$F$28,0,10*ROW('Sanitation Data'!F60))="","",OFFSET('Sanitation Data'!$F$28,0,10*ROW('Sanitation Data'!F60)))</f>
        <v/>
      </c>
      <c r="CV66" s="379" t="str">
        <f ca="1">+IF(OFFSET('Sanitation Data'!$F$29,0,10*ROW('Sanitation Data'!F60))="","",OFFSET('Sanitation Data'!$F$29,0,10*ROW('Sanitation Data'!F60)))</f>
        <v/>
      </c>
      <c r="CW66" s="379" t="str">
        <f ca="1">+IF(OFFSET('Sanitation Data'!$F$30,0,10*ROW('Sanitation Data'!F60))="","",OFFSET('Sanitation Data'!$F$30,0,10*ROW('Sanitation Data'!F60)))</f>
        <v/>
      </c>
      <c r="CX66" s="379" t="str">
        <f ca="1">+IF(OFFSET('Sanitation Data'!$F$31,0,10*ROW('Sanitation Data'!F60))="","",OFFSET('Sanitation Data'!$F$31,0,10*ROW('Sanitation Data'!F60)))</f>
        <v/>
      </c>
      <c r="CY66" s="379" t="str">
        <f ca="1">+IF(OFFSET('Sanitation Data'!$F$32,0,10*ROW('Sanitation Data'!F60))="","",OFFSET('Sanitation Data'!$F$32,0,10*ROW('Sanitation Data'!F60)))</f>
        <v/>
      </c>
      <c r="CZ66" s="379" t="str">
        <f ca="1">+IF(OFFSET('Sanitation Data'!$G$28,0,10*ROW('Sanitation Data'!G60))="","",OFFSET('Sanitation Data'!$G$28,0,10*ROW('Sanitation Data'!G60)))</f>
        <v/>
      </c>
      <c r="DA66" s="379" t="str">
        <f ca="1">+IF(OFFSET('Sanitation Data'!$G$29,0,10*ROW('Sanitation Data'!G60))="","",OFFSET('Sanitation Data'!$G$29,0,10*ROW('Sanitation Data'!G60)))</f>
        <v/>
      </c>
      <c r="DB66" s="379" t="str">
        <f ca="1">+IF(OFFSET('Sanitation Data'!$G$30,0,10*ROW('Sanitation Data'!G60))="","",OFFSET('Sanitation Data'!$G$30,0,10*ROW('Sanitation Data'!G60)))</f>
        <v/>
      </c>
      <c r="DC66" s="379" t="str">
        <f ca="1">+IF(OFFSET('Sanitation Data'!$G$31,0,10*ROW('Sanitation Data'!G60))="","",OFFSET('Sanitation Data'!$G$31,0,10*ROW('Sanitation Data'!G60)))</f>
        <v/>
      </c>
      <c r="DD66" s="379" t="str">
        <f ca="1">+IF(OFFSET('Sanitation Data'!$G$32,0,10*ROW('Sanitation Data'!G60))="","",OFFSET('Sanitation Data'!$G$32,0,10*ROW('Sanitation Data'!G60)))</f>
        <v/>
      </c>
      <c r="DE66" s="379" t="str">
        <f ca="1">+IF(OFFSET('Sanitation Data'!$H$28,0,10*ROW('Sanitation Data'!H60))="","",OFFSET('Sanitation Data'!$H$28,0,10*ROW('Sanitation Data'!H60)))</f>
        <v/>
      </c>
      <c r="DF66" s="379" t="str">
        <f ca="1">+IF(OFFSET('Sanitation Data'!$H$29,0,10*ROW('Sanitation Data'!H60))="","",OFFSET('Sanitation Data'!$H$29,0,10*ROW('Sanitation Data'!H60)))</f>
        <v/>
      </c>
      <c r="DG66" s="379" t="str">
        <f ca="1">+IF(OFFSET('Sanitation Data'!$H$30,0,10*ROW('Sanitation Data'!H60))="","",OFFSET('Sanitation Data'!$H$30,0,10*ROW('Sanitation Data'!H60)))</f>
        <v/>
      </c>
      <c r="DH66" s="379" t="str">
        <f ca="1">+IF(OFFSET('Sanitation Data'!$H$31,0,10*ROW('Sanitation Data'!H60))="","",OFFSET('Sanitation Data'!$H$31,0,10*ROW('Sanitation Data'!H60)))</f>
        <v/>
      </c>
      <c r="DI66" s="379" t="str">
        <f ca="1">+IF(OFFSET('Sanitation Data'!$H$32,0,10*ROW('Sanitation Data'!H60))="","",OFFSET('Sanitation Data'!$H$32,0,10*ROW('Sanitation Data'!H60)))</f>
        <v/>
      </c>
      <c r="DJ66" s="379" t="str">
        <f ca="1">+IF(OFFSET('Sanitation Data'!$I$28,0,10*ROW('Sanitation Data'!I60))="","",OFFSET('Sanitation Data'!$I$28,0,10*ROW('Sanitation Data'!I60)))</f>
        <v/>
      </c>
      <c r="DK66" s="379" t="str">
        <f ca="1">+IF(OFFSET('Sanitation Data'!$I$29,0,10*ROW('Sanitation Data'!I60))="","",OFFSET('Sanitation Data'!$I$29,0,10*ROW('Sanitation Data'!I60)))</f>
        <v/>
      </c>
      <c r="DL66" s="379" t="str">
        <f ca="1">+IF(OFFSET('Sanitation Data'!$I$30,0,10*ROW('Sanitation Data'!I60))="","",OFFSET('Sanitation Data'!$I$30,0,10*ROW('Sanitation Data'!I60)))</f>
        <v/>
      </c>
      <c r="DM66" s="379" t="str">
        <f ca="1">+IF(OFFSET('Sanitation Data'!$I$31,0,10*ROW('Sanitation Data'!I60))="","",OFFSET('Sanitation Data'!$I$31,0,10*ROW('Sanitation Data'!I60)))</f>
        <v/>
      </c>
      <c r="DN66" s="379" t="str">
        <f ca="1">+IF(OFFSET('Sanitation Data'!$I$32,0,10*ROW('Sanitation Data'!I60))="","",OFFSET('Sanitation Data'!$I$32,0,10*ROW('Sanitation Data'!I60)))</f>
        <v/>
      </c>
      <c r="DO66" s="379" t="str">
        <f ca="1">+IF(OFFSET('Hygiene Data'!$D$11,0,10*ROW('Hygiene Data'!D60))="","",OFFSET('Hygiene Data'!$D$11,0,10*ROW('Hygiene Data'!D60)))</f>
        <v/>
      </c>
      <c r="DP66" s="379" t="str">
        <f ca="1">+IF(OFFSET('Hygiene Data'!$D$12,0,10*ROW('Hygiene Data'!D60))="","",OFFSET('Hygiene Data'!$D$12,0,10*ROW('Hygiene Data'!D60)))</f>
        <v/>
      </c>
      <c r="DQ66" s="379" t="str">
        <f ca="1">+IF(OFFSET('Hygiene Data'!$D$13,0,10*ROW('Hygiene Data'!D60))="","",OFFSET('Hygiene Data'!$D$13,0,10*ROW('Hygiene Data'!D60)))</f>
        <v/>
      </c>
      <c r="DR66" s="379" t="str">
        <f ca="1">+IF(OFFSET('Hygiene Data'!$E$11,0,10*ROW('Hygiene Data'!E60))="","",OFFSET('Hygiene Data'!$E$11,0,10*ROW('Hygiene Data'!E60)))</f>
        <v/>
      </c>
      <c r="DS66" s="379" t="str">
        <f ca="1">+IF(OFFSET('Hygiene Data'!$E$12,0,10*ROW('Hygiene Data'!E60))="","",OFFSET('Hygiene Data'!$E$12,0,10*ROW('Hygiene Data'!E60)))</f>
        <v/>
      </c>
      <c r="DT66" s="379" t="str">
        <f ca="1">+IF(OFFSET('Hygiene Data'!$E$13,0,10*ROW('Hygiene Data'!E60))="","",OFFSET('Hygiene Data'!$E$13,0,10*ROW('Hygiene Data'!E60)))</f>
        <v/>
      </c>
      <c r="DU66" s="379" t="str">
        <f ca="1">+IF(OFFSET('Hygiene Data'!$F$11,0,10*ROW('Hygiene Data'!F60))="","",OFFSET('Hygiene Data'!$F$11,0,10*ROW('Hygiene Data'!F60)))</f>
        <v/>
      </c>
      <c r="DV66" s="379" t="str">
        <f ca="1">+IF(OFFSET('Hygiene Data'!$F$12,0,10*ROW('Hygiene Data'!F60))="","",OFFSET('Hygiene Data'!$F$12,0,10*ROW('Hygiene Data'!F60)))</f>
        <v/>
      </c>
      <c r="DW66" s="379" t="str">
        <f ca="1">+IF(OFFSET('Hygiene Data'!$F$13,0,10*ROW('Hygiene Data'!F60))="","",OFFSET('Hygiene Data'!$F$13,0,10*ROW('Hygiene Data'!F60)))</f>
        <v/>
      </c>
      <c r="DX66" s="379" t="str">
        <f ca="1">+IF(OFFSET('Hygiene Data'!$G$11,0,10*ROW('Hygiene Data'!G60))="","",OFFSET('Hygiene Data'!$G$11,0,10*ROW('Hygiene Data'!G60)))</f>
        <v/>
      </c>
      <c r="DY66" s="379" t="str">
        <f ca="1">+IF(OFFSET('Hygiene Data'!$G$12,0,10*ROW('Hygiene Data'!G60))="","",OFFSET('Hygiene Data'!$G$12,0,10*ROW('Hygiene Data'!G60)))</f>
        <v/>
      </c>
      <c r="DZ66" s="379" t="str">
        <f ca="1">+IF(OFFSET('Hygiene Data'!$G$13,0,10*ROW('Hygiene Data'!G60))="","",OFFSET('Hygiene Data'!$G$13,0,10*ROW('Hygiene Data'!G60)))</f>
        <v/>
      </c>
      <c r="EA66" s="379" t="str">
        <f ca="1">+IF(OFFSET('Hygiene Data'!$H$11,0,10*ROW('Hygiene Data'!H60))="","",OFFSET('Hygiene Data'!$H$11,0,10*ROW('Hygiene Data'!H60)))</f>
        <v/>
      </c>
      <c r="EB66" s="379" t="str">
        <f ca="1">+IF(OFFSET('Hygiene Data'!$H$12,0,10*ROW('Hygiene Data'!H60))="","",OFFSET('Hygiene Data'!$H$12,0,10*ROW('Hygiene Data'!H60)))</f>
        <v/>
      </c>
      <c r="EC66" s="379" t="str">
        <f ca="1">+IF(OFFSET('Hygiene Data'!$H$13,0,10*ROW('Hygiene Data'!H60))="","",OFFSET('Hygiene Data'!$H$13,0,10*ROW('Hygiene Data'!H60)))</f>
        <v/>
      </c>
      <c r="ED66" s="379" t="str">
        <f ca="1">+IF(OFFSET('Hygiene Data'!$I$11,0,10*ROW('Hygiene Data'!I60))="","",OFFSET('Hygiene Data'!$I$11,0,10*ROW('Hygiene Data'!I60)))</f>
        <v/>
      </c>
      <c r="EE66" s="379" t="str">
        <f ca="1">+IF(OFFSET('Hygiene Data'!$I$12,0,10*ROW('Hygiene Data'!I60))="","",OFFSET('Hygiene Data'!$I$12,0,10*ROW('Hygiene Data'!I60)))</f>
        <v/>
      </c>
      <c r="EF66" s="379" t="str">
        <f ca="1">+IF(OFFSET('Hygiene Data'!$I$13,0,10*ROW('Hygiene Data'!I60))="","",OFFSET('Hygiene Data'!$I$13,0,10*ROW('Hygiene Data'!I60)))</f>
        <v/>
      </c>
    </row>
    <row r="67" spans="1:136" x14ac:dyDescent="0.25">
      <c r="A67" s="488" t="str">
        <f ca="1">+IF(OFFSET('Water Data'!$B$2,0,10*ROW('Water Data'!E61))="","",OFFSET('Water Data'!$B$2,0,10*ROW('Water Data'!E61)))</f>
        <v/>
      </c>
      <c r="B67" s="48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5" t="str">
        <f t="shared" ca="1" si="0"/>
        <v/>
      </c>
      <c r="D67" s="51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9" t="str">
        <f ca="1">+IF(OFFSET('Water Data'!$D$27,0,10*ROW('Water Data'!D61))="","",OFFSET('Water Data'!$D$27,0,10*ROW('Water Data'!D61)))</f>
        <v/>
      </c>
      <c r="BT67" s="379" t="str">
        <f ca="1">+IF(OFFSET('Water Data'!$D$28,0,10*ROW('Water Data'!D61))="","",OFFSET('Water Data'!$D$28,0,10*ROW('Water Data'!D61)))</f>
        <v/>
      </c>
      <c r="BU67" s="379" t="str">
        <f ca="1">+IF(OFFSET('Water Data'!$D$29,0,10*ROW('Water Data'!D61))="","",OFFSET('Water Data'!$D$29,0,10*ROW('Water Data'!D61)))</f>
        <v/>
      </c>
      <c r="BV67" s="379" t="str">
        <f ca="1">+IF(OFFSET('Water Data'!$E$27,0,10*ROW('Water Data'!E61))="","",OFFSET('Water Data'!$E$27,0,10*ROW('Water Data'!E61)))</f>
        <v/>
      </c>
      <c r="BW67" s="379" t="str">
        <f ca="1">+IF(OFFSET('Water Data'!$E$28,0,10*ROW('Water Data'!E61))="","",OFFSET('Water Data'!$E$28,0,10*ROW('Water Data'!E61)))</f>
        <v/>
      </c>
      <c r="BX67" s="379" t="str">
        <f ca="1">+IF(OFFSET('Water Data'!$E$29,0,10*ROW('Water Data'!E61))="","",OFFSET('Water Data'!$E$29,0,10*ROW('Water Data'!E61)))</f>
        <v/>
      </c>
      <c r="BY67" s="379" t="str">
        <f ca="1">+IF(OFFSET('Water Data'!$F$27,0,10*ROW('Water Data'!F61))="","",OFFSET('Water Data'!$F$27,0,10*ROW('Water Data'!F61)))</f>
        <v/>
      </c>
      <c r="BZ67" s="379" t="str">
        <f ca="1">+IF(OFFSET('Water Data'!$F$28,0,10*ROW('Water Data'!F61))="","",OFFSET('Water Data'!$F$28,0,10*ROW('Water Data'!F61)))</f>
        <v/>
      </c>
      <c r="CA67" s="379" t="str">
        <f ca="1">+IF(OFFSET('Water Data'!$F$29,0,10*ROW('Water Data'!F61))="","",OFFSET('Water Data'!$F$29,0,10*ROW('Water Data'!F61)))</f>
        <v/>
      </c>
      <c r="CB67" s="379" t="str">
        <f ca="1">+IF(OFFSET('Water Data'!$G$27,0,10*ROW('Water Data'!G61))="","",OFFSET('Water Data'!$G$27,0,10*ROW('Water Data'!G61)))</f>
        <v/>
      </c>
      <c r="CC67" s="379" t="str">
        <f ca="1">+IF(OFFSET('Water Data'!$G$28,0,10*ROW('Water Data'!G61))="","",OFFSET('Water Data'!$G$28,0,10*ROW('Water Data'!G61)))</f>
        <v/>
      </c>
      <c r="CD67" s="379" t="str">
        <f ca="1">+IF(OFFSET('Water Data'!$G$29,0,10*ROW('Water Data'!G61))="","",OFFSET('Water Data'!$G$29,0,10*ROW('Water Data'!G61)))</f>
        <v/>
      </c>
      <c r="CE67" s="379" t="str">
        <f ca="1">+IF(OFFSET('Water Data'!$H$27,0,10*ROW('Water Data'!H61))="","",OFFSET('Water Data'!$H$27,0,10*ROW('Water Data'!H61)))</f>
        <v/>
      </c>
      <c r="CF67" s="379" t="str">
        <f ca="1">+IF(OFFSET('Water Data'!$H$28,0,10*ROW('Water Data'!H61))="","",OFFSET('Water Data'!$H$28,0,10*ROW('Water Data'!H61)))</f>
        <v/>
      </c>
      <c r="CG67" s="379" t="str">
        <f ca="1">+IF(OFFSET('Water Data'!$H$29,0,10*ROW('Water Data'!H61))="","",OFFSET('Water Data'!$H$29,0,10*ROW('Water Data'!H61)))</f>
        <v/>
      </c>
      <c r="CH67" s="379" t="str">
        <f ca="1">+IF(OFFSET('Water Data'!$I$27,0,10*ROW('Water Data'!I61))="","",OFFSET('Water Data'!$I$27,0,10*ROW('Water Data'!I61)))</f>
        <v/>
      </c>
      <c r="CI67" s="379" t="str">
        <f ca="1">+IF(OFFSET('Water Data'!$I$28,0,10*ROW('Water Data'!I61))="","",OFFSET('Water Data'!$I$28,0,10*ROW('Water Data'!I61)))</f>
        <v/>
      </c>
      <c r="CJ67" s="379" t="str">
        <f ca="1">+IF(OFFSET('Water Data'!$I$29,0,10*ROW('Water Data'!I61))="","",OFFSET('Water Data'!$I$29,0,10*ROW('Water Data'!I61)))</f>
        <v/>
      </c>
      <c r="CK67" s="379" t="str">
        <f ca="1">+IF(OFFSET('Sanitation Data'!$D$28,0,10*ROW('Sanitation Data'!D61))="","",OFFSET('Sanitation Data'!$D$28,0,10*ROW('Sanitation Data'!D61)))</f>
        <v/>
      </c>
      <c r="CL67" s="379" t="str">
        <f ca="1">+IF(OFFSET('Sanitation Data'!$D$29,0,10*ROW('Sanitation Data'!D61))="","",OFFSET('Sanitation Data'!$D$29,0,10*ROW('Sanitation Data'!D61)))</f>
        <v/>
      </c>
      <c r="CM67" s="379" t="str">
        <f ca="1">+IF(OFFSET('Sanitation Data'!$D$30,0,10*ROW('Sanitation Data'!D61))="","",OFFSET('Sanitation Data'!$D$30,0,10*ROW('Sanitation Data'!D61)))</f>
        <v/>
      </c>
      <c r="CN67" s="379" t="str">
        <f ca="1">+IF(OFFSET('Sanitation Data'!$D$31,0,10*ROW('Sanitation Data'!D61))="","",OFFSET('Sanitation Data'!$D$31,0,10*ROW('Sanitation Data'!D61)))</f>
        <v/>
      </c>
      <c r="CO67" s="379" t="str">
        <f ca="1">+IF(OFFSET('Sanitation Data'!$D$32,0,10*ROW('Sanitation Data'!D61))="","",OFFSET('Sanitation Data'!$D$32,0,10*ROW('Sanitation Data'!D61)))</f>
        <v/>
      </c>
      <c r="CP67" s="379" t="str">
        <f ca="1">+IF(OFFSET('Sanitation Data'!$E$28,0,10*ROW('Sanitation Data'!E61))="","",OFFSET('Sanitation Data'!$E$28,0,10*ROW('Sanitation Data'!E61)))</f>
        <v/>
      </c>
      <c r="CQ67" s="379" t="str">
        <f ca="1">+IF(OFFSET('Sanitation Data'!$E$29,0,10*ROW('Sanitation Data'!E61))="","",OFFSET('Sanitation Data'!$E$29,0,10*ROW('Sanitation Data'!E61)))</f>
        <v/>
      </c>
      <c r="CR67" s="379" t="str">
        <f ca="1">+IF(OFFSET('Sanitation Data'!$E$30,0,10*ROW('Sanitation Data'!E61))="","",OFFSET('Sanitation Data'!$E$30,0,10*ROW('Sanitation Data'!E61)))</f>
        <v/>
      </c>
      <c r="CS67" s="379" t="str">
        <f ca="1">+IF(OFFSET('Sanitation Data'!$E$31,0,10*ROW('Sanitation Data'!E61))="","",OFFSET('Sanitation Data'!$E$31,0,10*ROW('Sanitation Data'!E61)))</f>
        <v/>
      </c>
      <c r="CT67" s="379" t="str">
        <f ca="1">+IF(OFFSET('Sanitation Data'!$E$32,0,10*ROW('Sanitation Data'!E61))="","",OFFSET('Sanitation Data'!$E$32,0,10*ROW('Sanitation Data'!E61)))</f>
        <v/>
      </c>
      <c r="CU67" s="379" t="str">
        <f ca="1">+IF(OFFSET('Sanitation Data'!$F$28,0,10*ROW('Sanitation Data'!F61))="","",OFFSET('Sanitation Data'!$F$28,0,10*ROW('Sanitation Data'!F61)))</f>
        <v/>
      </c>
      <c r="CV67" s="379" t="str">
        <f ca="1">+IF(OFFSET('Sanitation Data'!$F$29,0,10*ROW('Sanitation Data'!F61))="","",OFFSET('Sanitation Data'!$F$29,0,10*ROW('Sanitation Data'!F61)))</f>
        <v/>
      </c>
      <c r="CW67" s="379" t="str">
        <f ca="1">+IF(OFFSET('Sanitation Data'!$F$30,0,10*ROW('Sanitation Data'!F61))="","",OFFSET('Sanitation Data'!$F$30,0,10*ROW('Sanitation Data'!F61)))</f>
        <v/>
      </c>
      <c r="CX67" s="379" t="str">
        <f ca="1">+IF(OFFSET('Sanitation Data'!$F$31,0,10*ROW('Sanitation Data'!F61))="","",OFFSET('Sanitation Data'!$F$31,0,10*ROW('Sanitation Data'!F61)))</f>
        <v/>
      </c>
      <c r="CY67" s="379" t="str">
        <f ca="1">+IF(OFFSET('Sanitation Data'!$F$32,0,10*ROW('Sanitation Data'!F61))="","",OFFSET('Sanitation Data'!$F$32,0,10*ROW('Sanitation Data'!F61)))</f>
        <v/>
      </c>
      <c r="CZ67" s="379" t="str">
        <f ca="1">+IF(OFFSET('Sanitation Data'!$G$28,0,10*ROW('Sanitation Data'!G61))="","",OFFSET('Sanitation Data'!$G$28,0,10*ROW('Sanitation Data'!G61)))</f>
        <v/>
      </c>
      <c r="DA67" s="379" t="str">
        <f ca="1">+IF(OFFSET('Sanitation Data'!$G$29,0,10*ROW('Sanitation Data'!G61))="","",OFFSET('Sanitation Data'!$G$29,0,10*ROW('Sanitation Data'!G61)))</f>
        <v/>
      </c>
      <c r="DB67" s="379" t="str">
        <f ca="1">+IF(OFFSET('Sanitation Data'!$G$30,0,10*ROW('Sanitation Data'!G61))="","",OFFSET('Sanitation Data'!$G$30,0,10*ROW('Sanitation Data'!G61)))</f>
        <v/>
      </c>
      <c r="DC67" s="379" t="str">
        <f ca="1">+IF(OFFSET('Sanitation Data'!$G$31,0,10*ROW('Sanitation Data'!G61))="","",OFFSET('Sanitation Data'!$G$31,0,10*ROW('Sanitation Data'!G61)))</f>
        <v/>
      </c>
      <c r="DD67" s="379" t="str">
        <f ca="1">+IF(OFFSET('Sanitation Data'!$G$32,0,10*ROW('Sanitation Data'!G61))="","",OFFSET('Sanitation Data'!$G$32,0,10*ROW('Sanitation Data'!G61)))</f>
        <v/>
      </c>
      <c r="DE67" s="379" t="str">
        <f ca="1">+IF(OFFSET('Sanitation Data'!$H$28,0,10*ROW('Sanitation Data'!H61))="","",OFFSET('Sanitation Data'!$H$28,0,10*ROW('Sanitation Data'!H61)))</f>
        <v/>
      </c>
      <c r="DF67" s="379" t="str">
        <f ca="1">+IF(OFFSET('Sanitation Data'!$H$29,0,10*ROW('Sanitation Data'!H61))="","",OFFSET('Sanitation Data'!$H$29,0,10*ROW('Sanitation Data'!H61)))</f>
        <v/>
      </c>
      <c r="DG67" s="379" t="str">
        <f ca="1">+IF(OFFSET('Sanitation Data'!$H$30,0,10*ROW('Sanitation Data'!H61))="","",OFFSET('Sanitation Data'!$H$30,0,10*ROW('Sanitation Data'!H61)))</f>
        <v/>
      </c>
      <c r="DH67" s="379" t="str">
        <f ca="1">+IF(OFFSET('Sanitation Data'!$H$31,0,10*ROW('Sanitation Data'!H61))="","",OFFSET('Sanitation Data'!$H$31,0,10*ROW('Sanitation Data'!H61)))</f>
        <v/>
      </c>
      <c r="DI67" s="379" t="str">
        <f ca="1">+IF(OFFSET('Sanitation Data'!$H$32,0,10*ROW('Sanitation Data'!H61))="","",OFFSET('Sanitation Data'!$H$32,0,10*ROW('Sanitation Data'!H61)))</f>
        <v/>
      </c>
      <c r="DJ67" s="379" t="str">
        <f ca="1">+IF(OFFSET('Sanitation Data'!$I$28,0,10*ROW('Sanitation Data'!I61))="","",OFFSET('Sanitation Data'!$I$28,0,10*ROW('Sanitation Data'!I61)))</f>
        <v/>
      </c>
      <c r="DK67" s="379" t="str">
        <f ca="1">+IF(OFFSET('Sanitation Data'!$I$29,0,10*ROW('Sanitation Data'!I61))="","",OFFSET('Sanitation Data'!$I$29,0,10*ROW('Sanitation Data'!I61)))</f>
        <v/>
      </c>
      <c r="DL67" s="379" t="str">
        <f ca="1">+IF(OFFSET('Sanitation Data'!$I$30,0,10*ROW('Sanitation Data'!I61))="","",OFFSET('Sanitation Data'!$I$30,0,10*ROW('Sanitation Data'!I61)))</f>
        <v/>
      </c>
      <c r="DM67" s="379" t="str">
        <f ca="1">+IF(OFFSET('Sanitation Data'!$I$31,0,10*ROW('Sanitation Data'!I61))="","",OFFSET('Sanitation Data'!$I$31,0,10*ROW('Sanitation Data'!I61)))</f>
        <v/>
      </c>
      <c r="DN67" s="379" t="str">
        <f ca="1">+IF(OFFSET('Sanitation Data'!$I$32,0,10*ROW('Sanitation Data'!I61))="","",OFFSET('Sanitation Data'!$I$32,0,10*ROW('Sanitation Data'!I61)))</f>
        <v/>
      </c>
      <c r="DO67" s="379" t="str">
        <f ca="1">+IF(OFFSET('Hygiene Data'!$D$11,0,10*ROW('Hygiene Data'!D61))="","",OFFSET('Hygiene Data'!$D$11,0,10*ROW('Hygiene Data'!D61)))</f>
        <v/>
      </c>
      <c r="DP67" s="379" t="str">
        <f ca="1">+IF(OFFSET('Hygiene Data'!$D$12,0,10*ROW('Hygiene Data'!D61))="","",OFFSET('Hygiene Data'!$D$12,0,10*ROW('Hygiene Data'!D61)))</f>
        <v/>
      </c>
      <c r="DQ67" s="379" t="str">
        <f ca="1">+IF(OFFSET('Hygiene Data'!$D$13,0,10*ROW('Hygiene Data'!D61))="","",OFFSET('Hygiene Data'!$D$13,0,10*ROW('Hygiene Data'!D61)))</f>
        <v/>
      </c>
      <c r="DR67" s="379" t="str">
        <f ca="1">+IF(OFFSET('Hygiene Data'!$E$11,0,10*ROW('Hygiene Data'!E61))="","",OFFSET('Hygiene Data'!$E$11,0,10*ROW('Hygiene Data'!E61)))</f>
        <v/>
      </c>
      <c r="DS67" s="379" t="str">
        <f ca="1">+IF(OFFSET('Hygiene Data'!$E$12,0,10*ROW('Hygiene Data'!E61))="","",OFFSET('Hygiene Data'!$E$12,0,10*ROW('Hygiene Data'!E61)))</f>
        <v/>
      </c>
      <c r="DT67" s="379" t="str">
        <f ca="1">+IF(OFFSET('Hygiene Data'!$E$13,0,10*ROW('Hygiene Data'!E61))="","",OFFSET('Hygiene Data'!$E$13,0,10*ROW('Hygiene Data'!E61)))</f>
        <v/>
      </c>
      <c r="DU67" s="379" t="str">
        <f ca="1">+IF(OFFSET('Hygiene Data'!$F$11,0,10*ROW('Hygiene Data'!F61))="","",OFFSET('Hygiene Data'!$F$11,0,10*ROW('Hygiene Data'!F61)))</f>
        <v/>
      </c>
      <c r="DV67" s="379" t="str">
        <f ca="1">+IF(OFFSET('Hygiene Data'!$F$12,0,10*ROW('Hygiene Data'!F61))="","",OFFSET('Hygiene Data'!$F$12,0,10*ROW('Hygiene Data'!F61)))</f>
        <v/>
      </c>
      <c r="DW67" s="379" t="str">
        <f ca="1">+IF(OFFSET('Hygiene Data'!$F$13,0,10*ROW('Hygiene Data'!F61))="","",OFFSET('Hygiene Data'!$F$13,0,10*ROW('Hygiene Data'!F61)))</f>
        <v/>
      </c>
      <c r="DX67" s="379" t="str">
        <f ca="1">+IF(OFFSET('Hygiene Data'!$G$11,0,10*ROW('Hygiene Data'!G61))="","",OFFSET('Hygiene Data'!$G$11,0,10*ROW('Hygiene Data'!G61)))</f>
        <v/>
      </c>
      <c r="DY67" s="379" t="str">
        <f ca="1">+IF(OFFSET('Hygiene Data'!$G$12,0,10*ROW('Hygiene Data'!G61))="","",OFFSET('Hygiene Data'!$G$12,0,10*ROW('Hygiene Data'!G61)))</f>
        <v/>
      </c>
      <c r="DZ67" s="379" t="str">
        <f ca="1">+IF(OFFSET('Hygiene Data'!$G$13,0,10*ROW('Hygiene Data'!G61))="","",OFFSET('Hygiene Data'!$G$13,0,10*ROW('Hygiene Data'!G61)))</f>
        <v/>
      </c>
      <c r="EA67" s="379" t="str">
        <f ca="1">+IF(OFFSET('Hygiene Data'!$H$11,0,10*ROW('Hygiene Data'!H61))="","",OFFSET('Hygiene Data'!$H$11,0,10*ROW('Hygiene Data'!H61)))</f>
        <v/>
      </c>
      <c r="EB67" s="379" t="str">
        <f ca="1">+IF(OFFSET('Hygiene Data'!$H$12,0,10*ROW('Hygiene Data'!H61))="","",OFFSET('Hygiene Data'!$H$12,0,10*ROW('Hygiene Data'!H61)))</f>
        <v/>
      </c>
      <c r="EC67" s="379" t="str">
        <f ca="1">+IF(OFFSET('Hygiene Data'!$H$13,0,10*ROW('Hygiene Data'!H61))="","",OFFSET('Hygiene Data'!$H$13,0,10*ROW('Hygiene Data'!H61)))</f>
        <v/>
      </c>
      <c r="ED67" s="379" t="str">
        <f ca="1">+IF(OFFSET('Hygiene Data'!$I$11,0,10*ROW('Hygiene Data'!I61))="","",OFFSET('Hygiene Data'!$I$11,0,10*ROW('Hygiene Data'!I61)))</f>
        <v/>
      </c>
      <c r="EE67" s="379" t="str">
        <f ca="1">+IF(OFFSET('Hygiene Data'!$I$12,0,10*ROW('Hygiene Data'!I61))="","",OFFSET('Hygiene Data'!$I$12,0,10*ROW('Hygiene Data'!I61)))</f>
        <v/>
      </c>
      <c r="EF67" s="379" t="str">
        <f ca="1">+IF(OFFSET('Hygiene Data'!$I$13,0,10*ROW('Hygiene Data'!I61))="","",OFFSET('Hygiene Data'!$I$13,0,10*ROW('Hygiene Data'!I61)))</f>
        <v/>
      </c>
    </row>
    <row r="68" spans="1:136" x14ac:dyDescent="0.25">
      <c r="A68" s="488" t="str">
        <f ca="1">+IF(OFFSET('Water Data'!$B$2,0,10*ROW('Water Data'!E62))="","",OFFSET('Water Data'!$B$2,0,10*ROW('Water Data'!E62)))</f>
        <v/>
      </c>
      <c r="B68" s="48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5" t="str">
        <f t="shared" ca="1" si="0"/>
        <v/>
      </c>
      <c r="D68" s="51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9" t="str">
        <f ca="1">+IF(OFFSET('Water Data'!$D$27,0,10*ROW('Water Data'!D62))="","",OFFSET('Water Data'!$D$27,0,10*ROW('Water Data'!D62)))</f>
        <v/>
      </c>
      <c r="BT68" s="379" t="str">
        <f ca="1">+IF(OFFSET('Water Data'!$D$28,0,10*ROW('Water Data'!D62))="","",OFFSET('Water Data'!$D$28,0,10*ROW('Water Data'!D62)))</f>
        <v/>
      </c>
      <c r="BU68" s="379" t="str">
        <f ca="1">+IF(OFFSET('Water Data'!$D$29,0,10*ROW('Water Data'!D62))="","",OFFSET('Water Data'!$D$29,0,10*ROW('Water Data'!D62)))</f>
        <v/>
      </c>
      <c r="BV68" s="379" t="str">
        <f ca="1">+IF(OFFSET('Water Data'!$E$27,0,10*ROW('Water Data'!E62))="","",OFFSET('Water Data'!$E$27,0,10*ROW('Water Data'!E62)))</f>
        <v/>
      </c>
      <c r="BW68" s="379" t="str">
        <f ca="1">+IF(OFFSET('Water Data'!$E$28,0,10*ROW('Water Data'!E62))="","",OFFSET('Water Data'!$E$28,0,10*ROW('Water Data'!E62)))</f>
        <v/>
      </c>
      <c r="BX68" s="379" t="str">
        <f ca="1">+IF(OFFSET('Water Data'!$E$29,0,10*ROW('Water Data'!E62))="","",OFFSET('Water Data'!$E$29,0,10*ROW('Water Data'!E62)))</f>
        <v/>
      </c>
      <c r="BY68" s="379" t="str">
        <f ca="1">+IF(OFFSET('Water Data'!$F$27,0,10*ROW('Water Data'!F62))="","",OFFSET('Water Data'!$F$27,0,10*ROW('Water Data'!F62)))</f>
        <v/>
      </c>
      <c r="BZ68" s="379" t="str">
        <f ca="1">+IF(OFFSET('Water Data'!$F$28,0,10*ROW('Water Data'!F62))="","",OFFSET('Water Data'!$F$28,0,10*ROW('Water Data'!F62)))</f>
        <v/>
      </c>
      <c r="CA68" s="379" t="str">
        <f ca="1">+IF(OFFSET('Water Data'!$F$29,0,10*ROW('Water Data'!F62))="","",OFFSET('Water Data'!$F$29,0,10*ROW('Water Data'!F62)))</f>
        <v/>
      </c>
      <c r="CB68" s="379" t="str">
        <f ca="1">+IF(OFFSET('Water Data'!$G$27,0,10*ROW('Water Data'!G62))="","",OFFSET('Water Data'!$G$27,0,10*ROW('Water Data'!G62)))</f>
        <v/>
      </c>
      <c r="CC68" s="379" t="str">
        <f ca="1">+IF(OFFSET('Water Data'!$G$28,0,10*ROW('Water Data'!G62))="","",OFFSET('Water Data'!$G$28,0,10*ROW('Water Data'!G62)))</f>
        <v/>
      </c>
      <c r="CD68" s="379" t="str">
        <f ca="1">+IF(OFFSET('Water Data'!$G$29,0,10*ROW('Water Data'!G62))="","",OFFSET('Water Data'!$G$29,0,10*ROW('Water Data'!G62)))</f>
        <v/>
      </c>
      <c r="CE68" s="379" t="str">
        <f ca="1">+IF(OFFSET('Water Data'!$H$27,0,10*ROW('Water Data'!H62))="","",OFFSET('Water Data'!$H$27,0,10*ROW('Water Data'!H62)))</f>
        <v/>
      </c>
      <c r="CF68" s="379" t="str">
        <f ca="1">+IF(OFFSET('Water Data'!$H$28,0,10*ROW('Water Data'!H62))="","",OFFSET('Water Data'!$H$28,0,10*ROW('Water Data'!H62)))</f>
        <v/>
      </c>
      <c r="CG68" s="379" t="str">
        <f ca="1">+IF(OFFSET('Water Data'!$H$29,0,10*ROW('Water Data'!H62))="","",OFFSET('Water Data'!$H$29,0,10*ROW('Water Data'!H62)))</f>
        <v/>
      </c>
      <c r="CH68" s="379" t="str">
        <f ca="1">+IF(OFFSET('Water Data'!$I$27,0,10*ROW('Water Data'!I62))="","",OFFSET('Water Data'!$I$27,0,10*ROW('Water Data'!I62)))</f>
        <v/>
      </c>
      <c r="CI68" s="379" t="str">
        <f ca="1">+IF(OFFSET('Water Data'!$I$28,0,10*ROW('Water Data'!I62))="","",OFFSET('Water Data'!$I$28,0,10*ROW('Water Data'!I62)))</f>
        <v/>
      </c>
      <c r="CJ68" s="379" t="str">
        <f ca="1">+IF(OFFSET('Water Data'!$I$29,0,10*ROW('Water Data'!I62))="","",OFFSET('Water Data'!$I$29,0,10*ROW('Water Data'!I62)))</f>
        <v/>
      </c>
      <c r="CK68" s="379" t="str">
        <f ca="1">+IF(OFFSET('Sanitation Data'!$D$28,0,10*ROW('Sanitation Data'!D62))="","",OFFSET('Sanitation Data'!$D$28,0,10*ROW('Sanitation Data'!D62)))</f>
        <v/>
      </c>
      <c r="CL68" s="379" t="str">
        <f ca="1">+IF(OFFSET('Sanitation Data'!$D$29,0,10*ROW('Sanitation Data'!D62))="","",OFFSET('Sanitation Data'!$D$29,0,10*ROW('Sanitation Data'!D62)))</f>
        <v/>
      </c>
      <c r="CM68" s="379" t="str">
        <f ca="1">+IF(OFFSET('Sanitation Data'!$D$30,0,10*ROW('Sanitation Data'!D62))="","",OFFSET('Sanitation Data'!$D$30,0,10*ROW('Sanitation Data'!D62)))</f>
        <v/>
      </c>
      <c r="CN68" s="379" t="str">
        <f ca="1">+IF(OFFSET('Sanitation Data'!$D$31,0,10*ROW('Sanitation Data'!D62))="","",OFFSET('Sanitation Data'!$D$31,0,10*ROW('Sanitation Data'!D62)))</f>
        <v/>
      </c>
      <c r="CO68" s="379" t="str">
        <f ca="1">+IF(OFFSET('Sanitation Data'!$D$32,0,10*ROW('Sanitation Data'!D62))="","",OFFSET('Sanitation Data'!$D$32,0,10*ROW('Sanitation Data'!D62)))</f>
        <v/>
      </c>
      <c r="CP68" s="379" t="str">
        <f ca="1">+IF(OFFSET('Sanitation Data'!$E$28,0,10*ROW('Sanitation Data'!E62))="","",OFFSET('Sanitation Data'!$E$28,0,10*ROW('Sanitation Data'!E62)))</f>
        <v/>
      </c>
      <c r="CQ68" s="379" t="str">
        <f ca="1">+IF(OFFSET('Sanitation Data'!$E$29,0,10*ROW('Sanitation Data'!E62))="","",OFFSET('Sanitation Data'!$E$29,0,10*ROW('Sanitation Data'!E62)))</f>
        <v/>
      </c>
      <c r="CR68" s="379" t="str">
        <f ca="1">+IF(OFFSET('Sanitation Data'!$E$30,0,10*ROW('Sanitation Data'!E62))="","",OFFSET('Sanitation Data'!$E$30,0,10*ROW('Sanitation Data'!E62)))</f>
        <v/>
      </c>
      <c r="CS68" s="379" t="str">
        <f ca="1">+IF(OFFSET('Sanitation Data'!$E$31,0,10*ROW('Sanitation Data'!E62))="","",OFFSET('Sanitation Data'!$E$31,0,10*ROW('Sanitation Data'!E62)))</f>
        <v/>
      </c>
      <c r="CT68" s="379" t="str">
        <f ca="1">+IF(OFFSET('Sanitation Data'!$E$32,0,10*ROW('Sanitation Data'!E62))="","",OFFSET('Sanitation Data'!$E$32,0,10*ROW('Sanitation Data'!E62)))</f>
        <v/>
      </c>
      <c r="CU68" s="379" t="str">
        <f ca="1">+IF(OFFSET('Sanitation Data'!$F$28,0,10*ROW('Sanitation Data'!F62))="","",OFFSET('Sanitation Data'!$F$28,0,10*ROW('Sanitation Data'!F62)))</f>
        <v/>
      </c>
      <c r="CV68" s="379" t="str">
        <f ca="1">+IF(OFFSET('Sanitation Data'!$F$29,0,10*ROW('Sanitation Data'!F62))="","",OFFSET('Sanitation Data'!$F$29,0,10*ROW('Sanitation Data'!F62)))</f>
        <v/>
      </c>
      <c r="CW68" s="379" t="str">
        <f ca="1">+IF(OFFSET('Sanitation Data'!$F$30,0,10*ROW('Sanitation Data'!F62))="","",OFFSET('Sanitation Data'!$F$30,0,10*ROW('Sanitation Data'!F62)))</f>
        <v/>
      </c>
      <c r="CX68" s="379" t="str">
        <f ca="1">+IF(OFFSET('Sanitation Data'!$F$31,0,10*ROW('Sanitation Data'!F62))="","",OFFSET('Sanitation Data'!$F$31,0,10*ROW('Sanitation Data'!F62)))</f>
        <v/>
      </c>
      <c r="CY68" s="379" t="str">
        <f ca="1">+IF(OFFSET('Sanitation Data'!$F$32,0,10*ROW('Sanitation Data'!F62))="","",OFFSET('Sanitation Data'!$F$32,0,10*ROW('Sanitation Data'!F62)))</f>
        <v/>
      </c>
      <c r="CZ68" s="379" t="str">
        <f ca="1">+IF(OFFSET('Sanitation Data'!$G$28,0,10*ROW('Sanitation Data'!G62))="","",OFFSET('Sanitation Data'!$G$28,0,10*ROW('Sanitation Data'!G62)))</f>
        <v/>
      </c>
      <c r="DA68" s="379" t="str">
        <f ca="1">+IF(OFFSET('Sanitation Data'!$G$29,0,10*ROW('Sanitation Data'!G62))="","",OFFSET('Sanitation Data'!$G$29,0,10*ROW('Sanitation Data'!G62)))</f>
        <v/>
      </c>
      <c r="DB68" s="379" t="str">
        <f ca="1">+IF(OFFSET('Sanitation Data'!$G$30,0,10*ROW('Sanitation Data'!G62))="","",OFFSET('Sanitation Data'!$G$30,0,10*ROW('Sanitation Data'!G62)))</f>
        <v/>
      </c>
      <c r="DC68" s="379" t="str">
        <f ca="1">+IF(OFFSET('Sanitation Data'!$G$31,0,10*ROW('Sanitation Data'!G62))="","",OFFSET('Sanitation Data'!$G$31,0,10*ROW('Sanitation Data'!G62)))</f>
        <v/>
      </c>
      <c r="DD68" s="379" t="str">
        <f ca="1">+IF(OFFSET('Sanitation Data'!$G$32,0,10*ROW('Sanitation Data'!G62))="","",OFFSET('Sanitation Data'!$G$32,0,10*ROW('Sanitation Data'!G62)))</f>
        <v/>
      </c>
      <c r="DE68" s="379" t="str">
        <f ca="1">+IF(OFFSET('Sanitation Data'!$H$28,0,10*ROW('Sanitation Data'!H62))="","",OFFSET('Sanitation Data'!$H$28,0,10*ROW('Sanitation Data'!H62)))</f>
        <v/>
      </c>
      <c r="DF68" s="379" t="str">
        <f ca="1">+IF(OFFSET('Sanitation Data'!$H$29,0,10*ROW('Sanitation Data'!H62))="","",OFFSET('Sanitation Data'!$H$29,0,10*ROW('Sanitation Data'!H62)))</f>
        <v/>
      </c>
      <c r="DG68" s="379" t="str">
        <f ca="1">+IF(OFFSET('Sanitation Data'!$H$30,0,10*ROW('Sanitation Data'!H62))="","",OFFSET('Sanitation Data'!$H$30,0,10*ROW('Sanitation Data'!H62)))</f>
        <v/>
      </c>
      <c r="DH68" s="379" t="str">
        <f ca="1">+IF(OFFSET('Sanitation Data'!$H$31,0,10*ROW('Sanitation Data'!H62))="","",OFFSET('Sanitation Data'!$H$31,0,10*ROW('Sanitation Data'!H62)))</f>
        <v/>
      </c>
      <c r="DI68" s="379" t="str">
        <f ca="1">+IF(OFFSET('Sanitation Data'!$H$32,0,10*ROW('Sanitation Data'!H62))="","",OFFSET('Sanitation Data'!$H$32,0,10*ROW('Sanitation Data'!H62)))</f>
        <v/>
      </c>
      <c r="DJ68" s="379" t="str">
        <f ca="1">+IF(OFFSET('Sanitation Data'!$I$28,0,10*ROW('Sanitation Data'!I62))="","",OFFSET('Sanitation Data'!$I$28,0,10*ROW('Sanitation Data'!I62)))</f>
        <v/>
      </c>
      <c r="DK68" s="379" t="str">
        <f ca="1">+IF(OFFSET('Sanitation Data'!$I$29,0,10*ROW('Sanitation Data'!I62))="","",OFFSET('Sanitation Data'!$I$29,0,10*ROW('Sanitation Data'!I62)))</f>
        <v/>
      </c>
      <c r="DL68" s="379" t="str">
        <f ca="1">+IF(OFFSET('Sanitation Data'!$I$30,0,10*ROW('Sanitation Data'!I62))="","",OFFSET('Sanitation Data'!$I$30,0,10*ROW('Sanitation Data'!I62)))</f>
        <v/>
      </c>
      <c r="DM68" s="379" t="str">
        <f ca="1">+IF(OFFSET('Sanitation Data'!$I$31,0,10*ROW('Sanitation Data'!I62))="","",OFFSET('Sanitation Data'!$I$31,0,10*ROW('Sanitation Data'!I62)))</f>
        <v/>
      </c>
      <c r="DN68" s="379" t="str">
        <f ca="1">+IF(OFFSET('Sanitation Data'!$I$32,0,10*ROW('Sanitation Data'!I62))="","",OFFSET('Sanitation Data'!$I$32,0,10*ROW('Sanitation Data'!I62)))</f>
        <v/>
      </c>
      <c r="DO68" s="379" t="str">
        <f ca="1">+IF(OFFSET('Hygiene Data'!$D$11,0,10*ROW('Hygiene Data'!D62))="","",OFFSET('Hygiene Data'!$D$11,0,10*ROW('Hygiene Data'!D62)))</f>
        <v/>
      </c>
      <c r="DP68" s="379" t="str">
        <f ca="1">+IF(OFFSET('Hygiene Data'!$D$12,0,10*ROW('Hygiene Data'!D62))="","",OFFSET('Hygiene Data'!$D$12,0,10*ROW('Hygiene Data'!D62)))</f>
        <v/>
      </c>
      <c r="DQ68" s="379" t="str">
        <f ca="1">+IF(OFFSET('Hygiene Data'!$D$13,0,10*ROW('Hygiene Data'!D62))="","",OFFSET('Hygiene Data'!$D$13,0,10*ROW('Hygiene Data'!D62)))</f>
        <v/>
      </c>
      <c r="DR68" s="379" t="str">
        <f ca="1">+IF(OFFSET('Hygiene Data'!$E$11,0,10*ROW('Hygiene Data'!E62))="","",OFFSET('Hygiene Data'!$E$11,0,10*ROW('Hygiene Data'!E62)))</f>
        <v/>
      </c>
      <c r="DS68" s="379" t="str">
        <f ca="1">+IF(OFFSET('Hygiene Data'!$E$12,0,10*ROW('Hygiene Data'!E62))="","",OFFSET('Hygiene Data'!$E$12,0,10*ROW('Hygiene Data'!E62)))</f>
        <v/>
      </c>
      <c r="DT68" s="379" t="str">
        <f ca="1">+IF(OFFSET('Hygiene Data'!$E$13,0,10*ROW('Hygiene Data'!E62))="","",OFFSET('Hygiene Data'!$E$13,0,10*ROW('Hygiene Data'!E62)))</f>
        <v/>
      </c>
      <c r="DU68" s="379" t="str">
        <f ca="1">+IF(OFFSET('Hygiene Data'!$F$11,0,10*ROW('Hygiene Data'!F62))="","",OFFSET('Hygiene Data'!$F$11,0,10*ROW('Hygiene Data'!F62)))</f>
        <v/>
      </c>
      <c r="DV68" s="379" t="str">
        <f ca="1">+IF(OFFSET('Hygiene Data'!$F$12,0,10*ROW('Hygiene Data'!F62))="","",OFFSET('Hygiene Data'!$F$12,0,10*ROW('Hygiene Data'!F62)))</f>
        <v/>
      </c>
      <c r="DW68" s="379" t="str">
        <f ca="1">+IF(OFFSET('Hygiene Data'!$F$13,0,10*ROW('Hygiene Data'!F62))="","",OFFSET('Hygiene Data'!$F$13,0,10*ROW('Hygiene Data'!F62)))</f>
        <v/>
      </c>
      <c r="DX68" s="379" t="str">
        <f ca="1">+IF(OFFSET('Hygiene Data'!$G$11,0,10*ROW('Hygiene Data'!G62))="","",OFFSET('Hygiene Data'!$G$11,0,10*ROW('Hygiene Data'!G62)))</f>
        <v/>
      </c>
      <c r="DY68" s="379" t="str">
        <f ca="1">+IF(OFFSET('Hygiene Data'!$G$12,0,10*ROW('Hygiene Data'!G62))="","",OFFSET('Hygiene Data'!$G$12,0,10*ROW('Hygiene Data'!G62)))</f>
        <v/>
      </c>
      <c r="DZ68" s="379" t="str">
        <f ca="1">+IF(OFFSET('Hygiene Data'!$G$13,0,10*ROW('Hygiene Data'!G62))="","",OFFSET('Hygiene Data'!$G$13,0,10*ROW('Hygiene Data'!G62)))</f>
        <v/>
      </c>
      <c r="EA68" s="379" t="str">
        <f ca="1">+IF(OFFSET('Hygiene Data'!$H$11,0,10*ROW('Hygiene Data'!H62))="","",OFFSET('Hygiene Data'!$H$11,0,10*ROW('Hygiene Data'!H62)))</f>
        <v/>
      </c>
      <c r="EB68" s="379" t="str">
        <f ca="1">+IF(OFFSET('Hygiene Data'!$H$12,0,10*ROW('Hygiene Data'!H62))="","",OFFSET('Hygiene Data'!$H$12,0,10*ROW('Hygiene Data'!H62)))</f>
        <v/>
      </c>
      <c r="EC68" s="379" t="str">
        <f ca="1">+IF(OFFSET('Hygiene Data'!$H$13,0,10*ROW('Hygiene Data'!H62))="","",OFFSET('Hygiene Data'!$H$13,0,10*ROW('Hygiene Data'!H62)))</f>
        <v/>
      </c>
      <c r="ED68" s="379" t="str">
        <f ca="1">+IF(OFFSET('Hygiene Data'!$I$11,0,10*ROW('Hygiene Data'!I62))="","",OFFSET('Hygiene Data'!$I$11,0,10*ROW('Hygiene Data'!I62)))</f>
        <v/>
      </c>
      <c r="EE68" s="379" t="str">
        <f ca="1">+IF(OFFSET('Hygiene Data'!$I$12,0,10*ROW('Hygiene Data'!I62))="","",OFFSET('Hygiene Data'!$I$12,0,10*ROW('Hygiene Data'!I62)))</f>
        <v/>
      </c>
      <c r="EF68" s="379" t="str">
        <f ca="1">+IF(OFFSET('Hygiene Data'!$I$13,0,10*ROW('Hygiene Data'!I62))="","",OFFSET('Hygiene Data'!$I$13,0,10*ROW('Hygiene Data'!I62)))</f>
        <v/>
      </c>
    </row>
    <row r="69" spans="1:136" x14ac:dyDescent="0.25">
      <c r="A69" s="488" t="str">
        <f ca="1">+IF(OFFSET('Water Data'!$B$2,0,10*ROW('Water Data'!E63))="","",OFFSET('Water Data'!$B$2,0,10*ROW('Water Data'!E63)))</f>
        <v/>
      </c>
      <c r="B69" s="48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5" t="str">
        <f t="shared" ca="1" si="0"/>
        <v/>
      </c>
      <c r="D69" s="51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9" t="str">
        <f ca="1">+IF(OFFSET('Water Data'!$D$27,0,10*ROW('Water Data'!D63))="","",OFFSET('Water Data'!$D$27,0,10*ROW('Water Data'!D63)))</f>
        <v/>
      </c>
      <c r="BT69" s="379" t="str">
        <f ca="1">+IF(OFFSET('Water Data'!$D$28,0,10*ROW('Water Data'!D63))="","",OFFSET('Water Data'!$D$28,0,10*ROW('Water Data'!D63)))</f>
        <v/>
      </c>
      <c r="BU69" s="379" t="str">
        <f ca="1">+IF(OFFSET('Water Data'!$D$29,0,10*ROW('Water Data'!D63))="","",OFFSET('Water Data'!$D$29,0,10*ROW('Water Data'!D63)))</f>
        <v/>
      </c>
      <c r="BV69" s="379" t="str">
        <f ca="1">+IF(OFFSET('Water Data'!$E$27,0,10*ROW('Water Data'!E63))="","",OFFSET('Water Data'!$E$27,0,10*ROW('Water Data'!E63)))</f>
        <v/>
      </c>
      <c r="BW69" s="379" t="str">
        <f ca="1">+IF(OFFSET('Water Data'!$E$28,0,10*ROW('Water Data'!E63))="","",OFFSET('Water Data'!$E$28,0,10*ROW('Water Data'!E63)))</f>
        <v/>
      </c>
      <c r="BX69" s="379" t="str">
        <f ca="1">+IF(OFFSET('Water Data'!$E$29,0,10*ROW('Water Data'!E63))="","",OFFSET('Water Data'!$E$29,0,10*ROW('Water Data'!E63)))</f>
        <v/>
      </c>
      <c r="BY69" s="379" t="str">
        <f ca="1">+IF(OFFSET('Water Data'!$F$27,0,10*ROW('Water Data'!F63))="","",OFFSET('Water Data'!$F$27,0,10*ROW('Water Data'!F63)))</f>
        <v/>
      </c>
      <c r="BZ69" s="379" t="str">
        <f ca="1">+IF(OFFSET('Water Data'!$F$28,0,10*ROW('Water Data'!F63))="","",OFFSET('Water Data'!$F$28,0,10*ROW('Water Data'!F63)))</f>
        <v/>
      </c>
      <c r="CA69" s="379" t="str">
        <f ca="1">+IF(OFFSET('Water Data'!$F$29,0,10*ROW('Water Data'!F63))="","",OFFSET('Water Data'!$F$29,0,10*ROW('Water Data'!F63)))</f>
        <v/>
      </c>
      <c r="CB69" s="379" t="str">
        <f ca="1">+IF(OFFSET('Water Data'!$G$27,0,10*ROW('Water Data'!G63))="","",OFFSET('Water Data'!$G$27,0,10*ROW('Water Data'!G63)))</f>
        <v/>
      </c>
      <c r="CC69" s="379" t="str">
        <f ca="1">+IF(OFFSET('Water Data'!$G$28,0,10*ROW('Water Data'!G63))="","",OFFSET('Water Data'!$G$28,0,10*ROW('Water Data'!G63)))</f>
        <v/>
      </c>
      <c r="CD69" s="379" t="str">
        <f ca="1">+IF(OFFSET('Water Data'!$G$29,0,10*ROW('Water Data'!G63))="","",OFFSET('Water Data'!$G$29,0,10*ROW('Water Data'!G63)))</f>
        <v/>
      </c>
      <c r="CE69" s="379" t="str">
        <f ca="1">+IF(OFFSET('Water Data'!$H$27,0,10*ROW('Water Data'!H63))="","",OFFSET('Water Data'!$H$27,0,10*ROW('Water Data'!H63)))</f>
        <v/>
      </c>
      <c r="CF69" s="379" t="str">
        <f ca="1">+IF(OFFSET('Water Data'!$H$28,0,10*ROW('Water Data'!H63))="","",OFFSET('Water Data'!$H$28,0,10*ROW('Water Data'!H63)))</f>
        <v/>
      </c>
      <c r="CG69" s="379" t="str">
        <f ca="1">+IF(OFFSET('Water Data'!$H$29,0,10*ROW('Water Data'!H63))="","",OFFSET('Water Data'!$H$29,0,10*ROW('Water Data'!H63)))</f>
        <v/>
      </c>
      <c r="CH69" s="379" t="str">
        <f ca="1">+IF(OFFSET('Water Data'!$I$27,0,10*ROW('Water Data'!I63))="","",OFFSET('Water Data'!$I$27,0,10*ROW('Water Data'!I63)))</f>
        <v/>
      </c>
      <c r="CI69" s="379" t="str">
        <f ca="1">+IF(OFFSET('Water Data'!$I$28,0,10*ROW('Water Data'!I63))="","",OFFSET('Water Data'!$I$28,0,10*ROW('Water Data'!I63)))</f>
        <v/>
      </c>
      <c r="CJ69" s="379" t="str">
        <f ca="1">+IF(OFFSET('Water Data'!$I$29,0,10*ROW('Water Data'!I63))="","",OFFSET('Water Data'!$I$29,0,10*ROW('Water Data'!I63)))</f>
        <v/>
      </c>
      <c r="CK69" s="379" t="str">
        <f ca="1">+IF(OFFSET('Sanitation Data'!$D$28,0,10*ROW('Sanitation Data'!D63))="","",OFFSET('Sanitation Data'!$D$28,0,10*ROW('Sanitation Data'!D63)))</f>
        <v/>
      </c>
      <c r="CL69" s="379" t="str">
        <f ca="1">+IF(OFFSET('Sanitation Data'!$D$29,0,10*ROW('Sanitation Data'!D63))="","",OFFSET('Sanitation Data'!$D$29,0,10*ROW('Sanitation Data'!D63)))</f>
        <v/>
      </c>
      <c r="CM69" s="379" t="str">
        <f ca="1">+IF(OFFSET('Sanitation Data'!$D$30,0,10*ROW('Sanitation Data'!D63))="","",OFFSET('Sanitation Data'!$D$30,0,10*ROW('Sanitation Data'!D63)))</f>
        <v/>
      </c>
      <c r="CN69" s="379" t="str">
        <f ca="1">+IF(OFFSET('Sanitation Data'!$D$31,0,10*ROW('Sanitation Data'!D63))="","",OFFSET('Sanitation Data'!$D$31,0,10*ROW('Sanitation Data'!D63)))</f>
        <v/>
      </c>
      <c r="CO69" s="379" t="str">
        <f ca="1">+IF(OFFSET('Sanitation Data'!$D$32,0,10*ROW('Sanitation Data'!D63))="","",OFFSET('Sanitation Data'!$D$32,0,10*ROW('Sanitation Data'!D63)))</f>
        <v/>
      </c>
      <c r="CP69" s="379" t="str">
        <f ca="1">+IF(OFFSET('Sanitation Data'!$E$28,0,10*ROW('Sanitation Data'!E63))="","",OFFSET('Sanitation Data'!$E$28,0,10*ROW('Sanitation Data'!E63)))</f>
        <v/>
      </c>
      <c r="CQ69" s="379" t="str">
        <f ca="1">+IF(OFFSET('Sanitation Data'!$E$29,0,10*ROW('Sanitation Data'!E63))="","",OFFSET('Sanitation Data'!$E$29,0,10*ROW('Sanitation Data'!E63)))</f>
        <v/>
      </c>
      <c r="CR69" s="379" t="str">
        <f ca="1">+IF(OFFSET('Sanitation Data'!$E$30,0,10*ROW('Sanitation Data'!E63))="","",OFFSET('Sanitation Data'!$E$30,0,10*ROW('Sanitation Data'!E63)))</f>
        <v/>
      </c>
      <c r="CS69" s="379" t="str">
        <f ca="1">+IF(OFFSET('Sanitation Data'!$E$31,0,10*ROW('Sanitation Data'!E63))="","",OFFSET('Sanitation Data'!$E$31,0,10*ROW('Sanitation Data'!E63)))</f>
        <v/>
      </c>
      <c r="CT69" s="379" t="str">
        <f ca="1">+IF(OFFSET('Sanitation Data'!$E$32,0,10*ROW('Sanitation Data'!E63))="","",OFFSET('Sanitation Data'!$E$32,0,10*ROW('Sanitation Data'!E63)))</f>
        <v/>
      </c>
      <c r="CU69" s="379" t="str">
        <f ca="1">+IF(OFFSET('Sanitation Data'!$F$28,0,10*ROW('Sanitation Data'!F63))="","",OFFSET('Sanitation Data'!$F$28,0,10*ROW('Sanitation Data'!F63)))</f>
        <v/>
      </c>
      <c r="CV69" s="379" t="str">
        <f ca="1">+IF(OFFSET('Sanitation Data'!$F$29,0,10*ROW('Sanitation Data'!F63))="","",OFFSET('Sanitation Data'!$F$29,0,10*ROW('Sanitation Data'!F63)))</f>
        <v/>
      </c>
      <c r="CW69" s="379" t="str">
        <f ca="1">+IF(OFFSET('Sanitation Data'!$F$30,0,10*ROW('Sanitation Data'!F63))="","",OFFSET('Sanitation Data'!$F$30,0,10*ROW('Sanitation Data'!F63)))</f>
        <v/>
      </c>
      <c r="CX69" s="379" t="str">
        <f ca="1">+IF(OFFSET('Sanitation Data'!$F$31,0,10*ROW('Sanitation Data'!F63))="","",OFFSET('Sanitation Data'!$F$31,0,10*ROW('Sanitation Data'!F63)))</f>
        <v/>
      </c>
      <c r="CY69" s="379" t="str">
        <f ca="1">+IF(OFFSET('Sanitation Data'!$F$32,0,10*ROW('Sanitation Data'!F63))="","",OFFSET('Sanitation Data'!$F$32,0,10*ROW('Sanitation Data'!F63)))</f>
        <v/>
      </c>
      <c r="CZ69" s="379" t="str">
        <f ca="1">+IF(OFFSET('Sanitation Data'!$G$28,0,10*ROW('Sanitation Data'!G63))="","",OFFSET('Sanitation Data'!$G$28,0,10*ROW('Sanitation Data'!G63)))</f>
        <v/>
      </c>
      <c r="DA69" s="379" t="str">
        <f ca="1">+IF(OFFSET('Sanitation Data'!$G$29,0,10*ROW('Sanitation Data'!G63))="","",OFFSET('Sanitation Data'!$G$29,0,10*ROW('Sanitation Data'!G63)))</f>
        <v/>
      </c>
      <c r="DB69" s="379" t="str">
        <f ca="1">+IF(OFFSET('Sanitation Data'!$G$30,0,10*ROW('Sanitation Data'!G63))="","",OFFSET('Sanitation Data'!$G$30,0,10*ROW('Sanitation Data'!G63)))</f>
        <v/>
      </c>
      <c r="DC69" s="379" t="str">
        <f ca="1">+IF(OFFSET('Sanitation Data'!$G$31,0,10*ROW('Sanitation Data'!G63))="","",OFFSET('Sanitation Data'!$G$31,0,10*ROW('Sanitation Data'!G63)))</f>
        <v/>
      </c>
      <c r="DD69" s="379" t="str">
        <f ca="1">+IF(OFFSET('Sanitation Data'!$G$32,0,10*ROW('Sanitation Data'!G63))="","",OFFSET('Sanitation Data'!$G$32,0,10*ROW('Sanitation Data'!G63)))</f>
        <v/>
      </c>
      <c r="DE69" s="379" t="str">
        <f ca="1">+IF(OFFSET('Sanitation Data'!$H$28,0,10*ROW('Sanitation Data'!H63))="","",OFFSET('Sanitation Data'!$H$28,0,10*ROW('Sanitation Data'!H63)))</f>
        <v/>
      </c>
      <c r="DF69" s="379" t="str">
        <f ca="1">+IF(OFFSET('Sanitation Data'!$H$29,0,10*ROW('Sanitation Data'!H63))="","",OFFSET('Sanitation Data'!$H$29,0,10*ROW('Sanitation Data'!H63)))</f>
        <v/>
      </c>
      <c r="DG69" s="379" t="str">
        <f ca="1">+IF(OFFSET('Sanitation Data'!$H$30,0,10*ROW('Sanitation Data'!H63))="","",OFFSET('Sanitation Data'!$H$30,0,10*ROW('Sanitation Data'!H63)))</f>
        <v/>
      </c>
      <c r="DH69" s="379" t="str">
        <f ca="1">+IF(OFFSET('Sanitation Data'!$H$31,0,10*ROW('Sanitation Data'!H63))="","",OFFSET('Sanitation Data'!$H$31,0,10*ROW('Sanitation Data'!H63)))</f>
        <v/>
      </c>
      <c r="DI69" s="379" t="str">
        <f ca="1">+IF(OFFSET('Sanitation Data'!$H$32,0,10*ROW('Sanitation Data'!H63))="","",OFFSET('Sanitation Data'!$H$32,0,10*ROW('Sanitation Data'!H63)))</f>
        <v/>
      </c>
      <c r="DJ69" s="379" t="str">
        <f ca="1">+IF(OFFSET('Sanitation Data'!$I$28,0,10*ROW('Sanitation Data'!I63))="","",OFFSET('Sanitation Data'!$I$28,0,10*ROW('Sanitation Data'!I63)))</f>
        <v/>
      </c>
      <c r="DK69" s="379" t="str">
        <f ca="1">+IF(OFFSET('Sanitation Data'!$I$29,0,10*ROW('Sanitation Data'!I63))="","",OFFSET('Sanitation Data'!$I$29,0,10*ROW('Sanitation Data'!I63)))</f>
        <v/>
      </c>
      <c r="DL69" s="379" t="str">
        <f ca="1">+IF(OFFSET('Sanitation Data'!$I$30,0,10*ROW('Sanitation Data'!I63))="","",OFFSET('Sanitation Data'!$I$30,0,10*ROW('Sanitation Data'!I63)))</f>
        <v/>
      </c>
      <c r="DM69" s="379" t="str">
        <f ca="1">+IF(OFFSET('Sanitation Data'!$I$31,0,10*ROW('Sanitation Data'!I63))="","",OFFSET('Sanitation Data'!$I$31,0,10*ROW('Sanitation Data'!I63)))</f>
        <v/>
      </c>
      <c r="DN69" s="379" t="str">
        <f ca="1">+IF(OFFSET('Sanitation Data'!$I$32,0,10*ROW('Sanitation Data'!I63))="","",OFFSET('Sanitation Data'!$I$32,0,10*ROW('Sanitation Data'!I63)))</f>
        <v/>
      </c>
      <c r="DO69" s="379" t="str">
        <f ca="1">+IF(OFFSET('Hygiene Data'!$D$11,0,10*ROW('Hygiene Data'!D63))="","",OFFSET('Hygiene Data'!$D$11,0,10*ROW('Hygiene Data'!D63)))</f>
        <v/>
      </c>
      <c r="DP69" s="379" t="str">
        <f ca="1">+IF(OFFSET('Hygiene Data'!$D$12,0,10*ROW('Hygiene Data'!D63))="","",OFFSET('Hygiene Data'!$D$12,0,10*ROW('Hygiene Data'!D63)))</f>
        <v/>
      </c>
      <c r="DQ69" s="379" t="str">
        <f ca="1">+IF(OFFSET('Hygiene Data'!$D$13,0,10*ROW('Hygiene Data'!D63))="","",OFFSET('Hygiene Data'!$D$13,0,10*ROW('Hygiene Data'!D63)))</f>
        <v/>
      </c>
      <c r="DR69" s="379" t="str">
        <f ca="1">+IF(OFFSET('Hygiene Data'!$E$11,0,10*ROW('Hygiene Data'!E63))="","",OFFSET('Hygiene Data'!$E$11,0,10*ROW('Hygiene Data'!E63)))</f>
        <v/>
      </c>
      <c r="DS69" s="379" t="str">
        <f ca="1">+IF(OFFSET('Hygiene Data'!$E$12,0,10*ROW('Hygiene Data'!E63))="","",OFFSET('Hygiene Data'!$E$12,0,10*ROW('Hygiene Data'!E63)))</f>
        <v/>
      </c>
      <c r="DT69" s="379" t="str">
        <f ca="1">+IF(OFFSET('Hygiene Data'!$E$13,0,10*ROW('Hygiene Data'!E63))="","",OFFSET('Hygiene Data'!$E$13,0,10*ROW('Hygiene Data'!E63)))</f>
        <v/>
      </c>
      <c r="DU69" s="379" t="str">
        <f ca="1">+IF(OFFSET('Hygiene Data'!$F$11,0,10*ROW('Hygiene Data'!F63))="","",OFFSET('Hygiene Data'!$F$11,0,10*ROW('Hygiene Data'!F63)))</f>
        <v/>
      </c>
      <c r="DV69" s="379" t="str">
        <f ca="1">+IF(OFFSET('Hygiene Data'!$F$12,0,10*ROW('Hygiene Data'!F63))="","",OFFSET('Hygiene Data'!$F$12,0,10*ROW('Hygiene Data'!F63)))</f>
        <v/>
      </c>
      <c r="DW69" s="379" t="str">
        <f ca="1">+IF(OFFSET('Hygiene Data'!$F$13,0,10*ROW('Hygiene Data'!F63))="","",OFFSET('Hygiene Data'!$F$13,0,10*ROW('Hygiene Data'!F63)))</f>
        <v/>
      </c>
      <c r="DX69" s="379" t="str">
        <f ca="1">+IF(OFFSET('Hygiene Data'!$G$11,0,10*ROW('Hygiene Data'!G63))="","",OFFSET('Hygiene Data'!$G$11,0,10*ROW('Hygiene Data'!G63)))</f>
        <v/>
      </c>
      <c r="DY69" s="379" t="str">
        <f ca="1">+IF(OFFSET('Hygiene Data'!$G$12,0,10*ROW('Hygiene Data'!G63))="","",OFFSET('Hygiene Data'!$G$12,0,10*ROW('Hygiene Data'!G63)))</f>
        <v/>
      </c>
      <c r="DZ69" s="379" t="str">
        <f ca="1">+IF(OFFSET('Hygiene Data'!$G$13,0,10*ROW('Hygiene Data'!G63))="","",OFFSET('Hygiene Data'!$G$13,0,10*ROW('Hygiene Data'!G63)))</f>
        <v/>
      </c>
      <c r="EA69" s="379" t="str">
        <f ca="1">+IF(OFFSET('Hygiene Data'!$H$11,0,10*ROW('Hygiene Data'!H63))="","",OFFSET('Hygiene Data'!$H$11,0,10*ROW('Hygiene Data'!H63)))</f>
        <v/>
      </c>
      <c r="EB69" s="379" t="str">
        <f ca="1">+IF(OFFSET('Hygiene Data'!$H$12,0,10*ROW('Hygiene Data'!H63))="","",OFFSET('Hygiene Data'!$H$12,0,10*ROW('Hygiene Data'!H63)))</f>
        <v/>
      </c>
      <c r="EC69" s="379" t="str">
        <f ca="1">+IF(OFFSET('Hygiene Data'!$H$13,0,10*ROW('Hygiene Data'!H63))="","",OFFSET('Hygiene Data'!$H$13,0,10*ROW('Hygiene Data'!H63)))</f>
        <v/>
      </c>
      <c r="ED69" s="379" t="str">
        <f ca="1">+IF(OFFSET('Hygiene Data'!$I$11,0,10*ROW('Hygiene Data'!I63))="","",OFFSET('Hygiene Data'!$I$11,0,10*ROW('Hygiene Data'!I63)))</f>
        <v/>
      </c>
      <c r="EE69" s="379" t="str">
        <f ca="1">+IF(OFFSET('Hygiene Data'!$I$12,0,10*ROW('Hygiene Data'!I63))="","",OFFSET('Hygiene Data'!$I$12,0,10*ROW('Hygiene Data'!I63)))</f>
        <v/>
      </c>
      <c r="EF69" s="379" t="str">
        <f ca="1">+IF(OFFSET('Hygiene Data'!$I$13,0,10*ROW('Hygiene Data'!I63))="","",OFFSET('Hygiene Data'!$I$13,0,10*ROW('Hygiene Data'!I63)))</f>
        <v/>
      </c>
    </row>
    <row r="70" spans="1:136" x14ac:dyDescent="0.25">
      <c r="A70" s="488" t="str">
        <f ca="1">+IF(OFFSET('Water Data'!$B$2,0,10*ROW('Water Data'!E64))="","",OFFSET('Water Data'!$B$2,0,10*ROW('Water Data'!E64)))</f>
        <v/>
      </c>
      <c r="B70" s="48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5" t="str">
        <f t="shared" ca="1" si="0"/>
        <v/>
      </c>
      <c r="D70" s="51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9" t="str">
        <f ca="1">+IF(OFFSET('Water Data'!$D$27,0,10*ROW('Water Data'!D64))="","",OFFSET('Water Data'!$D$27,0,10*ROW('Water Data'!D64)))</f>
        <v/>
      </c>
      <c r="BT70" s="379" t="str">
        <f ca="1">+IF(OFFSET('Water Data'!$D$28,0,10*ROW('Water Data'!D64))="","",OFFSET('Water Data'!$D$28,0,10*ROW('Water Data'!D64)))</f>
        <v/>
      </c>
      <c r="BU70" s="379" t="str">
        <f ca="1">+IF(OFFSET('Water Data'!$D$29,0,10*ROW('Water Data'!D64))="","",OFFSET('Water Data'!$D$29,0,10*ROW('Water Data'!D64)))</f>
        <v/>
      </c>
      <c r="BV70" s="379" t="str">
        <f ca="1">+IF(OFFSET('Water Data'!$E$27,0,10*ROW('Water Data'!E64))="","",OFFSET('Water Data'!$E$27,0,10*ROW('Water Data'!E64)))</f>
        <v/>
      </c>
      <c r="BW70" s="379" t="str">
        <f ca="1">+IF(OFFSET('Water Data'!$E$28,0,10*ROW('Water Data'!E64))="","",OFFSET('Water Data'!$E$28,0,10*ROW('Water Data'!E64)))</f>
        <v/>
      </c>
      <c r="BX70" s="379" t="str">
        <f ca="1">+IF(OFFSET('Water Data'!$E$29,0,10*ROW('Water Data'!E64))="","",OFFSET('Water Data'!$E$29,0,10*ROW('Water Data'!E64)))</f>
        <v/>
      </c>
      <c r="BY70" s="379" t="str">
        <f ca="1">+IF(OFFSET('Water Data'!$F$27,0,10*ROW('Water Data'!F64))="","",OFFSET('Water Data'!$F$27,0,10*ROW('Water Data'!F64)))</f>
        <v/>
      </c>
      <c r="BZ70" s="379" t="str">
        <f ca="1">+IF(OFFSET('Water Data'!$F$28,0,10*ROW('Water Data'!F64))="","",OFFSET('Water Data'!$F$28,0,10*ROW('Water Data'!F64)))</f>
        <v/>
      </c>
      <c r="CA70" s="379" t="str">
        <f ca="1">+IF(OFFSET('Water Data'!$F$29,0,10*ROW('Water Data'!F64))="","",OFFSET('Water Data'!$F$29,0,10*ROW('Water Data'!F64)))</f>
        <v/>
      </c>
      <c r="CB70" s="379" t="str">
        <f ca="1">+IF(OFFSET('Water Data'!$G$27,0,10*ROW('Water Data'!G64))="","",OFFSET('Water Data'!$G$27,0,10*ROW('Water Data'!G64)))</f>
        <v/>
      </c>
      <c r="CC70" s="379" t="str">
        <f ca="1">+IF(OFFSET('Water Data'!$G$28,0,10*ROW('Water Data'!G64))="","",OFFSET('Water Data'!$G$28,0,10*ROW('Water Data'!G64)))</f>
        <v/>
      </c>
      <c r="CD70" s="379" t="str">
        <f ca="1">+IF(OFFSET('Water Data'!$G$29,0,10*ROW('Water Data'!G64))="","",OFFSET('Water Data'!$G$29,0,10*ROW('Water Data'!G64)))</f>
        <v/>
      </c>
      <c r="CE70" s="379" t="str">
        <f ca="1">+IF(OFFSET('Water Data'!$H$27,0,10*ROW('Water Data'!H64))="","",OFFSET('Water Data'!$H$27,0,10*ROW('Water Data'!H64)))</f>
        <v/>
      </c>
      <c r="CF70" s="379" t="str">
        <f ca="1">+IF(OFFSET('Water Data'!$H$28,0,10*ROW('Water Data'!H64))="","",OFFSET('Water Data'!$H$28,0,10*ROW('Water Data'!H64)))</f>
        <v/>
      </c>
      <c r="CG70" s="379" t="str">
        <f ca="1">+IF(OFFSET('Water Data'!$H$29,0,10*ROW('Water Data'!H64))="","",OFFSET('Water Data'!$H$29,0,10*ROW('Water Data'!H64)))</f>
        <v/>
      </c>
      <c r="CH70" s="379" t="str">
        <f ca="1">+IF(OFFSET('Water Data'!$I$27,0,10*ROW('Water Data'!I64))="","",OFFSET('Water Data'!$I$27,0,10*ROW('Water Data'!I64)))</f>
        <v/>
      </c>
      <c r="CI70" s="379" t="str">
        <f ca="1">+IF(OFFSET('Water Data'!$I$28,0,10*ROW('Water Data'!I64))="","",OFFSET('Water Data'!$I$28,0,10*ROW('Water Data'!I64)))</f>
        <v/>
      </c>
      <c r="CJ70" s="379" t="str">
        <f ca="1">+IF(OFFSET('Water Data'!$I$29,0,10*ROW('Water Data'!I64))="","",OFFSET('Water Data'!$I$29,0,10*ROW('Water Data'!I64)))</f>
        <v/>
      </c>
      <c r="CK70" s="379" t="str">
        <f ca="1">+IF(OFFSET('Sanitation Data'!$D$28,0,10*ROW('Sanitation Data'!D64))="","",OFFSET('Sanitation Data'!$D$28,0,10*ROW('Sanitation Data'!D64)))</f>
        <v/>
      </c>
      <c r="CL70" s="379" t="str">
        <f ca="1">+IF(OFFSET('Sanitation Data'!$D$29,0,10*ROW('Sanitation Data'!D64))="","",OFFSET('Sanitation Data'!$D$29,0,10*ROW('Sanitation Data'!D64)))</f>
        <v/>
      </c>
      <c r="CM70" s="379" t="str">
        <f ca="1">+IF(OFFSET('Sanitation Data'!$D$30,0,10*ROW('Sanitation Data'!D64))="","",OFFSET('Sanitation Data'!$D$30,0,10*ROW('Sanitation Data'!D64)))</f>
        <v/>
      </c>
      <c r="CN70" s="379" t="str">
        <f ca="1">+IF(OFFSET('Sanitation Data'!$D$31,0,10*ROW('Sanitation Data'!D64))="","",OFFSET('Sanitation Data'!$D$31,0,10*ROW('Sanitation Data'!D64)))</f>
        <v/>
      </c>
      <c r="CO70" s="379" t="str">
        <f ca="1">+IF(OFFSET('Sanitation Data'!$D$32,0,10*ROW('Sanitation Data'!D64))="","",OFFSET('Sanitation Data'!$D$32,0,10*ROW('Sanitation Data'!D64)))</f>
        <v/>
      </c>
      <c r="CP70" s="379" t="str">
        <f ca="1">+IF(OFFSET('Sanitation Data'!$E$28,0,10*ROW('Sanitation Data'!E64))="","",OFFSET('Sanitation Data'!$E$28,0,10*ROW('Sanitation Data'!E64)))</f>
        <v/>
      </c>
      <c r="CQ70" s="379" t="str">
        <f ca="1">+IF(OFFSET('Sanitation Data'!$E$29,0,10*ROW('Sanitation Data'!E64))="","",OFFSET('Sanitation Data'!$E$29,0,10*ROW('Sanitation Data'!E64)))</f>
        <v/>
      </c>
      <c r="CR70" s="379" t="str">
        <f ca="1">+IF(OFFSET('Sanitation Data'!$E$30,0,10*ROW('Sanitation Data'!E64))="","",OFFSET('Sanitation Data'!$E$30,0,10*ROW('Sanitation Data'!E64)))</f>
        <v/>
      </c>
      <c r="CS70" s="379" t="str">
        <f ca="1">+IF(OFFSET('Sanitation Data'!$E$31,0,10*ROW('Sanitation Data'!E64))="","",OFFSET('Sanitation Data'!$E$31,0,10*ROW('Sanitation Data'!E64)))</f>
        <v/>
      </c>
      <c r="CT70" s="379" t="str">
        <f ca="1">+IF(OFFSET('Sanitation Data'!$E$32,0,10*ROW('Sanitation Data'!E64))="","",OFFSET('Sanitation Data'!$E$32,0,10*ROW('Sanitation Data'!E64)))</f>
        <v/>
      </c>
      <c r="CU70" s="379" t="str">
        <f ca="1">+IF(OFFSET('Sanitation Data'!$F$28,0,10*ROW('Sanitation Data'!F64))="","",OFFSET('Sanitation Data'!$F$28,0,10*ROW('Sanitation Data'!F64)))</f>
        <v/>
      </c>
      <c r="CV70" s="379" t="str">
        <f ca="1">+IF(OFFSET('Sanitation Data'!$F$29,0,10*ROW('Sanitation Data'!F64))="","",OFFSET('Sanitation Data'!$F$29,0,10*ROW('Sanitation Data'!F64)))</f>
        <v/>
      </c>
      <c r="CW70" s="379" t="str">
        <f ca="1">+IF(OFFSET('Sanitation Data'!$F$30,0,10*ROW('Sanitation Data'!F64))="","",OFFSET('Sanitation Data'!$F$30,0,10*ROW('Sanitation Data'!F64)))</f>
        <v/>
      </c>
      <c r="CX70" s="379" t="str">
        <f ca="1">+IF(OFFSET('Sanitation Data'!$F$31,0,10*ROW('Sanitation Data'!F64))="","",OFFSET('Sanitation Data'!$F$31,0,10*ROW('Sanitation Data'!F64)))</f>
        <v/>
      </c>
      <c r="CY70" s="379" t="str">
        <f ca="1">+IF(OFFSET('Sanitation Data'!$F$32,0,10*ROW('Sanitation Data'!F64))="","",OFFSET('Sanitation Data'!$F$32,0,10*ROW('Sanitation Data'!F64)))</f>
        <v/>
      </c>
      <c r="CZ70" s="379" t="str">
        <f ca="1">+IF(OFFSET('Sanitation Data'!$G$28,0,10*ROW('Sanitation Data'!G64))="","",OFFSET('Sanitation Data'!$G$28,0,10*ROW('Sanitation Data'!G64)))</f>
        <v/>
      </c>
      <c r="DA70" s="379" t="str">
        <f ca="1">+IF(OFFSET('Sanitation Data'!$G$29,0,10*ROW('Sanitation Data'!G64))="","",OFFSET('Sanitation Data'!$G$29,0,10*ROW('Sanitation Data'!G64)))</f>
        <v/>
      </c>
      <c r="DB70" s="379" t="str">
        <f ca="1">+IF(OFFSET('Sanitation Data'!$G$30,0,10*ROW('Sanitation Data'!G64))="","",OFFSET('Sanitation Data'!$G$30,0,10*ROW('Sanitation Data'!G64)))</f>
        <v/>
      </c>
      <c r="DC70" s="379" t="str">
        <f ca="1">+IF(OFFSET('Sanitation Data'!$G$31,0,10*ROW('Sanitation Data'!G64))="","",OFFSET('Sanitation Data'!$G$31,0,10*ROW('Sanitation Data'!G64)))</f>
        <v/>
      </c>
      <c r="DD70" s="379" t="str">
        <f ca="1">+IF(OFFSET('Sanitation Data'!$G$32,0,10*ROW('Sanitation Data'!G64))="","",OFFSET('Sanitation Data'!$G$32,0,10*ROW('Sanitation Data'!G64)))</f>
        <v/>
      </c>
      <c r="DE70" s="379" t="str">
        <f ca="1">+IF(OFFSET('Sanitation Data'!$H$28,0,10*ROW('Sanitation Data'!H64))="","",OFFSET('Sanitation Data'!$H$28,0,10*ROW('Sanitation Data'!H64)))</f>
        <v/>
      </c>
      <c r="DF70" s="379" t="str">
        <f ca="1">+IF(OFFSET('Sanitation Data'!$H$29,0,10*ROW('Sanitation Data'!H64))="","",OFFSET('Sanitation Data'!$H$29,0,10*ROW('Sanitation Data'!H64)))</f>
        <v/>
      </c>
      <c r="DG70" s="379" t="str">
        <f ca="1">+IF(OFFSET('Sanitation Data'!$H$30,0,10*ROW('Sanitation Data'!H64))="","",OFFSET('Sanitation Data'!$H$30,0,10*ROW('Sanitation Data'!H64)))</f>
        <v/>
      </c>
      <c r="DH70" s="379" t="str">
        <f ca="1">+IF(OFFSET('Sanitation Data'!$H$31,0,10*ROW('Sanitation Data'!H64))="","",OFFSET('Sanitation Data'!$H$31,0,10*ROW('Sanitation Data'!H64)))</f>
        <v/>
      </c>
      <c r="DI70" s="379" t="str">
        <f ca="1">+IF(OFFSET('Sanitation Data'!$H$32,0,10*ROW('Sanitation Data'!H64))="","",OFFSET('Sanitation Data'!$H$32,0,10*ROW('Sanitation Data'!H64)))</f>
        <v/>
      </c>
      <c r="DJ70" s="379" t="str">
        <f ca="1">+IF(OFFSET('Sanitation Data'!$I$28,0,10*ROW('Sanitation Data'!I64))="","",OFFSET('Sanitation Data'!$I$28,0,10*ROW('Sanitation Data'!I64)))</f>
        <v/>
      </c>
      <c r="DK70" s="379" t="str">
        <f ca="1">+IF(OFFSET('Sanitation Data'!$I$29,0,10*ROW('Sanitation Data'!I64))="","",OFFSET('Sanitation Data'!$I$29,0,10*ROW('Sanitation Data'!I64)))</f>
        <v/>
      </c>
      <c r="DL70" s="379" t="str">
        <f ca="1">+IF(OFFSET('Sanitation Data'!$I$30,0,10*ROW('Sanitation Data'!I64))="","",OFFSET('Sanitation Data'!$I$30,0,10*ROW('Sanitation Data'!I64)))</f>
        <v/>
      </c>
      <c r="DM70" s="379" t="str">
        <f ca="1">+IF(OFFSET('Sanitation Data'!$I$31,0,10*ROW('Sanitation Data'!I64))="","",OFFSET('Sanitation Data'!$I$31,0,10*ROW('Sanitation Data'!I64)))</f>
        <v/>
      </c>
      <c r="DN70" s="379" t="str">
        <f ca="1">+IF(OFFSET('Sanitation Data'!$I$32,0,10*ROW('Sanitation Data'!I64))="","",OFFSET('Sanitation Data'!$I$32,0,10*ROW('Sanitation Data'!I64)))</f>
        <v/>
      </c>
      <c r="DO70" s="379" t="str">
        <f ca="1">+IF(OFFSET('Hygiene Data'!$D$11,0,10*ROW('Hygiene Data'!D64))="","",OFFSET('Hygiene Data'!$D$11,0,10*ROW('Hygiene Data'!D64)))</f>
        <v/>
      </c>
      <c r="DP70" s="379" t="str">
        <f ca="1">+IF(OFFSET('Hygiene Data'!$D$12,0,10*ROW('Hygiene Data'!D64))="","",OFFSET('Hygiene Data'!$D$12,0,10*ROW('Hygiene Data'!D64)))</f>
        <v/>
      </c>
      <c r="DQ70" s="379" t="str">
        <f ca="1">+IF(OFFSET('Hygiene Data'!$D$13,0,10*ROW('Hygiene Data'!D64))="","",OFFSET('Hygiene Data'!$D$13,0,10*ROW('Hygiene Data'!D64)))</f>
        <v/>
      </c>
      <c r="DR70" s="379" t="str">
        <f ca="1">+IF(OFFSET('Hygiene Data'!$E$11,0,10*ROW('Hygiene Data'!E64))="","",OFFSET('Hygiene Data'!$E$11,0,10*ROW('Hygiene Data'!E64)))</f>
        <v/>
      </c>
      <c r="DS70" s="379" t="str">
        <f ca="1">+IF(OFFSET('Hygiene Data'!$E$12,0,10*ROW('Hygiene Data'!E64))="","",OFFSET('Hygiene Data'!$E$12,0,10*ROW('Hygiene Data'!E64)))</f>
        <v/>
      </c>
      <c r="DT70" s="379" t="str">
        <f ca="1">+IF(OFFSET('Hygiene Data'!$E$13,0,10*ROW('Hygiene Data'!E64))="","",OFFSET('Hygiene Data'!$E$13,0,10*ROW('Hygiene Data'!E64)))</f>
        <v/>
      </c>
      <c r="DU70" s="379" t="str">
        <f ca="1">+IF(OFFSET('Hygiene Data'!$F$11,0,10*ROW('Hygiene Data'!F64))="","",OFFSET('Hygiene Data'!$F$11,0,10*ROW('Hygiene Data'!F64)))</f>
        <v/>
      </c>
      <c r="DV70" s="379" t="str">
        <f ca="1">+IF(OFFSET('Hygiene Data'!$F$12,0,10*ROW('Hygiene Data'!F64))="","",OFFSET('Hygiene Data'!$F$12,0,10*ROW('Hygiene Data'!F64)))</f>
        <v/>
      </c>
      <c r="DW70" s="379" t="str">
        <f ca="1">+IF(OFFSET('Hygiene Data'!$F$13,0,10*ROW('Hygiene Data'!F64))="","",OFFSET('Hygiene Data'!$F$13,0,10*ROW('Hygiene Data'!F64)))</f>
        <v/>
      </c>
      <c r="DX70" s="379" t="str">
        <f ca="1">+IF(OFFSET('Hygiene Data'!$G$11,0,10*ROW('Hygiene Data'!G64))="","",OFFSET('Hygiene Data'!$G$11,0,10*ROW('Hygiene Data'!G64)))</f>
        <v/>
      </c>
      <c r="DY70" s="379" t="str">
        <f ca="1">+IF(OFFSET('Hygiene Data'!$G$12,0,10*ROW('Hygiene Data'!G64))="","",OFFSET('Hygiene Data'!$G$12,0,10*ROW('Hygiene Data'!G64)))</f>
        <v/>
      </c>
      <c r="DZ70" s="379" t="str">
        <f ca="1">+IF(OFFSET('Hygiene Data'!$G$13,0,10*ROW('Hygiene Data'!G64))="","",OFFSET('Hygiene Data'!$G$13,0,10*ROW('Hygiene Data'!G64)))</f>
        <v/>
      </c>
      <c r="EA70" s="379" t="str">
        <f ca="1">+IF(OFFSET('Hygiene Data'!$H$11,0,10*ROW('Hygiene Data'!H64))="","",OFFSET('Hygiene Data'!$H$11,0,10*ROW('Hygiene Data'!H64)))</f>
        <v/>
      </c>
      <c r="EB70" s="379" t="str">
        <f ca="1">+IF(OFFSET('Hygiene Data'!$H$12,0,10*ROW('Hygiene Data'!H64))="","",OFFSET('Hygiene Data'!$H$12,0,10*ROW('Hygiene Data'!H64)))</f>
        <v/>
      </c>
      <c r="EC70" s="379" t="str">
        <f ca="1">+IF(OFFSET('Hygiene Data'!$H$13,0,10*ROW('Hygiene Data'!H64))="","",OFFSET('Hygiene Data'!$H$13,0,10*ROW('Hygiene Data'!H64)))</f>
        <v/>
      </c>
      <c r="ED70" s="379" t="str">
        <f ca="1">+IF(OFFSET('Hygiene Data'!$I$11,0,10*ROW('Hygiene Data'!I64))="","",OFFSET('Hygiene Data'!$I$11,0,10*ROW('Hygiene Data'!I64)))</f>
        <v/>
      </c>
      <c r="EE70" s="379" t="str">
        <f ca="1">+IF(OFFSET('Hygiene Data'!$I$12,0,10*ROW('Hygiene Data'!I64))="","",OFFSET('Hygiene Data'!$I$12,0,10*ROW('Hygiene Data'!I64)))</f>
        <v/>
      </c>
      <c r="EF70" s="379" t="str">
        <f ca="1">+IF(OFFSET('Hygiene Data'!$I$13,0,10*ROW('Hygiene Data'!I64))="","",OFFSET('Hygiene Data'!$I$13,0,10*ROW('Hygiene Data'!I64)))</f>
        <v/>
      </c>
    </row>
    <row r="71" spans="1:136" x14ac:dyDescent="0.25">
      <c r="A71" s="488" t="str">
        <f ca="1">+IF(OFFSET('Water Data'!$B$2,0,10*ROW('Water Data'!E65))="","",OFFSET('Water Data'!$B$2,0,10*ROW('Water Data'!E65)))</f>
        <v/>
      </c>
      <c r="B71" s="48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5" t="str">
        <f t="shared" ref="C71:C134" ca="1" si="1">+IF(ISNUMBER(VALUE(MID(A71,5,4))), VALUE(MID(A71, 5,4)),"")</f>
        <v/>
      </c>
      <c r="D71" s="51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9" t="str">
        <f ca="1">+IF(OFFSET('Water Data'!$D$27,0,10*ROW('Water Data'!D65))="","",OFFSET('Water Data'!$D$27,0,10*ROW('Water Data'!D65)))</f>
        <v/>
      </c>
      <c r="BT71" s="379" t="str">
        <f ca="1">+IF(OFFSET('Water Data'!$D$28,0,10*ROW('Water Data'!D65))="","",OFFSET('Water Data'!$D$28,0,10*ROW('Water Data'!D65)))</f>
        <v/>
      </c>
      <c r="BU71" s="379" t="str">
        <f ca="1">+IF(OFFSET('Water Data'!$D$29,0,10*ROW('Water Data'!D65))="","",OFFSET('Water Data'!$D$29,0,10*ROW('Water Data'!D65)))</f>
        <v/>
      </c>
      <c r="BV71" s="379" t="str">
        <f ca="1">+IF(OFFSET('Water Data'!$E$27,0,10*ROW('Water Data'!E65))="","",OFFSET('Water Data'!$E$27,0,10*ROW('Water Data'!E65)))</f>
        <v/>
      </c>
      <c r="BW71" s="379" t="str">
        <f ca="1">+IF(OFFSET('Water Data'!$E$28,0,10*ROW('Water Data'!E65))="","",OFFSET('Water Data'!$E$28,0,10*ROW('Water Data'!E65)))</f>
        <v/>
      </c>
      <c r="BX71" s="379" t="str">
        <f ca="1">+IF(OFFSET('Water Data'!$E$29,0,10*ROW('Water Data'!E65))="","",OFFSET('Water Data'!$E$29,0,10*ROW('Water Data'!E65)))</f>
        <v/>
      </c>
      <c r="BY71" s="379" t="str">
        <f ca="1">+IF(OFFSET('Water Data'!$F$27,0,10*ROW('Water Data'!F65))="","",OFFSET('Water Data'!$F$27,0,10*ROW('Water Data'!F65)))</f>
        <v/>
      </c>
      <c r="BZ71" s="379" t="str">
        <f ca="1">+IF(OFFSET('Water Data'!$F$28,0,10*ROW('Water Data'!F65))="","",OFFSET('Water Data'!$F$28,0,10*ROW('Water Data'!F65)))</f>
        <v/>
      </c>
      <c r="CA71" s="379" t="str">
        <f ca="1">+IF(OFFSET('Water Data'!$F$29,0,10*ROW('Water Data'!F65))="","",OFFSET('Water Data'!$F$29,0,10*ROW('Water Data'!F65)))</f>
        <v/>
      </c>
      <c r="CB71" s="379" t="str">
        <f ca="1">+IF(OFFSET('Water Data'!$G$27,0,10*ROW('Water Data'!G65))="","",OFFSET('Water Data'!$G$27,0,10*ROW('Water Data'!G65)))</f>
        <v/>
      </c>
      <c r="CC71" s="379" t="str">
        <f ca="1">+IF(OFFSET('Water Data'!$G$28,0,10*ROW('Water Data'!G65))="","",OFFSET('Water Data'!$G$28,0,10*ROW('Water Data'!G65)))</f>
        <v/>
      </c>
      <c r="CD71" s="379" t="str">
        <f ca="1">+IF(OFFSET('Water Data'!$G$29,0,10*ROW('Water Data'!G65))="","",OFFSET('Water Data'!$G$29,0,10*ROW('Water Data'!G65)))</f>
        <v/>
      </c>
      <c r="CE71" s="379" t="str">
        <f ca="1">+IF(OFFSET('Water Data'!$H$27,0,10*ROW('Water Data'!H65))="","",OFFSET('Water Data'!$H$27,0,10*ROW('Water Data'!H65)))</f>
        <v/>
      </c>
      <c r="CF71" s="379" t="str">
        <f ca="1">+IF(OFFSET('Water Data'!$H$28,0,10*ROW('Water Data'!H65))="","",OFFSET('Water Data'!$H$28,0,10*ROW('Water Data'!H65)))</f>
        <v/>
      </c>
      <c r="CG71" s="379" t="str">
        <f ca="1">+IF(OFFSET('Water Data'!$H$29,0,10*ROW('Water Data'!H65))="","",OFFSET('Water Data'!$H$29,0,10*ROW('Water Data'!H65)))</f>
        <v/>
      </c>
      <c r="CH71" s="379" t="str">
        <f ca="1">+IF(OFFSET('Water Data'!$I$27,0,10*ROW('Water Data'!I65))="","",OFFSET('Water Data'!$I$27,0,10*ROW('Water Data'!I65)))</f>
        <v/>
      </c>
      <c r="CI71" s="379" t="str">
        <f ca="1">+IF(OFFSET('Water Data'!$I$28,0,10*ROW('Water Data'!I65))="","",OFFSET('Water Data'!$I$28,0,10*ROW('Water Data'!I65)))</f>
        <v/>
      </c>
      <c r="CJ71" s="379" t="str">
        <f ca="1">+IF(OFFSET('Water Data'!$I$29,0,10*ROW('Water Data'!I65))="","",OFFSET('Water Data'!$I$29,0,10*ROW('Water Data'!I65)))</f>
        <v/>
      </c>
      <c r="CK71" s="379" t="str">
        <f ca="1">+IF(OFFSET('Sanitation Data'!$D$28,0,10*ROW('Sanitation Data'!D65))="","",OFFSET('Sanitation Data'!$D$28,0,10*ROW('Sanitation Data'!D65)))</f>
        <v/>
      </c>
      <c r="CL71" s="379" t="str">
        <f ca="1">+IF(OFFSET('Sanitation Data'!$D$29,0,10*ROW('Sanitation Data'!D65))="","",OFFSET('Sanitation Data'!$D$29,0,10*ROW('Sanitation Data'!D65)))</f>
        <v/>
      </c>
      <c r="CM71" s="379" t="str">
        <f ca="1">+IF(OFFSET('Sanitation Data'!$D$30,0,10*ROW('Sanitation Data'!D65))="","",OFFSET('Sanitation Data'!$D$30,0,10*ROW('Sanitation Data'!D65)))</f>
        <v/>
      </c>
      <c r="CN71" s="379" t="str">
        <f ca="1">+IF(OFFSET('Sanitation Data'!$D$31,0,10*ROW('Sanitation Data'!D65))="","",OFFSET('Sanitation Data'!$D$31,0,10*ROW('Sanitation Data'!D65)))</f>
        <v/>
      </c>
      <c r="CO71" s="379" t="str">
        <f ca="1">+IF(OFFSET('Sanitation Data'!$D$32,0,10*ROW('Sanitation Data'!D65))="","",OFFSET('Sanitation Data'!$D$32,0,10*ROW('Sanitation Data'!D65)))</f>
        <v/>
      </c>
      <c r="CP71" s="379" t="str">
        <f ca="1">+IF(OFFSET('Sanitation Data'!$E$28,0,10*ROW('Sanitation Data'!E65))="","",OFFSET('Sanitation Data'!$E$28,0,10*ROW('Sanitation Data'!E65)))</f>
        <v/>
      </c>
      <c r="CQ71" s="379" t="str">
        <f ca="1">+IF(OFFSET('Sanitation Data'!$E$29,0,10*ROW('Sanitation Data'!E65))="","",OFFSET('Sanitation Data'!$E$29,0,10*ROW('Sanitation Data'!E65)))</f>
        <v/>
      </c>
      <c r="CR71" s="379" t="str">
        <f ca="1">+IF(OFFSET('Sanitation Data'!$E$30,0,10*ROW('Sanitation Data'!E65))="","",OFFSET('Sanitation Data'!$E$30,0,10*ROW('Sanitation Data'!E65)))</f>
        <v/>
      </c>
      <c r="CS71" s="379" t="str">
        <f ca="1">+IF(OFFSET('Sanitation Data'!$E$31,0,10*ROW('Sanitation Data'!E65))="","",OFFSET('Sanitation Data'!$E$31,0,10*ROW('Sanitation Data'!E65)))</f>
        <v/>
      </c>
      <c r="CT71" s="379" t="str">
        <f ca="1">+IF(OFFSET('Sanitation Data'!$E$32,0,10*ROW('Sanitation Data'!E65))="","",OFFSET('Sanitation Data'!$E$32,0,10*ROW('Sanitation Data'!E65)))</f>
        <v/>
      </c>
      <c r="CU71" s="379" t="str">
        <f ca="1">+IF(OFFSET('Sanitation Data'!$F$28,0,10*ROW('Sanitation Data'!F65))="","",OFFSET('Sanitation Data'!$F$28,0,10*ROW('Sanitation Data'!F65)))</f>
        <v/>
      </c>
      <c r="CV71" s="379" t="str">
        <f ca="1">+IF(OFFSET('Sanitation Data'!$F$29,0,10*ROW('Sanitation Data'!F65))="","",OFFSET('Sanitation Data'!$F$29,0,10*ROW('Sanitation Data'!F65)))</f>
        <v/>
      </c>
      <c r="CW71" s="379" t="str">
        <f ca="1">+IF(OFFSET('Sanitation Data'!$F$30,0,10*ROW('Sanitation Data'!F65))="","",OFFSET('Sanitation Data'!$F$30,0,10*ROW('Sanitation Data'!F65)))</f>
        <v/>
      </c>
      <c r="CX71" s="379" t="str">
        <f ca="1">+IF(OFFSET('Sanitation Data'!$F$31,0,10*ROW('Sanitation Data'!F65))="","",OFFSET('Sanitation Data'!$F$31,0,10*ROW('Sanitation Data'!F65)))</f>
        <v/>
      </c>
      <c r="CY71" s="379" t="str">
        <f ca="1">+IF(OFFSET('Sanitation Data'!$F$32,0,10*ROW('Sanitation Data'!F65))="","",OFFSET('Sanitation Data'!$F$32,0,10*ROW('Sanitation Data'!F65)))</f>
        <v/>
      </c>
      <c r="CZ71" s="379" t="str">
        <f ca="1">+IF(OFFSET('Sanitation Data'!$G$28,0,10*ROW('Sanitation Data'!G65))="","",OFFSET('Sanitation Data'!$G$28,0,10*ROW('Sanitation Data'!G65)))</f>
        <v/>
      </c>
      <c r="DA71" s="379" t="str">
        <f ca="1">+IF(OFFSET('Sanitation Data'!$G$29,0,10*ROW('Sanitation Data'!G65))="","",OFFSET('Sanitation Data'!$G$29,0,10*ROW('Sanitation Data'!G65)))</f>
        <v/>
      </c>
      <c r="DB71" s="379" t="str">
        <f ca="1">+IF(OFFSET('Sanitation Data'!$G$30,0,10*ROW('Sanitation Data'!G65))="","",OFFSET('Sanitation Data'!$G$30,0,10*ROW('Sanitation Data'!G65)))</f>
        <v/>
      </c>
      <c r="DC71" s="379" t="str">
        <f ca="1">+IF(OFFSET('Sanitation Data'!$G$31,0,10*ROW('Sanitation Data'!G65))="","",OFFSET('Sanitation Data'!$G$31,0,10*ROW('Sanitation Data'!G65)))</f>
        <v/>
      </c>
      <c r="DD71" s="379" t="str">
        <f ca="1">+IF(OFFSET('Sanitation Data'!$G$32,0,10*ROW('Sanitation Data'!G65))="","",OFFSET('Sanitation Data'!$G$32,0,10*ROW('Sanitation Data'!G65)))</f>
        <v/>
      </c>
      <c r="DE71" s="379" t="str">
        <f ca="1">+IF(OFFSET('Sanitation Data'!$H$28,0,10*ROW('Sanitation Data'!H65))="","",OFFSET('Sanitation Data'!$H$28,0,10*ROW('Sanitation Data'!H65)))</f>
        <v/>
      </c>
      <c r="DF71" s="379" t="str">
        <f ca="1">+IF(OFFSET('Sanitation Data'!$H$29,0,10*ROW('Sanitation Data'!H65))="","",OFFSET('Sanitation Data'!$H$29,0,10*ROW('Sanitation Data'!H65)))</f>
        <v/>
      </c>
      <c r="DG71" s="379" t="str">
        <f ca="1">+IF(OFFSET('Sanitation Data'!$H$30,0,10*ROW('Sanitation Data'!H65))="","",OFFSET('Sanitation Data'!$H$30,0,10*ROW('Sanitation Data'!H65)))</f>
        <v/>
      </c>
      <c r="DH71" s="379" t="str">
        <f ca="1">+IF(OFFSET('Sanitation Data'!$H$31,0,10*ROW('Sanitation Data'!H65))="","",OFFSET('Sanitation Data'!$H$31,0,10*ROW('Sanitation Data'!H65)))</f>
        <v/>
      </c>
      <c r="DI71" s="379" t="str">
        <f ca="1">+IF(OFFSET('Sanitation Data'!$H$32,0,10*ROW('Sanitation Data'!H65))="","",OFFSET('Sanitation Data'!$H$32,0,10*ROW('Sanitation Data'!H65)))</f>
        <v/>
      </c>
      <c r="DJ71" s="379" t="str">
        <f ca="1">+IF(OFFSET('Sanitation Data'!$I$28,0,10*ROW('Sanitation Data'!I65))="","",OFFSET('Sanitation Data'!$I$28,0,10*ROW('Sanitation Data'!I65)))</f>
        <v/>
      </c>
      <c r="DK71" s="379" t="str">
        <f ca="1">+IF(OFFSET('Sanitation Data'!$I$29,0,10*ROW('Sanitation Data'!I65))="","",OFFSET('Sanitation Data'!$I$29,0,10*ROW('Sanitation Data'!I65)))</f>
        <v/>
      </c>
      <c r="DL71" s="379" t="str">
        <f ca="1">+IF(OFFSET('Sanitation Data'!$I$30,0,10*ROW('Sanitation Data'!I65))="","",OFFSET('Sanitation Data'!$I$30,0,10*ROW('Sanitation Data'!I65)))</f>
        <v/>
      </c>
      <c r="DM71" s="379" t="str">
        <f ca="1">+IF(OFFSET('Sanitation Data'!$I$31,0,10*ROW('Sanitation Data'!I65))="","",OFFSET('Sanitation Data'!$I$31,0,10*ROW('Sanitation Data'!I65)))</f>
        <v/>
      </c>
      <c r="DN71" s="379" t="str">
        <f ca="1">+IF(OFFSET('Sanitation Data'!$I$32,0,10*ROW('Sanitation Data'!I65))="","",OFFSET('Sanitation Data'!$I$32,0,10*ROW('Sanitation Data'!I65)))</f>
        <v/>
      </c>
      <c r="DO71" s="379" t="str">
        <f ca="1">+IF(OFFSET('Hygiene Data'!$D$11,0,10*ROW('Hygiene Data'!D65))="","",OFFSET('Hygiene Data'!$D$11,0,10*ROW('Hygiene Data'!D65)))</f>
        <v/>
      </c>
      <c r="DP71" s="379" t="str">
        <f ca="1">+IF(OFFSET('Hygiene Data'!$D$12,0,10*ROW('Hygiene Data'!D65))="","",OFFSET('Hygiene Data'!$D$12,0,10*ROW('Hygiene Data'!D65)))</f>
        <v/>
      </c>
      <c r="DQ71" s="379" t="str">
        <f ca="1">+IF(OFFSET('Hygiene Data'!$D$13,0,10*ROW('Hygiene Data'!D65))="","",OFFSET('Hygiene Data'!$D$13,0,10*ROW('Hygiene Data'!D65)))</f>
        <v/>
      </c>
      <c r="DR71" s="379" t="str">
        <f ca="1">+IF(OFFSET('Hygiene Data'!$E$11,0,10*ROW('Hygiene Data'!E65))="","",OFFSET('Hygiene Data'!$E$11,0,10*ROW('Hygiene Data'!E65)))</f>
        <v/>
      </c>
      <c r="DS71" s="379" t="str">
        <f ca="1">+IF(OFFSET('Hygiene Data'!$E$12,0,10*ROW('Hygiene Data'!E65))="","",OFFSET('Hygiene Data'!$E$12,0,10*ROW('Hygiene Data'!E65)))</f>
        <v/>
      </c>
      <c r="DT71" s="379" t="str">
        <f ca="1">+IF(OFFSET('Hygiene Data'!$E$13,0,10*ROW('Hygiene Data'!E65))="","",OFFSET('Hygiene Data'!$E$13,0,10*ROW('Hygiene Data'!E65)))</f>
        <v/>
      </c>
      <c r="DU71" s="379" t="str">
        <f ca="1">+IF(OFFSET('Hygiene Data'!$F$11,0,10*ROW('Hygiene Data'!F65))="","",OFFSET('Hygiene Data'!$F$11,0,10*ROW('Hygiene Data'!F65)))</f>
        <v/>
      </c>
      <c r="DV71" s="379" t="str">
        <f ca="1">+IF(OFFSET('Hygiene Data'!$F$12,0,10*ROW('Hygiene Data'!F65))="","",OFFSET('Hygiene Data'!$F$12,0,10*ROW('Hygiene Data'!F65)))</f>
        <v/>
      </c>
      <c r="DW71" s="379" t="str">
        <f ca="1">+IF(OFFSET('Hygiene Data'!$F$13,0,10*ROW('Hygiene Data'!F65))="","",OFFSET('Hygiene Data'!$F$13,0,10*ROW('Hygiene Data'!F65)))</f>
        <v/>
      </c>
      <c r="DX71" s="379" t="str">
        <f ca="1">+IF(OFFSET('Hygiene Data'!$G$11,0,10*ROW('Hygiene Data'!G65))="","",OFFSET('Hygiene Data'!$G$11,0,10*ROW('Hygiene Data'!G65)))</f>
        <v/>
      </c>
      <c r="DY71" s="379" t="str">
        <f ca="1">+IF(OFFSET('Hygiene Data'!$G$12,0,10*ROW('Hygiene Data'!G65))="","",OFFSET('Hygiene Data'!$G$12,0,10*ROW('Hygiene Data'!G65)))</f>
        <v/>
      </c>
      <c r="DZ71" s="379" t="str">
        <f ca="1">+IF(OFFSET('Hygiene Data'!$G$13,0,10*ROW('Hygiene Data'!G65))="","",OFFSET('Hygiene Data'!$G$13,0,10*ROW('Hygiene Data'!G65)))</f>
        <v/>
      </c>
      <c r="EA71" s="379" t="str">
        <f ca="1">+IF(OFFSET('Hygiene Data'!$H$11,0,10*ROW('Hygiene Data'!H65))="","",OFFSET('Hygiene Data'!$H$11,0,10*ROW('Hygiene Data'!H65)))</f>
        <v/>
      </c>
      <c r="EB71" s="379" t="str">
        <f ca="1">+IF(OFFSET('Hygiene Data'!$H$12,0,10*ROW('Hygiene Data'!H65))="","",OFFSET('Hygiene Data'!$H$12,0,10*ROW('Hygiene Data'!H65)))</f>
        <v/>
      </c>
      <c r="EC71" s="379" t="str">
        <f ca="1">+IF(OFFSET('Hygiene Data'!$H$13,0,10*ROW('Hygiene Data'!H65))="","",OFFSET('Hygiene Data'!$H$13,0,10*ROW('Hygiene Data'!H65)))</f>
        <v/>
      </c>
      <c r="ED71" s="379" t="str">
        <f ca="1">+IF(OFFSET('Hygiene Data'!$I$11,0,10*ROW('Hygiene Data'!I65))="","",OFFSET('Hygiene Data'!$I$11,0,10*ROW('Hygiene Data'!I65)))</f>
        <v/>
      </c>
      <c r="EE71" s="379" t="str">
        <f ca="1">+IF(OFFSET('Hygiene Data'!$I$12,0,10*ROW('Hygiene Data'!I65))="","",OFFSET('Hygiene Data'!$I$12,0,10*ROW('Hygiene Data'!I65)))</f>
        <v/>
      </c>
      <c r="EF71" s="379" t="str">
        <f ca="1">+IF(OFFSET('Hygiene Data'!$I$13,0,10*ROW('Hygiene Data'!I65))="","",OFFSET('Hygiene Data'!$I$13,0,10*ROW('Hygiene Data'!I65)))</f>
        <v/>
      </c>
    </row>
    <row r="72" spans="1:136" x14ac:dyDescent="0.25">
      <c r="A72" s="488" t="str">
        <f ca="1">+IF(OFFSET('Water Data'!$B$2,0,10*ROW('Water Data'!E66))="","",OFFSET('Water Data'!$B$2,0,10*ROW('Water Data'!E66)))</f>
        <v/>
      </c>
      <c r="B72" s="48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5" t="str">
        <f t="shared" ca="1" si="1"/>
        <v/>
      </c>
      <c r="D72" s="51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9" t="str">
        <f ca="1">+IF(OFFSET('Water Data'!$D$27,0,10*ROW('Water Data'!D66))="","",OFFSET('Water Data'!$D$27,0,10*ROW('Water Data'!D66)))</f>
        <v/>
      </c>
      <c r="BT72" s="379" t="str">
        <f ca="1">+IF(OFFSET('Water Data'!$D$28,0,10*ROW('Water Data'!D66))="","",OFFSET('Water Data'!$D$28,0,10*ROW('Water Data'!D66)))</f>
        <v/>
      </c>
      <c r="BU72" s="379" t="str">
        <f ca="1">+IF(OFFSET('Water Data'!$D$29,0,10*ROW('Water Data'!D66))="","",OFFSET('Water Data'!$D$29,0,10*ROW('Water Data'!D66)))</f>
        <v/>
      </c>
      <c r="BV72" s="379" t="str">
        <f ca="1">+IF(OFFSET('Water Data'!$E$27,0,10*ROW('Water Data'!E66))="","",OFFSET('Water Data'!$E$27,0,10*ROW('Water Data'!E66)))</f>
        <v/>
      </c>
      <c r="BW72" s="379" t="str">
        <f ca="1">+IF(OFFSET('Water Data'!$E$28,0,10*ROW('Water Data'!E66))="","",OFFSET('Water Data'!$E$28,0,10*ROW('Water Data'!E66)))</f>
        <v/>
      </c>
      <c r="BX72" s="379" t="str">
        <f ca="1">+IF(OFFSET('Water Data'!$E$29,0,10*ROW('Water Data'!E66))="","",OFFSET('Water Data'!$E$29,0,10*ROW('Water Data'!E66)))</f>
        <v/>
      </c>
      <c r="BY72" s="379" t="str">
        <f ca="1">+IF(OFFSET('Water Data'!$F$27,0,10*ROW('Water Data'!F66))="","",OFFSET('Water Data'!$F$27,0,10*ROW('Water Data'!F66)))</f>
        <v/>
      </c>
      <c r="BZ72" s="379" t="str">
        <f ca="1">+IF(OFFSET('Water Data'!$F$28,0,10*ROW('Water Data'!F66))="","",OFFSET('Water Data'!$F$28,0,10*ROW('Water Data'!F66)))</f>
        <v/>
      </c>
      <c r="CA72" s="379" t="str">
        <f ca="1">+IF(OFFSET('Water Data'!$F$29,0,10*ROW('Water Data'!F66))="","",OFFSET('Water Data'!$F$29,0,10*ROW('Water Data'!F66)))</f>
        <v/>
      </c>
      <c r="CB72" s="379" t="str">
        <f ca="1">+IF(OFFSET('Water Data'!$G$27,0,10*ROW('Water Data'!G66))="","",OFFSET('Water Data'!$G$27,0,10*ROW('Water Data'!G66)))</f>
        <v/>
      </c>
      <c r="CC72" s="379" t="str">
        <f ca="1">+IF(OFFSET('Water Data'!$G$28,0,10*ROW('Water Data'!G66))="","",OFFSET('Water Data'!$G$28,0,10*ROW('Water Data'!G66)))</f>
        <v/>
      </c>
      <c r="CD72" s="379" t="str">
        <f ca="1">+IF(OFFSET('Water Data'!$G$29,0,10*ROW('Water Data'!G66))="","",OFFSET('Water Data'!$G$29,0,10*ROW('Water Data'!G66)))</f>
        <v/>
      </c>
      <c r="CE72" s="379" t="str">
        <f ca="1">+IF(OFFSET('Water Data'!$H$27,0,10*ROW('Water Data'!H66))="","",OFFSET('Water Data'!$H$27,0,10*ROW('Water Data'!H66)))</f>
        <v/>
      </c>
      <c r="CF72" s="379" t="str">
        <f ca="1">+IF(OFFSET('Water Data'!$H$28,0,10*ROW('Water Data'!H66))="","",OFFSET('Water Data'!$H$28,0,10*ROW('Water Data'!H66)))</f>
        <v/>
      </c>
      <c r="CG72" s="379" t="str">
        <f ca="1">+IF(OFFSET('Water Data'!$H$29,0,10*ROW('Water Data'!H66))="","",OFFSET('Water Data'!$H$29,0,10*ROW('Water Data'!H66)))</f>
        <v/>
      </c>
      <c r="CH72" s="379" t="str">
        <f ca="1">+IF(OFFSET('Water Data'!$I$27,0,10*ROW('Water Data'!I66))="","",OFFSET('Water Data'!$I$27,0,10*ROW('Water Data'!I66)))</f>
        <v/>
      </c>
      <c r="CI72" s="379" t="str">
        <f ca="1">+IF(OFFSET('Water Data'!$I$28,0,10*ROW('Water Data'!I66))="","",OFFSET('Water Data'!$I$28,0,10*ROW('Water Data'!I66)))</f>
        <v/>
      </c>
      <c r="CJ72" s="379" t="str">
        <f ca="1">+IF(OFFSET('Water Data'!$I$29,0,10*ROW('Water Data'!I66))="","",OFFSET('Water Data'!$I$29,0,10*ROW('Water Data'!I66)))</f>
        <v/>
      </c>
      <c r="CK72" s="379" t="str">
        <f ca="1">+IF(OFFSET('Sanitation Data'!$D$28,0,10*ROW('Sanitation Data'!D66))="","",OFFSET('Sanitation Data'!$D$28,0,10*ROW('Sanitation Data'!D66)))</f>
        <v/>
      </c>
      <c r="CL72" s="379" t="str">
        <f ca="1">+IF(OFFSET('Sanitation Data'!$D$29,0,10*ROW('Sanitation Data'!D66))="","",OFFSET('Sanitation Data'!$D$29,0,10*ROW('Sanitation Data'!D66)))</f>
        <v/>
      </c>
      <c r="CM72" s="379" t="str">
        <f ca="1">+IF(OFFSET('Sanitation Data'!$D$30,0,10*ROW('Sanitation Data'!D66))="","",OFFSET('Sanitation Data'!$D$30,0,10*ROW('Sanitation Data'!D66)))</f>
        <v/>
      </c>
      <c r="CN72" s="379" t="str">
        <f ca="1">+IF(OFFSET('Sanitation Data'!$D$31,0,10*ROW('Sanitation Data'!D66))="","",OFFSET('Sanitation Data'!$D$31,0,10*ROW('Sanitation Data'!D66)))</f>
        <v/>
      </c>
      <c r="CO72" s="379" t="str">
        <f ca="1">+IF(OFFSET('Sanitation Data'!$D$32,0,10*ROW('Sanitation Data'!D66))="","",OFFSET('Sanitation Data'!$D$32,0,10*ROW('Sanitation Data'!D66)))</f>
        <v/>
      </c>
      <c r="CP72" s="379" t="str">
        <f ca="1">+IF(OFFSET('Sanitation Data'!$E$28,0,10*ROW('Sanitation Data'!E66))="","",OFFSET('Sanitation Data'!$E$28,0,10*ROW('Sanitation Data'!E66)))</f>
        <v/>
      </c>
      <c r="CQ72" s="379" t="str">
        <f ca="1">+IF(OFFSET('Sanitation Data'!$E$29,0,10*ROW('Sanitation Data'!E66))="","",OFFSET('Sanitation Data'!$E$29,0,10*ROW('Sanitation Data'!E66)))</f>
        <v/>
      </c>
      <c r="CR72" s="379" t="str">
        <f ca="1">+IF(OFFSET('Sanitation Data'!$E$30,0,10*ROW('Sanitation Data'!E66))="","",OFFSET('Sanitation Data'!$E$30,0,10*ROW('Sanitation Data'!E66)))</f>
        <v/>
      </c>
      <c r="CS72" s="379" t="str">
        <f ca="1">+IF(OFFSET('Sanitation Data'!$E$31,0,10*ROW('Sanitation Data'!E66))="","",OFFSET('Sanitation Data'!$E$31,0,10*ROW('Sanitation Data'!E66)))</f>
        <v/>
      </c>
      <c r="CT72" s="379" t="str">
        <f ca="1">+IF(OFFSET('Sanitation Data'!$E$32,0,10*ROW('Sanitation Data'!E66))="","",OFFSET('Sanitation Data'!$E$32,0,10*ROW('Sanitation Data'!E66)))</f>
        <v/>
      </c>
      <c r="CU72" s="379" t="str">
        <f ca="1">+IF(OFFSET('Sanitation Data'!$F$28,0,10*ROW('Sanitation Data'!F66))="","",OFFSET('Sanitation Data'!$F$28,0,10*ROW('Sanitation Data'!F66)))</f>
        <v/>
      </c>
      <c r="CV72" s="379" t="str">
        <f ca="1">+IF(OFFSET('Sanitation Data'!$F$29,0,10*ROW('Sanitation Data'!F66))="","",OFFSET('Sanitation Data'!$F$29,0,10*ROW('Sanitation Data'!F66)))</f>
        <v/>
      </c>
      <c r="CW72" s="379" t="str">
        <f ca="1">+IF(OFFSET('Sanitation Data'!$F$30,0,10*ROW('Sanitation Data'!F66))="","",OFFSET('Sanitation Data'!$F$30,0,10*ROW('Sanitation Data'!F66)))</f>
        <v/>
      </c>
      <c r="CX72" s="379" t="str">
        <f ca="1">+IF(OFFSET('Sanitation Data'!$F$31,0,10*ROW('Sanitation Data'!F66))="","",OFFSET('Sanitation Data'!$F$31,0,10*ROW('Sanitation Data'!F66)))</f>
        <v/>
      </c>
      <c r="CY72" s="379" t="str">
        <f ca="1">+IF(OFFSET('Sanitation Data'!$F$32,0,10*ROW('Sanitation Data'!F66))="","",OFFSET('Sanitation Data'!$F$32,0,10*ROW('Sanitation Data'!F66)))</f>
        <v/>
      </c>
      <c r="CZ72" s="379" t="str">
        <f ca="1">+IF(OFFSET('Sanitation Data'!$G$28,0,10*ROW('Sanitation Data'!G66))="","",OFFSET('Sanitation Data'!$G$28,0,10*ROW('Sanitation Data'!G66)))</f>
        <v/>
      </c>
      <c r="DA72" s="379" t="str">
        <f ca="1">+IF(OFFSET('Sanitation Data'!$G$29,0,10*ROW('Sanitation Data'!G66))="","",OFFSET('Sanitation Data'!$G$29,0,10*ROW('Sanitation Data'!G66)))</f>
        <v/>
      </c>
      <c r="DB72" s="379" t="str">
        <f ca="1">+IF(OFFSET('Sanitation Data'!$G$30,0,10*ROW('Sanitation Data'!G66))="","",OFFSET('Sanitation Data'!$G$30,0,10*ROW('Sanitation Data'!G66)))</f>
        <v/>
      </c>
      <c r="DC72" s="379" t="str">
        <f ca="1">+IF(OFFSET('Sanitation Data'!$G$31,0,10*ROW('Sanitation Data'!G66))="","",OFFSET('Sanitation Data'!$G$31,0,10*ROW('Sanitation Data'!G66)))</f>
        <v/>
      </c>
      <c r="DD72" s="379" t="str">
        <f ca="1">+IF(OFFSET('Sanitation Data'!$G$32,0,10*ROW('Sanitation Data'!G66))="","",OFFSET('Sanitation Data'!$G$32,0,10*ROW('Sanitation Data'!G66)))</f>
        <v/>
      </c>
      <c r="DE72" s="379" t="str">
        <f ca="1">+IF(OFFSET('Sanitation Data'!$H$28,0,10*ROW('Sanitation Data'!H66))="","",OFFSET('Sanitation Data'!$H$28,0,10*ROW('Sanitation Data'!H66)))</f>
        <v/>
      </c>
      <c r="DF72" s="379" t="str">
        <f ca="1">+IF(OFFSET('Sanitation Data'!$H$29,0,10*ROW('Sanitation Data'!H66))="","",OFFSET('Sanitation Data'!$H$29,0,10*ROW('Sanitation Data'!H66)))</f>
        <v/>
      </c>
      <c r="DG72" s="379" t="str">
        <f ca="1">+IF(OFFSET('Sanitation Data'!$H$30,0,10*ROW('Sanitation Data'!H66))="","",OFFSET('Sanitation Data'!$H$30,0,10*ROW('Sanitation Data'!H66)))</f>
        <v/>
      </c>
      <c r="DH72" s="379" t="str">
        <f ca="1">+IF(OFFSET('Sanitation Data'!$H$31,0,10*ROW('Sanitation Data'!H66))="","",OFFSET('Sanitation Data'!$H$31,0,10*ROW('Sanitation Data'!H66)))</f>
        <v/>
      </c>
      <c r="DI72" s="379" t="str">
        <f ca="1">+IF(OFFSET('Sanitation Data'!$H$32,0,10*ROW('Sanitation Data'!H66))="","",OFFSET('Sanitation Data'!$H$32,0,10*ROW('Sanitation Data'!H66)))</f>
        <v/>
      </c>
      <c r="DJ72" s="379" t="str">
        <f ca="1">+IF(OFFSET('Sanitation Data'!$I$28,0,10*ROW('Sanitation Data'!I66))="","",OFFSET('Sanitation Data'!$I$28,0,10*ROW('Sanitation Data'!I66)))</f>
        <v/>
      </c>
      <c r="DK72" s="379" t="str">
        <f ca="1">+IF(OFFSET('Sanitation Data'!$I$29,0,10*ROW('Sanitation Data'!I66))="","",OFFSET('Sanitation Data'!$I$29,0,10*ROW('Sanitation Data'!I66)))</f>
        <v/>
      </c>
      <c r="DL72" s="379" t="str">
        <f ca="1">+IF(OFFSET('Sanitation Data'!$I$30,0,10*ROW('Sanitation Data'!I66))="","",OFFSET('Sanitation Data'!$I$30,0,10*ROW('Sanitation Data'!I66)))</f>
        <v/>
      </c>
      <c r="DM72" s="379" t="str">
        <f ca="1">+IF(OFFSET('Sanitation Data'!$I$31,0,10*ROW('Sanitation Data'!I66))="","",OFFSET('Sanitation Data'!$I$31,0,10*ROW('Sanitation Data'!I66)))</f>
        <v/>
      </c>
      <c r="DN72" s="379" t="str">
        <f ca="1">+IF(OFFSET('Sanitation Data'!$I$32,0,10*ROW('Sanitation Data'!I66))="","",OFFSET('Sanitation Data'!$I$32,0,10*ROW('Sanitation Data'!I66)))</f>
        <v/>
      </c>
      <c r="DO72" s="379" t="str">
        <f ca="1">+IF(OFFSET('Hygiene Data'!$D$11,0,10*ROW('Hygiene Data'!D66))="","",OFFSET('Hygiene Data'!$D$11,0,10*ROW('Hygiene Data'!D66)))</f>
        <v/>
      </c>
      <c r="DP72" s="379" t="str">
        <f ca="1">+IF(OFFSET('Hygiene Data'!$D$12,0,10*ROW('Hygiene Data'!D66))="","",OFFSET('Hygiene Data'!$D$12,0,10*ROW('Hygiene Data'!D66)))</f>
        <v/>
      </c>
      <c r="DQ72" s="379" t="str">
        <f ca="1">+IF(OFFSET('Hygiene Data'!$D$13,0,10*ROW('Hygiene Data'!D66))="","",OFFSET('Hygiene Data'!$D$13,0,10*ROW('Hygiene Data'!D66)))</f>
        <v/>
      </c>
      <c r="DR72" s="379" t="str">
        <f ca="1">+IF(OFFSET('Hygiene Data'!$E$11,0,10*ROW('Hygiene Data'!E66))="","",OFFSET('Hygiene Data'!$E$11,0,10*ROW('Hygiene Data'!E66)))</f>
        <v/>
      </c>
      <c r="DS72" s="379" t="str">
        <f ca="1">+IF(OFFSET('Hygiene Data'!$E$12,0,10*ROW('Hygiene Data'!E66))="","",OFFSET('Hygiene Data'!$E$12,0,10*ROW('Hygiene Data'!E66)))</f>
        <v/>
      </c>
      <c r="DT72" s="379" t="str">
        <f ca="1">+IF(OFFSET('Hygiene Data'!$E$13,0,10*ROW('Hygiene Data'!E66))="","",OFFSET('Hygiene Data'!$E$13,0,10*ROW('Hygiene Data'!E66)))</f>
        <v/>
      </c>
      <c r="DU72" s="379" t="str">
        <f ca="1">+IF(OFFSET('Hygiene Data'!$F$11,0,10*ROW('Hygiene Data'!F66))="","",OFFSET('Hygiene Data'!$F$11,0,10*ROW('Hygiene Data'!F66)))</f>
        <v/>
      </c>
      <c r="DV72" s="379" t="str">
        <f ca="1">+IF(OFFSET('Hygiene Data'!$F$12,0,10*ROW('Hygiene Data'!F66))="","",OFFSET('Hygiene Data'!$F$12,0,10*ROW('Hygiene Data'!F66)))</f>
        <v/>
      </c>
      <c r="DW72" s="379" t="str">
        <f ca="1">+IF(OFFSET('Hygiene Data'!$F$13,0,10*ROW('Hygiene Data'!F66))="","",OFFSET('Hygiene Data'!$F$13,0,10*ROW('Hygiene Data'!F66)))</f>
        <v/>
      </c>
      <c r="DX72" s="379" t="str">
        <f ca="1">+IF(OFFSET('Hygiene Data'!$G$11,0,10*ROW('Hygiene Data'!G66))="","",OFFSET('Hygiene Data'!$G$11,0,10*ROW('Hygiene Data'!G66)))</f>
        <v/>
      </c>
      <c r="DY72" s="379" t="str">
        <f ca="1">+IF(OFFSET('Hygiene Data'!$G$12,0,10*ROW('Hygiene Data'!G66))="","",OFFSET('Hygiene Data'!$G$12,0,10*ROW('Hygiene Data'!G66)))</f>
        <v/>
      </c>
      <c r="DZ72" s="379" t="str">
        <f ca="1">+IF(OFFSET('Hygiene Data'!$G$13,0,10*ROW('Hygiene Data'!G66))="","",OFFSET('Hygiene Data'!$G$13,0,10*ROW('Hygiene Data'!G66)))</f>
        <v/>
      </c>
      <c r="EA72" s="379" t="str">
        <f ca="1">+IF(OFFSET('Hygiene Data'!$H$11,0,10*ROW('Hygiene Data'!H66))="","",OFFSET('Hygiene Data'!$H$11,0,10*ROW('Hygiene Data'!H66)))</f>
        <v/>
      </c>
      <c r="EB72" s="379" t="str">
        <f ca="1">+IF(OFFSET('Hygiene Data'!$H$12,0,10*ROW('Hygiene Data'!H66))="","",OFFSET('Hygiene Data'!$H$12,0,10*ROW('Hygiene Data'!H66)))</f>
        <v/>
      </c>
      <c r="EC72" s="379" t="str">
        <f ca="1">+IF(OFFSET('Hygiene Data'!$H$13,0,10*ROW('Hygiene Data'!H66))="","",OFFSET('Hygiene Data'!$H$13,0,10*ROW('Hygiene Data'!H66)))</f>
        <v/>
      </c>
      <c r="ED72" s="379" t="str">
        <f ca="1">+IF(OFFSET('Hygiene Data'!$I$11,0,10*ROW('Hygiene Data'!I66))="","",OFFSET('Hygiene Data'!$I$11,0,10*ROW('Hygiene Data'!I66)))</f>
        <v/>
      </c>
      <c r="EE72" s="379" t="str">
        <f ca="1">+IF(OFFSET('Hygiene Data'!$I$12,0,10*ROW('Hygiene Data'!I66))="","",OFFSET('Hygiene Data'!$I$12,0,10*ROW('Hygiene Data'!I66)))</f>
        <v/>
      </c>
      <c r="EF72" s="379" t="str">
        <f ca="1">+IF(OFFSET('Hygiene Data'!$I$13,0,10*ROW('Hygiene Data'!I66))="","",OFFSET('Hygiene Data'!$I$13,0,10*ROW('Hygiene Data'!I66)))</f>
        <v/>
      </c>
    </row>
    <row r="73" spans="1:136" x14ac:dyDescent="0.25">
      <c r="A73" s="488" t="str">
        <f ca="1">+IF(OFFSET('Water Data'!$B$2,0,10*ROW('Water Data'!E67))="","",OFFSET('Water Data'!$B$2,0,10*ROW('Water Data'!E67)))</f>
        <v/>
      </c>
      <c r="B73" s="48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5" t="str">
        <f t="shared" ca="1" si="1"/>
        <v/>
      </c>
      <c r="D73" s="51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9" t="str">
        <f ca="1">+IF(OFFSET('Water Data'!$D$27,0,10*ROW('Water Data'!D67))="","",OFFSET('Water Data'!$D$27,0,10*ROW('Water Data'!D67)))</f>
        <v/>
      </c>
      <c r="BT73" s="379" t="str">
        <f ca="1">+IF(OFFSET('Water Data'!$D$28,0,10*ROW('Water Data'!D67))="","",OFFSET('Water Data'!$D$28,0,10*ROW('Water Data'!D67)))</f>
        <v/>
      </c>
      <c r="BU73" s="379" t="str">
        <f ca="1">+IF(OFFSET('Water Data'!$D$29,0,10*ROW('Water Data'!D67))="","",OFFSET('Water Data'!$D$29,0,10*ROW('Water Data'!D67)))</f>
        <v/>
      </c>
      <c r="BV73" s="379" t="str">
        <f ca="1">+IF(OFFSET('Water Data'!$E$27,0,10*ROW('Water Data'!E67))="","",OFFSET('Water Data'!$E$27,0,10*ROW('Water Data'!E67)))</f>
        <v/>
      </c>
      <c r="BW73" s="379" t="str">
        <f ca="1">+IF(OFFSET('Water Data'!$E$28,0,10*ROW('Water Data'!E67))="","",OFFSET('Water Data'!$E$28,0,10*ROW('Water Data'!E67)))</f>
        <v/>
      </c>
      <c r="BX73" s="379" t="str">
        <f ca="1">+IF(OFFSET('Water Data'!$E$29,0,10*ROW('Water Data'!E67))="","",OFFSET('Water Data'!$E$29,0,10*ROW('Water Data'!E67)))</f>
        <v/>
      </c>
      <c r="BY73" s="379" t="str">
        <f ca="1">+IF(OFFSET('Water Data'!$F$27,0,10*ROW('Water Data'!F67))="","",OFFSET('Water Data'!$F$27,0,10*ROW('Water Data'!F67)))</f>
        <v/>
      </c>
      <c r="BZ73" s="379" t="str">
        <f ca="1">+IF(OFFSET('Water Data'!$F$28,0,10*ROW('Water Data'!F67))="","",OFFSET('Water Data'!$F$28,0,10*ROW('Water Data'!F67)))</f>
        <v/>
      </c>
      <c r="CA73" s="379" t="str">
        <f ca="1">+IF(OFFSET('Water Data'!$F$29,0,10*ROW('Water Data'!F67))="","",OFFSET('Water Data'!$F$29,0,10*ROW('Water Data'!F67)))</f>
        <v/>
      </c>
      <c r="CB73" s="379" t="str">
        <f ca="1">+IF(OFFSET('Water Data'!$G$27,0,10*ROW('Water Data'!G67))="","",OFFSET('Water Data'!$G$27,0,10*ROW('Water Data'!G67)))</f>
        <v/>
      </c>
      <c r="CC73" s="379" t="str">
        <f ca="1">+IF(OFFSET('Water Data'!$G$28,0,10*ROW('Water Data'!G67))="","",OFFSET('Water Data'!$G$28,0,10*ROW('Water Data'!G67)))</f>
        <v/>
      </c>
      <c r="CD73" s="379" t="str">
        <f ca="1">+IF(OFFSET('Water Data'!$G$29,0,10*ROW('Water Data'!G67))="","",OFFSET('Water Data'!$G$29,0,10*ROW('Water Data'!G67)))</f>
        <v/>
      </c>
      <c r="CE73" s="379" t="str">
        <f ca="1">+IF(OFFSET('Water Data'!$H$27,0,10*ROW('Water Data'!H67))="","",OFFSET('Water Data'!$H$27,0,10*ROW('Water Data'!H67)))</f>
        <v/>
      </c>
      <c r="CF73" s="379" t="str">
        <f ca="1">+IF(OFFSET('Water Data'!$H$28,0,10*ROW('Water Data'!H67))="","",OFFSET('Water Data'!$H$28,0,10*ROW('Water Data'!H67)))</f>
        <v/>
      </c>
      <c r="CG73" s="379" t="str">
        <f ca="1">+IF(OFFSET('Water Data'!$H$29,0,10*ROW('Water Data'!H67))="","",OFFSET('Water Data'!$H$29,0,10*ROW('Water Data'!H67)))</f>
        <v/>
      </c>
      <c r="CH73" s="379" t="str">
        <f ca="1">+IF(OFFSET('Water Data'!$I$27,0,10*ROW('Water Data'!I67))="","",OFFSET('Water Data'!$I$27,0,10*ROW('Water Data'!I67)))</f>
        <v/>
      </c>
      <c r="CI73" s="379" t="str">
        <f ca="1">+IF(OFFSET('Water Data'!$I$28,0,10*ROW('Water Data'!I67))="","",OFFSET('Water Data'!$I$28,0,10*ROW('Water Data'!I67)))</f>
        <v/>
      </c>
      <c r="CJ73" s="379" t="str">
        <f ca="1">+IF(OFFSET('Water Data'!$I$29,0,10*ROW('Water Data'!I67))="","",OFFSET('Water Data'!$I$29,0,10*ROW('Water Data'!I67)))</f>
        <v/>
      </c>
      <c r="CK73" s="379" t="str">
        <f ca="1">+IF(OFFSET('Sanitation Data'!$D$28,0,10*ROW('Sanitation Data'!D67))="","",OFFSET('Sanitation Data'!$D$28,0,10*ROW('Sanitation Data'!D67)))</f>
        <v/>
      </c>
      <c r="CL73" s="379" t="str">
        <f ca="1">+IF(OFFSET('Sanitation Data'!$D$29,0,10*ROW('Sanitation Data'!D67))="","",OFFSET('Sanitation Data'!$D$29,0,10*ROW('Sanitation Data'!D67)))</f>
        <v/>
      </c>
      <c r="CM73" s="379" t="str">
        <f ca="1">+IF(OFFSET('Sanitation Data'!$D$30,0,10*ROW('Sanitation Data'!D67))="","",OFFSET('Sanitation Data'!$D$30,0,10*ROW('Sanitation Data'!D67)))</f>
        <v/>
      </c>
      <c r="CN73" s="379" t="str">
        <f ca="1">+IF(OFFSET('Sanitation Data'!$D$31,0,10*ROW('Sanitation Data'!D67))="","",OFFSET('Sanitation Data'!$D$31,0,10*ROW('Sanitation Data'!D67)))</f>
        <v/>
      </c>
      <c r="CO73" s="379" t="str">
        <f ca="1">+IF(OFFSET('Sanitation Data'!$D$32,0,10*ROW('Sanitation Data'!D67))="","",OFFSET('Sanitation Data'!$D$32,0,10*ROW('Sanitation Data'!D67)))</f>
        <v/>
      </c>
      <c r="CP73" s="379" t="str">
        <f ca="1">+IF(OFFSET('Sanitation Data'!$E$28,0,10*ROW('Sanitation Data'!E67))="","",OFFSET('Sanitation Data'!$E$28,0,10*ROW('Sanitation Data'!E67)))</f>
        <v/>
      </c>
      <c r="CQ73" s="379" t="str">
        <f ca="1">+IF(OFFSET('Sanitation Data'!$E$29,0,10*ROW('Sanitation Data'!E67))="","",OFFSET('Sanitation Data'!$E$29,0,10*ROW('Sanitation Data'!E67)))</f>
        <v/>
      </c>
      <c r="CR73" s="379" t="str">
        <f ca="1">+IF(OFFSET('Sanitation Data'!$E$30,0,10*ROW('Sanitation Data'!E67))="","",OFFSET('Sanitation Data'!$E$30,0,10*ROW('Sanitation Data'!E67)))</f>
        <v/>
      </c>
      <c r="CS73" s="379" t="str">
        <f ca="1">+IF(OFFSET('Sanitation Data'!$E$31,0,10*ROW('Sanitation Data'!E67))="","",OFFSET('Sanitation Data'!$E$31,0,10*ROW('Sanitation Data'!E67)))</f>
        <v/>
      </c>
      <c r="CT73" s="379" t="str">
        <f ca="1">+IF(OFFSET('Sanitation Data'!$E$32,0,10*ROW('Sanitation Data'!E67))="","",OFFSET('Sanitation Data'!$E$32,0,10*ROW('Sanitation Data'!E67)))</f>
        <v/>
      </c>
      <c r="CU73" s="379" t="str">
        <f ca="1">+IF(OFFSET('Sanitation Data'!$F$28,0,10*ROW('Sanitation Data'!F67))="","",OFFSET('Sanitation Data'!$F$28,0,10*ROW('Sanitation Data'!F67)))</f>
        <v/>
      </c>
      <c r="CV73" s="379" t="str">
        <f ca="1">+IF(OFFSET('Sanitation Data'!$F$29,0,10*ROW('Sanitation Data'!F67))="","",OFFSET('Sanitation Data'!$F$29,0,10*ROW('Sanitation Data'!F67)))</f>
        <v/>
      </c>
      <c r="CW73" s="379" t="str">
        <f ca="1">+IF(OFFSET('Sanitation Data'!$F$30,0,10*ROW('Sanitation Data'!F67))="","",OFFSET('Sanitation Data'!$F$30,0,10*ROW('Sanitation Data'!F67)))</f>
        <v/>
      </c>
      <c r="CX73" s="379" t="str">
        <f ca="1">+IF(OFFSET('Sanitation Data'!$F$31,0,10*ROW('Sanitation Data'!F67))="","",OFFSET('Sanitation Data'!$F$31,0,10*ROW('Sanitation Data'!F67)))</f>
        <v/>
      </c>
      <c r="CY73" s="379" t="str">
        <f ca="1">+IF(OFFSET('Sanitation Data'!$F$32,0,10*ROW('Sanitation Data'!F67))="","",OFFSET('Sanitation Data'!$F$32,0,10*ROW('Sanitation Data'!F67)))</f>
        <v/>
      </c>
      <c r="CZ73" s="379" t="str">
        <f ca="1">+IF(OFFSET('Sanitation Data'!$G$28,0,10*ROW('Sanitation Data'!G67))="","",OFFSET('Sanitation Data'!$G$28,0,10*ROW('Sanitation Data'!G67)))</f>
        <v/>
      </c>
      <c r="DA73" s="379" t="str">
        <f ca="1">+IF(OFFSET('Sanitation Data'!$G$29,0,10*ROW('Sanitation Data'!G67))="","",OFFSET('Sanitation Data'!$G$29,0,10*ROW('Sanitation Data'!G67)))</f>
        <v/>
      </c>
      <c r="DB73" s="379" t="str">
        <f ca="1">+IF(OFFSET('Sanitation Data'!$G$30,0,10*ROW('Sanitation Data'!G67))="","",OFFSET('Sanitation Data'!$G$30,0,10*ROW('Sanitation Data'!G67)))</f>
        <v/>
      </c>
      <c r="DC73" s="379" t="str">
        <f ca="1">+IF(OFFSET('Sanitation Data'!$G$31,0,10*ROW('Sanitation Data'!G67))="","",OFFSET('Sanitation Data'!$G$31,0,10*ROW('Sanitation Data'!G67)))</f>
        <v/>
      </c>
      <c r="DD73" s="379" t="str">
        <f ca="1">+IF(OFFSET('Sanitation Data'!$G$32,0,10*ROW('Sanitation Data'!G67))="","",OFFSET('Sanitation Data'!$G$32,0,10*ROW('Sanitation Data'!G67)))</f>
        <v/>
      </c>
      <c r="DE73" s="379" t="str">
        <f ca="1">+IF(OFFSET('Sanitation Data'!$H$28,0,10*ROW('Sanitation Data'!H67))="","",OFFSET('Sanitation Data'!$H$28,0,10*ROW('Sanitation Data'!H67)))</f>
        <v/>
      </c>
      <c r="DF73" s="379" t="str">
        <f ca="1">+IF(OFFSET('Sanitation Data'!$H$29,0,10*ROW('Sanitation Data'!H67))="","",OFFSET('Sanitation Data'!$H$29,0,10*ROW('Sanitation Data'!H67)))</f>
        <v/>
      </c>
      <c r="DG73" s="379" t="str">
        <f ca="1">+IF(OFFSET('Sanitation Data'!$H$30,0,10*ROW('Sanitation Data'!H67))="","",OFFSET('Sanitation Data'!$H$30,0,10*ROW('Sanitation Data'!H67)))</f>
        <v/>
      </c>
      <c r="DH73" s="379" t="str">
        <f ca="1">+IF(OFFSET('Sanitation Data'!$H$31,0,10*ROW('Sanitation Data'!H67))="","",OFFSET('Sanitation Data'!$H$31,0,10*ROW('Sanitation Data'!H67)))</f>
        <v/>
      </c>
      <c r="DI73" s="379" t="str">
        <f ca="1">+IF(OFFSET('Sanitation Data'!$H$32,0,10*ROW('Sanitation Data'!H67))="","",OFFSET('Sanitation Data'!$H$32,0,10*ROW('Sanitation Data'!H67)))</f>
        <v/>
      </c>
      <c r="DJ73" s="379" t="str">
        <f ca="1">+IF(OFFSET('Sanitation Data'!$I$28,0,10*ROW('Sanitation Data'!I67))="","",OFFSET('Sanitation Data'!$I$28,0,10*ROW('Sanitation Data'!I67)))</f>
        <v/>
      </c>
      <c r="DK73" s="379" t="str">
        <f ca="1">+IF(OFFSET('Sanitation Data'!$I$29,0,10*ROW('Sanitation Data'!I67))="","",OFFSET('Sanitation Data'!$I$29,0,10*ROW('Sanitation Data'!I67)))</f>
        <v/>
      </c>
      <c r="DL73" s="379" t="str">
        <f ca="1">+IF(OFFSET('Sanitation Data'!$I$30,0,10*ROW('Sanitation Data'!I67))="","",OFFSET('Sanitation Data'!$I$30,0,10*ROW('Sanitation Data'!I67)))</f>
        <v/>
      </c>
      <c r="DM73" s="379" t="str">
        <f ca="1">+IF(OFFSET('Sanitation Data'!$I$31,0,10*ROW('Sanitation Data'!I67))="","",OFFSET('Sanitation Data'!$I$31,0,10*ROW('Sanitation Data'!I67)))</f>
        <v/>
      </c>
      <c r="DN73" s="379" t="str">
        <f ca="1">+IF(OFFSET('Sanitation Data'!$I$32,0,10*ROW('Sanitation Data'!I67))="","",OFFSET('Sanitation Data'!$I$32,0,10*ROW('Sanitation Data'!I67)))</f>
        <v/>
      </c>
      <c r="DO73" s="379" t="str">
        <f ca="1">+IF(OFFSET('Hygiene Data'!$D$11,0,10*ROW('Hygiene Data'!D67))="","",OFFSET('Hygiene Data'!$D$11,0,10*ROW('Hygiene Data'!D67)))</f>
        <v/>
      </c>
      <c r="DP73" s="379" t="str">
        <f ca="1">+IF(OFFSET('Hygiene Data'!$D$12,0,10*ROW('Hygiene Data'!D67))="","",OFFSET('Hygiene Data'!$D$12,0,10*ROW('Hygiene Data'!D67)))</f>
        <v/>
      </c>
      <c r="DQ73" s="379" t="str">
        <f ca="1">+IF(OFFSET('Hygiene Data'!$D$13,0,10*ROW('Hygiene Data'!D67))="","",OFFSET('Hygiene Data'!$D$13,0,10*ROW('Hygiene Data'!D67)))</f>
        <v/>
      </c>
      <c r="DR73" s="379" t="str">
        <f ca="1">+IF(OFFSET('Hygiene Data'!$E$11,0,10*ROW('Hygiene Data'!E67))="","",OFFSET('Hygiene Data'!$E$11,0,10*ROW('Hygiene Data'!E67)))</f>
        <v/>
      </c>
      <c r="DS73" s="379" t="str">
        <f ca="1">+IF(OFFSET('Hygiene Data'!$E$12,0,10*ROW('Hygiene Data'!E67))="","",OFFSET('Hygiene Data'!$E$12,0,10*ROW('Hygiene Data'!E67)))</f>
        <v/>
      </c>
      <c r="DT73" s="379" t="str">
        <f ca="1">+IF(OFFSET('Hygiene Data'!$E$13,0,10*ROW('Hygiene Data'!E67))="","",OFFSET('Hygiene Data'!$E$13,0,10*ROW('Hygiene Data'!E67)))</f>
        <v/>
      </c>
      <c r="DU73" s="379" t="str">
        <f ca="1">+IF(OFFSET('Hygiene Data'!$F$11,0,10*ROW('Hygiene Data'!F67))="","",OFFSET('Hygiene Data'!$F$11,0,10*ROW('Hygiene Data'!F67)))</f>
        <v/>
      </c>
      <c r="DV73" s="379" t="str">
        <f ca="1">+IF(OFFSET('Hygiene Data'!$F$12,0,10*ROW('Hygiene Data'!F67))="","",OFFSET('Hygiene Data'!$F$12,0,10*ROW('Hygiene Data'!F67)))</f>
        <v/>
      </c>
      <c r="DW73" s="379" t="str">
        <f ca="1">+IF(OFFSET('Hygiene Data'!$F$13,0,10*ROW('Hygiene Data'!F67))="","",OFFSET('Hygiene Data'!$F$13,0,10*ROW('Hygiene Data'!F67)))</f>
        <v/>
      </c>
      <c r="DX73" s="379" t="str">
        <f ca="1">+IF(OFFSET('Hygiene Data'!$G$11,0,10*ROW('Hygiene Data'!G67))="","",OFFSET('Hygiene Data'!$G$11,0,10*ROW('Hygiene Data'!G67)))</f>
        <v/>
      </c>
      <c r="DY73" s="379" t="str">
        <f ca="1">+IF(OFFSET('Hygiene Data'!$G$12,0,10*ROW('Hygiene Data'!G67))="","",OFFSET('Hygiene Data'!$G$12,0,10*ROW('Hygiene Data'!G67)))</f>
        <v/>
      </c>
      <c r="DZ73" s="379" t="str">
        <f ca="1">+IF(OFFSET('Hygiene Data'!$G$13,0,10*ROW('Hygiene Data'!G67))="","",OFFSET('Hygiene Data'!$G$13,0,10*ROW('Hygiene Data'!G67)))</f>
        <v/>
      </c>
      <c r="EA73" s="379" t="str">
        <f ca="1">+IF(OFFSET('Hygiene Data'!$H$11,0,10*ROW('Hygiene Data'!H67))="","",OFFSET('Hygiene Data'!$H$11,0,10*ROW('Hygiene Data'!H67)))</f>
        <v/>
      </c>
      <c r="EB73" s="379" t="str">
        <f ca="1">+IF(OFFSET('Hygiene Data'!$H$12,0,10*ROW('Hygiene Data'!H67))="","",OFFSET('Hygiene Data'!$H$12,0,10*ROW('Hygiene Data'!H67)))</f>
        <v/>
      </c>
      <c r="EC73" s="379" t="str">
        <f ca="1">+IF(OFFSET('Hygiene Data'!$H$13,0,10*ROW('Hygiene Data'!H67))="","",OFFSET('Hygiene Data'!$H$13,0,10*ROW('Hygiene Data'!H67)))</f>
        <v/>
      </c>
      <c r="ED73" s="379" t="str">
        <f ca="1">+IF(OFFSET('Hygiene Data'!$I$11,0,10*ROW('Hygiene Data'!I67))="","",OFFSET('Hygiene Data'!$I$11,0,10*ROW('Hygiene Data'!I67)))</f>
        <v/>
      </c>
      <c r="EE73" s="379" t="str">
        <f ca="1">+IF(OFFSET('Hygiene Data'!$I$12,0,10*ROW('Hygiene Data'!I67))="","",OFFSET('Hygiene Data'!$I$12,0,10*ROW('Hygiene Data'!I67)))</f>
        <v/>
      </c>
      <c r="EF73" s="379" t="str">
        <f ca="1">+IF(OFFSET('Hygiene Data'!$I$13,0,10*ROW('Hygiene Data'!I67))="","",OFFSET('Hygiene Data'!$I$13,0,10*ROW('Hygiene Data'!I67)))</f>
        <v/>
      </c>
    </row>
    <row r="74" spans="1:136" x14ac:dyDescent="0.25">
      <c r="A74" s="488" t="str">
        <f ca="1">+IF(OFFSET('Water Data'!$B$2,0,10*ROW('Water Data'!E68))="","",OFFSET('Water Data'!$B$2,0,10*ROW('Water Data'!E68)))</f>
        <v/>
      </c>
      <c r="B74" s="48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5" t="str">
        <f t="shared" ca="1" si="1"/>
        <v/>
      </c>
      <c r="D74" s="51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9" t="str">
        <f ca="1">+IF(OFFSET('Water Data'!$D$27,0,10*ROW('Water Data'!D68))="","",OFFSET('Water Data'!$D$27,0,10*ROW('Water Data'!D68)))</f>
        <v/>
      </c>
      <c r="BT74" s="379" t="str">
        <f ca="1">+IF(OFFSET('Water Data'!$D$28,0,10*ROW('Water Data'!D68))="","",OFFSET('Water Data'!$D$28,0,10*ROW('Water Data'!D68)))</f>
        <v/>
      </c>
      <c r="BU74" s="379" t="str">
        <f ca="1">+IF(OFFSET('Water Data'!$D$29,0,10*ROW('Water Data'!D68))="","",OFFSET('Water Data'!$D$29,0,10*ROW('Water Data'!D68)))</f>
        <v/>
      </c>
      <c r="BV74" s="379" t="str">
        <f ca="1">+IF(OFFSET('Water Data'!$E$27,0,10*ROW('Water Data'!E68))="","",OFFSET('Water Data'!$E$27,0,10*ROW('Water Data'!E68)))</f>
        <v/>
      </c>
      <c r="BW74" s="379" t="str">
        <f ca="1">+IF(OFFSET('Water Data'!$E$28,0,10*ROW('Water Data'!E68))="","",OFFSET('Water Data'!$E$28,0,10*ROW('Water Data'!E68)))</f>
        <v/>
      </c>
      <c r="BX74" s="379" t="str">
        <f ca="1">+IF(OFFSET('Water Data'!$E$29,0,10*ROW('Water Data'!E68))="","",OFFSET('Water Data'!$E$29,0,10*ROW('Water Data'!E68)))</f>
        <v/>
      </c>
      <c r="BY74" s="379" t="str">
        <f ca="1">+IF(OFFSET('Water Data'!$F$27,0,10*ROW('Water Data'!F68))="","",OFFSET('Water Data'!$F$27,0,10*ROW('Water Data'!F68)))</f>
        <v/>
      </c>
      <c r="BZ74" s="379" t="str">
        <f ca="1">+IF(OFFSET('Water Data'!$F$28,0,10*ROW('Water Data'!F68))="","",OFFSET('Water Data'!$F$28,0,10*ROW('Water Data'!F68)))</f>
        <v/>
      </c>
      <c r="CA74" s="379" t="str">
        <f ca="1">+IF(OFFSET('Water Data'!$F$29,0,10*ROW('Water Data'!F68))="","",OFFSET('Water Data'!$F$29,0,10*ROW('Water Data'!F68)))</f>
        <v/>
      </c>
      <c r="CB74" s="379" t="str">
        <f ca="1">+IF(OFFSET('Water Data'!$G$27,0,10*ROW('Water Data'!G68))="","",OFFSET('Water Data'!$G$27,0,10*ROW('Water Data'!G68)))</f>
        <v/>
      </c>
      <c r="CC74" s="379" t="str">
        <f ca="1">+IF(OFFSET('Water Data'!$G$28,0,10*ROW('Water Data'!G68))="","",OFFSET('Water Data'!$G$28,0,10*ROW('Water Data'!G68)))</f>
        <v/>
      </c>
      <c r="CD74" s="379" t="str">
        <f ca="1">+IF(OFFSET('Water Data'!$G$29,0,10*ROW('Water Data'!G68))="","",OFFSET('Water Data'!$G$29,0,10*ROW('Water Data'!G68)))</f>
        <v/>
      </c>
      <c r="CE74" s="379" t="str">
        <f ca="1">+IF(OFFSET('Water Data'!$H$27,0,10*ROW('Water Data'!H68))="","",OFFSET('Water Data'!$H$27,0,10*ROW('Water Data'!H68)))</f>
        <v/>
      </c>
      <c r="CF74" s="379" t="str">
        <f ca="1">+IF(OFFSET('Water Data'!$H$28,0,10*ROW('Water Data'!H68))="","",OFFSET('Water Data'!$H$28,0,10*ROW('Water Data'!H68)))</f>
        <v/>
      </c>
      <c r="CG74" s="379" t="str">
        <f ca="1">+IF(OFFSET('Water Data'!$H$29,0,10*ROW('Water Data'!H68))="","",OFFSET('Water Data'!$H$29,0,10*ROW('Water Data'!H68)))</f>
        <v/>
      </c>
      <c r="CH74" s="379" t="str">
        <f ca="1">+IF(OFFSET('Water Data'!$I$27,0,10*ROW('Water Data'!I68))="","",OFFSET('Water Data'!$I$27,0,10*ROW('Water Data'!I68)))</f>
        <v/>
      </c>
      <c r="CI74" s="379" t="str">
        <f ca="1">+IF(OFFSET('Water Data'!$I$28,0,10*ROW('Water Data'!I68))="","",OFFSET('Water Data'!$I$28,0,10*ROW('Water Data'!I68)))</f>
        <v/>
      </c>
      <c r="CJ74" s="379" t="str">
        <f ca="1">+IF(OFFSET('Water Data'!$I$29,0,10*ROW('Water Data'!I68))="","",OFFSET('Water Data'!$I$29,0,10*ROW('Water Data'!I68)))</f>
        <v/>
      </c>
      <c r="CK74" s="379" t="str">
        <f ca="1">+IF(OFFSET('Sanitation Data'!$D$28,0,10*ROW('Sanitation Data'!D68))="","",OFFSET('Sanitation Data'!$D$28,0,10*ROW('Sanitation Data'!D68)))</f>
        <v/>
      </c>
      <c r="CL74" s="379" t="str">
        <f ca="1">+IF(OFFSET('Sanitation Data'!$D$29,0,10*ROW('Sanitation Data'!D68))="","",OFFSET('Sanitation Data'!$D$29,0,10*ROW('Sanitation Data'!D68)))</f>
        <v/>
      </c>
      <c r="CM74" s="379" t="str">
        <f ca="1">+IF(OFFSET('Sanitation Data'!$D$30,0,10*ROW('Sanitation Data'!D68))="","",OFFSET('Sanitation Data'!$D$30,0,10*ROW('Sanitation Data'!D68)))</f>
        <v/>
      </c>
      <c r="CN74" s="379" t="str">
        <f ca="1">+IF(OFFSET('Sanitation Data'!$D$31,0,10*ROW('Sanitation Data'!D68))="","",OFFSET('Sanitation Data'!$D$31,0,10*ROW('Sanitation Data'!D68)))</f>
        <v/>
      </c>
      <c r="CO74" s="379" t="str">
        <f ca="1">+IF(OFFSET('Sanitation Data'!$D$32,0,10*ROW('Sanitation Data'!D68))="","",OFFSET('Sanitation Data'!$D$32,0,10*ROW('Sanitation Data'!D68)))</f>
        <v/>
      </c>
      <c r="CP74" s="379" t="str">
        <f ca="1">+IF(OFFSET('Sanitation Data'!$E$28,0,10*ROW('Sanitation Data'!E68))="","",OFFSET('Sanitation Data'!$E$28,0,10*ROW('Sanitation Data'!E68)))</f>
        <v/>
      </c>
      <c r="CQ74" s="379" t="str">
        <f ca="1">+IF(OFFSET('Sanitation Data'!$E$29,0,10*ROW('Sanitation Data'!E68))="","",OFFSET('Sanitation Data'!$E$29,0,10*ROW('Sanitation Data'!E68)))</f>
        <v/>
      </c>
      <c r="CR74" s="379" t="str">
        <f ca="1">+IF(OFFSET('Sanitation Data'!$E$30,0,10*ROW('Sanitation Data'!E68))="","",OFFSET('Sanitation Data'!$E$30,0,10*ROW('Sanitation Data'!E68)))</f>
        <v/>
      </c>
      <c r="CS74" s="379" t="str">
        <f ca="1">+IF(OFFSET('Sanitation Data'!$E$31,0,10*ROW('Sanitation Data'!E68))="","",OFFSET('Sanitation Data'!$E$31,0,10*ROW('Sanitation Data'!E68)))</f>
        <v/>
      </c>
      <c r="CT74" s="379" t="str">
        <f ca="1">+IF(OFFSET('Sanitation Data'!$E$32,0,10*ROW('Sanitation Data'!E68))="","",OFFSET('Sanitation Data'!$E$32,0,10*ROW('Sanitation Data'!E68)))</f>
        <v/>
      </c>
      <c r="CU74" s="379" t="str">
        <f ca="1">+IF(OFFSET('Sanitation Data'!$F$28,0,10*ROW('Sanitation Data'!F68))="","",OFFSET('Sanitation Data'!$F$28,0,10*ROW('Sanitation Data'!F68)))</f>
        <v/>
      </c>
      <c r="CV74" s="379" t="str">
        <f ca="1">+IF(OFFSET('Sanitation Data'!$F$29,0,10*ROW('Sanitation Data'!F68))="","",OFFSET('Sanitation Data'!$F$29,0,10*ROW('Sanitation Data'!F68)))</f>
        <v/>
      </c>
      <c r="CW74" s="379" t="str">
        <f ca="1">+IF(OFFSET('Sanitation Data'!$F$30,0,10*ROW('Sanitation Data'!F68))="","",OFFSET('Sanitation Data'!$F$30,0,10*ROW('Sanitation Data'!F68)))</f>
        <v/>
      </c>
      <c r="CX74" s="379" t="str">
        <f ca="1">+IF(OFFSET('Sanitation Data'!$F$31,0,10*ROW('Sanitation Data'!F68))="","",OFFSET('Sanitation Data'!$F$31,0,10*ROW('Sanitation Data'!F68)))</f>
        <v/>
      </c>
      <c r="CY74" s="379" t="str">
        <f ca="1">+IF(OFFSET('Sanitation Data'!$F$32,0,10*ROW('Sanitation Data'!F68))="","",OFFSET('Sanitation Data'!$F$32,0,10*ROW('Sanitation Data'!F68)))</f>
        <v/>
      </c>
      <c r="CZ74" s="379" t="str">
        <f ca="1">+IF(OFFSET('Sanitation Data'!$G$28,0,10*ROW('Sanitation Data'!G68))="","",OFFSET('Sanitation Data'!$G$28,0,10*ROW('Sanitation Data'!G68)))</f>
        <v/>
      </c>
      <c r="DA74" s="379" t="str">
        <f ca="1">+IF(OFFSET('Sanitation Data'!$G$29,0,10*ROW('Sanitation Data'!G68))="","",OFFSET('Sanitation Data'!$G$29,0,10*ROW('Sanitation Data'!G68)))</f>
        <v/>
      </c>
      <c r="DB74" s="379" t="str">
        <f ca="1">+IF(OFFSET('Sanitation Data'!$G$30,0,10*ROW('Sanitation Data'!G68))="","",OFFSET('Sanitation Data'!$G$30,0,10*ROW('Sanitation Data'!G68)))</f>
        <v/>
      </c>
      <c r="DC74" s="379" t="str">
        <f ca="1">+IF(OFFSET('Sanitation Data'!$G$31,0,10*ROW('Sanitation Data'!G68))="","",OFFSET('Sanitation Data'!$G$31,0,10*ROW('Sanitation Data'!G68)))</f>
        <v/>
      </c>
      <c r="DD74" s="379" t="str">
        <f ca="1">+IF(OFFSET('Sanitation Data'!$G$32,0,10*ROW('Sanitation Data'!G68))="","",OFFSET('Sanitation Data'!$G$32,0,10*ROW('Sanitation Data'!G68)))</f>
        <v/>
      </c>
      <c r="DE74" s="379" t="str">
        <f ca="1">+IF(OFFSET('Sanitation Data'!$H$28,0,10*ROW('Sanitation Data'!H68))="","",OFFSET('Sanitation Data'!$H$28,0,10*ROW('Sanitation Data'!H68)))</f>
        <v/>
      </c>
      <c r="DF74" s="379" t="str">
        <f ca="1">+IF(OFFSET('Sanitation Data'!$H$29,0,10*ROW('Sanitation Data'!H68))="","",OFFSET('Sanitation Data'!$H$29,0,10*ROW('Sanitation Data'!H68)))</f>
        <v/>
      </c>
      <c r="DG74" s="379" t="str">
        <f ca="1">+IF(OFFSET('Sanitation Data'!$H$30,0,10*ROW('Sanitation Data'!H68))="","",OFFSET('Sanitation Data'!$H$30,0,10*ROW('Sanitation Data'!H68)))</f>
        <v/>
      </c>
      <c r="DH74" s="379" t="str">
        <f ca="1">+IF(OFFSET('Sanitation Data'!$H$31,0,10*ROW('Sanitation Data'!H68))="","",OFFSET('Sanitation Data'!$H$31,0,10*ROW('Sanitation Data'!H68)))</f>
        <v/>
      </c>
      <c r="DI74" s="379" t="str">
        <f ca="1">+IF(OFFSET('Sanitation Data'!$H$32,0,10*ROW('Sanitation Data'!H68))="","",OFFSET('Sanitation Data'!$H$32,0,10*ROW('Sanitation Data'!H68)))</f>
        <v/>
      </c>
      <c r="DJ74" s="379" t="str">
        <f ca="1">+IF(OFFSET('Sanitation Data'!$I$28,0,10*ROW('Sanitation Data'!I68))="","",OFFSET('Sanitation Data'!$I$28,0,10*ROW('Sanitation Data'!I68)))</f>
        <v/>
      </c>
      <c r="DK74" s="379" t="str">
        <f ca="1">+IF(OFFSET('Sanitation Data'!$I$29,0,10*ROW('Sanitation Data'!I68))="","",OFFSET('Sanitation Data'!$I$29,0,10*ROW('Sanitation Data'!I68)))</f>
        <v/>
      </c>
      <c r="DL74" s="379" t="str">
        <f ca="1">+IF(OFFSET('Sanitation Data'!$I$30,0,10*ROW('Sanitation Data'!I68))="","",OFFSET('Sanitation Data'!$I$30,0,10*ROW('Sanitation Data'!I68)))</f>
        <v/>
      </c>
      <c r="DM74" s="379" t="str">
        <f ca="1">+IF(OFFSET('Sanitation Data'!$I$31,0,10*ROW('Sanitation Data'!I68))="","",OFFSET('Sanitation Data'!$I$31,0,10*ROW('Sanitation Data'!I68)))</f>
        <v/>
      </c>
      <c r="DN74" s="379" t="str">
        <f ca="1">+IF(OFFSET('Sanitation Data'!$I$32,0,10*ROW('Sanitation Data'!I68))="","",OFFSET('Sanitation Data'!$I$32,0,10*ROW('Sanitation Data'!I68)))</f>
        <v/>
      </c>
      <c r="DO74" s="379" t="str">
        <f ca="1">+IF(OFFSET('Hygiene Data'!$D$11,0,10*ROW('Hygiene Data'!D68))="","",OFFSET('Hygiene Data'!$D$11,0,10*ROW('Hygiene Data'!D68)))</f>
        <v/>
      </c>
      <c r="DP74" s="379" t="str">
        <f ca="1">+IF(OFFSET('Hygiene Data'!$D$12,0,10*ROW('Hygiene Data'!D68))="","",OFFSET('Hygiene Data'!$D$12,0,10*ROW('Hygiene Data'!D68)))</f>
        <v/>
      </c>
      <c r="DQ74" s="379" t="str">
        <f ca="1">+IF(OFFSET('Hygiene Data'!$D$13,0,10*ROW('Hygiene Data'!D68))="","",OFFSET('Hygiene Data'!$D$13,0,10*ROW('Hygiene Data'!D68)))</f>
        <v/>
      </c>
      <c r="DR74" s="379" t="str">
        <f ca="1">+IF(OFFSET('Hygiene Data'!$E$11,0,10*ROW('Hygiene Data'!E68))="","",OFFSET('Hygiene Data'!$E$11,0,10*ROW('Hygiene Data'!E68)))</f>
        <v/>
      </c>
      <c r="DS74" s="379" t="str">
        <f ca="1">+IF(OFFSET('Hygiene Data'!$E$12,0,10*ROW('Hygiene Data'!E68))="","",OFFSET('Hygiene Data'!$E$12,0,10*ROW('Hygiene Data'!E68)))</f>
        <v/>
      </c>
      <c r="DT74" s="379" t="str">
        <f ca="1">+IF(OFFSET('Hygiene Data'!$E$13,0,10*ROW('Hygiene Data'!E68))="","",OFFSET('Hygiene Data'!$E$13,0,10*ROW('Hygiene Data'!E68)))</f>
        <v/>
      </c>
      <c r="DU74" s="379" t="str">
        <f ca="1">+IF(OFFSET('Hygiene Data'!$F$11,0,10*ROW('Hygiene Data'!F68))="","",OFFSET('Hygiene Data'!$F$11,0,10*ROW('Hygiene Data'!F68)))</f>
        <v/>
      </c>
      <c r="DV74" s="379" t="str">
        <f ca="1">+IF(OFFSET('Hygiene Data'!$F$12,0,10*ROW('Hygiene Data'!F68))="","",OFFSET('Hygiene Data'!$F$12,0,10*ROW('Hygiene Data'!F68)))</f>
        <v/>
      </c>
      <c r="DW74" s="379" t="str">
        <f ca="1">+IF(OFFSET('Hygiene Data'!$F$13,0,10*ROW('Hygiene Data'!F68))="","",OFFSET('Hygiene Data'!$F$13,0,10*ROW('Hygiene Data'!F68)))</f>
        <v/>
      </c>
      <c r="DX74" s="379" t="str">
        <f ca="1">+IF(OFFSET('Hygiene Data'!$G$11,0,10*ROW('Hygiene Data'!G68))="","",OFFSET('Hygiene Data'!$G$11,0,10*ROW('Hygiene Data'!G68)))</f>
        <v/>
      </c>
      <c r="DY74" s="379" t="str">
        <f ca="1">+IF(OFFSET('Hygiene Data'!$G$12,0,10*ROW('Hygiene Data'!G68))="","",OFFSET('Hygiene Data'!$G$12,0,10*ROW('Hygiene Data'!G68)))</f>
        <v/>
      </c>
      <c r="DZ74" s="379" t="str">
        <f ca="1">+IF(OFFSET('Hygiene Data'!$G$13,0,10*ROW('Hygiene Data'!G68))="","",OFFSET('Hygiene Data'!$G$13,0,10*ROW('Hygiene Data'!G68)))</f>
        <v/>
      </c>
      <c r="EA74" s="379" t="str">
        <f ca="1">+IF(OFFSET('Hygiene Data'!$H$11,0,10*ROW('Hygiene Data'!H68))="","",OFFSET('Hygiene Data'!$H$11,0,10*ROW('Hygiene Data'!H68)))</f>
        <v/>
      </c>
      <c r="EB74" s="379" t="str">
        <f ca="1">+IF(OFFSET('Hygiene Data'!$H$12,0,10*ROW('Hygiene Data'!H68))="","",OFFSET('Hygiene Data'!$H$12,0,10*ROW('Hygiene Data'!H68)))</f>
        <v/>
      </c>
      <c r="EC74" s="379" t="str">
        <f ca="1">+IF(OFFSET('Hygiene Data'!$H$13,0,10*ROW('Hygiene Data'!H68))="","",OFFSET('Hygiene Data'!$H$13,0,10*ROW('Hygiene Data'!H68)))</f>
        <v/>
      </c>
      <c r="ED74" s="379" t="str">
        <f ca="1">+IF(OFFSET('Hygiene Data'!$I$11,0,10*ROW('Hygiene Data'!I68))="","",OFFSET('Hygiene Data'!$I$11,0,10*ROW('Hygiene Data'!I68)))</f>
        <v/>
      </c>
      <c r="EE74" s="379" t="str">
        <f ca="1">+IF(OFFSET('Hygiene Data'!$I$12,0,10*ROW('Hygiene Data'!I68))="","",OFFSET('Hygiene Data'!$I$12,0,10*ROW('Hygiene Data'!I68)))</f>
        <v/>
      </c>
      <c r="EF74" s="379" t="str">
        <f ca="1">+IF(OFFSET('Hygiene Data'!$I$13,0,10*ROW('Hygiene Data'!I68))="","",OFFSET('Hygiene Data'!$I$13,0,10*ROW('Hygiene Data'!I68)))</f>
        <v/>
      </c>
    </row>
    <row r="75" spans="1:136" x14ac:dyDescent="0.25">
      <c r="A75" s="488" t="str">
        <f ca="1">+IF(OFFSET('Water Data'!$B$2,0,10*ROW('Water Data'!E69))="","",OFFSET('Water Data'!$B$2,0,10*ROW('Water Data'!E69)))</f>
        <v/>
      </c>
      <c r="B75" s="48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5" t="str">
        <f t="shared" ca="1" si="1"/>
        <v/>
      </c>
      <c r="D75" s="51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9" t="str">
        <f ca="1">+IF(OFFSET('Water Data'!$D$27,0,10*ROW('Water Data'!D69))="","",OFFSET('Water Data'!$D$27,0,10*ROW('Water Data'!D69)))</f>
        <v/>
      </c>
      <c r="BT75" s="379" t="str">
        <f ca="1">+IF(OFFSET('Water Data'!$D$28,0,10*ROW('Water Data'!D69))="","",OFFSET('Water Data'!$D$28,0,10*ROW('Water Data'!D69)))</f>
        <v/>
      </c>
      <c r="BU75" s="379" t="str">
        <f ca="1">+IF(OFFSET('Water Data'!$D$29,0,10*ROW('Water Data'!D69))="","",OFFSET('Water Data'!$D$29,0,10*ROW('Water Data'!D69)))</f>
        <v/>
      </c>
      <c r="BV75" s="379" t="str">
        <f ca="1">+IF(OFFSET('Water Data'!$E$27,0,10*ROW('Water Data'!E69))="","",OFFSET('Water Data'!$E$27,0,10*ROW('Water Data'!E69)))</f>
        <v/>
      </c>
      <c r="BW75" s="379" t="str">
        <f ca="1">+IF(OFFSET('Water Data'!$E$28,0,10*ROW('Water Data'!E69))="","",OFFSET('Water Data'!$E$28,0,10*ROW('Water Data'!E69)))</f>
        <v/>
      </c>
      <c r="BX75" s="379" t="str">
        <f ca="1">+IF(OFFSET('Water Data'!$E$29,0,10*ROW('Water Data'!E69))="","",OFFSET('Water Data'!$E$29,0,10*ROW('Water Data'!E69)))</f>
        <v/>
      </c>
      <c r="BY75" s="379" t="str">
        <f ca="1">+IF(OFFSET('Water Data'!$F$27,0,10*ROW('Water Data'!F69))="","",OFFSET('Water Data'!$F$27,0,10*ROW('Water Data'!F69)))</f>
        <v/>
      </c>
      <c r="BZ75" s="379" t="str">
        <f ca="1">+IF(OFFSET('Water Data'!$F$28,0,10*ROW('Water Data'!F69))="","",OFFSET('Water Data'!$F$28,0,10*ROW('Water Data'!F69)))</f>
        <v/>
      </c>
      <c r="CA75" s="379" t="str">
        <f ca="1">+IF(OFFSET('Water Data'!$F$29,0,10*ROW('Water Data'!F69))="","",OFFSET('Water Data'!$F$29,0,10*ROW('Water Data'!F69)))</f>
        <v/>
      </c>
      <c r="CB75" s="379" t="str">
        <f ca="1">+IF(OFFSET('Water Data'!$G$27,0,10*ROW('Water Data'!G69))="","",OFFSET('Water Data'!$G$27,0,10*ROW('Water Data'!G69)))</f>
        <v/>
      </c>
      <c r="CC75" s="379" t="str">
        <f ca="1">+IF(OFFSET('Water Data'!$G$28,0,10*ROW('Water Data'!G69))="","",OFFSET('Water Data'!$G$28,0,10*ROW('Water Data'!G69)))</f>
        <v/>
      </c>
      <c r="CD75" s="379" t="str">
        <f ca="1">+IF(OFFSET('Water Data'!$G$29,0,10*ROW('Water Data'!G69))="","",OFFSET('Water Data'!$G$29,0,10*ROW('Water Data'!G69)))</f>
        <v/>
      </c>
      <c r="CE75" s="379" t="str">
        <f ca="1">+IF(OFFSET('Water Data'!$H$27,0,10*ROW('Water Data'!H69))="","",OFFSET('Water Data'!$H$27,0,10*ROW('Water Data'!H69)))</f>
        <v/>
      </c>
      <c r="CF75" s="379" t="str">
        <f ca="1">+IF(OFFSET('Water Data'!$H$28,0,10*ROW('Water Data'!H69))="","",OFFSET('Water Data'!$H$28,0,10*ROW('Water Data'!H69)))</f>
        <v/>
      </c>
      <c r="CG75" s="379" t="str">
        <f ca="1">+IF(OFFSET('Water Data'!$H$29,0,10*ROW('Water Data'!H69))="","",OFFSET('Water Data'!$H$29,0,10*ROW('Water Data'!H69)))</f>
        <v/>
      </c>
      <c r="CH75" s="379" t="str">
        <f ca="1">+IF(OFFSET('Water Data'!$I$27,0,10*ROW('Water Data'!I69))="","",OFFSET('Water Data'!$I$27,0,10*ROW('Water Data'!I69)))</f>
        <v/>
      </c>
      <c r="CI75" s="379" t="str">
        <f ca="1">+IF(OFFSET('Water Data'!$I$28,0,10*ROW('Water Data'!I69))="","",OFFSET('Water Data'!$I$28,0,10*ROW('Water Data'!I69)))</f>
        <v/>
      </c>
      <c r="CJ75" s="379" t="str">
        <f ca="1">+IF(OFFSET('Water Data'!$I$29,0,10*ROW('Water Data'!I69))="","",OFFSET('Water Data'!$I$29,0,10*ROW('Water Data'!I69)))</f>
        <v/>
      </c>
      <c r="CK75" s="379" t="str">
        <f ca="1">+IF(OFFSET('Sanitation Data'!$D$28,0,10*ROW('Sanitation Data'!D69))="","",OFFSET('Sanitation Data'!$D$28,0,10*ROW('Sanitation Data'!D69)))</f>
        <v/>
      </c>
      <c r="CL75" s="379" t="str">
        <f ca="1">+IF(OFFSET('Sanitation Data'!$D$29,0,10*ROW('Sanitation Data'!D69))="","",OFFSET('Sanitation Data'!$D$29,0,10*ROW('Sanitation Data'!D69)))</f>
        <v/>
      </c>
      <c r="CM75" s="379" t="str">
        <f ca="1">+IF(OFFSET('Sanitation Data'!$D$30,0,10*ROW('Sanitation Data'!D69))="","",OFFSET('Sanitation Data'!$D$30,0,10*ROW('Sanitation Data'!D69)))</f>
        <v/>
      </c>
      <c r="CN75" s="379" t="str">
        <f ca="1">+IF(OFFSET('Sanitation Data'!$D$31,0,10*ROW('Sanitation Data'!D69))="","",OFFSET('Sanitation Data'!$D$31,0,10*ROW('Sanitation Data'!D69)))</f>
        <v/>
      </c>
      <c r="CO75" s="379" t="str">
        <f ca="1">+IF(OFFSET('Sanitation Data'!$D$32,0,10*ROW('Sanitation Data'!D69))="","",OFFSET('Sanitation Data'!$D$32,0,10*ROW('Sanitation Data'!D69)))</f>
        <v/>
      </c>
      <c r="CP75" s="379" t="str">
        <f ca="1">+IF(OFFSET('Sanitation Data'!$E$28,0,10*ROW('Sanitation Data'!E69))="","",OFFSET('Sanitation Data'!$E$28,0,10*ROW('Sanitation Data'!E69)))</f>
        <v/>
      </c>
      <c r="CQ75" s="379" t="str">
        <f ca="1">+IF(OFFSET('Sanitation Data'!$E$29,0,10*ROW('Sanitation Data'!E69))="","",OFFSET('Sanitation Data'!$E$29,0,10*ROW('Sanitation Data'!E69)))</f>
        <v/>
      </c>
      <c r="CR75" s="379" t="str">
        <f ca="1">+IF(OFFSET('Sanitation Data'!$E$30,0,10*ROW('Sanitation Data'!E69))="","",OFFSET('Sanitation Data'!$E$30,0,10*ROW('Sanitation Data'!E69)))</f>
        <v/>
      </c>
      <c r="CS75" s="379" t="str">
        <f ca="1">+IF(OFFSET('Sanitation Data'!$E$31,0,10*ROW('Sanitation Data'!E69))="","",OFFSET('Sanitation Data'!$E$31,0,10*ROW('Sanitation Data'!E69)))</f>
        <v/>
      </c>
      <c r="CT75" s="379" t="str">
        <f ca="1">+IF(OFFSET('Sanitation Data'!$E$32,0,10*ROW('Sanitation Data'!E69))="","",OFFSET('Sanitation Data'!$E$32,0,10*ROW('Sanitation Data'!E69)))</f>
        <v/>
      </c>
      <c r="CU75" s="379" t="str">
        <f ca="1">+IF(OFFSET('Sanitation Data'!$F$28,0,10*ROW('Sanitation Data'!F69))="","",OFFSET('Sanitation Data'!$F$28,0,10*ROW('Sanitation Data'!F69)))</f>
        <v/>
      </c>
      <c r="CV75" s="379" t="str">
        <f ca="1">+IF(OFFSET('Sanitation Data'!$F$29,0,10*ROW('Sanitation Data'!F69))="","",OFFSET('Sanitation Data'!$F$29,0,10*ROW('Sanitation Data'!F69)))</f>
        <v/>
      </c>
      <c r="CW75" s="379" t="str">
        <f ca="1">+IF(OFFSET('Sanitation Data'!$F$30,0,10*ROW('Sanitation Data'!F69))="","",OFFSET('Sanitation Data'!$F$30,0,10*ROW('Sanitation Data'!F69)))</f>
        <v/>
      </c>
      <c r="CX75" s="379" t="str">
        <f ca="1">+IF(OFFSET('Sanitation Data'!$F$31,0,10*ROW('Sanitation Data'!F69))="","",OFFSET('Sanitation Data'!$F$31,0,10*ROW('Sanitation Data'!F69)))</f>
        <v/>
      </c>
      <c r="CY75" s="379" t="str">
        <f ca="1">+IF(OFFSET('Sanitation Data'!$F$32,0,10*ROW('Sanitation Data'!F69))="","",OFFSET('Sanitation Data'!$F$32,0,10*ROW('Sanitation Data'!F69)))</f>
        <v/>
      </c>
      <c r="CZ75" s="379" t="str">
        <f ca="1">+IF(OFFSET('Sanitation Data'!$G$28,0,10*ROW('Sanitation Data'!G69))="","",OFFSET('Sanitation Data'!$G$28,0,10*ROW('Sanitation Data'!G69)))</f>
        <v/>
      </c>
      <c r="DA75" s="379" t="str">
        <f ca="1">+IF(OFFSET('Sanitation Data'!$G$29,0,10*ROW('Sanitation Data'!G69))="","",OFFSET('Sanitation Data'!$G$29,0,10*ROW('Sanitation Data'!G69)))</f>
        <v/>
      </c>
      <c r="DB75" s="379" t="str">
        <f ca="1">+IF(OFFSET('Sanitation Data'!$G$30,0,10*ROW('Sanitation Data'!G69))="","",OFFSET('Sanitation Data'!$G$30,0,10*ROW('Sanitation Data'!G69)))</f>
        <v/>
      </c>
      <c r="DC75" s="379" t="str">
        <f ca="1">+IF(OFFSET('Sanitation Data'!$G$31,0,10*ROW('Sanitation Data'!G69))="","",OFFSET('Sanitation Data'!$G$31,0,10*ROW('Sanitation Data'!G69)))</f>
        <v/>
      </c>
      <c r="DD75" s="379" t="str">
        <f ca="1">+IF(OFFSET('Sanitation Data'!$G$32,0,10*ROW('Sanitation Data'!G69))="","",OFFSET('Sanitation Data'!$G$32,0,10*ROW('Sanitation Data'!G69)))</f>
        <v/>
      </c>
      <c r="DE75" s="379" t="str">
        <f ca="1">+IF(OFFSET('Sanitation Data'!$H$28,0,10*ROW('Sanitation Data'!H69))="","",OFFSET('Sanitation Data'!$H$28,0,10*ROW('Sanitation Data'!H69)))</f>
        <v/>
      </c>
      <c r="DF75" s="379" t="str">
        <f ca="1">+IF(OFFSET('Sanitation Data'!$H$29,0,10*ROW('Sanitation Data'!H69))="","",OFFSET('Sanitation Data'!$H$29,0,10*ROW('Sanitation Data'!H69)))</f>
        <v/>
      </c>
      <c r="DG75" s="379" t="str">
        <f ca="1">+IF(OFFSET('Sanitation Data'!$H$30,0,10*ROW('Sanitation Data'!H69))="","",OFFSET('Sanitation Data'!$H$30,0,10*ROW('Sanitation Data'!H69)))</f>
        <v/>
      </c>
      <c r="DH75" s="379" t="str">
        <f ca="1">+IF(OFFSET('Sanitation Data'!$H$31,0,10*ROW('Sanitation Data'!H69))="","",OFFSET('Sanitation Data'!$H$31,0,10*ROW('Sanitation Data'!H69)))</f>
        <v/>
      </c>
      <c r="DI75" s="379" t="str">
        <f ca="1">+IF(OFFSET('Sanitation Data'!$H$32,0,10*ROW('Sanitation Data'!H69))="","",OFFSET('Sanitation Data'!$H$32,0,10*ROW('Sanitation Data'!H69)))</f>
        <v/>
      </c>
      <c r="DJ75" s="379" t="str">
        <f ca="1">+IF(OFFSET('Sanitation Data'!$I$28,0,10*ROW('Sanitation Data'!I69))="","",OFFSET('Sanitation Data'!$I$28,0,10*ROW('Sanitation Data'!I69)))</f>
        <v/>
      </c>
      <c r="DK75" s="379" t="str">
        <f ca="1">+IF(OFFSET('Sanitation Data'!$I$29,0,10*ROW('Sanitation Data'!I69))="","",OFFSET('Sanitation Data'!$I$29,0,10*ROW('Sanitation Data'!I69)))</f>
        <v/>
      </c>
      <c r="DL75" s="379" t="str">
        <f ca="1">+IF(OFFSET('Sanitation Data'!$I$30,0,10*ROW('Sanitation Data'!I69))="","",OFFSET('Sanitation Data'!$I$30,0,10*ROW('Sanitation Data'!I69)))</f>
        <v/>
      </c>
      <c r="DM75" s="379" t="str">
        <f ca="1">+IF(OFFSET('Sanitation Data'!$I$31,0,10*ROW('Sanitation Data'!I69))="","",OFFSET('Sanitation Data'!$I$31,0,10*ROW('Sanitation Data'!I69)))</f>
        <v/>
      </c>
      <c r="DN75" s="379" t="str">
        <f ca="1">+IF(OFFSET('Sanitation Data'!$I$32,0,10*ROW('Sanitation Data'!I69))="","",OFFSET('Sanitation Data'!$I$32,0,10*ROW('Sanitation Data'!I69)))</f>
        <v/>
      </c>
      <c r="DO75" s="379" t="str">
        <f ca="1">+IF(OFFSET('Hygiene Data'!$D$11,0,10*ROW('Hygiene Data'!D69))="","",OFFSET('Hygiene Data'!$D$11,0,10*ROW('Hygiene Data'!D69)))</f>
        <v/>
      </c>
      <c r="DP75" s="379" t="str">
        <f ca="1">+IF(OFFSET('Hygiene Data'!$D$12,0,10*ROW('Hygiene Data'!D69))="","",OFFSET('Hygiene Data'!$D$12,0,10*ROW('Hygiene Data'!D69)))</f>
        <v/>
      </c>
      <c r="DQ75" s="379" t="str">
        <f ca="1">+IF(OFFSET('Hygiene Data'!$D$13,0,10*ROW('Hygiene Data'!D69))="","",OFFSET('Hygiene Data'!$D$13,0,10*ROW('Hygiene Data'!D69)))</f>
        <v/>
      </c>
      <c r="DR75" s="379" t="str">
        <f ca="1">+IF(OFFSET('Hygiene Data'!$E$11,0,10*ROW('Hygiene Data'!E69))="","",OFFSET('Hygiene Data'!$E$11,0,10*ROW('Hygiene Data'!E69)))</f>
        <v/>
      </c>
      <c r="DS75" s="379" t="str">
        <f ca="1">+IF(OFFSET('Hygiene Data'!$E$12,0,10*ROW('Hygiene Data'!E69))="","",OFFSET('Hygiene Data'!$E$12,0,10*ROW('Hygiene Data'!E69)))</f>
        <v/>
      </c>
      <c r="DT75" s="379" t="str">
        <f ca="1">+IF(OFFSET('Hygiene Data'!$E$13,0,10*ROW('Hygiene Data'!E69))="","",OFFSET('Hygiene Data'!$E$13,0,10*ROW('Hygiene Data'!E69)))</f>
        <v/>
      </c>
      <c r="DU75" s="379" t="str">
        <f ca="1">+IF(OFFSET('Hygiene Data'!$F$11,0,10*ROW('Hygiene Data'!F69))="","",OFFSET('Hygiene Data'!$F$11,0,10*ROW('Hygiene Data'!F69)))</f>
        <v/>
      </c>
      <c r="DV75" s="379" t="str">
        <f ca="1">+IF(OFFSET('Hygiene Data'!$F$12,0,10*ROW('Hygiene Data'!F69))="","",OFFSET('Hygiene Data'!$F$12,0,10*ROW('Hygiene Data'!F69)))</f>
        <v/>
      </c>
      <c r="DW75" s="379" t="str">
        <f ca="1">+IF(OFFSET('Hygiene Data'!$F$13,0,10*ROW('Hygiene Data'!F69))="","",OFFSET('Hygiene Data'!$F$13,0,10*ROW('Hygiene Data'!F69)))</f>
        <v/>
      </c>
      <c r="DX75" s="379" t="str">
        <f ca="1">+IF(OFFSET('Hygiene Data'!$G$11,0,10*ROW('Hygiene Data'!G69))="","",OFFSET('Hygiene Data'!$G$11,0,10*ROW('Hygiene Data'!G69)))</f>
        <v/>
      </c>
      <c r="DY75" s="379" t="str">
        <f ca="1">+IF(OFFSET('Hygiene Data'!$G$12,0,10*ROW('Hygiene Data'!G69))="","",OFFSET('Hygiene Data'!$G$12,0,10*ROW('Hygiene Data'!G69)))</f>
        <v/>
      </c>
      <c r="DZ75" s="379" t="str">
        <f ca="1">+IF(OFFSET('Hygiene Data'!$G$13,0,10*ROW('Hygiene Data'!G69))="","",OFFSET('Hygiene Data'!$G$13,0,10*ROW('Hygiene Data'!G69)))</f>
        <v/>
      </c>
      <c r="EA75" s="379" t="str">
        <f ca="1">+IF(OFFSET('Hygiene Data'!$H$11,0,10*ROW('Hygiene Data'!H69))="","",OFFSET('Hygiene Data'!$H$11,0,10*ROW('Hygiene Data'!H69)))</f>
        <v/>
      </c>
      <c r="EB75" s="379" t="str">
        <f ca="1">+IF(OFFSET('Hygiene Data'!$H$12,0,10*ROW('Hygiene Data'!H69))="","",OFFSET('Hygiene Data'!$H$12,0,10*ROW('Hygiene Data'!H69)))</f>
        <v/>
      </c>
      <c r="EC75" s="379" t="str">
        <f ca="1">+IF(OFFSET('Hygiene Data'!$H$13,0,10*ROW('Hygiene Data'!H69))="","",OFFSET('Hygiene Data'!$H$13,0,10*ROW('Hygiene Data'!H69)))</f>
        <v/>
      </c>
      <c r="ED75" s="379" t="str">
        <f ca="1">+IF(OFFSET('Hygiene Data'!$I$11,0,10*ROW('Hygiene Data'!I69))="","",OFFSET('Hygiene Data'!$I$11,0,10*ROW('Hygiene Data'!I69)))</f>
        <v/>
      </c>
      <c r="EE75" s="379" t="str">
        <f ca="1">+IF(OFFSET('Hygiene Data'!$I$12,0,10*ROW('Hygiene Data'!I69))="","",OFFSET('Hygiene Data'!$I$12,0,10*ROW('Hygiene Data'!I69)))</f>
        <v/>
      </c>
      <c r="EF75" s="379" t="str">
        <f ca="1">+IF(OFFSET('Hygiene Data'!$I$13,0,10*ROW('Hygiene Data'!I69))="","",OFFSET('Hygiene Data'!$I$13,0,10*ROW('Hygiene Data'!I69)))</f>
        <v/>
      </c>
    </row>
    <row r="76" spans="1:136" x14ac:dyDescent="0.25">
      <c r="A76" s="488" t="str">
        <f ca="1">+IF(OFFSET('Water Data'!$B$2,0,10*ROW('Water Data'!E70))="","",OFFSET('Water Data'!$B$2,0,10*ROW('Water Data'!E70)))</f>
        <v/>
      </c>
      <c r="B76" s="48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5" t="str">
        <f t="shared" ca="1" si="1"/>
        <v/>
      </c>
      <c r="D76" s="51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9" t="str">
        <f ca="1">+IF(OFFSET('Water Data'!$D$27,0,10*ROW('Water Data'!D70))="","",OFFSET('Water Data'!$D$27,0,10*ROW('Water Data'!D70)))</f>
        <v/>
      </c>
      <c r="BT76" s="379" t="str">
        <f ca="1">+IF(OFFSET('Water Data'!$D$28,0,10*ROW('Water Data'!D70))="","",OFFSET('Water Data'!$D$28,0,10*ROW('Water Data'!D70)))</f>
        <v/>
      </c>
      <c r="BU76" s="379" t="str">
        <f ca="1">+IF(OFFSET('Water Data'!$D$29,0,10*ROW('Water Data'!D70))="","",OFFSET('Water Data'!$D$29,0,10*ROW('Water Data'!D70)))</f>
        <v/>
      </c>
      <c r="BV76" s="379" t="str">
        <f ca="1">+IF(OFFSET('Water Data'!$E$27,0,10*ROW('Water Data'!E70))="","",OFFSET('Water Data'!$E$27,0,10*ROW('Water Data'!E70)))</f>
        <v/>
      </c>
      <c r="BW76" s="379" t="str">
        <f ca="1">+IF(OFFSET('Water Data'!$E$28,0,10*ROW('Water Data'!E70))="","",OFFSET('Water Data'!$E$28,0,10*ROW('Water Data'!E70)))</f>
        <v/>
      </c>
      <c r="BX76" s="379" t="str">
        <f ca="1">+IF(OFFSET('Water Data'!$E$29,0,10*ROW('Water Data'!E70))="","",OFFSET('Water Data'!$E$29,0,10*ROW('Water Data'!E70)))</f>
        <v/>
      </c>
      <c r="BY76" s="379" t="str">
        <f ca="1">+IF(OFFSET('Water Data'!$F$27,0,10*ROW('Water Data'!F70))="","",OFFSET('Water Data'!$F$27,0,10*ROW('Water Data'!F70)))</f>
        <v/>
      </c>
      <c r="BZ76" s="379" t="str">
        <f ca="1">+IF(OFFSET('Water Data'!$F$28,0,10*ROW('Water Data'!F70))="","",OFFSET('Water Data'!$F$28,0,10*ROW('Water Data'!F70)))</f>
        <v/>
      </c>
      <c r="CA76" s="379" t="str">
        <f ca="1">+IF(OFFSET('Water Data'!$F$29,0,10*ROW('Water Data'!F70))="","",OFFSET('Water Data'!$F$29,0,10*ROW('Water Data'!F70)))</f>
        <v/>
      </c>
      <c r="CB76" s="379" t="str">
        <f ca="1">+IF(OFFSET('Water Data'!$G$27,0,10*ROW('Water Data'!G70))="","",OFFSET('Water Data'!$G$27,0,10*ROW('Water Data'!G70)))</f>
        <v/>
      </c>
      <c r="CC76" s="379" t="str">
        <f ca="1">+IF(OFFSET('Water Data'!$G$28,0,10*ROW('Water Data'!G70))="","",OFFSET('Water Data'!$G$28,0,10*ROW('Water Data'!G70)))</f>
        <v/>
      </c>
      <c r="CD76" s="379" t="str">
        <f ca="1">+IF(OFFSET('Water Data'!$G$29,0,10*ROW('Water Data'!G70))="","",OFFSET('Water Data'!$G$29,0,10*ROW('Water Data'!G70)))</f>
        <v/>
      </c>
      <c r="CE76" s="379" t="str">
        <f ca="1">+IF(OFFSET('Water Data'!$H$27,0,10*ROW('Water Data'!H70))="","",OFFSET('Water Data'!$H$27,0,10*ROW('Water Data'!H70)))</f>
        <v/>
      </c>
      <c r="CF76" s="379" t="str">
        <f ca="1">+IF(OFFSET('Water Data'!$H$28,0,10*ROW('Water Data'!H70))="","",OFFSET('Water Data'!$H$28,0,10*ROW('Water Data'!H70)))</f>
        <v/>
      </c>
      <c r="CG76" s="379" t="str">
        <f ca="1">+IF(OFFSET('Water Data'!$H$29,0,10*ROW('Water Data'!H70))="","",OFFSET('Water Data'!$H$29,0,10*ROW('Water Data'!H70)))</f>
        <v/>
      </c>
      <c r="CH76" s="379" t="str">
        <f ca="1">+IF(OFFSET('Water Data'!$I$27,0,10*ROW('Water Data'!I70))="","",OFFSET('Water Data'!$I$27,0,10*ROW('Water Data'!I70)))</f>
        <v/>
      </c>
      <c r="CI76" s="379" t="str">
        <f ca="1">+IF(OFFSET('Water Data'!$I$28,0,10*ROW('Water Data'!I70))="","",OFFSET('Water Data'!$I$28,0,10*ROW('Water Data'!I70)))</f>
        <v/>
      </c>
      <c r="CJ76" s="379" t="str">
        <f ca="1">+IF(OFFSET('Water Data'!$I$29,0,10*ROW('Water Data'!I70))="","",OFFSET('Water Data'!$I$29,0,10*ROW('Water Data'!I70)))</f>
        <v/>
      </c>
      <c r="CK76" s="379" t="str">
        <f ca="1">+IF(OFFSET('Sanitation Data'!$D$28,0,10*ROW('Sanitation Data'!D70))="","",OFFSET('Sanitation Data'!$D$28,0,10*ROW('Sanitation Data'!D70)))</f>
        <v/>
      </c>
      <c r="CL76" s="379" t="str">
        <f ca="1">+IF(OFFSET('Sanitation Data'!$D$29,0,10*ROW('Sanitation Data'!D70))="","",OFFSET('Sanitation Data'!$D$29,0,10*ROW('Sanitation Data'!D70)))</f>
        <v/>
      </c>
      <c r="CM76" s="379" t="str">
        <f ca="1">+IF(OFFSET('Sanitation Data'!$D$30,0,10*ROW('Sanitation Data'!D70))="","",OFFSET('Sanitation Data'!$D$30,0,10*ROW('Sanitation Data'!D70)))</f>
        <v/>
      </c>
      <c r="CN76" s="379" t="str">
        <f ca="1">+IF(OFFSET('Sanitation Data'!$D$31,0,10*ROW('Sanitation Data'!D70))="","",OFFSET('Sanitation Data'!$D$31,0,10*ROW('Sanitation Data'!D70)))</f>
        <v/>
      </c>
      <c r="CO76" s="379" t="str">
        <f ca="1">+IF(OFFSET('Sanitation Data'!$D$32,0,10*ROW('Sanitation Data'!D70))="","",OFFSET('Sanitation Data'!$D$32,0,10*ROW('Sanitation Data'!D70)))</f>
        <v/>
      </c>
      <c r="CP76" s="379" t="str">
        <f ca="1">+IF(OFFSET('Sanitation Data'!$E$28,0,10*ROW('Sanitation Data'!E70))="","",OFFSET('Sanitation Data'!$E$28,0,10*ROW('Sanitation Data'!E70)))</f>
        <v/>
      </c>
      <c r="CQ76" s="379" t="str">
        <f ca="1">+IF(OFFSET('Sanitation Data'!$E$29,0,10*ROW('Sanitation Data'!E70))="","",OFFSET('Sanitation Data'!$E$29,0,10*ROW('Sanitation Data'!E70)))</f>
        <v/>
      </c>
      <c r="CR76" s="379" t="str">
        <f ca="1">+IF(OFFSET('Sanitation Data'!$E$30,0,10*ROW('Sanitation Data'!E70))="","",OFFSET('Sanitation Data'!$E$30,0,10*ROW('Sanitation Data'!E70)))</f>
        <v/>
      </c>
      <c r="CS76" s="379" t="str">
        <f ca="1">+IF(OFFSET('Sanitation Data'!$E$31,0,10*ROW('Sanitation Data'!E70))="","",OFFSET('Sanitation Data'!$E$31,0,10*ROW('Sanitation Data'!E70)))</f>
        <v/>
      </c>
      <c r="CT76" s="379" t="str">
        <f ca="1">+IF(OFFSET('Sanitation Data'!$E$32,0,10*ROW('Sanitation Data'!E70))="","",OFFSET('Sanitation Data'!$E$32,0,10*ROW('Sanitation Data'!E70)))</f>
        <v/>
      </c>
      <c r="CU76" s="379" t="str">
        <f ca="1">+IF(OFFSET('Sanitation Data'!$F$28,0,10*ROW('Sanitation Data'!F70))="","",OFFSET('Sanitation Data'!$F$28,0,10*ROW('Sanitation Data'!F70)))</f>
        <v/>
      </c>
      <c r="CV76" s="379" t="str">
        <f ca="1">+IF(OFFSET('Sanitation Data'!$F$29,0,10*ROW('Sanitation Data'!F70))="","",OFFSET('Sanitation Data'!$F$29,0,10*ROW('Sanitation Data'!F70)))</f>
        <v/>
      </c>
      <c r="CW76" s="379" t="str">
        <f ca="1">+IF(OFFSET('Sanitation Data'!$F$30,0,10*ROW('Sanitation Data'!F70))="","",OFFSET('Sanitation Data'!$F$30,0,10*ROW('Sanitation Data'!F70)))</f>
        <v/>
      </c>
      <c r="CX76" s="379" t="str">
        <f ca="1">+IF(OFFSET('Sanitation Data'!$F$31,0,10*ROW('Sanitation Data'!F70))="","",OFFSET('Sanitation Data'!$F$31,0,10*ROW('Sanitation Data'!F70)))</f>
        <v/>
      </c>
      <c r="CY76" s="379" t="str">
        <f ca="1">+IF(OFFSET('Sanitation Data'!$F$32,0,10*ROW('Sanitation Data'!F70))="","",OFFSET('Sanitation Data'!$F$32,0,10*ROW('Sanitation Data'!F70)))</f>
        <v/>
      </c>
      <c r="CZ76" s="379" t="str">
        <f ca="1">+IF(OFFSET('Sanitation Data'!$G$28,0,10*ROW('Sanitation Data'!G70))="","",OFFSET('Sanitation Data'!$G$28,0,10*ROW('Sanitation Data'!G70)))</f>
        <v/>
      </c>
      <c r="DA76" s="379" t="str">
        <f ca="1">+IF(OFFSET('Sanitation Data'!$G$29,0,10*ROW('Sanitation Data'!G70))="","",OFFSET('Sanitation Data'!$G$29,0,10*ROW('Sanitation Data'!G70)))</f>
        <v/>
      </c>
      <c r="DB76" s="379" t="str">
        <f ca="1">+IF(OFFSET('Sanitation Data'!$G$30,0,10*ROW('Sanitation Data'!G70))="","",OFFSET('Sanitation Data'!$G$30,0,10*ROW('Sanitation Data'!G70)))</f>
        <v/>
      </c>
      <c r="DC76" s="379" t="str">
        <f ca="1">+IF(OFFSET('Sanitation Data'!$G$31,0,10*ROW('Sanitation Data'!G70))="","",OFFSET('Sanitation Data'!$G$31,0,10*ROW('Sanitation Data'!G70)))</f>
        <v/>
      </c>
      <c r="DD76" s="379" t="str">
        <f ca="1">+IF(OFFSET('Sanitation Data'!$G$32,0,10*ROW('Sanitation Data'!G70))="","",OFFSET('Sanitation Data'!$G$32,0,10*ROW('Sanitation Data'!G70)))</f>
        <v/>
      </c>
      <c r="DE76" s="379" t="str">
        <f ca="1">+IF(OFFSET('Sanitation Data'!$H$28,0,10*ROW('Sanitation Data'!H70))="","",OFFSET('Sanitation Data'!$H$28,0,10*ROW('Sanitation Data'!H70)))</f>
        <v/>
      </c>
      <c r="DF76" s="379" t="str">
        <f ca="1">+IF(OFFSET('Sanitation Data'!$H$29,0,10*ROW('Sanitation Data'!H70))="","",OFFSET('Sanitation Data'!$H$29,0,10*ROW('Sanitation Data'!H70)))</f>
        <v/>
      </c>
      <c r="DG76" s="379" t="str">
        <f ca="1">+IF(OFFSET('Sanitation Data'!$H$30,0,10*ROW('Sanitation Data'!H70))="","",OFFSET('Sanitation Data'!$H$30,0,10*ROW('Sanitation Data'!H70)))</f>
        <v/>
      </c>
      <c r="DH76" s="379" t="str">
        <f ca="1">+IF(OFFSET('Sanitation Data'!$H$31,0,10*ROW('Sanitation Data'!H70))="","",OFFSET('Sanitation Data'!$H$31,0,10*ROW('Sanitation Data'!H70)))</f>
        <v/>
      </c>
      <c r="DI76" s="379" t="str">
        <f ca="1">+IF(OFFSET('Sanitation Data'!$H$32,0,10*ROW('Sanitation Data'!H70))="","",OFFSET('Sanitation Data'!$H$32,0,10*ROW('Sanitation Data'!H70)))</f>
        <v/>
      </c>
      <c r="DJ76" s="379" t="str">
        <f ca="1">+IF(OFFSET('Sanitation Data'!$I$28,0,10*ROW('Sanitation Data'!I70))="","",OFFSET('Sanitation Data'!$I$28,0,10*ROW('Sanitation Data'!I70)))</f>
        <v/>
      </c>
      <c r="DK76" s="379" t="str">
        <f ca="1">+IF(OFFSET('Sanitation Data'!$I$29,0,10*ROW('Sanitation Data'!I70))="","",OFFSET('Sanitation Data'!$I$29,0,10*ROW('Sanitation Data'!I70)))</f>
        <v/>
      </c>
      <c r="DL76" s="379" t="str">
        <f ca="1">+IF(OFFSET('Sanitation Data'!$I$30,0,10*ROW('Sanitation Data'!I70))="","",OFFSET('Sanitation Data'!$I$30,0,10*ROW('Sanitation Data'!I70)))</f>
        <v/>
      </c>
      <c r="DM76" s="379" t="str">
        <f ca="1">+IF(OFFSET('Sanitation Data'!$I$31,0,10*ROW('Sanitation Data'!I70))="","",OFFSET('Sanitation Data'!$I$31,0,10*ROW('Sanitation Data'!I70)))</f>
        <v/>
      </c>
      <c r="DN76" s="379" t="str">
        <f ca="1">+IF(OFFSET('Sanitation Data'!$I$32,0,10*ROW('Sanitation Data'!I70))="","",OFFSET('Sanitation Data'!$I$32,0,10*ROW('Sanitation Data'!I70)))</f>
        <v/>
      </c>
      <c r="DO76" s="379" t="str">
        <f ca="1">+IF(OFFSET('Hygiene Data'!$D$11,0,10*ROW('Hygiene Data'!D70))="","",OFFSET('Hygiene Data'!$D$11,0,10*ROW('Hygiene Data'!D70)))</f>
        <v/>
      </c>
      <c r="DP76" s="379" t="str">
        <f ca="1">+IF(OFFSET('Hygiene Data'!$D$12,0,10*ROW('Hygiene Data'!D70))="","",OFFSET('Hygiene Data'!$D$12,0,10*ROW('Hygiene Data'!D70)))</f>
        <v/>
      </c>
      <c r="DQ76" s="379" t="str">
        <f ca="1">+IF(OFFSET('Hygiene Data'!$D$13,0,10*ROW('Hygiene Data'!D70))="","",OFFSET('Hygiene Data'!$D$13,0,10*ROW('Hygiene Data'!D70)))</f>
        <v/>
      </c>
      <c r="DR76" s="379" t="str">
        <f ca="1">+IF(OFFSET('Hygiene Data'!$E$11,0,10*ROW('Hygiene Data'!E70))="","",OFFSET('Hygiene Data'!$E$11,0,10*ROW('Hygiene Data'!E70)))</f>
        <v/>
      </c>
      <c r="DS76" s="379" t="str">
        <f ca="1">+IF(OFFSET('Hygiene Data'!$E$12,0,10*ROW('Hygiene Data'!E70))="","",OFFSET('Hygiene Data'!$E$12,0,10*ROW('Hygiene Data'!E70)))</f>
        <v/>
      </c>
      <c r="DT76" s="379" t="str">
        <f ca="1">+IF(OFFSET('Hygiene Data'!$E$13,0,10*ROW('Hygiene Data'!E70))="","",OFFSET('Hygiene Data'!$E$13,0,10*ROW('Hygiene Data'!E70)))</f>
        <v/>
      </c>
      <c r="DU76" s="379" t="str">
        <f ca="1">+IF(OFFSET('Hygiene Data'!$F$11,0,10*ROW('Hygiene Data'!F70))="","",OFFSET('Hygiene Data'!$F$11,0,10*ROW('Hygiene Data'!F70)))</f>
        <v/>
      </c>
      <c r="DV76" s="379" t="str">
        <f ca="1">+IF(OFFSET('Hygiene Data'!$F$12,0,10*ROW('Hygiene Data'!F70))="","",OFFSET('Hygiene Data'!$F$12,0,10*ROW('Hygiene Data'!F70)))</f>
        <v/>
      </c>
      <c r="DW76" s="379" t="str">
        <f ca="1">+IF(OFFSET('Hygiene Data'!$F$13,0,10*ROW('Hygiene Data'!F70))="","",OFFSET('Hygiene Data'!$F$13,0,10*ROW('Hygiene Data'!F70)))</f>
        <v/>
      </c>
      <c r="DX76" s="379" t="str">
        <f ca="1">+IF(OFFSET('Hygiene Data'!$G$11,0,10*ROW('Hygiene Data'!G70))="","",OFFSET('Hygiene Data'!$G$11,0,10*ROW('Hygiene Data'!G70)))</f>
        <v/>
      </c>
      <c r="DY76" s="379" t="str">
        <f ca="1">+IF(OFFSET('Hygiene Data'!$G$12,0,10*ROW('Hygiene Data'!G70))="","",OFFSET('Hygiene Data'!$G$12,0,10*ROW('Hygiene Data'!G70)))</f>
        <v/>
      </c>
      <c r="DZ76" s="379" t="str">
        <f ca="1">+IF(OFFSET('Hygiene Data'!$G$13,0,10*ROW('Hygiene Data'!G70))="","",OFFSET('Hygiene Data'!$G$13,0,10*ROW('Hygiene Data'!G70)))</f>
        <v/>
      </c>
      <c r="EA76" s="379" t="str">
        <f ca="1">+IF(OFFSET('Hygiene Data'!$H$11,0,10*ROW('Hygiene Data'!H70))="","",OFFSET('Hygiene Data'!$H$11,0,10*ROW('Hygiene Data'!H70)))</f>
        <v/>
      </c>
      <c r="EB76" s="379" t="str">
        <f ca="1">+IF(OFFSET('Hygiene Data'!$H$12,0,10*ROW('Hygiene Data'!H70))="","",OFFSET('Hygiene Data'!$H$12,0,10*ROW('Hygiene Data'!H70)))</f>
        <v/>
      </c>
      <c r="EC76" s="379" t="str">
        <f ca="1">+IF(OFFSET('Hygiene Data'!$H$13,0,10*ROW('Hygiene Data'!H70))="","",OFFSET('Hygiene Data'!$H$13,0,10*ROW('Hygiene Data'!H70)))</f>
        <v/>
      </c>
      <c r="ED76" s="379" t="str">
        <f ca="1">+IF(OFFSET('Hygiene Data'!$I$11,0,10*ROW('Hygiene Data'!I70))="","",OFFSET('Hygiene Data'!$I$11,0,10*ROW('Hygiene Data'!I70)))</f>
        <v/>
      </c>
      <c r="EE76" s="379" t="str">
        <f ca="1">+IF(OFFSET('Hygiene Data'!$I$12,0,10*ROW('Hygiene Data'!I70))="","",OFFSET('Hygiene Data'!$I$12,0,10*ROW('Hygiene Data'!I70)))</f>
        <v/>
      </c>
      <c r="EF76" s="379" t="str">
        <f ca="1">+IF(OFFSET('Hygiene Data'!$I$13,0,10*ROW('Hygiene Data'!I70))="","",OFFSET('Hygiene Data'!$I$13,0,10*ROW('Hygiene Data'!I70)))</f>
        <v/>
      </c>
    </row>
    <row r="77" spans="1:136" x14ac:dyDescent="0.25">
      <c r="A77" s="488" t="str">
        <f ca="1">+IF(OFFSET('Water Data'!$B$2,0,10*ROW('Water Data'!E71))="","",OFFSET('Water Data'!$B$2,0,10*ROW('Water Data'!E71)))</f>
        <v/>
      </c>
      <c r="B77" s="48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5" t="str">
        <f t="shared" ca="1" si="1"/>
        <v/>
      </c>
      <c r="D77" s="51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9" t="str">
        <f ca="1">+IF(OFFSET('Water Data'!$D$27,0,10*ROW('Water Data'!D71))="","",OFFSET('Water Data'!$D$27,0,10*ROW('Water Data'!D71)))</f>
        <v/>
      </c>
      <c r="BT77" s="379" t="str">
        <f ca="1">+IF(OFFSET('Water Data'!$D$28,0,10*ROW('Water Data'!D71))="","",OFFSET('Water Data'!$D$28,0,10*ROW('Water Data'!D71)))</f>
        <v/>
      </c>
      <c r="BU77" s="379" t="str">
        <f ca="1">+IF(OFFSET('Water Data'!$D$29,0,10*ROW('Water Data'!D71))="","",OFFSET('Water Data'!$D$29,0,10*ROW('Water Data'!D71)))</f>
        <v/>
      </c>
      <c r="BV77" s="379" t="str">
        <f ca="1">+IF(OFFSET('Water Data'!$E$27,0,10*ROW('Water Data'!E71))="","",OFFSET('Water Data'!$E$27,0,10*ROW('Water Data'!E71)))</f>
        <v/>
      </c>
      <c r="BW77" s="379" t="str">
        <f ca="1">+IF(OFFSET('Water Data'!$E$28,0,10*ROW('Water Data'!E71))="","",OFFSET('Water Data'!$E$28,0,10*ROW('Water Data'!E71)))</f>
        <v/>
      </c>
      <c r="BX77" s="379" t="str">
        <f ca="1">+IF(OFFSET('Water Data'!$E$29,0,10*ROW('Water Data'!E71))="","",OFFSET('Water Data'!$E$29,0,10*ROW('Water Data'!E71)))</f>
        <v/>
      </c>
      <c r="BY77" s="379" t="str">
        <f ca="1">+IF(OFFSET('Water Data'!$F$27,0,10*ROW('Water Data'!F71))="","",OFFSET('Water Data'!$F$27,0,10*ROW('Water Data'!F71)))</f>
        <v/>
      </c>
      <c r="BZ77" s="379" t="str">
        <f ca="1">+IF(OFFSET('Water Data'!$F$28,0,10*ROW('Water Data'!F71))="","",OFFSET('Water Data'!$F$28,0,10*ROW('Water Data'!F71)))</f>
        <v/>
      </c>
      <c r="CA77" s="379" t="str">
        <f ca="1">+IF(OFFSET('Water Data'!$F$29,0,10*ROW('Water Data'!F71))="","",OFFSET('Water Data'!$F$29,0,10*ROW('Water Data'!F71)))</f>
        <v/>
      </c>
      <c r="CB77" s="379" t="str">
        <f ca="1">+IF(OFFSET('Water Data'!$G$27,0,10*ROW('Water Data'!G71))="","",OFFSET('Water Data'!$G$27,0,10*ROW('Water Data'!G71)))</f>
        <v/>
      </c>
      <c r="CC77" s="379" t="str">
        <f ca="1">+IF(OFFSET('Water Data'!$G$28,0,10*ROW('Water Data'!G71))="","",OFFSET('Water Data'!$G$28,0,10*ROW('Water Data'!G71)))</f>
        <v/>
      </c>
      <c r="CD77" s="379" t="str">
        <f ca="1">+IF(OFFSET('Water Data'!$G$29,0,10*ROW('Water Data'!G71))="","",OFFSET('Water Data'!$G$29,0,10*ROW('Water Data'!G71)))</f>
        <v/>
      </c>
      <c r="CE77" s="379" t="str">
        <f ca="1">+IF(OFFSET('Water Data'!$H$27,0,10*ROW('Water Data'!H71))="","",OFFSET('Water Data'!$H$27,0,10*ROW('Water Data'!H71)))</f>
        <v/>
      </c>
      <c r="CF77" s="379" t="str">
        <f ca="1">+IF(OFFSET('Water Data'!$H$28,0,10*ROW('Water Data'!H71))="","",OFFSET('Water Data'!$H$28,0,10*ROW('Water Data'!H71)))</f>
        <v/>
      </c>
      <c r="CG77" s="379" t="str">
        <f ca="1">+IF(OFFSET('Water Data'!$H$29,0,10*ROW('Water Data'!H71))="","",OFFSET('Water Data'!$H$29,0,10*ROW('Water Data'!H71)))</f>
        <v/>
      </c>
      <c r="CH77" s="379" t="str">
        <f ca="1">+IF(OFFSET('Water Data'!$I$27,0,10*ROW('Water Data'!I71))="","",OFFSET('Water Data'!$I$27,0,10*ROW('Water Data'!I71)))</f>
        <v/>
      </c>
      <c r="CI77" s="379" t="str">
        <f ca="1">+IF(OFFSET('Water Data'!$I$28,0,10*ROW('Water Data'!I71))="","",OFFSET('Water Data'!$I$28,0,10*ROW('Water Data'!I71)))</f>
        <v/>
      </c>
      <c r="CJ77" s="379" t="str">
        <f ca="1">+IF(OFFSET('Water Data'!$I$29,0,10*ROW('Water Data'!I71))="","",OFFSET('Water Data'!$I$29,0,10*ROW('Water Data'!I71)))</f>
        <v/>
      </c>
      <c r="CK77" s="379" t="str">
        <f ca="1">+IF(OFFSET('Sanitation Data'!$D$28,0,10*ROW('Sanitation Data'!D71))="","",OFFSET('Sanitation Data'!$D$28,0,10*ROW('Sanitation Data'!D71)))</f>
        <v/>
      </c>
      <c r="CL77" s="379" t="str">
        <f ca="1">+IF(OFFSET('Sanitation Data'!$D$29,0,10*ROW('Sanitation Data'!D71))="","",OFFSET('Sanitation Data'!$D$29,0,10*ROW('Sanitation Data'!D71)))</f>
        <v/>
      </c>
      <c r="CM77" s="379" t="str">
        <f ca="1">+IF(OFFSET('Sanitation Data'!$D$30,0,10*ROW('Sanitation Data'!D71))="","",OFFSET('Sanitation Data'!$D$30,0,10*ROW('Sanitation Data'!D71)))</f>
        <v/>
      </c>
      <c r="CN77" s="379" t="str">
        <f ca="1">+IF(OFFSET('Sanitation Data'!$D$31,0,10*ROW('Sanitation Data'!D71))="","",OFFSET('Sanitation Data'!$D$31,0,10*ROW('Sanitation Data'!D71)))</f>
        <v/>
      </c>
      <c r="CO77" s="379" t="str">
        <f ca="1">+IF(OFFSET('Sanitation Data'!$D$32,0,10*ROW('Sanitation Data'!D71))="","",OFFSET('Sanitation Data'!$D$32,0,10*ROW('Sanitation Data'!D71)))</f>
        <v/>
      </c>
      <c r="CP77" s="379" t="str">
        <f ca="1">+IF(OFFSET('Sanitation Data'!$E$28,0,10*ROW('Sanitation Data'!E71))="","",OFFSET('Sanitation Data'!$E$28,0,10*ROW('Sanitation Data'!E71)))</f>
        <v/>
      </c>
      <c r="CQ77" s="379" t="str">
        <f ca="1">+IF(OFFSET('Sanitation Data'!$E$29,0,10*ROW('Sanitation Data'!E71))="","",OFFSET('Sanitation Data'!$E$29,0,10*ROW('Sanitation Data'!E71)))</f>
        <v/>
      </c>
      <c r="CR77" s="379" t="str">
        <f ca="1">+IF(OFFSET('Sanitation Data'!$E$30,0,10*ROW('Sanitation Data'!E71))="","",OFFSET('Sanitation Data'!$E$30,0,10*ROW('Sanitation Data'!E71)))</f>
        <v/>
      </c>
      <c r="CS77" s="379" t="str">
        <f ca="1">+IF(OFFSET('Sanitation Data'!$E$31,0,10*ROW('Sanitation Data'!E71))="","",OFFSET('Sanitation Data'!$E$31,0,10*ROW('Sanitation Data'!E71)))</f>
        <v/>
      </c>
      <c r="CT77" s="379" t="str">
        <f ca="1">+IF(OFFSET('Sanitation Data'!$E$32,0,10*ROW('Sanitation Data'!E71))="","",OFFSET('Sanitation Data'!$E$32,0,10*ROW('Sanitation Data'!E71)))</f>
        <v/>
      </c>
      <c r="CU77" s="379" t="str">
        <f ca="1">+IF(OFFSET('Sanitation Data'!$F$28,0,10*ROW('Sanitation Data'!F71))="","",OFFSET('Sanitation Data'!$F$28,0,10*ROW('Sanitation Data'!F71)))</f>
        <v/>
      </c>
      <c r="CV77" s="379" t="str">
        <f ca="1">+IF(OFFSET('Sanitation Data'!$F$29,0,10*ROW('Sanitation Data'!F71))="","",OFFSET('Sanitation Data'!$F$29,0,10*ROW('Sanitation Data'!F71)))</f>
        <v/>
      </c>
      <c r="CW77" s="379" t="str">
        <f ca="1">+IF(OFFSET('Sanitation Data'!$F$30,0,10*ROW('Sanitation Data'!F71))="","",OFFSET('Sanitation Data'!$F$30,0,10*ROW('Sanitation Data'!F71)))</f>
        <v/>
      </c>
      <c r="CX77" s="379" t="str">
        <f ca="1">+IF(OFFSET('Sanitation Data'!$F$31,0,10*ROW('Sanitation Data'!F71))="","",OFFSET('Sanitation Data'!$F$31,0,10*ROW('Sanitation Data'!F71)))</f>
        <v/>
      </c>
      <c r="CY77" s="379" t="str">
        <f ca="1">+IF(OFFSET('Sanitation Data'!$F$32,0,10*ROW('Sanitation Data'!F71))="","",OFFSET('Sanitation Data'!$F$32,0,10*ROW('Sanitation Data'!F71)))</f>
        <v/>
      </c>
      <c r="CZ77" s="379" t="str">
        <f ca="1">+IF(OFFSET('Sanitation Data'!$G$28,0,10*ROW('Sanitation Data'!G71))="","",OFFSET('Sanitation Data'!$G$28,0,10*ROW('Sanitation Data'!G71)))</f>
        <v/>
      </c>
      <c r="DA77" s="379" t="str">
        <f ca="1">+IF(OFFSET('Sanitation Data'!$G$29,0,10*ROW('Sanitation Data'!G71))="","",OFFSET('Sanitation Data'!$G$29,0,10*ROW('Sanitation Data'!G71)))</f>
        <v/>
      </c>
      <c r="DB77" s="379" t="str">
        <f ca="1">+IF(OFFSET('Sanitation Data'!$G$30,0,10*ROW('Sanitation Data'!G71))="","",OFFSET('Sanitation Data'!$G$30,0,10*ROW('Sanitation Data'!G71)))</f>
        <v/>
      </c>
      <c r="DC77" s="379" t="str">
        <f ca="1">+IF(OFFSET('Sanitation Data'!$G$31,0,10*ROW('Sanitation Data'!G71))="","",OFFSET('Sanitation Data'!$G$31,0,10*ROW('Sanitation Data'!G71)))</f>
        <v/>
      </c>
      <c r="DD77" s="379" t="str">
        <f ca="1">+IF(OFFSET('Sanitation Data'!$G$32,0,10*ROW('Sanitation Data'!G71))="","",OFFSET('Sanitation Data'!$G$32,0,10*ROW('Sanitation Data'!G71)))</f>
        <v/>
      </c>
      <c r="DE77" s="379" t="str">
        <f ca="1">+IF(OFFSET('Sanitation Data'!$H$28,0,10*ROW('Sanitation Data'!H71))="","",OFFSET('Sanitation Data'!$H$28,0,10*ROW('Sanitation Data'!H71)))</f>
        <v/>
      </c>
      <c r="DF77" s="379" t="str">
        <f ca="1">+IF(OFFSET('Sanitation Data'!$H$29,0,10*ROW('Sanitation Data'!H71))="","",OFFSET('Sanitation Data'!$H$29,0,10*ROW('Sanitation Data'!H71)))</f>
        <v/>
      </c>
      <c r="DG77" s="379" t="str">
        <f ca="1">+IF(OFFSET('Sanitation Data'!$H$30,0,10*ROW('Sanitation Data'!H71))="","",OFFSET('Sanitation Data'!$H$30,0,10*ROW('Sanitation Data'!H71)))</f>
        <v/>
      </c>
      <c r="DH77" s="379" t="str">
        <f ca="1">+IF(OFFSET('Sanitation Data'!$H$31,0,10*ROW('Sanitation Data'!H71))="","",OFFSET('Sanitation Data'!$H$31,0,10*ROW('Sanitation Data'!H71)))</f>
        <v/>
      </c>
      <c r="DI77" s="379" t="str">
        <f ca="1">+IF(OFFSET('Sanitation Data'!$H$32,0,10*ROW('Sanitation Data'!H71))="","",OFFSET('Sanitation Data'!$H$32,0,10*ROW('Sanitation Data'!H71)))</f>
        <v/>
      </c>
      <c r="DJ77" s="379" t="str">
        <f ca="1">+IF(OFFSET('Sanitation Data'!$I$28,0,10*ROW('Sanitation Data'!I71))="","",OFFSET('Sanitation Data'!$I$28,0,10*ROW('Sanitation Data'!I71)))</f>
        <v/>
      </c>
      <c r="DK77" s="379" t="str">
        <f ca="1">+IF(OFFSET('Sanitation Data'!$I$29,0,10*ROW('Sanitation Data'!I71))="","",OFFSET('Sanitation Data'!$I$29,0,10*ROW('Sanitation Data'!I71)))</f>
        <v/>
      </c>
      <c r="DL77" s="379" t="str">
        <f ca="1">+IF(OFFSET('Sanitation Data'!$I$30,0,10*ROW('Sanitation Data'!I71))="","",OFFSET('Sanitation Data'!$I$30,0,10*ROW('Sanitation Data'!I71)))</f>
        <v/>
      </c>
      <c r="DM77" s="379" t="str">
        <f ca="1">+IF(OFFSET('Sanitation Data'!$I$31,0,10*ROW('Sanitation Data'!I71))="","",OFFSET('Sanitation Data'!$I$31,0,10*ROW('Sanitation Data'!I71)))</f>
        <v/>
      </c>
      <c r="DN77" s="379" t="str">
        <f ca="1">+IF(OFFSET('Sanitation Data'!$I$32,0,10*ROW('Sanitation Data'!I71))="","",OFFSET('Sanitation Data'!$I$32,0,10*ROW('Sanitation Data'!I71)))</f>
        <v/>
      </c>
      <c r="DO77" s="379" t="str">
        <f ca="1">+IF(OFFSET('Hygiene Data'!$D$11,0,10*ROW('Hygiene Data'!D71))="","",OFFSET('Hygiene Data'!$D$11,0,10*ROW('Hygiene Data'!D71)))</f>
        <v/>
      </c>
      <c r="DP77" s="379" t="str">
        <f ca="1">+IF(OFFSET('Hygiene Data'!$D$12,0,10*ROW('Hygiene Data'!D71))="","",OFFSET('Hygiene Data'!$D$12,0,10*ROW('Hygiene Data'!D71)))</f>
        <v/>
      </c>
      <c r="DQ77" s="379" t="str">
        <f ca="1">+IF(OFFSET('Hygiene Data'!$D$13,0,10*ROW('Hygiene Data'!D71))="","",OFFSET('Hygiene Data'!$D$13,0,10*ROW('Hygiene Data'!D71)))</f>
        <v/>
      </c>
      <c r="DR77" s="379" t="str">
        <f ca="1">+IF(OFFSET('Hygiene Data'!$E$11,0,10*ROW('Hygiene Data'!E71))="","",OFFSET('Hygiene Data'!$E$11,0,10*ROW('Hygiene Data'!E71)))</f>
        <v/>
      </c>
      <c r="DS77" s="379" t="str">
        <f ca="1">+IF(OFFSET('Hygiene Data'!$E$12,0,10*ROW('Hygiene Data'!E71))="","",OFFSET('Hygiene Data'!$E$12,0,10*ROW('Hygiene Data'!E71)))</f>
        <v/>
      </c>
      <c r="DT77" s="379" t="str">
        <f ca="1">+IF(OFFSET('Hygiene Data'!$E$13,0,10*ROW('Hygiene Data'!E71))="","",OFFSET('Hygiene Data'!$E$13,0,10*ROW('Hygiene Data'!E71)))</f>
        <v/>
      </c>
      <c r="DU77" s="379" t="str">
        <f ca="1">+IF(OFFSET('Hygiene Data'!$F$11,0,10*ROW('Hygiene Data'!F71))="","",OFFSET('Hygiene Data'!$F$11,0,10*ROW('Hygiene Data'!F71)))</f>
        <v/>
      </c>
      <c r="DV77" s="379" t="str">
        <f ca="1">+IF(OFFSET('Hygiene Data'!$F$12,0,10*ROW('Hygiene Data'!F71))="","",OFFSET('Hygiene Data'!$F$12,0,10*ROW('Hygiene Data'!F71)))</f>
        <v/>
      </c>
      <c r="DW77" s="379" t="str">
        <f ca="1">+IF(OFFSET('Hygiene Data'!$F$13,0,10*ROW('Hygiene Data'!F71))="","",OFFSET('Hygiene Data'!$F$13,0,10*ROW('Hygiene Data'!F71)))</f>
        <v/>
      </c>
      <c r="DX77" s="379" t="str">
        <f ca="1">+IF(OFFSET('Hygiene Data'!$G$11,0,10*ROW('Hygiene Data'!G71))="","",OFFSET('Hygiene Data'!$G$11,0,10*ROW('Hygiene Data'!G71)))</f>
        <v/>
      </c>
      <c r="DY77" s="379" t="str">
        <f ca="1">+IF(OFFSET('Hygiene Data'!$G$12,0,10*ROW('Hygiene Data'!G71))="","",OFFSET('Hygiene Data'!$G$12,0,10*ROW('Hygiene Data'!G71)))</f>
        <v/>
      </c>
      <c r="DZ77" s="379" t="str">
        <f ca="1">+IF(OFFSET('Hygiene Data'!$G$13,0,10*ROW('Hygiene Data'!G71))="","",OFFSET('Hygiene Data'!$G$13,0,10*ROW('Hygiene Data'!G71)))</f>
        <v/>
      </c>
      <c r="EA77" s="379" t="str">
        <f ca="1">+IF(OFFSET('Hygiene Data'!$H$11,0,10*ROW('Hygiene Data'!H71))="","",OFFSET('Hygiene Data'!$H$11,0,10*ROW('Hygiene Data'!H71)))</f>
        <v/>
      </c>
      <c r="EB77" s="379" t="str">
        <f ca="1">+IF(OFFSET('Hygiene Data'!$H$12,0,10*ROW('Hygiene Data'!H71))="","",OFFSET('Hygiene Data'!$H$12,0,10*ROW('Hygiene Data'!H71)))</f>
        <v/>
      </c>
      <c r="EC77" s="379" t="str">
        <f ca="1">+IF(OFFSET('Hygiene Data'!$H$13,0,10*ROW('Hygiene Data'!H71))="","",OFFSET('Hygiene Data'!$H$13,0,10*ROW('Hygiene Data'!H71)))</f>
        <v/>
      </c>
      <c r="ED77" s="379" t="str">
        <f ca="1">+IF(OFFSET('Hygiene Data'!$I$11,0,10*ROW('Hygiene Data'!I71))="","",OFFSET('Hygiene Data'!$I$11,0,10*ROW('Hygiene Data'!I71)))</f>
        <v/>
      </c>
      <c r="EE77" s="379" t="str">
        <f ca="1">+IF(OFFSET('Hygiene Data'!$I$12,0,10*ROW('Hygiene Data'!I71))="","",OFFSET('Hygiene Data'!$I$12,0,10*ROW('Hygiene Data'!I71)))</f>
        <v/>
      </c>
      <c r="EF77" s="379" t="str">
        <f ca="1">+IF(OFFSET('Hygiene Data'!$I$13,0,10*ROW('Hygiene Data'!I71))="","",OFFSET('Hygiene Data'!$I$13,0,10*ROW('Hygiene Data'!I71)))</f>
        <v/>
      </c>
    </row>
    <row r="78" spans="1:136" x14ac:dyDescent="0.25">
      <c r="A78" s="488" t="str">
        <f ca="1">+IF(OFFSET('Water Data'!$B$2,0,10*ROW('Water Data'!E72))="","",OFFSET('Water Data'!$B$2,0,10*ROW('Water Data'!E72)))</f>
        <v/>
      </c>
      <c r="B78" s="48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5" t="str">
        <f t="shared" ca="1" si="1"/>
        <v/>
      </c>
      <c r="D78" s="51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9" t="str">
        <f ca="1">+IF(OFFSET('Water Data'!$D$27,0,10*ROW('Water Data'!D72))="","",OFFSET('Water Data'!$D$27,0,10*ROW('Water Data'!D72)))</f>
        <v/>
      </c>
      <c r="BT78" s="379" t="str">
        <f ca="1">+IF(OFFSET('Water Data'!$D$28,0,10*ROW('Water Data'!D72))="","",OFFSET('Water Data'!$D$28,0,10*ROW('Water Data'!D72)))</f>
        <v/>
      </c>
      <c r="BU78" s="379" t="str">
        <f ca="1">+IF(OFFSET('Water Data'!$D$29,0,10*ROW('Water Data'!D72))="","",OFFSET('Water Data'!$D$29,0,10*ROW('Water Data'!D72)))</f>
        <v/>
      </c>
      <c r="BV78" s="379" t="str">
        <f ca="1">+IF(OFFSET('Water Data'!$E$27,0,10*ROW('Water Data'!E72))="","",OFFSET('Water Data'!$E$27,0,10*ROW('Water Data'!E72)))</f>
        <v/>
      </c>
      <c r="BW78" s="379" t="str">
        <f ca="1">+IF(OFFSET('Water Data'!$E$28,0,10*ROW('Water Data'!E72))="","",OFFSET('Water Data'!$E$28,0,10*ROW('Water Data'!E72)))</f>
        <v/>
      </c>
      <c r="BX78" s="379" t="str">
        <f ca="1">+IF(OFFSET('Water Data'!$E$29,0,10*ROW('Water Data'!E72))="","",OFFSET('Water Data'!$E$29,0,10*ROW('Water Data'!E72)))</f>
        <v/>
      </c>
      <c r="BY78" s="379" t="str">
        <f ca="1">+IF(OFFSET('Water Data'!$F$27,0,10*ROW('Water Data'!F72))="","",OFFSET('Water Data'!$F$27,0,10*ROW('Water Data'!F72)))</f>
        <v/>
      </c>
      <c r="BZ78" s="379" t="str">
        <f ca="1">+IF(OFFSET('Water Data'!$F$28,0,10*ROW('Water Data'!F72))="","",OFFSET('Water Data'!$F$28,0,10*ROW('Water Data'!F72)))</f>
        <v/>
      </c>
      <c r="CA78" s="379" t="str">
        <f ca="1">+IF(OFFSET('Water Data'!$F$29,0,10*ROW('Water Data'!F72))="","",OFFSET('Water Data'!$F$29,0,10*ROW('Water Data'!F72)))</f>
        <v/>
      </c>
      <c r="CB78" s="379" t="str">
        <f ca="1">+IF(OFFSET('Water Data'!$G$27,0,10*ROW('Water Data'!G72))="","",OFFSET('Water Data'!$G$27,0,10*ROW('Water Data'!G72)))</f>
        <v/>
      </c>
      <c r="CC78" s="379" t="str">
        <f ca="1">+IF(OFFSET('Water Data'!$G$28,0,10*ROW('Water Data'!G72))="","",OFFSET('Water Data'!$G$28,0,10*ROW('Water Data'!G72)))</f>
        <v/>
      </c>
      <c r="CD78" s="379" t="str">
        <f ca="1">+IF(OFFSET('Water Data'!$G$29,0,10*ROW('Water Data'!G72))="","",OFFSET('Water Data'!$G$29,0,10*ROW('Water Data'!G72)))</f>
        <v/>
      </c>
      <c r="CE78" s="379" t="str">
        <f ca="1">+IF(OFFSET('Water Data'!$H$27,0,10*ROW('Water Data'!H72))="","",OFFSET('Water Data'!$H$27,0,10*ROW('Water Data'!H72)))</f>
        <v/>
      </c>
      <c r="CF78" s="379" t="str">
        <f ca="1">+IF(OFFSET('Water Data'!$H$28,0,10*ROW('Water Data'!H72))="","",OFFSET('Water Data'!$H$28,0,10*ROW('Water Data'!H72)))</f>
        <v/>
      </c>
      <c r="CG78" s="379" t="str">
        <f ca="1">+IF(OFFSET('Water Data'!$H$29,0,10*ROW('Water Data'!H72))="","",OFFSET('Water Data'!$H$29,0,10*ROW('Water Data'!H72)))</f>
        <v/>
      </c>
      <c r="CH78" s="379" t="str">
        <f ca="1">+IF(OFFSET('Water Data'!$I$27,0,10*ROW('Water Data'!I72))="","",OFFSET('Water Data'!$I$27,0,10*ROW('Water Data'!I72)))</f>
        <v/>
      </c>
      <c r="CI78" s="379" t="str">
        <f ca="1">+IF(OFFSET('Water Data'!$I$28,0,10*ROW('Water Data'!I72))="","",OFFSET('Water Data'!$I$28,0,10*ROW('Water Data'!I72)))</f>
        <v/>
      </c>
      <c r="CJ78" s="379" t="str">
        <f ca="1">+IF(OFFSET('Water Data'!$I$29,0,10*ROW('Water Data'!I72))="","",OFFSET('Water Data'!$I$29,0,10*ROW('Water Data'!I72)))</f>
        <v/>
      </c>
      <c r="CK78" s="379" t="str">
        <f ca="1">+IF(OFFSET('Sanitation Data'!$D$28,0,10*ROW('Sanitation Data'!D72))="","",OFFSET('Sanitation Data'!$D$28,0,10*ROW('Sanitation Data'!D72)))</f>
        <v/>
      </c>
      <c r="CL78" s="379" t="str">
        <f ca="1">+IF(OFFSET('Sanitation Data'!$D$29,0,10*ROW('Sanitation Data'!D72))="","",OFFSET('Sanitation Data'!$D$29,0,10*ROW('Sanitation Data'!D72)))</f>
        <v/>
      </c>
      <c r="CM78" s="379" t="str">
        <f ca="1">+IF(OFFSET('Sanitation Data'!$D$30,0,10*ROW('Sanitation Data'!D72))="","",OFFSET('Sanitation Data'!$D$30,0,10*ROW('Sanitation Data'!D72)))</f>
        <v/>
      </c>
      <c r="CN78" s="379" t="str">
        <f ca="1">+IF(OFFSET('Sanitation Data'!$D$31,0,10*ROW('Sanitation Data'!D72))="","",OFFSET('Sanitation Data'!$D$31,0,10*ROW('Sanitation Data'!D72)))</f>
        <v/>
      </c>
      <c r="CO78" s="379" t="str">
        <f ca="1">+IF(OFFSET('Sanitation Data'!$D$32,0,10*ROW('Sanitation Data'!D72))="","",OFFSET('Sanitation Data'!$D$32,0,10*ROW('Sanitation Data'!D72)))</f>
        <v/>
      </c>
      <c r="CP78" s="379" t="str">
        <f ca="1">+IF(OFFSET('Sanitation Data'!$E$28,0,10*ROW('Sanitation Data'!E72))="","",OFFSET('Sanitation Data'!$E$28,0,10*ROW('Sanitation Data'!E72)))</f>
        <v/>
      </c>
      <c r="CQ78" s="379" t="str">
        <f ca="1">+IF(OFFSET('Sanitation Data'!$E$29,0,10*ROW('Sanitation Data'!E72))="","",OFFSET('Sanitation Data'!$E$29,0,10*ROW('Sanitation Data'!E72)))</f>
        <v/>
      </c>
      <c r="CR78" s="379" t="str">
        <f ca="1">+IF(OFFSET('Sanitation Data'!$E$30,0,10*ROW('Sanitation Data'!E72))="","",OFFSET('Sanitation Data'!$E$30,0,10*ROW('Sanitation Data'!E72)))</f>
        <v/>
      </c>
      <c r="CS78" s="379" t="str">
        <f ca="1">+IF(OFFSET('Sanitation Data'!$E$31,0,10*ROW('Sanitation Data'!E72))="","",OFFSET('Sanitation Data'!$E$31,0,10*ROW('Sanitation Data'!E72)))</f>
        <v/>
      </c>
      <c r="CT78" s="379" t="str">
        <f ca="1">+IF(OFFSET('Sanitation Data'!$E$32,0,10*ROW('Sanitation Data'!E72))="","",OFFSET('Sanitation Data'!$E$32,0,10*ROW('Sanitation Data'!E72)))</f>
        <v/>
      </c>
      <c r="CU78" s="379" t="str">
        <f ca="1">+IF(OFFSET('Sanitation Data'!$F$28,0,10*ROW('Sanitation Data'!F72))="","",OFFSET('Sanitation Data'!$F$28,0,10*ROW('Sanitation Data'!F72)))</f>
        <v/>
      </c>
      <c r="CV78" s="379" t="str">
        <f ca="1">+IF(OFFSET('Sanitation Data'!$F$29,0,10*ROW('Sanitation Data'!F72))="","",OFFSET('Sanitation Data'!$F$29,0,10*ROW('Sanitation Data'!F72)))</f>
        <v/>
      </c>
      <c r="CW78" s="379" t="str">
        <f ca="1">+IF(OFFSET('Sanitation Data'!$F$30,0,10*ROW('Sanitation Data'!F72))="","",OFFSET('Sanitation Data'!$F$30,0,10*ROW('Sanitation Data'!F72)))</f>
        <v/>
      </c>
      <c r="CX78" s="379" t="str">
        <f ca="1">+IF(OFFSET('Sanitation Data'!$F$31,0,10*ROW('Sanitation Data'!F72))="","",OFFSET('Sanitation Data'!$F$31,0,10*ROW('Sanitation Data'!F72)))</f>
        <v/>
      </c>
      <c r="CY78" s="379" t="str">
        <f ca="1">+IF(OFFSET('Sanitation Data'!$F$32,0,10*ROW('Sanitation Data'!F72))="","",OFFSET('Sanitation Data'!$F$32,0,10*ROW('Sanitation Data'!F72)))</f>
        <v/>
      </c>
      <c r="CZ78" s="379" t="str">
        <f ca="1">+IF(OFFSET('Sanitation Data'!$G$28,0,10*ROW('Sanitation Data'!G72))="","",OFFSET('Sanitation Data'!$G$28,0,10*ROW('Sanitation Data'!G72)))</f>
        <v/>
      </c>
      <c r="DA78" s="379" t="str">
        <f ca="1">+IF(OFFSET('Sanitation Data'!$G$29,0,10*ROW('Sanitation Data'!G72))="","",OFFSET('Sanitation Data'!$G$29,0,10*ROW('Sanitation Data'!G72)))</f>
        <v/>
      </c>
      <c r="DB78" s="379" t="str">
        <f ca="1">+IF(OFFSET('Sanitation Data'!$G$30,0,10*ROW('Sanitation Data'!G72))="","",OFFSET('Sanitation Data'!$G$30,0,10*ROW('Sanitation Data'!G72)))</f>
        <v/>
      </c>
      <c r="DC78" s="379" t="str">
        <f ca="1">+IF(OFFSET('Sanitation Data'!$G$31,0,10*ROW('Sanitation Data'!G72))="","",OFFSET('Sanitation Data'!$G$31,0,10*ROW('Sanitation Data'!G72)))</f>
        <v/>
      </c>
      <c r="DD78" s="379" t="str">
        <f ca="1">+IF(OFFSET('Sanitation Data'!$G$32,0,10*ROW('Sanitation Data'!G72))="","",OFFSET('Sanitation Data'!$G$32,0,10*ROW('Sanitation Data'!G72)))</f>
        <v/>
      </c>
      <c r="DE78" s="379" t="str">
        <f ca="1">+IF(OFFSET('Sanitation Data'!$H$28,0,10*ROW('Sanitation Data'!H72))="","",OFFSET('Sanitation Data'!$H$28,0,10*ROW('Sanitation Data'!H72)))</f>
        <v/>
      </c>
      <c r="DF78" s="379" t="str">
        <f ca="1">+IF(OFFSET('Sanitation Data'!$H$29,0,10*ROW('Sanitation Data'!H72))="","",OFFSET('Sanitation Data'!$H$29,0,10*ROW('Sanitation Data'!H72)))</f>
        <v/>
      </c>
      <c r="DG78" s="379" t="str">
        <f ca="1">+IF(OFFSET('Sanitation Data'!$H$30,0,10*ROW('Sanitation Data'!H72))="","",OFFSET('Sanitation Data'!$H$30,0,10*ROW('Sanitation Data'!H72)))</f>
        <v/>
      </c>
      <c r="DH78" s="379" t="str">
        <f ca="1">+IF(OFFSET('Sanitation Data'!$H$31,0,10*ROW('Sanitation Data'!H72))="","",OFFSET('Sanitation Data'!$H$31,0,10*ROW('Sanitation Data'!H72)))</f>
        <v/>
      </c>
      <c r="DI78" s="379" t="str">
        <f ca="1">+IF(OFFSET('Sanitation Data'!$H$32,0,10*ROW('Sanitation Data'!H72))="","",OFFSET('Sanitation Data'!$H$32,0,10*ROW('Sanitation Data'!H72)))</f>
        <v/>
      </c>
      <c r="DJ78" s="379" t="str">
        <f ca="1">+IF(OFFSET('Sanitation Data'!$I$28,0,10*ROW('Sanitation Data'!I72))="","",OFFSET('Sanitation Data'!$I$28,0,10*ROW('Sanitation Data'!I72)))</f>
        <v/>
      </c>
      <c r="DK78" s="379" t="str">
        <f ca="1">+IF(OFFSET('Sanitation Data'!$I$29,0,10*ROW('Sanitation Data'!I72))="","",OFFSET('Sanitation Data'!$I$29,0,10*ROW('Sanitation Data'!I72)))</f>
        <v/>
      </c>
      <c r="DL78" s="379" t="str">
        <f ca="1">+IF(OFFSET('Sanitation Data'!$I$30,0,10*ROW('Sanitation Data'!I72))="","",OFFSET('Sanitation Data'!$I$30,0,10*ROW('Sanitation Data'!I72)))</f>
        <v/>
      </c>
      <c r="DM78" s="379" t="str">
        <f ca="1">+IF(OFFSET('Sanitation Data'!$I$31,0,10*ROW('Sanitation Data'!I72))="","",OFFSET('Sanitation Data'!$I$31,0,10*ROW('Sanitation Data'!I72)))</f>
        <v/>
      </c>
      <c r="DN78" s="379" t="str">
        <f ca="1">+IF(OFFSET('Sanitation Data'!$I$32,0,10*ROW('Sanitation Data'!I72))="","",OFFSET('Sanitation Data'!$I$32,0,10*ROW('Sanitation Data'!I72)))</f>
        <v/>
      </c>
      <c r="DO78" s="379" t="str">
        <f ca="1">+IF(OFFSET('Hygiene Data'!$D$11,0,10*ROW('Hygiene Data'!D72))="","",OFFSET('Hygiene Data'!$D$11,0,10*ROW('Hygiene Data'!D72)))</f>
        <v/>
      </c>
      <c r="DP78" s="379" t="str">
        <f ca="1">+IF(OFFSET('Hygiene Data'!$D$12,0,10*ROW('Hygiene Data'!D72))="","",OFFSET('Hygiene Data'!$D$12,0,10*ROW('Hygiene Data'!D72)))</f>
        <v/>
      </c>
      <c r="DQ78" s="379" t="str">
        <f ca="1">+IF(OFFSET('Hygiene Data'!$D$13,0,10*ROW('Hygiene Data'!D72))="","",OFFSET('Hygiene Data'!$D$13,0,10*ROW('Hygiene Data'!D72)))</f>
        <v/>
      </c>
      <c r="DR78" s="379" t="str">
        <f ca="1">+IF(OFFSET('Hygiene Data'!$E$11,0,10*ROW('Hygiene Data'!E72))="","",OFFSET('Hygiene Data'!$E$11,0,10*ROW('Hygiene Data'!E72)))</f>
        <v/>
      </c>
      <c r="DS78" s="379" t="str">
        <f ca="1">+IF(OFFSET('Hygiene Data'!$E$12,0,10*ROW('Hygiene Data'!E72))="","",OFFSET('Hygiene Data'!$E$12,0,10*ROW('Hygiene Data'!E72)))</f>
        <v/>
      </c>
      <c r="DT78" s="379" t="str">
        <f ca="1">+IF(OFFSET('Hygiene Data'!$E$13,0,10*ROW('Hygiene Data'!E72))="","",OFFSET('Hygiene Data'!$E$13,0,10*ROW('Hygiene Data'!E72)))</f>
        <v/>
      </c>
      <c r="DU78" s="379" t="str">
        <f ca="1">+IF(OFFSET('Hygiene Data'!$F$11,0,10*ROW('Hygiene Data'!F72))="","",OFFSET('Hygiene Data'!$F$11,0,10*ROW('Hygiene Data'!F72)))</f>
        <v/>
      </c>
      <c r="DV78" s="379" t="str">
        <f ca="1">+IF(OFFSET('Hygiene Data'!$F$12,0,10*ROW('Hygiene Data'!F72))="","",OFFSET('Hygiene Data'!$F$12,0,10*ROW('Hygiene Data'!F72)))</f>
        <v/>
      </c>
      <c r="DW78" s="379" t="str">
        <f ca="1">+IF(OFFSET('Hygiene Data'!$F$13,0,10*ROW('Hygiene Data'!F72))="","",OFFSET('Hygiene Data'!$F$13,0,10*ROW('Hygiene Data'!F72)))</f>
        <v/>
      </c>
      <c r="DX78" s="379" t="str">
        <f ca="1">+IF(OFFSET('Hygiene Data'!$G$11,0,10*ROW('Hygiene Data'!G72))="","",OFFSET('Hygiene Data'!$G$11,0,10*ROW('Hygiene Data'!G72)))</f>
        <v/>
      </c>
      <c r="DY78" s="379" t="str">
        <f ca="1">+IF(OFFSET('Hygiene Data'!$G$12,0,10*ROW('Hygiene Data'!G72))="","",OFFSET('Hygiene Data'!$G$12,0,10*ROW('Hygiene Data'!G72)))</f>
        <v/>
      </c>
      <c r="DZ78" s="379" t="str">
        <f ca="1">+IF(OFFSET('Hygiene Data'!$G$13,0,10*ROW('Hygiene Data'!G72))="","",OFFSET('Hygiene Data'!$G$13,0,10*ROW('Hygiene Data'!G72)))</f>
        <v/>
      </c>
      <c r="EA78" s="379" t="str">
        <f ca="1">+IF(OFFSET('Hygiene Data'!$H$11,0,10*ROW('Hygiene Data'!H72))="","",OFFSET('Hygiene Data'!$H$11,0,10*ROW('Hygiene Data'!H72)))</f>
        <v/>
      </c>
      <c r="EB78" s="379" t="str">
        <f ca="1">+IF(OFFSET('Hygiene Data'!$H$12,0,10*ROW('Hygiene Data'!H72))="","",OFFSET('Hygiene Data'!$H$12,0,10*ROW('Hygiene Data'!H72)))</f>
        <v/>
      </c>
      <c r="EC78" s="379" t="str">
        <f ca="1">+IF(OFFSET('Hygiene Data'!$H$13,0,10*ROW('Hygiene Data'!H72))="","",OFFSET('Hygiene Data'!$H$13,0,10*ROW('Hygiene Data'!H72)))</f>
        <v/>
      </c>
      <c r="ED78" s="379" t="str">
        <f ca="1">+IF(OFFSET('Hygiene Data'!$I$11,0,10*ROW('Hygiene Data'!I72))="","",OFFSET('Hygiene Data'!$I$11,0,10*ROW('Hygiene Data'!I72)))</f>
        <v/>
      </c>
      <c r="EE78" s="379" t="str">
        <f ca="1">+IF(OFFSET('Hygiene Data'!$I$12,0,10*ROW('Hygiene Data'!I72))="","",OFFSET('Hygiene Data'!$I$12,0,10*ROW('Hygiene Data'!I72)))</f>
        <v/>
      </c>
      <c r="EF78" s="379" t="str">
        <f ca="1">+IF(OFFSET('Hygiene Data'!$I$13,0,10*ROW('Hygiene Data'!I72))="","",OFFSET('Hygiene Data'!$I$13,0,10*ROW('Hygiene Data'!I72)))</f>
        <v/>
      </c>
    </row>
    <row r="79" spans="1:136" x14ac:dyDescent="0.25">
      <c r="A79" s="488" t="str">
        <f ca="1">+IF(OFFSET('Water Data'!$B$2,0,10*ROW('Water Data'!E73))="","",OFFSET('Water Data'!$B$2,0,10*ROW('Water Data'!E73)))</f>
        <v/>
      </c>
      <c r="B79" s="48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5" t="str">
        <f t="shared" ca="1" si="1"/>
        <v/>
      </c>
      <c r="D79" s="51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9" t="str">
        <f ca="1">+IF(OFFSET('Water Data'!$D$27,0,10*ROW('Water Data'!D73))="","",OFFSET('Water Data'!$D$27,0,10*ROW('Water Data'!D73)))</f>
        <v/>
      </c>
      <c r="BT79" s="379" t="str">
        <f ca="1">+IF(OFFSET('Water Data'!$D$28,0,10*ROW('Water Data'!D73))="","",OFFSET('Water Data'!$D$28,0,10*ROW('Water Data'!D73)))</f>
        <v/>
      </c>
      <c r="BU79" s="379" t="str">
        <f ca="1">+IF(OFFSET('Water Data'!$D$29,0,10*ROW('Water Data'!D73))="","",OFFSET('Water Data'!$D$29,0,10*ROW('Water Data'!D73)))</f>
        <v/>
      </c>
      <c r="BV79" s="379" t="str">
        <f ca="1">+IF(OFFSET('Water Data'!$E$27,0,10*ROW('Water Data'!E73))="","",OFFSET('Water Data'!$E$27,0,10*ROW('Water Data'!E73)))</f>
        <v/>
      </c>
      <c r="BW79" s="379" t="str">
        <f ca="1">+IF(OFFSET('Water Data'!$E$28,0,10*ROW('Water Data'!E73))="","",OFFSET('Water Data'!$E$28,0,10*ROW('Water Data'!E73)))</f>
        <v/>
      </c>
      <c r="BX79" s="379" t="str">
        <f ca="1">+IF(OFFSET('Water Data'!$E$29,0,10*ROW('Water Data'!E73))="","",OFFSET('Water Data'!$E$29,0,10*ROW('Water Data'!E73)))</f>
        <v/>
      </c>
      <c r="BY79" s="379" t="str">
        <f ca="1">+IF(OFFSET('Water Data'!$F$27,0,10*ROW('Water Data'!F73))="","",OFFSET('Water Data'!$F$27,0,10*ROW('Water Data'!F73)))</f>
        <v/>
      </c>
      <c r="BZ79" s="379" t="str">
        <f ca="1">+IF(OFFSET('Water Data'!$F$28,0,10*ROW('Water Data'!F73))="","",OFFSET('Water Data'!$F$28,0,10*ROW('Water Data'!F73)))</f>
        <v/>
      </c>
      <c r="CA79" s="379" t="str">
        <f ca="1">+IF(OFFSET('Water Data'!$F$29,0,10*ROW('Water Data'!F73))="","",OFFSET('Water Data'!$F$29,0,10*ROW('Water Data'!F73)))</f>
        <v/>
      </c>
      <c r="CB79" s="379" t="str">
        <f ca="1">+IF(OFFSET('Water Data'!$G$27,0,10*ROW('Water Data'!G73))="","",OFFSET('Water Data'!$G$27,0,10*ROW('Water Data'!G73)))</f>
        <v/>
      </c>
      <c r="CC79" s="379" t="str">
        <f ca="1">+IF(OFFSET('Water Data'!$G$28,0,10*ROW('Water Data'!G73))="","",OFFSET('Water Data'!$G$28,0,10*ROW('Water Data'!G73)))</f>
        <v/>
      </c>
      <c r="CD79" s="379" t="str">
        <f ca="1">+IF(OFFSET('Water Data'!$G$29,0,10*ROW('Water Data'!G73))="","",OFFSET('Water Data'!$G$29,0,10*ROW('Water Data'!G73)))</f>
        <v/>
      </c>
      <c r="CE79" s="379" t="str">
        <f ca="1">+IF(OFFSET('Water Data'!$H$27,0,10*ROW('Water Data'!H73))="","",OFFSET('Water Data'!$H$27,0,10*ROW('Water Data'!H73)))</f>
        <v/>
      </c>
      <c r="CF79" s="379" t="str">
        <f ca="1">+IF(OFFSET('Water Data'!$H$28,0,10*ROW('Water Data'!H73))="","",OFFSET('Water Data'!$H$28,0,10*ROW('Water Data'!H73)))</f>
        <v/>
      </c>
      <c r="CG79" s="379" t="str">
        <f ca="1">+IF(OFFSET('Water Data'!$H$29,0,10*ROW('Water Data'!H73))="","",OFFSET('Water Data'!$H$29,0,10*ROW('Water Data'!H73)))</f>
        <v/>
      </c>
      <c r="CH79" s="379" t="str">
        <f ca="1">+IF(OFFSET('Water Data'!$I$27,0,10*ROW('Water Data'!I73))="","",OFFSET('Water Data'!$I$27,0,10*ROW('Water Data'!I73)))</f>
        <v/>
      </c>
      <c r="CI79" s="379" t="str">
        <f ca="1">+IF(OFFSET('Water Data'!$I$28,0,10*ROW('Water Data'!I73))="","",OFFSET('Water Data'!$I$28,0,10*ROW('Water Data'!I73)))</f>
        <v/>
      </c>
      <c r="CJ79" s="379" t="str">
        <f ca="1">+IF(OFFSET('Water Data'!$I$29,0,10*ROW('Water Data'!I73))="","",OFFSET('Water Data'!$I$29,0,10*ROW('Water Data'!I73)))</f>
        <v/>
      </c>
      <c r="CK79" s="379" t="str">
        <f ca="1">+IF(OFFSET('Sanitation Data'!$D$28,0,10*ROW('Sanitation Data'!D73))="","",OFFSET('Sanitation Data'!$D$28,0,10*ROW('Sanitation Data'!D73)))</f>
        <v/>
      </c>
      <c r="CL79" s="379" t="str">
        <f ca="1">+IF(OFFSET('Sanitation Data'!$D$29,0,10*ROW('Sanitation Data'!D73))="","",OFFSET('Sanitation Data'!$D$29,0,10*ROW('Sanitation Data'!D73)))</f>
        <v/>
      </c>
      <c r="CM79" s="379" t="str">
        <f ca="1">+IF(OFFSET('Sanitation Data'!$D$30,0,10*ROW('Sanitation Data'!D73))="","",OFFSET('Sanitation Data'!$D$30,0,10*ROW('Sanitation Data'!D73)))</f>
        <v/>
      </c>
      <c r="CN79" s="379" t="str">
        <f ca="1">+IF(OFFSET('Sanitation Data'!$D$31,0,10*ROW('Sanitation Data'!D73))="","",OFFSET('Sanitation Data'!$D$31,0,10*ROW('Sanitation Data'!D73)))</f>
        <v/>
      </c>
      <c r="CO79" s="379" t="str">
        <f ca="1">+IF(OFFSET('Sanitation Data'!$D$32,0,10*ROW('Sanitation Data'!D73))="","",OFFSET('Sanitation Data'!$D$32,0,10*ROW('Sanitation Data'!D73)))</f>
        <v/>
      </c>
      <c r="CP79" s="379" t="str">
        <f ca="1">+IF(OFFSET('Sanitation Data'!$E$28,0,10*ROW('Sanitation Data'!E73))="","",OFFSET('Sanitation Data'!$E$28,0,10*ROW('Sanitation Data'!E73)))</f>
        <v/>
      </c>
      <c r="CQ79" s="379" t="str">
        <f ca="1">+IF(OFFSET('Sanitation Data'!$E$29,0,10*ROW('Sanitation Data'!E73))="","",OFFSET('Sanitation Data'!$E$29,0,10*ROW('Sanitation Data'!E73)))</f>
        <v/>
      </c>
      <c r="CR79" s="379" t="str">
        <f ca="1">+IF(OFFSET('Sanitation Data'!$E$30,0,10*ROW('Sanitation Data'!E73))="","",OFFSET('Sanitation Data'!$E$30,0,10*ROW('Sanitation Data'!E73)))</f>
        <v/>
      </c>
      <c r="CS79" s="379" t="str">
        <f ca="1">+IF(OFFSET('Sanitation Data'!$E$31,0,10*ROW('Sanitation Data'!E73))="","",OFFSET('Sanitation Data'!$E$31,0,10*ROW('Sanitation Data'!E73)))</f>
        <v/>
      </c>
      <c r="CT79" s="379" t="str">
        <f ca="1">+IF(OFFSET('Sanitation Data'!$E$32,0,10*ROW('Sanitation Data'!E73))="","",OFFSET('Sanitation Data'!$E$32,0,10*ROW('Sanitation Data'!E73)))</f>
        <v/>
      </c>
      <c r="CU79" s="379" t="str">
        <f ca="1">+IF(OFFSET('Sanitation Data'!$F$28,0,10*ROW('Sanitation Data'!F73))="","",OFFSET('Sanitation Data'!$F$28,0,10*ROW('Sanitation Data'!F73)))</f>
        <v/>
      </c>
      <c r="CV79" s="379" t="str">
        <f ca="1">+IF(OFFSET('Sanitation Data'!$F$29,0,10*ROW('Sanitation Data'!F73))="","",OFFSET('Sanitation Data'!$F$29,0,10*ROW('Sanitation Data'!F73)))</f>
        <v/>
      </c>
      <c r="CW79" s="379" t="str">
        <f ca="1">+IF(OFFSET('Sanitation Data'!$F$30,0,10*ROW('Sanitation Data'!F73))="","",OFFSET('Sanitation Data'!$F$30,0,10*ROW('Sanitation Data'!F73)))</f>
        <v/>
      </c>
      <c r="CX79" s="379" t="str">
        <f ca="1">+IF(OFFSET('Sanitation Data'!$F$31,0,10*ROW('Sanitation Data'!F73))="","",OFFSET('Sanitation Data'!$F$31,0,10*ROW('Sanitation Data'!F73)))</f>
        <v/>
      </c>
      <c r="CY79" s="379" t="str">
        <f ca="1">+IF(OFFSET('Sanitation Data'!$F$32,0,10*ROW('Sanitation Data'!F73))="","",OFFSET('Sanitation Data'!$F$32,0,10*ROW('Sanitation Data'!F73)))</f>
        <v/>
      </c>
      <c r="CZ79" s="379" t="str">
        <f ca="1">+IF(OFFSET('Sanitation Data'!$G$28,0,10*ROW('Sanitation Data'!G73))="","",OFFSET('Sanitation Data'!$G$28,0,10*ROW('Sanitation Data'!G73)))</f>
        <v/>
      </c>
      <c r="DA79" s="379" t="str">
        <f ca="1">+IF(OFFSET('Sanitation Data'!$G$29,0,10*ROW('Sanitation Data'!G73))="","",OFFSET('Sanitation Data'!$G$29,0,10*ROW('Sanitation Data'!G73)))</f>
        <v/>
      </c>
      <c r="DB79" s="379" t="str">
        <f ca="1">+IF(OFFSET('Sanitation Data'!$G$30,0,10*ROW('Sanitation Data'!G73))="","",OFFSET('Sanitation Data'!$G$30,0,10*ROW('Sanitation Data'!G73)))</f>
        <v/>
      </c>
      <c r="DC79" s="379" t="str">
        <f ca="1">+IF(OFFSET('Sanitation Data'!$G$31,0,10*ROW('Sanitation Data'!G73))="","",OFFSET('Sanitation Data'!$G$31,0,10*ROW('Sanitation Data'!G73)))</f>
        <v/>
      </c>
      <c r="DD79" s="379" t="str">
        <f ca="1">+IF(OFFSET('Sanitation Data'!$G$32,0,10*ROW('Sanitation Data'!G73))="","",OFFSET('Sanitation Data'!$G$32,0,10*ROW('Sanitation Data'!G73)))</f>
        <v/>
      </c>
      <c r="DE79" s="379" t="str">
        <f ca="1">+IF(OFFSET('Sanitation Data'!$H$28,0,10*ROW('Sanitation Data'!H73))="","",OFFSET('Sanitation Data'!$H$28,0,10*ROW('Sanitation Data'!H73)))</f>
        <v/>
      </c>
      <c r="DF79" s="379" t="str">
        <f ca="1">+IF(OFFSET('Sanitation Data'!$H$29,0,10*ROW('Sanitation Data'!H73))="","",OFFSET('Sanitation Data'!$H$29,0,10*ROW('Sanitation Data'!H73)))</f>
        <v/>
      </c>
      <c r="DG79" s="379" t="str">
        <f ca="1">+IF(OFFSET('Sanitation Data'!$H$30,0,10*ROW('Sanitation Data'!H73))="","",OFFSET('Sanitation Data'!$H$30,0,10*ROW('Sanitation Data'!H73)))</f>
        <v/>
      </c>
      <c r="DH79" s="379" t="str">
        <f ca="1">+IF(OFFSET('Sanitation Data'!$H$31,0,10*ROW('Sanitation Data'!H73))="","",OFFSET('Sanitation Data'!$H$31,0,10*ROW('Sanitation Data'!H73)))</f>
        <v/>
      </c>
      <c r="DI79" s="379" t="str">
        <f ca="1">+IF(OFFSET('Sanitation Data'!$H$32,0,10*ROW('Sanitation Data'!H73))="","",OFFSET('Sanitation Data'!$H$32,0,10*ROW('Sanitation Data'!H73)))</f>
        <v/>
      </c>
      <c r="DJ79" s="379" t="str">
        <f ca="1">+IF(OFFSET('Sanitation Data'!$I$28,0,10*ROW('Sanitation Data'!I73))="","",OFFSET('Sanitation Data'!$I$28,0,10*ROW('Sanitation Data'!I73)))</f>
        <v/>
      </c>
      <c r="DK79" s="379" t="str">
        <f ca="1">+IF(OFFSET('Sanitation Data'!$I$29,0,10*ROW('Sanitation Data'!I73))="","",OFFSET('Sanitation Data'!$I$29,0,10*ROW('Sanitation Data'!I73)))</f>
        <v/>
      </c>
      <c r="DL79" s="379" t="str">
        <f ca="1">+IF(OFFSET('Sanitation Data'!$I$30,0,10*ROW('Sanitation Data'!I73))="","",OFFSET('Sanitation Data'!$I$30,0,10*ROW('Sanitation Data'!I73)))</f>
        <v/>
      </c>
      <c r="DM79" s="379" t="str">
        <f ca="1">+IF(OFFSET('Sanitation Data'!$I$31,0,10*ROW('Sanitation Data'!I73))="","",OFFSET('Sanitation Data'!$I$31,0,10*ROW('Sanitation Data'!I73)))</f>
        <v/>
      </c>
      <c r="DN79" s="379" t="str">
        <f ca="1">+IF(OFFSET('Sanitation Data'!$I$32,0,10*ROW('Sanitation Data'!I73))="","",OFFSET('Sanitation Data'!$I$32,0,10*ROW('Sanitation Data'!I73)))</f>
        <v/>
      </c>
      <c r="DO79" s="379" t="str">
        <f ca="1">+IF(OFFSET('Hygiene Data'!$D$11,0,10*ROW('Hygiene Data'!D73))="","",OFFSET('Hygiene Data'!$D$11,0,10*ROW('Hygiene Data'!D73)))</f>
        <v/>
      </c>
      <c r="DP79" s="379" t="str">
        <f ca="1">+IF(OFFSET('Hygiene Data'!$D$12,0,10*ROW('Hygiene Data'!D73))="","",OFFSET('Hygiene Data'!$D$12,0,10*ROW('Hygiene Data'!D73)))</f>
        <v/>
      </c>
      <c r="DQ79" s="379" t="str">
        <f ca="1">+IF(OFFSET('Hygiene Data'!$D$13,0,10*ROW('Hygiene Data'!D73))="","",OFFSET('Hygiene Data'!$D$13,0,10*ROW('Hygiene Data'!D73)))</f>
        <v/>
      </c>
      <c r="DR79" s="379" t="str">
        <f ca="1">+IF(OFFSET('Hygiene Data'!$E$11,0,10*ROW('Hygiene Data'!E73))="","",OFFSET('Hygiene Data'!$E$11,0,10*ROW('Hygiene Data'!E73)))</f>
        <v/>
      </c>
      <c r="DS79" s="379" t="str">
        <f ca="1">+IF(OFFSET('Hygiene Data'!$E$12,0,10*ROW('Hygiene Data'!E73))="","",OFFSET('Hygiene Data'!$E$12,0,10*ROW('Hygiene Data'!E73)))</f>
        <v/>
      </c>
      <c r="DT79" s="379" t="str">
        <f ca="1">+IF(OFFSET('Hygiene Data'!$E$13,0,10*ROW('Hygiene Data'!E73))="","",OFFSET('Hygiene Data'!$E$13,0,10*ROW('Hygiene Data'!E73)))</f>
        <v/>
      </c>
      <c r="DU79" s="379" t="str">
        <f ca="1">+IF(OFFSET('Hygiene Data'!$F$11,0,10*ROW('Hygiene Data'!F73))="","",OFFSET('Hygiene Data'!$F$11,0,10*ROW('Hygiene Data'!F73)))</f>
        <v/>
      </c>
      <c r="DV79" s="379" t="str">
        <f ca="1">+IF(OFFSET('Hygiene Data'!$F$12,0,10*ROW('Hygiene Data'!F73))="","",OFFSET('Hygiene Data'!$F$12,0,10*ROW('Hygiene Data'!F73)))</f>
        <v/>
      </c>
      <c r="DW79" s="379" t="str">
        <f ca="1">+IF(OFFSET('Hygiene Data'!$F$13,0,10*ROW('Hygiene Data'!F73))="","",OFFSET('Hygiene Data'!$F$13,0,10*ROW('Hygiene Data'!F73)))</f>
        <v/>
      </c>
      <c r="DX79" s="379" t="str">
        <f ca="1">+IF(OFFSET('Hygiene Data'!$G$11,0,10*ROW('Hygiene Data'!G73))="","",OFFSET('Hygiene Data'!$G$11,0,10*ROW('Hygiene Data'!G73)))</f>
        <v/>
      </c>
      <c r="DY79" s="379" t="str">
        <f ca="1">+IF(OFFSET('Hygiene Data'!$G$12,0,10*ROW('Hygiene Data'!G73))="","",OFFSET('Hygiene Data'!$G$12,0,10*ROW('Hygiene Data'!G73)))</f>
        <v/>
      </c>
      <c r="DZ79" s="379" t="str">
        <f ca="1">+IF(OFFSET('Hygiene Data'!$G$13,0,10*ROW('Hygiene Data'!G73))="","",OFFSET('Hygiene Data'!$G$13,0,10*ROW('Hygiene Data'!G73)))</f>
        <v/>
      </c>
      <c r="EA79" s="379" t="str">
        <f ca="1">+IF(OFFSET('Hygiene Data'!$H$11,0,10*ROW('Hygiene Data'!H73))="","",OFFSET('Hygiene Data'!$H$11,0,10*ROW('Hygiene Data'!H73)))</f>
        <v/>
      </c>
      <c r="EB79" s="379" t="str">
        <f ca="1">+IF(OFFSET('Hygiene Data'!$H$12,0,10*ROW('Hygiene Data'!H73))="","",OFFSET('Hygiene Data'!$H$12,0,10*ROW('Hygiene Data'!H73)))</f>
        <v/>
      </c>
      <c r="EC79" s="379" t="str">
        <f ca="1">+IF(OFFSET('Hygiene Data'!$H$13,0,10*ROW('Hygiene Data'!H73))="","",OFFSET('Hygiene Data'!$H$13,0,10*ROW('Hygiene Data'!H73)))</f>
        <v/>
      </c>
      <c r="ED79" s="379" t="str">
        <f ca="1">+IF(OFFSET('Hygiene Data'!$I$11,0,10*ROW('Hygiene Data'!I73))="","",OFFSET('Hygiene Data'!$I$11,0,10*ROW('Hygiene Data'!I73)))</f>
        <v/>
      </c>
      <c r="EE79" s="379" t="str">
        <f ca="1">+IF(OFFSET('Hygiene Data'!$I$12,0,10*ROW('Hygiene Data'!I73))="","",OFFSET('Hygiene Data'!$I$12,0,10*ROW('Hygiene Data'!I73)))</f>
        <v/>
      </c>
      <c r="EF79" s="379" t="str">
        <f ca="1">+IF(OFFSET('Hygiene Data'!$I$13,0,10*ROW('Hygiene Data'!I73))="","",OFFSET('Hygiene Data'!$I$13,0,10*ROW('Hygiene Data'!I73)))</f>
        <v/>
      </c>
    </row>
    <row r="80" spans="1:136" x14ac:dyDescent="0.25">
      <c r="A80" s="488" t="str">
        <f ca="1">+IF(OFFSET('Water Data'!$B$2,0,10*ROW('Water Data'!E74))="","",OFFSET('Water Data'!$B$2,0,10*ROW('Water Data'!E74)))</f>
        <v/>
      </c>
      <c r="B80" s="48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5" t="str">
        <f t="shared" ca="1" si="1"/>
        <v/>
      </c>
      <c r="D80" s="51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9" t="str">
        <f ca="1">+IF(OFFSET('Water Data'!$D$27,0,10*ROW('Water Data'!D74))="","",OFFSET('Water Data'!$D$27,0,10*ROW('Water Data'!D74)))</f>
        <v/>
      </c>
      <c r="BT80" s="379" t="str">
        <f ca="1">+IF(OFFSET('Water Data'!$D$28,0,10*ROW('Water Data'!D74))="","",OFFSET('Water Data'!$D$28,0,10*ROW('Water Data'!D74)))</f>
        <v/>
      </c>
      <c r="BU80" s="379" t="str">
        <f ca="1">+IF(OFFSET('Water Data'!$D$29,0,10*ROW('Water Data'!D74))="","",OFFSET('Water Data'!$D$29,0,10*ROW('Water Data'!D74)))</f>
        <v/>
      </c>
      <c r="BV80" s="379" t="str">
        <f ca="1">+IF(OFFSET('Water Data'!$E$27,0,10*ROW('Water Data'!E74))="","",OFFSET('Water Data'!$E$27,0,10*ROW('Water Data'!E74)))</f>
        <v/>
      </c>
      <c r="BW80" s="379" t="str">
        <f ca="1">+IF(OFFSET('Water Data'!$E$28,0,10*ROW('Water Data'!E74))="","",OFFSET('Water Data'!$E$28,0,10*ROW('Water Data'!E74)))</f>
        <v/>
      </c>
      <c r="BX80" s="379" t="str">
        <f ca="1">+IF(OFFSET('Water Data'!$E$29,0,10*ROW('Water Data'!E74))="","",OFFSET('Water Data'!$E$29,0,10*ROW('Water Data'!E74)))</f>
        <v/>
      </c>
      <c r="BY80" s="379" t="str">
        <f ca="1">+IF(OFFSET('Water Data'!$F$27,0,10*ROW('Water Data'!F74))="","",OFFSET('Water Data'!$F$27,0,10*ROW('Water Data'!F74)))</f>
        <v/>
      </c>
      <c r="BZ80" s="379" t="str">
        <f ca="1">+IF(OFFSET('Water Data'!$F$28,0,10*ROW('Water Data'!F74))="","",OFFSET('Water Data'!$F$28,0,10*ROW('Water Data'!F74)))</f>
        <v/>
      </c>
      <c r="CA80" s="379" t="str">
        <f ca="1">+IF(OFFSET('Water Data'!$F$29,0,10*ROW('Water Data'!F74))="","",OFFSET('Water Data'!$F$29,0,10*ROW('Water Data'!F74)))</f>
        <v/>
      </c>
      <c r="CB80" s="379" t="str">
        <f ca="1">+IF(OFFSET('Water Data'!$G$27,0,10*ROW('Water Data'!G74))="","",OFFSET('Water Data'!$G$27,0,10*ROW('Water Data'!G74)))</f>
        <v/>
      </c>
      <c r="CC80" s="379" t="str">
        <f ca="1">+IF(OFFSET('Water Data'!$G$28,0,10*ROW('Water Data'!G74))="","",OFFSET('Water Data'!$G$28,0,10*ROW('Water Data'!G74)))</f>
        <v/>
      </c>
      <c r="CD80" s="379" t="str">
        <f ca="1">+IF(OFFSET('Water Data'!$G$29,0,10*ROW('Water Data'!G74))="","",OFFSET('Water Data'!$G$29,0,10*ROW('Water Data'!G74)))</f>
        <v/>
      </c>
      <c r="CE80" s="379" t="str">
        <f ca="1">+IF(OFFSET('Water Data'!$H$27,0,10*ROW('Water Data'!H74))="","",OFFSET('Water Data'!$H$27,0,10*ROW('Water Data'!H74)))</f>
        <v/>
      </c>
      <c r="CF80" s="379" t="str">
        <f ca="1">+IF(OFFSET('Water Data'!$H$28,0,10*ROW('Water Data'!H74))="","",OFFSET('Water Data'!$H$28,0,10*ROW('Water Data'!H74)))</f>
        <v/>
      </c>
      <c r="CG80" s="379" t="str">
        <f ca="1">+IF(OFFSET('Water Data'!$H$29,0,10*ROW('Water Data'!H74))="","",OFFSET('Water Data'!$H$29,0,10*ROW('Water Data'!H74)))</f>
        <v/>
      </c>
      <c r="CH80" s="379" t="str">
        <f ca="1">+IF(OFFSET('Water Data'!$I$27,0,10*ROW('Water Data'!I74))="","",OFFSET('Water Data'!$I$27,0,10*ROW('Water Data'!I74)))</f>
        <v/>
      </c>
      <c r="CI80" s="379" t="str">
        <f ca="1">+IF(OFFSET('Water Data'!$I$28,0,10*ROW('Water Data'!I74))="","",OFFSET('Water Data'!$I$28,0,10*ROW('Water Data'!I74)))</f>
        <v/>
      </c>
      <c r="CJ80" s="379" t="str">
        <f ca="1">+IF(OFFSET('Water Data'!$I$29,0,10*ROW('Water Data'!I74))="","",OFFSET('Water Data'!$I$29,0,10*ROW('Water Data'!I74)))</f>
        <v/>
      </c>
      <c r="CK80" s="379" t="str">
        <f ca="1">+IF(OFFSET('Sanitation Data'!$D$28,0,10*ROW('Sanitation Data'!D74))="","",OFFSET('Sanitation Data'!$D$28,0,10*ROW('Sanitation Data'!D74)))</f>
        <v/>
      </c>
      <c r="CL80" s="379" t="str">
        <f ca="1">+IF(OFFSET('Sanitation Data'!$D$29,0,10*ROW('Sanitation Data'!D74))="","",OFFSET('Sanitation Data'!$D$29,0,10*ROW('Sanitation Data'!D74)))</f>
        <v/>
      </c>
      <c r="CM80" s="379" t="str">
        <f ca="1">+IF(OFFSET('Sanitation Data'!$D$30,0,10*ROW('Sanitation Data'!D74))="","",OFFSET('Sanitation Data'!$D$30,0,10*ROW('Sanitation Data'!D74)))</f>
        <v/>
      </c>
      <c r="CN80" s="379" t="str">
        <f ca="1">+IF(OFFSET('Sanitation Data'!$D$31,0,10*ROW('Sanitation Data'!D74))="","",OFFSET('Sanitation Data'!$D$31,0,10*ROW('Sanitation Data'!D74)))</f>
        <v/>
      </c>
      <c r="CO80" s="379" t="str">
        <f ca="1">+IF(OFFSET('Sanitation Data'!$D$32,0,10*ROW('Sanitation Data'!D74))="","",OFFSET('Sanitation Data'!$D$32,0,10*ROW('Sanitation Data'!D74)))</f>
        <v/>
      </c>
      <c r="CP80" s="379" t="str">
        <f ca="1">+IF(OFFSET('Sanitation Data'!$E$28,0,10*ROW('Sanitation Data'!E74))="","",OFFSET('Sanitation Data'!$E$28,0,10*ROW('Sanitation Data'!E74)))</f>
        <v/>
      </c>
      <c r="CQ80" s="379" t="str">
        <f ca="1">+IF(OFFSET('Sanitation Data'!$E$29,0,10*ROW('Sanitation Data'!E74))="","",OFFSET('Sanitation Data'!$E$29,0,10*ROW('Sanitation Data'!E74)))</f>
        <v/>
      </c>
      <c r="CR80" s="379" t="str">
        <f ca="1">+IF(OFFSET('Sanitation Data'!$E$30,0,10*ROW('Sanitation Data'!E74))="","",OFFSET('Sanitation Data'!$E$30,0,10*ROW('Sanitation Data'!E74)))</f>
        <v/>
      </c>
      <c r="CS80" s="379" t="str">
        <f ca="1">+IF(OFFSET('Sanitation Data'!$E$31,0,10*ROW('Sanitation Data'!E74))="","",OFFSET('Sanitation Data'!$E$31,0,10*ROW('Sanitation Data'!E74)))</f>
        <v/>
      </c>
      <c r="CT80" s="379" t="str">
        <f ca="1">+IF(OFFSET('Sanitation Data'!$E$32,0,10*ROW('Sanitation Data'!E74))="","",OFFSET('Sanitation Data'!$E$32,0,10*ROW('Sanitation Data'!E74)))</f>
        <v/>
      </c>
      <c r="CU80" s="379" t="str">
        <f ca="1">+IF(OFFSET('Sanitation Data'!$F$28,0,10*ROW('Sanitation Data'!F74))="","",OFFSET('Sanitation Data'!$F$28,0,10*ROW('Sanitation Data'!F74)))</f>
        <v/>
      </c>
      <c r="CV80" s="379" t="str">
        <f ca="1">+IF(OFFSET('Sanitation Data'!$F$29,0,10*ROW('Sanitation Data'!F74))="","",OFFSET('Sanitation Data'!$F$29,0,10*ROW('Sanitation Data'!F74)))</f>
        <v/>
      </c>
      <c r="CW80" s="379" t="str">
        <f ca="1">+IF(OFFSET('Sanitation Data'!$F$30,0,10*ROW('Sanitation Data'!F74))="","",OFFSET('Sanitation Data'!$F$30,0,10*ROW('Sanitation Data'!F74)))</f>
        <v/>
      </c>
      <c r="CX80" s="379" t="str">
        <f ca="1">+IF(OFFSET('Sanitation Data'!$F$31,0,10*ROW('Sanitation Data'!F74))="","",OFFSET('Sanitation Data'!$F$31,0,10*ROW('Sanitation Data'!F74)))</f>
        <v/>
      </c>
      <c r="CY80" s="379" t="str">
        <f ca="1">+IF(OFFSET('Sanitation Data'!$F$32,0,10*ROW('Sanitation Data'!F74))="","",OFFSET('Sanitation Data'!$F$32,0,10*ROW('Sanitation Data'!F74)))</f>
        <v/>
      </c>
      <c r="CZ80" s="379" t="str">
        <f ca="1">+IF(OFFSET('Sanitation Data'!$G$28,0,10*ROW('Sanitation Data'!G74))="","",OFFSET('Sanitation Data'!$G$28,0,10*ROW('Sanitation Data'!G74)))</f>
        <v/>
      </c>
      <c r="DA80" s="379" t="str">
        <f ca="1">+IF(OFFSET('Sanitation Data'!$G$29,0,10*ROW('Sanitation Data'!G74))="","",OFFSET('Sanitation Data'!$G$29,0,10*ROW('Sanitation Data'!G74)))</f>
        <v/>
      </c>
      <c r="DB80" s="379" t="str">
        <f ca="1">+IF(OFFSET('Sanitation Data'!$G$30,0,10*ROW('Sanitation Data'!G74))="","",OFFSET('Sanitation Data'!$G$30,0,10*ROW('Sanitation Data'!G74)))</f>
        <v/>
      </c>
      <c r="DC80" s="379" t="str">
        <f ca="1">+IF(OFFSET('Sanitation Data'!$G$31,0,10*ROW('Sanitation Data'!G74))="","",OFFSET('Sanitation Data'!$G$31,0,10*ROW('Sanitation Data'!G74)))</f>
        <v/>
      </c>
      <c r="DD80" s="379" t="str">
        <f ca="1">+IF(OFFSET('Sanitation Data'!$G$32,0,10*ROW('Sanitation Data'!G74))="","",OFFSET('Sanitation Data'!$G$32,0,10*ROW('Sanitation Data'!G74)))</f>
        <v/>
      </c>
      <c r="DE80" s="379" t="str">
        <f ca="1">+IF(OFFSET('Sanitation Data'!$H$28,0,10*ROW('Sanitation Data'!H74))="","",OFFSET('Sanitation Data'!$H$28,0,10*ROW('Sanitation Data'!H74)))</f>
        <v/>
      </c>
      <c r="DF80" s="379" t="str">
        <f ca="1">+IF(OFFSET('Sanitation Data'!$H$29,0,10*ROW('Sanitation Data'!H74))="","",OFFSET('Sanitation Data'!$H$29,0,10*ROW('Sanitation Data'!H74)))</f>
        <v/>
      </c>
      <c r="DG80" s="379" t="str">
        <f ca="1">+IF(OFFSET('Sanitation Data'!$H$30,0,10*ROW('Sanitation Data'!H74))="","",OFFSET('Sanitation Data'!$H$30,0,10*ROW('Sanitation Data'!H74)))</f>
        <v/>
      </c>
      <c r="DH80" s="379" t="str">
        <f ca="1">+IF(OFFSET('Sanitation Data'!$H$31,0,10*ROW('Sanitation Data'!H74))="","",OFFSET('Sanitation Data'!$H$31,0,10*ROW('Sanitation Data'!H74)))</f>
        <v/>
      </c>
      <c r="DI80" s="379" t="str">
        <f ca="1">+IF(OFFSET('Sanitation Data'!$H$32,0,10*ROW('Sanitation Data'!H74))="","",OFFSET('Sanitation Data'!$H$32,0,10*ROW('Sanitation Data'!H74)))</f>
        <v/>
      </c>
      <c r="DJ80" s="379" t="str">
        <f ca="1">+IF(OFFSET('Sanitation Data'!$I$28,0,10*ROW('Sanitation Data'!I74))="","",OFFSET('Sanitation Data'!$I$28,0,10*ROW('Sanitation Data'!I74)))</f>
        <v/>
      </c>
      <c r="DK80" s="379" t="str">
        <f ca="1">+IF(OFFSET('Sanitation Data'!$I$29,0,10*ROW('Sanitation Data'!I74))="","",OFFSET('Sanitation Data'!$I$29,0,10*ROW('Sanitation Data'!I74)))</f>
        <v/>
      </c>
      <c r="DL80" s="379" t="str">
        <f ca="1">+IF(OFFSET('Sanitation Data'!$I$30,0,10*ROW('Sanitation Data'!I74))="","",OFFSET('Sanitation Data'!$I$30,0,10*ROW('Sanitation Data'!I74)))</f>
        <v/>
      </c>
      <c r="DM80" s="379" t="str">
        <f ca="1">+IF(OFFSET('Sanitation Data'!$I$31,0,10*ROW('Sanitation Data'!I74))="","",OFFSET('Sanitation Data'!$I$31,0,10*ROW('Sanitation Data'!I74)))</f>
        <v/>
      </c>
      <c r="DN80" s="379" t="str">
        <f ca="1">+IF(OFFSET('Sanitation Data'!$I$32,0,10*ROW('Sanitation Data'!I74))="","",OFFSET('Sanitation Data'!$I$32,0,10*ROW('Sanitation Data'!I74)))</f>
        <v/>
      </c>
      <c r="DO80" s="379" t="str">
        <f ca="1">+IF(OFFSET('Hygiene Data'!$D$11,0,10*ROW('Hygiene Data'!D74))="","",OFFSET('Hygiene Data'!$D$11,0,10*ROW('Hygiene Data'!D74)))</f>
        <v/>
      </c>
      <c r="DP80" s="379" t="str">
        <f ca="1">+IF(OFFSET('Hygiene Data'!$D$12,0,10*ROW('Hygiene Data'!D74))="","",OFFSET('Hygiene Data'!$D$12,0,10*ROW('Hygiene Data'!D74)))</f>
        <v/>
      </c>
      <c r="DQ80" s="379" t="str">
        <f ca="1">+IF(OFFSET('Hygiene Data'!$D$13,0,10*ROW('Hygiene Data'!D74))="","",OFFSET('Hygiene Data'!$D$13,0,10*ROW('Hygiene Data'!D74)))</f>
        <v/>
      </c>
      <c r="DR80" s="379" t="str">
        <f ca="1">+IF(OFFSET('Hygiene Data'!$E$11,0,10*ROW('Hygiene Data'!E74))="","",OFFSET('Hygiene Data'!$E$11,0,10*ROW('Hygiene Data'!E74)))</f>
        <v/>
      </c>
      <c r="DS80" s="379" t="str">
        <f ca="1">+IF(OFFSET('Hygiene Data'!$E$12,0,10*ROW('Hygiene Data'!E74))="","",OFFSET('Hygiene Data'!$E$12,0,10*ROW('Hygiene Data'!E74)))</f>
        <v/>
      </c>
      <c r="DT80" s="379" t="str">
        <f ca="1">+IF(OFFSET('Hygiene Data'!$E$13,0,10*ROW('Hygiene Data'!E74))="","",OFFSET('Hygiene Data'!$E$13,0,10*ROW('Hygiene Data'!E74)))</f>
        <v/>
      </c>
      <c r="DU80" s="379" t="str">
        <f ca="1">+IF(OFFSET('Hygiene Data'!$F$11,0,10*ROW('Hygiene Data'!F74))="","",OFFSET('Hygiene Data'!$F$11,0,10*ROW('Hygiene Data'!F74)))</f>
        <v/>
      </c>
      <c r="DV80" s="379" t="str">
        <f ca="1">+IF(OFFSET('Hygiene Data'!$F$12,0,10*ROW('Hygiene Data'!F74))="","",OFFSET('Hygiene Data'!$F$12,0,10*ROW('Hygiene Data'!F74)))</f>
        <v/>
      </c>
      <c r="DW80" s="379" t="str">
        <f ca="1">+IF(OFFSET('Hygiene Data'!$F$13,0,10*ROW('Hygiene Data'!F74))="","",OFFSET('Hygiene Data'!$F$13,0,10*ROW('Hygiene Data'!F74)))</f>
        <v/>
      </c>
      <c r="DX80" s="379" t="str">
        <f ca="1">+IF(OFFSET('Hygiene Data'!$G$11,0,10*ROW('Hygiene Data'!G74))="","",OFFSET('Hygiene Data'!$G$11,0,10*ROW('Hygiene Data'!G74)))</f>
        <v/>
      </c>
      <c r="DY80" s="379" t="str">
        <f ca="1">+IF(OFFSET('Hygiene Data'!$G$12,0,10*ROW('Hygiene Data'!G74))="","",OFFSET('Hygiene Data'!$G$12,0,10*ROW('Hygiene Data'!G74)))</f>
        <v/>
      </c>
      <c r="DZ80" s="379" t="str">
        <f ca="1">+IF(OFFSET('Hygiene Data'!$G$13,0,10*ROW('Hygiene Data'!G74))="","",OFFSET('Hygiene Data'!$G$13,0,10*ROW('Hygiene Data'!G74)))</f>
        <v/>
      </c>
      <c r="EA80" s="379" t="str">
        <f ca="1">+IF(OFFSET('Hygiene Data'!$H$11,0,10*ROW('Hygiene Data'!H74))="","",OFFSET('Hygiene Data'!$H$11,0,10*ROW('Hygiene Data'!H74)))</f>
        <v/>
      </c>
      <c r="EB80" s="379" t="str">
        <f ca="1">+IF(OFFSET('Hygiene Data'!$H$12,0,10*ROW('Hygiene Data'!H74))="","",OFFSET('Hygiene Data'!$H$12,0,10*ROW('Hygiene Data'!H74)))</f>
        <v/>
      </c>
      <c r="EC80" s="379" t="str">
        <f ca="1">+IF(OFFSET('Hygiene Data'!$H$13,0,10*ROW('Hygiene Data'!H74))="","",OFFSET('Hygiene Data'!$H$13,0,10*ROW('Hygiene Data'!H74)))</f>
        <v/>
      </c>
      <c r="ED80" s="379" t="str">
        <f ca="1">+IF(OFFSET('Hygiene Data'!$I$11,0,10*ROW('Hygiene Data'!I74))="","",OFFSET('Hygiene Data'!$I$11,0,10*ROW('Hygiene Data'!I74)))</f>
        <v/>
      </c>
      <c r="EE80" s="379" t="str">
        <f ca="1">+IF(OFFSET('Hygiene Data'!$I$12,0,10*ROW('Hygiene Data'!I74))="","",OFFSET('Hygiene Data'!$I$12,0,10*ROW('Hygiene Data'!I74)))</f>
        <v/>
      </c>
      <c r="EF80" s="379" t="str">
        <f ca="1">+IF(OFFSET('Hygiene Data'!$I$13,0,10*ROW('Hygiene Data'!I74))="","",OFFSET('Hygiene Data'!$I$13,0,10*ROW('Hygiene Data'!I74)))</f>
        <v/>
      </c>
    </row>
    <row r="81" spans="1:136" x14ac:dyDescent="0.25">
      <c r="A81" s="488" t="str">
        <f ca="1">+IF(OFFSET('Water Data'!$B$2,0,10*ROW('Water Data'!E75))="","",OFFSET('Water Data'!$B$2,0,10*ROW('Water Data'!E75)))</f>
        <v/>
      </c>
      <c r="B81" s="48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5" t="str">
        <f t="shared" ca="1" si="1"/>
        <v/>
      </c>
      <c r="D81" s="51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9" t="str">
        <f ca="1">+IF(OFFSET('Water Data'!$D$27,0,10*ROW('Water Data'!D75))="","",OFFSET('Water Data'!$D$27,0,10*ROW('Water Data'!D75)))</f>
        <v/>
      </c>
      <c r="BT81" s="379" t="str">
        <f ca="1">+IF(OFFSET('Water Data'!$D$28,0,10*ROW('Water Data'!D75))="","",OFFSET('Water Data'!$D$28,0,10*ROW('Water Data'!D75)))</f>
        <v/>
      </c>
      <c r="BU81" s="379" t="str">
        <f ca="1">+IF(OFFSET('Water Data'!$D$29,0,10*ROW('Water Data'!D75))="","",OFFSET('Water Data'!$D$29,0,10*ROW('Water Data'!D75)))</f>
        <v/>
      </c>
      <c r="BV81" s="379" t="str">
        <f ca="1">+IF(OFFSET('Water Data'!$E$27,0,10*ROW('Water Data'!E75))="","",OFFSET('Water Data'!$E$27,0,10*ROW('Water Data'!E75)))</f>
        <v/>
      </c>
      <c r="BW81" s="379" t="str">
        <f ca="1">+IF(OFFSET('Water Data'!$E$28,0,10*ROW('Water Data'!E75))="","",OFFSET('Water Data'!$E$28,0,10*ROW('Water Data'!E75)))</f>
        <v/>
      </c>
      <c r="BX81" s="379" t="str">
        <f ca="1">+IF(OFFSET('Water Data'!$E$29,0,10*ROW('Water Data'!E75))="","",OFFSET('Water Data'!$E$29,0,10*ROW('Water Data'!E75)))</f>
        <v/>
      </c>
      <c r="BY81" s="379" t="str">
        <f ca="1">+IF(OFFSET('Water Data'!$F$27,0,10*ROW('Water Data'!F75))="","",OFFSET('Water Data'!$F$27,0,10*ROW('Water Data'!F75)))</f>
        <v/>
      </c>
      <c r="BZ81" s="379" t="str">
        <f ca="1">+IF(OFFSET('Water Data'!$F$28,0,10*ROW('Water Data'!F75))="","",OFFSET('Water Data'!$F$28,0,10*ROW('Water Data'!F75)))</f>
        <v/>
      </c>
      <c r="CA81" s="379" t="str">
        <f ca="1">+IF(OFFSET('Water Data'!$F$29,0,10*ROW('Water Data'!F75))="","",OFFSET('Water Data'!$F$29,0,10*ROW('Water Data'!F75)))</f>
        <v/>
      </c>
      <c r="CB81" s="379" t="str">
        <f ca="1">+IF(OFFSET('Water Data'!$G$27,0,10*ROW('Water Data'!G75))="","",OFFSET('Water Data'!$G$27,0,10*ROW('Water Data'!G75)))</f>
        <v/>
      </c>
      <c r="CC81" s="379" t="str">
        <f ca="1">+IF(OFFSET('Water Data'!$G$28,0,10*ROW('Water Data'!G75))="","",OFFSET('Water Data'!$G$28,0,10*ROW('Water Data'!G75)))</f>
        <v/>
      </c>
      <c r="CD81" s="379" t="str">
        <f ca="1">+IF(OFFSET('Water Data'!$G$29,0,10*ROW('Water Data'!G75))="","",OFFSET('Water Data'!$G$29,0,10*ROW('Water Data'!G75)))</f>
        <v/>
      </c>
      <c r="CE81" s="379" t="str">
        <f ca="1">+IF(OFFSET('Water Data'!$H$27,0,10*ROW('Water Data'!H75))="","",OFFSET('Water Data'!$H$27,0,10*ROW('Water Data'!H75)))</f>
        <v/>
      </c>
      <c r="CF81" s="379" t="str">
        <f ca="1">+IF(OFFSET('Water Data'!$H$28,0,10*ROW('Water Data'!H75))="","",OFFSET('Water Data'!$H$28,0,10*ROW('Water Data'!H75)))</f>
        <v/>
      </c>
      <c r="CG81" s="379" t="str">
        <f ca="1">+IF(OFFSET('Water Data'!$H$29,0,10*ROW('Water Data'!H75))="","",OFFSET('Water Data'!$H$29,0,10*ROW('Water Data'!H75)))</f>
        <v/>
      </c>
      <c r="CH81" s="379" t="str">
        <f ca="1">+IF(OFFSET('Water Data'!$I$27,0,10*ROW('Water Data'!I75))="","",OFFSET('Water Data'!$I$27,0,10*ROW('Water Data'!I75)))</f>
        <v/>
      </c>
      <c r="CI81" s="379" t="str">
        <f ca="1">+IF(OFFSET('Water Data'!$I$28,0,10*ROW('Water Data'!I75))="","",OFFSET('Water Data'!$I$28,0,10*ROW('Water Data'!I75)))</f>
        <v/>
      </c>
      <c r="CJ81" s="379" t="str">
        <f ca="1">+IF(OFFSET('Water Data'!$I$29,0,10*ROW('Water Data'!I75))="","",OFFSET('Water Data'!$I$29,0,10*ROW('Water Data'!I75)))</f>
        <v/>
      </c>
      <c r="CK81" s="379" t="str">
        <f ca="1">+IF(OFFSET('Sanitation Data'!$D$28,0,10*ROW('Sanitation Data'!D75))="","",OFFSET('Sanitation Data'!$D$28,0,10*ROW('Sanitation Data'!D75)))</f>
        <v/>
      </c>
      <c r="CL81" s="379" t="str">
        <f ca="1">+IF(OFFSET('Sanitation Data'!$D$29,0,10*ROW('Sanitation Data'!D75))="","",OFFSET('Sanitation Data'!$D$29,0,10*ROW('Sanitation Data'!D75)))</f>
        <v/>
      </c>
      <c r="CM81" s="379" t="str">
        <f ca="1">+IF(OFFSET('Sanitation Data'!$D$30,0,10*ROW('Sanitation Data'!D75))="","",OFFSET('Sanitation Data'!$D$30,0,10*ROW('Sanitation Data'!D75)))</f>
        <v/>
      </c>
      <c r="CN81" s="379" t="str">
        <f ca="1">+IF(OFFSET('Sanitation Data'!$D$31,0,10*ROW('Sanitation Data'!D75))="","",OFFSET('Sanitation Data'!$D$31,0,10*ROW('Sanitation Data'!D75)))</f>
        <v/>
      </c>
      <c r="CO81" s="379" t="str">
        <f ca="1">+IF(OFFSET('Sanitation Data'!$D$32,0,10*ROW('Sanitation Data'!D75))="","",OFFSET('Sanitation Data'!$D$32,0,10*ROW('Sanitation Data'!D75)))</f>
        <v/>
      </c>
      <c r="CP81" s="379" t="str">
        <f ca="1">+IF(OFFSET('Sanitation Data'!$E$28,0,10*ROW('Sanitation Data'!E75))="","",OFFSET('Sanitation Data'!$E$28,0,10*ROW('Sanitation Data'!E75)))</f>
        <v/>
      </c>
      <c r="CQ81" s="379" t="str">
        <f ca="1">+IF(OFFSET('Sanitation Data'!$E$29,0,10*ROW('Sanitation Data'!E75))="","",OFFSET('Sanitation Data'!$E$29,0,10*ROW('Sanitation Data'!E75)))</f>
        <v/>
      </c>
      <c r="CR81" s="379" t="str">
        <f ca="1">+IF(OFFSET('Sanitation Data'!$E$30,0,10*ROW('Sanitation Data'!E75))="","",OFFSET('Sanitation Data'!$E$30,0,10*ROW('Sanitation Data'!E75)))</f>
        <v/>
      </c>
      <c r="CS81" s="379" t="str">
        <f ca="1">+IF(OFFSET('Sanitation Data'!$E$31,0,10*ROW('Sanitation Data'!E75))="","",OFFSET('Sanitation Data'!$E$31,0,10*ROW('Sanitation Data'!E75)))</f>
        <v/>
      </c>
      <c r="CT81" s="379" t="str">
        <f ca="1">+IF(OFFSET('Sanitation Data'!$E$32,0,10*ROW('Sanitation Data'!E75))="","",OFFSET('Sanitation Data'!$E$32,0,10*ROW('Sanitation Data'!E75)))</f>
        <v/>
      </c>
      <c r="CU81" s="379" t="str">
        <f ca="1">+IF(OFFSET('Sanitation Data'!$F$28,0,10*ROW('Sanitation Data'!F75))="","",OFFSET('Sanitation Data'!$F$28,0,10*ROW('Sanitation Data'!F75)))</f>
        <v/>
      </c>
      <c r="CV81" s="379" t="str">
        <f ca="1">+IF(OFFSET('Sanitation Data'!$F$29,0,10*ROW('Sanitation Data'!F75))="","",OFFSET('Sanitation Data'!$F$29,0,10*ROW('Sanitation Data'!F75)))</f>
        <v/>
      </c>
      <c r="CW81" s="379" t="str">
        <f ca="1">+IF(OFFSET('Sanitation Data'!$F$30,0,10*ROW('Sanitation Data'!F75))="","",OFFSET('Sanitation Data'!$F$30,0,10*ROW('Sanitation Data'!F75)))</f>
        <v/>
      </c>
      <c r="CX81" s="379" t="str">
        <f ca="1">+IF(OFFSET('Sanitation Data'!$F$31,0,10*ROW('Sanitation Data'!F75))="","",OFFSET('Sanitation Data'!$F$31,0,10*ROW('Sanitation Data'!F75)))</f>
        <v/>
      </c>
      <c r="CY81" s="379" t="str">
        <f ca="1">+IF(OFFSET('Sanitation Data'!$F$32,0,10*ROW('Sanitation Data'!F75))="","",OFFSET('Sanitation Data'!$F$32,0,10*ROW('Sanitation Data'!F75)))</f>
        <v/>
      </c>
      <c r="CZ81" s="379" t="str">
        <f ca="1">+IF(OFFSET('Sanitation Data'!$G$28,0,10*ROW('Sanitation Data'!G75))="","",OFFSET('Sanitation Data'!$G$28,0,10*ROW('Sanitation Data'!G75)))</f>
        <v/>
      </c>
      <c r="DA81" s="379" t="str">
        <f ca="1">+IF(OFFSET('Sanitation Data'!$G$29,0,10*ROW('Sanitation Data'!G75))="","",OFFSET('Sanitation Data'!$G$29,0,10*ROW('Sanitation Data'!G75)))</f>
        <v/>
      </c>
      <c r="DB81" s="379" t="str">
        <f ca="1">+IF(OFFSET('Sanitation Data'!$G$30,0,10*ROW('Sanitation Data'!G75))="","",OFFSET('Sanitation Data'!$G$30,0,10*ROW('Sanitation Data'!G75)))</f>
        <v/>
      </c>
      <c r="DC81" s="379" t="str">
        <f ca="1">+IF(OFFSET('Sanitation Data'!$G$31,0,10*ROW('Sanitation Data'!G75))="","",OFFSET('Sanitation Data'!$G$31,0,10*ROW('Sanitation Data'!G75)))</f>
        <v/>
      </c>
      <c r="DD81" s="379" t="str">
        <f ca="1">+IF(OFFSET('Sanitation Data'!$G$32,0,10*ROW('Sanitation Data'!G75))="","",OFFSET('Sanitation Data'!$G$32,0,10*ROW('Sanitation Data'!G75)))</f>
        <v/>
      </c>
      <c r="DE81" s="379" t="str">
        <f ca="1">+IF(OFFSET('Sanitation Data'!$H$28,0,10*ROW('Sanitation Data'!H75))="","",OFFSET('Sanitation Data'!$H$28,0,10*ROW('Sanitation Data'!H75)))</f>
        <v/>
      </c>
      <c r="DF81" s="379" t="str">
        <f ca="1">+IF(OFFSET('Sanitation Data'!$H$29,0,10*ROW('Sanitation Data'!H75))="","",OFFSET('Sanitation Data'!$H$29,0,10*ROW('Sanitation Data'!H75)))</f>
        <v/>
      </c>
      <c r="DG81" s="379" t="str">
        <f ca="1">+IF(OFFSET('Sanitation Data'!$H$30,0,10*ROW('Sanitation Data'!H75))="","",OFFSET('Sanitation Data'!$H$30,0,10*ROW('Sanitation Data'!H75)))</f>
        <v/>
      </c>
      <c r="DH81" s="379" t="str">
        <f ca="1">+IF(OFFSET('Sanitation Data'!$H$31,0,10*ROW('Sanitation Data'!H75))="","",OFFSET('Sanitation Data'!$H$31,0,10*ROW('Sanitation Data'!H75)))</f>
        <v/>
      </c>
      <c r="DI81" s="379" t="str">
        <f ca="1">+IF(OFFSET('Sanitation Data'!$H$32,0,10*ROW('Sanitation Data'!H75))="","",OFFSET('Sanitation Data'!$H$32,0,10*ROW('Sanitation Data'!H75)))</f>
        <v/>
      </c>
      <c r="DJ81" s="379" t="str">
        <f ca="1">+IF(OFFSET('Sanitation Data'!$I$28,0,10*ROW('Sanitation Data'!I75))="","",OFFSET('Sanitation Data'!$I$28,0,10*ROW('Sanitation Data'!I75)))</f>
        <v/>
      </c>
      <c r="DK81" s="379" t="str">
        <f ca="1">+IF(OFFSET('Sanitation Data'!$I$29,0,10*ROW('Sanitation Data'!I75))="","",OFFSET('Sanitation Data'!$I$29,0,10*ROW('Sanitation Data'!I75)))</f>
        <v/>
      </c>
      <c r="DL81" s="379" t="str">
        <f ca="1">+IF(OFFSET('Sanitation Data'!$I$30,0,10*ROW('Sanitation Data'!I75))="","",OFFSET('Sanitation Data'!$I$30,0,10*ROW('Sanitation Data'!I75)))</f>
        <v/>
      </c>
      <c r="DM81" s="379" t="str">
        <f ca="1">+IF(OFFSET('Sanitation Data'!$I$31,0,10*ROW('Sanitation Data'!I75))="","",OFFSET('Sanitation Data'!$I$31,0,10*ROW('Sanitation Data'!I75)))</f>
        <v/>
      </c>
      <c r="DN81" s="379" t="str">
        <f ca="1">+IF(OFFSET('Sanitation Data'!$I$32,0,10*ROW('Sanitation Data'!I75))="","",OFFSET('Sanitation Data'!$I$32,0,10*ROW('Sanitation Data'!I75)))</f>
        <v/>
      </c>
      <c r="DO81" s="379" t="str">
        <f ca="1">+IF(OFFSET('Hygiene Data'!$D$11,0,10*ROW('Hygiene Data'!D75))="","",OFFSET('Hygiene Data'!$D$11,0,10*ROW('Hygiene Data'!D75)))</f>
        <v/>
      </c>
      <c r="DP81" s="379" t="str">
        <f ca="1">+IF(OFFSET('Hygiene Data'!$D$12,0,10*ROW('Hygiene Data'!D75))="","",OFFSET('Hygiene Data'!$D$12,0,10*ROW('Hygiene Data'!D75)))</f>
        <v/>
      </c>
      <c r="DQ81" s="379" t="str">
        <f ca="1">+IF(OFFSET('Hygiene Data'!$D$13,0,10*ROW('Hygiene Data'!D75))="","",OFFSET('Hygiene Data'!$D$13,0,10*ROW('Hygiene Data'!D75)))</f>
        <v/>
      </c>
      <c r="DR81" s="379" t="str">
        <f ca="1">+IF(OFFSET('Hygiene Data'!$E$11,0,10*ROW('Hygiene Data'!E75))="","",OFFSET('Hygiene Data'!$E$11,0,10*ROW('Hygiene Data'!E75)))</f>
        <v/>
      </c>
      <c r="DS81" s="379" t="str">
        <f ca="1">+IF(OFFSET('Hygiene Data'!$E$12,0,10*ROW('Hygiene Data'!E75))="","",OFFSET('Hygiene Data'!$E$12,0,10*ROW('Hygiene Data'!E75)))</f>
        <v/>
      </c>
      <c r="DT81" s="379" t="str">
        <f ca="1">+IF(OFFSET('Hygiene Data'!$E$13,0,10*ROW('Hygiene Data'!E75))="","",OFFSET('Hygiene Data'!$E$13,0,10*ROW('Hygiene Data'!E75)))</f>
        <v/>
      </c>
      <c r="DU81" s="379" t="str">
        <f ca="1">+IF(OFFSET('Hygiene Data'!$F$11,0,10*ROW('Hygiene Data'!F75))="","",OFFSET('Hygiene Data'!$F$11,0,10*ROW('Hygiene Data'!F75)))</f>
        <v/>
      </c>
      <c r="DV81" s="379" t="str">
        <f ca="1">+IF(OFFSET('Hygiene Data'!$F$12,0,10*ROW('Hygiene Data'!F75))="","",OFFSET('Hygiene Data'!$F$12,0,10*ROW('Hygiene Data'!F75)))</f>
        <v/>
      </c>
      <c r="DW81" s="379" t="str">
        <f ca="1">+IF(OFFSET('Hygiene Data'!$F$13,0,10*ROW('Hygiene Data'!F75))="","",OFFSET('Hygiene Data'!$F$13,0,10*ROW('Hygiene Data'!F75)))</f>
        <v/>
      </c>
      <c r="DX81" s="379" t="str">
        <f ca="1">+IF(OFFSET('Hygiene Data'!$G$11,0,10*ROW('Hygiene Data'!G75))="","",OFFSET('Hygiene Data'!$G$11,0,10*ROW('Hygiene Data'!G75)))</f>
        <v/>
      </c>
      <c r="DY81" s="379" t="str">
        <f ca="1">+IF(OFFSET('Hygiene Data'!$G$12,0,10*ROW('Hygiene Data'!G75))="","",OFFSET('Hygiene Data'!$G$12,0,10*ROW('Hygiene Data'!G75)))</f>
        <v/>
      </c>
      <c r="DZ81" s="379" t="str">
        <f ca="1">+IF(OFFSET('Hygiene Data'!$G$13,0,10*ROW('Hygiene Data'!G75))="","",OFFSET('Hygiene Data'!$G$13,0,10*ROW('Hygiene Data'!G75)))</f>
        <v/>
      </c>
      <c r="EA81" s="379" t="str">
        <f ca="1">+IF(OFFSET('Hygiene Data'!$H$11,0,10*ROW('Hygiene Data'!H75))="","",OFFSET('Hygiene Data'!$H$11,0,10*ROW('Hygiene Data'!H75)))</f>
        <v/>
      </c>
      <c r="EB81" s="379" t="str">
        <f ca="1">+IF(OFFSET('Hygiene Data'!$H$12,0,10*ROW('Hygiene Data'!H75))="","",OFFSET('Hygiene Data'!$H$12,0,10*ROW('Hygiene Data'!H75)))</f>
        <v/>
      </c>
      <c r="EC81" s="379" t="str">
        <f ca="1">+IF(OFFSET('Hygiene Data'!$H$13,0,10*ROW('Hygiene Data'!H75))="","",OFFSET('Hygiene Data'!$H$13,0,10*ROW('Hygiene Data'!H75)))</f>
        <v/>
      </c>
      <c r="ED81" s="379" t="str">
        <f ca="1">+IF(OFFSET('Hygiene Data'!$I$11,0,10*ROW('Hygiene Data'!I75))="","",OFFSET('Hygiene Data'!$I$11,0,10*ROW('Hygiene Data'!I75)))</f>
        <v/>
      </c>
      <c r="EE81" s="379" t="str">
        <f ca="1">+IF(OFFSET('Hygiene Data'!$I$12,0,10*ROW('Hygiene Data'!I75))="","",OFFSET('Hygiene Data'!$I$12,0,10*ROW('Hygiene Data'!I75)))</f>
        <v/>
      </c>
      <c r="EF81" s="379" t="str">
        <f ca="1">+IF(OFFSET('Hygiene Data'!$I$13,0,10*ROW('Hygiene Data'!I75))="","",OFFSET('Hygiene Data'!$I$13,0,10*ROW('Hygiene Data'!I75)))</f>
        <v/>
      </c>
    </row>
    <row r="82" spans="1:136" x14ac:dyDescent="0.25">
      <c r="A82" s="488" t="str">
        <f ca="1">+IF(OFFSET('Water Data'!$B$2,0,10*ROW('Water Data'!E76))="","",OFFSET('Water Data'!$B$2,0,10*ROW('Water Data'!E76)))</f>
        <v/>
      </c>
      <c r="B82" s="48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5" t="str">
        <f t="shared" ca="1" si="1"/>
        <v/>
      </c>
      <c r="D82" s="51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9" t="str">
        <f ca="1">+IF(OFFSET('Water Data'!$D$27,0,10*ROW('Water Data'!D76))="","",OFFSET('Water Data'!$D$27,0,10*ROW('Water Data'!D76)))</f>
        <v/>
      </c>
      <c r="BT82" s="379" t="str">
        <f ca="1">+IF(OFFSET('Water Data'!$D$28,0,10*ROW('Water Data'!D76))="","",OFFSET('Water Data'!$D$28,0,10*ROW('Water Data'!D76)))</f>
        <v/>
      </c>
      <c r="BU82" s="379" t="str">
        <f ca="1">+IF(OFFSET('Water Data'!$D$29,0,10*ROW('Water Data'!D76))="","",OFFSET('Water Data'!$D$29,0,10*ROW('Water Data'!D76)))</f>
        <v/>
      </c>
      <c r="BV82" s="379" t="str">
        <f ca="1">+IF(OFFSET('Water Data'!$E$27,0,10*ROW('Water Data'!E76))="","",OFFSET('Water Data'!$E$27,0,10*ROW('Water Data'!E76)))</f>
        <v/>
      </c>
      <c r="BW82" s="379" t="str">
        <f ca="1">+IF(OFFSET('Water Data'!$E$28,0,10*ROW('Water Data'!E76))="","",OFFSET('Water Data'!$E$28,0,10*ROW('Water Data'!E76)))</f>
        <v/>
      </c>
      <c r="BX82" s="379" t="str">
        <f ca="1">+IF(OFFSET('Water Data'!$E$29,0,10*ROW('Water Data'!E76))="","",OFFSET('Water Data'!$E$29,0,10*ROW('Water Data'!E76)))</f>
        <v/>
      </c>
      <c r="BY82" s="379" t="str">
        <f ca="1">+IF(OFFSET('Water Data'!$F$27,0,10*ROW('Water Data'!F76))="","",OFFSET('Water Data'!$F$27,0,10*ROW('Water Data'!F76)))</f>
        <v/>
      </c>
      <c r="BZ82" s="379" t="str">
        <f ca="1">+IF(OFFSET('Water Data'!$F$28,0,10*ROW('Water Data'!F76))="","",OFFSET('Water Data'!$F$28,0,10*ROW('Water Data'!F76)))</f>
        <v/>
      </c>
      <c r="CA82" s="379" t="str">
        <f ca="1">+IF(OFFSET('Water Data'!$F$29,0,10*ROW('Water Data'!F76))="","",OFFSET('Water Data'!$F$29,0,10*ROW('Water Data'!F76)))</f>
        <v/>
      </c>
      <c r="CB82" s="379" t="str">
        <f ca="1">+IF(OFFSET('Water Data'!$G$27,0,10*ROW('Water Data'!G76))="","",OFFSET('Water Data'!$G$27,0,10*ROW('Water Data'!G76)))</f>
        <v/>
      </c>
      <c r="CC82" s="379" t="str">
        <f ca="1">+IF(OFFSET('Water Data'!$G$28,0,10*ROW('Water Data'!G76))="","",OFFSET('Water Data'!$G$28,0,10*ROW('Water Data'!G76)))</f>
        <v/>
      </c>
      <c r="CD82" s="379" t="str">
        <f ca="1">+IF(OFFSET('Water Data'!$G$29,0,10*ROW('Water Data'!G76))="","",OFFSET('Water Data'!$G$29,0,10*ROW('Water Data'!G76)))</f>
        <v/>
      </c>
      <c r="CE82" s="379" t="str">
        <f ca="1">+IF(OFFSET('Water Data'!$H$27,0,10*ROW('Water Data'!H76))="","",OFFSET('Water Data'!$H$27,0,10*ROW('Water Data'!H76)))</f>
        <v/>
      </c>
      <c r="CF82" s="379" t="str">
        <f ca="1">+IF(OFFSET('Water Data'!$H$28,0,10*ROW('Water Data'!H76))="","",OFFSET('Water Data'!$H$28,0,10*ROW('Water Data'!H76)))</f>
        <v/>
      </c>
      <c r="CG82" s="379" t="str">
        <f ca="1">+IF(OFFSET('Water Data'!$H$29,0,10*ROW('Water Data'!H76))="","",OFFSET('Water Data'!$H$29,0,10*ROW('Water Data'!H76)))</f>
        <v/>
      </c>
      <c r="CH82" s="379" t="str">
        <f ca="1">+IF(OFFSET('Water Data'!$I$27,0,10*ROW('Water Data'!I76))="","",OFFSET('Water Data'!$I$27,0,10*ROW('Water Data'!I76)))</f>
        <v/>
      </c>
      <c r="CI82" s="379" t="str">
        <f ca="1">+IF(OFFSET('Water Data'!$I$28,0,10*ROW('Water Data'!I76))="","",OFFSET('Water Data'!$I$28,0,10*ROW('Water Data'!I76)))</f>
        <v/>
      </c>
      <c r="CJ82" s="379" t="str">
        <f ca="1">+IF(OFFSET('Water Data'!$I$29,0,10*ROW('Water Data'!I76))="","",OFFSET('Water Data'!$I$29,0,10*ROW('Water Data'!I76)))</f>
        <v/>
      </c>
      <c r="CK82" s="379" t="str">
        <f ca="1">+IF(OFFSET('Sanitation Data'!$D$28,0,10*ROW('Sanitation Data'!D76))="","",OFFSET('Sanitation Data'!$D$28,0,10*ROW('Sanitation Data'!D76)))</f>
        <v/>
      </c>
      <c r="CL82" s="379" t="str">
        <f ca="1">+IF(OFFSET('Sanitation Data'!$D$29,0,10*ROW('Sanitation Data'!D76))="","",OFFSET('Sanitation Data'!$D$29,0,10*ROW('Sanitation Data'!D76)))</f>
        <v/>
      </c>
      <c r="CM82" s="379" t="str">
        <f ca="1">+IF(OFFSET('Sanitation Data'!$D$30,0,10*ROW('Sanitation Data'!D76))="","",OFFSET('Sanitation Data'!$D$30,0,10*ROW('Sanitation Data'!D76)))</f>
        <v/>
      </c>
      <c r="CN82" s="379" t="str">
        <f ca="1">+IF(OFFSET('Sanitation Data'!$D$31,0,10*ROW('Sanitation Data'!D76))="","",OFFSET('Sanitation Data'!$D$31,0,10*ROW('Sanitation Data'!D76)))</f>
        <v/>
      </c>
      <c r="CO82" s="379" t="str">
        <f ca="1">+IF(OFFSET('Sanitation Data'!$D$32,0,10*ROW('Sanitation Data'!D76))="","",OFFSET('Sanitation Data'!$D$32,0,10*ROW('Sanitation Data'!D76)))</f>
        <v/>
      </c>
      <c r="CP82" s="379" t="str">
        <f ca="1">+IF(OFFSET('Sanitation Data'!$E$28,0,10*ROW('Sanitation Data'!E76))="","",OFFSET('Sanitation Data'!$E$28,0,10*ROW('Sanitation Data'!E76)))</f>
        <v/>
      </c>
      <c r="CQ82" s="379" t="str">
        <f ca="1">+IF(OFFSET('Sanitation Data'!$E$29,0,10*ROW('Sanitation Data'!E76))="","",OFFSET('Sanitation Data'!$E$29,0,10*ROW('Sanitation Data'!E76)))</f>
        <v/>
      </c>
      <c r="CR82" s="379" t="str">
        <f ca="1">+IF(OFFSET('Sanitation Data'!$E$30,0,10*ROW('Sanitation Data'!E76))="","",OFFSET('Sanitation Data'!$E$30,0,10*ROW('Sanitation Data'!E76)))</f>
        <v/>
      </c>
      <c r="CS82" s="379" t="str">
        <f ca="1">+IF(OFFSET('Sanitation Data'!$E$31,0,10*ROW('Sanitation Data'!E76))="","",OFFSET('Sanitation Data'!$E$31,0,10*ROW('Sanitation Data'!E76)))</f>
        <v/>
      </c>
      <c r="CT82" s="379" t="str">
        <f ca="1">+IF(OFFSET('Sanitation Data'!$E$32,0,10*ROW('Sanitation Data'!E76))="","",OFFSET('Sanitation Data'!$E$32,0,10*ROW('Sanitation Data'!E76)))</f>
        <v/>
      </c>
      <c r="CU82" s="379" t="str">
        <f ca="1">+IF(OFFSET('Sanitation Data'!$F$28,0,10*ROW('Sanitation Data'!F76))="","",OFFSET('Sanitation Data'!$F$28,0,10*ROW('Sanitation Data'!F76)))</f>
        <v/>
      </c>
      <c r="CV82" s="379" t="str">
        <f ca="1">+IF(OFFSET('Sanitation Data'!$F$29,0,10*ROW('Sanitation Data'!F76))="","",OFFSET('Sanitation Data'!$F$29,0,10*ROW('Sanitation Data'!F76)))</f>
        <v/>
      </c>
      <c r="CW82" s="379" t="str">
        <f ca="1">+IF(OFFSET('Sanitation Data'!$F$30,0,10*ROW('Sanitation Data'!F76))="","",OFFSET('Sanitation Data'!$F$30,0,10*ROW('Sanitation Data'!F76)))</f>
        <v/>
      </c>
      <c r="CX82" s="379" t="str">
        <f ca="1">+IF(OFFSET('Sanitation Data'!$F$31,0,10*ROW('Sanitation Data'!F76))="","",OFFSET('Sanitation Data'!$F$31,0,10*ROW('Sanitation Data'!F76)))</f>
        <v/>
      </c>
      <c r="CY82" s="379" t="str">
        <f ca="1">+IF(OFFSET('Sanitation Data'!$F$32,0,10*ROW('Sanitation Data'!F76))="","",OFFSET('Sanitation Data'!$F$32,0,10*ROW('Sanitation Data'!F76)))</f>
        <v/>
      </c>
      <c r="CZ82" s="379" t="str">
        <f ca="1">+IF(OFFSET('Sanitation Data'!$G$28,0,10*ROW('Sanitation Data'!G76))="","",OFFSET('Sanitation Data'!$G$28,0,10*ROW('Sanitation Data'!G76)))</f>
        <v/>
      </c>
      <c r="DA82" s="379" t="str">
        <f ca="1">+IF(OFFSET('Sanitation Data'!$G$29,0,10*ROW('Sanitation Data'!G76))="","",OFFSET('Sanitation Data'!$G$29,0,10*ROW('Sanitation Data'!G76)))</f>
        <v/>
      </c>
      <c r="DB82" s="379" t="str">
        <f ca="1">+IF(OFFSET('Sanitation Data'!$G$30,0,10*ROW('Sanitation Data'!G76))="","",OFFSET('Sanitation Data'!$G$30,0,10*ROW('Sanitation Data'!G76)))</f>
        <v/>
      </c>
      <c r="DC82" s="379" t="str">
        <f ca="1">+IF(OFFSET('Sanitation Data'!$G$31,0,10*ROW('Sanitation Data'!G76))="","",OFFSET('Sanitation Data'!$G$31,0,10*ROW('Sanitation Data'!G76)))</f>
        <v/>
      </c>
      <c r="DD82" s="379" t="str">
        <f ca="1">+IF(OFFSET('Sanitation Data'!$G$32,0,10*ROW('Sanitation Data'!G76))="","",OFFSET('Sanitation Data'!$G$32,0,10*ROW('Sanitation Data'!G76)))</f>
        <v/>
      </c>
      <c r="DE82" s="379" t="str">
        <f ca="1">+IF(OFFSET('Sanitation Data'!$H$28,0,10*ROW('Sanitation Data'!H76))="","",OFFSET('Sanitation Data'!$H$28,0,10*ROW('Sanitation Data'!H76)))</f>
        <v/>
      </c>
      <c r="DF82" s="379" t="str">
        <f ca="1">+IF(OFFSET('Sanitation Data'!$H$29,0,10*ROW('Sanitation Data'!H76))="","",OFFSET('Sanitation Data'!$H$29,0,10*ROW('Sanitation Data'!H76)))</f>
        <v/>
      </c>
      <c r="DG82" s="379" t="str">
        <f ca="1">+IF(OFFSET('Sanitation Data'!$H$30,0,10*ROW('Sanitation Data'!H76))="","",OFFSET('Sanitation Data'!$H$30,0,10*ROW('Sanitation Data'!H76)))</f>
        <v/>
      </c>
      <c r="DH82" s="379" t="str">
        <f ca="1">+IF(OFFSET('Sanitation Data'!$H$31,0,10*ROW('Sanitation Data'!H76))="","",OFFSET('Sanitation Data'!$H$31,0,10*ROW('Sanitation Data'!H76)))</f>
        <v/>
      </c>
      <c r="DI82" s="379" t="str">
        <f ca="1">+IF(OFFSET('Sanitation Data'!$H$32,0,10*ROW('Sanitation Data'!H76))="","",OFFSET('Sanitation Data'!$H$32,0,10*ROW('Sanitation Data'!H76)))</f>
        <v/>
      </c>
      <c r="DJ82" s="379" t="str">
        <f ca="1">+IF(OFFSET('Sanitation Data'!$I$28,0,10*ROW('Sanitation Data'!I76))="","",OFFSET('Sanitation Data'!$I$28,0,10*ROW('Sanitation Data'!I76)))</f>
        <v/>
      </c>
      <c r="DK82" s="379" t="str">
        <f ca="1">+IF(OFFSET('Sanitation Data'!$I$29,0,10*ROW('Sanitation Data'!I76))="","",OFFSET('Sanitation Data'!$I$29,0,10*ROW('Sanitation Data'!I76)))</f>
        <v/>
      </c>
      <c r="DL82" s="379" t="str">
        <f ca="1">+IF(OFFSET('Sanitation Data'!$I$30,0,10*ROW('Sanitation Data'!I76))="","",OFFSET('Sanitation Data'!$I$30,0,10*ROW('Sanitation Data'!I76)))</f>
        <v/>
      </c>
      <c r="DM82" s="379" t="str">
        <f ca="1">+IF(OFFSET('Sanitation Data'!$I$31,0,10*ROW('Sanitation Data'!I76))="","",OFFSET('Sanitation Data'!$I$31,0,10*ROW('Sanitation Data'!I76)))</f>
        <v/>
      </c>
      <c r="DN82" s="379" t="str">
        <f ca="1">+IF(OFFSET('Sanitation Data'!$I$32,0,10*ROW('Sanitation Data'!I76))="","",OFFSET('Sanitation Data'!$I$32,0,10*ROW('Sanitation Data'!I76)))</f>
        <v/>
      </c>
      <c r="DO82" s="379" t="str">
        <f ca="1">+IF(OFFSET('Hygiene Data'!$D$11,0,10*ROW('Hygiene Data'!D76))="","",OFFSET('Hygiene Data'!$D$11,0,10*ROW('Hygiene Data'!D76)))</f>
        <v/>
      </c>
      <c r="DP82" s="379" t="str">
        <f ca="1">+IF(OFFSET('Hygiene Data'!$D$12,0,10*ROW('Hygiene Data'!D76))="","",OFFSET('Hygiene Data'!$D$12,0,10*ROW('Hygiene Data'!D76)))</f>
        <v/>
      </c>
      <c r="DQ82" s="379" t="str">
        <f ca="1">+IF(OFFSET('Hygiene Data'!$D$13,0,10*ROW('Hygiene Data'!D76))="","",OFFSET('Hygiene Data'!$D$13,0,10*ROW('Hygiene Data'!D76)))</f>
        <v/>
      </c>
      <c r="DR82" s="379" t="str">
        <f ca="1">+IF(OFFSET('Hygiene Data'!$E$11,0,10*ROW('Hygiene Data'!E76))="","",OFFSET('Hygiene Data'!$E$11,0,10*ROW('Hygiene Data'!E76)))</f>
        <v/>
      </c>
      <c r="DS82" s="379" t="str">
        <f ca="1">+IF(OFFSET('Hygiene Data'!$E$12,0,10*ROW('Hygiene Data'!E76))="","",OFFSET('Hygiene Data'!$E$12,0,10*ROW('Hygiene Data'!E76)))</f>
        <v/>
      </c>
      <c r="DT82" s="379" t="str">
        <f ca="1">+IF(OFFSET('Hygiene Data'!$E$13,0,10*ROW('Hygiene Data'!E76))="","",OFFSET('Hygiene Data'!$E$13,0,10*ROW('Hygiene Data'!E76)))</f>
        <v/>
      </c>
      <c r="DU82" s="379" t="str">
        <f ca="1">+IF(OFFSET('Hygiene Data'!$F$11,0,10*ROW('Hygiene Data'!F76))="","",OFFSET('Hygiene Data'!$F$11,0,10*ROW('Hygiene Data'!F76)))</f>
        <v/>
      </c>
      <c r="DV82" s="379" t="str">
        <f ca="1">+IF(OFFSET('Hygiene Data'!$F$12,0,10*ROW('Hygiene Data'!F76))="","",OFFSET('Hygiene Data'!$F$12,0,10*ROW('Hygiene Data'!F76)))</f>
        <v/>
      </c>
      <c r="DW82" s="379" t="str">
        <f ca="1">+IF(OFFSET('Hygiene Data'!$F$13,0,10*ROW('Hygiene Data'!F76))="","",OFFSET('Hygiene Data'!$F$13,0,10*ROW('Hygiene Data'!F76)))</f>
        <v/>
      </c>
      <c r="DX82" s="379" t="str">
        <f ca="1">+IF(OFFSET('Hygiene Data'!$G$11,0,10*ROW('Hygiene Data'!G76))="","",OFFSET('Hygiene Data'!$G$11,0,10*ROW('Hygiene Data'!G76)))</f>
        <v/>
      </c>
      <c r="DY82" s="379" t="str">
        <f ca="1">+IF(OFFSET('Hygiene Data'!$G$12,0,10*ROW('Hygiene Data'!G76))="","",OFFSET('Hygiene Data'!$G$12,0,10*ROW('Hygiene Data'!G76)))</f>
        <v/>
      </c>
      <c r="DZ82" s="379" t="str">
        <f ca="1">+IF(OFFSET('Hygiene Data'!$G$13,0,10*ROW('Hygiene Data'!G76))="","",OFFSET('Hygiene Data'!$G$13,0,10*ROW('Hygiene Data'!G76)))</f>
        <v/>
      </c>
      <c r="EA82" s="379" t="str">
        <f ca="1">+IF(OFFSET('Hygiene Data'!$H$11,0,10*ROW('Hygiene Data'!H76))="","",OFFSET('Hygiene Data'!$H$11,0,10*ROW('Hygiene Data'!H76)))</f>
        <v/>
      </c>
      <c r="EB82" s="379" t="str">
        <f ca="1">+IF(OFFSET('Hygiene Data'!$H$12,0,10*ROW('Hygiene Data'!H76))="","",OFFSET('Hygiene Data'!$H$12,0,10*ROW('Hygiene Data'!H76)))</f>
        <v/>
      </c>
      <c r="EC82" s="379" t="str">
        <f ca="1">+IF(OFFSET('Hygiene Data'!$H$13,0,10*ROW('Hygiene Data'!H76))="","",OFFSET('Hygiene Data'!$H$13,0,10*ROW('Hygiene Data'!H76)))</f>
        <v/>
      </c>
      <c r="ED82" s="379" t="str">
        <f ca="1">+IF(OFFSET('Hygiene Data'!$I$11,0,10*ROW('Hygiene Data'!I76))="","",OFFSET('Hygiene Data'!$I$11,0,10*ROW('Hygiene Data'!I76)))</f>
        <v/>
      </c>
      <c r="EE82" s="379" t="str">
        <f ca="1">+IF(OFFSET('Hygiene Data'!$I$12,0,10*ROW('Hygiene Data'!I76))="","",OFFSET('Hygiene Data'!$I$12,0,10*ROW('Hygiene Data'!I76)))</f>
        <v/>
      </c>
      <c r="EF82" s="379" t="str">
        <f ca="1">+IF(OFFSET('Hygiene Data'!$I$13,0,10*ROW('Hygiene Data'!I76))="","",OFFSET('Hygiene Data'!$I$13,0,10*ROW('Hygiene Data'!I76)))</f>
        <v/>
      </c>
    </row>
    <row r="83" spans="1:136" x14ac:dyDescent="0.25">
      <c r="A83" s="488" t="str">
        <f ca="1">+IF(OFFSET('Water Data'!$B$2,0,10*ROW('Water Data'!E77))="","",OFFSET('Water Data'!$B$2,0,10*ROW('Water Data'!E77)))</f>
        <v/>
      </c>
      <c r="B83" s="48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5" t="str">
        <f t="shared" ca="1" si="1"/>
        <v/>
      </c>
      <c r="D83" s="51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9" t="str">
        <f ca="1">+IF(OFFSET('Water Data'!$D$27,0,10*ROW('Water Data'!D77))="","",OFFSET('Water Data'!$D$27,0,10*ROW('Water Data'!D77)))</f>
        <v/>
      </c>
      <c r="BT83" s="379" t="str">
        <f ca="1">+IF(OFFSET('Water Data'!$D$28,0,10*ROW('Water Data'!D77))="","",OFFSET('Water Data'!$D$28,0,10*ROW('Water Data'!D77)))</f>
        <v/>
      </c>
      <c r="BU83" s="379" t="str">
        <f ca="1">+IF(OFFSET('Water Data'!$D$29,0,10*ROW('Water Data'!D77))="","",OFFSET('Water Data'!$D$29,0,10*ROW('Water Data'!D77)))</f>
        <v/>
      </c>
      <c r="BV83" s="379" t="str">
        <f ca="1">+IF(OFFSET('Water Data'!$E$27,0,10*ROW('Water Data'!E77))="","",OFFSET('Water Data'!$E$27,0,10*ROW('Water Data'!E77)))</f>
        <v/>
      </c>
      <c r="BW83" s="379" t="str">
        <f ca="1">+IF(OFFSET('Water Data'!$E$28,0,10*ROW('Water Data'!E77))="","",OFFSET('Water Data'!$E$28,0,10*ROW('Water Data'!E77)))</f>
        <v/>
      </c>
      <c r="BX83" s="379" t="str">
        <f ca="1">+IF(OFFSET('Water Data'!$E$29,0,10*ROW('Water Data'!E77))="","",OFFSET('Water Data'!$E$29,0,10*ROW('Water Data'!E77)))</f>
        <v/>
      </c>
      <c r="BY83" s="379" t="str">
        <f ca="1">+IF(OFFSET('Water Data'!$F$27,0,10*ROW('Water Data'!F77))="","",OFFSET('Water Data'!$F$27,0,10*ROW('Water Data'!F77)))</f>
        <v/>
      </c>
      <c r="BZ83" s="379" t="str">
        <f ca="1">+IF(OFFSET('Water Data'!$F$28,0,10*ROW('Water Data'!F77))="","",OFFSET('Water Data'!$F$28,0,10*ROW('Water Data'!F77)))</f>
        <v/>
      </c>
      <c r="CA83" s="379" t="str">
        <f ca="1">+IF(OFFSET('Water Data'!$F$29,0,10*ROW('Water Data'!F77))="","",OFFSET('Water Data'!$F$29,0,10*ROW('Water Data'!F77)))</f>
        <v/>
      </c>
      <c r="CB83" s="379" t="str">
        <f ca="1">+IF(OFFSET('Water Data'!$G$27,0,10*ROW('Water Data'!G77))="","",OFFSET('Water Data'!$G$27,0,10*ROW('Water Data'!G77)))</f>
        <v/>
      </c>
      <c r="CC83" s="379" t="str">
        <f ca="1">+IF(OFFSET('Water Data'!$G$28,0,10*ROW('Water Data'!G77))="","",OFFSET('Water Data'!$G$28,0,10*ROW('Water Data'!G77)))</f>
        <v/>
      </c>
      <c r="CD83" s="379" t="str">
        <f ca="1">+IF(OFFSET('Water Data'!$G$29,0,10*ROW('Water Data'!G77))="","",OFFSET('Water Data'!$G$29,0,10*ROW('Water Data'!G77)))</f>
        <v/>
      </c>
      <c r="CE83" s="379" t="str">
        <f ca="1">+IF(OFFSET('Water Data'!$H$27,0,10*ROW('Water Data'!H77))="","",OFFSET('Water Data'!$H$27,0,10*ROW('Water Data'!H77)))</f>
        <v/>
      </c>
      <c r="CF83" s="379" t="str">
        <f ca="1">+IF(OFFSET('Water Data'!$H$28,0,10*ROW('Water Data'!H77))="","",OFFSET('Water Data'!$H$28,0,10*ROW('Water Data'!H77)))</f>
        <v/>
      </c>
      <c r="CG83" s="379" t="str">
        <f ca="1">+IF(OFFSET('Water Data'!$H$29,0,10*ROW('Water Data'!H77))="","",OFFSET('Water Data'!$H$29,0,10*ROW('Water Data'!H77)))</f>
        <v/>
      </c>
      <c r="CH83" s="379" t="str">
        <f ca="1">+IF(OFFSET('Water Data'!$I$27,0,10*ROW('Water Data'!I77))="","",OFFSET('Water Data'!$I$27,0,10*ROW('Water Data'!I77)))</f>
        <v/>
      </c>
      <c r="CI83" s="379" t="str">
        <f ca="1">+IF(OFFSET('Water Data'!$I$28,0,10*ROW('Water Data'!I77))="","",OFFSET('Water Data'!$I$28,0,10*ROW('Water Data'!I77)))</f>
        <v/>
      </c>
      <c r="CJ83" s="379" t="str">
        <f ca="1">+IF(OFFSET('Water Data'!$I$29,0,10*ROW('Water Data'!I77))="","",OFFSET('Water Data'!$I$29,0,10*ROW('Water Data'!I77)))</f>
        <v/>
      </c>
      <c r="CK83" s="379" t="str">
        <f ca="1">+IF(OFFSET('Sanitation Data'!$D$28,0,10*ROW('Sanitation Data'!D77))="","",OFFSET('Sanitation Data'!$D$28,0,10*ROW('Sanitation Data'!D77)))</f>
        <v/>
      </c>
      <c r="CL83" s="379" t="str">
        <f ca="1">+IF(OFFSET('Sanitation Data'!$D$29,0,10*ROW('Sanitation Data'!D77))="","",OFFSET('Sanitation Data'!$D$29,0,10*ROW('Sanitation Data'!D77)))</f>
        <v/>
      </c>
      <c r="CM83" s="379" t="str">
        <f ca="1">+IF(OFFSET('Sanitation Data'!$D$30,0,10*ROW('Sanitation Data'!D77))="","",OFFSET('Sanitation Data'!$D$30,0,10*ROW('Sanitation Data'!D77)))</f>
        <v/>
      </c>
      <c r="CN83" s="379" t="str">
        <f ca="1">+IF(OFFSET('Sanitation Data'!$D$31,0,10*ROW('Sanitation Data'!D77))="","",OFFSET('Sanitation Data'!$D$31,0,10*ROW('Sanitation Data'!D77)))</f>
        <v/>
      </c>
      <c r="CO83" s="379" t="str">
        <f ca="1">+IF(OFFSET('Sanitation Data'!$D$32,0,10*ROW('Sanitation Data'!D77))="","",OFFSET('Sanitation Data'!$D$32,0,10*ROW('Sanitation Data'!D77)))</f>
        <v/>
      </c>
      <c r="CP83" s="379" t="str">
        <f ca="1">+IF(OFFSET('Sanitation Data'!$E$28,0,10*ROW('Sanitation Data'!E77))="","",OFFSET('Sanitation Data'!$E$28,0,10*ROW('Sanitation Data'!E77)))</f>
        <v/>
      </c>
      <c r="CQ83" s="379" t="str">
        <f ca="1">+IF(OFFSET('Sanitation Data'!$E$29,0,10*ROW('Sanitation Data'!E77))="","",OFFSET('Sanitation Data'!$E$29,0,10*ROW('Sanitation Data'!E77)))</f>
        <v/>
      </c>
      <c r="CR83" s="379" t="str">
        <f ca="1">+IF(OFFSET('Sanitation Data'!$E$30,0,10*ROW('Sanitation Data'!E77))="","",OFFSET('Sanitation Data'!$E$30,0,10*ROW('Sanitation Data'!E77)))</f>
        <v/>
      </c>
      <c r="CS83" s="379" t="str">
        <f ca="1">+IF(OFFSET('Sanitation Data'!$E$31,0,10*ROW('Sanitation Data'!E77))="","",OFFSET('Sanitation Data'!$E$31,0,10*ROW('Sanitation Data'!E77)))</f>
        <v/>
      </c>
      <c r="CT83" s="379" t="str">
        <f ca="1">+IF(OFFSET('Sanitation Data'!$E$32,0,10*ROW('Sanitation Data'!E77))="","",OFFSET('Sanitation Data'!$E$32,0,10*ROW('Sanitation Data'!E77)))</f>
        <v/>
      </c>
      <c r="CU83" s="379" t="str">
        <f ca="1">+IF(OFFSET('Sanitation Data'!$F$28,0,10*ROW('Sanitation Data'!F77))="","",OFFSET('Sanitation Data'!$F$28,0,10*ROW('Sanitation Data'!F77)))</f>
        <v/>
      </c>
      <c r="CV83" s="379" t="str">
        <f ca="1">+IF(OFFSET('Sanitation Data'!$F$29,0,10*ROW('Sanitation Data'!F77))="","",OFFSET('Sanitation Data'!$F$29,0,10*ROW('Sanitation Data'!F77)))</f>
        <v/>
      </c>
      <c r="CW83" s="379" t="str">
        <f ca="1">+IF(OFFSET('Sanitation Data'!$F$30,0,10*ROW('Sanitation Data'!F77))="","",OFFSET('Sanitation Data'!$F$30,0,10*ROW('Sanitation Data'!F77)))</f>
        <v/>
      </c>
      <c r="CX83" s="379" t="str">
        <f ca="1">+IF(OFFSET('Sanitation Data'!$F$31,0,10*ROW('Sanitation Data'!F77))="","",OFFSET('Sanitation Data'!$F$31,0,10*ROW('Sanitation Data'!F77)))</f>
        <v/>
      </c>
      <c r="CY83" s="379" t="str">
        <f ca="1">+IF(OFFSET('Sanitation Data'!$F$32,0,10*ROW('Sanitation Data'!F77))="","",OFFSET('Sanitation Data'!$F$32,0,10*ROW('Sanitation Data'!F77)))</f>
        <v/>
      </c>
      <c r="CZ83" s="379" t="str">
        <f ca="1">+IF(OFFSET('Sanitation Data'!$G$28,0,10*ROW('Sanitation Data'!G77))="","",OFFSET('Sanitation Data'!$G$28,0,10*ROW('Sanitation Data'!G77)))</f>
        <v/>
      </c>
      <c r="DA83" s="379" t="str">
        <f ca="1">+IF(OFFSET('Sanitation Data'!$G$29,0,10*ROW('Sanitation Data'!G77))="","",OFFSET('Sanitation Data'!$G$29,0,10*ROW('Sanitation Data'!G77)))</f>
        <v/>
      </c>
      <c r="DB83" s="379" t="str">
        <f ca="1">+IF(OFFSET('Sanitation Data'!$G$30,0,10*ROW('Sanitation Data'!G77))="","",OFFSET('Sanitation Data'!$G$30,0,10*ROW('Sanitation Data'!G77)))</f>
        <v/>
      </c>
      <c r="DC83" s="379" t="str">
        <f ca="1">+IF(OFFSET('Sanitation Data'!$G$31,0,10*ROW('Sanitation Data'!G77))="","",OFFSET('Sanitation Data'!$G$31,0,10*ROW('Sanitation Data'!G77)))</f>
        <v/>
      </c>
      <c r="DD83" s="379" t="str">
        <f ca="1">+IF(OFFSET('Sanitation Data'!$G$32,0,10*ROW('Sanitation Data'!G77))="","",OFFSET('Sanitation Data'!$G$32,0,10*ROW('Sanitation Data'!G77)))</f>
        <v/>
      </c>
      <c r="DE83" s="379" t="str">
        <f ca="1">+IF(OFFSET('Sanitation Data'!$H$28,0,10*ROW('Sanitation Data'!H77))="","",OFFSET('Sanitation Data'!$H$28,0,10*ROW('Sanitation Data'!H77)))</f>
        <v/>
      </c>
      <c r="DF83" s="379" t="str">
        <f ca="1">+IF(OFFSET('Sanitation Data'!$H$29,0,10*ROW('Sanitation Data'!H77))="","",OFFSET('Sanitation Data'!$H$29,0,10*ROW('Sanitation Data'!H77)))</f>
        <v/>
      </c>
      <c r="DG83" s="379" t="str">
        <f ca="1">+IF(OFFSET('Sanitation Data'!$H$30,0,10*ROW('Sanitation Data'!H77))="","",OFFSET('Sanitation Data'!$H$30,0,10*ROW('Sanitation Data'!H77)))</f>
        <v/>
      </c>
      <c r="DH83" s="379" t="str">
        <f ca="1">+IF(OFFSET('Sanitation Data'!$H$31,0,10*ROW('Sanitation Data'!H77))="","",OFFSET('Sanitation Data'!$H$31,0,10*ROW('Sanitation Data'!H77)))</f>
        <v/>
      </c>
      <c r="DI83" s="379" t="str">
        <f ca="1">+IF(OFFSET('Sanitation Data'!$H$32,0,10*ROW('Sanitation Data'!H77))="","",OFFSET('Sanitation Data'!$H$32,0,10*ROW('Sanitation Data'!H77)))</f>
        <v/>
      </c>
      <c r="DJ83" s="379" t="str">
        <f ca="1">+IF(OFFSET('Sanitation Data'!$I$28,0,10*ROW('Sanitation Data'!I77))="","",OFFSET('Sanitation Data'!$I$28,0,10*ROW('Sanitation Data'!I77)))</f>
        <v/>
      </c>
      <c r="DK83" s="379" t="str">
        <f ca="1">+IF(OFFSET('Sanitation Data'!$I$29,0,10*ROW('Sanitation Data'!I77))="","",OFFSET('Sanitation Data'!$I$29,0,10*ROW('Sanitation Data'!I77)))</f>
        <v/>
      </c>
      <c r="DL83" s="379" t="str">
        <f ca="1">+IF(OFFSET('Sanitation Data'!$I$30,0,10*ROW('Sanitation Data'!I77))="","",OFFSET('Sanitation Data'!$I$30,0,10*ROW('Sanitation Data'!I77)))</f>
        <v/>
      </c>
      <c r="DM83" s="379" t="str">
        <f ca="1">+IF(OFFSET('Sanitation Data'!$I$31,0,10*ROW('Sanitation Data'!I77))="","",OFFSET('Sanitation Data'!$I$31,0,10*ROW('Sanitation Data'!I77)))</f>
        <v/>
      </c>
      <c r="DN83" s="379" t="str">
        <f ca="1">+IF(OFFSET('Sanitation Data'!$I$32,0,10*ROW('Sanitation Data'!I77))="","",OFFSET('Sanitation Data'!$I$32,0,10*ROW('Sanitation Data'!I77)))</f>
        <v/>
      </c>
      <c r="DO83" s="379" t="str">
        <f ca="1">+IF(OFFSET('Hygiene Data'!$D$11,0,10*ROW('Hygiene Data'!D77))="","",OFFSET('Hygiene Data'!$D$11,0,10*ROW('Hygiene Data'!D77)))</f>
        <v/>
      </c>
      <c r="DP83" s="379" t="str">
        <f ca="1">+IF(OFFSET('Hygiene Data'!$D$12,0,10*ROW('Hygiene Data'!D77))="","",OFFSET('Hygiene Data'!$D$12,0,10*ROW('Hygiene Data'!D77)))</f>
        <v/>
      </c>
      <c r="DQ83" s="379" t="str">
        <f ca="1">+IF(OFFSET('Hygiene Data'!$D$13,0,10*ROW('Hygiene Data'!D77))="","",OFFSET('Hygiene Data'!$D$13,0,10*ROW('Hygiene Data'!D77)))</f>
        <v/>
      </c>
      <c r="DR83" s="379" t="str">
        <f ca="1">+IF(OFFSET('Hygiene Data'!$E$11,0,10*ROW('Hygiene Data'!E77))="","",OFFSET('Hygiene Data'!$E$11,0,10*ROW('Hygiene Data'!E77)))</f>
        <v/>
      </c>
      <c r="DS83" s="379" t="str">
        <f ca="1">+IF(OFFSET('Hygiene Data'!$E$12,0,10*ROW('Hygiene Data'!E77))="","",OFFSET('Hygiene Data'!$E$12,0,10*ROW('Hygiene Data'!E77)))</f>
        <v/>
      </c>
      <c r="DT83" s="379" t="str">
        <f ca="1">+IF(OFFSET('Hygiene Data'!$E$13,0,10*ROW('Hygiene Data'!E77))="","",OFFSET('Hygiene Data'!$E$13,0,10*ROW('Hygiene Data'!E77)))</f>
        <v/>
      </c>
      <c r="DU83" s="379" t="str">
        <f ca="1">+IF(OFFSET('Hygiene Data'!$F$11,0,10*ROW('Hygiene Data'!F77))="","",OFFSET('Hygiene Data'!$F$11,0,10*ROW('Hygiene Data'!F77)))</f>
        <v/>
      </c>
      <c r="DV83" s="379" t="str">
        <f ca="1">+IF(OFFSET('Hygiene Data'!$F$12,0,10*ROW('Hygiene Data'!F77))="","",OFFSET('Hygiene Data'!$F$12,0,10*ROW('Hygiene Data'!F77)))</f>
        <v/>
      </c>
      <c r="DW83" s="379" t="str">
        <f ca="1">+IF(OFFSET('Hygiene Data'!$F$13,0,10*ROW('Hygiene Data'!F77))="","",OFFSET('Hygiene Data'!$F$13,0,10*ROW('Hygiene Data'!F77)))</f>
        <v/>
      </c>
      <c r="DX83" s="379" t="str">
        <f ca="1">+IF(OFFSET('Hygiene Data'!$G$11,0,10*ROW('Hygiene Data'!G77))="","",OFFSET('Hygiene Data'!$G$11,0,10*ROW('Hygiene Data'!G77)))</f>
        <v/>
      </c>
      <c r="DY83" s="379" t="str">
        <f ca="1">+IF(OFFSET('Hygiene Data'!$G$12,0,10*ROW('Hygiene Data'!G77))="","",OFFSET('Hygiene Data'!$G$12,0,10*ROW('Hygiene Data'!G77)))</f>
        <v/>
      </c>
      <c r="DZ83" s="379" t="str">
        <f ca="1">+IF(OFFSET('Hygiene Data'!$G$13,0,10*ROW('Hygiene Data'!G77))="","",OFFSET('Hygiene Data'!$G$13,0,10*ROW('Hygiene Data'!G77)))</f>
        <v/>
      </c>
      <c r="EA83" s="379" t="str">
        <f ca="1">+IF(OFFSET('Hygiene Data'!$H$11,0,10*ROW('Hygiene Data'!H77))="","",OFFSET('Hygiene Data'!$H$11,0,10*ROW('Hygiene Data'!H77)))</f>
        <v/>
      </c>
      <c r="EB83" s="379" t="str">
        <f ca="1">+IF(OFFSET('Hygiene Data'!$H$12,0,10*ROW('Hygiene Data'!H77))="","",OFFSET('Hygiene Data'!$H$12,0,10*ROW('Hygiene Data'!H77)))</f>
        <v/>
      </c>
      <c r="EC83" s="379" t="str">
        <f ca="1">+IF(OFFSET('Hygiene Data'!$H$13,0,10*ROW('Hygiene Data'!H77))="","",OFFSET('Hygiene Data'!$H$13,0,10*ROW('Hygiene Data'!H77)))</f>
        <v/>
      </c>
      <c r="ED83" s="379" t="str">
        <f ca="1">+IF(OFFSET('Hygiene Data'!$I$11,0,10*ROW('Hygiene Data'!I77))="","",OFFSET('Hygiene Data'!$I$11,0,10*ROW('Hygiene Data'!I77)))</f>
        <v/>
      </c>
      <c r="EE83" s="379" t="str">
        <f ca="1">+IF(OFFSET('Hygiene Data'!$I$12,0,10*ROW('Hygiene Data'!I77))="","",OFFSET('Hygiene Data'!$I$12,0,10*ROW('Hygiene Data'!I77)))</f>
        <v/>
      </c>
      <c r="EF83" s="379" t="str">
        <f ca="1">+IF(OFFSET('Hygiene Data'!$I$13,0,10*ROW('Hygiene Data'!I77))="","",OFFSET('Hygiene Data'!$I$13,0,10*ROW('Hygiene Data'!I77)))</f>
        <v/>
      </c>
    </row>
    <row r="84" spans="1:136" x14ac:dyDescent="0.25">
      <c r="A84" s="488" t="str">
        <f ca="1">+IF(OFFSET('Water Data'!$B$2,0,10*ROW('Water Data'!E78))="","",OFFSET('Water Data'!$B$2,0,10*ROW('Water Data'!E78)))</f>
        <v/>
      </c>
      <c r="B84" s="48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5" t="str">
        <f t="shared" ca="1" si="1"/>
        <v/>
      </c>
      <c r="D84" s="51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9" t="str">
        <f ca="1">+IF(OFFSET('Water Data'!$D$27,0,10*ROW('Water Data'!D78))="","",OFFSET('Water Data'!$D$27,0,10*ROW('Water Data'!D78)))</f>
        <v/>
      </c>
      <c r="BT84" s="379" t="str">
        <f ca="1">+IF(OFFSET('Water Data'!$D$28,0,10*ROW('Water Data'!D78))="","",OFFSET('Water Data'!$D$28,0,10*ROW('Water Data'!D78)))</f>
        <v/>
      </c>
      <c r="BU84" s="379" t="str">
        <f ca="1">+IF(OFFSET('Water Data'!$D$29,0,10*ROW('Water Data'!D78))="","",OFFSET('Water Data'!$D$29,0,10*ROW('Water Data'!D78)))</f>
        <v/>
      </c>
      <c r="BV84" s="379" t="str">
        <f ca="1">+IF(OFFSET('Water Data'!$E$27,0,10*ROW('Water Data'!E78))="","",OFFSET('Water Data'!$E$27,0,10*ROW('Water Data'!E78)))</f>
        <v/>
      </c>
      <c r="BW84" s="379" t="str">
        <f ca="1">+IF(OFFSET('Water Data'!$E$28,0,10*ROW('Water Data'!E78))="","",OFFSET('Water Data'!$E$28,0,10*ROW('Water Data'!E78)))</f>
        <v/>
      </c>
      <c r="BX84" s="379" t="str">
        <f ca="1">+IF(OFFSET('Water Data'!$E$29,0,10*ROW('Water Data'!E78))="","",OFFSET('Water Data'!$E$29,0,10*ROW('Water Data'!E78)))</f>
        <v/>
      </c>
      <c r="BY84" s="379" t="str">
        <f ca="1">+IF(OFFSET('Water Data'!$F$27,0,10*ROW('Water Data'!F78))="","",OFFSET('Water Data'!$F$27,0,10*ROW('Water Data'!F78)))</f>
        <v/>
      </c>
      <c r="BZ84" s="379" t="str">
        <f ca="1">+IF(OFFSET('Water Data'!$F$28,0,10*ROW('Water Data'!F78))="","",OFFSET('Water Data'!$F$28,0,10*ROW('Water Data'!F78)))</f>
        <v/>
      </c>
      <c r="CA84" s="379" t="str">
        <f ca="1">+IF(OFFSET('Water Data'!$F$29,0,10*ROW('Water Data'!F78))="","",OFFSET('Water Data'!$F$29,0,10*ROW('Water Data'!F78)))</f>
        <v/>
      </c>
      <c r="CB84" s="379" t="str">
        <f ca="1">+IF(OFFSET('Water Data'!$G$27,0,10*ROW('Water Data'!G78))="","",OFFSET('Water Data'!$G$27,0,10*ROW('Water Data'!G78)))</f>
        <v/>
      </c>
      <c r="CC84" s="379" t="str">
        <f ca="1">+IF(OFFSET('Water Data'!$G$28,0,10*ROW('Water Data'!G78))="","",OFFSET('Water Data'!$G$28,0,10*ROW('Water Data'!G78)))</f>
        <v/>
      </c>
      <c r="CD84" s="379" t="str">
        <f ca="1">+IF(OFFSET('Water Data'!$G$29,0,10*ROW('Water Data'!G78))="","",OFFSET('Water Data'!$G$29,0,10*ROW('Water Data'!G78)))</f>
        <v/>
      </c>
      <c r="CE84" s="379" t="str">
        <f ca="1">+IF(OFFSET('Water Data'!$H$27,0,10*ROW('Water Data'!H78))="","",OFFSET('Water Data'!$H$27,0,10*ROW('Water Data'!H78)))</f>
        <v/>
      </c>
      <c r="CF84" s="379" t="str">
        <f ca="1">+IF(OFFSET('Water Data'!$H$28,0,10*ROW('Water Data'!H78))="","",OFFSET('Water Data'!$H$28,0,10*ROW('Water Data'!H78)))</f>
        <v/>
      </c>
      <c r="CG84" s="379" t="str">
        <f ca="1">+IF(OFFSET('Water Data'!$H$29,0,10*ROW('Water Data'!H78))="","",OFFSET('Water Data'!$H$29,0,10*ROW('Water Data'!H78)))</f>
        <v/>
      </c>
      <c r="CH84" s="379" t="str">
        <f ca="1">+IF(OFFSET('Water Data'!$I$27,0,10*ROW('Water Data'!I78))="","",OFFSET('Water Data'!$I$27,0,10*ROW('Water Data'!I78)))</f>
        <v/>
      </c>
      <c r="CI84" s="379" t="str">
        <f ca="1">+IF(OFFSET('Water Data'!$I$28,0,10*ROW('Water Data'!I78))="","",OFFSET('Water Data'!$I$28,0,10*ROW('Water Data'!I78)))</f>
        <v/>
      </c>
      <c r="CJ84" s="379" t="str">
        <f ca="1">+IF(OFFSET('Water Data'!$I$29,0,10*ROW('Water Data'!I78))="","",OFFSET('Water Data'!$I$29,0,10*ROW('Water Data'!I78)))</f>
        <v/>
      </c>
      <c r="CK84" s="379" t="str">
        <f ca="1">+IF(OFFSET('Sanitation Data'!$D$28,0,10*ROW('Sanitation Data'!D78))="","",OFFSET('Sanitation Data'!$D$28,0,10*ROW('Sanitation Data'!D78)))</f>
        <v/>
      </c>
      <c r="CL84" s="379" t="str">
        <f ca="1">+IF(OFFSET('Sanitation Data'!$D$29,0,10*ROW('Sanitation Data'!D78))="","",OFFSET('Sanitation Data'!$D$29,0,10*ROW('Sanitation Data'!D78)))</f>
        <v/>
      </c>
      <c r="CM84" s="379" t="str">
        <f ca="1">+IF(OFFSET('Sanitation Data'!$D$30,0,10*ROW('Sanitation Data'!D78))="","",OFFSET('Sanitation Data'!$D$30,0,10*ROW('Sanitation Data'!D78)))</f>
        <v/>
      </c>
      <c r="CN84" s="379" t="str">
        <f ca="1">+IF(OFFSET('Sanitation Data'!$D$31,0,10*ROW('Sanitation Data'!D78))="","",OFFSET('Sanitation Data'!$D$31,0,10*ROW('Sanitation Data'!D78)))</f>
        <v/>
      </c>
      <c r="CO84" s="379" t="str">
        <f ca="1">+IF(OFFSET('Sanitation Data'!$D$32,0,10*ROW('Sanitation Data'!D78))="","",OFFSET('Sanitation Data'!$D$32,0,10*ROW('Sanitation Data'!D78)))</f>
        <v/>
      </c>
      <c r="CP84" s="379" t="str">
        <f ca="1">+IF(OFFSET('Sanitation Data'!$E$28,0,10*ROW('Sanitation Data'!E78))="","",OFFSET('Sanitation Data'!$E$28,0,10*ROW('Sanitation Data'!E78)))</f>
        <v/>
      </c>
      <c r="CQ84" s="379" t="str">
        <f ca="1">+IF(OFFSET('Sanitation Data'!$E$29,0,10*ROW('Sanitation Data'!E78))="","",OFFSET('Sanitation Data'!$E$29,0,10*ROW('Sanitation Data'!E78)))</f>
        <v/>
      </c>
      <c r="CR84" s="379" t="str">
        <f ca="1">+IF(OFFSET('Sanitation Data'!$E$30,0,10*ROW('Sanitation Data'!E78))="","",OFFSET('Sanitation Data'!$E$30,0,10*ROW('Sanitation Data'!E78)))</f>
        <v/>
      </c>
      <c r="CS84" s="379" t="str">
        <f ca="1">+IF(OFFSET('Sanitation Data'!$E$31,0,10*ROW('Sanitation Data'!E78))="","",OFFSET('Sanitation Data'!$E$31,0,10*ROW('Sanitation Data'!E78)))</f>
        <v/>
      </c>
      <c r="CT84" s="379" t="str">
        <f ca="1">+IF(OFFSET('Sanitation Data'!$E$32,0,10*ROW('Sanitation Data'!E78))="","",OFFSET('Sanitation Data'!$E$32,0,10*ROW('Sanitation Data'!E78)))</f>
        <v/>
      </c>
      <c r="CU84" s="379" t="str">
        <f ca="1">+IF(OFFSET('Sanitation Data'!$F$28,0,10*ROW('Sanitation Data'!F78))="","",OFFSET('Sanitation Data'!$F$28,0,10*ROW('Sanitation Data'!F78)))</f>
        <v/>
      </c>
      <c r="CV84" s="379" t="str">
        <f ca="1">+IF(OFFSET('Sanitation Data'!$F$29,0,10*ROW('Sanitation Data'!F78))="","",OFFSET('Sanitation Data'!$F$29,0,10*ROW('Sanitation Data'!F78)))</f>
        <v/>
      </c>
      <c r="CW84" s="379" t="str">
        <f ca="1">+IF(OFFSET('Sanitation Data'!$F$30,0,10*ROW('Sanitation Data'!F78))="","",OFFSET('Sanitation Data'!$F$30,0,10*ROW('Sanitation Data'!F78)))</f>
        <v/>
      </c>
      <c r="CX84" s="379" t="str">
        <f ca="1">+IF(OFFSET('Sanitation Data'!$F$31,0,10*ROW('Sanitation Data'!F78))="","",OFFSET('Sanitation Data'!$F$31,0,10*ROW('Sanitation Data'!F78)))</f>
        <v/>
      </c>
      <c r="CY84" s="379" t="str">
        <f ca="1">+IF(OFFSET('Sanitation Data'!$F$32,0,10*ROW('Sanitation Data'!F78))="","",OFFSET('Sanitation Data'!$F$32,0,10*ROW('Sanitation Data'!F78)))</f>
        <v/>
      </c>
      <c r="CZ84" s="379" t="str">
        <f ca="1">+IF(OFFSET('Sanitation Data'!$G$28,0,10*ROW('Sanitation Data'!G78))="","",OFFSET('Sanitation Data'!$G$28,0,10*ROW('Sanitation Data'!G78)))</f>
        <v/>
      </c>
      <c r="DA84" s="379" t="str">
        <f ca="1">+IF(OFFSET('Sanitation Data'!$G$29,0,10*ROW('Sanitation Data'!G78))="","",OFFSET('Sanitation Data'!$G$29,0,10*ROW('Sanitation Data'!G78)))</f>
        <v/>
      </c>
      <c r="DB84" s="379" t="str">
        <f ca="1">+IF(OFFSET('Sanitation Data'!$G$30,0,10*ROW('Sanitation Data'!G78))="","",OFFSET('Sanitation Data'!$G$30,0,10*ROW('Sanitation Data'!G78)))</f>
        <v/>
      </c>
      <c r="DC84" s="379" t="str">
        <f ca="1">+IF(OFFSET('Sanitation Data'!$G$31,0,10*ROW('Sanitation Data'!G78))="","",OFFSET('Sanitation Data'!$G$31,0,10*ROW('Sanitation Data'!G78)))</f>
        <v/>
      </c>
      <c r="DD84" s="379" t="str">
        <f ca="1">+IF(OFFSET('Sanitation Data'!$G$32,0,10*ROW('Sanitation Data'!G78))="","",OFFSET('Sanitation Data'!$G$32,0,10*ROW('Sanitation Data'!G78)))</f>
        <v/>
      </c>
      <c r="DE84" s="379" t="str">
        <f ca="1">+IF(OFFSET('Sanitation Data'!$H$28,0,10*ROW('Sanitation Data'!H78))="","",OFFSET('Sanitation Data'!$H$28,0,10*ROW('Sanitation Data'!H78)))</f>
        <v/>
      </c>
      <c r="DF84" s="379" t="str">
        <f ca="1">+IF(OFFSET('Sanitation Data'!$H$29,0,10*ROW('Sanitation Data'!H78))="","",OFFSET('Sanitation Data'!$H$29,0,10*ROW('Sanitation Data'!H78)))</f>
        <v/>
      </c>
      <c r="DG84" s="379" t="str">
        <f ca="1">+IF(OFFSET('Sanitation Data'!$H$30,0,10*ROW('Sanitation Data'!H78))="","",OFFSET('Sanitation Data'!$H$30,0,10*ROW('Sanitation Data'!H78)))</f>
        <v/>
      </c>
      <c r="DH84" s="379" t="str">
        <f ca="1">+IF(OFFSET('Sanitation Data'!$H$31,0,10*ROW('Sanitation Data'!H78))="","",OFFSET('Sanitation Data'!$H$31,0,10*ROW('Sanitation Data'!H78)))</f>
        <v/>
      </c>
      <c r="DI84" s="379" t="str">
        <f ca="1">+IF(OFFSET('Sanitation Data'!$H$32,0,10*ROW('Sanitation Data'!H78))="","",OFFSET('Sanitation Data'!$H$32,0,10*ROW('Sanitation Data'!H78)))</f>
        <v/>
      </c>
      <c r="DJ84" s="379" t="str">
        <f ca="1">+IF(OFFSET('Sanitation Data'!$I$28,0,10*ROW('Sanitation Data'!I78))="","",OFFSET('Sanitation Data'!$I$28,0,10*ROW('Sanitation Data'!I78)))</f>
        <v/>
      </c>
      <c r="DK84" s="379" t="str">
        <f ca="1">+IF(OFFSET('Sanitation Data'!$I$29,0,10*ROW('Sanitation Data'!I78))="","",OFFSET('Sanitation Data'!$I$29,0,10*ROW('Sanitation Data'!I78)))</f>
        <v/>
      </c>
      <c r="DL84" s="379" t="str">
        <f ca="1">+IF(OFFSET('Sanitation Data'!$I$30,0,10*ROW('Sanitation Data'!I78))="","",OFFSET('Sanitation Data'!$I$30,0,10*ROW('Sanitation Data'!I78)))</f>
        <v/>
      </c>
      <c r="DM84" s="379" t="str">
        <f ca="1">+IF(OFFSET('Sanitation Data'!$I$31,0,10*ROW('Sanitation Data'!I78))="","",OFFSET('Sanitation Data'!$I$31,0,10*ROW('Sanitation Data'!I78)))</f>
        <v/>
      </c>
      <c r="DN84" s="379" t="str">
        <f ca="1">+IF(OFFSET('Sanitation Data'!$I$32,0,10*ROW('Sanitation Data'!I78))="","",OFFSET('Sanitation Data'!$I$32,0,10*ROW('Sanitation Data'!I78)))</f>
        <v/>
      </c>
      <c r="DO84" s="379" t="str">
        <f ca="1">+IF(OFFSET('Hygiene Data'!$D$11,0,10*ROW('Hygiene Data'!D78))="","",OFFSET('Hygiene Data'!$D$11,0,10*ROW('Hygiene Data'!D78)))</f>
        <v/>
      </c>
      <c r="DP84" s="379" t="str">
        <f ca="1">+IF(OFFSET('Hygiene Data'!$D$12,0,10*ROW('Hygiene Data'!D78))="","",OFFSET('Hygiene Data'!$D$12,0,10*ROW('Hygiene Data'!D78)))</f>
        <v/>
      </c>
      <c r="DQ84" s="379" t="str">
        <f ca="1">+IF(OFFSET('Hygiene Data'!$D$13,0,10*ROW('Hygiene Data'!D78))="","",OFFSET('Hygiene Data'!$D$13,0,10*ROW('Hygiene Data'!D78)))</f>
        <v/>
      </c>
      <c r="DR84" s="379" t="str">
        <f ca="1">+IF(OFFSET('Hygiene Data'!$E$11,0,10*ROW('Hygiene Data'!E78))="","",OFFSET('Hygiene Data'!$E$11,0,10*ROW('Hygiene Data'!E78)))</f>
        <v/>
      </c>
      <c r="DS84" s="379" t="str">
        <f ca="1">+IF(OFFSET('Hygiene Data'!$E$12,0,10*ROW('Hygiene Data'!E78))="","",OFFSET('Hygiene Data'!$E$12,0,10*ROW('Hygiene Data'!E78)))</f>
        <v/>
      </c>
      <c r="DT84" s="379" t="str">
        <f ca="1">+IF(OFFSET('Hygiene Data'!$E$13,0,10*ROW('Hygiene Data'!E78))="","",OFFSET('Hygiene Data'!$E$13,0,10*ROW('Hygiene Data'!E78)))</f>
        <v/>
      </c>
      <c r="DU84" s="379" t="str">
        <f ca="1">+IF(OFFSET('Hygiene Data'!$F$11,0,10*ROW('Hygiene Data'!F78))="","",OFFSET('Hygiene Data'!$F$11,0,10*ROW('Hygiene Data'!F78)))</f>
        <v/>
      </c>
      <c r="DV84" s="379" t="str">
        <f ca="1">+IF(OFFSET('Hygiene Data'!$F$12,0,10*ROW('Hygiene Data'!F78))="","",OFFSET('Hygiene Data'!$F$12,0,10*ROW('Hygiene Data'!F78)))</f>
        <v/>
      </c>
      <c r="DW84" s="379" t="str">
        <f ca="1">+IF(OFFSET('Hygiene Data'!$F$13,0,10*ROW('Hygiene Data'!F78))="","",OFFSET('Hygiene Data'!$F$13,0,10*ROW('Hygiene Data'!F78)))</f>
        <v/>
      </c>
      <c r="DX84" s="379" t="str">
        <f ca="1">+IF(OFFSET('Hygiene Data'!$G$11,0,10*ROW('Hygiene Data'!G78))="","",OFFSET('Hygiene Data'!$G$11,0,10*ROW('Hygiene Data'!G78)))</f>
        <v/>
      </c>
      <c r="DY84" s="379" t="str">
        <f ca="1">+IF(OFFSET('Hygiene Data'!$G$12,0,10*ROW('Hygiene Data'!G78))="","",OFFSET('Hygiene Data'!$G$12,0,10*ROW('Hygiene Data'!G78)))</f>
        <v/>
      </c>
      <c r="DZ84" s="379" t="str">
        <f ca="1">+IF(OFFSET('Hygiene Data'!$G$13,0,10*ROW('Hygiene Data'!G78))="","",OFFSET('Hygiene Data'!$G$13,0,10*ROW('Hygiene Data'!G78)))</f>
        <v/>
      </c>
      <c r="EA84" s="379" t="str">
        <f ca="1">+IF(OFFSET('Hygiene Data'!$H$11,0,10*ROW('Hygiene Data'!H78))="","",OFFSET('Hygiene Data'!$H$11,0,10*ROW('Hygiene Data'!H78)))</f>
        <v/>
      </c>
      <c r="EB84" s="379" t="str">
        <f ca="1">+IF(OFFSET('Hygiene Data'!$H$12,0,10*ROW('Hygiene Data'!H78))="","",OFFSET('Hygiene Data'!$H$12,0,10*ROW('Hygiene Data'!H78)))</f>
        <v/>
      </c>
      <c r="EC84" s="379" t="str">
        <f ca="1">+IF(OFFSET('Hygiene Data'!$H$13,0,10*ROW('Hygiene Data'!H78))="","",OFFSET('Hygiene Data'!$H$13,0,10*ROW('Hygiene Data'!H78)))</f>
        <v/>
      </c>
      <c r="ED84" s="379" t="str">
        <f ca="1">+IF(OFFSET('Hygiene Data'!$I$11,0,10*ROW('Hygiene Data'!I78))="","",OFFSET('Hygiene Data'!$I$11,0,10*ROW('Hygiene Data'!I78)))</f>
        <v/>
      </c>
      <c r="EE84" s="379" t="str">
        <f ca="1">+IF(OFFSET('Hygiene Data'!$I$12,0,10*ROW('Hygiene Data'!I78))="","",OFFSET('Hygiene Data'!$I$12,0,10*ROW('Hygiene Data'!I78)))</f>
        <v/>
      </c>
      <c r="EF84" s="379" t="str">
        <f ca="1">+IF(OFFSET('Hygiene Data'!$I$13,0,10*ROW('Hygiene Data'!I78))="","",OFFSET('Hygiene Data'!$I$13,0,10*ROW('Hygiene Data'!I78)))</f>
        <v/>
      </c>
    </row>
    <row r="85" spans="1:136" x14ac:dyDescent="0.25">
      <c r="A85" s="488" t="str">
        <f ca="1">+IF(OFFSET('Water Data'!$B$2,0,10*ROW('Water Data'!E79))="","",OFFSET('Water Data'!$B$2,0,10*ROW('Water Data'!E79)))</f>
        <v/>
      </c>
      <c r="B85" s="48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5" t="str">
        <f t="shared" ca="1" si="1"/>
        <v/>
      </c>
      <c r="D85" s="51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9" t="str">
        <f ca="1">+IF(OFFSET('Water Data'!$D$27,0,10*ROW('Water Data'!D79))="","",OFFSET('Water Data'!$D$27,0,10*ROW('Water Data'!D79)))</f>
        <v/>
      </c>
      <c r="BT85" s="379" t="str">
        <f ca="1">+IF(OFFSET('Water Data'!$D$28,0,10*ROW('Water Data'!D79))="","",OFFSET('Water Data'!$D$28,0,10*ROW('Water Data'!D79)))</f>
        <v/>
      </c>
      <c r="BU85" s="379" t="str">
        <f ca="1">+IF(OFFSET('Water Data'!$D$29,0,10*ROW('Water Data'!D79))="","",OFFSET('Water Data'!$D$29,0,10*ROW('Water Data'!D79)))</f>
        <v/>
      </c>
      <c r="BV85" s="379" t="str">
        <f ca="1">+IF(OFFSET('Water Data'!$E$27,0,10*ROW('Water Data'!E79))="","",OFFSET('Water Data'!$E$27,0,10*ROW('Water Data'!E79)))</f>
        <v/>
      </c>
      <c r="BW85" s="379" t="str">
        <f ca="1">+IF(OFFSET('Water Data'!$E$28,0,10*ROW('Water Data'!E79))="","",OFFSET('Water Data'!$E$28,0,10*ROW('Water Data'!E79)))</f>
        <v/>
      </c>
      <c r="BX85" s="379" t="str">
        <f ca="1">+IF(OFFSET('Water Data'!$E$29,0,10*ROW('Water Data'!E79))="","",OFFSET('Water Data'!$E$29,0,10*ROW('Water Data'!E79)))</f>
        <v/>
      </c>
      <c r="BY85" s="379" t="str">
        <f ca="1">+IF(OFFSET('Water Data'!$F$27,0,10*ROW('Water Data'!F79))="","",OFFSET('Water Data'!$F$27,0,10*ROW('Water Data'!F79)))</f>
        <v/>
      </c>
      <c r="BZ85" s="379" t="str">
        <f ca="1">+IF(OFFSET('Water Data'!$F$28,0,10*ROW('Water Data'!F79))="","",OFFSET('Water Data'!$F$28,0,10*ROW('Water Data'!F79)))</f>
        <v/>
      </c>
      <c r="CA85" s="379" t="str">
        <f ca="1">+IF(OFFSET('Water Data'!$F$29,0,10*ROW('Water Data'!F79))="","",OFFSET('Water Data'!$F$29,0,10*ROW('Water Data'!F79)))</f>
        <v/>
      </c>
      <c r="CB85" s="379" t="str">
        <f ca="1">+IF(OFFSET('Water Data'!$G$27,0,10*ROW('Water Data'!G79))="","",OFFSET('Water Data'!$G$27,0,10*ROW('Water Data'!G79)))</f>
        <v/>
      </c>
      <c r="CC85" s="379" t="str">
        <f ca="1">+IF(OFFSET('Water Data'!$G$28,0,10*ROW('Water Data'!G79))="","",OFFSET('Water Data'!$G$28,0,10*ROW('Water Data'!G79)))</f>
        <v/>
      </c>
      <c r="CD85" s="379" t="str">
        <f ca="1">+IF(OFFSET('Water Data'!$G$29,0,10*ROW('Water Data'!G79))="","",OFFSET('Water Data'!$G$29,0,10*ROW('Water Data'!G79)))</f>
        <v/>
      </c>
      <c r="CE85" s="379" t="str">
        <f ca="1">+IF(OFFSET('Water Data'!$H$27,0,10*ROW('Water Data'!H79))="","",OFFSET('Water Data'!$H$27,0,10*ROW('Water Data'!H79)))</f>
        <v/>
      </c>
      <c r="CF85" s="379" t="str">
        <f ca="1">+IF(OFFSET('Water Data'!$H$28,0,10*ROW('Water Data'!H79))="","",OFFSET('Water Data'!$H$28,0,10*ROW('Water Data'!H79)))</f>
        <v/>
      </c>
      <c r="CG85" s="379" t="str">
        <f ca="1">+IF(OFFSET('Water Data'!$H$29,0,10*ROW('Water Data'!H79))="","",OFFSET('Water Data'!$H$29,0,10*ROW('Water Data'!H79)))</f>
        <v/>
      </c>
      <c r="CH85" s="379" t="str">
        <f ca="1">+IF(OFFSET('Water Data'!$I$27,0,10*ROW('Water Data'!I79))="","",OFFSET('Water Data'!$I$27,0,10*ROW('Water Data'!I79)))</f>
        <v/>
      </c>
      <c r="CI85" s="379" t="str">
        <f ca="1">+IF(OFFSET('Water Data'!$I$28,0,10*ROW('Water Data'!I79))="","",OFFSET('Water Data'!$I$28,0,10*ROW('Water Data'!I79)))</f>
        <v/>
      </c>
      <c r="CJ85" s="379" t="str">
        <f ca="1">+IF(OFFSET('Water Data'!$I$29,0,10*ROW('Water Data'!I79))="","",OFFSET('Water Data'!$I$29,0,10*ROW('Water Data'!I79)))</f>
        <v/>
      </c>
      <c r="CK85" s="379" t="str">
        <f ca="1">+IF(OFFSET('Sanitation Data'!$D$28,0,10*ROW('Sanitation Data'!D79))="","",OFFSET('Sanitation Data'!$D$28,0,10*ROW('Sanitation Data'!D79)))</f>
        <v/>
      </c>
      <c r="CL85" s="379" t="str">
        <f ca="1">+IF(OFFSET('Sanitation Data'!$D$29,0,10*ROW('Sanitation Data'!D79))="","",OFFSET('Sanitation Data'!$D$29,0,10*ROW('Sanitation Data'!D79)))</f>
        <v/>
      </c>
      <c r="CM85" s="379" t="str">
        <f ca="1">+IF(OFFSET('Sanitation Data'!$D$30,0,10*ROW('Sanitation Data'!D79))="","",OFFSET('Sanitation Data'!$D$30,0,10*ROW('Sanitation Data'!D79)))</f>
        <v/>
      </c>
      <c r="CN85" s="379" t="str">
        <f ca="1">+IF(OFFSET('Sanitation Data'!$D$31,0,10*ROW('Sanitation Data'!D79))="","",OFFSET('Sanitation Data'!$D$31,0,10*ROW('Sanitation Data'!D79)))</f>
        <v/>
      </c>
      <c r="CO85" s="379" t="str">
        <f ca="1">+IF(OFFSET('Sanitation Data'!$D$32,0,10*ROW('Sanitation Data'!D79))="","",OFFSET('Sanitation Data'!$D$32,0,10*ROW('Sanitation Data'!D79)))</f>
        <v/>
      </c>
      <c r="CP85" s="379" t="str">
        <f ca="1">+IF(OFFSET('Sanitation Data'!$E$28,0,10*ROW('Sanitation Data'!E79))="","",OFFSET('Sanitation Data'!$E$28,0,10*ROW('Sanitation Data'!E79)))</f>
        <v/>
      </c>
      <c r="CQ85" s="379" t="str">
        <f ca="1">+IF(OFFSET('Sanitation Data'!$E$29,0,10*ROW('Sanitation Data'!E79))="","",OFFSET('Sanitation Data'!$E$29,0,10*ROW('Sanitation Data'!E79)))</f>
        <v/>
      </c>
      <c r="CR85" s="379" t="str">
        <f ca="1">+IF(OFFSET('Sanitation Data'!$E$30,0,10*ROW('Sanitation Data'!E79))="","",OFFSET('Sanitation Data'!$E$30,0,10*ROW('Sanitation Data'!E79)))</f>
        <v/>
      </c>
      <c r="CS85" s="379" t="str">
        <f ca="1">+IF(OFFSET('Sanitation Data'!$E$31,0,10*ROW('Sanitation Data'!E79))="","",OFFSET('Sanitation Data'!$E$31,0,10*ROW('Sanitation Data'!E79)))</f>
        <v/>
      </c>
      <c r="CT85" s="379" t="str">
        <f ca="1">+IF(OFFSET('Sanitation Data'!$E$32,0,10*ROW('Sanitation Data'!E79))="","",OFFSET('Sanitation Data'!$E$32,0,10*ROW('Sanitation Data'!E79)))</f>
        <v/>
      </c>
      <c r="CU85" s="379" t="str">
        <f ca="1">+IF(OFFSET('Sanitation Data'!$F$28,0,10*ROW('Sanitation Data'!F79))="","",OFFSET('Sanitation Data'!$F$28,0,10*ROW('Sanitation Data'!F79)))</f>
        <v/>
      </c>
      <c r="CV85" s="379" t="str">
        <f ca="1">+IF(OFFSET('Sanitation Data'!$F$29,0,10*ROW('Sanitation Data'!F79))="","",OFFSET('Sanitation Data'!$F$29,0,10*ROW('Sanitation Data'!F79)))</f>
        <v/>
      </c>
      <c r="CW85" s="379" t="str">
        <f ca="1">+IF(OFFSET('Sanitation Data'!$F$30,0,10*ROW('Sanitation Data'!F79))="","",OFFSET('Sanitation Data'!$F$30,0,10*ROW('Sanitation Data'!F79)))</f>
        <v/>
      </c>
      <c r="CX85" s="379" t="str">
        <f ca="1">+IF(OFFSET('Sanitation Data'!$F$31,0,10*ROW('Sanitation Data'!F79))="","",OFFSET('Sanitation Data'!$F$31,0,10*ROW('Sanitation Data'!F79)))</f>
        <v/>
      </c>
      <c r="CY85" s="379" t="str">
        <f ca="1">+IF(OFFSET('Sanitation Data'!$F$32,0,10*ROW('Sanitation Data'!F79))="","",OFFSET('Sanitation Data'!$F$32,0,10*ROW('Sanitation Data'!F79)))</f>
        <v/>
      </c>
      <c r="CZ85" s="379" t="str">
        <f ca="1">+IF(OFFSET('Sanitation Data'!$G$28,0,10*ROW('Sanitation Data'!G79))="","",OFFSET('Sanitation Data'!$G$28,0,10*ROW('Sanitation Data'!G79)))</f>
        <v/>
      </c>
      <c r="DA85" s="379" t="str">
        <f ca="1">+IF(OFFSET('Sanitation Data'!$G$29,0,10*ROW('Sanitation Data'!G79))="","",OFFSET('Sanitation Data'!$G$29,0,10*ROW('Sanitation Data'!G79)))</f>
        <v/>
      </c>
      <c r="DB85" s="379" t="str">
        <f ca="1">+IF(OFFSET('Sanitation Data'!$G$30,0,10*ROW('Sanitation Data'!G79))="","",OFFSET('Sanitation Data'!$G$30,0,10*ROW('Sanitation Data'!G79)))</f>
        <v/>
      </c>
      <c r="DC85" s="379" t="str">
        <f ca="1">+IF(OFFSET('Sanitation Data'!$G$31,0,10*ROW('Sanitation Data'!G79))="","",OFFSET('Sanitation Data'!$G$31,0,10*ROW('Sanitation Data'!G79)))</f>
        <v/>
      </c>
      <c r="DD85" s="379" t="str">
        <f ca="1">+IF(OFFSET('Sanitation Data'!$G$32,0,10*ROW('Sanitation Data'!G79))="","",OFFSET('Sanitation Data'!$G$32,0,10*ROW('Sanitation Data'!G79)))</f>
        <v/>
      </c>
      <c r="DE85" s="379" t="str">
        <f ca="1">+IF(OFFSET('Sanitation Data'!$H$28,0,10*ROW('Sanitation Data'!H79))="","",OFFSET('Sanitation Data'!$H$28,0,10*ROW('Sanitation Data'!H79)))</f>
        <v/>
      </c>
      <c r="DF85" s="379" t="str">
        <f ca="1">+IF(OFFSET('Sanitation Data'!$H$29,0,10*ROW('Sanitation Data'!H79))="","",OFFSET('Sanitation Data'!$H$29,0,10*ROW('Sanitation Data'!H79)))</f>
        <v/>
      </c>
      <c r="DG85" s="379" t="str">
        <f ca="1">+IF(OFFSET('Sanitation Data'!$H$30,0,10*ROW('Sanitation Data'!H79))="","",OFFSET('Sanitation Data'!$H$30,0,10*ROW('Sanitation Data'!H79)))</f>
        <v/>
      </c>
      <c r="DH85" s="379" t="str">
        <f ca="1">+IF(OFFSET('Sanitation Data'!$H$31,0,10*ROW('Sanitation Data'!H79))="","",OFFSET('Sanitation Data'!$H$31,0,10*ROW('Sanitation Data'!H79)))</f>
        <v/>
      </c>
      <c r="DI85" s="379" t="str">
        <f ca="1">+IF(OFFSET('Sanitation Data'!$H$32,0,10*ROW('Sanitation Data'!H79))="","",OFFSET('Sanitation Data'!$H$32,0,10*ROW('Sanitation Data'!H79)))</f>
        <v/>
      </c>
      <c r="DJ85" s="379" t="str">
        <f ca="1">+IF(OFFSET('Sanitation Data'!$I$28,0,10*ROW('Sanitation Data'!I79))="","",OFFSET('Sanitation Data'!$I$28,0,10*ROW('Sanitation Data'!I79)))</f>
        <v/>
      </c>
      <c r="DK85" s="379" t="str">
        <f ca="1">+IF(OFFSET('Sanitation Data'!$I$29,0,10*ROW('Sanitation Data'!I79))="","",OFFSET('Sanitation Data'!$I$29,0,10*ROW('Sanitation Data'!I79)))</f>
        <v/>
      </c>
      <c r="DL85" s="379" t="str">
        <f ca="1">+IF(OFFSET('Sanitation Data'!$I$30,0,10*ROW('Sanitation Data'!I79))="","",OFFSET('Sanitation Data'!$I$30,0,10*ROW('Sanitation Data'!I79)))</f>
        <v/>
      </c>
      <c r="DM85" s="379" t="str">
        <f ca="1">+IF(OFFSET('Sanitation Data'!$I$31,0,10*ROW('Sanitation Data'!I79))="","",OFFSET('Sanitation Data'!$I$31,0,10*ROW('Sanitation Data'!I79)))</f>
        <v/>
      </c>
      <c r="DN85" s="379" t="str">
        <f ca="1">+IF(OFFSET('Sanitation Data'!$I$32,0,10*ROW('Sanitation Data'!I79))="","",OFFSET('Sanitation Data'!$I$32,0,10*ROW('Sanitation Data'!I79)))</f>
        <v/>
      </c>
      <c r="DO85" s="379" t="str">
        <f ca="1">+IF(OFFSET('Hygiene Data'!$D$11,0,10*ROW('Hygiene Data'!D79))="","",OFFSET('Hygiene Data'!$D$11,0,10*ROW('Hygiene Data'!D79)))</f>
        <v/>
      </c>
      <c r="DP85" s="379" t="str">
        <f ca="1">+IF(OFFSET('Hygiene Data'!$D$12,0,10*ROW('Hygiene Data'!D79))="","",OFFSET('Hygiene Data'!$D$12,0,10*ROW('Hygiene Data'!D79)))</f>
        <v/>
      </c>
      <c r="DQ85" s="379" t="str">
        <f ca="1">+IF(OFFSET('Hygiene Data'!$D$13,0,10*ROW('Hygiene Data'!D79))="","",OFFSET('Hygiene Data'!$D$13,0,10*ROW('Hygiene Data'!D79)))</f>
        <v/>
      </c>
      <c r="DR85" s="379" t="str">
        <f ca="1">+IF(OFFSET('Hygiene Data'!$E$11,0,10*ROW('Hygiene Data'!E79))="","",OFFSET('Hygiene Data'!$E$11,0,10*ROW('Hygiene Data'!E79)))</f>
        <v/>
      </c>
      <c r="DS85" s="379" t="str">
        <f ca="1">+IF(OFFSET('Hygiene Data'!$E$12,0,10*ROW('Hygiene Data'!E79))="","",OFFSET('Hygiene Data'!$E$12,0,10*ROW('Hygiene Data'!E79)))</f>
        <v/>
      </c>
      <c r="DT85" s="379" t="str">
        <f ca="1">+IF(OFFSET('Hygiene Data'!$E$13,0,10*ROW('Hygiene Data'!E79))="","",OFFSET('Hygiene Data'!$E$13,0,10*ROW('Hygiene Data'!E79)))</f>
        <v/>
      </c>
      <c r="DU85" s="379" t="str">
        <f ca="1">+IF(OFFSET('Hygiene Data'!$F$11,0,10*ROW('Hygiene Data'!F79))="","",OFFSET('Hygiene Data'!$F$11,0,10*ROW('Hygiene Data'!F79)))</f>
        <v/>
      </c>
      <c r="DV85" s="379" t="str">
        <f ca="1">+IF(OFFSET('Hygiene Data'!$F$12,0,10*ROW('Hygiene Data'!F79))="","",OFFSET('Hygiene Data'!$F$12,0,10*ROW('Hygiene Data'!F79)))</f>
        <v/>
      </c>
      <c r="DW85" s="379" t="str">
        <f ca="1">+IF(OFFSET('Hygiene Data'!$F$13,0,10*ROW('Hygiene Data'!F79))="","",OFFSET('Hygiene Data'!$F$13,0,10*ROW('Hygiene Data'!F79)))</f>
        <v/>
      </c>
      <c r="DX85" s="379" t="str">
        <f ca="1">+IF(OFFSET('Hygiene Data'!$G$11,0,10*ROW('Hygiene Data'!G79))="","",OFFSET('Hygiene Data'!$G$11,0,10*ROW('Hygiene Data'!G79)))</f>
        <v/>
      </c>
      <c r="DY85" s="379" t="str">
        <f ca="1">+IF(OFFSET('Hygiene Data'!$G$12,0,10*ROW('Hygiene Data'!G79))="","",OFFSET('Hygiene Data'!$G$12,0,10*ROW('Hygiene Data'!G79)))</f>
        <v/>
      </c>
      <c r="DZ85" s="379" t="str">
        <f ca="1">+IF(OFFSET('Hygiene Data'!$G$13,0,10*ROW('Hygiene Data'!G79))="","",OFFSET('Hygiene Data'!$G$13,0,10*ROW('Hygiene Data'!G79)))</f>
        <v/>
      </c>
      <c r="EA85" s="379" t="str">
        <f ca="1">+IF(OFFSET('Hygiene Data'!$H$11,0,10*ROW('Hygiene Data'!H79))="","",OFFSET('Hygiene Data'!$H$11,0,10*ROW('Hygiene Data'!H79)))</f>
        <v/>
      </c>
      <c r="EB85" s="379" t="str">
        <f ca="1">+IF(OFFSET('Hygiene Data'!$H$12,0,10*ROW('Hygiene Data'!H79))="","",OFFSET('Hygiene Data'!$H$12,0,10*ROW('Hygiene Data'!H79)))</f>
        <v/>
      </c>
      <c r="EC85" s="379" t="str">
        <f ca="1">+IF(OFFSET('Hygiene Data'!$H$13,0,10*ROW('Hygiene Data'!H79))="","",OFFSET('Hygiene Data'!$H$13,0,10*ROW('Hygiene Data'!H79)))</f>
        <v/>
      </c>
      <c r="ED85" s="379" t="str">
        <f ca="1">+IF(OFFSET('Hygiene Data'!$I$11,0,10*ROW('Hygiene Data'!I79))="","",OFFSET('Hygiene Data'!$I$11,0,10*ROW('Hygiene Data'!I79)))</f>
        <v/>
      </c>
      <c r="EE85" s="379" t="str">
        <f ca="1">+IF(OFFSET('Hygiene Data'!$I$12,0,10*ROW('Hygiene Data'!I79))="","",OFFSET('Hygiene Data'!$I$12,0,10*ROW('Hygiene Data'!I79)))</f>
        <v/>
      </c>
      <c r="EF85" s="379" t="str">
        <f ca="1">+IF(OFFSET('Hygiene Data'!$I$13,0,10*ROW('Hygiene Data'!I79))="","",OFFSET('Hygiene Data'!$I$13,0,10*ROW('Hygiene Data'!I79)))</f>
        <v/>
      </c>
    </row>
    <row r="86" spans="1:136" x14ac:dyDescent="0.25">
      <c r="A86" s="488" t="str">
        <f ca="1">+IF(OFFSET('Water Data'!$B$2,0,10*ROW('Water Data'!E80))="","",OFFSET('Water Data'!$B$2,0,10*ROW('Water Data'!E80)))</f>
        <v/>
      </c>
      <c r="B86" s="48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5" t="str">
        <f t="shared" ca="1" si="1"/>
        <v/>
      </c>
      <c r="D86" s="51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9" t="str">
        <f ca="1">+IF(OFFSET('Water Data'!$D$27,0,10*ROW('Water Data'!D80))="","",OFFSET('Water Data'!$D$27,0,10*ROW('Water Data'!D80)))</f>
        <v/>
      </c>
      <c r="BT86" s="379" t="str">
        <f ca="1">+IF(OFFSET('Water Data'!$D$28,0,10*ROW('Water Data'!D80))="","",OFFSET('Water Data'!$D$28,0,10*ROW('Water Data'!D80)))</f>
        <v/>
      </c>
      <c r="BU86" s="379" t="str">
        <f ca="1">+IF(OFFSET('Water Data'!$D$29,0,10*ROW('Water Data'!D80))="","",OFFSET('Water Data'!$D$29,0,10*ROW('Water Data'!D80)))</f>
        <v/>
      </c>
      <c r="BV86" s="379" t="str">
        <f ca="1">+IF(OFFSET('Water Data'!$E$27,0,10*ROW('Water Data'!E80))="","",OFFSET('Water Data'!$E$27,0,10*ROW('Water Data'!E80)))</f>
        <v/>
      </c>
      <c r="BW86" s="379" t="str">
        <f ca="1">+IF(OFFSET('Water Data'!$E$28,0,10*ROW('Water Data'!E80))="","",OFFSET('Water Data'!$E$28,0,10*ROW('Water Data'!E80)))</f>
        <v/>
      </c>
      <c r="BX86" s="379" t="str">
        <f ca="1">+IF(OFFSET('Water Data'!$E$29,0,10*ROW('Water Data'!E80))="","",OFFSET('Water Data'!$E$29,0,10*ROW('Water Data'!E80)))</f>
        <v/>
      </c>
      <c r="BY86" s="379" t="str">
        <f ca="1">+IF(OFFSET('Water Data'!$F$27,0,10*ROW('Water Data'!F80))="","",OFFSET('Water Data'!$F$27,0,10*ROW('Water Data'!F80)))</f>
        <v/>
      </c>
      <c r="BZ86" s="379" t="str">
        <f ca="1">+IF(OFFSET('Water Data'!$F$28,0,10*ROW('Water Data'!F80))="","",OFFSET('Water Data'!$F$28,0,10*ROW('Water Data'!F80)))</f>
        <v/>
      </c>
      <c r="CA86" s="379" t="str">
        <f ca="1">+IF(OFFSET('Water Data'!$F$29,0,10*ROW('Water Data'!F80))="","",OFFSET('Water Data'!$F$29,0,10*ROW('Water Data'!F80)))</f>
        <v/>
      </c>
      <c r="CB86" s="379" t="str">
        <f ca="1">+IF(OFFSET('Water Data'!$G$27,0,10*ROW('Water Data'!G80))="","",OFFSET('Water Data'!$G$27,0,10*ROW('Water Data'!G80)))</f>
        <v/>
      </c>
      <c r="CC86" s="379" t="str">
        <f ca="1">+IF(OFFSET('Water Data'!$G$28,0,10*ROW('Water Data'!G80))="","",OFFSET('Water Data'!$G$28,0,10*ROW('Water Data'!G80)))</f>
        <v/>
      </c>
      <c r="CD86" s="379" t="str">
        <f ca="1">+IF(OFFSET('Water Data'!$G$29,0,10*ROW('Water Data'!G80))="","",OFFSET('Water Data'!$G$29,0,10*ROW('Water Data'!G80)))</f>
        <v/>
      </c>
      <c r="CE86" s="379" t="str">
        <f ca="1">+IF(OFFSET('Water Data'!$H$27,0,10*ROW('Water Data'!H80))="","",OFFSET('Water Data'!$H$27,0,10*ROW('Water Data'!H80)))</f>
        <v/>
      </c>
      <c r="CF86" s="379" t="str">
        <f ca="1">+IF(OFFSET('Water Data'!$H$28,0,10*ROW('Water Data'!H80))="","",OFFSET('Water Data'!$H$28,0,10*ROW('Water Data'!H80)))</f>
        <v/>
      </c>
      <c r="CG86" s="379" t="str">
        <f ca="1">+IF(OFFSET('Water Data'!$H$29,0,10*ROW('Water Data'!H80))="","",OFFSET('Water Data'!$H$29,0,10*ROW('Water Data'!H80)))</f>
        <v/>
      </c>
      <c r="CH86" s="379" t="str">
        <f ca="1">+IF(OFFSET('Water Data'!$I$27,0,10*ROW('Water Data'!I80))="","",OFFSET('Water Data'!$I$27,0,10*ROW('Water Data'!I80)))</f>
        <v/>
      </c>
      <c r="CI86" s="379" t="str">
        <f ca="1">+IF(OFFSET('Water Data'!$I$28,0,10*ROW('Water Data'!I80))="","",OFFSET('Water Data'!$I$28,0,10*ROW('Water Data'!I80)))</f>
        <v/>
      </c>
      <c r="CJ86" s="379" t="str">
        <f ca="1">+IF(OFFSET('Water Data'!$I$29,0,10*ROW('Water Data'!I80))="","",OFFSET('Water Data'!$I$29,0,10*ROW('Water Data'!I80)))</f>
        <v/>
      </c>
      <c r="CK86" s="379" t="str">
        <f ca="1">+IF(OFFSET('Sanitation Data'!$D$28,0,10*ROW('Sanitation Data'!D80))="","",OFFSET('Sanitation Data'!$D$28,0,10*ROW('Sanitation Data'!D80)))</f>
        <v/>
      </c>
      <c r="CL86" s="379" t="str">
        <f ca="1">+IF(OFFSET('Sanitation Data'!$D$29,0,10*ROW('Sanitation Data'!D80))="","",OFFSET('Sanitation Data'!$D$29,0,10*ROW('Sanitation Data'!D80)))</f>
        <v/>
      </c>
      <c r="CM86" s="379" t="str">
        <f ca="1">+IF(OFFSET('Sanitation Data'!$D$30,0,10*ROW('Sanitation Data'!D80))="","",OFFSET('Sanitation Data'!$D$30,0,10*ROW('Sanitation Data'!D80)))</f>
        <v/>
      </c>
      <c r="CN86" s="379" t="str">
        <f ca="1">+IF(OFFSET('Sanitation Data'!$D$31,0,10*ROW('Sanitation Data'!D80))="","",OFFSET('Sanitation Data'!$D$31,0,10*ROW('Sanitation Data'!D80)))</f>
        <v/>
      </c>
      <c r="CO86" s="379" t="str">
        <f ca="1">+IF(OFFSET('Sanitation Data'!$D$32,0,10*ROW('Sanitation Data'!D80))="","",OFFSET('Sanitation Data'!$D$32,0,10*ROW('Sanitation Data'!D80)))</f>
        <v/>
      </c>
      <c r="CP86" s="379" t="str">
        <f ca="1">+IF(OFFSET('Sanitation Data'!$E$28,0,10*ROW('Sanitation Data'!E80))="","",OFFSET('Sanitation Data'!$E$28,0,10*ROW('Sanitation Data'!E80)))</f>
        <v/>
      </c>
      <c r="CQ86" s="379" t="str">
        <f ca="1">+IF(OFFSET('Sanitation Data'!$E$29,0,10*ROW('Sanitation Data'!E80))="","",OFFSET('Sanitation Data'!$E$29,0,10*ROW('Sanitation Data'!E80)))</f>
        <v/>
      </c>
      <c r="CR86" s="379" t="str">
        <f ca="1">+IF(OFFSET('Sanitation Data'!$E$30,0,10*ROW('Sanitation Data'!E80))="","",OFFSET('Sanitation Data'!$E$30,0,10*ROW('Sanitation Data'!E80)))</f>
        <v/>
      </c>
      <c r="CS86" s="379" t="str">
        <f ca="1">+IF(OFFSET('Sanitation Data'!$E$31,0,10*ROW('Sanitation Data'!E80))="","",OFFSET('Sanitation Data'!$E$31,0,10*ROW('Sanitation Data'!E80)))</f>
        <v/>
      </c>
      <c r="CT86" s="379" t="str">
        <f ca="1">+IF(OFFSET('Sanitation Data'!$E$32,0,10*ROW('Sanitation Data'!E80))="","",OFFSET('Sanitation Data'!$E$32,0,10*ROW('Sanitation Data'!E80)))</f>
        <v/>
      </c>
      <c r="CU86" s="379" t="str">
        <f ca="1">+IF(OFFSET('Sanitation Data'!$F$28,0,10*ROW('Sanitation Data'!F80))="","",OFFSET('Sanitation Data'!$F$28,0,10*ROW('Sanitation Data'!F80)))</f>
        <v/>
      </c>
      <c r="CV86" s="379" t="str">
        <f ca="1">+IF(OFFSET('Sanitation Data'!$F$29,0,10*ROW('Sanitation Data'!F80))="","",OFFSET('Sanitation Data'!$F$29,0,10*ROW('Sanitation Data'!F80)))</f>
        <v/>
      </c>
      <c r="CW86" s="379" t="str">
        <f ca="1">+IF(OFFSET('Sanitation Data'!$F$30,0,10*ROW('Sanitation Data'!F80))="","",OFFSET('Sanitation Data'!$F$30,0,10*ROW('Sanitation Data'!F80)))</f>
        <v/>
      </c>
      <c r="CX86" s="379" t="str">
        <f ca="1">+IF(OFFSET('Sanitation Data'!$F$31,0,10*ROW('Sanitation Data'!F80))="","",OFFSET('Sanitation Data'!$F$31,0,10*ROW('Sanitation Data'!F80)))</f>
        <v/>
      </c>
      <c r="CY86" s="379" t="str">
        <f ca="1">+IF(OFFSET('Sanitation Data'!$F$32,0,10*ROW('Sanitation Data'!F80))="","",OFFSET('Sanitation Data'!$F$32,0,10*ROW('Sanitation Data'!F80)))</f>
        <v/>
      </c>
      <c r="CZ86" s="379" t="str">
        <f ca="1">+IF(OFFSET('Sanitation Data'!$G$28,0,10*ROW('Sanitation Data'!G80))="","",OFFSET('Sanitation Data'!$G$28,0,10*ROW('Sanitation Data'!G80)))</f>
        <v/>
      </c>
      <c r="DA86" s="379" t="str">
        <f ca="1">+IF(OFFSET('Sanitation Data'!$G$29,0,10*ROW('Sanitation Data'!G80))="","",OFFSET('Sanitation Data'!$G$29,0,10*ROW('Sanitation Data'!G80)))</f>
        <v/>
      </c>
      <c r="DB86" s="379" t="str">
        <f ca="1">+IF(OFFSET('Sanitation Data'!$G$30,0,10*ROW('Sanitation Data'!G80))="","",OFFSET('Sanitation Data'!$G$30,0,10*ROW('Sanitation Data'!G80)))</f>
        <v/>
      </c>
      <c r="DC86" s="379" t="str">
        <f ca="1">+IF(OFFSET('Sanitation Data'!$G$31,0,10*ROW('Sanitation Data'!G80))="","",OFFSET('Sanitation Data'!$G$31,0,10*ROW('Sanitation Data'!G80)))</f>
        <v/>
      </c>
      <c r="DD86" s="379" t="str">
        <f ca="1">+IF(OFFSET('Sanitation Data'!$G$32,0,10*ROW('Sanitation Data'!G80))="","",OFFSET('Sanitation Data'!$G$32,0,10*ROW('Sanitation Data'!G80)))</f>
        <v/>
      </c>
      <c r="DE86" s="379" t="str">
        <f ca="1">+IF(OFFSET('Sanitation Data'!$H$28,0,10*ROW('Sanitation Data'!H80))="","",OFFSET('Sanitation Data'!$H$28,0,10*ROW('Sanitation Data'!H80)))</f>
        <v/>
      </c>
      <c r="DF86" s="379" t="str">
        <f ca="1">+IF(OFFSET('Sanitation Data'!$H$29,0,10*ROW('Sanitation Data'!H80))="","",OFFSET('Sanitation Data'!$H$29,0,10*ROW('Sanitation Data'!H80)))</f>
        <v/>
      </c>
      <c r="DG86" s="379" t="str">
        <f ca="1">+IF(OFFSET('Sanitation Data'!$H$30,0,10*ROW('Sanitation Data'!H80))="","",OFFSET('Sanitation Data'!$H$30,0,10*ROW('Sanitation Data'!H80)))</f>
        <v/>
      </c>
      <c r="DH86" s="379" t="str">
        <f ca="1">+IF(OFFSET('Sanitation Data'!$H$31,0,10*ROW('Sanitation Data'!H80))="","",OFFSET('Sanitation Data'!$H$31,0,10*ROW('Sanitation Data'!H80)))</f>
        <v/>
      </c>
      <c r="DI86" s="379" t="str">
        <f ca="1">+IF(OFFSET('Sanitation Data'!$H$32,0,10*ROW('Sanitation Data'!H80))="","",OFFSET('Sanitation Data'!$H$32,0,10*ROW('Sanitation Data'!H80)))</f>
        <v/>
      </c>
      <c r="DJ86" s="379" t="str">
        <f ca="1">+IF(OFFSET('Sanitation Data'!$I$28,0,10*ROW('Sanitation Data'!I80))="","",OFFSET('Sanitation Data'!$I$28,0,10*ROW('Sanitation Data'!I80)))</f>
        <v/>
      </c>
      <c r="DK86" s="379" t="str">
        <f ca="1">+IF(OFFSET('Sanitation Data'!$I$29,0,10*ROW('Sanitation Data'!I80))="","",OFFSET('Sanitation Data'!$I$29,0,10*ROW('Sanitation Data'!I80)))</f>
        <v/>
      </c>
      <c r="DL86" s="379" t="str">
        <f ca="1">+IF(OFFSET('Sanitation Data'!$I$30,0,10*ROW('Sanitation Data'!I80))="","",OFFSET('Sanitation Data'!$I$30,0,10*ROW('Sanitation Data'!I80)))</f>
        <v/>
      </c>
      <c r="DM86" s="379" t="str">
        <f ca="1">+IF(OFFSET('Sanitation Data'!$I$31,0,10*ROW('Sanitation Data'!I80))="","",OFFSET('Sanitation Data'!$I$31,0,10*ROW('Sanitation Data'!I80)))</f>
        <v/>
      </c>
      <c r="DN86" s="379" t="str">
        <f ca="1">+IF(OFFSET('Sanitation Data'!$I$32,0,10*ROW('Sanitation Data'!I80))="","",OFFSET('Sanitation Data'!$I$32,0,10*ROW('Sanitation Data'!I80)))</f>
        <v/>
      </c>
      <c r="DO86" s="379" t="str">
        <f ca="1">+IF(OFFSET('Hygiene Data'!$D$11,0,10*ROW('Hygiene Data'!D80))="","",OFFSET('Hygiene Data'!$D$11,0,10*ROW('Hygiene Data'!D80)))</f>
        <v/>
      </c>
      <c r="DP86" s="379" t="str">
        <f ca="1">+IF(OFFSET('Hygiene Data'!$D$12,0,10*ROW('Hygiene Data'!D80))="","",OFFSET('Hygiene Data'!$D$12,0,10*ROW('Hygiene Data'!D80)))</f>
        <v/>
      </c>
      <c r="DQ86" s="379" t="str">
        <f ca="1">+IF(OFFSET('Hygiene Data'!$D$13,0,10*ROW('Hygiene Data'!D80))="","",OFFSET('Hygiene Data'!$D$13,0,10*ROW('Hygiene Data'!D80)))</f>
        <v/>
      </c>
      <c r="DR86" s="379" t="str">
        <f ca="1">+IF(OFFSET('Hygiene Data'!$E$11,0,10*ROW('Hygiene Data'!E80))="","",OFFSET('Hygiene Data'!$E$11,0,10*ROW('Hygiene Data'!E80)))</f>
        <v/>
      </c>
      <c r="DS86" s="379" t="str">
        <f ca="1">+IF(OFFSET('Hygiene Data'!$E$12,0,10*ROW('Hygiene Data'!E80))="","",OFFSET('Hygiene Data'!$E$12,0,10*ROW('Hygiene Data'!E80)))</f>
        <v/>
      </c>
      <c r="DT86" s="379" t="str">
        <f ca="1">+IF(OFFSET('Hygiene Data'!$E$13,0,10*ROW('Hygiene Data'!E80))="","",OFFSET('Hygiene Data'!$E$13,0,10*ROW('Hygiene Data'!E80)))</f>
        <v/>
      </c>
      <c r="DU86" s="379" t="str">
        <f ca="1">+IF(OFFSET('Hygiene Data'!$F$11,0,10*ROW('Hygiene Data'!F80))="","",OFFSET('Hygiene Data'!$F$11,0,10*ROW('Hygiene Data'!F80)))</f>
        <v/>
      </c>
      <c r="DV86" s="379" t="str">
        <f ca="1">+IF(OFFSET('Hygiene Data'!$F$12,0,10*ROW('Hygiene Data'!F80))="","",OFFSET('Hygiene Data'!$F$12,0,10*ROW('Hygiene Data'!F80)))</f>
        <v/>
      </c>
      <c r="DW86" s="379" t="str">
        <f ca="1">+IF(OFFSET('Hygiene Data'!$F$13,0,10*ROW('Hygiene Data'!F80))="","",OFFSET('Hygiene Data'!$F$13,0,10*ROW('Hygiene Data'!F80)))</f>
        <v/>
      </c>
      <c r="DX86" s="379" t="str">
        <f ca="1">+IF(OFFSET('Hygiene Data'!$G$11,0,10*ROW('Hygiene Data'!G80))="","",OFFSET('Hygiene Data'!$G$11,0,10*ROW('Hygiene Data'!G80)))</f>
        <v/>
      </c>
      <c r="DY86" s="379" t="str">
        <f ca="1">+IF(OFFSET('Hygiene Data'!$G$12,0,10*ROW('Hygiene Data'!G80))="","",OFFSET('Hygiene Data'!$G$12,0,10*ROW('Hygiene Data'!G80)))</f>
        <v/>
      </c>
      <c r="DZ86" s="379" t="str">
        <f ca="1">+IF(OFFSET('Hygiene Data'!$G$13,0,10*ROW('Hygiene Data'!G80))="","",OFFSET('Hygiene Data'!$G$13,0,10*ROW('Hygiene Data'!G80)))</f>
        <v/>
      </c>
      <c r="EA86" s="379" t="str">
        <f ca="1">+IF(OFFSET('Hygiene Data'!$H$11,0,10*ROW('Hygiene Data'!H80))="","",OFFSET('Hygiene Data'!$H$11,0,10*ROW('Hygiene Data'!H80)))</f>
        <v/>
      </c>
      <c r="EB86" s="379" t="str">
        <f ca="1">+IF(OFFSET('Hygiene Data'!$H$12,0,10*ROW('Hygiene Data'!H80))="","",OFFSET('Hygiene Data'!$H$12,0,10*ROW('Hygiene Data'!H80)))</f>
        <v/>
      </c>
      <c r="EC86" s="379" t="str">
        <f ca="1">+IF(OFFSET('Hygiene Data'!$H$13,0,10*ROW('Hygiene Data'!H80))="","",OFFSET('Hygiene Data'!$H$13,0,10*ROW('Hygiene Data'!H80)))</f>
        <v/>
      </c>
      <c r="ED86" s="379" t="str">
        <f ca="1">+IF(OFFSET('Hygiene Data'!$I$11,0,10*ROW('Hygiene Data'!I80))="","",OFFSET('Hygiene Data'!$I$11,0,10*ROW('Hygiene Data'!I80)))</f>
        <v/>
      </c>
      <c r="EE86" s="379" t="str">
        <f ca="1">+IF(OFFSET('Hygiene Data'!$I$12,0,10*ROW('Hygiene Data'!I80))="","",OFFSET('Hygiene Data'!$I$12,0,10*ROW('Hygiene Data'!I80)))</f>
        <v/>
      </c>
      <c r="EF86" s="379" t="str">
        <f ca="1">+IF(OFFSET('Hygiene Data'!$I$13,0,10*ROW('Hygiene Data'!I80))="","",OFFSET('Hygiene Data'!$I$13,0,10*ROW('Hygiene Data'!I80)))</f>
        <v/>
      </c>
    </row>
    <row r="87" spans="1:136" x14ac:dyDescent="0.25">
      <c r="A87" s="488" t="str">
        <f ca="1">+IF(OFFSET('Water Data'!$B$2,0,10*ROW('Water Data'!E81))="","",OFFSET('Water Data'!$B$2,0,10*ROW('Water Data'!E81)))</f>
        <v/>
      </c>
      <c r="B87" s="48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5" t="str">
        <f t="shared" ca="1" si="1"/>
        <v/>
      </c>
      <c r="D87" s="51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9" t="str">
        <f ca="1">+IF(OFFSET('Water Data'!$D$27,0,10*ROW('Water Data'!D81))="","",OFFSET('Water Data'!$D$27,0,10*ROW('Water Data'!D81)))</f>
        <v/>
      </c>
      <c r="BT87" s="379" t="str">
        <f ca="1">+IF(OFFSET('Water Data'!$D$28,0,10*ROW('Water Data'!D81))="","",OFFSET('Water Data'!$D$28,0,10*ROW('Water Data'!D81)))</f>
        <v/>
      </c>
      <c r="BU87" s="379" t="str">
        <f ca="1">+IF(OFFSET('Water Data'!$D$29,0,10*ROW('Water Data'!D81))="","",OFFSET('Water Data'!$D$29,0,10*ROW('Water Data'!D81)))</f>
        <v/>
      </c>
      <c r="BV87" s="379" t="str">
        <f ca="1">+IF(OFFSET('Water Data'!$E$27,0,10*ROW('Water Data'!E81))="","",OFFSET('Water Data'!$E$27,0,10*ROW('Water Data'!E81)))</f>
        <v/>
      </c>
      <c r="BW87" s="379" t="str">
        <f ca="1">+IF(OFFSET('Water Data'!$E$28,0,10*ROW('Water Data'!E81))="","",OFFSET('Water Data'!$E$28,0,10*ROW('Water Data'!E81)))</f>
        <v/>
      </c>
      <c r="BX87" s="379" t="str">
        <f ca="1">+IF(OFFSET('Water Data'!$E$29,0,10*ROW('Water Data'!E81))="","",OFFSET('Water Data'!$E$29,0,10*ROW('Water Data'!E81)))</f>
        <v/>
      </c>
      <c r="BY87" s="379" t="str">
        <f ca="1">+IF(OFFSET('Water Data'!$F$27,0,10*ROW('Water Data'!F81))="","",OFFSET('Water Data'!$F$27,0,10*ROW('Water Data'!F81)))</f>
        <v/>
      </c>
      <c r="BZ87" s="379" t="str">
        <f ca="1">+IF(OFFSET('Water Data'!$F$28,0,10*ROW('Water Data'!F81))="","",OFFSET('Water Data'!$F$28,0,10*ROW('Water Data'!F81)))</f>
        <v/>
      </c>
      <c r="CA87" s="379" t="str">
        <f ca="1">+IF(OFFSET('Water Data'!$F$29,0,10*ROW('Water Data'!F81))="","",OFFSET('Water Data'!$F$29,0,10*ROW('Water Data'!F81)))</f>
        <v/>
      </c>
      <c r="CB87" s="379" t="str">
        <f ca="1">+IF(OFFSET('Water Data'!$G$27,0,10*ROW('Water Data'!G81))="","",OFFSET('Water Data'!$G$27,0,10*ROW('Water Data'!G81)))</f>
        <v/>
      </c>
      <c r="CC87" s="379" t="str">
        <f ca="1">+IF(OFFSET('Water Data'!$G$28,0,10*ROW('Water Data'!G81))="","",OFFSET('Water Data'!$G$28,0,10*ROW('Water Data'!G81)))</f>
        <v/>
      </c>
      <c r="CD87" s="379" t="str">
        <f ca="1">+IF(OFFSET('Water Data'!$G$29,0,10*ROW('Water Data'!G81))="","",OFFSET('Water Data'!$G$29,0,10*ROW('Water Data'!G81)))</f>
        <v/>
      </c>
      <c r="CE87" s="379" t="str">
        <f ca="1">+IF(OFFSET('Water Data'!$H$27,0,10*ROW('Water Data'!H81))="","",OFFSET('Water Data'!$H$27,0,10*ROW('Water Data'!H81)))</f>
        <v/>
      </c>
      <c r="CF87" s="379" t="str">
        <f ca="1">+IF(OFFSET('Water Data'!$H$28,0,10*ROW('Water Data'!H81))="","",OFFSET('Water Data'!$H$28,0,10*ROW('Water Data'!H81)))</f>
        <v/>
      </c>
      <c r="CG87" s="379" t="str">
        <f ca="1">+IF(OFFSET('Water Data'!$H$29,0,10*ROW('Water Data'!H81))="","",OFFSET('Water Data'!$H$29,0,10*ROW('Water Data'!H81)))</f>
        <v/>
      </c>
      <c r="CH87" s="379" t="str">
        <f ca="1">+IF(OFFSET('Water Data'!$I$27,0,10*ROW('Water Data'!I81))="","",OFFSET('Water Data'!$I$27,0,10*ROW('Water Data'!I81)))</f>
        <v/>
      </c>
      <c r="CI87" s="379" t="str">
        <f ca="1">+IF(OFFSET('Water Data'!$I$28,0,10*ROW('Water Data'!I81))="","",OFFSET('Water Data'!$I$28,0,10*ROW('Water Data'!I81)))</f>
        <v/>
      </c>
      <c r="CJ87" s="379" t="str">
        <f ca="1">+IF(OFFSET('Water Data'!$I$29,0,10*ROW('Water Data'!I81))="","",OFFSET('Water Data'!$I$29,0,10*ROW('Water Data'!I81)))</f>
        <v/>
      </c>
      <c r="CK87" s="379" t="str">
        <f ca="1">+IF(OFFSET('Sanitation Data'!$D$28,0,10*ROW('Sanitation Data'!D81))="","",OFFSET('Sanitation Data'!$D$28,0,10*ROW('Sanitation Data'!D81)))</f>
        <v/>
      </c>
      <c r="CL87" s="379" t="str">
        <f ca="1">+IF(OFFSET('Sanitation Data'!$D$29,0,10*ROW('Sanitation Data'!D81))="","",OFFSET('Sanitation Data'!$D$29,0,10*ROW('Sanitation Data'!D81)))</f>
        <v/>
      </c>
      <c r="CM87" s="379" t="str">
        <f ca="1">+IF(OFFSET('Sanitation Data'!$D$30,0,10*ROW('Sanitation Data'!D81))="","",OFFSET('Sanitation Data'!$D$30,0,10*ROW('Sanitation Data'!D81)))</f>
        <v/>
      </c>
      <c r="CN87" s="379" t="str">
        <f ca="1">+IF(OFFSET('Sanitation Data'!$D$31,0,10*ROW('Sanitation Data'!D81))="","",OFFSET('Sanitation Data'!$D$31,0,10*ROW('Sanitation Data'!D81)))</f>
        <v/>
      </c>
      <c r="CO87" s="379" t="str">
        <f ca="1">+IF(OFFSET('Sanitation Data'!$D$32,0,10*ROW('Sanitation Data'!D81))="","",OFFSET('Sanitation Data'!$D$32,0,10*ROW('Sanitation Data'!D81)))</f>
        <v/>
      </c>
      <c r="CP87" s="379" t="str">
        <f ca="1">+IF(OFFSET('Sanitation Data'!$E$28,0,10*ROW('Sanitation Data'!E81))="","",OFFSET('Sanitation Data'!$E$28,0,10*ROW('Sanitation Data'!E81)))</f>
        <v/>
      </c>
      <c r="CQ87" s="379" t="str">
        <f ca="1">+IF(OFFSET('Sanitation Data'!$E$29,0,10*ROW('Sanitation Data'!E81))="","",OFFSET('Sanitation Data'!$E$29,0,10*ROW('Sanitation Data'!E81)))</f>
        <v/>
      </c>
      <c r="CR87" s="379" t="str">
        <f ca="1">+IF(OFFSET('Sanitation Data'!$E$30,0,10*ROW('Sanitation Data'!E81))="","",OFFSET('Sanitation Data'!$E$30,0,10*ROW('Sanitation Data'!E81)))</f>
        <v/>
      </c>
      <c r="CS87" s="379" t="str">
        <f ca="1">+IF(OFFSET('Sanitation Data'!$E$31,0,10*ROW('Sanitation Data'!E81))="","",OFFSET('Sanitation Data'!$E$31,0,10*ROW('Sanitation Data'!E81)))</f>
        <v/>
      </c>
      <c r="CT87" s="379" t="str">
        <f ca="1">+IF(OFFSET('Sanitation Data'!$E$32,0,10*ROW('Sanitation Data'!E81))="","",OFFSET('Sanitation Data'!$E$32,0,10*ROW('Sanitation Data'!E81)))</f>
        <v/>
      </c>
      <c r="CU87" s="379" t="str">
        <f ca="1">+IF(OFFSET('Sanitation Data'!$F$28,0,10*ROW('Sanitation Data'!F81))="","",OFFSET('Sanitation Data'!$F$28,0,10*ROW('Sanitation Data'!F81)))</f>
        <v/>
      </c>
      <c r="CV87" s="379" t="str">
        <f ca="1">+IF(OFFSET('Sanitation Data'!$F$29,0,10*ROW('Sanitation Data'!F81))="","",OFFSET('Sanitation Data'!$F$29,0,10*ROW('Sanitation Data'!F81)))</f>
        <v/>
      </c>
      <c r="CW87" s="379" t="str">
        <f ca="1">+IF(OFFSET('Sanitation Data'!$F$30,0,10*ROW('Sanitation Data'!F81))="","",OFFSET('Sanitation Data'!$F$30,0,10*ROW('Sanitation Data'!F81)))</f>
        <v/>
      </c>
      <c r="CX87" s="379" t="str">
        <f ca="1">+IF(OFFSET('Sanitation Data'!$F$31,0,10*ROW('Sanitation Data'!F81))="","",OFFSET('Sanitation Data'!$F$31,0,10*ROW('Sanitation Data'!F81)))</f>
        <v/>
      </c>
      <c r="CY87" s="379" t="str">
        <f ca="1">+IF(OFFSET('Sanitation Data'!$F$32,0,10*ROW('Sanitation Data'!F81))="","",OFFSET('Sanitation Data'!$F$32,0,10*ROW('Sanitation Data'!F81)))</f>
        <v/>
      </c>
      <c r="CZ87" s="379" t="str">
        <f ca="1">+IF(OFFSET('Sanitation Data'!$G$28,0,10*ROW('Sanitation Data'!G81))="","",OFFSET('Sanitation Data'!$G$28,0,10*ROW('Sanitation Data'!G81)))</f>
        <v/>
      </c>
      <c r="DA87" s="379" t="str">
        <f ca="1">+IF(OFFSET('Sanitation Data'!$G$29,0,10*ROW('Sanitation Data'!G81))="","",OFFSET('Sanitation Data'!$G$29,0,10*ROW('Sanitation Data'!G81)))</f>
        <v/>
      </c>
      <c r="DB87" s="379" t="str">
        <f ca="1">+IF(OFFSET('Sanitation Data'!$G$30,0,10*ROW('Sanitation Data'!G81))="","",OFFSET('Sanitation Data'!$G$30,0,10*ROW('Sanitation Data'!G81)))</f>
        <v/>
      </c>
      <c r="DC87" s="379" t="str">
        <f ca="1">+IF(OFFSET('Sanitation Data'!$G$31,0,10*ROW('Sanitation Data'!G81))="","",OFFSET('Sanitation Data'!$G$31,0,10*ROW('Sanitation Data'!G81)))</f>
        <v/>
      </c>
      <c r="DD87" s="379" t="str">
        <f ca="1">+IF(OFFSET('Sanitation Data'!$G$32,0,10*ROW('Sanitation Data'!G81))="","",OFFSET('Sanitation Data'!$G$32,0,10*ROW('Sanitation Data'!G81)))</f>
        <v/>
      </c>
      <c r="DE87" s="379" t="str">
        <f ca="1">+IF(OFFSET('Sanitation Data'!$H$28,0,10*ROW('Sanitation Data'!H81))="","",OFFSET('Sanitation Data'!$H$28,0,10*ROW('Sanitation Data'!H81)))</f>
        <v/>
      </c>
      <c r="DF87" s="379" t="str">
        <f ca="1">+IF(OFFSET('Sanitation Data'!$H$29,0,10*ROW('Sanitation Data'!H81))="","",OFFSET('Sanitation Data'!$H$29,0,10*ROW('Sanitation Data'!H81)))</f>
        <v/>
      </c>
      <c r="DG87" s="379" t="str">
        <f ca="1">+IF(OFFSET('Sanitation Data'!$H$30,0,10*ROW('Sanitation Data'!H81))="","",OFFSET('Sanitation Data'!$H$30,0,10*ROW('Sanitation Data'!H81)))</f>
        <v/>
      </c>
      <c r="DH87" s="379" t="str">
        <f ca="1">+IF(OFFSET('Sanitation Data'!$H$31,0,10*ROW('Sanitation Data'!H81))="","",OFFSET('Sanitation Data'!$H$31,0,10*ROW('Sanitation Data'!H81)))</f>
        <v/>
      </c>
      <c r="DI87" s="379" t="str">
        <f ca="1">+IF(OFFSET('Sanitation Data'!$H$32,0,10*ROW('Sanitation Data'!H81))="","",OFFSET('Sanitation Data'!$H$32,0,10*ROW('Sanitation Data'!H81)))</f>
        <v/>
      </c>
      <c r="DJ87" s="379" t="str">
        <f ca="1">+IF(OFFSET('Sanitation Data'!$I$28,0,10*ROW('Sanitation Data'!I81))="","",OFFSET('Sanitation Data'!$I$28,0,10*ROW('Sanitation Data'!I81)))</f>
        <v/>
      </c>
      <c r="DK87" s="379" t="str">
        <f ca="1">+IF(OFFSET('Sanitation Data'!$I$29,0,10*ROW('Sanitation Data'!I81))="","",OFFSET('Sanitation Data'!$I$29,0,10*ROW('Sanitation Data'!I81)))</f>
        <v/>
      </c>
      <c r="DL87" s="379" t="str">
        <f ca="1">+IF(OFFSET('Sanitation Data'!$I$30,0,10*ROW('Sanitation Data'!I81))="","",OFFSET('Sanitation Data'!$I$30,0,10*ROW('Sanitation Data'!I81)))</f>
        <v/>
      </c>
      <c r="DM87" s="379" t="str">
        <f ca="1">+IF(OFFSET('Sanitation Data'!$I$31,0,10*ROW('Sanitation Data'!I81))="","",OFFSET('Sanitation Data'!$I$31,0,10*ROW('Sanitation Data'!I81)))</f>
        <v/>
      </c>
      <c r="DN87" s="379" t="str">
        <f ca="1">+IF(OFFSET('Sanitation Data'!$I$32,0,10*ROW('Sanitation Data'!I81))="","",OFFSET('Sanitation Data'!$I$32,0,10*ROW('Sanitation Data'!I81)))</f>
        <v/>
      </c>
      <c r="DO87" s="379" t="str">
        <f ca="1">+IF(OFFSET('Hygiene Data'!$D$11,0,10*ROW('Hygiene Data'!D81))="","",OFFSET('Hygiene Data'!$D$11,0,10*ROW('Hygiene Data'!D81)))</f>
        <v/>
      </c>
      <c r="DP87" s="379" t="str">
        <f ca="1">+IF(OFFSET('Hygiene Data'!$D$12,0,10*ROW('Hygiene Data'!D81))="","",OFFSET('Hygiene Data'!$D$12,0,10*ROW('Hygiene Data'!D81)))</f>
        <v/>
      </c>
      <c r="DQ87" s="379" t="str">
        <f ca="1">+IF(OFFSET('Hygiene Data'!$D$13,0,10*ROW('Hygiene Data'!D81))="","",OFFSET('Hygiene Data'!$D$13,0,10*ROW('Hygiene Data'!D81)))</f>
        <v/>
      </c>
      <c r="DR87" s="379" t="str">
        <f ca="1">+IF(OFFSET('Hygiene Data'!$E$11,0,10*ROW('Hygiene Data'!E81))="","",OFFSET('Hygiene Data'!$E$11,0,10*ROW('Hygiene Data'!E81)))</f>
        <v/>
      </c>
      <c r="DS87" s="379" t="str">
        <f ca="1">+IF(OFFSET('Hygiene Data'!$E$12,0,10*ROW('Hygiene Data'!E81))="","",OFFSET('Hygiene Data'!$E$12,0,10*ROW('Hygiene Data'!E81)))</f>
        <v/>
      </c>
      <c r="DT87" s="379" t="str">
        <f ca="1">+IF(OFFSET('Hygiene Data'!$E$13,0,10*ROW('Hygiene Data'!E81))="","",OFFSET('Hygiene Data'!$E$13,0,10*ROW('Hygiene Data'!E81)))</f>
        <v/>
      </c>
      <c r="DU87" s="379" t="str">
        <f ca="1">+IF(OFFSET('Hygiene Data'!$F$11,0,10*ROW('Hygiene Data'!F81))="","",OFFSET('Hygiene Data'!$F$11,0,10*ROW('Hygiene Data'!F81)))</f>
        <v/>
      </c>
      <c r="DV87" s="379" t="str">
        <f ca="1">+IF(OFFSET('Hygiene Data'!$F$12,0,10*ROW('Hygiene Data'!F81))="","",OFFSET('Hygiene Data'!$F$12,0,10*ROW('Hygiene Data'!F81)))</f>
        <v/>
      </c>
      <c r="DW87" s="379" t="str">
        <f ca="1">+IF(OFFSET('Hygiene Data'!$F$13,0,10*ROW('Hygiene Data'!F81))="","",OFFSET('Hygiene Data'!$F$13,0,10*ROW('Hygiene Data'!F81)))</f>
        <v/>
      </c>
      <c r="DX87" s="379" t="str">
        <f ca="1">+IF(OFFSET('Hygiene Data'!$G$11,0,10*ROW('Hygiene Data'!G81))="","",OFFSET('Hygiene Data'!$G$11,0,10*ROW('Hygiene Data'!G81)))</f>
        <v/>
      </c>
      <c r="DY87" s="379" t="str">
        <f ca="1">+IF(OFFSET('Hygiene Data'!$G$12,0,10*ROW('Hygiene Data'!G81))="","",OFFSET('Hygiene Data'!$G$12,0,10*ROW('Hygiene Data'!G81)))</f>
        <v/>
      </c>
      <c r="DZ87" s="379" t="str">
        <f ca="1">+IF(OFFSET('Hygiene Data'!$G$13,0,10*ROW('Hygiene Data'!G81))="","",OFFSET('Hygiene Data'!$G$13,0,10*ROW('Hygiene Data'!G81)))</f>
        <v/>
      </c>
      <c r="EA87" s="379" t="str">
        <f ca="1">+IF(OFFSET('Hygiene Data'!$H$11,0,10*ROW('Hygiene Data'!H81))="","",OFFSET('Hygiene Data'!$H$11,0,10*ROW('Hygiene Data'!H81)))</f>
        <v/>
      </c>
      <c r="EB87" s="379" t="str">
        <f ca="1">+IF(OFFSET('Hygiene Data'!$H$12,0,10*ROW('Hygiene Data'!H81))="","",OFFSET('Hygiene Data'!$H$12,0,10*ROW('Hygiene Data'!H81)))</f>
        <v/>
      </c>
      <c r="EC87" s="379" t="str">
        <f ca="1">+IF(OFFSET('Hygiene Data'!$H$13,0,10*ROW('Hygiene Data'!H81))="","",OFFSET('Hygiene Data'!$H$13,0,10*ROW('Hygiene Data'!H81)))</f>
        <v/>
      </c>
      <c r="ED87" s="379" t="str">
        <f ca="1">+IF(OFFSET('Hygiene Data'!$I$11,0,10*ROW('Hygiene Data'!I81))="","",OFFSET('Hygiene Data'!$I$11,0,10*ROW('Hygiene Data'!I81)))</f>
        <v/>
      </c>
      <c r="EE87" s="379" t="str">
        <f ca="1">+IF(OFFSET('Hygiene Data'!$I$12,0,10*ROW('Hygiene Data'!I81))="","",OFFSET('Hygiene Data'!$I$12,0,10*ROW('Hygiene Data'!I81)))</f>
        <v/>
      </c>
      <c r="EF87" s="379" t="str">
        <f ca="1">+IF(OFFSET('Hygiene Data'!$I$13,0,10*ROW('Hygiene Data'!I81))="","",OFFSET('Hygiene Data'!$I$13,0,10*ROW('Hygiene Data'!I81)))</f>
        <v/>
      </c>
    </row>
    <row r="88" spans="1:136" x14ac:dyDescent="0.25">
      <c r="A88" s="488" t="str">
        <f ca="1">+IF(OFFSET('Water Data'!$B$2,0,10*ROW('Water Data'!E82))="","",OFFSET('Water Data'!$B$2,0,10*ROW('Water Data'!E82)))</f>
        <v/>
      </c>
      <c r="B88" s="48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5" t="str">
        <f t="shared" ca="1" si="1"/>
        <v/>
      </c>
      <c r="D88" s="51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9" t="str">
        <f ca="1">+IF(OFFSET('Water Data'!$D$27,0,10*ROW('Water Data'!D82))="","",OFFSET('Water Data'!$D$27,0,10*ROW('Water Data'!D82)))</f>
        <v/>
      </c>
      <c r="BT88" s="379" t="str">
        <f ca="1">+IF(OFFSET('Water Data'!$D$28,0,10*ROW('Water Data'!D82))="","",OFFSET('Water Data'!$D$28,0,10*ROW('Water Data'!D82)))</f>
        <v/>
      </c>
      <c r="BU88" s="379" t="str">
        <f ca="1">+IF(OFFSET('Water Data'!$D$29,0,10*ROW('Water Data'!D82))="","",OFFSET('Water Data'!$D$29,0,10*ROW('Water Data'!D82)))</f>
        <v/>
      </c>
      <c r="BV88" s="379" t="str">
        <f ca="1">+IF(OFFSET('Water Data'!$E$27,0,10*ROW('Water Data'!E82))="","",OFFSET('Water Data'!$E$27,0,10*ROW('Water Data'!E82)))</f>
        <v/>
      </c>
      <c r="BW88" s="379" t="str">
        <f ca="1">+IF(OFFSET('Water Data'!$E$28,0,10*ROW('Water Data'!E82))="","",OFFSET('Water Data'!$E$28,0,10*ROW('Water Data'!E82)))</f>
        <v/>
      </c>
      <c r="BX88" s="379" t="str">
        <f ca="1">+IF(OFFSET('Water Data'!$E$29,0,10*ROW('Water Data'!E82))="","",OFFSET('Water Data'!$E$29,0,10*ROW('Water Data'!E82)))</f>
        <v/>
      </c>
      <c r="BY88" s="379" t="str">
        <f ca="1">+IF(OFFSET('Water Data'!$F$27,0,10*ROW('Water Data'!F82))="","",OFFSET('Water Data'!$F$27,0,10*ROW('Water Data'!F82)))</f>
        <v/>
      </c>
      <c r="BZ88" s="379" t="str">
        <f ca="1">+IF(OFFSET('Water Data'!$F$28,0,10*ROW('Water Data'!F82))="","",OFFSET('Water Data'!$F$28,0,10*ROW('Water Data'!F82)))</f>
        <v/>
      </c>
      <c r="CA88" s="379" t="str">
        <f ca="1">+IF(OFFSET('Water Data'!$F$29,0,10*ROW('Water Data'!F82))="","",OFFSET('Water Data'!$F$29,0,10*ROW('Water Data'!F82)))</f>
        <v/>
      </c>
      <c r="CB88" s="379" t="str">
        <f ca="1">+IF(OFFSET('Water Data'!$G$27,0,10*ROW('Water Data'!G82))="","",OFFSET('Water Data'!$G$27,0,10*ROW('Water Data'!G82)))</f>
        <v/>
      </c>
      <c r="CC88" s="379" t="str">
        <f ca="1">+IF(OFFSET('Water Data'!$G$28,0,10*ROW('Water Data'!G82))="","",OFFSET('Water Data'!$G$28,0,10*ROW('Water Data'!G82)))</f>
        <v/>
      </c>
      <c r="CD88" s="379" t="str">
        <f ca="1">+IF(OFFSET('Water Data'!$G$29,0,10*ROW('Water Data'!G82))="","",OFFSET('Water Data'!$G$29,0,10*ROW('Water Data'!G82)))</f>
        <v/>
      </c>
      <c r="CE88" s="379" t="str">
        <f ca="1">+IF(OFFSET('Water Data'!$H$27,0,10*ROW('Water Data'!H82))="","",OFFSET('Water Data'!$H$27,0,10*ROW('Water Data'!H82)))</f>
        <v/>
      </c>
      <c r="CF88" s="379" t="str">
        <f ca="1">+IF(OFFSET('Water Data'!$H$28,0,10*ROW('Water Data'!H82))="","",OFFSET('Water Data'!$H$28,0,10*ROW('Water Data'!H82)))</f>
        <v/>
      </c>
      <c r="CG88" s="379" t="str">
        <f ca="1">+IF(OFFSET('Water Data'!$H$29,0,10*ROW('Water Data'!H82))="","",OFFSET('Water Data'!$H$29,0,10*ROW('Water Data'!H82)))</f>
        <v/>
      </c>
      <c r="CH88" s="379" t="str">
        <f ca="1">+IF(OFFSET('Water Data'!$I$27,0,10*ROW('Water Data'!I82))="","",OFFSET('Water Data'!$I$27,0,10*ROW('Water Data'!I82)))</f>
        <v/>
      </c>
      <c r="CI88" s="379" t="str">
        <f ca="1">+IF(OFFSET('Water Data'!$I$28,0,10*ROW('Water Data'!I82))="","",OFFSET('Water Data'!$I$28,0,10*ROW('Water Data'!I82)))</f>
        <v/>
      </c>
      <c r="CJ88" s="379" t="str">
        <f ca="1">+IF(OFFSET('Water Data'!$I$29,0,10*ROW('Water Data'!I82))="","",OFFSET('Water Data'!$I$29,0,10*ROW('Water Data'!I82)))</f>
        <v/>
      </c>
      <c r="CK88" s="379" t="str">
        <f ca="1">+IF(OFFSET('Sanitation Data'!$D$28,0,10*ROW('Sanitation Data'!D82))="","",OFFSET('Sanitation Data'!$D$28,0,10*ROW('Sanitation Data'!D82)))</f>
        <v/>
      </c>
      <c r="CL88" s="379" t="str">
        <f ca="1">+IF(OFFSET('Sanitation Data'!$D$29,0,10*ROW('Sanitation Data'!D82))="","",OFFSET('Sanitation Data'!$D$29,0,10*ROW('Sanitation Data'!D82)))</f>
        <v/>
      </c>
      <c r="CM88" s="379" t="str">
        <f ca="1">+IF(OFFSET('Sanitation Data'!$D$30,0,10*ROW('Sanitation Data'!D82))="","",OFFSET('Sanitation Data'!$D$30,0,10*ROW('Sanitation Data'!D82)))</f>
        <v/>
      </c>
      <c r="CN88" s="379" t="str">
        <f ca="1">+IF(OFFSET('Sanitation Data'!$D$31,0,10*ROW('Sanitation Data'!D82))="","",OFFSET('Sanitation Data'!$D$31,0,10*ROW('Sanitation Data'!D82)))</f>
        <v/>
      </c>
      <c r="CO88" s="379" t="str">
        <f ca="1">+IF(OFFSET('Sanitation Data'!$D$32,0,10*ROW('Sanitation Data'!D82))="","",OFFSET('Sanitation Data'!$D$32,0,10*ROW('Sanitation Data'!D82)))</f>
        <v/>
      </c>
      <c r="CP88" s="379" t="str">
        <f ca="1">+IF(OFFSET('Sanitation Data'!$E$28,0,10*ROW('Sanitation Data'!E82))="","",OFFSET('Sanitation Data'!$E$28,0,10*ROW('Sanitation Data'!E82)))</f>
        <v/>
      </c>
      <c r="CQ88" s="379" t="str">
        <f ca="1">+IF(OFFSET('Sanitation Data'!$E$29,0,10*ROW('Sanitation Data'!E82))="","",OFFSET('Sanitation Data'!$E$29,0,10*ROW('Sanitation Data'!E82)))</f>
        <v/>
      </c>
      <c r="CR88" s="379" t="str">
        <f ca="1">+IF(OFFSET('Sanitation Data'!$E$30,0,10*ROW('Sanitation Data'!E82))="","",OFFSET('Sanitation Data'!$E$30,0,10*ROW('Sanitation Data'!E82)))</f>
        <v/>
      </c>
      <c r="CS88" s="379" t="str">
        <f ca="1">+IF(OFFSET('Sanitation Data'!$E$31,0,10*ROW('Sanitation Data'!E82))="","",OFFSET('Sanitation Data'!$E$31,0,10*ROW('Sanitation Data'!E82)))</f>
        <v/>
      </c>
      <c r="CT88" s="379" t="str">
        <f ca="1">+IF(OFFSET('Sanitation Data'!$E$32,0,10*ROW('Sanitation Data'!E82))="","",OFFSET('Sanitation Data'!$E$32,0,10*ROW('Sanitation Data'!E82)))</f>
        <v/>
      </c>
      <c r="CU88" s="379" t="str">
        <f ca="1">+IF(OFFSET('Sanitation Data'!$F$28,0,10*ROW('Sanitation Data'!F82))="","",OFFSET('Sanitation Data'!$F$28,0,10*ROW('Sanitation Data'!F82)))</f>
        <v/>
      </c>
      <c r="CV88" s="379" t="str">
        <f ca="1">+IF(OFFSET('Sanitation Data'!$F$29,0,10*ROW('Sanitation Data'!F82))="","",OFFSET('Sanitation Data'!$F$29,0,10*ROW('Sanitation Data'!F82)))</f>
        <v/>
      </c>
      <c r="CW88" s="379" t="str">
        <f ca="1">+IF(OFFSET('Sanitation Data'!$F$30,0,10*ROW('Sanitation Data'!F82))="","",OFFSET('Sanitation Data'!$F$30,0,10*ROW('Sanitation Data'!F82)))</f>
        <v/>
      </c>
      <c r="CX88" s="379" t="str">
        <f ca="1">+IF(OFFSET('Sanitation Data'!$F$31,0,10*ROW('Sanitation Data'!F82))="","",OFFSET('Sanitation Data'!$F$31,0,10*ROW('Sanitation Data'!F82)))</f>
        <v/>
      </c>
      <c r="CY88" s="379" t="str">
        <f ca="1">+IF(OFFSET('Sanitation Data'!$F$32,0,10*ROW('Sanitation Data'!F82))="","",OFFSET('Sanitation Data'!$F$32,0,10*ROW('Sanitation Data'!F82)))</f>
        <v/>
      </c>
      <c r="CZ88" s="379" t="str">
        <f ca="1">+IF(OFFSET('Sanitation Data'!$G$28,0,10*ROW('Sanitation Data'!G82))="","",OFFSET('Sanitation Data'!$G$28,0,10*ROW('Sanitation Data'!G82)))</f>
        <v/>
      </c>
      <c r="DA88" s="379" t="str">
        <f ca="1">+IF(OFFSET('Sanitation Data'!$G$29,0,10*ROW('Sanitation Data'!G82))="","",OFFSET('Sanitation Data'!$G$29,0,10*ROW('Sanitation Data'!G82)))</f>
        <v/>
      </c>
      <c r="DB88" s="379" t="str">
        <f ca="1">+IF(OFFSET('Sanitation Data'!$G$30,0,10*ROW('Sanitation Data'!G82))="","",OFFSET('Sanitation Data'!$G$30,0,10*ROW('Sanitation Data'!G82)))</f>
        <v/>
      </c>
      <c r="DC88" s="379" t="str">
        <f ca="1">+IF(OFFSET('Sanitation Data'!$G$31,0,10*ROW('Sanitation Data'!G82))="","",OFFSET('Sanitation Data'!$G$31,0,10*ROW('Sanitation Data'!G82)))</f>
        <v/>
      </c>
      <c r="DD88" s="379" t="str">
        <f ca="1">+IF(OFFSET('Sanitation Data'!$G$32,0,10*ROW('Sanitation Data'!G82))="","",OFFSET('Sanitation Data'!$G$32,0,10*ROW('Sanitation Data'!G82)))</f>
        <v/>
      </c>
      <c r="DE88" s="379" t="str">
        <f ca="1">+IF(OFFSET('Sanitation Data'!$H$28,0,10*ROW('Sanitation Data'!H82))="","",OFFSET('Sanitation Data'!$H$28,0,10*ROW('Sanitation Data'!H82)))</f>
        <v/>
      </c>
      <c r="DF88" s="379" t="str">
        <f ca="1">+IF(OFFSET('Sanitation Data'!$H$29,0,10*ROW('Sanitation Data'!H82))="","",OFFSET('Sanitation Data'!$H$29,0,10*ROW('Sanitation Data'!H82)))</f>
        <v/>
      </c>
      <c r="DG88" s="379" t="str">
        <f ca="1">+IF(OFFSET('Sanitation Data'!$H$30,0,10*ROW('Sanitation Data'!H82))="","",OFFSET('Sanitation Data'!$H$30,0,10*ROW('Sanitation Data'!H82)))</f>
        <v/>
      </c>
      <c r="DH88" s="379" t="str">
        <f ca="1">+IF(OFFSET('Sanitation Data'!$H$31,0,10*ROW('Sanitation Data'!H82))="","",OFFSET('Sanitation Data'!$H$31,0,10*ROW('Sanitation Data'!H82)))</f>
        <v/>
      </c>
      <c r="DI88" s="379" t="str">
        <f ca="1">+IF(OFFSET('Sanitation Data'!$H$32,0,10*ROW('Sanitation Data'!H82))="","",OFFSET('Sanitation Data'!$H$32,0,10*ROW('Sanitation Data'!H82)))</f>
        <v/>
      </c>
      <c r="DJ88" s="379" t="str">
        <f ca="1">+IF(OFFSET('Sanitation Data'!$I$28,0,10*ROW('Sanitation Data'!I82))="","",OFFSET('Sanitation Data'!$I$28,0,10*ROW('Sanitation Data'!I82)))</f>
        <v/>
      </c>
      <c r="DK88" s="379" t="str">
        <f ca="1">+IF(OFFSET('Sanitation Data'!$I$29,0,10*ROW('Sanitation Data'!I82))="","",OFFSET('Sanitation Data'!$I$29,0,10*ROW('Sanitation Data'!I82)))</f>
        <v/>
      </c>
      <c r="DL88" s="379" t="str">
        <f ca="1">+IF(OFFSET('Sanitation Data'!$I$30,0,10*ROW('Sanitation Data'!I82))="","",OFFSET('Sanitation Data'!$I$30,0,10*ROW('Sanitation Data'!I82)))</f>
        <v/>
      </c>
      <c r="DM88" s="379" t="str">
        <f ca="1">+IF(OFFSET('Sanitation Data'!$I$31,0,10*ROW('Sanitation Data'!I82))="","",OFFSET('Sanitation Data'!$I$31,0,10*ROW('Sanitation Data'!I82)))</f>
        <v/>
      </c>
      <c r="DN88" s="379" t="str">
        <f ca="1">+IF(OFFSET('Sanitation Data'!$I$32,0,10*ROW('Sanitation Data'!I82))="","",OFFSET('Sanitation Data'!$I$32,0,10*ROW('Sanitation Data'!I82)))</f>
        <v/>
      </c>
      <c r="DO88" s="379" t="str">
        <f ca="1">+IF(OFFSET('Hygiene Data'!$D$11,0,10*ROW('Hygiene Data'!D82))="","",OFFSET('Hygiene Data'!$D$11,0,10*ROW('Hygiene Data'!D82)))</f>
        <v/>
      </c>
      <c r="DP88" s="379" t="str">
        <f ca="1">+IF(OFFSET('Hygiene Data'!$D$12,0,10*ROW('Hygiene Data'!D82))="","",OFFSET('Hygiene Data'!$D$12,0,10*ROW('Hygiene Data'!D82)))</f>
        <v/>
      </c>
      <c r="DQ88" s="379" t="str">
        <f ca="1">+IF(OFFSET('Hygiene Data'!$D$13,0,10*ROW('Hygiene Data'!D82))="","",OFFSET('Hygiene Data'!$D$13,0,10*ROW('Hygiene Data'!D82)))</f>
        <v/>
      </c>
      <c r="DR88" s="379" t="str">
        <f ca="1">+IF(OFFSET('Hygiene Data'!$E$11,0,10*ROW('Hygiene Data'!E82))="","",OFFSET('Hygiene Data'!$E$11,0,10*ROW('Hygiene Data'!E82)))</f>
        <v/>
      </c>
      <c r="DS88" s="379" t="str">
        <f ca="1">+IF(OFFSET('Hygiene Data'!$E$12,0,10*ROW('Hygiene Data'!E82))="","",OFFSET('Hygiene Data'!$E$12,0,10*ROW('Hygiene Data'!E82)))</f>
        <v/>
      </c>
      <c r="DT88" s="379" t="str">
        <f ca="1">+IF(OFFSET('Hygiene Data'!$E$13,0,10*ROW('Hygiene Data'!E82))="","",OFFSET('Hygiene Data'!$E$13,0,10*ROW('Hygiene Data'!E82)))</f>
        <v/>
      </c>
      <c r="DU88" s="379" t="str">
        <f ca="1">+IF(OFFSET('Hygiene Data'!$F$11,0,10*ROW('Hygiene Data'!F82))="","",OFFSET('Hygiene Data'!$F$11,0,10*ROW('Hygiene Data'!F82)))</f>
        <v/>
      </c>
      <c r="DV88" s="379" t="str">
        <f ca="1">+IF(OFFSET('Hygiene Data'!$F$12,0,10*ROW('Hygiene Data'!F82))="","",OFFSET('Hygiene Data'!$F$12,0,10*ROW('Hygiene Data'!F82)))</f>
        <v/>
      </c>
      <c r="DW88" s="379" t="str">
        <f ca="1">+IF(OFFSET('Hygiene Data'!$F$13,0,10*ROW('Hygiene Data'!F82))="","",OFFSET('Hygiene Data'!$F$13,0,10*ROW('Hygiene Data'!F82)))</f>
        <v/>
      </c>
      <c r="DX88" s="379" t="str">
        <f ca="1">+IF(OFFSET('Hygiene Data'!$G$11,0,10*ROW('Hygiene Data'!G82))="","",OFFSET('Hygiene Data'!$G$11,0,10*ROW('Hygiene Data'!G82)))</f>
        <v/>
      </c>
      <c r="DY88" s="379" t="str">
        <f ca="1">+IF(OFFSET('Hygiene Data'!$G$12,0,10*ROW('Hygiene Data'!G82))="","",OFFSET('Hygiene Data'!$G$12,0,10*ROW('Hygiene Data'!G82)))</f>
        <v/>
      </c>
      <c r="DZ88" s="379" t="str">
        <f ca="1">+IF(OFFSET('Hygiene Data'!$G$13,0,10*ROW('Hygiene Data'!G82))="","",OFFSET('Hygiene Data'!$G$13,0,10*ROW('Hygiene Data'!G82)))</f>
        <v/>
      </c>
      <c r="EA88" s="379" t="str">
        <f ca="1">+IF(OFFSET('Hygiene Data'!$H$11,0,10*ROW('Hygiene Data'!H82))="","",OFFSET('Hygiene Data'!$H$11,0,10*ROW('Hygiene Data'!H82)))</f>
        <v/>
      </c>
      <c r="EB88" s="379" t="str">
        <f ca="1">+IF(OFFSET('Hygiene Data'!$H$12,0,10*ROW('Hygiene Data'!H82))="","",OFFSET('Hygiene Data'!$H$12,0,10*ROW('Hygiene Data'!H82)))</f>
        <v/>
      </c>
      <c r="EC88" s="379" t="str">
        <f ca="1">+IF(OFFSET('Hygiene Data'!$H$13,0,10*ROW('Hygiene Data'!H82))="","",OFFSET('Hygiene Data'!$H$13,0,10*ROW('Hygiene Data'!H82)))</f>
        <v/>
      </c>
      <c r="ED88" s="379" t="str">
        <f ca="1">+IF(OFFSET('Hygiene Data'!$I$11,0,10*ROW('Hygiene Data'!I82))="","",OFFSET('Hygiene Data'!$I$11,0,10*ROW('Hygiene Data'!I82)))</f>
        <v/>
      </c>
      <c r="EE88" s="379" t="str">
        <f ca="1">+IF(OFFSET('Hygiene Data'!$I$12,0,10*ROW('Hygiene Data'!I82))="","",OFFSET('Hygiene Data'!$I$12,0,10*ROW('Hygiene Data'!I82)))</f>
        <v/>
      </c>
      <c r="EF88" s="379" t="str">
        <f ca="1">+IF(OFFSET('Hygiene Data'!$I$13,0,10*ROW('Hygiene Data'!I82))="","",OFFSET('Hygiene Data'!$I$13,0,10*ROW('Hygiene Data'!I82)))</f>
        <v/>
      </c>
    </row>
    <row r="89" spans="1:136" x14ac:dyDescent="0.25">
      <c r="A89" s="488" t="str">
        <f ca="1">+IF(OFFSET('Water Data'!$B$2,0,10*ROW('Water Data'!E83))="","",OFFSET('Water Data'!$B$2,0,10*ROW('Water Data'!E83)))</f>
        <v/>
      </c>
      <c r="B89" s="48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5" t="str">
        <f t="shared" ca="1" si="1"/>
        <v/>
      </c>
      <c r="D89" s="51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9" t="str">
        <f ca="1">+IF(OFFSET('Water Data'!$D$27,0,10*ROW('Water Data'!D83))="","",OFFSET('Water Data'!$D$27,0,10*ROW('Water Data'!D83)))</f>
        <v/>
      </c>
      <c r="BT89" s="379" t="str">
        <f ca="1">+IF(OFFSET('Water Data'!$D$28,0,10*ROW('Water Data'!D83))="","",OFFSET('Water Data'!$D$28,0,10*ROW('Water Data'!D83)))</f>
        <v/>
      </c>
      <c r="BU89" s="379" t="str">
        <f ca="1">+IF(OFFSET('Water Data'!$D$29,0,10*ROW('Water Data'!D83))="","",OFFSET('Water Data'!$D$29,0,10*ROW('Water Data'!D83)))</f>
        <v/>
      </c>
      <c r="BV89" s="379" t="str">
        <f ca="1">+IF(OFFSET('Water Data'!$E$27,0,10*ROW('Water Data'!E83))="","",OFFSET('Water Data'!$E$27,0,10*ROW('Water Data'!E83)))</f>
        <v/>
      </c>
      <c r="BW89" s="379" t="str">
        <f ca="1">+IF(OFFSET('Water Data'!$E$28,0,10*ROW('Water Data'!E83))="","",OFFSET('Water Data'!$E$28,0,10*ROW('Water Data'!E83)))</f>
        <v/>
      </c>
      <c r="BX89" s="379" t="str">
        <f ca="1">+IF(OFFSET('Water Data'!$E$29,0,10*ROW('Water Data'!E83))="","",OFFSET('Water Data'!$E$29,0,10*ROW('Water Data'!E83)))</f>
        <v/>
      </c>
      <c r="BY89" s="379" t="str">
        <f ca="1">+IF(OFFSET('Water Data'!$F$27,0,10*ROW('Water Data'!F83))="","",OFFSET('Water Data'!$F$27,0,10*ROW('Water Data'!F83)))</f>
        <v/>
      </c>
      <c r="BZ89" s="379" t="str">
        <f ca="1">+IF(OFFSET('Water Data'!$F$28,0,10*ROW('Water Data'!F83))="","",OFFSET('Water Data'!$F$28,0,10*ROW('Water Data'!F83)))</f>
        <v/>
      </c>
      <c r="CA89" s="379" t="str">
        <f ca="1">+IF(OFFSET('Water Data'!$F$29,0,10*ROW('Water Data'!F83))="","",OFFSET('Water Data'!$F$29,0,10*ROW('Water Data'!F83)))</f>
        <v/>
      </c>
      <c r="CB89" s="379" t="str">
        <f ca="1">+IF(OFFSET('Water Data'!$G$27,0,10*ROW('Water Data'!G83))="","",OFFSET('Water Data'!$G$27,0,10*ROW('Water Data'!G83)))</f>
        <v/>
      </c>
      <c r="CC89" s="379" t="str">
        <f ca="1">+IF(OFFSET('Water Data'!$G$28,0,10*ROW('Water Data'!G83))="","",OFFSET('Water Data'!$G$28,0,10*ROW('Water Data'!G83)))</f>
        <v/>
      </c>
      <c r="CD89" s="379" t="str">
        <f ca="1">+IF(OFFSET('Water Data'!$G$29,0,10*ROW('Water Data'!G83))="","",OFFSET('Water Data'!$G$29,0,10*ROW('Water Data'!G83)))</f>
        <v/>
      </c>
      <c r="CE89" s="379" t="str">
        <f ca="1">+IF(OFFSET('Water Data'!$H$27,0,10*ROW('Water Data'!H83))="","",OFFSET('Water Data'!$H$27,0,10*ROW('Water Data'!H83)))</f>
        <v/>
      </c>
      <c r="CF89" s="379" t="str">
        <f ca="1">+IF(OFFSET('Water Data'!$H$28,0,10*ROW('Water Data'!H83))="","",OFFSET('Water Data'!$H$28,0,10*ROW('Water Data'!H83)))</f>
        <v/>
      </c>
      <c r="CG89" s="379" t="str">
        <f ca="1">+IF(OFFSET('Water Data'!$H$29,0,10*ROW('Water Data'!H83))="","",OFFSET('Water Data'!$H$29,0,10*ROW('Water Data'!H83)))</f>
        <v/>
      </c>
      <c r="CH89" s="379" t="str">
        <f ca="1">+IF(OFFSET('Water Data'!$I$27,0,10*ROW('Water Data'!I83))="","",OFFSET('Water Data'!$I$27,0,10*ROW('Water Data'!I83)))</f>
        <v/>
      </c>
      <c r="CI89" s="379" t="str">
        <f ca="1">+IF(OFFSET('Water Data'!$I$28,0,10*ROW('Water Data'!I83))="","",OFFSET('Water Data'!$I$28,0,10*ROW('Water Data'!I83)))</f>
        <v/>
      </c>
      <c r="CJ89" s="379" t="str">
        <f ca="1">+IF(OFFSET('Water Data'!$I$29,0,10*ROW('Water Data'!I83))="","",OFFSET('Water Data'!$I$29,0,10*ROW('Water Data'!I83)))</f>
        <v/>
      </c>
      <c r="CK89" s="379" t="str">
        <f ca="1">+IF(OFFSET('Sanitation Data'!$D$28,0,10*ROW('Sanitation Data'!D83))="","",OFFSET('Sanitation Data'!$D$28,0,10*ROW('Sanitation Data'!D83)))</f>
        <v/>
      </c>
      <c r="CL89" s="379" t="str">
        <f ca="1">+IF(OFFSET('Sanitation Data'!$D$29,0,10*ROW('Sanitation Data'!D83))="","",OFFSET('Sanitation Data'!$D$29,0,10*ROW('Sanitation Data'!D83)))</f>
        <v/>
      </c>
      <c r="CM89" s="379" t="str">
        <f ca="1">+IF(OFFSET('Sanitation Data'!$D$30,0,10*ROW('Sanitation Data'!D83))="","",OFFSET('Sanitation Data'!$D$30,0,10*ROW('Sanitation Data'!D83)))</f>
        <v/>
      </c>
      <c r="CN89" s="379" t="str">
        <f ca="1">+IF(OFFSET('Sanitation Data'!$D$31,0,10*ROW('Sanitation Data'!D83))="","",OFFSET('Sanitation Data'!$D$31,0,10*ROW('Sanitation Data'!D83)))</f>
        <v/>
      </c>
      <c r="CO89" s="379" t="str">
        <f ca="1">+IF(OFFSET('Sanitation Data'!$D$32,0,10*ROW('Sanitation Data'!D83))="","",OFFSET('Sanitation Data'!$D$32,0,10*ROW('Sanitation Data'!D83)))</f>
        <v/>
      </c>
      <c r="CP89" s="379" t="str">
        <f ca="1">+IF(OFFSET('Sanitation Data'!$E$28,0,10*ROW('Sanitation Data'!E83))="","",OFFSET('Sanitation Data'!$E$28,0,10*ROW('Sanitation Data'!E83)))</f>
        <v/>
      </c>
      <c r="CQ89" s="379" t="str">
        <f ca="1">+IF(OFFSET('Sanitation Data'!$E$29,0,10*ROW('Sanitation Data'!E83))="","",OFFSET('Sanitation Data'!$E$29,0,10*ROW('Sanitation Data'!E83)))</f>
        <v/>
      </c>
      <c r="CR89" s="379" t="str">
        <f ca="1">+IF(OFFSET('Sanitation Data'!$E$30,0,10*ROW('Sanitation Data'!E83))="","",OFFSET('Sanitation Data'!$E$30,0,10*ROW('Sanitation Data'!E83)))</f>
        <v/>
      </c>
      <c r="CS89" s="379" t="str">
        <f ca="1">+IF(OFFSET('Sanitation Data'!$E$31,0,10*ROW('Sanitation Data'!E83))="","",OFFSET('Sanitation Data'!$E$31,0,10*ROW('Sanitation Data'!E83)))</f>
        <v/>
      </c>
      <c r="CT89" s="379" t="str">
        <f ca="1">+IF(OFFSET('Sanitation Data'!$E$32,0,10*ROW('Sanitation Data'!E83))="","",OFFSET('Sanitation Data'!$E$32,0,10*ROW('Sanitation Data'!E83)))</f>
        <v/>
      </c>
      <c r="CU89" s="379" t="str">
        <f ca="1">+IF(OFFSET('Sanitation Data'!$F$28,0,10*ROW('Sanitation Data'!F83))="","",OFFSET('Sanitation Data'!$F$28,0,10*ROW('Sanitation Data'!F83)))</f>
        <v/>
      </c>
      <c r="CV89" s="379" t="str">
        <f ca="1">+IF(OFFSET('Sanitation Data'!$F$29,0,10*ROW('Sanitation Data'!F83))="","",OFFSET('Sanitation Data'!$F$29,0,10*ROW('Sanitation Data'!F83)))</f>
        <v/>
      </c>
      <c r="CW89" s="379" t="str">
        <f ca="1">+IF(OFFSET('Sanitation Data'!$F$30,0,10*ROW('Sanitation Data'!F83))="","",OFFSET('Sanitation Data'!$F$30,0,10*ROW('Sanitation Data'!F83)))</f>
        <v/>
      </c>
      <c r="CX89" s="379" t="str">
        <f ca="1">+IF(OFFSET('Sanitation Data'!$F$31,0,10*ROW('Sanitation Data'!F83))="","",OFFSET('Sanitation Data'!$F$31,0,10*ROW('Sanitation Data'!F83)))</f>
        <v/>
      </c>
      <c r="CY89" s="379" t="str">
        <f ca="1">+IF(OFFSET('Sanitation Data'!$F$32,0,10*ROW('Sanitation Data'!F83))="","",OFFSET('Sanitation Data'!$F$32,0,10*ROW('Sanitation Data'!F83)))</f>
        <v/>
      </c>
      <c r="CZ89" s="379" t="str">
        <f ca="1">+IF(OFFSET('Sanitation Data'!$G$28,0,10*ROW('Sanitation Data'!G83))="","",OFFSET('Sanitation Data'!$G$28,0,10*ROW('Sanitation Data'!G83)))</f>
        <v/>
      </c>
      <c r="DA89" s="379" t="str">
        <f ca="1">+IF(OFFSET('Sanitation Data'!$G$29,0,10*ROW('Sanitation Data'!G83))="","",OFFSET('Sanitation Data'!$G$29,0,10*ROW('Sanitation Data'!G83)))</f>
        <v/>
      </c>
      <c r="DB89" s="379" t="str">
        <f ca="1">+IF(OFFSET('Sanitation Data'!$G$30,0,10*ROW('Sanitation Data'!G83))="","",OFFSET('Sanitation Data'!$G$30,0,10*ROW('Sanitation Data'!G83)))</f>
        <v/>
      </c>
      <c r="DC89" s="379" t="str">
        <f ca="1">+IF(OFFSET('Sanitation Data'!$G$31,0,10*ROW('Sanitation Data'!G83))="","",OFFSET('Sanitation Data'!$G$31,0,10*ROW('Sanitation Data'!G83)))</f>
        <v/>
      </c>
      <c r="DD89" s="379" t="str">
        <f ca="1">+IF(OFFSET('Sanitation Data'!$G$32,0,10*ROW('Sanitation Data'!G83))="","",OFFSET('Sanitation Data'!$G$32,0,10*ROW('Sanitation Data'!G83)))</f>
        <v/>
      </c>
      <c r="DE89" s="379" t="str">
        <f ca="1">+IF(OFFSET('Sanitation Data'!$H$28,0,10*ROW('Sanitation Data'!H83))="","",OFFSET('Sanitation Data'!$H$28,0,10*ROW('Sanitation Data'!H83)))</f>
        <v/>
      </c>
      <c r="DF89" s="379" t="str">
        <f ca="1">+IF(OFFSET('Sanitation Data'!$H$29,0,10*ROW('Sanitation Data'!H83))="","",OFFSET('Sanitation Data'!$H$29,0,10*ROW('Sanitation Data'!H83)))</f>
        <v/>
      </c>
      <c r="DG89" s="379" t="str">
        <f ca="1">+IF(OFFSET('Sanitation Data'!$H$30,0,10*ROW('Sanitation Data'!H83))="","",OFFSET('Sanitation Data'!$H$30,0,10*ROW('Sanitation Data'!H83)))</f>
        <v/>
      </c>
      <c r="DH89" s="379" t="str">
        <f ca="1">+IF(OFFSET('Sanitation Data'!$H$31,0,10*ROW('Sanitation Data'!H83))="","",OFFSET('Sanitation Data'!$H$31,0,10*ROW('Sanitation Data'!H83)))</f>
        <v/>
      </c>
      <c r="DI89" s="379" t="str">
        <f ca="1">+IF(OFFSET('Sanitation Data'!$H$32,0,10*ROW('Sanitation Data'!H83))="","",OFFSET('Sanitation Data'!$H$32,0,10*ROW('Sanitation Data'!H83)))</f>
        <v/>
      </c>
      <c r="DJ89" s="379" t="str">
        <f ca="1">+IF(OFFSET('Sanitation Data'!$I$28,0,10*ROW('Sanitation Data'!I83))="","",OFFSET('Sanitation Data'!$I$28,0,10*ROW('Sanitation Data'!I83)))</f>
        <v/>
      </c>
      <c r="DK89" s="379" t="str">
        <f ca="1">+IF(OFFSET('Sanitation Data'!$I$29,0,10*ROW('Sanitation Data'!I83))="","",OFFSET('Sanitation Data'!$I$29,0,10*ROW('Sanitation Data'!I83)))</f>
        <v/>
      </c>
      <c r="DL89" s="379" t="str">
        <f ca="1">+IF(OFFSET('Sanitation Data'!$I$30,0,10*ROW('Sanitation Data'!I83))="","",OFFSET('Sanitation Data'!$I$30,0,10*ROW('Sanitation Data'!I83)))</f>
        <v/>
      </c>
      <c r="DM89" s="379" t="str">
        <f ca="1">+IF(OFFSET('Sanitation Data'!$I$31,0,10*ROW('Sanitation Data'!I83))="","",OFFSET('Sanitation Data'!$I$31,0,10*ROW('Sanitation Data'!I83)))</f>
        <v/>
      </c>
      <c r="DN89" s="379" t="str">
        <f ca="1">+IF(OFFSET('Sanitation Data'!$I$32,0,10*ROW('Sanitation Data'!I83))="","",OFFSET('Sanitation Data'!$I$32,0,10*ROW('Sanitation Data'!I83)))</f>
        <v/>
      </c>
      <c r="DO89" s="379" t="str">
        <f ca="1">+IF(OFFSET('Hygiene Data'!$D$11,0,10*ROW('Hygiene Data'!D83))="","",OFFSET('Hygiene Data'!$D$11,0,10*ROW('Hygiene Data'!D83)))</f>
        <v/>
      </c>
      <c r="DP89" s="379" t="str">
        <f ca="1">+IF(OFFSET('Hygiene Data'!$D$12,0,10*ROW('Hygiene Data'!D83))="","",OFFSET('Hygiene Data'!$D$12,0,10*ROW('Hygiene Data'!D83)))</f>
        <v/>
      </c>
      <c r="DQ89" s="379" t="str">
        <f ca="1">+IF(OFFSET('Hygiene Data'!$D$13,0,10*ROW('Hygiene Data'!D83))="","",OFFSET('Hygiene Data'!$D$13,0,10*ROW('Hygiene Data'!D83)))</f>
        <v/>
      </c>
      <c r="DR89" s="379" t="str">
        <f ca="1">+IF(OFFSET('Hygiene Data'!$E$11,0,10*ROW('Hygiene Data'!E83))="","",OFFSET('Hygiene Data'!$E$11,0,10*ROW('Hygiene Data'!E83)))</f>
        <v/>
      </c>
      <c r="DS89" s="379" t="str">
        <f ca="1">+IF(OFFSET('Hygiene Data'!$E$12,0,10*ROW('Hygiene Data'!E83))="","",OFFSET('Hygiene Data'!$E$12,0,10*ROW('Hygiene Data'!E83)))</f>
        <v/>
      </c>
      <c r="DT89" s="379" t="str">
        <f ca="1">+IF(OFFSET('Hygiene Data'!$E$13,0,10*ROW('Hygiene Data'!E83))="","",OFFSET('Hygiene Data'!$E$13,0,10*ROW('Hygiene Data'!E83)))</f>
        <v/>
      </c>
      <c r="DU89" s="379" t="str">
        <f ca="1">+IF(OFFSET('Hygiene Data'!$F$11,0,10*ROW('Hygiene Data'!F83))="","",OFFSET('Hygiene Data'!$F$11,0,10*ROW('Hygiene Data'!F83)))</f>
        <v/>
      </c>
      <c r="DV89" s="379" t="str">
        <f ca="1">+IF(OFFSET('Hygiene Data'!$F$12,0,10*ROW('Hygiene Data'!F83))="","",OFFSET('Hygiene Data'!$F$12,0,10*ROW('Hygiene Data'!F83)))</f>
        <v/>
      </c>
      <c r="DW89" s="379" t="str">
        <f ca="1">+IF(OFFSET('Hygiene Data'!$F$13,0,10*ROW('Hygiene Data'!F83))="","",OFFSET('Hygiene Data'!$F$13,0,10*ROW('Hygiene Data'!F83)))</f>
        <v/>
      </c>
      <c r="DX89" s="379" t="str">
        <f ca="1">+IF(OFFSET('Hygiene Data'!$G$11,0,10*ROW('Hygiene Data'!G83))="","",OFFSET('Hygiene Data'!$G$11,0,10*ROW('Hygiene Data'!G83)))</f>
        <v/>
      </c>
      <c r="DY89" s="379" t="str">
        <f ca="1">+IF(OFFSET('Hygiene Data'!$G$12,0,10*ROW('Hygiene Data'!G83))="","",OFFSET('Hygiene Data'!$G$12,0,10*ROW('Hygiene Data'!G83)))</f>
        <v/>
      </c>
      <c r="DZ89" s="379" t="str">
        <f ca="1">+IF(OFFSET('Hygiene Data'!$G$13,0,10*ROW('Hygiene Data'!G83))="","",OFFSET('Hygiene Data'!$G$13,0,10*ROW('Hygiene Data'!G83)))</f>
        <v/>
      </c>
      <c r="EA89" s="379" t="str">
        <f ca="1">+IF(OFFSET('Hygiene Data'!$H$11,0,10*ROW('Hygiene Data'!H83))="","",OFFSET('Hygiene Data'!$H$11,0,10*ROW('Hygiene Data'!H83)))</f>
        <v/>
      </c>
      <c r="EB89" s="379" t="str">
        <f ca="1">+IF(OFFSET('Hygiene Data'!$H$12,0,10*ROW('Hygiene Data'!H83))="","",OFFSET('Hygiene Data'!$H$12,0,10*ROW('Hygiene Data'!H83)))</f>
        <v/>
      </c>
      <c r="EC89" s="379" t="str">
        <f ca="1">+IF(OFFSET('Hygiene Data'!$H$13,0,10*ROW('Hygiene Data'!H83))="","",OFFSET('Hygiene Data'!$H$13,0,10*ROW('Hygiene Data'!H83)))</f>
        <v/>
      </c>
      <c r="ED89" s="379" t="str">
        <f ca="1">+IF(OFFSET('Hygiene Data'!$I$11,0,10*ROW('Hygiene Data'!I83))="","",OFFSET('Hygiene Data'!$I$11,0,10*ROW('Hygiene Data'!I83)))</f>
        <v/>
      </c>
      <c r="EE89" s="379" t="str">
        <f ca="1">+IF(OFFSET('Hygiene Data'!$I$12,0,10*ROW('Hygiene Data'!I83))="","",OFFSET('Hygiene Data'!$I$12,0,10*ROW('Hygiene Data'!I83)))</f>
        <v/>
      </c>
      <c r="EF89" s="379" t="str">
        <f ca="1">+IF(OFFSET('Hygiene Data'!$I$13,0,10*ROW('Hygiene Data'!I83))="","",OFFSET('Hygiene Data'!$I$13,0,10*ROW('Hygiene Data'!I83)))</f>
        <v/>
      </c>
    </row>
    <row r="90" spans="1:136" x14ac:dyDescent="0.25">
      <c r="A90" s="488" t="str">
        <f ca="1">+IF(OFFSET('Water Data'!$B$2,0,10*ROW('Water Data'!E84))="","",OFFSET('Water Data'!$B$2,0,10*ROW('Water Data'!E84)))</f>
        <v/>
      </c>
      <c r="B90" s="48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5" t="str">
        <f t="shared" ca="1" si="1"/>
        <v/>
      </c>
      <c r="D90" s="51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9" t="str">
        <f ca="1">+IF(OFFSET('Water Data'!$D$27,0,10*ROW('Water Data'!D84))="","",OFFSET('Water Data'!$D$27,0,10*ROW('Water Data'!D84)))</f>
        <v/>
      </c>
      <c r="BT90" s="379" t="str">
        <f ca="1">+IF(OFFSET('Water Data'!$D$28,0,10*ROW('Water Data'!D84))="","",OFFSET('Water Data'!$D$28,0,10*ROW('Water Data'!D84)))</f>
        <v/>
      </c>
      <c r="BU90" s="379" t="str">
        <f ca="1">+IF(OFFSET('Water Data'!$D$29,0,10*ROW('Water Data'!D84))="","",OFFSET('Water Data'!$D$29,0,10*ROW('Water Data'!D84)))</f>
        <v/>
      </c>
      <c r="BV90" s="379" t="str">
        <f ca="1">+IF(OFFSET('Water Data'!$E$27,0,10*ROW('Water Data'!E84))="","",OFFSET('Water Data'!$E$27,0,10*ROW('Water Data'!E84)))</f>
        <v/>
      </c>
      <c r="BW90" s="379" t="str">
        <f ca="1">+IF(OFFSET('Water Data'!$E$28,0,10*ROW('Water Data'!E84))="","",OFFSET('Water Data'!$E$28,0,10*ROW('Water Data'!E84)))</f>
        <v/>
      </c>
      <c r="BX90" s="379" t="str">
        <f ca="1">+IF(OFFSET('Water Data'!$E$29,0,10*ROW('Water Data'!E84))="","",OFFSET('Water Data'!$E$29,0,10*ROW('Water Data'!E84)))</f>
        <v/>
      </c>
      <c r="BY90" s="379" t="str">
        <f ca="1">+IF(OFFSET('Water Data'!$F$27,0,10*ROW('Water Data'!F84))="","",OFFSET('Water Data'!$F$27,0,10*ROW('Water Data'!F84)))</f>
        <v/>
      </c>
      <c r="BZ90" s="379" t="str">
        <f ca="1">+IF(OFFSET('Water Data'!$F$28,0,10*ROW('Water Data'!F84))="","",OFFSET('Water Data'!$F$28,0,10*ROW('Water Data'!F84)))</f>
        <v/>
      </c>
      <c r="CA90" s="379" t="str">
        <f ca="1">+IF(OFFSET('Water Data'!$F$29,0,10*ROW('Water Data'!F84))="","",OFFSET('Water Data'!$F$29,0,10*ROW('Water Data'!F84)))</f>
        <v/>
      </c>
      <c r="CB90" s="379" t="str">
        <f ca="1">+IF(OFFSET('Water Data'!$G$27,0,10*ROW('Water Data'!G84))="","",OFFSET('Water Data'!$G$27,0,10*ROW('Water Data'!G84)))</f>
        <v/>
      </c>
      <c r="CC90" s="379" t="str">
        <f ca="1">+IF(OFFSET('Water Data'!$G$28,0,10*ROW('Water Data'!G84))="","",OFFSET('Water Data'!$G$28,0,10*ROW('Water Data'!G84)))</f>
        <v/>
      </c>
      <c r="CD90" s="379" t="str">
        <f ca="1">+IF(OFFSET('Water Data'!$G$29,0,10*ROW('Water Data'!G84))="","",OFFSET('Water Data'!$G$29,0,10*ROW('Water Data'!G84)))</f>
        <v/>
      </c>
      <c r="CE90" s="379" t="str">
        <f ca="1">+IF(OFFSET('Water Data'!$H$27,0,10*ROW('Water Data'!H84))="","",OFFSET('Water Data'!$H$27,0,10*ROW('Water Data'!H84)))</f>
        <v/>
      </c>
      <c r="CF90" s="379" t="str">
        <f ca="1">+IF(OFFSET('Water Data'!$H$28,0,10*ROW('Water Data'!H84))="","",OFFSET('Water Data'!$H$28,0,10*ROW('Water Data'!H84)))</f>
        <v/>
      </c>
      <c r="CG90" s="379" t="str">
        <f ca="1">+IF(OFFSET('Water Data'!$H$29,0,10*ROW('Water Data'!H84))="","",OFFSET('Water Data'!$H$29,0,10*ROW('Water Data'!H84)))</f>
        <v/>
      </c>
      <c r="CH90" s="379" t="str">
        <f ca="1">+IF(OFFSET('Water Data'!$I$27,0,10*ROW('Water Data'!I84))="","",OFFSET('Water Data'!$I$27,0,10*ROW('Water Data'!I84)))</f>
        <v/>
      </c>
      <c r="CI90" s="379" t="str">
        <f ca="1">+IF(OFFSET('Water Data'!$I$28,0,10*ROW('Water Data'!I84))="","",OFFSET('Water Data'!$I$28,0,10*ROW('Water Data'!I84)))</f>
        <v/>
      </c>
      <c r="CJ90" s="379" t="str">
        <f ca="1">+IF(OFFSET('Water Data'!$I$29,0,10*ROW('Water Data'!I84))="","",OFFSET('Water Data'!$I$29,0,10*ROW('Water Data'!I84)))</f>
        <v/>
      </c>
      <c r="CK90" s="379" t="str">
        <f ca="1">+IF(OFFSET('Sanitation Data'!$D$28,0,10*ROW('Sanitation Data'!D84))="","",OFFSET('Sanitation Data'!$D$28,0,10*ROW('Sanitation Data'!D84)))</f>
        <v/>
      </c>
      <c r="CL90" s="379" t="str">
        <f ca="1">+IF(OFFSET('Sanitation Data'!$D$29,0,10*ROW('Sanitation Data'!D84))="","",OFFSET('Sanitation Data'!$D$29,0,10*ROW('Sanitation Data'!D84)))</f>
        <v/>
      </c>
      <c r="CM90" s="379" t="str">
        <f ca="1">+IF(OFFSET('Sanitation Data'!$D$30,0,10*ROW('Sanitation Data'!D84))="","",OFFSET('Sanitation Data'!$D$30,0,10*ROW('Sanitation Data'!D84)))</f>
        <v/>
      </c>
      <c r="CN90" s="379" t="str">
        <f ca="1">+IF(OFFSET('Sanitation Data'!$D$31,0,10*ROW('Sanitation Data'!D84))="","",OFFSET('Sanitation Data'!$D$31,0,10*ROW('Sanitation Data'!D84)))</f>
        <v/>
      </c>
      <c r="CO90" s="379" t="str">
        <f ca="1">+IF(OFFSET('Sanitation Data'!$D$32,0,10*ROW('Sanitation Data'!D84))="","",OFFSET('Sanitation Data'!$D$32,0,10*ROW('Sanitation Data'!D84)))</f>
        <v/>
      </c>
      <c r="CP90" s="379" t="str">
        <f ca="1">+IF(OFFSET('Sanitation Data'!$E$28,0,10*ROW('Sanitation Data'!E84))="","",OFFSET('Sanitation Data'!$E$28,0,10*ROW('Sanitation Data'!E84)))</f>
        <v/>
      </c>
      <c r="CQ90" s="379" t="str">
        <f ca="1">+IF(OFFSET('Sanitation Data'!$E$29,0,10*ROW('Sanitation Data'!E84))="","",OFFSET('Sanitation Data'!$E$29,0,10*ROW('Sanitation Data'!E84)))</f>
        <v/>
      </c>
      <c r="CR90" s="379" t="str">
        <f ca="1">+IF(OFFSET('Sanitation Data'!$E$30,0,10*ROW('Sanitation Data'!E84))="","",OFFSET('Sanitation Data'!$E$30,0,10*ROW('Sanitation Data'!E84)))</f>
        <v/>
      </c>
      <c r="CS90" s="379" t="str">
        <f ca="1">+IF(OFFSET('Sanitation Data'!$E$31,0,10*ROW('Sanitation Data'!E84))="","",OFFSET('Sanitation Data'!$E$31,0,10*ROW('Sanitation Data'!E84)))</f>
        <v/>
      </c>
      <c r="CT90" s="379" t="str">
        <f ca="1">+IF(OFFSET('Sanitation Data'!$E$32,0,10*ROW('Sanitation Data'!E84))="","",OFFSET('Sanitation Data'!$E$32,0,10*ROW('Sanitation Data'!E84)))</f>
        <v/>
      </c>
      <c r="CU90" s="379" t="str">
        <f ca="1">+IF(OFFSET('Sanitation Data'!$F$28,0,10*ROW('Sanitation Data'!F84))="","",OFFSET('Sanitation Data'!$F$28,0,10*ROW('Sanitation Data'!F84)))</f>
        <v/>
      </c>
      <c r="CV90" s="379" t="str">
        <f ca="1">+IF(OFFSET('Sanitation Data'!$F$29,0,10*ROW('Sanitation Data'!F84))="","",OFFSET('Sanitation Data'!$F$29,0,10*ROW('Sanitation Data'!F84)))</f>
        <v/>
      </c>
      <c r="CW90" s="379" t="str">
        <f ca="1">+IF(OFFSET('Sanitation Data'!$F$30,0,10*ROW('Sanitation Data'!F84))="","",OFFSET('Sanitation Data'!$F$30,0,10*ROW('Sanitation Data'!F84)))</f>
        <v/>
      </c>
      <c r="CX90" s="379" t="str">
        <f ca="1">+IF(OFFSET('Sanitation Data'!$F$31,0,10*ROW('Sanitation Data'!F84))="","",OFFSET('Sanitation Data'!$F$31,0,10*ROW('Sanitation Data'!F84)))</f>
        <v/>
      </c>
      <c r="CY90" s="379" t="str">
        <f ca="1">+IF(OFFSET('Sanitation Data'!$F$32,0,10*ROW('Sanitation Data'!F84))="","",OFFSET('Sanitation Data'!$F$32,0,10*ROW('Sanitation Data'!F84)))</f>
        <v/>
      </c>
      <c r="CZ90" s="379" t="str">
        <f ca="1">+IF(OFFSET('Sanitation Data'!$G$28,0,10*ROW('Sanitation Data'!G84))="","",OFFSET('Sanitation Data'!$G$28,0,10*ROW('Sanitation Data'!G84)))</f>
        <v/>
      </c>
      <c r="DA90" s="379" t="str">
        <f ca="1">+IF(OFFSET('Sanitation Data'!$G$29,0,10*ROW('Sanitation Data'!G84))="","",OFFSET('Sanitation Data'!$G$29,0,10*ROW('Sanitation Data'!G84)))</f>
        <v/>
      </c>
      <c r="DB90" s="379" t="str">
        <f ca="1">+IF(OFFSET('Sanitation Data'!$G$30,0,10*ROW('Sanitation Data'!G84))="","",OFFSET('Sanitation Data'!$G$30,0,10*ROW('Sanitation Data'!G84)))</f>
        <v/>
      </c>
      <c r="DC90" s="379" t="str">
        <f ca="1">+IF(OFFSET('Sanitation Data'!$G$31,0,10*ROW('Sanitation Data'!G84))="","",OFFSET('Sanitation Data'!$G$31,0,10*ROW('Sanitation Data'!G84)))</f>
        <v/>
      </c>
      <c r="DD90" s="379" t="str">
        <f ca="1">+IF(OFFSET('Sanitation Data'!$G$32,0,10*ROW('Sanitation Data'!G84))="","",OFFSET('Sanitation Data'!$G$32,0,10*ROW('Sanitation Data'!G84)))</f>
        <v/>
      </c>
      <c r="DE90" s="379" t="str">
        <f ca="1">+IF(OFFSET('Sanitation Data'!$H$28,0,10*ROW('Sanitation Data'!H84))="","",OFFSET('Sanitation Data'!$H$28,0,10*ROW('Sanitation Data'!H84)))</f>
        <v/>
      </c>
      <c r="DF90" s="379" t="str">
        <f ca="1">+IF(OFFSET('Sanitation Data'!$H$29,0,10*ROW('Sanitation Data'!H84))="","",OFFSET('Sanitation Data'!$H$29,0,10*ROW('Sanitation Data'!H84)))</f>
        <v/>
      </c>
      <c r="DG90" s="379" t="str">
        <f ca="1">+IF(OFFSET('Sanitation Data'!$H$30,0,10*ROW('Sanitation Data'!H84))="","",OFFSET('Sanitation Data'!$H$30,0,10*ROW('Sanitation Data'!H84)))</f>
        <v/>
      </c>
      <c r="DH90" s="379" t="str">
        <f ca="1">+IF(OFFSET('Sanitation Data'!$H$31,0,10*ROW('Sanitation Data'!H84))="","",OFFSET('Sanitation Data'!$H$31,0,10*ROW('Sanitation Data'!H84)))</f>
        <v/>
      </c>
      <c r="DI90" s="379" t="str">
        <f ca="1">+IF(OFFSET('Sanitation Data'!$H$32,0,10*ROW('Sanitation Data'!H84))="","",OFFSET('Sanitation Data'!$H$32,0,10*ROW('Sanitation Data'!H84)))</f>
        <v/>
      </c>
      <c r="DJ90" s="379" t="str">
        <f ca="1">+IF(OFFSET('Sanitation Data'!$I$28,0,10*ROW('Sanitation Data'!I84))="","",OFFSET('Sanitation Data'!$I$28,0,10*ROW('Sanitation Data'!I84)))</f>
        <v/>
      </c>
      <c r="DK90" s="379" t="str">
        <f ca="1">+IF(OFFSET('Sanitation Data'!$I$29,0,10*ROW('Sanitation Data'!I84))="","",OFFSET('Sanitation Data'!$I$29,0,10*ROW('Sanitation Data'!I84)))</f>
        <v/>
      </c>
      <c r="DL90" s="379" t="str">
        <f ca="1">+IF(OFFSET('Sanitation Data'!$I$30,0,10*ROW('Sanitation Data'!I84))="","",OFFSET('Sanitation Data'!$I$30,0,10*ROW('Sanitation Data'!I84)))</f>
        <v/>
      </c>
      <c r="DM90" s="379" t="str">
        <f ca="1">+IF(OFFSET('Sanitation Data'!$I$31,0,10*ROW('Sanitation Data'!I84))="","",OFFSET('Sanitation Data'!$I$31,0,10*ROW('Sanitation Data'!I84)))</f>
        <v/>
      </c>
      <c r="DN90" s="379" t="str">
        <f ca="1">+IF(OFFSET('Sanitation Data'!$I$32,0,10*ROW('Sanitation Data'!I84))="","",OFFSET('Sanitation Data'!$I$32,0,10*ROW('Sanitation Data'!I84)))</f>
        <v/>
      </c>
      <c r="DO90" s="379" t="str">
        <f ca="1">+IF(OFFSET('Hygiene Data'!$D$11,0,10*ROW('Hygiene Data'!D84))="","",OFFSET('Hygiene Data'!$D$11,0,10*ROW('Hygiene Data'!D84)))</f>
        <v/>
      </c>
      <c r="DP90" s="379" t="str">
        <f ca="1">+IF(OFFSET('Hygiene Data'!$D$12,0,10*ROW('Hygiene Data'!D84))="","",OFFSET('Hygiene Data'!$D$12,0,10*ROW('Hygiene Data'!D84)))</f>
        <v/>
      </c>
      <c r="DQ90" s="379" t="str">
        <f ca="1">+IF(OFFSET('Hygiene Data'!$D$13,0,10*ROW('Hygiene Data'!D84))="","",OFFSET('Hygiene Data'!$D$13,0,10*ROW('Hygiene Data'!D84)))</f>
        <v/>
      </c>
      <c r="DR90" s="379" t="str">
        <f ca="1">+IF(OFFSET('Hygiene Data'!$E$11,0,10*ROW('Hygiene Data'!E84))="","",OFFSET('Hygiene Data'!$E$11,0,10*ROW('Hygiene Data'!E84)))</f>
        <v/>
      </c>
      <c r="DS90" s="379" t="str">
        <f ca="1">+IF(OFFSET('Hygiene Data'!$E$12,0,10*ROW('Hygiene Data'!E84))="","",OFFSET('Hygiene Data'!$E$12,0,10*ROW('Hygiene Data'!E84)))</f>
        <v/>
      </c>
      <c r="DT90" s="379" t="str">
        <f ca="1">+IF(OFFSET('Hygiene Data'!$E$13,0,10*ROW('Hygiene Data'!E84))="","",OFFSET('Hygiene Data'!$E$13,0,10*ROW('Hygiene Data'!E84)))</f>
        <v/>
      </c>
      <c r="DU90" s="379" t="str">
        <f ca="1">+IF(OFFSET('Hygiene Data'!$F$11,0,10*ROW('Hygiene Data'!F84))="","",OFFSET('Hygiene Data'!$F$11,0,10*ROW('Hygiene Data'!F84)))</f>
        <v/>
      </c>
      <c r="DV90" s="379" t="str">
        <f ca="1">+IF(OFFSET('Hygiene Data'!$F$12,0,10*ROW('Hygiene Data'!F84))="","",OFFSET('Hygiene Data'!$F$12,0,10*ROW('Hygiene Data'!F84)))</f>
        <v/>
      </c>
      <c r="DW90" s="379" t="str">
        <f ca="1">+IF(OFFSET('Hygiene Data'!$F$13,0,10*ROW('Hygiene Data'!F84))="","",OFFSET('Hygiene Data'!$F$13,0,10*ROW('Hygiene Data'!F84)))</f>
        <v/>
      </c>
      <c r="DX90" s="379" t="str">
        <f ca="1">+IF(OFFSET('Hygiene Data'!$G$11,0,10*ROW('Hygiene Data'!G84))="","",OFFSET('Hygiene Data'!$G$11,0,10*ROW('Hygiene Data'!G84)))</f>
        <v/>
      </c>
      <c r="DY90" s="379" t="str">
        <f ca="1">+IF(OFFSET('Hygiene Data'!$G$12,0,10*ROW('Hygiene Data'!G84))="","",OFFSET('Hygiene Data'!$G$12,0,10*ROW('Hygiene Data'!G84)))</f>
        <v/>
      </c>
      <c r="DZ90" s="379" t="str">
        <f ca="1">+IF(OFFSET('Hygiene Data'!$G$13,0,10*ROW('Hygiene Data'!G84))="","",OFFSET('Hygiene Data'!$G$13,0,10*ROW('Hygiene Data'!G84)))</f>
        <v/>
      </c>
      <c r="EA90" s="379" t="str">
        <f ca="1">+IF(OFFSET('Hygiene Data'!$H$11,0,10*ROW('Hygiene Data'!H84))="","",OFFSET('Hygiene Data'!$H$11,0,10*ROW('Hygiene Data'!H84)))</f>
        <v/>
      </c>
      <c r="EB90" s="379" t="str">
        <f ca="1">+IF(OFFSET('Hygiene Data'!$H$12,0,10*ROW('Hygiene Data'!H84))="","",OFFSET('Hygiene Data'!$H$12,0,10*ROW('Hygiene Data'!H84)))</f>
        <v/>
      </c>
      <c r="EC90" s="379" t="str">
        <f ca="1">+IF(OFFSET('Hygiene Data'!$H$13,0,10*ROW('Hygiene Data'!H84))="","",OFFSET('Hygiene Data'!$H$13,0,10*ROW('Hygiene Data'!H84)))</f>
        <v/>
      </c>
      <c r="ED90" s="379" t="str">
        <f ca="1">+IF(OFFSET('Hygiene Data'!$I$11,0,10*ROW('Hygiene Data'!I84))="","",OFFSET('Hygiene Data'!$I$11,0,10*ROW('Hygiene Data'!I84)))</f>
        <v/>
      </c>
      <c r="EE90" s="379" t="str">
        <f ca="1">+IF(OFFSET('Hygiene Data'!$I$12,0,10*ROW('Hygiene Data'!I84))="","",OFFSET('Hygiene Data'!$I$12,0,10*ROW('Hygiene Data'!I84)))</f>
        <v/>
      </c>
      <c r="EF90" s="379" t="str">
        <f ca="1">+IF(OFFSET('Hygiene Data'!$I$13,0,10*ROW('Hygiene Data'!I84))="","",OFFSET('Hygiene Data'!$I$13,0,10*ROW('Hygiene Data'!I84)))</f>
        <v/>
      </c>
    </row>
    <row r="91" spans="1:136" x14ac:dyDescent="0.25">
      <c r="A91" s="488" t="str">
        <f ca="1">+IF(OFFSET('Water Data'!$B$2,0,10*ROW('Water Data'!E85))="","",OFFSET('Water Data'!$B$2,0,10*ROW('Water Data'!E85)))</f>
        <v/>
      </c>
      <c r="B91" s="48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5" t="str">
        <f t="shared" ca="1" si="1"/>
        <v/>
      </c>
      <c r="D91" s="51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9" t="str">
        <f ca="1">+IF(OFFSET('Water Data'!$D$27,0,10*ROW('Water Data'!D85))="","",OFFSET('Water Data'!$D$27,0,10*ROW('Water Data'!D85)))</f>
        <v/>
      </c>
      <c r="BT91" s="379" t="str">
        <f ca="1">+IF(OFFSET('Water Data'!$D$28,0,10*ROW('Water Data'!D85))="","",OFFSET('Water Data'!$D$28,0,10*ROW('Water Data'!D85)))</f>
        <v/>
      </c>
      <c r="BU91" s="379" t="str">
        <f ca="1">+IF(OFFSET('Water Data'!$D$29,0,10*ROW('Water Data'!D85))="","",OFFSET('Water Data'!$D$29,0,10*ROW('Water Data'!D85)))</f>
        <v/>
      </c>
      <c r="BV91" s="379" t="str">
        <f ca="1">+IF(OFFSET('Water Data'!$E$27,0,10*ROW('Water Data'!E85))="","",OFFSET('Water Data'!$E$27,0,10*ROW('Water Data'!E85)))</f>
        <v/>
      </c>
      <c r="BW91" s="379" t="str">
        <f ca="1">+IF(OFFSET('Water Data'!$E$28,0,10*ROW('Water Data'!E85))="","",OFFSET('Water Data'!$E$28,0,10*ROW('Water Data'!E85)))</f>
        <v/>
      </c>
      <c r="BX91" s="379" t="str">
        <f ca="1">+IF(OFFSET('Water Data'!$E$29,0,10*ROW('Water Data'!E85))="","",OFFSET('Water Data'!$E$29,0,10*ROW('Water Data'!E85)))</f>
        <v/>
      </c>
      <c r="BY91" s="379" t="str">
        <f ca="1">+IF(OFFSET('Water Data'!$F$27,0,10*ROW('Water Data'!F85))="","",OFFSET('Water Data'!$F$27,0,10*ROW('Water Data'!F85)))</f>
        <v/>
      </c>
      <c r="BZ91" s="379" t="str">
        <f ca="1">+IF(OFFSET('Water Data'!$F$28,0,10*ROW('Water Data'!F85))="","",OFFSET('Water Data'!$F$28,0,10*ROW('Water Data'!F85)))</f>
        <v/>
      </c>
      <c r="CA91" s="379" t="str">
        <f ca="1">+IF(OFFSET('Water Data'!$F$29,0,10*ROW('Water Data'!F85))="","",OFFSET('Water Data'!$F$29,0,10*ROW('Water Data'!F85)))</f>
        <v/>
      </c>
      <c r="CB91" s="379" t="str">
        <f ca="1">+IF(OFFSET('Water Data'!$G$27,0,10*ROW('Water Data'!G85))="","",OFFSET('Water Data'!$G$27,0,10*ROW('Water Data'!G85)))</f>
        <v/>
      </c>
      <c r="CC91" s="379" t="str">
        <f ca="1">+IF(OFFSET('Water Data'!$G$28,0,10*ROW('Water Data'!G85))="","",OFFSET('Water Data'!$G$28,0,10*ROW('Water Data'!G85)))</f>
        <v/>
      </c>
      <c r="CD91" s="379" t="str">
        <f ca="1">+IF(OFFSET('Water Data'!$G$29,0,10*ROW('Water Data'!G85))="","",OFFSET('Water Data'!$G$29,0,10*ROW('Water Data'!G85)))</f>
        <v/>
      </c>
      <c r="CE91" s="379" t="str">
        <f ca="1">+IF(OFFSET('Water Data'!$H$27,0,10*ROW('Water Data'!H85))="","",OFFSET('Water Data'!$H$27,0,10*ROW('Water Data'!H85)))</f>
        <v/>
      </c>
      <c r="CF91" s="379" t="str">
        <f ca="1">+IF(OFFSET('Water Data'!$H$28,0,10*ROW('Water Data'!H85))="","",OFFSET('Water Data'!$H$28,0,10*ROW('Water Data'!H85)))</f>
        <v/>
      </c>
      <c r="CG91" s="379" t="str">
        <f ca="1">+IF(OFFSET('Water Data'!$H$29,0,10*ROW('Water Data'!H85))="","",OFFSET('Water Data'!$H$29,0,10*ROW('Water Data'!H85)))</f>
        <v/>
      </c>
      <c r="CH91" s="379" t="str">
        <f ca="1">+IF(OFFSET('Water Data'!$I$27,0,10*ROW('Water Data'!I85))="","",OFFSET('Water Data'!$I$27,0,10*ROW('Water Data'!I85)))</f>
        <v/>
      </c>
      <c r="CI91" s="379" t="str">
        <f ca="1">+IF(OFFSET('Water Data'!$I$28,0,10*ROW('Water Data'!I85))="","",OFFSET('Water Data'!$I$28,0,10*ROW('Water Data'!I85)))</f>
        <v/>
      </c>
      <c r="CJ91" s="379" t="str">
        <f ca="1">+IF(OFFSET('Water Data'!$I$29,0,10*ROW('Water Data'!I85))="","",OFFSET('Water Data'!$I$29,0,10*ROW('Water Data'!I85)))</f>
        <v/>
      </c>
      <c r="CK91" s="379" t="str">
        <f ca="1">+IF(OFFSET('Sanitation Data'!$D$28,0,10*ROW('Sanitation Data'!D85))="","",OFFSET('Sanitation Data'!$D$28,0,10*ROW('Sanitation Data'!D85)))</f>
        <v/>
      </c>
      <c r="CL91" s="379" t="str">
        <f ca="1">+IF(OFFSET('Sanitation Data'!$D$29,0,10*ROW('Sanitation Data'!D85))="","",OFFSET('Sanitation Data'!$D$29,0,10*ROW('Sanitation Data'!D85)))</f>
        <v/>
      </c>
      <c r="CM91" s="379" t="str">
        <f ca="1">+IF(OFFSET('Sanitation Data'!$D$30,0,10*ROW('Sanitation Data'!D85))="","",OFFSET('Sanitation Data'!$D$30,0,10*ROW('Sanitation Data'!D85)))</f>
        <v/>
      </c>
      <c r="CN91" s="379" t="str">
        <f ca="1">+IF(OFFSET('Sanitation Data'!$D$31,0,10*ROW('Sanitation Data'!D85))="","",OFFSET('Sanitation Data'!$D$31,0,10*ROW('Sanitation Data'!D85)))</f>
        <v/>
      </c>
      <c r="CO91" s="379" t="str">
        <f ca="1">+IF(OFFSET('Sanitation Data'!$D$32,0,10*ROW('Sanitation Data'!D85))="","",OFFSET('Sanitation Data'!$D$32,0,10*ROW('Sanitation Data'!D85)))</f>
        <v/>
      </c>
      <c r="CP91" s="379" t="str">
        <f ca="1">+IF(OFFSET('Sanitation Data'!$E$28,0,10*ROW('Sanitation Data'!E85))="","",OFFSET('Sanitation Data'!$E$28,0,10*ROW('Sanitation Data'!E85)))</f>
        <v/>
      </c>
      <c r="CQ91" s="379" t="str">
        <f ca="1">+IF(OFFSET('Sanitation Data'!$E$29,0,10*ROW('Sanitation Data'!E85))="","",OFFSET('Sanitation Data'!$E$29,0,10*ROW('Sanitation Data'!E85)))</f>
        <v/>
      </c>
      <c r="CR91" s="379" t="str">
        <f ca="1">+IF(OFFSET('Sanitation Data'!$E$30,0,10*ROW('Sanitation Data'!E85))="","",OFFSET('Sanitation Data'!$E$30,0,10*ROW('Sanitation Data'!E85)))</f>
        <v/>
      </c>
      <c r="CS91" s="379" t="str">
        <f ca="1">+IF(OFFSET('Sanitation Data'!$E$31,0,10*ROW('Sanitation Data'!E85))="","",OFFSET('Sanitation Data'!$E$31,0,10*ROW('Sanitation Data'!E85)))</f>
        <v/>
      </c>
      <c r="CT91" s="379" t="str">
        <f ca="1">+IF(OFFSET('Sanitation Data'!$E$32,0,10*ROW('Sanitation Data'!E85))="","",OFFSET('Sanitation Data'!$E$32,0,10*ROW('Sanitation Data'!E85)))</f>
        <v/>
      </c>
      <c r="CU91" s="379" t="str">
        <f ca="1">+IF(OFFSET('Sanitation Data'!$F$28,0,10*ROW('Sanitation Data'!F85))="","",OFFSET('Sanitation Data'!$F$28,0,10*ROW('Sanitation Data'!F85)))</f>
        <v/>
      </c>
      <c r="CV91" s="379" t="str">
        <f ca="1">+IF(OFFSET('Sanitation Data'!$F$29,0,10*ROW('Sanitation Data'!F85))="","",OFFSET('Sanitation Data'!$F$29,0,10*ROW('Sanitation Data'!F85)))</f>
        <v/>
      </c>
      <c r="CW91" s="379" t="str">
        <f ca="1">+IF(OFFSET('Sanitation Data'!$F$30,0,10*ROW('Sanitation Data'!F85))="","",OFFSET('Sanitation Data'!$F$30,0,10*ROW('Sanitation Data'!F85)))</f>
        <v/>
      </c>
      <c r="CX91" s="379" t="str">
        <f ca="1">+IF(OFFSET('Sanitation Data'!$F$31,0,10*ROW('Sanitation Data'!F85))="","",OFFSET('Sanitation Data'!$F$31,0,10*ROW('Sanitation Data'!F85)))</f>
        <v/>
      </c>
      <c r="CY91" s="379" t="str">
        <f ca="1">+IF(OFFSET('Sanitation Data'!$F$32,0,10*ROW('Sanitation Data'!F85))="","",OFFSET('Sanitation Data'!$F$32,0,10*ROW('Sanitation Data'!F85)))</f>
        <v/>
      </c>
      <c r="CZ91" s="379" t="str">
        <f ca="1">+IF(OFFSET('Sanitation Data'!$G$28,0,10*ROW('Sanitation Data'!G85))="","",OFFSET('Sanitation Data'!$G$28,0,10*ROW('Sanitation Data'!G85)))</f>
        <v/>
      </c>
      <c r="DA91" s="379" t="str">
        <f ca="1">+IF(OFFSET('Sanitation Data'!$G$29,0,10*ROW('Sanitation Data'!G85))="","",OFFSET('Sanitation Data'!$G$29,0,10*ROW('Sanitation Data'!G85)))</f>
        <v/>
      </c>
      <c r="DB91" s="379" t="str">
        <f ca="1">+IF(OFFSET('Sanitation Data'!$G$30,0,10*ROW('Sanitation Data'!G85))="","",OFFSET('Sanitation Data'!$G$30,0,10*ROW('Sanitation Data'!G85)))</f>
        <v/>
      </c>
      <c r="DC91" s="379" t="str">
        <f ca="1">+IF(OFFSET('Sanitation Data'!$G$31,0,10*ROW('Sanitation Data'!G85))="","",OFFSET('Sanitation Data'!$G$31,0,10*ROW('Sanitation Data'!G85)))</f>
        <v/>
      </c>
      <c r="DD91" s="379" t="str">
        <f ca="1">+IF(OFFSET('Sanitation Data'!$G$32,0,10*ROW('Sanitation Data'!G85))="","",OFFSET('Sanitation Data'!$G$32,0,10*ROW('Sanitation Data'!G85)))</f>
        <v/>
      </c>
      <c r="DE91" s="379" t="str">
        <f ca="1">+IF(OFFSET('Sanitation Data'!$H$28,0,10*ROW('Sanitation Data'!H85))="","",OFFSET('Sanitation Data'!$H$28,0,10*ROW('Sanitation Data'!H85)))</f>
        <v/>
      </c>
      <c r="DF91" s="379" t="str">
        <f ca="1">+IF(OFFSET('Sanitation Data'!$H$29,0,10*ROW('Sanitation Data'!H85))="","",OFFSET('Sanitation Data'!$H$29,0,10*ROW('Sanitation Data'!H85)))</f>
        <v/>
      </c>
      <c r="DG91" s="379" t="str">
        <f ca="1">+IF(OFFSET('Sanitation Data'!$H$30,0,10*ROW('Sanitation Data'!H85))="","",OFFSET('Sanitation Data'!$H$30,0,10*ROW('Sanitation Data'!H85)))</f>
        <v/>
      </c>
      <c r="DH91" s="379" t="str">
        <f ca="1">+IF(OFFSET('Sanitation Data'!$H$31,0,10*ROW('Sanitation Data'!H85))="","",OFFSET('Sanitation Data'!$H$31,0,10*ROW('Sanitation Data'!H85)))</f>
        <v/>
      </c>
      <c r="DI91" s="379" t="str">
        <f ca="1">+IF(OFFSET('Sanitation Data'!$H$32,0,10*ROW('Sanitation Data'!H85))="","",OFFSET('Sanitation Data'!$H$32,0,10*ROW('Sanitation Data'!H85)))</f>
        <v/>
      </c>
      <c r="DJ91" s="379" t="str">
        <f ca="1">+IF(OFFSET('Sanitation Data'!$I$28,0,10*ROW('Sanitation Data'!I85))="","",OFFSET('Sanitation Data'!$I$28,0,10*ROW('Sanitation Data'!I85)))</f>
        <v/>
      </c>
      <c r="DK91" s="379" t="str">
        <f ca="1">+IF(OFFSET('Sanitation Data'!$I$29,0,10*ROW('Sanitation Data'!I85))="","",OFFSET('Sanitation Data'!$I$29,0,10*ROW('Sanitation Data'!I85)))</f>
        <v/>
      </c>
      <c r="DL91" s="379" t="str">
        <f ca="1">+IF(OFFSET('Sanitation Data'!$I$30,0,10*ROW('Sanitation Data'!I85))="","",OFFSET('Sanitation Data'!$I$30,0,10*ROW('Sanitation Data'!I85)))</f>
        <v/>
      </c>
      <c r="DM91" s="379" t="str">
        <f ca="1">+IF(OFFSET('Sanitation Data'!$I$31,0,10*ROW('Sanitation Data'!I85))="","",OFFSET('Sanitation Data'!$I$31,0,10*ROW('Sanitation Data'!I85)))</f>
        <v/>
      </c>
      <c r="DN91" s="379" t="str">
        <f ca="1">+IF(OFFSET('Sanitation Data'!$I$32,0,10*ROW('Sanitation Data'!I85))="","",OFFSET('Sanitation Data'!$I$32,0,10*ROW('Sanitation Data'!I85)))</f>
        <v/>
      </c>
      <c r="DO91" s="379" t="str">
        <f ca="1">+IF(OFFSET('Hygiene Data'!$D$11,0,10*ROW('Hygiene Data'!D85))="","",OFFSET('Hygiene Data'!$D$11,0,10*ROW('Hygiene Data'!D85)))</f>
        <v/>
      </c>
      <c r="DP91" s="379" t="str">
        <f ca="1">+IF(OFFSET('Hygiene Data'!$D$12,0,10*ROW('Hygiene Data'!D85))="","",OFFSET('Hygiene Data'!$D$12,0,10*ROW('Hygiene Data'!D85)))</f>
        <v/>
      </c>
      <c r="DQ91" s="379" t="str">
        <f ca="1">+IF(OFFSET('Hygiene Data'!$D$13,0,10*ROW('Hygiene Data'!D85))="","",OFFSET('Hygiene Data'!$D$13,0,10*ROW('Hygiene Data'!D85)))</f>
        <v/>
      </c>
      <c r="DR91" s="379" t="str">
        <f ca="1">+IF(OFFSET('Hygiene Data'!$E$11,0,10*ROW('Hygiene Data'!E85))="","",OFFSET('Hygiene Data'!$E$11,0,10*ROW('Hygiene Data'!E85)))</f>
        <v/>
      </c>
      <c r="DS91" s="379" t="str">
        <f ca="1">+IF(OFFSET('Hygiene Data'!$E$12,0,10*ROW('Hygiene Data'!E85))="","",OFFSET('Hygiene Data'!$E$12,0,10*ROW('Hygiene Data'!E85)))</f>
        <v/>
      </c>
      <c r="DT91" s="379" t="str">
        <f ca="1">+IF(OFFSET('Hygiene Data'!$E$13,0,10*ROW('Hygiene Data'!E85))="","",OFFSET('Hygiene Data'!$E$13,0,10*ROW('Hygiene Data'!E85)))</f>
        <v/>
      </c>
      <c r="DU91" s="379" t="str">
        <f ca="1">+IF(OFFSET('Hygiene Data'!$F$11,0,10*ROW('Hygiene Data'!F85))="","",OFFSET('Hygiene Data'!$F$11,0,10*ROW('Hygiene Data'!F85)))</f>
        <v/>
      </c>
      <c r="DV91" s="379" t="str">
        <f ca="1">+IF(OFFSET('Hygiene Data'!$F$12,0,10*ROW('Hygiene Data'!F85))="","",OFFSET('Hygiene Data'!$F$12,0,10*ROW('Hygiene Data'!F85)))</f>
        <v/>
      </c>
      <c r="DW91" s="379" t="str">
        <f ca="1">+IF(OFFSET('Hygiene Data'!$F$13,0,10*ROW('Hygiene Data'!F85))="","",OFFSET('Hygiene Data'!$F$13,0,10*ROW('Hygiene Data'!F85)))</f>
        <v/>
      </c>
      <c r="DX91" s="379" t="str">
        <f ca="1">+IF(OFFSET('Hygiene Data'!$G$11,0,10*ROW('Hygiene Data'!G85))="","",OFFSET('Hygiene Data'!$G$11,0,10*ROW('Hygiene Data'!G85)))</f>
        <v/>
      </c>
      <c r="DY91" s="379" t="str">
        <f ca="1">+IF(OFFSET('Hygiene Data'!$G$12,0,10*ROW('Hygiene Data'!G85))="","",OFFSET('Hygiene Data'!$G$12,0,10*ROW('Hygiene Data'!G85)))</f>
        <v/>
      </c>
      <c r="DZ91" s="379" t="str">
        <f ca="1">+IF(OFFSET('Hygiene Data'!$G$13,0,10*ROW('Hygiene Data'!G85))="","",OFFSET('Hygiene Data'!$G$13,0,10*ROW('Hygiene Data'!G85)))</f>
        <v/>
      </c>
      <c r="EA91" s="379" t="str">
        <f ca="1">+IF(OFFSET('Hygiene Data'!$H$11,0,10*ROW('Hygiene Data'!H85))="","",OFFSET('Hygiene Data'!$H$11,0,10*ROW('Hygiene Data'!H85)))</f>
        <v/>
      </c>
      <c r="EB91" s="379" t="str">
        <f ca="1">+IF(OFFSET('Hygiene Data'!$H$12,0,10*ROW('Hygiene Data'!H85))="","",OFFSET('Hygiene Data'!$H$12,0,10*ROW('Hygiene Data'!H85)))</f>
        <v/>
      </c>
      <c r="EC91" s="379" t="str">
        <f ca="1">+IF(OFFSET('Hygiene Data'!$H$13,0,10*ROW('Hygiene Data'!H85))="","",OFFSET('Hygiene Data'!$H$13,0,10*ROW('Hygiene Data'!H85)))</f>
        <v/>
      </c>
      <c r="ED91" s="379" t="str">
        <f ca="1">+IF(OFFSET('Hygiene Data'!$I$11,0,10*ROW('Hygiene Data'!I85))="","",OFFSET('Hygiene Data'!$I$11,0,10*ROW('Hygiene Data'!I85)))</f>
        <v/>
      </c>
      <c r="EE91" s="379" t="str">
        <f ca="1">+IF(OFFSET('Hygiene Data'!$I$12,0,10*ROW('Hygiene Data'!I85))="","",OFFSET('Hygiene Data'!$I$12,0,10*ROW('Hygiene Data'!I85)))</f>
        <v/>
      </c>
      <c r="EF91" s="379" t="str">
        <f ca="1">+IF(OFFSET('Hygiene Data'!$I$13,0,10*ROW('Hygiene Data'!I85))="","",OFFSET('Hygiene Data'!$I$13,0,10*ROW('Hygiene Data'!I85)))</f>
        <v/>
      </c>
    </row>
    <row r="92" spans="1:136" x14ac:dyDescent="0.25">
      <c r="A92" s="488" t="str">
        <f ca="1">+IF(OFFSET('Water Data'!$B$2,0,10*ROW('Water Data'!E86))="","",OFFSET('Water Data'!$B$2,0,10*ROW('Water Data'!E86)))</f>
        <v/>
      </c>
      <c r="B92" s="48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5" t="str">
        <f t="shared" ca="1" si="1"/>
        <v/>
      </c>
      <c r="D92" s="51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9" t="str">
        <f ca="1">+IF(OFFSET('Water Data'!$D$27,0,10*ROW('Water Data'!D86))="","",OFFSET('Water Data'!$D$27,0,10*ROW('Water Data'!D86)))</f>
        <v/>
      </c>
      <c r="BT92" s="379" t="str">
        <f ca="1">+IF(OFFSET('Water Data'!$D$28,0,10*ROW('Water Data'!D86))="","",OFFSET('Water Data'!$D$28,0,10*ROW('Water Data'!D86)))</f>
        <v/>
      </c>
      <c r="BU92" s="379" t="str">
        <f ca="1">+IF(OFFSET('Water Data'!$D$29,0,10*ROW('Water Data'!D86))="","",OFFSET('Water Data'!$D$29,0,10*ROW('Water Data'!D86)))</f>
        <v/>
      </c>
      <c r="BV92" s="379" t="str">
        <f ca="1">+IF(OFFSET('Water Data'!$E$27,0,10*ROW('Water Data'!E86))="","",OFFSET('Water Data'!$E$27,0,10*ROW('Water Data'!E86)))</f>
        <v/>
      </c>
      <c r="BW92" s="379" t="str">
        <f ca="1">+IF(OFFSET('Water Data'!$E$28,0,10*ROW('Water Data'!E86))="","",OFFSET('Water Data'!$E$28,0,10*ROW('Water Data'!E86)))</f>
        <v/>
      </c>
      <c r="BX92" s="379" t="str">
        <f ca="1">+IF(OFFSET('Water Data'!$E$29,0,10*ROW('Water Data'!E86))="","",OFFSET('Water Data'!$E$29,0,10*ROW('Water Data'!E86)))</f>
        <v/>
      </c>
      <c r="BY92" s="379" t="str">
        <f ca="1">+IF(OFFSET('Water Data'!$F$27,0,10*ROW('Water Data'!F86))="","",OFFSET('Water Data'!$F$27,0,10*ROW('Water Data'!F86)))</f>
        <v/>
      </c>
      <c r="BZ92" s="379" t="str">
        <f ca="1">+IF(OFFSET('Water Data'!$F$28,0,10*ROW('Water Data'!F86))="","",OFFSET('Water Data'!$F$28,0,10*ROW('Water Data'!F86)))</f>
        <v/>
      </c>
      <c r="CA92" s="379" t="str">
        <f ca="1">+IF(OFFSET('Water Data'!$F$29,0,10*ROW('Water Data'!F86))="","",OFFSET('Water Data'!$F$29,0,10*ROW('Water Data'!F86)))</f>
        <v/>
      </c>
      <c r="CB92" s="379" t="str">
        <f ca="1">+IF(OFFSET('Water Data'!$G$27,0,10*ROW('Water Data'!G86))="","",OFFSET('Water Data'!$G$27,0,10*ROW('Water Data'!G86)))</f>
        <v/>
      </c>
      <c r="CC92" s="379" t="str">
        <f ca="1">+IF(OFFSET('Water Data'!$G$28,0,10*ROW('Water Data'!G86))="","",OFFSET('Water Data'!$G$28,0,10*ROW('Water Data'!G86)))</f>
        <v/>
      </c>
      <c r="CD92" s="379" t="str">
        <f ca="1">+IF(OFFSET('Water Data'!$G$29,0,10*ROW('Water Data'!G86))="","",OFFSET('Water Data'!$G$29,0,10*ROW('Water Data'!G86)))</f>
        <v/>
      </c>
      <c r="CE92" s="379" t="str">
        <f ca="1">+IF(OFFSET('Water Data'!$H$27,0,10*ROW('Water Data'!H86))="","",OFFSET('Water Data'!$H$27,0,10*ROW('Water Data'!H86)))</f>
        <v/>
      </c>
      <c r="CF92" s="379" t="str">
        <f ca="1">+IF(OFFSET('Water Data'!$H$28,0,10*ROW('Water Data'!H86))="","",OFFSET('Water Data'!$H$28,0,10*ROW('Water Data'!H86)))</f>
        <v/>
      </c>
      <c r="CG92" s="379" t="str">
        <f ca="1">+IF(OFFSET('Water Data'!$H$29,0,10*ROW('Water Data'!H86))="","",OFFSET('Water Data'!$H$29,0,10*ROW('Water Data'!H86)))</f>
        <v/>
      </c>
      <c r="CH92" s="379" t="str">
        <f ca="1">+IF(OFFSET('Water Data'!$I$27,0,10*ROW('Water Data'!I86))="","",OFFSET('Water Data'!$I$27,0,10*ROW('Water Data'!I86)))</f>
        <v/>
      </c>
      <c r="CI92" s="379" t="str">
        <f ca="1">+IF(OFFSET('Water Data'!$I$28,0,10*ROW('Water Data'!I86))="","",OFFSET('Water Data'!$I$28,0,10*ROW('Water Data'!I86)))</f>
        <v/>
      </c>
      <c r="CJ92" s="379" t="str">
        <f ca="1">+IF(OFFSET('Water Data'!$I$29,0,10*ROW('Water Data'!I86))="","",OFFSET('Water Data'!$I$29,0,10*ROW('Water Data'!I86)))</f>
        <v/>
      </c>
      <c r="CK92" s="379" t="str">
        <f ca="1">+IF(OFFSET('Sanitation Data'!$D$28,0,10*ROW('Sanitation Data'!D86))="","",OFFSET('Sanitation Data'!$D$28,0,10*ROW('Sanitation Data'!D86)))</f>
        <v/>
      </c>
      <c r="CL92" s="379" t="str">
        <f ca="1">+IF(OFFSET('Sanitation Data'!$D$29,0,10*ROW('Sanitation Data'!D86))="","",OFFSET('Sanitation Data'!$D$29,0,10*ROW('Sanitation Data'!D86)))</f>
        <v/>
      </c>
      <c r="CM92" s="379" t="str">
        <f ca="1">+IF(OFFSET('Sanitation Data'!$D$30,0,10*ROW('Sanitation Data'!D86))="","",OFFSET('Sanitation Data'!$D$30,0,10*ROW('Sanitation Data'!D86)))</f>
        <v/>
      </c>
      <c r="CN92" s="379" t="str">
        <f ca="1">+IF(OFFSET('Sanitation Data'!$D$31,0,10*ROW('Sanitation Data'!D86))="","",OFFSET('Sanitation Data'!$D$31,0,10*ROW('Sanitation Data'!D86)))</f>
        <v/>
      </c>
      <c r="CO92" s="379" t="str">
        <f ca="1">+IF(OFFSET('Sanitation Data'!$D$32,0,10*ROW('Sanitation Data'!D86))="","",OFFSET('Sanitation Data'!$D$32,0,10*ROW('Sanitation Data'!D86)))</f>
        <v/>
      </c>
      <c r="CP92" s="379" t="str">
        <f ca="1">+IF(OFFSET('Sanitation Data'!$E$28,0,10*ROW('Sanitation Data'!E86))="","",OFFSET('Sanitation Data'!$E$28,0,10*ROW('Sanitation Data'!E86)))</f>
        <v/>
      </c>
      <c r="CQ92" s="379" t="str">
        <f ca="1">+IF(OFFSET('Sanitation Data'!$E$29,0,10*ROW('Sanitation Data'!E86))="","",OFFSET('Sanitation Data'!$E$29,0,10*ROW('Sanitation Data'!E86)))</f>
        <v/>
      </c>
      <c r="CR92" s="379" t="str">
        <f ca="1">+IF(OFFSET('Sanitation Data'!$E$30,0,10*ROW('Sanitation Data'!E86))="","",OFFSET('Sanitation Data'!$E$30,0,10*ROW('Sanitation Data'!E86)))</f>
        <v/>
      </c>
      <c r="CS92" s="379" t="str">
        <f ca="1">+IF(OFFSET('Sanitation Data'!$E$31,0,10*ROW('Sanitation Data'!E86))="","",OFFSET('Sanitation Data'!$E$31,0,10*ROW('Sanitation Data'!E86)))</f>
        <v/>
      </c>
      <c r="CT92" s="379" t="str">
        <f ca="1">+IF(OFFSET('Sanitation Data'!$E$32,0,10*ROW('Sanitation Data'!E86))="","",OFFSET('Sanitation Data'!$E$32,0,10*ROW('Sanitation Data'!E86)))</f>
        <v/>
      </c>
      <c r="CU92" s="379" t="str">
        <f ca="1">+IF(OFFSET('Sanitation Data'!$F$28,0,10*ROW('Sanitation Data'!F86))="","",OFFSET('Sanitation Data'!$F$28,0,10*ROW('Sanitation Data'!F86)))</f>
        <v/>
      </c>
      <c r="CV92" s="379" t="str">
        <f ca="1">+IF(OFFSET('Sanitation Data'!$F$29,0,10*ROW('Sanitation Data'!F86))="","",OFFSET('Sanitation Data'!$F$29,0,10*ROW('Sanitation Data'!F86)))</f>
        <v/>
      </c>
      <c r="CW92" s="379" t="str">
        <f ca="1">+IF(OFFSET('Sanitation Data'!$F$30,0,10*ROW('Sanitation Data'!F86))="","",OFFSET('Sanitation Data'!$F$30,0,10*ROW('Sanitation Data'!F86)))</f>
        <v/>
      </c>
      <c r="CX92" s="379" t="str">
        <f ca="1">+IF(OFFSET('Sanitation Data'!$F$31,0,10*ROW('Sanitation Data'!F86))="","",OFFSET('Sanitation Data'!$F$31,0,10*ROW('Sanitation Data'!F86)))</f>
        <v/>
      </c>
      <c r="CY92" s="379" t="str">
        <f ca="1">+IF(OFFSET('Sanitation Data'!$F$32,0,10*ROW('Sanitation Data'!F86))="","",OFFSET('Sanitation Data'!$F$32,0,10*ROW('Sanitation Data'!F86)))</f>
        <v/>
      </c>
      <c r="CZ92" s="379" t="str">
        <f ca="1">+IF(OFFSET('Sanitation Data'!$G$28,0,10*ROW('Sanitation Data'!G86))="","",OFFSET('Sanitation Data'!$G$28,0,10*ROW('Sanitation Data'!G86)))</f>
        <v/>
      </c>
      <c r="DA92" s="379" t="str">
        <f ca="1">+IF(OFFSET('Sanitation Data'!$G$29,0,10*ROW('Sanitation Data'!G86))="","",OFFSET('Sanitation Data'!$G$29,0,10*ROW('Sanitation Data'!G86)))</f>
        <v/>
      </c>
      <c r="DB92" s="379" t="str">
        <f ca="1">+IF(OFFSET('Sanitation Data'!$G$30,0,10*ROW('Sanitation Data'!G86))="","",OFFSET('Sanitation Data'!$G$30,0,10*ROW('Sanitation Data'!G86)))</f>
        <v/>
      </c>
      <c r="DC92" s="379" t="str">
        <f ca="1">+IF(OFFSET('Sanitation Data'!$G$31,0,10*ROW('Sanitation Data'!G86))="","",OFFSET('Sanitation Data'!$G$31,0,10*ROW('Sanitation Data'!G86)))</f>
        <v/>
      </c>
      <c r="DD92" s="379" t="str">
        <f ca="1">+IF(OFFSET('Sanitation Data'!$G$32,0,10*ROW('Sanitation Data'!G86))="","",OFFSET('Sanitation Data'!$G$32,0,10*ROW('Sanitation Data'!G86)))</f>
        <v/>
      </c>
      <c r="DE92" s="379" t="str">
        <f ca="1">+IF(OFFSET('Sanitation Data'!$H$28,0,10*ROW('Sanitation Data'!H86))="","",OFFSET('Sanitation Data'!$H$28,0,10*ROW('Sanitation Data'!H86)))</f>
        <v/>
      </c>
      <c r="DF92" s="379" t="str">
        <f ca="1">+IF(OFFSET('Sanitation Data'!$H$29,0,10*ROW('Sanitation Data'!H86))="","",OFFSET('Sanitation Data'!$H$29,0,10*ROW('Sanitation Data'!H86)))</f>
        <v/>
      </c>
      <c r="DG92" s="379" t="str">
        <f ca="1">+IF(OFFSET('Sanitation Data'!$H$30,0,10*ROW('Sanitation Data'!H86))="","",OFFSET('Sanitation Data'!$H$30,0,10*ROW('Sanitation Data'!H86)))</f>
        <v/>
      </c>
      <c r="DH92" s="379" t="str">
        <f ca="1">+IF(OFFSET('Sanitation Data'!$H$31,0,10*ROW('Sanitation Data'!H86))="","",OFFSET('Sanitation Data'!$H$31,0,10*ROW('Sanitation Data'!H86)))</f>
        <v/>
      </c>
      <c r="DI92" s="379" t="str">
        <f ca="1">+IF(OFFSET('Sanitation Data'!$H$32,0,10*ROW('Sanitation Data'!H86))="","",OFFSET('Sanitation Data'!$H$32,0,10*ROW('Sanitation Data'!H86)))</f>
        <v/>
      </c>
      <c r="DJ92" s="379" t="str">
        <f ca="1">+IF(OFFSET('Sanitation Data'!$I$28,0,10*ROW('Sanitation Data'!I86))="","",OFFSET('Sanitation Data'!$I$28,0,10*ROW('Sanitation Data'!I86)))</f>
        <v/>
      </c>
      <c r="DK92" s="379" t="str">
        <f ca="1">+IF(OFFSET('Sanitation Data'!$I$29,0,10*ROW('Sanitation Data'!I86))="","",OFFSET('Sanitation Data'!$I$29,0,10*ROW('Sanitation Data'!I86)))</f>
        <v/>
      </c>
      <c r="DL92" s="379" t="str">
        <f ca="1">+IF(OFFSET('Sanitation Data'!$I$30,0,10*ROW('Sanitation Data'!I86))="","",OFFSET('Sanitation Data'!$I$30,0,10*ROW('Sanitation Data'!I86)))</f>
        <v/>
      </c>
      <c r="DM92" s="379" t="str">
        <f ca="1">+IF(OFFSET('Sanitation Data'!$I$31,0,10*ROW('Sanitation Data'!I86))="","",OFFSET('Sanitation Data'!$I$31,0,10*ROW('Sanitation Data'!I86)))</f>
        <v/>
      </c>
      <c r="DN92" s="379" t="str">
        <f ca="1">+IF(OFFSET('Sanitation Data'!$I$32,0,10*ROW('Sanitation Data'!I86))="","",OFFSET('Sanitation Data'!$I$32,0,10*ROW('Sanitation Data'!I86)))</f>
        <v/>
      </c>
      <c r="DO92" s="379" t="str">
        <f ca="1">+IF(OFFSET('Hygiene Data'!$D$11,0,10*ROW('Hygiene Data'!D86))="","",OFFSET('Hygiene Data'!$D$11,0,10*ROW('Hygiene Data'!D86)))</f>
        <v/>
      </c>
      <c r="DP92" s="379" t="str">
        <f ca="1">+IF(OFFSET('Hygiene Data'!$D$12,0,10*ROW('Hygiene Data'!D86))="","",OFFSET('Hygiene Data'!$D$12,0,10*ROW('Hygiene Data'!D86)))</f>
        <v/>
      </c>
      <c r="DQ92" s="379" t="str">
        <f ca="1">+IF(OFFSET('Hygiene Data'!$D$13,0,10*ROW('Hygiene Data'!D86))="","",OFFSET('Hygiene Data'!$D$13,0,10*ROW('Hygiene Data'!D86)))</f>
        <v/>
      </c>
      <c r="DR92" s="379" t="str">
        <f ca="1">+IF(OFFSET('Hygiene Data'!$E$11,0,10*ROW('Hygiene Data'!E86))="","",OFFSET('Hygiene Data'!$E$11,0,10*ROW('Hygiene Data'!E86)))</f>
        <v/>
      </c>
      <c r="DS92" s="379" t="str">
        <f ca="1">+IF(OFFSET('Hygiene Data'!$E$12,0,10*ROW('Hygiene Data'!E86))="","",OFFSET('Hygiene Data'!$E$12,0,10*ROW('Hygiene Data'!E86)))</f>
        <v/>
      </c>
      <c r="DT92" s="379" t="str">
        <f ca="1">+IF(OFFSET('Hygiene Data'!$E$13,0,10*ROW('Hygiene Data'!E86))="","",OFFSET('Hygiene Data'!$E$13,0,10*ROW('Hygiene Data'!E86)))</f>
        <v/>
      </c>
      <c r="DU92" s="379" t="str">
        <f ca="1">+IF(OFFSET('Hygiene Data'!$F$11,0,10*ROW('Hygiene Data'!F86))="","",OFFSET('Hygiene Data'!$F$11,0,10*ROW('Hygiene Data'!F86)))</f>
        <v/>
      </c>
      <c r="DV92" s="379" t="str">
        <f ca="1">+IF(OFFSET('Hygiene Data'!$F$12,0,10*ROW('Hygiene Data'!F86))="","",OFFSET('Hygiene Data'!$F$12,0,10*ROW('Hygiene Data'!F86)))</f>
        <v/>
      </c>
      <c r="DW92" s="379" t="str">
        <f ca="1">+IF(OFFSET('Hygiene Data'!$F$13,0,10*ROW('Hygiene Data'!F86))="","",OFFSET('Hygiene Data'!$F$13,0,10*ROW('Hygiene Data'!F86)))</f>
        <v/>
      </c>
      <c r="DX92" s="379" t="str">
        <f ca="1">+IF(OFFSET('Hygiene Data'!$G$11,0,10*ROW('Hygiene Data'!G86))="","",OFFSET('Hygiene Data'!$G$11,0,10*ROW('Hygiene Data'!G86)))</f>
        <v/>
      </c>
      <c r="DY92" s="379" t="str">
        <f ca="1">+IF(OFFSET('Hygiene Data'!$G$12,0,10*ROW('Hygiene Data'!G86))="","",OFFSET('Hygiene Data'!$G$12,0,10*ROW('Hygiene Data'!G86)))</f>
        <v/>
      </c>
      <c r="DZ92" s="379" t="str">
        <f ca="1">+IF(OFFSET('Hygiene Data'!$G$13,0,10*ROW('Hygiene Data'!G86))="","",OFFSET('Hygiene Data'!$G$13,0,10*ROW('Hygiene Data'!G86)))</f>
        <v/>
      </c>
      <c r="EA92" s="379" t="str">
        <f ca="1">+IF(OFFSET('Hygiene Data'!$H$11,0,10*ROW('Hygiene Data'!H86))="","",OFFSET('Hygiene Data'!$H$11,0,10*ROW('Hygiene Data'!H86)))</f>
        <v/>
      </c>
      <c r="EB92" s="379" t="str">
        <f ca="1">+IF(OFFSET('Hygiene Data'!$H$12,0,10*ROW('Hygiene Data'!H86))="","",OFFSET('Hygiene Data'!$H$12,0,10*ROW('Hygiene Data'!H86)))</f>
        <v/>
      </c>
      <c r="EC92" s="379" t="str">
        <f ca="1">+IF(OFFSET('Hygiene Data'!$H$13,0,10*ROW('Hygiene Data'!H86))="","",OFFSET('Hygiene Data'!$H$13,0,10*ROW('Hygiene Data'!H86)))</f>
        <v/>
      </c>
      <c r="ED92" s="379" t="str">
        <f ca="1">+IF(OFFSET('Hygiene Data'!$I$11,0,10*ROW('Hygiene Data'!I86))="","",OFFSET('Hygiene Data'!$I$11,0,10*ROW('Hygiene Data'!I86)))</f>
        <v/>
      </c>
      <c r="EE92" s="379" t="str">
        <f ca="1">+IF(OFFSET('Hygiene Data'!$I$12,0,10*ROW('Hygiene Data'!I86))="","",OFFSET('Hygiene Data'!$I$12,0,10*ROW('Hygiene Data'!I86)))</f>
        <v/>
      </c>
      <c r="EF92" s="379" t="str">
        <f ca="1">+IF(OFFSET('Hygiene Data'!$I$13,0,10*ROW('Hygiene Data'!I86))="","",OFFSET('Hygiene Data'!$I$13,0,10*ROW('Hygiene Data'!I86)))</f>
        <v/>
      </c>
    </row>
    <row r="93" spans="1:136" x14ac:dyDescent="0.25">
      <c r="A93" s="488" t="str">
        <f ca="1">+IF(OFFSET('Water Data'!$B$2,0,10*ROW('Water Data'!E87))="","",OFFSET('Water Data'!$B$2,0,10*ROW('Water Data'!E87)))</f>
        <v/>
      </c>
      <c r="B93" s="48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5" t="str">
        <f t="shared" ca="1" si="1"/>
        <v/>
      </c>
      <c r="D93" s="51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9" t="str">
        <f ca="1">+IF(OFFSET('Water Data'!$D$27,0,10*ROW('Water Data'!D87))="","",OFFSET('Water Data'!$D$27,0,10*ROW('Water Data'!D87)))</f>
        <v/>
      </c>
      <c r="BT93" s="379" t="str">
        <f ca="1">+IF(OFFSET('Water Data'!$D$28,0,10*ROW('Water Data'!D87))="","",OFFSET('Water Data'!$D$28,0,10*ROW('Water Data'!D87)))</f>
        <v/>
      </c>
      <c r="BU93" s="379" t="str">
        <f ca="1">+IF(OFFSET('Water Data'!$D$29,0,10*ROW('Water Data'!D87))="","",OFFSET('Water Data'!$D$29,0,10*ROW('Water Data'!D87)))</f>
        <v/>
      </c>
      <c r="BV93" s="379" t="str">
        <f ca="1">+IF(OFFSET('Water Data'!$E$27,0,10*ROW('Water Data'!E87))="","",OFFSET('Water Data'!$E$27,0,10*ROW('Water Data'!E87)))</f>
        <v/>
      </c>
      <c r="BW93" s="379" t="str">
        <f ca="1">+IF(OFFSET('Water Data'!$E$28,0,10*ROW('Water Data'!E87))="","",OFFSET('Water Data'!$E$28,0,10*ROW('Water Data'!E87)))</f>
        <v/>
      </c>
      <c r="BX93" s="379" t="str">
        <f ca="1">+IF(OFFSET('Water Data'!$E$29,0,10*ROW('Water Data'!E87))="","",OFFSET('Water Data'!$E$29,0,10*ROW('Water Data'!E87)))</f>
        <v/>
      </c>
      <c r="BY93" s="379" t="str">
        <f ca="1">+IF(OFFSET('Water Data'!$F$27,0,10*ROW('Water Data'!F87))="","",OFFSET('Water Data'!$F$27,0,10*ROW('Water Data'!F87)))</f>
        <v/>
      </c>
      <c r="BZ93" s="379" t="str">
        <f ca="1">+IF(OFFSET('Water Data'!$F$28,0,10*ROW('Water Data'!F87))="","",OFFSET('Water Data'!$F$28,0,10*ROW('Water Data'!F87)))</f>
        <v/>
      </c>
      <c r="CA93" s="379" t="str">
        <f ca="1">+IF(OFFSET('Water Data'!$F$29,0,10*ROW('Water Data'!F87))="","",OFFSET('Water Data'!$F$29,0,10*ROW('Water Data'!F87)))</f>
        <v/>
      </c>
      <c r="CB93" s="379" t="str">
        <f ca="1">+IF(OFFSET('Water Data'!$G$27,0,10*ROW('Water Data'!G87))="","",OFFSET('Water Data'!$G$27,0,10*ROW('Water Data'!G87)))</f>
        <v/>
      </c>
      <c r="CC93" s="379" t="str">
        <f ca="1">+IF(OFFSET('Water Data'!$G$28,0,10*ROW('Water Data'!G87))="","",OFFSET('Water Data'!$G$28,0,10*ROW('Water Data'!G87)))</f>
        <v/>
      </c>
      <c r="CD93" s="379" t="str">
        <f ca="1">+IF(OFFSET('Water Data'!$G$29,0,10*ROW('Water Data'!G87))="","",OFFSET('Water Data'!$G$29,0,10*ROW('Water Data'!G87)))</f>
        <v/>
      </c>
      <c r="CE93" s="379" t="str">
        <f ca="1">+IF(OFFSET('Water Data'!$H$27,0,10*ROW('Water Data'!H87))="","",OFFSET('Water Data'!$H$27,0,10*ROW('Water Data'!H87)))</f>
        <v/>
      </c>
      <c r="CF93" s="379" t="str">
        <f ca="1">+IF(OFFSET('Water Data'!$H$28,0,10*ROW('Water Data'!H87))="","",OFFSET('Water Data'!$H$28,0,10*ROW('Water Data'!H87)))</f>
        <v/>
      </c>
      <c r="CG93" s="379" t="str">
        <f ca="1">+IF(OFFSET('Water Data'!$H$29,0,10*ROW('Water Data'!H87))="","",OFFSET('Water Data'!$H$29,0,10*ROW('Water Data'!H87)))</f>
        <v/>
      </c>
      <c r="CH93" s="379" t="str">
        <f ca="1">+IF(OFFSET('Water Data'!$I$27,0,10*ROW('Water Data'!I87))="","",OFFSET('Water Data'!$I$27,0,10*ROW('Water Data'!I87)))</f>
        <v/>
      </c>
      <c r="CI93" s="379" t="str">
        <f ca="1">+IF(OFFSET('Water Data'!$I$28,0,10*ROW('Water Data'!I87))="","",OFFSET('Water Data'!$I$28,0,10*ROW('Water Data'!I87)))</f>
        <v/>
      </c>
      <c r="CJ93" s="379" t="str">
        <f ca="1">+IF(OFFSET('Water Data'!$I$29,0,10*ROW('Water Data'!I87))="","",OFFSET('Water Data'!$I$29,0,10*ROW('Water Data'!I87)))</f>
        <v/>
      </c>
      <c r="CK93" s="379" t="str">
        <f ca="1">+IF(OFFSET('Sanitation Data'!$D$28,0,10*ROW('Sanitation Data'!D87))="","",OFFSET('Sanitation Data'!$D$28,0,10*ROW('Sanitation Data'!D87)))</f>
        <v/>
      </c>
      <c r="CL93" s="379" t="str">
        <f ca="1">+IF(OFFSET('Sanitation Data'!$D$29,0,10*ROW('Sanitation Data'!D87))="","",OFFSET('Sanitation Data'!$D$29,0,10*ROW('Sanitation Data'!D87)))</f>
        <v/>
      </c>
      <c r="CM93" s="379" t="str">
        <f ca="1">+IF(OFFSET('Sanitation Data'!$D$30,0,10*ROW('Sanitation Data'!D87))="","",OFFSET('Sanitation Data'!$D$30,0,10*ROW('Sanitation Data'!D87)))</f>
        <v/>
      </c>
      <c r="CN93" s="379" t="str">
        <f ca="1">+IF(OFFSET('Sanitation Data'!$D$31,0,10*ROW('Sanitation Data'!D87))="","",OFFSET('Sanitation Data'!$D$31,0,10*ROW('Sanitation Data'!D87)))</f>
        <v/>
      </c>
      <c r="CO93" s="379" t="str">
        <f ca="1">+IF(OFFSET('Sanitation Data'!$D$32,0,10*ROW('Sanitation Data'!D87))="","",OFFSET('Sanitation Data'!$D$32,0,10*ROW('Sanitation Data'!D87)))</f>
        <v/>
      </c>
      <c r="CP93" s="379" t="str">
        <f ca="1">+IF(OFFSET('Sanitation Data'!$E$28,0,10*ROW('Sanitation Data'!E87))="","",OFFSET('Sanitation Data'!$E$28,0,10*ROW('Sanitation Data'!E87)))</f>
        <v/>
      </c>
      <c r="CQ93" s="379" t="str">
        <f ca="1">+IF(OFFSET('Sanitation Data'!$E$29,0,10*ROW('Sanitation Data'!E87))="","",OFFSET('Sanitation Data'!$E$29,0,10*ROW('Sanitation Data'!E87)))</f>
        <v/>
      </c>
      <c r="CR93" s="379" t="str">
        <f ca="1">+IF(OFFSET('Sanitation Data'!$E$30,0,10*ROW('Sanitation Data'!E87))="","",OFFSET('Sanitation Data'!$E$30,0,10*ROW('Sanitation Data'!E87)))</f>
        <v/>
      </c>
      <c r="CS93" s="379" t="str">
        <f ca="1">+IF(OFFSET('Sanitation Data'!$E$31,0,10*ROW('Sanitation Data'!E87))="","",OFFSET('Sanitation Data'!$E$31,0,10*ROW('Sanitation Data'!E87)))</f>
        <v/>
      </c>
      <c r="CT93" s="379" t="str">
        <f ca="1">+IF(OFFSET('Sanitation Data'!$E$32,0,10*ROW('Sanitation Data'!E87))="","",OFFSET('Sanitation Data'!$E$32,0,10*ROW('Sanitation Data'!E87)))</f>
        <v/>
      </c>
      <c r="CU93" s="379" t="str">
        <f ca="1">+IF(OFFSET('Sanitation Data'!$F$28,0,10*ROW('Sanitation Data'!F87))="","",OFFSET('Sanitation Data'!$F$28,0,10*ROW('Sanitation Data'!F87)))</f>
        <v/>
      </c>
      <c r="CV93" s="379" t="str">
        <f ca="1">+IF(OFFSET('Sanitation Data'!$F$29,0,10*ROW('Sanitation Data'!F87))="","",OFFSET('Sanitation Data'!$F$29,0,10*ROW('Sanitation Data'!F87)))</f>
        <v/>
      </c>
      <c r="CW93" s="379" t="str">
        <f ca="1">+IF(OFFSET('Sanitation Data'!$F$30,0,10*ROW('Sanitation Data'!F87))="","",OFFSET('Sanitation Data'!$F$30,0,10*ROW('Sanitation Data'!F87)))</f>
        <v/>
      </c>
      <c r="CX93" s="379" t="str">
        <f ca="1">+IF(OFFSET('Sanitation Data'!$F$31,0,10*ROW('Sanitation Data'!F87))="","",OFFSET('Sanitation Data'!$F$31,0,10*ROW('Sanitation Data'!F87)))</f>
        <v/>
      </c>
      <c r="CY93" s="379" t="str">
        <f ca="1">+IF(OFFSET('Sanitation Data'!$F$32,0,10*ROW('Sanitation Data'!F87))="","",OFFSET('Sanitation Data'!$F$32,0,10*ROW('Sanitation Data'!F87)))</f>
        <v/>
      </c>
      <c r="CZ93" s="379" t="str">
        <f ca="1">+IF(OFFSET('Sanitation Data'!$G$28,0,10*ROW('Sanitation Data'!G87))="","",OFFSET('Sanitation Data'!$G$28,0,10*ROW('Sanitation Data'!G87)))</f>
        <v/>
      </c>
      <c r="DA93" s="379" t="str">
        <f ca="1">+IF(OFFSET('Sanitation Data'!$G$29,0,10*ROW('Sanitation Data'!G87))="","",OFFSET('Sanitation Data'!$G$29,0,10*ROW('Sanitation Data'!G87)))</f>
        <v/>
      </c>
      <c r="DB93" s="379" t="str">
        <f ca="1">+IF(OFFSET('Sanitation Data'!$G$30,0,10*ROW('Sanitation Data'!G87))="","",OFFSET('Sanitation Data'!$G$30,0,10*ROW('Sanitation Data'!G87)))</f>
        <v/>
      </c>
      <c r="DC93" s="379" t="str">
        <f ca="1">+IF(OFFSET('Sanitation Data'!$G$31,0,10*ROW('Sanitation Data'!G87))="","",OFFSET('Sanitation Data'!$G$31,0,10*ROW('Sanitation Data'!G87)))</f>
        <v/>
      </c>
      <c r="DD93" s="379" t="str">
        <f ca="1">+IF(OFFSET('Sanitation Data'!$G$32,0,10*ROW('Sanitation Data'!G87))="","",OFFSET('Sanitation Data'!$G$32,0,10*ROW('Sanitation Data'!G87)))</f>
        <v/>
      </c>
      <c r="DE93" s="379" t="str">
        <f ca="1">+IF(OFFSET('Sanitation Data'!$H$28,0,10*ROW('Sanitation Data'!H87))="","",OFFSET('Sanitation Data'!$H$28,0,10*ROW('Sanitation Data'!H87)))</f>
        <v/>
      </c>
      <c r="DF93" s="379" t="str">
        <f ca="1">+IF(OFFSET('Sanitation Data'!$H$29,0,10*ROW('Sanitation Data'!H87))="","",OFFSET('Sanitation Data'!$H$29,0,10*ROW('Sanitation Data'!H87)))</f>
        <v/>
      </c>
      <c r="DG93" s="379" t="str">
        <f ca="1">+IF(OFFSET('Sanitation Data'!$H$30,0,10*ROW('Sanitation Data'!H87))="","",OFFSET('Sanitation Data'!$H$30,0,10*ROW('Sanitation Data'!H87)))</f>
        <v/>
      </c>
      <c r="DH93" s="379" t="str">
        <f ca="1">+IF(OFFSET('Sanitation Data'!$H$31,0,10*ROW('Sanitation Data'!H87))="","",OFFSET('Sanitation Data'!$H$31,0,10*ROW('Sanitation Data'!H87)))</f>
        <v/>
      </c>
      <c r="DI93" s="379" t="str">
        <f ca="1">+IF(OFFSET('Sanitation Data'!$H$32,0,10*ROW('Sanitation Data'!H87))="","",OFFSET('Sanitation Data'!$H$32,0,10*ROW('Sanitation Data'!H87)))</f>
        <v/>
      </c>
      <c r="DJ93" s="379" t="str">
        <f ca="1">+IF(OFFSET('Sanitation Data'!$I$28,0,10*ROW('Sanitation Data'!I87))="","",OFFSET('Sanitation Data'!$I$28,0,10*ROW('Sanitation Data'!I87)))</f>
        <v/>
      </c>
      <c r="DK93" s="379" t="str">
        <f ca="1">+IF(OFFSET('Sanitation Data'!$I$29,0,10*ROW('Sanitation Data'!I87))="","",OFFSET('Sanitation Data'!$I$29,0,10*ROW('Sanitation Data'!I87)))</f>
        <v/>
      </c>
      <c r="DL93" s="379" t="str">
        <f ca="1">+IF(OFFSET('Sanitation Data'!$I$30,0,10*ROW('Sanitation Data'!I87))="","",OFFSET('Sanitation Data'!$I$30,0,10*ROW('Sanitation Data'!I87)))</f>
        <v/>
      </c>
      <c r="DM93" s="379" t="str">
        <f ca="1">+IF(OFFSET('Sanitation Data'!$I$31,0,10*ROW('Sanitation Data'!I87))="","",OFFSET('Sanitation Data'!$I$31,0,10*ROW('Sanitation Data'!I87)))</f>
        <v/>
      </c>
      <c r="DN93" s="379" t="str">
        <f ca="1">+IF(OFFSET('Sanitation Data'!$I$32,0,10*ROW('Sanitation Data'!I87))="","",OFFSET('Sanitation Data'!$I$32,0,10*ROW('Sanitation Data'!I87)))</f>
        <v/>
      </c>
      <c r="DO93" s="379" t="str">
        <f ca="1">+IF(OFFSET('Hygiene Data'!$D$11,0,10*ROW('Hygiene Data'!D87))="","",OFFSET('Hygiene Data'!$D$11,0,10*ROW('Hygiene Data'!D87)))</f>
        <v/>
      </c>
      <c r="DP93" s="379" t="str">
        <f ca="1">+IF(OFFSET('Hygiene Data'!$D$12,0,10*ROW('Hygiene Data'!D87))="","",OFFSET('Hygiene Data'!$D$12,0,10*ROW('Hygiene Data'!D87)))</f>
        <v/>
      </c>
      <c r="DQ93" s="379" t="str">
        <f ca="1">+IF(OFFSET('Hygiene Data'!$D$13,0,10*ROW('Hygiene Data'!D87))="","",OFFSET('Hygiene Data'!$D$13,0,10*ROW('Hygiene Data'!D87)))</f>
        <v/>
      </c>
      <c r="DR93" s="379" t="str">
        <f ca="1">+IF(OFFSET('Hygiene Data'!$E$11,0,10*ROW('Hygiene Data'!E87))="","",OFFSET('Hygiene Data'!$E$11,0,10*ROW('Hygiene Data'!E87)))</f>
        <v/>
      </c>
      <c r="DS93" s="379" t="str">
        <f ca="1">+IF(OFFSET('Hygiene Data'!$E$12,0,10*ROW('Hygiene Data'!E87))="","",OFFSET('Hygiene Data'!$E$12,0,10*ROW('Hygiene Data'!E87)))</f>
        <v/>
      </c>
      <c r="DT93" s="379" t="str">
        <f ca="1">+IF(OFFSET('Hygiene Data'!$E$13,0,10*ROW('Hygiene Data'!E87))="","",OFFSET('Hygiene Data'!$E$13,0,10*ROW('Hygiene Data'!E87)))</f>
        <v/>
      </c>
      <c r="DU93" s="379" t="str">
        <f ca="1">+IF(OFFSET('Hygiene Data'!$F$11,0,10*ROW('Hygiene Data'!F87))="","",OFFSET('Hygiene Data'!$F$11,0,10*ROW('Hygiene Data'!F87)))</f>
        <v/>
      </c>
      <c r="DV93" s="379" t="str">
        <f ca="1">+IF(OFFSET('Hygiene Data'!$F$12,0,10*ROW('Hygiene Data'!F87))="","",OFFSET('Hygiene Data'!$F$12,0,10*ROW('Hygiene Data'!F87)))</f>
        <v/>
      </c>
      <c r="DW93" s="379" t="str">
        <f ca="1">+IF(OFFSET('Hygiene Data'!$F$13,0,10*ROW('Hygiene Data'!F87))="","",OFFSET('Hygiene Data'!$F$13,0,10*ROW('Hygiene Data'!F87)))</f>
        <v/>
      </c>
      <c r="DX93" s="379" t="str">
        <f ca="1">+IF(OFFSET('Hygiene Data'!$G$11,0,10*ROW('Hygiene Data'!G87))="","",OFFSET('Hygiene Data'!$G$11,0,10*ROW('Hygiene Data'!G87)))</f>
        <v/>
      </c>
      <c r="DY93" s="379" t="str">
        <f ca="1">+IF(OFFSET('Hygiene Data'!$G$12,0,10*ROW('Hygiene Data'!G87))="","",OFFSET('Hygiene Data'!$G$12,0,10*ROW('Hygiene Data'!G87)))</f>
        <v/>
      </c>
      <c r="DZ93" s="379" t="str">
        <f ca="1">+IF(OFFSET('Hygiene Data'!$G$13,0,10*ROW('Hygiene Data'!G87))="","",OFFSET('Hygiene Data'!$G$13,0,10*ROW('Hygiene Data'!G87)))</f>
        <v/>
      </c>
      <c r="EA93" s="379" t="str">
        <f ca="1">+IF(OFFSET('Hygiene Data'!$H$11,0,10*ROW('Hygiene Data'!H87))="","",OFFSET('Hygiene Data'!$H$11,0,10*ROW('Hygiene Data'!H87)))</f>
        <v/>
      </c>
      <c r="EB93" s="379" t="str">
        <f ca="1">+IF(OFFSET('Hygiene Data'!$H$12,0,10*ROW('Hygiene Data'!H87))="","",OFFSET('Hygiene Data'!$H$12,0,10*ROW('Hygiene Data'!H87)))</f>
        <v/>
      </c>
      <c r="EC93" s="379" t="str">
        <f ca="1">+IF(OFFSET('Hygiene Data'!$H$13,0,10*ROW('Hygiene Data'!H87))="","",OFFSET('Hygiene Data'!$H$13,0,10*ROW('Hygiene Data'!H87)))</f>
        <v/>
      </c>
      <c r="ED93" s="379" t="str">
        <f ca="1">+IF(OFFSET('Hygiene Data'!$I$11,0,10*ROW('Hygiene Data'!I87))="","",OFFSET('Hygiene Data'!$I$11,0,10*ROW('Hygiene Data'!I87)))</f>
        <v/>
      </c>
      <c r="EE93" s="379" t="str">
        <f ca="1">+IF(OFFSET('Hygiene Data'!$I$12,0,10*ROW('Hygiene Data'!I87))="","",OFFSET('Hygiene Data'!$I$12,0,10*ROW('Hygiene Data'!I87)))</f>
        <v/>
      </c>
      <c r="EF93" s="379" t="str">
        <f ca="1">+IF(OFFSET('Hygiene Data'!$I$13,0,10*ROW('Hygiene Data'!I87))="","",OFFSET('Hygiene Data'!$I$13,0,10*ROW('Hygiene Data'!I87)))</f>
        <v/>
      </c>
    </row>
    <row r="94" spans="1:136" x14ac:dyDescent="0.25">
      <c r="A94" s="488" t="str">
        <f ca="1">+IF(OFFSET('Water Data'!$B$2,0,10*ROW('Water Data'!E88))="","",OFFSET('Water Data'!$B$2,0,10*ROW('Water Data'!E88)))</f>
        <v/>
      </c>
      <c r="B94" s="48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5" t="str">
        <f t="shared" ca="1" si="1"/>
        <v/>
      </c>
      <c r="D94" s="51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9" t="str">
        <f ca="1">+IF(OFFSET('Water Data'!$D$27,0,10*ROW('Water Data'!D88))="","",OFFSET('Water Data'!$D$27,0,10*ROW('Water Data'!D88)))</f>
        <v/>
      </c>
      <c r="BT94" s="379" t="str">
        <f ca="1">+IF(OFFSET('Water Data'!$D$28,0,10*ROW('Water Data'!D88))="","",OFFSET('Water Data'!$D$28,0,10*ROW('Water Data'!D88)))</f>
        <v/>
      </c>
      <c r="BU94" s="379" t="str">
        <f ca="1">+IF(OFFSET('Water Data'!$D$29,0,10*ROW('Water Data'!D88))="","",OFFSET('Water Data'!$D$29,0,10*ROW('Water Data'!D88)))</f>
        <v/>
      </c>
      <c r="BV94" s="379" t="str">
        <f ca="1">+IF(OFFSET('Water Data'!$E$27,0,10*ROW('Water Data'!E88))="","",OFFSET('Water Data'!$E$27,0,10*ROW('Water Data'!E88)))</f>
        <v/>
      </c>
      <c r="BW94" s="379" t="str">
        <f ca="1">+IF(OFFSET('Water Data'!$E$28,0,10*ROW('Water Data'!E88))="","",OFFSET('Water Data'!$E$28,0,10*ROW('Water Data'!E88)))</f>
        <v/>
      </c>
      <c r="BX94" s="379" t="str">
        <f ca="1">+IF(OFFSET('Water Data'!$E$29,0,10*ROW('Water Data'!E88))="","",OFFSET('Water Data'!$E$29,0,10*ROW('Water Data'!E88)))</f>
        <v/>
      </c>
      <c r="BY94" s="379" t="str">
        <f ca="1">+IF(OFFSET('Water Data'!$F$27,0,10*ROW('Water Data'!F88))="","",OFFSET('Water Data'!$F$27,0,10*ROW('Water Data'!F88)))</f>
        <v/>
      </c>
      <c r="BZ94" s="379" t="str">
        <f ca="1">+IF(OFFSET('Water Data'!$F$28,0,10*ROW('Water Data'!F88))="","",OFFSET('Water Data'!$F$28,0,10*ROW('Water Data'!F88)))</f>
        <v/>
      </c>
      <c r="CA94" s="379" t="str">
        <f ca="1">+IF(OFFSET('Water Data'!$F$29,0,10*ROW('Water Data'!F88))="","",OFFSET('Water Data'!$F$29,0,10*ROW('Water Data'!F88)))</f>
        <v/>
      </c>
      <c r="CB94" s="379" t="str">
        <f ca="1">+IF(OFFSET('Water Data'!$G$27,0,10*ROW('Water Data'!G88))="","",OFFSET('Water Data'!$G$27,0,10*ROW('Water Data'!G88)))</f>
        <v/>
      </c>
      <c r="CC94" s="379" t="str">
        <f ca="1">+IF(OFFSET('Water Data'!$G$28,0,10*ROW('Water Data'!G88))="","",OFFSET('Water Data'!$G$28,0,10*ROW('Water Data'!G88)))</f>
        <v/>
      </c>
      <c r="CD94" s="379" t="str">
        <f ca="1">+IF(OFFSET('Water Data'!$G$29,0,10*ROW('Water Data'!G88))="","",OFFSET('Water Data'!$G$29,0,10*ROW('Water Data'!G88)))</f>
        <v/>
      </c>
      <c r="CE94" s="379" t="str">
        <f ca="1">+IF(OFFSET('Water Data'!$H$27,0,10*ROW('Water Data'!H88))="","",OFFSET('Water Data'!$H$27,0,10*ROW('Water Data'!H88)))</f>
        <v/>
      </c>
      <c r="CF94" s="379" t="str">
        <f ca="1">+IF(OFFSET('Water Data'!$H$28,0,10*ROW('Water Data'!H88))="","",OFFSET('Water Data'!$H$28,0,10*ROW('Water Data'!H88)))</f>
        <v/>
      </c>
      <c r="CG94" s="379" t="str">
        <f ca="1">+IF(OFFSET('Water Data'!$H$29,0,10*ROW('Water Data'!H88))="","",OFFSET('Water Data'!$H$29,0,10*ROW('Water Data'!H88)))</f>
        <v/>
      </c>
      <c r="CH94" s="379" t="str">
        <f ca="1">+IF(OFFSET('Water Data'!$I$27,0,10*ROW('Water Data'!I88))="","",OFFSET('Water Data'!$I$27,0,10*ROW('Water Data'!I88)))</f>
        <v/>
      </c>
      <c r="CI94" s="379" t="str">
        <f ca="1">+IF(OFFSET('Water Data'!$I$28,0,10*ROW('Water Data'!I88))="","",OFFSET('Water Data'!$I$28,0,10*ROW('Water Data'!I88)))</f>
        <v/>
      </c>
      <c r="CJ94" s="379" t="str">
        <f ca="1">+IF(OFFSET('Water Data'!$I$29,0,10*ROW('Water Data'!I88))="","",OFFSET('Water Data'!$I$29,0,10*ROW('Water Data'!I88)))</f>
        <v/>
      </c>
      <c r="CK94" s="379" t="str">
        <f ca="1">+IF(OFFSET('Sanitation Data'!$D$28,0,10*ROW('Sanitation Data'!D88))="","",OFFSET('Sanitation Data'!$D$28,0,10*ROW('Sanitation Data'!D88)))</f>
        <v/>
      </c>
      <c r="CL94" s="379" t="str">
        <f ca="1">+IF(OFFSET('Sanitation Data'!$D$29,0,10*ROW('Sanitation Data'!D88))="","",OFFSET('Sanitation Data'!$D$29,0,10*ROW('Sanitation Data'!D88)))</f>
        <v/>
      </c>
      <c r="CM94" s="379" t="str">
        <f ca="1">+IF(OFFSET('Sanitation Data'!$D$30,0,10*ROW('Sanitation Data'!D88))="","",OFFSET('Sanitation Data'!$D$30,0,10*ROW('Sanitation Data'!D88)))</f>
        <v/>
      </c>
      <c r="CN94" s="379" t="str">
        <f ca="1">+IF(OFFSET('Sanitation Data'!$D$31,0,10*ROW('Sanitation Data'!D88))="","",OFFSET('Sanitation Data'!$D$31,0,10*ROW('Sanitation Data'!D88)))</f>
        <v/>
      </c>
      <c r="CO94" s="379" t="str">
        <f ca="1">+IF(OFFSET('Sanitation Data'!$D$32,0,10*ROW('Sanitation Data'!D88))="","",OFFSET('Sanitation Data'!$D$32,0,10*ROW('Sanitation Data'!D88)))</f>
        <v/>
      </c>
      <c r="CP94" s="379" t="str">
        <f ca="1">+IF(OFFSET('Sanitation Data'!$E$28,0,10*ROW('Sanitation Data'!E88))="","",OFFSET('Sanitation Data'!$E$28,0,10*ROW('Sanitation Data'!E88)))</f>
        <v/>
      </c>
      <c r="CQ94" s="379" t="str">
        <f ca="1">+IF(OFFSET('Sanitation Data'!$E$29,0,10*ROW('Sanitation Data'!E88))="","",OFFSET('Sanitation Data'!$E$29,0,10*ROW('Sanitation Data'!E88)))</f>
        <v/>
      </c>
      <c r="CR94" s="379" t="str">
        <f ca="1">+IF(OFFSET('Sanitation Data'!$E$30,0,10*ROW('Sanitation Data'!E88))="","",OFFSET('Sanitation Data'!$E$30,0,10*ROW('Sanitation Data'!E88)))</f>
        <v/>
      </c>
      <c r="CS94" s="379" t="str">
        <f ca="1">+IF(OFFSET('Sanitation Data'!$E$31,0,10*ROW('Sanitation Data'!E88))="","",OFFSET('Sanitation Data'!$E$31,0,10*ROW('Sanitation Data'!E88)))</f>
        <v/>
      </c>
      <c r="CT94" s="379" t="str">
        <f ca="1">+IF(OFFSET('Sanitation Data'!$E$32,0,10*ROW('Sanitation Data'!E88))="","",OFFSET('Sanitation Data'!$E$32,0,10*ROW('Sanitation Data'!E88)))</f>
        <v/>
      </c>
      <c r="CU94" s="379" t="str">
        <f ca="1">+IF(OFFSET('Sanitation Data'!$F$28,0,10*ROW('Sanitation Data'!F88))="","",OFFSET('Sanitation Data'!$F$28,0,10*ROW('Sanitation Data'!F88)))</f>
        <v/>
      </c>
      <c r="CV94" s="379" t="str">
        <f ca="1">+IF(OFFSET('Sanitation Data'!$F$29,0,10*ROW('Sanitation Data'!F88))="","",OFFSET('Sanitation Data'!$F$29,0,10*ROW('Sanitation Data'!F88)))</f>
        <v/>
      </c>
      <c r="CW94" s="379" t="str">
        <f ca="1">+IF(OFFSET('Sanitation Data'!$F$30,0,10*ROW('Sanitation Data'!F88))="","",OFFSET('Sanitation Data'!$F$30,0,10*ROW('Sanitation Data'!F88)))</f>
        <v/>
      </c>
      <c r="CX94" s="379" t="str">
        <f ca="1">+IF(OFFSET('Sanitation Data'!$F$31,0,10*ROW('Sanitation Data'!F88))="","",OFFSET('Sanitation Data'!$F$31,0,10*ROW('Sanitation Data'!F88)))</f>
        <v/>
      </c>
      <c r="CY94" s="379" t="str">
        <f ca="1">+IF(OFFSET('Sanitation Data'!$F$32,0,10*ROW('Sanitation Data'!F88))="","",OFFSET('Sanitation Data'!$F$32,0,10*ROW('Sanitation Data'!F88)))</f>
        <v/>
      </c>
      <c r="CZ94" s="379" t="str">
        <f ca="1">+IF(OFFSET('Sanitation Data'!$G$28,0,10*ROW('Sanitation Data'!G88))="","",OFFSET('Sanitation Data'!$G$28,0,10*ROW('Sanitation Data'!G88)))</f>
        <v/>
      </c>
      <c r="DA94" s="379" t="str">
        <f ca="1">+IF(OFFSET('Sanitation Data'!$G$29,0,10*ROW('Sanitation Data'!G88))="","",OFFSET('Sanitation Data'!$G$29,0,10*ROW('Sanitation Data'!G88)))</f>
        <v/>
      </c>
      <c r="DB94" s="379" t="str">
        <f ca="1">+IF(OFFSET('Sanitation Data'!$G$30,0,10*ROW('Sanitation Data'!G88))="","",OFFSET('Sanitation Data'!$G$30,0,10*ROW('Sanitation Data'!G88)))</f>
        <v/>
      </c>
      <c r="DC94" s="379" t="str">
        <f ca="1">+IF(OFFSET('Sanitation Data'!$G$31,0,10*ROW('Sanitation Data'!G88))="","",OFFSET('Sanitation Data'!$G$31,0,10*ROW('Sanitation Data'!G88)))</f>
        <v/>
      </c>
      <c r="DD94" s="379" t="str">
        <f ca="1">+IF(OFFSET('Sanitation Data'!$G$32,0,10*ROW('Sanitation Data'!G88))="","",OFFSET('Sanitation Data'!$G$32,0,10*ROW('Sanitation Data'!G88)))</f>
        <v/>
      </c>
      <c r="DE94" s="379" t="str">
        <f ca="1">+IF(OFFSET('Sanitation Data'!$H$28,0,10*ROW('Sanitation Data'!H88))="","",OFFSET('Sanitation Data'!$H$28,0,10*ROW('Sanitation Data'!H88)))</f>
        <v/>
      </c>
      <c r="DF94" s="379" t="str">
        <f ca="1">+IF(OFFSET('Sanitation Data'!$H$29,0,10*ROW('Sanitation Data'!H88))="","",OFFSET('Sanitation Data'!$H$29,0,10*ROW('Sanitation Data'!H88)))</f>
        <v/>
      </c>
      <c r="DG94" s="379" t="str">
        <f ca="1">+IF(OFFSET('Sanitation Data'!$H$30,0,10*ROW('Sanitation Data'!H88))="","",OFFSET('Sanitation Data'!$H$30,0,10*ROW('Sanitation Data'!H88)))</f>
        <v/>
      </c>
      <c r="DH94" s="379" t="str">
        <f ca="1">+IF(OFFSET('Sanitation Data'!$H$31,0,10*ROW('Sanitation Data'!H88))="","",OFFSET('Sanitation Data'!$H$31,0,10*ROW('Sanitation Data'!H88)))</f>
        <v/>
      </c>
      <c r="DI94" s="379" t="str">
        <f ca="1">+IF(OFFSET('Sanitation Data'!$H$32,0,10*ROW('Sanitation Data'!H88))="","",OFFSET('Sanitation Data'!$H$32,0,10*ROW('Sanitation Data'!H88)))</f>
        <v/>
      </c>
      <c r="DJ94" s="379" t="str">
        <f ca="1">+IF(OFFSET('Sanitation Data'!$I$28,0,10*ROW('Sanitation Data'!I88))="","",OFFSET('Sanitation Data'!$I$28,0,10*ROW('Sanitation Data'!I88)))</f>
        <v/>
      </c>
      <c r="DK94" s="379" t="str">
        <f ca="1">+IF(OFFSET('Sanitation Data'!$I$29,0,10*ROW('Sanitation Data'!I88))="","",OFFSET('Sanitation Data'!$I$29,0,10*ROW('Sanitation Data'!I88)))</f>
        <v/>
      </c>
      <c r="DL94" s="379" t="str">
        <f ca="1">+IF(OFFSET('Sanitation Data'!$I$30,0,10*ROW('Sanitation Data'!I88))="","",OFFSET('Sanitation Data'!$I$30,0,10*ROW('Sanitation Data'!I88)))</f>
        <v/>
      </c>
      <c r="DM94" s="379" t="str">
        <f ca="1">+IF(OFFSET('Sanitation Data'!$I$31,0,10*ROW('Sanitation Data'!I88))="","",OFFSET('Sanitation Data'!$I$31,0,10*ROW('Sanitation Data'!I88)))</f>
        <v/>
      </c>
      <c r="DN94" s="379" t="str">
        <f ca="1">+IF(OFFSET('Sanitation Data'!$I$32,0,10*ROW('Sanitation Data'!I88))="","",OFFSET('Sanitation Data'!$I$32,0,10*ROW('Sanitation Data'!I88)))</f>
        <v/>
      </c>
      <c r="DO94" s="379" t="str">
        <f ca="1">+IF(OFFSET('Hygiene Data'!$D$11,0,10*ROW('Hygiene Data'!D88))="","",OFFSET('Hygiene Data'!$D$11,0,10*ROW('Hygiene Data'!D88)))</f>
        <v/>
      </c>
      <c r="DP94" s="379" t="str">
        <f ca="1">+IF(OFFSET('Hygiene Data'!$D$12,0,10*ROW('Hygiene Data'!D88))="","",OFFSET('Hygiene Data'!$D$12,0,10*ROW('Hygiene Data'!D88)))</f>
        <v/>
      </c>
      <c r="DQ94" s="379" t="str">
        <f ca="1">+IF(OFFSET('Hygiene Data'!$D$13,0,10*ROW('Hygiene Data'!D88))="","",OFFSET('Hygiene Data'!$D$13,0,10*ROW('Hygiene Data'!D88)))</f>
        <v/>
      </c>
      <c r="DR94" s="379" t="str">
        <f ca="1">+IF(OFFSET('Hygiene Data'!$E$11,0,10*ROW('Hygiene Data'!E88))="","",OFFSET('Hygiene Data'!$E$11,0,10*ROW('Hygiene Data'!E88)))</f>
        <v/>
      </c>
      <c r="DS94" s="379" t="str">
        <f ca="1">+IF(OFFSET('Hygiene Data'!$E$12,0,10*ROW('Hygiene Data'!E88))="","",OFFSET('Hygiene Data'!$E$12,0,10*ROW('Hygiene Data'!E88)))</f>
        <v/>
      </c>
      <c r="DT94" s="379" t="str">
        <f ca="1">+IF(OFFSET('Hygiene Data'!$E$13,0,10*ROW('Hygiene Data'!E88))="","",OFFSET('Hygiene Data'!$E$13,0,10*ROW('Hygiene Data'!E88)))</f>
        <v/>
      </c>
      <c r="DU94" s="379" t="str">
        <f ca="1">+IF(OFFSET('Hygiene Data'!$F$11,0,10*ROW('Hygiene Data'!F88))="","",OFFSET('Hygiene Data'!$F$11,0,10*ROW('Hygiene Data'!F88)))</f>
        <v/>
      </c>
      <c r="DV94" s="379" t="str">
        <f ca="1">+IF(OFFSET('Hygiene Data'!$F$12,0,10*ROW('Hygiene Data'!F88))="","",OFFSET('Hygiene Data'!$F$12,0,10*ROW('Hygiene Data'!F88)))</f>
        <v/>
      </c>
      <c r="DW94" s="379" t="str">
        <f ca="1">+IF(OFFSET('Hygiene Data'!$F$13,0,10*ROW('Hygiene Data'!F88))="","",OFFSET('Hygiene Data'!$F$13,0,10*ROW('Hygiene Data'!F88)))</f>
        <v/>
      </c>
      <c r="DX94" s="379" t="str">
        <f ca="1">+IF(OFFSET('Hygiene Data'!$G$11,0,10*ROW('Hygiene Data'!G88))="","",OFFSET('Hygiene Data'!$G$11,0,10*ROW('Hygiene Data'!G88)))</f>
        <v/>
      </c>
      <c r="DY94" s="379" t="str">
        <f ca="1">+IF(OFFSET('Hygiene Data'!$G$12,0,10*ROW('Hygiene Data'!G88))="","",OFFSET('Hygiene Data'!$G$12,0,10*ROW('Hygiene Data'!G88)))</f>
        <v/>
      </c>
      <c r="DZ94" s="379" t="str">
        <f ca="1">+IF(OFFSET('Hygiene Data'!$G$13,0,10*ROW('Hygiene Data'!G88))="","",OFFSET('Hygiene Data'!$G$13,0,10*ROW('Hygiene Data'!G88)))</f>
        <v/>
      </c>
      <c r="EA94" s="379" t="str">
        <f ca="1">+IF(OFFSET('Hygiene Data'!$H$11,0,10*ROW('Hygiene Data'!H88))="","",OFFSET('Hygiene Data'!$H$11,0,10*ROW('Hygiene Data'!H88)))</f>
        <v/>
      </c>
      <c r="EB94" s="379" t="str">
        <f ca="1">+IF(OFFSET('Hygiene Data'!$H$12,0,10*ROW('Hygiene Data'!H88))="","",OFFSET('Hygiene Data'!$H$12,0,10*ROW('Hygiene Data'!H88)))</f>
        <v/>
      </c>
      <c r="EC94" s="379" t="str">
        <f ca="1">+IF(OFFSET('Hygiene Data'!$H$13,0,10*ROW('Hygiene Data'!H88))="","",OFFSET('Hygiene Data'!$H$13,0,10*ROW('Hygiene Data'!H88)))</f>
        <v/>
      </c>
      <c r="ED94" s="379" t="str">
        <f ca="1">+IF(OFFSET('Hygiene Data'!$I$11,0,10*ROW('Hygiene Data'!I88))="","",OFFSET('Hygiene Data'!$I$11,0,10*ROW('Hygiene Data'!I88)))</f>
        <v/>
      </c>
      <c r="EE94" s="379" t="str">
        <f ca="1">+IF(OFFSET('Hygiene Data'!$I$12,0,10*ROW('Hygiene Data'!I88))="","",OFFSET('Hygiene Data'!$I$12,0,10*ROW('Hygiene Data'!I88)))</f>
        <v/>
      </c>
      <c r="EF94" s="379" t="str">
        <f ca="1">+IF(OFFSET('Hygiene Data'!$I$13,0,10*ROW('Hygiene Data'!I88))="","",OFFSET('Hygiene Data'!$I$13,0,10*ROW('Hygiene Data'!I88)))</f>
        <v/>
      </c>
    </row>
    <row r="95" spans="1:136" x14ac:dyDescent="0.25">
      <c r="A95" s="488" t="str">
        <f ca="1">+IF(OFFSET('Water Data'!$B$2,0,10*ROW('Water Data'!E89))="","",OFFSET('Water Data'!$B$2,0,10*ROW('Water Data'!E89)))</f>
        <v/>
      </c>
      <c r="B95" s="48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5" t="str">
        <f t="shared" ca="1" si="1"/>
        <v/>
      </c>
      <c r="D95" s="51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9" t="str">
        <f ca="1">+IF(OFFSET('Water Data'!$D$27,0,10*ROW('Water Data'!D89))="","",OFFSET('Water Data'!$D$27,0,10*ROW('Water Data'!D89)))</f>
        <v/>
      </c>
      <c r="BT95" s="379" t="str">
        <f ca="1">+IF(OFFSET('Water Data'!$D$28,0,10*ROW('Water Data'!D89))="","",OFFSET('Water Data'!$D$28,0,10*ROW('Water Data'!D89)))</f>
        <v/>
      </c>
      <c r="BU95" s="379" t="str">
        <f ca="1">+IF(OFFSET('Water Data'!$D$29,0,10*ROW('Water Data'!D89))="","",OFFSET('Water Data'!$D$29,0,10*ROW('Water Data'!D89)))</f>
        <v/>
      </c>
      <c r="BV95" s="379" t="str">
        <f ca="1">+IF(OFFSET('Water Data'!$E$27,0,10*ROW('Water Data'!E89))="","",OFFSET('Water Data'!$E$27,0,10*ROW('Water Data'!E89)))</f>
        <v/>
      </c>
      <c r="BW95" s="379" t="str">
        <f ca="1">+IF(OFFSET('Water Data'!$E$28,0,10*ROW('Water Data'!E89))="","",OFFSET('Water Data'!$E$28,0,10*ROW('Water Data'!E89)))</f>
        <v/>
      </c>
      <c r="BX95" s="379" t="str">
        <f ca="1">+IF(OFFSET('Water Data'!$E$29,0,10*ROW('Water Data'!E89))="","",OFFSET('Water Data'!$E$29,0,10*ROW('Water Data'!E89)))</f>
        <v/>
      </c>
      <c r="BY95" s="379" t="str">
        <f ca="1">+IF(OFFSET('Water Data'!$F$27,0,10*ROW('Water Data'!F89))="","",OFFSET('Water Data'!$F$27,0,10*ROW('Water Data'!F89)))</f>
        <v/>
      </c>
      <c r="BZ95" s="379" t="str">
        <f ca="1">+IF(OFFSET('Water Data'!$F$28,0,10*ROW('Water Data'!F89))="","",OFFSET('Water Data'!$F$28,0,10*ROW('Water Data'!F89)))</f>
        <v/>
      </c>
      <c r="CA95" s="379" t="str">
        <f ca="1">+IF(OFFSET('Water Data'!$F$29,0,10*ROW('Water Data'!F89))="","",OFFSET('Water Data'!$F$29,0,10*ROW('Water Data'!F89)))</f>
        <v/>
      </c>
      <c r="CB95" s="379" t="str">
        <f ca="1">+IF(OFFSET('Water Data'!$G$27,0,10*ROW('Water Data'!G89))="","",OFFSET('Water Data'!$G$27,0,10*ROW('Water Data'!G89)))</f>
        <v/>
      </c>
      <c r="CC95" s="379" t="str">
        <f ca="1">+IF(OFFSET('Water Data'!$G$28,0,10*ROW('Water Data'!G89))="","",OFFSET('Water Data'!$G$28,0,10*ROW('Water Data'!G89)))</f>
        <v/>
      </c>
      <c r="CD95" s="379" t="str">
        <f ca="1">+IF(OFFSET('Water Data'!$G$29,0,10*ROW('Water Data'!G89))="","",OFFSET('Water Data'!$G$29,0,10*ROW('Water Data'!G89)))</f>
        <v/>
      </c>
      <c r="CE95" s="379" t="str">
        <f ca="1">+IF(OFFSET('Water Data'!$H$27,0,10*ROW('Water Data'!H89))="","",OFFSET('Water Data'!$H$27,0,10*ROW('Water Data'!H89)))</f>
        <v/>
      </c>
      <c r="CF95" s="379" t="str">
        <f ca="1">+IF(OFFSET('Water Data'!$H$28,0,10*ROW('Water Data'!H89))="","",OFFSET('Water Data'!$H$28,0,10*ROW('Water Data'!H89)))</f>
        <v/>
      </c>
      <c r="CG95" s="379" t="str">
        <f ca="1">+IF(OFFSET('Water Data'!$H$29,0,10*ROW('Water Data'!H89))="","",OFFSET('Water Data'!$H$29,0,10*ROW('Water Data'!H89)))</f>
        <v/>
      </c>
      <c r="CH95" s="379" t="str">
        <f ca="1">+IF(OFFSET('Water Data'!$I$27,0,10*ROW('Water Data'!I89))="","",OFFSET('Water Data'!$I$27,0,10*ROW('Water Data'!I89)))</f>
        <v/>
      </c>
      <c r="CI95" s="379" t="str">
        <f ca="1">+IF(OFFSET('Water Data'!$I$28,0,10*ROW('Water Data'!I89))="","",OFFSET('Water Data'!$I$28,0,10*ROW('Water Data'!I89)))</f>
        <v/>
      </c>
      <c r="CJ95" s="379" t="str">
        <f ca="1">+IF(OFFSET('Water Data'!$I$29,0,10*ROW('Water Data'!I89))="","",OFFSET('Water Data'!$I$29,0,10*ROW('Water Data'!I89)))</f>
        <v/>
      </c>
      <c r="CK95" s="379" t="str">
        <f ca="1">+IF(OFFSET('Sanitation Data'!$D$28,0,10*ROW('Sanitation Data'!D89))="","",OFFSET('Sanitation Data'!$D$28,0,10*ROW('Sanitation Data'!D89)))</f>
        <v/>
      </c>
      <c r="CL95" s="379" t="str">
        <f ca="1">+IF(OFFSET('Sanitation Data'!$D$29,0,10*ROW('Sanitation Data'!D89))="","",OFFSET('Sanitation Data'!$D$29,0,10*ROW('Sanitation Data'!D89)))</f>
        <v/>
      </c>
      <c r="CM95" s="379" t="str">
        <f ca="1">+IF(OFFSET('Sanitation Data'!$D$30,0,10*ROW('Sanitation Data'!D89))="","",OFFSET('Sanitation Data'!$D$30,0,10*ROW('Sanitation Data'!D89)))</f>
        <v/>
      </c>
      <c r="CN95" s="379" t="str">
        <f ca="1">+IF(OFFSET('Sanitation Data'!$D$31,0,10*ROW('Sanitation Data'!D89))="","",OFFSET('Sanitation Data'!$D$31,0,10*ROW('Sanitation Data'!D89)))</f>
        <v/>
      </c>
      <c r="CO95" s="379" t="str">
        <f ca="1">+IF(OFFSET('Sanitation Data'!$D$32,0,10*ROW('Sanitation Data'!D89))="","",OFFSET('Sanitation Data'!$D$32,0,10*ROW('Sanitation Data'!D89)))</f>
        <v/>
      </c>
      <c r="CP95" s="379" t="str">
        <f ca="1">+IF(OFFSET('Sanitation Data'!$E$28,0,10*ROW('Sanitation Data'!E89))="","",OFFSET('Sanitation Data'!$E$28,0,10*ROW('Sanitation Data'!E89)))</f>
        <v/>
      </c>
      <c r="CQ95" s="379" t="str">
        <f ca="1">+IF(OFFSET('Sanitation Data'!$E$29,0,10*ROW('Sanitation Data'!E89))="","",OFFSET('Sanitation Data'!$E$29,0,10*ROW('Sanitation Data'!E89)))</f>
        <v/>
      </c>
      <c r="CR95" s="379" t="str">
        <f ca="1">+IF(OFFSET('Sanitation Data'!$E$30,0,10*ROW('Sanitation Data'!E89))="","",OFFSET('Sanitation Data'!$E$30,0,10*ROW('Sanitation Data'!E89)))</f>
        <v/>
      </c>
      <c r="CS95" s="379" t="str">
        <f ca="1">+IF(OFFSET('Sanitation Data'!$E$31,0,10*ROW('Sanitation Data'!E89))="","",OFFSET('Sanitation Data'!$E$31,0,10*ROW('Sanitation Data'!E89)))</f>
        <v/>
      </c>
      <c r="CT95" s="379" t="str">
        <f ca="1">+IF(OFFSET('Sanitation Data'!$E$32,0,10*ROW('Sanitation Data'!E89))="","",OFFSET('Sanitation Data'!$E$32,0,10*ROW('Sanitation Data'!E89)))</f>
        <v/>
      </c>
      <c r="CU95" s="379" t="str">
        <f ca="1">+IF(OFFSET('Sanitation Data'!$F$28,0,10*ROW('Sanitation Data'!F89))="","",OFFSET('Sanitation Data'!$F$28,0,10*ROW('Sanitation Data'!F89)))</f>
        <v/>
      </c>
      <c r="CV95" s="379" t="str">
        <f ca="1">+IF(OFFSET('Sanitation Data'!$F$29,0,10*ROW('Sanitation Data'!F89))="","",OFFSET('Sanitation Data'!$F$29,0,10*ROW('Sanitation Data'!F89)))</f>
        <v/>
      </c>
      <c r="CW95" s="379" t="str">
        <f ca="1">+IF(OFFSET('Sanitation Data'!$F$30,0,10*ROW('Sanitation Data'!F89))="","",OFFSET('Sanitation Data'!$F$30,0,10*ROW('Sanitation Data'!F89)))</f>
        <v/>
      </c>
      <c r="CX95" s="379" t="str">
        <f ca="1">+IF(OFFSET('Sanitation Data'!$F$31,0,10*ROW('Sanitation Data'!F89))="","",OFFSET('Sanitation Data'!$F$31,0,10*ROW('Sanitation Data'!F89)))</f>
        <v/>
      </c>
      <c r="CY95" s="379" t="str">
        <f ca="1">+IF(OFFSET('Sanitation Data'!$F$32,0,10*ROW('Sanitation Data'!F89))="","",OFFSET('Sanitation Data'!$F$32,0,10*ROW('Sanitation Data'!F89)))</f>
        <v/>
      </c>
      <c r="CZ95" s="379" t="str">
        <f ca="1">+IF(OFFSET('Sanitation Data'!$G$28,0,10*ROW('Sanitation Data'!G89))="","",OFFSET('Sanitation Data'!$G$28,0,10*ROW('Sanitation Data'!G89)))</f>
        <v/>
      </c>
      <c r="DA95" s="379" t="str">
        <f ca="1">+IF(OFFSET('Sanitation Data'!$G$29,0,10*ROW('Sanitation Data'!G89))="","",OFFSET('Sanitation Data'!$G$29,0,10*ROW('Sanitation Data'!G89)))</f>
        <v/>
      </c>
      <c r="DB95" s="379" t="str">
        <f ca="1">+IF(OFFSET('Sanitation Data'!$G$30,0,10*ROW('Sanitation Data'!G89))="","",OFFSET('Sanitation Data'!$G$30,0,10*ROW('Sanitation Data'!G89)))</f>
        <v/>
      </c>
      <c r="DC95" s="379" t="str">
        <f ca="1">+IF(OFFSET('Sanitation Data'!$G$31,0,10*ROW('Sanitation Data'!G89))="","",OFFSET('Sanitation Data'!$G$31,0,10*ROW('Sanitation Data'!G89)))</f>
        <v/>
      </c>
      <c r="DD95" s="379" t="str">
        <f ca="1">+IF(OFFSET('Sanitation Data'!$G$32,0,10*ROW('Sanitation Data'!G89))="","",OFFSET('Sanitation Data'!$G$32,0,10*ROW('Sanitation Data'!G89)))</f>
        <v/>
      </c>
      <c r="DE95" s="379" t="str">
        <f ca="1">+IF(OFFSET('Sanitation Data'!$H$28,0,10*ROW('Sanitation Data'!H89))="","",OFFSET('Sanitation Data'!$H$28,0,10*ROW('Sanitation Data'!H89)))</f>
        <v/>
      </c>
      <c r="DF95" s="379" t="str">
        <f ca="1">+IF(OFFSET('Sanitation Data'!$H$29,0,10*ROW('Sanitation Data'!H89))="","",OFFSET('Sanitation Data'!$H$29,0,10*ROW('Sanitation Data'!H89)))</f>
        <v/>
      </c>
      <c r="DG95" s="379" t="str">
        <f ca="1">+IF(OFFSET('Sanitation Data'!$H$30,0,10*ROW('Sanitation Data'!H89))="","",OFFSET('Sanitation Data'!$H$30,0,10*ROW('Sanitation Data'!H89)))</f>
        <v/>
      </c>
      <c r="DH95" s="379" t="str">
        <f ca="1">+IF(OFFSET('Sanitation Data'!$H$31,0,10*ROW('Sanitation Data'!H89))="","",OFFSET('Sanitation Data'!$H$31,0,10*ROW('Sanitation Data'!H89)))</f>
        <v/>
      </c>
      <c r="DI95" s="379" t="str">
        <f ca="1">+IF(OFFSET('Sanitation Data'!$H$32,0,10*ROW('Sanitation Data'!H89))="","",OFFSET('Sanitation Data'!$H$32,0,10*ROW('Sanitation Data'!H89)))</f>
        <v/>
      </c>
      <c r="DJ95" s="379" t="str">
        <f ca="1">+IF(OFFSET('Sanitation Data'!$I$28,0,10*ROW('Sanitation Data'!I89))="","",OFFSET('Sanitation Data'!$I$28,0,10*ROW('Sanitation Data'!I89)))</f>
        <v/>
      </c>
      <c r="DK95" s="379" t="str">
        <f ca="1">+IF(OFFSET('Sanitation Data'!$I$29,0,10*ROW('Sanitation Data'!I89))="","",OFFSET('Sanitation Data'!$I$29,0,10*ROW('Sanitation Data'!I89)))</f>
        <v/>
      </c>
      <c r="DL95" s="379" t="str">
        <f ca="1">+IF(OFFSET('Sanitation Data'!$I$30,0,10*ROW('Sanitation Data'!I89))="","",OFFSET('Sanitation Data'!$I$30,0,10*ROW('Sanitation Data'!I89)))</f>
        <v/>
      </c>
      <c r="DM95" s="379" t="str">
        <f ca="1">+IF(OFFSET('Sanitation Data'!$I$31,0,10*ROW('Sanitation Data'!I89))="","",OFFSET('Sanitation Data'!$I$31,0,10*ROW('Sanitation Data'!I89)))</f>
        <v/>
      </c>
      <c r="DN95" s="379" t="str">
        <f ca="1">+IF(OFFSET('Sanitation Data'!$I$32,0,10*ROW('Sanitation Data'!I89))="","",OFFSET('Sanitation Data'!$I$32,0,10*ROW('Sanitation Data'!I89)))</f>
        <v/>
      </c>
      <c r="DO95" s="379" t="str">
        <f ca="1">+IF(OFFSET('Hygiene Data'!$D$11,0,10*ROW('Hygiene Data'!D89))="","",OFFSET('Hygiene Data'!$D$11,0,10*ROW('Hygiene Data'!D89)))</f>
        <v/>
      </c>
      <c r="DP95" s="379" t="str">
        <f ca="1">+IF(OFFSET('Hygiene Data'!$D$12,0,10*ROW('Hygiene Data'!D89))="","",OFFSET('Hygiene Data'!$D$12,0,10*ROW('Hygiene Data'!D89)))</f>
        <v/>
      </c>
      <c r="DQ95" s="379" t="str">
        <f ca="1">+IF(OFFSET('Hygiene Data'!$D$13,0,10*ROW('Hygiene Data'!D89))="","",OFFSET('Hygiene Data'!$D$13,0,10*ROW('Hygiene Data'!D89)))</f>
        <v/>
      </c>
      <c r="DR95" s="379" t="str">
        <f ca="1">+IF(OFFSET('Hygiene Data'!$E$11,0,10*ROW('Hygiene Data'!E89))="","",OFFSET('Hygiene Data'!$E$11,0,10*ROW('Hygiene Data'!E89)))</f>
        <v/>
      </c>
      <c r="DS95" s="379" t="str">
        <f ca="1">+IF(OFFSET('Hygiene Data'!$E$12,0,10*ROW('Hygiene Data'!E89))="","",OFFSET('Hygiene Data'!$E$12,0,10*ROW('Hygiene Data'!E89)))</f>
        <v/>
      </c>
      <c r="DT95" s="379" t="str">
        <f ca="1">+IF(OFFSET('Hygiene Data'!$E$13,0,10*ROW('Hygiene Data'!E89))="","",OFFSET('Hygiene Data'!$E$13,0,10*ROW('Hygiene Data'!E89)))</f>
        <v/>
      </c>
      <c r="DU95" s="379" t="str">
        <f ca="1">+IF(OFFSET('Hygiene Data'!$F$11,0,10*ROW('Hygiene Data'!F89))="","",OFFSET('Hygiene Data'!$F$11,0,10*ROW('Hygiene Data'!F89)))</f>
        <v/>
      </c>
      <c r="DV95" s="379" t="str">
        <f ca="1">+IF(OFFSET('Hygiene Data'!$F$12,0,10*ROW('Hygiene Data'!F89))="","",OFFSET('Hygiene Data'!$F$12,0,10*ROW('Hygiene Data'!F89)))</f>
        <v/>
      </c>
      <c r="DW95" s="379" t="str">
        <f ca="1">+IF(OFFSET('Hygiene Data'!$F$13,0,10*ROW('Hygiene Data'!F89))="","",OFFSET('Hygiene Data'!$F$13,0,10*ROW('Hygiene Data'!F89)))</f>
        <v/>
      </c>
      <c r="DX95" s="379" t="str">
        <f ca="1">+IF(OFFSET('Hygiene Data'!$G$11,0,10*ROW('Hygiene Data'!G89))="","",OFFSET('Hygiene Data'!$G$11,0,10*ROW('Hygiene Data'!G89)))</f>
        <v/>
      </c>
      <c r="DY95" s="379" t="str">
        <f ca="1">+IF(OFFSET('Hygiene Data'!$G$12,0,10*ROW('Hygiene Data'!G89))="","",OFFSET('Hygiene Data'!$G$12,0,10*ROW('Hygiene Data'!G89)))</f>
        <v/>
      </c>
      <c r="DZ95" s="379" t="str">
        <f ca="1">+IF(OFFSET('Hygiene Data'!$G$13,0,10*ROW('Hygiene Data'!G89))="","",OFFSET('Hygiene Data'!$G$13,0,10*ROW('Hygiene Data'!G89)))</f>
        <v/>
      </c>
      <c r="EA95" s="379" t="str">
        <f ca="1">+IF(OFFSET('Hygiene Data'!$H$11,0,10*ROW('Hygiene Data'!H89))="","",OFFSET('Hygiene Data'!$H$11,0,10*ROW('Hygiene Data'!H89)))</f>
        <v/>
      </c>
      <c r="EB95" s="379" t="str">
        <f ca="1">+IF(OFFSET('Hygiene Data'!$H$12,0,10*ROW('Hygiene Data'!H89))="","",OFFSET('Hygiene Data'!$H$12,0,10*ROW('Hygiene Data'!H89)))</f>
        <v/>
      </c>
      <c r="EC95" s="379" t="str">
        <f ca="1">+IF(OFFSET('Hygiene Data'!$H$13,0,10*ROW('Hygiene Data'!H89))="","",OFFSET('Hygiene Data'!$H$13,0,10*ROW('Hygiene Data'!H89)))</f>
        <v/>
      </c>
      <c r="ED95" s="379" t="str">
        <f ca="1">+IF(OFFSET('Hygiene Data'!$I$11,0,10*ROW('Hygiene Data'!I89))="","",OFFSET('Hygiene Data'!$I$11,0,10*ROW('Hygiene Data'!I89)))</f>
        <v/>
      </c>
      <c r="EE95" s="379" t="str">
        <f ca="1">+IF(OFFSET('Hygiene Data'!$I$12,0,10*ROW('Hygiene Data'!I89))="","",OFFSET('Hygiene Data'!$I$12,0,10*ROW('Hygiene Data'!I89)))</f>
        <v/>
      </c>
      <c r="EF95" s="379" t="str">
        <f ca="1">+IF(OFFSET('Hygiene Data'!$I$13,0,10*ROW('Hygiene Data'!I89))="","",OFFSET('Hygiene Data'!$I$13,0,10*ROW('Hygiene Data'!I89)))</f>
        <v/>
      </c>
    </row>
    <row r="96" spans="1:136" x14ac:dyDescent="0.25">
      <c r="A96" s="488" t="str">
        <f ca="1">+IF(OFFSET('Water Data'!$B$2,0,10*ROW('Water Data'!E90))="","",OFFSET('Water Data'!$B$2,0,10*ROW('Water Data'!E90)))</f>
        <v/>
      </c>
      <c r="B96" s="48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5" t="str">
        <f t="shared" ca="1" si="1"/>
        <v/>
      </c>
      <c r="D96" s="51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9" t="str">
        <f ca="1">+IF(OFFSET('Water Data'!$D$27,0,10*ROW('Water Data'!D90))="","",OFFSET('Water Data'!$D$27,0,10*ROW('Water Data'!D90)))</f>
        <v/>
      </c>
      <c r="BT96" s="379" t="str">
        <f ca="1">+IF(OFFSET('Water Data'!$D$28,0,10*ROW('Water Data'!D90))="","",OFFSET('Water Data'!$D$28,0,10*ROW('Water Data'!D90)))</f>
        <v/>
      </c>
      <c r="BU96" s="379" t="str">
        <f ca="1">+IF(OFFSET('Water Data'!$D$29,0,10*ROW('Water Data'!D90))="","",OFFSET('Water Data'!$D$29,0,10*ROW('Water Data'!D90)))</f>
        <v/>
      </c>
      <c r="BV96" s="379" t="str">
        <f ca="1">+IF(OFFSET('Water Data'!$E$27,0,10*ROW('Water Data'!E90))="","",OFFSET('Water Data'!$E$27,0,10*ROW('Water Data'!E90)))</f>
        <v/>
      </c>
      <c r="BW96" s="379" t="str">
        <f ca="1">+IF(OFFSET('Water Data'!$E$28,0,10*ROW('Water Data'!E90))="","",OFFSET('Water Data'!$E$28,0,10*ROW('Water Data'!E90)))</f>
        <v/>
      </c>
      <c r="BX96" s="379" t="str">
        <f ca="1">+IF(OFFSET('Water Data'!$E$29,0,10*ROW('Water Data'!E90))="","",OFFSET('Water Data'!$E$29,0,10*ROW('Water Data'!E90)))</f>
        <v/>
      </c>
      <c r="BY96" s="379" t="str">
        <f ca="1">+IF(OFFSET('Water Data'!$F$27,0,10*ROW('Water Data'!F90))="","",OFFSET('Water Data'!$F$27,0,10*ROW('Water Data'!F90)))</f>
        <v/>
      </c>
      <c r="BZ96" s="379" t="str">
        <f ca="1">+IF(OFFSET('Water Data'!$F$28,0,10*ROW('Water Data'!F90))="","",OFFSET('Water Data'!$F$28,0,10*ROW('Water Data'!F90)))</f>
        <v/>
      </c>
      <c r="CA96" s="379" t="str">
        <f ca="1">+IF(OFFSET('Water Data'!$F$29,0,10*ROW('Water Data'!F90))="","",OFFSET('Water Data'!$F$29,0,10*ROW('Water Data'!F90)))</f>
        <v/>
      </c>
      <c r="CB96" s="379" t="str">
        <f ca="1">+IF(OFFSET('Water Data'!$G$27,0,10*ROW('Water Data'!G90))="","",OFFSET('Water Data'!$G$27,0,10*ROW('Water Data'!G90)))</f>
        <v/>
      </c>
      <c r="CC96" s="379" t="str">
        <f ca="1">+IF(OFFSET('Water Data'!$G$28,0,10*ROW('Water Data'!G90))="","",OFFSET('Water Data'!$G$28,0,10*ROW('Water Data'!G90)))</f>
        <v/>
      </c>
      <c r="CD96" s="379" t="str">
        <f ca="1">+IF(OFFSET('Water Data'!$G$29,0,10*ROW('Water Data'!G90))="","",OFFSET('Water Data'!$G$29,0,10*ROW('Water Data'!G90)))</f>
        <v/>
      </c>
      <c r="CE96" s="379" t="str">
        <f ca="1">+IF(OFFSET('Water Data'!$H$27,0,10*ROW('Water Data'!H90))="","",OFFSET('Water Data'!$H$27,0,10*ROW('Water Data'!H90)))</f>
        <v/>
      </c>
      <c r="CF96" s="379" t="str">
        <f ca="1">+IF(OFFSET('Water Data'!$H$28,0,10*ROW('Water Data'!H90))="","",OFFSET('Water Data'!$H$28,0,10*ROW('Water Data'!H90)))</f>
        <v/>
      </c>
      <c r="CG96" s="379" t="str">
        <f ca="1">+IF(OFFSET('Water Data'!$H$29,0,10*ROW('Water Data'!H90))="","",OFFSET('Water Data'!$H$29,0,10*ROW('Water Data'!H90)))</f>
        <v/>
      </c>
      <c r="CH96" s="379" t="str">
        <f ca="1">+IF(OFFSET('Water Data'!$I$27,0,10*ROW('Water Data'!I90))="","",OFFSET('Water Data'!$I$27,0,10*ROW('Water Data'!I90)))</f>
        <v/>
      </c>
      <c r="CI96" s="379" t="str">
        <f ca="1">+IF(OFFSET('Water Data'!$I$28,0,10*ROW('Water Data'!I90))="","",OFFSET('Water Data'!$I$28,0,10*ROW('Water Data'!I90)))</f>
        <v/>
      </c>
      <c r="CJ96" s="379" t="str">
        <f ca="1">+IF(OFFSET('Water Data'!$I$29,0,10*ROW('Water Data'!I90))="","",OFFSET('Water Data'!$I$29,0,10*ROW('Water Data'!I90)))</f>
        <v/>
      </c>
      <c r="CK96" s="379" t="str">
        <f ca="1">+IF(OFFSET('Sanitation Data'!$D$28,0,10*ROW('Sanitation Data'!D90))="","",OFFSET('Sanitation Data'!$D$28,0,10*ROW('Sanitation Data'!D90)))</f>
        <v/>
      </c>
      <c r="CL96" s="379" t="str">
        <f ca="1">+IF(OFFSET('Sanitation Data'!$D$29,0,10*ROW('Sanitation Data'!D90))="","",OFFSET('Sanitation Data'!$D$29,0,10*ROW('Sanitation Data'!D90)))</f>
        <v/>
      </c>
      <c r="CM96" s="379" t="str">
        <f ca="1">+IF(OFFSET('Sanitation Data'!$D$30,0,10*ROW('Sanitation Data'!D90))="","",OFFSET('Sanitation Data'!$D$30,0,10*ROW('Sanitation Data'!D90)))</f>
        <v/>
      </c>
      <c r="CN96" s="379" t="str">
        <f ca="1">+IF(OFFSET('Sanitation Data'!$D$31,0,10*ROW('Sanitation Data'!D90))="","",OFFSET('Sanitation Data'!$D$31,0,10*ROW('Sanitation Data'!D90)))</f>
        <v/>
      </c>
      <c r="CO96" s="379" t="str">
        <f ca="1">+IF(OFFSET('Sanitation Data'!$D$32,0,10*ROW('Sanitation Data'!D90))="","",OFFSET('Sanitation Data'!$D$32,0,10*ROW('Sanitation Data'!D90)))</f>
        <v/>
      </c>
      <c r="CP96" s="379" t="str">
        <f ca="1">+IF(OFFSET('Sanitation Data'!$E$28,0,10*ROW('Sanitation Data'!E90))="","",OFFSET('Sanitation Data'!$E$28,0,10*ROW('Sanitation Data'!E90)))</f>
        <v/>
      </c>
      <c r="CQ96" s="379" t="str">
        <f ca="1">+IF(OFFSET('Sanitation Data'!$E$29,0,10*ROW('Sanitation Data'!E90))="","",OFFSET('Sanitation Data'!$E$29,0,10*ROW('Sanitation Data'!E90)))</f>
        <v/>
      </c>
      <c r="CR96" s="379" t="str">
        <f ca="1">+IF(OFFSET('Sanitation Data'!$E$30,0,10*ROW('Sanitation Data'!E90))="","",OFFSET('Sanitation Data'!$E$30,0,10*ROW('Sanitation Data'!E90)))</f>
        <v/>
      </c>
      <c r="CS96" s="379" t="str">
        <f ca="1">+IF(OFFSET('Sanitation Data'!$E$31,0,10*ROW('Sanitation Data'!E90))="","",OFFSET('Sanitation Data'!$E$31,0,10*ROW('Sanitation Data'!E90)))</f>
        <v/>
      </c>
      <c r="CT96" s="379" t="str">
        <f ca="1">+IF(OFFSET('Sanitation Data'!$E$32,0,10*ROW('Sanitation Data'!E90))="","",OFFSET('Sanitation Data'!$E$32,0,10*ROW('Sanitation Data'!E90)))</f>
        <v/>
      </c>
      <c r="CU96" s="379" t="str">
        <f ca="1">+IF(OFFSET('Sanitation Data'!$F$28,0,10*ROW('Sanitation Data'!F90))="","",OFFSET('Sanitation Data'!$F$28,0,10*ROW('Sanitation Data'!F90)))</f>
        <v/>
      </c>
      <c r="CV96" s="379" t="str">
        <f ca="1">+IF(OFFSET('Sanitation Data'!$F$29,0,10*ROW('Sanitation Data'!F90))="","",OFFSET('Sanitation Data'!$F$29,0,10*ROW('Sanitation Data'!F90)))</f>
        <v/>
      </c>
      <c r="CW96" s="379" t="str">
        <f ca="1">+IF(OFFSET('Sanitation Data'!$F$30,0,10*ROW('Sanitation Data'!F90))="","",OFFSET('Sanitation Data'!$F$30,0,10*ROW('Sanitation Data'!F90)))</f>
        <v/>
      </c>
      <c r="CX96" s="379" t="str">
        <f ca="1">+IF(OFFSET('Sanitation Data'!$F$31,0,10*ROW('Sanitation Data'!F90))="","",OFFSET('Sanitation Data'!$F$31,0,10*ROW('Sanitation Data'!F90)))</f>
        <v/>
      </c>
      <c r="CY96" s="379" t="str">
        <f ca="1">+IF(OFFSET('Sanitation Data'!$F$32,0,10*ROW('Sanitation Data'!F90))="","",OFFSET('Sanitation Data'!$F$32,0,10*ROW('Sanitation Data'!F90)))</f>
        <v/>
      </c>
      <c r="CZ96" s="379" t="str">
        <f ca="1">+IF(OFFSET('Sanitation Data'!$G$28,0,10*ROW('Sanitation Data'!G90))="","",OFFSET('Sanitation Data'!$G$28,0,10*ROW('Sanitation Data'!G90)))</f>
        <v/>
      </c>
      <c r="DA96" s="379" t="str">
        <f ca="1">+IF(OFFSET('Sanitation Data'!$G$29,0,10*ROW('Sanitation Data'!G90))="","",OFFSET('Sanitation Data'!$G$29,0,10*ROW('Sanitation Data'!G90)))</f>
        <v/>
      </c>
      <c r="DB96" s="379" t="str">
        <f ca="1">+IF(OFFSET('Sanitation Data'!$G$30,0,10*ROW('Sanitation Data'!G90))="","",OFFSET('Sanitation Data'!$G$30,0,10*ROW('Sanitation Data'!G90)))</f>
        <v/>
      </c>
      <c r="DC96" s="379" t="str">
        <f ca="1">+IF(OFFSET('Sanitation Data'!$G$31,0,10*ROW('Sanitation Data'!G90))="","",OFFSET('Sanitation Data'!$G$31,0,10*ROW('Sanitation Data'!G90)))</f>
        <v/>
      </c>
      <c r="DD96" s="379" t="str">
        <f ca="1">+IF(OFFSET('Sanitation Data'!$G$32,0,10*ROW('Sanitation Data'!G90))="","",OFFSET('Sanitation Data'!$G$32,0,10*ROW('Sanitation Data'!G90)))</f>
        <v/>
      </c>
      <c r="DE96" s="379" t="str">
        <f ca="1">+IF(OFFSET('Sanitation Data'!$H$28,0,10*ROW('Sanitation Data'!H90))="","",OFFSET('Sanitation Data'!$H$28,0,10*ROW('Sanitation Data'!H90)))</f>
        <v/>
      </c>
      <c r="DF96" s="379" t="str">
        <f ca="1">+IF(OFFSET('Sanitation Data'!$H$29,0,10*ROW('Sanitation Data'!H90))="","",OFFSET('Sanitation Data'!$H$29,0,10*ROW('Sanitation Data'!H90)))</f>
        <v/>
      </c>
      <c r="DG96" s="379" t="str">
        <f ca="1">+IF(OFFSET('Sanitation Data'!$H$30,0,10*ROW('Sanitation Data'!H90))="","",OFFSET('Sanitation Data'!$H$30,0,10*ROW('Sanitation Data'!H90)))</f>
        <v/>
      </c>
      <c r="DH96" s="379" t="str">
        <f ca="1">+IF(OFFSET('Sanitation Data'!$H$31,0,10*ROW('Sanitation Data'!H90))="","",OFFSET('Sanitation Data'!$H$31,0,10*ROW('Sanitation Data'!H90)))</f>
        <v/>
      </c>
      <c r="DI96" s="379" t="str">
        <f ca="1">+IF(OFFSET('Sanitation Data'!$H$32,0,10*ROW('Sanitation Data'!H90))="","",OFFSET('Sanitation Data'!$H$32,0,10*ROW('Sanitation Data'!H90)))</f>
        <v/>
      </c>
      <c r="DJ96" s="379" t="str">
        <f ca="1">+IF(OFFSET('Sanitation Data'!$I$28,0,10*ROW('Sanitation Data'!I90))="","",OFFSET('Sanitation Data'!$I$28,0,10*ROW('Sanitation Data'!I90)))</f>
        <v/>
      </c>
      <c r="DK96" s="379" t="str">
        <f ca="1">+IF(OFFSET('Sanitation Data'!$I$29,0,10*ROW('Sanitation Data'!I90))="","",OFFSET('Sanitation Data'!$I$29,0,10*ROW('Sanitation Data'!I90)))</f>
        <v/>
      </c>
      <c r="DL96" s="379" t="str">
        <f ca="1">+IF(OFFSET('Sanitation Data'!$I$30,0,10*ROW('Sanitation Data'!I90))="","",OFFSET('Sanitation Data'!$I$30,0,10*ROW('Sanitation Data'!I90)))</f>
        <v/>
      </c>
      <c r="DM96" s="379" t="str">
        <f ca="1">+IF(OFFSET('Sanitation Data'!$I$31,0,10*ROW('Sanitation Data'!I90))="","",OFFSET('Sanitation Data'!$I$31,0,10*ROW('Sanitation Data'!I90)))</f>
        <v/>
      </c>
      <c r="DN96" s="379" t="str">
        <f ca="1">+IF(OFFSET('Sanitation Data'!$I$32,0,10*ROW('Sanitation Data'!I90))="","",OFFSET('Sanitation Data'!$I$32,0,10*ROW('Sanitation Data'!I90)))</f>
        <v/>
      </c>
      <c r="DO96" s="379" t="str">
        <f ca="1">+IF(OFFSET('Hygiene Data'!$D$11,0,10*ROW('Hygiene Data'!D90))="","",OFFSET('Hygiene Data'!$D$11,0,10*ROW('Hygiene Data'!D90)))</f>
        <v/>
      </c>
      <c r="DP96" s="379" t="str">
        <f ca="1">+IF(OFFSET('Hygiene Data'!$D$12,0,10*ROW('Hygiene Data'!D90))="","",OFFSET('Hygiene Data'!$D$12,0,10*ROW('Hygiene Data'!D90)))</f>
        <v/>
      </c>
      <c r="DQ96" s="379" t="str">
        <f ca="1">+IF(OFFSET('Hygiene Data'!$D$13,0,10*ROW('Hygiene Data'!D90))="","",OFFSET('Hygiene Data'!$D$13,0,10*ROW('Hygiene Data'!D90)))</f>
        <v/>
      </c>
      <c r="DR96" s="379" t="str">
        <f ca="1">+IF(OFFSET('Hygiene Data'!$E$11,0,10*ROW('Hygiene Data'!E90))="","",OFFSET('Hygiene Data'!$E$11,0,10*ROW('Hygiene Data'!E90)))</f>
        <v/>
      </c>
      <c r="DS96" s="379" t="str">
        <f ca="1">+IF(OFFSET('Hygiene Data'!$E$12,0,10*ROW('Hygiene Data'!E90))="","",OFFSET('Hygiene Data'!$E$12,0,10*ROW('Hygiene Data'!E90)))</f>
        <v/>
      </c>
      <c r="DT96" s="379" t="str">
        <f ca="1">+IF(OFFSET('Hygiene Data'!$E$13,0,10*ROW('Hygiene Data'!E90))="","",OFFSET('Hygiene Data'!$E$13,0,10*ROW('Hygiene Data'!E90)))</f>
        <v/>
      </c>
      <c r="DU96" s="379" t="str">
        <f ca="1">+IF(OFFSET('Hygiene Data'!$F$11,0,10*ROW('Hygiene Data'!F90))="","",OFFSET('Hygiene Data'!$F$11,0,10*ROW('Hygiene Data'!F90)))</f>
        <v/>
      </c>
      <c r="DV96" s="379" t="str">
        <f ca="1">+IF(OFFSET('Hygiene Data'!$F$12,0,10*ROW('Hygiene Data'!F90))="","",OFFSET('Hygiene Data'!$F$12,0,10*ROW('Hygiene Data'!F90)))</f>
        <v/>
      </c>
      <c r="DW96" s="379" t="str">
        <f ca="1">+IF(OFFSET('Hygiene Data'!$F$13,0,10*ROW('Hygiene Data'!F90))="","",OFFSET('Hygiene Data'!$F$13,0,10*ROW('Hygiene Data'!F90)))</f>
        <v/>
      </c>
      <c r="DX96" s="379" t="str">
        <f ca="1">+IF(OFFSET('Hygiene Data'!$G$11,0,10*ROW('Hygiene Data'!G90))="","",OFFSET('Hygiene Data'!$G$11,0,10*ROW('Hygiene Data'!G90)))</f>
        <v/>
      </c>
      <c r="DY96" s="379" t="str">
        <f ca="1">+IF(OFFSET('Hygiene Data'!$G$12,0,10*ROW('Hygiene Data'!G90))="","",OFFSET('Hygiene Data'!$G$12,0,10*ROW('Hygiene Data'!G90)))</f>
        <v/>
      </c>
      <c r="DZ96" s="379" t="str">
        <f ca="1">+IF(OFFSET('Hygiene Data'!$G$13,0,10*ROW('Hygiene Data'!G90))="","",OFFSET('Hygiene Data'!$G$13,0,10*ROW('Hygiene Data'!G90)))</f>
        <v/>
      </c>
      <c r="EA96" s="379" t="str">
        <f ca="1">+IF(OFFSET('Hygiene Data'!$H$11,0,10*ROW('Hygiene Data'!H90))="","",OFFSET('Hygiene Data'!$H$11,0,10*ROW('Hygiene Data'!H90)))</f>
        <v/>
      </c>
      <c r="EB96" s="379" t="str">
        <f ca="1">+IF(OFFSET('Hygiene Data'!$H$12,0,10*ROW('Hygiene Data'!H90))="","",OFFSET('Hygiene Data'!$H$12,0,10*ROW('Hygiene Data'!H90)))</f>
        <v/>
      </c>
      <c r="EC96" s="379" t="str">
        <f ca="1">+IF(OFFSET('Hygiene Data'!$H$13,0,10*ROW('Hygiene Data'!H90))="","",OFFSET('Hygiene Data'!$H$13,0,10*ROW('Hygiene Data'!H90)))</f>
        <v/>
      </c>
      <c r="ED96" s="379" t="str">
        <f ca="1">+IF(OFFSET('Hygiene Data'!$I$11,0,10*ROW('Hygiene Data'!I90))="","",OFFSET('Hygiene Data'!$I$11,0,10*ROW('Hygiene Data'!I90)))</f>
        <v/>
      </c>
      <c r="EE96" s="379" t="str">
        <f ca="1">+IF(OFFSET('Hygiene Data'!$I$12,0,10*ROW('Hygiene Data'!I90))="","",OFFSET('Hygiene Data'!$I$12,0,10*ROW('Hygiene Data'!I90)))</f>
        <v/>
      </c>
      <c r="EF96" s="379" t="str">
        <f ca="1">+IF(OFFSET('Hygiene Data'!$I$13,0,10*ROW('Hygiene Data'!I90))="","",OFFSET('Hygiene Data'!$I$13,0,10*ROW('Hygiene Data'!I90)))</f>
        <v/>
      </c>
    </row>
    <row r="97" spans="1:136" x14ac:dyDescent="0.25">
      <c r="A97" s="488" t="str">
        <f ca="1">+IF(OFFSET('Water Data'!$B$2,0,10*ROW('Water Data'!E91))="","",OFFSET('Water Data'!$B$2,0,10*ROW('Water Data'!E91)))</f>
        <v/>
      </c>
      <c r="B97" s="48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5" t="str">
        <f t="shared" ca="1" si="1"/>
        <v/>
      </c>
      <c r="D97" s="51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9" t="str">
        <f ca="1">+IF(OFFSET('Water Data'!$D$27,0,10*ROW('Water Data'!D91))="","",OFFSET('Water Data'!$D$27,0,10*ROW('Water Data'!D91)))</f>
        <v/>
      </c>
      <c r="BT97" s="379" t="str">
        <f ca="1">+IF(OFFSET('Water Data'!$D$28,0,10*ROW('Water Data'!D91))="","",OFFSET('Water Data'!$D$28,0,10*ROW('Water Data'!D91)))</f>
        <v/>
      </c>
      <c r="BU97" s="379" t="str">
        <f ca="1">+IF(OFFSET('Water Data'!$D$29,0,10*ROW('Water Data'!D91))="","",OFFSET('Water Data'!$D$29,0,10*ROW('Water Data'!D91)))</f>
        <v/>
      </c>
      <c r="BV97" s="379" t="str">
        <f ca="1">+IF(OFFSET('Water Data'!$E$27,0,10*ROW('Water Data'!E91))="","",OFFSET('Water Data'!$E$27,0,10*ROW('Water Data'!E91)))</f>
        <v/>
      </c>
      <c r="BW97" s="379" t="str">
        <f ca="1">+IF(OFFSET('Water Data'!$E$28,0,10*ROW('Water Data'!E91))="","",OFFSET('Water Data'!$E$28,0,10*ROW('Water Data'!E91)))</f>
        <v/>
      </c>
      <c r="BX97" s="379" t="str">
        <f ca="1">+IF(OFFSET('Water Data'!$E$29,0,10*ROW('Water Data'!E91))="","",OFFSET('Water Data'!$E$29,0,10*ROW('Water Data'!E91)))</f>
        <v/>
      </c>
      <c r="BY97" s="379" t="str">
        <f ca="1">+IF(OFFSET('Water Data'!$F$27,0,10*ROW('Water Data'!F91))="","",OFFSET('Water Data'!$F$27,0,10*ROW('Water Data'!F91)))</f>
        <v/>
      </c>
      <c r="BZ97" s="379" t="str">
        <f ca="1">+IF(OFFSET('Water Data'!$F$28,0,10*ROW('Water Data'!F91))="","",OFFSET('Water Data'!$F$28,0,10*ROW('Water Data'!F91)))</f>
        <v/>
      </c>
      <c r="CA97" s="379" t="str">
        <f ca="1">+IF(OFFSET('Water Data'!$F$29,0,10*ROW('Water Data'!F91))="","",OFFSET('Water Data'!$F$29,0,10*ROW('Water Data'!F91)))</f>
        <v/>
      </c>
      <c r="CB97" s="379" t="str">
        <f ca="1">+IF(OFFSET('Water Data'!$G$27,0,10*ROW('Water Data'!G91))="","",OFFSET('Water Data'!$G$27,0,10*ROW('Water Data'!G91)))</f>
        <v/>
      </c>
      <c r="CC97" s="379" t="str">
        <f ca="1">+IF(OFFSET('Water Data'!$G$28,0,10*ROW('Water Data'!G91))="","",OFFSET('Water Data'!$G$28,0,10*ROW('Water Data'!G91)))</f>
        <v/>
      </c>
      <c r="CD97" s="379" t="str">
        <f ca="1">+IF(OFFSET('Water Data'!$G$29,0,10*ROW('Water Data'!G91))="","",OFFSET('Water Data'!$G$29,0,10*ROW('Water Data'!G91)))</f>
        <v/>
      </c>
      <c r="CE97" s="379" t="str">
        <f ca="1">+IF(OFFSET('Water Data'!$H$27,0,10*ROW('Water Data'!H91))="","",OFFSET('Water Data'!$H$27,0,10*ROW('Water Data'!H91)))</f>
        <v/>
      </c>
      <c r="CF97" s="379" t="str">
        <f ca="1">+IF(OFFSET('Water Data'!$H$28,0,10*ROW('Water Data'!H91))="","",OFFSET('Water Data'!$H$28,0,10*ROW('Water Data'!H91)))</f>
        <v/>
      </c>
      <c r="CG97" s="379" t="str">
        <f ca="1">+IF(OFFSET('Water Data'!$H$29,0,10*ROW('Water Data'!H91))="","",OFFSET('Water Data'!$H$29,0,10*ROW('Water Data'!H91)))</f>
        <v/>
      </c>
      <c r="CH97" s="379" t="str">
        <f ca="1">+IF(OFFSET('Water Data'!$I$27,0,10*ROW('Water Data'!I91))="","",OFFSET('Water Data'!$I$27,0,10*ROW('Water Data'!I91)))</f>
        <v/>
      </c>
      <c r="CI97" s="379" t="str">
        <f ca="1">+IF(OFFSET('Water Data'!$I$28,0,10*ROW('Water Data'!I91))="","",OFFSET('Water Data'!$I$28,0,10*ROW('Water Data'!I91)))</f>
        <v/>
      </c>
      <c r="CJ97" s="379" t="str">
        <f ca="1">+IF(OFFSET('Water Data'!$I$29,0,10*ROW('Water Data'!I91))="","",OFFSET('Water Data'!$I$29,0,10*ROW('Water Data'!I91)))</f>
        <v/>
      </c>
      <c r="CK97" s="379" t="str">
        <f ca="1">+IF(OFFSET('Sanitation Data'!$D$28,0,10*ROW('Sanitation Data'!D91))="","",OFFSET('Sanitation Data'!$D$28,0,10*ROW('Sanitation Data'!D91)))</f>
        <v/>
      </c>
      <c r="CL97" s="379" t="str">
        <f ca="1">+IF(OFFSET('Sanitation Data'!$D$29,0,10*ROW('Sanitation Data'!D91))="","",OFFSET('Sanitation Data'!$D$29,0,10*ROW('Sanitation Data'!D91)))</f>
        <v/>
      </c>
      <c r="CM97" s="379" t="str">
        <f ca="1">+IF(OFFSET('Sanitation Data'!$D$30,0,10*ROW('Sanitation Data'!D91))="","",OFFSET('Sanitation Data'!$D$30,0,10*ROW('Sanitation Data'!D91)))</f>
        <v/>
      </c>
      <c r="CN97" s="379" t="str">
        <f ca="1">+IF(OFFSET('Sanitation Data'!$D$31,0,10*ROW('Sanitation Data'!D91))="","",OFFSET('Sanitation Data'!$D$31,0,10*ROW('Sanitation Data'!D91)))</f>
        <v/>
      </c>
      <c r="CO97" s="379" t="str">
        <f ca="1">+IF(OFFSET('Sanitation Data'!$D$32,0,10*ROW('Sanitation Data'!D91))="","",OFFSET('Sanitation Data'!$D$32,0,10*ROW('Sanitation Data'!D91)))</f>
        <v/>
      </c>
      <c r="CP97" s="379" t="str">
        <f ca="1">+IF(OFFSET('Sanitation Data'!$E$28,0,10*ROW('Sanitation Data'!E91))="","",OFFSET('Sanitation Data'!$E$28,0,10*ROW('Sanitation Data'!E91)))</f>
        <v/>
      </c>
      <c r="CQ97" s="379" t="str">
        <f ca="1">+IF(OFFSET('Sanitation Data'!$E$29,0,10*ROW('Sanitation Data'!E91))="","",OFFSET('Sanitation Data'!$E$29,0,10*ROW('Sanitation Data'!E91)))</f>
        <v/>
      </c>
      <c r="CR97" s="379" t="str">
        <f ca="1">+IF(OFFSET('Sanitation Data'!$E$30,0,10*ROW('Sanitation Data'!E91))="","",OFFSET('Sanitation Data'!$E$30,0,10*ROW('Sanitation Data'!E91)))</f>
        <v/>
      </c>
      <c r="CS97" s="379" t="str">
        <f ca="1">+IF(OFFSET('Sanitation Data'!$E$31,0,10*ROW('Sanitation Data'!E91))="","",OFFSET('Sanitation Data'!$E$31,0,10*ROW('Sanitation Data'!E91)))</f>
        <v/>
      </c>
      <c r="CT97" s="379" t="str">
        <f ca="1">+IF(OFFSET('Sanitation Data'!$E$32,0,10*ROW('Sanitation Data'!E91))="","",OFFSET('Sanitation Data'!$E$32,0,10*ROW('Sanitation Data'!E91)))</f>
        <v/>
      </c>
      <c r="CU97" s="379" t="str">
        <f ca="1">+IF(OFFSET('Sanitation Data'!$F$28,0,10*ROW('Sanitation Data'!F91))="","",OFFSET('Sanitation Data'!$F$28,0,10*ROW('Sanitation Data'!F91)))</f>
        <v/>
      </c>
      <c r="CV97" s="379" t="str">
        <f ca="1">+IF(OFFSET('Sanitation Data'!$F$29,0,10*ROW('Sanitation Data'!F91))="","",OFFSET('Sanitation Data'!$F$29,0,10*ROW('Sanitation Data'!F91)))</f>
        <v/>
      </c>
      <c r="CW97" s="379" t="str">
        <f ca="1">+IF(OFFSET('Sanitation Data'!$F$30,0,10*ROW('Sanitation Data'!F91))="","",OFFSET('Sanitation Data'!$F$30,0,10*ROW('Sanitation Data'!F91)))</f>
        <v/>
      </c>
      <c r="CX97" s="379" t="str">
        <f ca="1">+IF(OFFSET('Sanitation Data'!$F$31,0,10*ROW('Sanitation Data'!F91))="","",OFFSET('Sanitation Data'!$F$31,0,10*ROW('Sanitation Data'!F91)))</f>
        <v/>
      </c>
      <c r="CY97" s="379" t="str">
        <f ca="1">+IF(OFFSET('Sanitation Data'!$F$32,0,10*ROW('Sanitation Data'!F91))="","",OFFSET('Sanitation Data'!$F$32,0,10*ROW('Sanitation Data'!F91)))</f>
        <v/>
      </c>
      <c r="CZ97" s="379" t="str">
        <f ca="1">+IF(OFFSET('Sanitation Data'!$G$28,0,10*ROW('Sanitation Data'!G91))="","",OFFSET('Sanitation Data'!$G$28,0,10*ROW('Sanitation Data'!G91)))</f>
        <v/>
      </c>
      <c r="DA97" s="379" t="str">
        <f ca="1">+IF(OFFSET('Sanitation Data'!$G$29,0,10*ROW('Sanitation Data'!G91))="","",OFFSET('Sanitation Data'!$G$29,0,10*ROW('Sanitation Data'!G91)))</f>
        <v/>
      </c>
      <c r="DB97" s="379" t="str">
        <f ca="1">+IF(OFFSET('Sanitation Data'!$G$30,0,10*ROW('Sanitation Data'!G91))="","",OFFSET('Sanitation Data'!$G$30,0,10*ROW('Sanitation Data'!G91)))</f>
        <v/>
      </c>
      <c r="DC97" s="379" t="str">
        <f ca="1">+IF(OFFSET('Sanitation Data'!$G$31,0,10*ROW('Sanitation Data'!G91))="","",OFFSET('Sanitation Data'!$G$31,0,10*ROW('Sanitation Data'!G91)))</f>
        <v/>
      </c>
      <c r="DD97" s="379" t="str">
        <f ca="1">+IF(OFFSET('Sanitation Data'!$G$32,0,10*ROW('Sanitation Data'!G91))="","",OFFSET('Sanitation Data'!$G$32,0,10*ROW('Sanitation Data'!G91)))</f>
        <v/>
      </c>
      <c r="DE97" s="379" t="str">
        <f ca="1">+IF(OFFSET('Sanitation Data'!$H$28,0,10*ROW('Sanitation Data'!H91))="","",OFFSET('Sanitation Data'!$H$28,0,10*ROW('Sanitation Data'!H91)))</f>
        <v/>
      </c>
      <c r="DF97" s="379" t="str">
        <f ca="1">+IF(OFFSET('Sanitation Data'!$H$29,0,10*ROW('Sanitation Data'!H91))="","",OFFSET('Sanitation Data'!$H$29,0,10*ROW('Sanitation Data'!H91)))</f>
        <v/>
      </c>
      <c r="DG97" s="379" t="str">
        <f ca="1">+IF(OFFSET('Sanitation Data'!$H$30,0,10*ROW('Sanitation Data'!H91))="","",OFFSET('Sanitation Data'!$H$30,0,10*ROW('Sanitation Data'!H91)))</f>
        <v/>
      </c>
      <c r="DH97" s="379" t="str">
        <f ca="1">+IF(OFFSET('Sanitation Data'!$H$31,0,10*ROW('Sanitation Data'!H91))="","",OFFSET('Sanitation Data'!$H$31,0,10*ROW('Sanitation Data'!H91)))</f>
        <v/>
      </c>
      <c r="DI97" s="379" t="str">
        <f ca="1">+IF(OFFSET('Sanitation Data'!$H$32,0,10*ROW('Sanitation Data'!H91))="","",OFFSET('Sanitation Data'!$H$32,0,10*ROW('Sanitation Data'!H91)))</f>
        <v/>
      </c>
      <c r="DJ97" s="379" t="str">
        <f ca="1">+IF(OFFSET('Sanitation Data'!$I$28,0,10*ROW('Sanitation Data'!I91))="","",OFFSET('Sanitation Data'!$I$28,0,10*ROW('Sanitation Data'!I91)))</f>
        <v/>
      </c>
      <c r="DK97" s="379" t="str">
        <f ca="1">+IF(OFFSET('Sanitation Data'!$I$29,0,10*ROW('Sanitation Data'!I91))="","",OFFSET('Sanitation Data'!$I$29,0,10*ROW('Sanitation Data'!I91)))</f>
        <v/>
      </c>
      <c r="DL97" s="379" t="str">
        <f ca="1">+IF(OFFSET('Sanitation Data'!$I$30,0,10*ROW('Sanitation Data'!I91))="","",OFFSET('Sanitation Data'!$I$30,0,10*ROW('Sanitation Data'!I91)))</f>
        <v/>
      </c>
      <c r="DM97" s="379" t="str">
        <f ca="1">+IF(OFFSET('Sanitation Data'!$I$31,0,10*ROW('Sanitation Data'!I91))="","",OFFSET('Sanitation Data'!$I$31,0,10*ROW('Sanitation Data'!I91)))</f>
        <v/>
      </c>
      <c r="DN97" s="379" t="str">
        <f ca="1">+IF(OFFSET('Sanitation Data'!$I$32,0,10*ROW('Sanitation Data'!I91))="","",OFFSET('Sanitation Data'!$I$32,0,10*ROW('Sanitation Data'!I91)))</f>
        <v/>
      </c>
      <c r="DO97" s="379" t="str">
        <f ca="1">+IF(OFFSET('Hygiene Data'!$D$11,0,10*ROW('Hygiene Data'!D91))="","",OFFSET('Hygiene Data'!$D$11,0,10*ROW('Hygiene Data'!D91)))</f>
        <v/>
      </c>
      <c r="DP97" s="379" t="str">
        <f ca="1">+IF(OFFSET('Hygiene Data'!$D$12,0,10*ROW('Hygiene Data'!D91))="","",OFFSET('Hygiene Data'!$D$12,0,10*ROW('Hygiene Data'!D91)))</f>
        <v/>
      </c>
      <c r="DQ97" s="379" t="str">
        <f ca="1">+IF(OFFSET('Hygiene Data'!$D$13,0,10*ROW('Hygiene Data'!D91))="","",OFFSET('Hygiene Data'!$D$13,0,10*ROW('Hygiene Data'!D91)))</f>
        <v/>
      </c>
      <c r="DR97" s="379" t="str">
        <f ca="1">+IF(OFFSET('Hygiene Data'!$E$11,0,10*ROW('Hygiene Data'!E91))="","",OFFSET('Hygiene Data'!$E$11,0,10*ROW('Hygiene Data'!E91)))</f>
        <v/>
      </c>
      <c r="DS97" s="379" t="str">
        <f ca="1">+IF(OFFSET('Hygiene Data'!$E$12,0,10*ROW('Hygiene Data'!E91))="","",OFFSET('Hygiene Data'!$E$12,0,10*ROW('Hygiene Data'!E91)))</f>
        <v/>
      </c>
      <c r="DT97" s="379" t="str">
        <f ca="1">+IF(OFFSET('Hygiene Data'!$E$13,0,10*ROW('Hygiene Data'!E91))="","",OFFSET('Hygiene Data'!$E$13,0,10*ROW('Hygiene Data'!E91)))</f>
        <v/>
      </c>
      <c r="DU97" s="379" t="str">
        <f ca="1">+IF(OFFSET('Hygiene Data'!$F$11,0,10*ROW('Hygiene Data'!F91))="","",OFFSET('Hygiene Data'!$F$11,0,10*ROW('Hygiene Data'!F91)))</f>
        <v/>
      </c>
      <c r="DV97" s="379" t="str">
        <f ca="1">+IF(OFFSET('Hygiene Data'!$F$12,0,10*ROW('Hygiene Data'!F91))="","",OFFSET('Hygiene Data'!$F$12,0,10*ROW('Hygiene Data'!F91)))</f>
        <v/>
      </c>
      <c r="DW97" s="379" t="str">
        <f ca="1">+IF(OFFSET('Hygiene Data'!$F$13,0,10*ROW('Hygiene Data'!F91))="","",OFFSET('Hygiene Data'!$F$13,0,10*ROW('Hygiene Data'!F91)))</f>
        <v/>
      </c>
      <c r="DX97" s="379" t="str">
        <f ca="1">+IF(OFFSET('Hygiene Data'!$G$11,0,10*ROW('Hygiene Data'!G91))="","",OFFSET('Hygiene Data'!$G$11,0,10*ROW('Hygiene Data'!G91)))</f>
        <v/>
      </c>
      <c r="DY97" s="379" t="str">
        <f ca="1">+IF(OFFSET('Hygiene Data'!$G$12,0,10*ROW('Hygiene Data'!G91))="","",OFFSET('Hygiene Data'!$G$12,0,10*ROW('Hygiene Data'!G91)))</f>
        <v/>
      </c>
      <c r="DZ97" s="379" t="str">
        <f ca="1">+IF(OFFSET('Hygiene Data'!$G$13,0,10*ROW('Hygiene Data'!G91))="","",OFFSET('Hygiene Data'!$G$13,0,10*ROW('Hygiene Data'!G91)))</f>
        <v/>
      </c>
      <c r="EA97" s="379" t="str">
        <f ca="1">+IF(OFFSET('Hygiene Data'!$H$11,0,10*ROW('Hygiene Data'!H91))="","",OFFSET('Hygiene Data'!$H$11,0,10*ROW('Hygiene Data'!H91)))</f>
        <v/>
      </c>
      <c r="EB97" s="379" t="str">
        <f ca="1">+IF(OFFSET('Hygiene Data'!$H$12,0,10*ROW('Hygiene Data'!H91))="","",OFFSET('Hygiene Data'!$H$12,0,10*ROW('Hygiene Data'!H91)))</f>
        <v/>
      </c>
      <c r="EC97" s="379" t="str">
        <f ca="1">+IF(OFFSET('Hygiene Data'!$H$13,0,10*ROW('Hygiene Data'!H91))="","",OFFSET('Hygiene Data'!$H$13,0,10*ROW('Hygiene Data'!H91)))</f>
        <v/>
      </c>
      <c r="ED97" s="379" t="str">
        <f ca="1">+IF(OFFSET('Hygiene Data'!$I$11,0,10*ROW('Hygiene Data'!I91))="","",OFFSET('Hygiene Data'!$I$11,0,10*ROW('Hygiene Data'!I91)))</f>
        <v/>
      </c>
      <c r="EE97" s="379" t="str">
        <f ca="1">+IF(OFFSET('Hygiene Data'!$I$12,0,10*ROW('Hygiene Data'!I91))="","",OFFSET('Hygiene Data'!$I$12,0,10*ROW('Hygiene Data'!I91)))</f>
        <v/>
      </c>
      <c r="EF97" s="379" t="str">
        <f ca="1">+IF(OFFSET('Hygiene Data'!$I$13,0,10*ROW('Hygiene Data'!I91))="","",OFFSET('Hygiene Data'!$I$13,0,10*ROW('Hygiene Data'!I91)))</f>
        <v/>
      </c>
    </row>
    <row r="98" spans="1:136" x14ac:dyDescent="0.25">
      <c r="A98" s="488" t="str">
        <f ca="1">+IF(OFFSET('Water Data'!$B$2,0,10*ROW('Water Data'!E92))="","",OFFSET('Water Data'!$B$2,0,10*ROW('Water Data'!E92)))</f>
        <v/>
      </c>
      <c r="B98" s="48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5" t="str">
        <f t="shared" ca="1" si="1"/>
        <v/>
      </c>
      <c r="D98" s="51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9" t="str">
        <f ca="1">+IF(OFFSET('Water Data'!$D$27,0,10*ROW('Water Data'!D92))="","",OFFSET('Water Data'!$D$27,0,10*ROW('Water Data'!D92)))</f>
        <v/>
      </c>
      <c r="BT98" s="379" t="str">
        <f ca="1">+IF(OFFSET('Water Data'!$D$28,0,10*ROW('Water Data'!D92))="","",OFFSET('Water Data'!$D$28,0,10*ROW('Water Data'!D92)))</f>
        <v/>
      </c>
      <c r="BU98" s="379" t="str">
        <f ca="1">+IF(OFFSET('Water Data'!$D$29,0,10*ROW('Water Data'!D92))="","",OFFSET('Water Data'!$D$29,0,10*ROW('Water Data'!D92)))</f>
        <v/>
      </c>
      <c r="BV98" s="379" t="str">
        <f ca="1">+IF(OFFSET('Water Data'!$E$27,0,10*ROW('Water Data'!E92))="","",OFFSET('Water Data'!$E$27,0,10*ROW('Water Data'!E92)))</f>
        <v/>
      </c>
      <c r="BW98" s="379" t="str">
        <f ca="1">+IF(OFFSET('Water Data'!$E$28,0,10*ROW('Water Data'!E92))="","",OFFSET('Water Data'!$E$28,0,10*ROW('Water Data'!E92)))</f>
        <v/>
      </c>
      <c r="BX98" s="379" t="str">
        <f ca="1">+IF(OFFSET('Water Data'!$E$29,0,10*ROW('Water Data'!E92))="","",OFFSET('Water Data'!$E$29,0,10*ROW('Water Data'!E92)))</f>
        <v/>
      </c>
      <c r="BY98" s="379" t="str">
        <f ca="1">+IF(OFFSET('Water Data'!$F$27,0,10*ROW('Water Data'!F92))="","",OFFSET('Water Data'!$F$27,0,10*ROW('Water Data'!F92)))</f>
        <v/>
      </c>
      <c r="BZ98" s="379" t="str">
        <f ca="1">+IF(OFFSET('Water Data'!$F$28,0,10*ROW('Water Data'!F92))="","",OFFSET('Water Data'!$F$28,0,10*ROW('Water Data'!F92)))</f>
        <v/>
      </c>
      <c r="CA98" s="379" t="str">
        <f ca="1">+IF(OFFSET('Water Data'!$F$29,0,10*ROW('Water Data'!F92))="","",OFFSET('Water Data'!$F$29,0,10*ROW('Water Data'!F92)))</f>
        <v/>
      </c>
      <c r="CB98" s="379" t="str">
        <f ca="1">+IF(OFFSET('Water Data'!$G$27,0,10*ROW('Water Data'!G92))="","",OFFSET('Water Data'!$G$27,0,10*ROW('Water Data'!G92)))</f>
        <v/>
      </c>
      <c r="CC98" s="379" t="str">
        <f ca="1">+IF(OFFSET('Water Data'!$G$28,0,10*ROW('Water Data'!G92))="","",OFFSET('Water Data'!$G$28,0,10*ROW('Water Data'!G92)))</f>
        <v/>
      </c>
      <c r="CD98" s="379" t="str">
        <f ca="1">+IF(OFFSET('Water Data'!$G$29,0,10*ROW('Water Data'!G92))="","",OFFSET('Water Data'!$G$29,0,10*ROW('Water Data'!G92)))</f>
        <v/>
      </c>
      <c r="CE98" s="379" t="str">
        <f ca="1">+IF(OFFSET('Water Data'!$H$27,0,10*ROW('Water Data'!H92))="","",OFFSET('Water Data'!$H$27,0,10*ROW('Water Data'!H92)))</f>
        <v/>
      </c>
      <c r="CF98" s="379" t="str">
        <f ca="1">+IF(OFFSET('Water Data'!$H$28,0,10*ROW('Water Data'!H92))="","",OFFSET('Water Data'!$H$28,0,10*ROW('Water Data'!H92)))</f>
        <v/>
      </c>
      <c r="CG98" s="379" t="str">
        <f ca="1">+IF(OFFSET('Water Data'!$H$29,0,10*ROW('Water Data'!H92))="","",OFFSET('Water Data'!$H$29,0,10*ROW('Water Data'!H92)))</f>
        <v/>
      </c>
      <c r="CH98" s="379" t="str">
        <f ca="1">+IF(OFFSET('Water Data'!$I$27,0,10*ROW('Water Data'!I92))="","",OFFSET('Water Data'!$I$27,0,10*ROW('Water Data'!I92)))</f>
        <v/>
      </c>
      <c r="CI98" s="379" t="str">
        <f ca="1">+IF(OFFSET('Water Data'!$I$28,0,10*ROW('Water Data'!I92))="","",OFFSET('Water Data'!$I$28,0,10*ROW('Water Data'!I92)))</f>
        <v/>
      </c>
      <c r="CJ98" s="379" t="str">
        <f ca="1">+IF(OFFSET('Water Data'!$I$29,0,10*ROW('Water Data'!I92))="","",OFFSET('Water Data'!$I$29,0,10*ROW('Water Data'!I92)))</f>
        <v/>
      </c>
      <c r="CK98" s="379" t="str">
        <f ca="1">+IF(OFFSET('Sanitation Data'!$D$28,0,10*ROW('Sanitation Data'!D92))="","",OFFSET('Sanitation Data'!$D$28,0,10*ROW('Sanitation Data'!D92)))</f>
        <v/>
      </c>
      <c r="CL98" s="379" t="str">
        <f ca="1">+IF(OFFSET('Sanitation Data'!$D$29,0,10*ROW('Sanitation Data'!D92))="","",OFFSET('Sanitation Data'!$D$29,0,10*ROW('Sanitation Data'!D92)))</f>
        <v/>
      </c>
      <c r="CM98" s="379" t="str">
        <f ca="1">+IF(OFFSET('Sanitation Data'!$D$30,0,10*ROW('Sanitation Data'!D92))="","",OFFSET('Sanitation Data'!$D$30,0,10*ROW('Sanitation Data'!D92)))</f>
        <v/>
      </c>
      <c r="CN98" s="379" t="str">
        <f ca="1">+IF(OFFSET('Sanitation Data'!$D$31,0,10*ROW('Sanitation Data'!D92))="","",OFFSET('Sanitation Data'!$D$31,0,10*ROW('Sanitation Data'!D92)))</f>
        <v/>
      </c>
      <c r="CO98" s="379" t="str">
        <f ca="1">+IF(OFFSET('Sanitation Data'!$D$32,0,10*ROW('Sanitation Data'!D92))="","",OFFSET('Sanitation Data'!$D$32,0,10*ROW('Sanitation Data'!D92)))</f>
        <v/>
      </c>
      <c r="CP98" s="379" t="str">
        <f ca="1">+IF(OFFSET('Sanitation Data'!$E$28,0,10*ROW('Sanitation Data'!E92))="","",OFFSET('Sanitation Data'!$E$28,0,10*ROW('Sanitation Data'!E92)))</f>
        <v/>
      </c>
      <c r="CQ98" s="379" t="str">
        <f ca="1">+IF(OFFSET('Sanitation Data'!$E$29,0,10*ROW('Sanitation Data'!E92))="","",OFFSET('Sanitation Data'!$E$29,0,10*ROW('Sanitation Data'!E92)))</f>
        <v/>
      </c>
      <c r="CR98" s="379" t="str">
        <f ca="1">+IF(OFFSET('Sanitation Data'!$E$30,0,10*ROW('Sanitation Data'!E92))="","",OFFSET('Sanitation Data'!$E$30,0,10*ROW('Sanitation Data'!E92)))</f>
        <v/>
      </c>
      <c r="CS98" s="379" t="str">
        <f ca="1">+IF(OFFSET('Sanitation Data'!$E$31,0,10*ROW('Sanitation Data'!E92))="","",OFFSET('Sanitation Data'!$E$31,0,10*ROW('Sanitation Data'!E92)))</f>
        <v/>
      </c>
      <c r="CT98" s="379" t="str">
        <f ca="1">+IF(OFFSET('Sanitation Data'!$E$32,0,10*ROW('Sanitation Data'!E92))="","",OFFSET('Sanitation Data'!$E$32,0,10*ROW('Sanitation Data'!E92)))</f>
        <v/>
      </c>
      <c r="CU98" s="379" t="str">
        <f ca="1">+IF(OFFSET('Sanitation Data'!$F$28,0,10*ROW('Sanitation Data'!F92))="","",OFFSET('Sanitation Data'!$F$28,0,10*ROW('Sanitation Data'!F92)))</f>
        <v/>
      </c>
      <c r="CV98" s="379" t="str">
        <f ca="1">+IF(OFFSET('Sanitation Data'!$F$29,0,10*ROW('Sanitation Data'!F92))="","",OFFSET('Sanitation Data'!$F$29,0,10*ROW('Sanitation Data'!F92)))</f>
        <v/>
      </c>
      <c r="CW98" s="379" t="str">
        <f ca="1">+IF(OFFSET('Sanitation Data'!$F$30,0,10*ROW('Sanitation Data'!F92))="","",OFFSET('Sanitation Data'!$F$30,0,10*ROW('Sanitation Data'!F92)))</f>
        <v/>
      </c>
      <c r="CX98" s="379" t="str">
        <f ca="1">+IF(OFFSET('Sanitation Data'!$F$31,0,10*ROW('Sanitation Data'!F92))="","",OFFSET('Sanitation Data'!$F$31,0,10*ROW('Sanitation Data'!F92)))</f>
        <v/>
      </c>
      <c r="CY98" s="379" t="str">
        <f ca="1">+IF(OFFSET('Sanitation Data'!$F$32,0,10*ROW('Sanitation Data'!F92))="","",OFFSET('Sanitation Data'!$F$32,0,10*ROW('Sanitation Data'!F92)))</f>
        <v/>
      </c>
      <c r="CZ98" s="379" t="str">
        <f ca="1">+IF(OFFSET('Sanitation Data'!$G$28,0,10*ROW('Sanitation Data'!G92))="","",OFFSET('Sanitation Data'!$G$28,0,10*ROW('Sanitation Data'!G92)))</f>
        <v/>
      </c>
      <c r="DA98" s="379" t="str">
        <f ca="1">+IF(OFFSET('Sanitation Data'!$G$29,0,10*ROW('Sanitation Data'!G92))="","",OFFSET('Sanitation Data'!$G$29,0,10*ROW('Sanitation Data'!G92)))</f>
        <v/>
      </c>
      <c r="DB98" s="379" t="str">
        <f ca="1">+IF(OFFSET('Sanitation Data'!$G$30,0,10*ROW('Sanitation Data'!G92))="","",OFFSET('Sanitation Data'!$G$30,0,10*ROW('Sanitation Data'!G92)))</f>
        <v/>
      </c>
      <c r="DC98" s="379" t="str">
        <f ca="1">+IF(OFFSET('Sanitation Data'!$G$31,0,10*ROW('Sanitation Data'!G92))="","",OFFSET('Sanitation Data'!$G$31,0,10*ROW('Sanitation Data'!G92)))</f>
        <v/>
      </c>
      <c r="DD98" s="379" t="str">
        <f ca="1">+IF(OFFSET('Sanitation Data'!$G$32,0,10*ROW('Sanitation Data'!G92))="","",OFFSET('Sanitation Data'!$G$32,0,10*ROW('Sanitation Data'!G92)))</f>
        <v/>
      </c>
      <c r="DE98" s="379" t="str">
        <f ca="1">+IF(OFFSET('Sanitation Data'!$H$28,0,10*ROW('Sanitation Data'!H92))="","",OFFSET('Sanitation Data'!$H$28,0,10*ROW('Sanitation Data'!H92)))</f>
        <v/>
      </c>
      <c r="DF98" s="379" t="str">
        <f ca="1">+IF(OFFSET('Sanitation Data'!$H$29,0,10*ROW('Sanitation Data'!H92))="","",OFFSET('Sanitation Data'!$H$29,0,10*ROW('Sanitation Data'!H92)))</f>
        <v/>
      </c>
      <c r="DG98" s="379" t="str">
        <f ca="1">+IF(OFFSET('Sanitation Data'!$H$30,0,10*ROW('Sanitation Data'!H92))="","",OFFSET('Sanitation Data'!$H$30,0,10*ROW('Sanitation Data'!H92)))</f>
        <v/>
      </c>
      <c r="DH98" s="379" t="str">
        <f ca="1">+IF(OFFSET('Sanitation Data'!$H$31,0,10*ROW('Sanitation Data'!H92))="","",OFFSET('Sanitation Data'!$H$31,0,10*ROW('Sanitation Data'!H92)))</f>
        <v/>
      </c>
      <c r="DI98" s="379" t="str">
        <f ca="1">+IF(OFFSET('Sanitation Data'!$H$32,0,10*ROW('Sanitation Data'!H92))="","",OFFSET('Sanitation Data'!$H$32,0,10*ROW('Sanitation Data'!H92)))</f>
        <v/>
      </c>
      <c r="DJ98" s="379" t="str">
        <f ca="1">+IF(OFFSET('Sanitation Data'!$I$28,0,10*ROW('Sanitation Data'!I92))="","",OFFSET('Sanitation Data'!$I$28,0,10*ROW('Sanitation Data'!I92)))</f>
        <v/>
      </c>
      <c r="DK98" s="379" t="str">
        <f ca="1">+IF(OFFSET('Sanitation Data'!$I$29,0,10*ROW('Sanitation Data'!I92))="","",OFFSET('Sanitation Data'!$I$29,0,10*ROW('Sanitation Data'!I92)))</f>
        <v/>
      </c>
      <c r="DL98" s="379" t="str">
        <f ca="1">+IF(OFFSET('Sanitation Data'!$I$30,0,10*ROW('Sanitation Data'!I92))="","",OFFSET('Sanitation Data'!$I$30,0,10*ROW('Sanitation Data'!I92)))</f>
        <v/>
      </c>
      <c r="DM98" s="379" t="str">
        <f ca="1">+IF(OFFSET('Sanitation Data'!$I$31,0,10*ROW('Sanitation Data'!I92))="","",OFFSET('Sanitation Data'!$I$31,0,10*ROW('Sanitation Data'!I92)))</f>
        <v/>
      </c>
      <c r="DN98" s="379" t="str">
        <f ca="1">+IF(OFFSET('Sanitation Data'!$I$32,0,10*ROW('Sanitation Data'!I92))="","",OFFSET('Sanitation Data'!$I$32,0,10*ROW('Sanitation Data'!I92)))</f>
        <v/>
      </c>
      <c r="DO98" s="379" t="str">
        <f ca="1">+IF(OFFSET('Hygiene Data'!$D$11,0,10*ROW('Hygiene Data'!D92))="","",OFFSET('Hygiene Data'!$D$11,0,10*ROW('Hygiene Data'!D92)))</f>
        <v/>
      </c>
      <c r="DP98" s="379" t="str">
        <f ca="1">+IF(OFFSET('Hygiene Data'!$D$12,0,10*ROW('Hygiene Data'!D92))="","",OFFSET('Hygiene Data'!$D$12,0,10*ROW('Hygiene Data'!D92)))</f>
        <v/>
      </c>
      <c r="DQ98" s="379" t="str">
        <f ca="1">+IF(OFFSET('Hygiene Data'!$D$13,0,10*ROW('Hygiene Data'!D92))="","",OFFSET('Hygiene Data'!$D$13,0,10*ROW('Hygiene Data'!D92)))</f>
        <v/>
      </c>
      <c r="DR98" s="379" t="str">
        <f ca="1">+IF(OFFSET('Hygiene Data'!$E$11,0,10*ROW('Hygiene Data'!E92))="","",OFFSET('Hygiene Data'!$E$11,0,10*ROW('Hygiene Data'!E92)))</f>
        <v/>
      </c>
      <c r="DS98" s="379" t="str">
        <f ca="1">+IF(OFFSET('Hygiene Data'!$E$12,0,10*ROW('Hygiene Data'!E92))="","",OFFSET('Hygiene Data'!$E$12,0,10*ROW('Hygiene Data'!E92)))</f>
        <v/>
      </c>
      <c r="DT98" s="379" t="str">
        <f ca="1">+IF(OFFSET('Hygiene Data'!$E$13,0,10*ROW('Hygiene Data'!E92))="","",OFFSET('Hygiene Data'!$E$13,0,10*ROW('Hygiene Data'!E92)))</f>
        <v/>
      </c>
      <c r="DU98" s="379" t="str">
        <f ca="1">+IF(OFFSET('Hygiene Data'!$F$11,0,10*ROW('Hygiene Data'!F92))="","",OFFSET('Hygiene Data'!$F$11,0,10*ROW('Hygiene Data'!F92)))</f>
        <v/>
      </c>
      <c r="DV98" s="379" t="str">
        <f ca="1">+IF(OFFSET('Hygiene Data'!$F$12,0,10*ROW('Hygiene Data'!F92))="","",OFFSET('Hygiene Data'!$F$12,0,10*ROW('Hygiene Data'!F92)))</f>
        <v/>
      </c>
      <c r="DW98" s="379" t="str">
        <f ca="1">+IF(OFFSET('Hygiene Data'!$F$13,0,10*ROW('Hygiene Data'!F92))="","",OFFSET('Hygiene Data'!$F$13,0,10*ROW('Hygiene Data'!F92)))</f>
        <v/>
      </c>
      <c r="DX98" s="379" t="str">
        <f ca="1">+IF(OFFSET('Hygiene Data'!$G$11,0,10*ROW('Hygiene Data'!G92))="","",OFFSET('Hygiene Data'!$G$11,0,10*ROW('Hygiene Data'!G92)))</f>
        <v/>
      </c>
      <c r="DY98" s="379" t="str">
        <f ca="1">+IF(OFFSET('Hygiene Data'!$G$12,0,10*ROW('Hygiene Data'!G92))="","",OFFSET('Hygiene Data'!$G$12,0,10*ROW('Hygiene Data'!G92)))</f>
        <v/>
      </c>
      <c r="DZ98" s="379" t="str">
        <f ca="1">+IF(OFFSET('Hygiene Data'!$G$13,0,10*ROW('Hygiene Data'!G92))="","",OFFSET('Hygiene Data'!$G$13,0,10*ROW('Hygiene Data'!G92)))</f>
        <v/>
      </c>
      <c r="EA98" s="379" t="str">
        <f ca="1">+IF(OFFSET('Hygiene Data'!$H$11,0,10*ROW('Hygiene Data'!H92))="","",OFFSET('Hygiene Data'!$H$11,0,10*ROW('Hygiene Data'!H92)))</f>
        <v/>
      </c>
      <c r="EB98" s="379" t="str">
        <f ca="1">+IF(OFFSET('Hygiene Data'!$H$12,0,10*ROW('Hygiene Data'!H92))="","",OFFSET('Hygiene Data'!$H$12,0,10*ROW('Hygiene Data'!H92)))</f>
        <v/>
      </c>
      <c r="EC98" s="379" t="str">
        <f ca="1">+IF(OFFSET('Hygiene Data'!$H$13,0,10*ROW('Hygiene Data'!H92))="","",OFFSET('Hygiene Data'!$H$13,0,10*ROW('Hygiene Data'!H92)))</f>
        <v/>
      </c>
      <c r="ED98" s="379" t="str">
        <f ca="1">+IF(OFFSET('Hygiene Data'!$I$11,0,10*ROW('Hygiene Data'!I92))="","",OFFSET('Hygiene Data'!$I$11,0,10*ROW('Hygiene Data'!I92)))</f>
        <v/>
      </c>
      <c r="EE98" s="379" t="str">
        <f ca="1">+IF(OFFSET('Hygiene Data'!$I$12,0,10*ROW('Hygiene Data'!I92))="","",OFFSET('Hygiene Data'!$I$12,0,10*ROW('Hygiene Data'!I92)))</f>
        <v/>
      </c>
      <c r="EF98" s="379" t="str">
        <f ca="1">+IF(OFFSET('Hygiene Data'!$I$13,0,10*ROW('Hygiene Data'!I92))="","",OFFSET('Hygiene Data'!$I$13,0,10*ROW('Hygiene Data'!I92)))</f>
        <v/>
      </c>
    </row>
    <row r="99" spans="1:136" x14ac:dyDescent="0.25">
      <c r="A99" s="488" t="str">
        <f ca="1">+IF(OFFSET('Water Data'!$B$2,0,10*ROW('Water Data'!E93))="","",OFFSET('Water Data'!$B$2,0,10*ROW('Water Data'!E93)))</f>
        <v/>
      </c>
      <c r="B99" s="48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5" t="str">
        <f t="shared" ca="1" si="1"/>
        <v/>
      </c>
      <c r="D99" s="51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9" t="str">
        <f ca="1">+IF(OFFSET('Water Data'!$D$27,0,10*ROW('Water Data'!D93))="","",OFFSET('Water Data'!$D$27,0,10*ROW('Water Data'!D93)))</f>
        <v/>
      </c>
      <c r="BT99" s="379" t="str">
        <f ca="1">+IF(OFFSET('Water Data'!$D$28,0,10*ROW('Water Data'!D93))="","",OFFSET('Water Data'!$D$28,0,10*ROW('Water Data'!D93)))</f>
        <v/>
      </c>
      <c r="BU99" s="379" t="str">
        <f ca="1">+IF(OFFSET('Water Data'!$D$29,0,10*ROW('Water Data'!D93))="","",OFFSET('Water Data'!$D$29,0,10*ROW('Water Data'!D93)))</f>
        <v/>
      </c>
      <c r="BV99" s="379" t="str">
        <f ca="1">+IF(OFFSET('Water Data'!$E$27,0,10*ROW('Water Data'!E93))="","",OFFSET('Water Data'!$E$27,0,10*ROW('Water Data'!E93)))</f>
        <v/>
      </c>
      <c r="BW99" s="379" t="str">
        <f ca="1">+IF(OFFSET('Water Data'!$E$28,0,10*ROW('Water Data'!E93))="","",OFFSET('Water Data'!$E$28,0,10*ROW('Water Data'!E93)))</f>
        <v/>
      </c>
      <c r="BX99" s="379" t="str">
        <f ca="1">+IF(OFFSET('Water Data'!$E$29,0,10*ROW('Water Data'!E93))="","",OFFSET('Water Data'!$E$29,0,10*ROW('Water Data'!E93)))</f>
        <v/>
      </c>
      <c r="BY99" s="379" t="str">
        <f ca="1">+IF(OFFSET('Water Data'!$F$27,0,10*ROW('Water Data'!F93))="","",OFFSET('Water Data'!$F$27,0,10*ROW('Water Data'!F93)))</f>
        <v/>
      </c>
      <c r="BZ99" s="379" t="str">
        <f ca="1">+IF(OFFSET('Water Data'!$F$28,0,10*ROW('Water Data'!F93))="","",OFFSET('Water Data'!$F$28,0,10*ROW('Water Data'!F93)))</f>
        <v/>
      </c>
      <c r="CA99" s="379" t="str">
        <f ca="1">+IF(OFFSET('Water Data'!$F$29,0,10*ROW('Water Data'!F93))="","",OFFSET('Water Data'!$F$29,0,10*ROW('Water Data'!F93)))</f>
        <v/>
      </c>
      <c r="CB99" s="379" t="str">
        <f ca="1">+IF(OFFSET('Water Data'!$G$27,0,10*ROW('Water Data'!G93))="","",OFFSET('Water Data'!$G$27,0,10*ROW('Water Data'!G93)))</f>
        <v/>
      </c>
      <c r="CC99" s="379" t="str">
        <f ca="1">+IF(OFFSET('Water Data'!$G$28,0,10*ROW('Water Data'!G93))="","",OFFSET('Water Data'!$G$28,0,10*ROW('Water Data'!G93)))</f>
        <v/>
      </c>
      <c r="CD99" s="379" t="str">
        <f ca="1">+IF(OFFSET('Water Data'!$G$29,0,10*ROW('Water Data'!G93))="","",OFFSET('Water Data'!$G$29,0,10*ROW('Water Data'!G93)))</f>
        <v/>
      </c>
      <c r="CE99" s="379" t="str">
        <f ca="1">+IF(OFFSET('Water Data'!$H$27,0,10*ROW('Water Data'!H93))="","",OFFSET('Water Data'!$H$27,0,10*ROW('Water Data'!H93)))</f>
        <v/>
      </c>
      <c r="CF99" s="379" t="str">
        <f ca="1">+IF(OFFSET('Water Data'!$H$28,0,10*ROW('Water Data'!H93))="","",OFFSET('Water Data'!$H$28,0,10*ROW('Water Data'!H93)))</f>
        <v/>
      </c>
      <c r="CG99" s="379" t="str">
        <f ca="1">+IF(OFFSET('Water Data'!$H$29,0,10*ROW('Water Data'!H93))="","",OFFSET('Water Data'!$H$29,0,10*ROW('Water Data'!H93)))</f>
        <v/>
      </c>
      <c r="CH99" s="379" t="str">
        <f ca="1">+IF(OFFSET('Water Data'!$I$27,0,10*ROW('Water Data'!I93))="","",OFFSET('Water Data'!$I$27,0,10*ROW('Water Data'!I93)))</f>
        <v/>
      </c>
      <c r="CI99" s="379" t="str">
        <f ca="1">+IF(OFFSET('Water Data'!$I$28,0,10*ROW('Water Data'!I93))="","",OFFSET('Water Data'!$I$28,0,10*ROW('Water Data'!I93)))</f>
        <v/>
      </c>
      <c r="CJ99" s="379" t="str">
        <f ca="1">+IF(OFFSET('Water Data'!$I$29,0,10*ROW('Water Data'!I93))="","",OFFSET('Water Data'!$I$29,0,10*ROW('Water Data'!I93)))</f>
        <v/>
      </c>
      <c r="CK99" s="379" t="str">
        <f ca="1">+IF(OFFSET('Sanitation Data'!$D$28,0,10*ROW('Sanitation Data'!D93))="","",OFFSET('Sanitation Data'!$D$28,0,10*ROW('Sanitation Data'!D93)))</f>
        <v/>
      </c>
      <c r="CL99" s="379" t="str">
        <f ca="1">+IF(OFFSET('Sanitation Data'!$D$29,0,10*ROW('Sanitation Data'!D93))="","",OFFSET('Sanitation Data'!$D$29,0,10*ROW('Sanitation Data'!D93)))</f>
        <v/>
      </c>
      <c r="CM99" s="379" t="str">
        <f ca="1">+IF(OFFSET('Sanitation Data'!$D$30,0,10*ROW('Sanitation Data'!D93))="","",OFFSET('Sanitation Data'!$D$30,0,10*ROW('Sanitation Data'!D93)))</f>
        <v/>
      </c>
      <c r="CN99" s="379" t="str">
        <f ca="1">+IF(OFFSET('Sanitation Data'!$D$31,0,10*ROW('Sanitation Data'!D93))="","",OFFSET('Sanitation Data'!$D$31,0,10*ROW('Sanitation Data'!D93)))</f>
        <v/>
      </c>
      <c r="CO99" s="379" t="str">
        <f ca="1">+IF(OFFSET('Sanitation Data'!$D$32,0,10*ROW('Sanitation Data'!D93))="","",OFFSET('Sanitation Data'!$D$32,0,10*ROW('Sanitation Data'!D93)))</f>
        <v/>
      </c>
      <c r="CP99" s="379" t="str">
        <f ca="1">+IF(OFFSET('Sanitation Data'!$E$28,0,10*ROW('Sanitation Data'!E93))="","",OFFSET('Sanitation Data'!$E$28,0,10*ROW('Sanitation Data'!E93)))</f>
        <v/>
      </c>
      <c r="CQ99" s="379" t="str">
        <f ca="1">+IF(OFFSET('Sanitation Data'!$E$29,0,10*ROW('Sanitation Data'!E93))="","",OFFSET('Sanitation Data'!$E$29,0,10*ROW('Sanitation Data'!E93)))</f>
        <v/>
      </c>
      <c r="CR99" s="379" t="str">
        <f ca="1">+IF(OFFSET('Sanitation Data'!$E$30,0,10*ROW('Sanitation Data'!E93))="","",OFFSET('Sanitation Data'!$E$30,0,10*ROW('Sanitation Data'!E93)))</f>
        <v/>
      </c>
      <c r="CS99" s="379" t="str">
        <f ca="1">+IF(OFFSET('Sanitation Data'!$E$31,0,10*ROW('Sanitation Data'!E93))="","",OFFSET('Sanitation Data'!$E$31,0,10*ROW('Sanitation Data'!E93)))</f>
        <v/>
      </c>
      <c r="CT99" s="379" t="str">
        <f ca="1">+IF(OFFSET('Sanitation Data'!$E$32,0,10*ROW('Sanitation Data'!E93))="","",OFFSET('Sanitation Data'!$E$32,0,10*ROW('Sanitation Data'!E93)))</f>
        <v/>
      </c>
      <c r="CU99" s="379" t="str">
        <f ca="1">+IF(OFFSET('Sanitation Data'!$F$28,0,10*ROW('Sanitation Data'!F93))="","",OFFSET('Sanitation Data'!$F$28,0,10*ROW('Sanitation Data'!F93)))</f>
        <v/>
      </c>
      <c r="CV99" s="379" t="str">
        <f ca="1">+IF(OFFSET('Sanitation Data'!$F$29,0,10*ROW('Sanitation Data'!F93))="","",OFFSET('Sanitation Data'!$F$29,0,10*ROW('Sanitation Data'!F93)))</f>
        <v/>
      </c>
      <c r="CW99" s="379" t="str">
        <f ca="1">+IF(OFFSET('Sanitation Data'!$F$30,0,10*ROW('Sanitation Data'!F93))="","",OFFSET('Sanitation Data'!$F$30,0,10*ROW('Sanitation Data'!F93)))</f>
        <v/>
      </c>
      <c r="CX99" s="379" t="str">
        <f ca="1">+IF(OFFSET('Sanitation Data'!$F$31,0,10*ROW('Sanitation Data'!F93))="","",OFFSET('Sanitation Data'!$F$31,0,10*ROW('Sanitation Data'!F93)))</f>
        <v/>
      </c>
      <c r="CY99" s="379" t="str">
        <f ca="1">+IF(OFFSET('Sanitation Data'!$F$32,0,10*ROW('Sanitation Data'!F93))="","",OFFSET('Sanitation Data'!$F$32,0,10*ROW('Sanitation Data'!F93)))</f>
        <v/>
      </c>
      <c r="CZ99" s="379" t="str">
        <f ca="1">+IF(OFFSET('Sanitation Data'!$G$28,0,10*ROW('Sanitation Data'!G93))="","",OFFSET('Sanitation Data'!$G$28,0,10*ROW('Sanitation Data'!G93)))</f>
        <v/>
      </c>
      <c r="DA99" s="379" t="str">
        <f ca="1">+IF(OFFSET('Sanitation Data'!$G$29,0,10*ROW('Sanitation Data'!G93))="","",OFFSET('Sanitation Data'!$G$29,0,10*ROW('Sanitation Data'!G93)))</f>
        <v/>
      </c>
      <c r="DB99" s="379" t="str">
        <f ca="1">+IF(OFFSET('Sanitation Data'!$G$30,0,10*ROW('Sanitation Data'!G93))="","",OFFSET('Sanitation Data'!$G$30,0,10*ROW('Sanitation Data'!G93)))</f>
        <v/>
      </c>
      <c r="DC99" s="379" t="str">
        <f ca="1">+IF(OFFSET('Sanitation Data'!$G$31,0,10*ROW('Sanitation Data'!G93))="","",OFFSET('Sanitation Data'!$G$31,0,10*ROW('Sanitation Data'!G93)))</f>
        <v/>
      </c>
      <c r="DD99" s="379" t="str">
        <f ca="1">+IF(OFFSET('Sanitation Data'!$G$32,0,10*ROW('Sanitation Data'!G93))="","",OFFSET('Sanitation Data'!$G$32,0,10*ROW('Sanitation Data'!G93)))</f>
        <v/>
      </c>
      <c r="DE99" s="379" t="str">
        <f ca="1">+IF(OFFSET('Sanitation Data'!$H$28,0,10*ROW('Sanitation Data'!H93))="","",OFFSET('Sanitation Data'!$H$28,0,10*ROW('Sanitation Data'!H93)))</f>
        <v/>
      </c>
      <c r="DF99" s="379" t="str">
        <f ca="1">+IF(OFFSET('Sanitation Data'!$H$29,0,10*ROW('Sanitation Data'!H93))="","",OFFSET('Sanitation Data'!$H$29,0,10*ROW('Sanitation Data'!H93)))</f>
        <v/>
      </c>
      <c r="DG99" s="379" t="str">
        <f ca="1">+IF(OFFSET('Sanitation Data'!$H$30,0,10*ROW('Sanitation Data'!H93))="","",OFFSET('Sanitation Data'!$H$30,0,10*ROW('Sanitation Data'!H93)))</f>
        <v/>
      </c>
      <c r="DH99" s="379" t="str">
        <f ca="1">+IF(OFFSET('Sanitation Data'!$H$31,0,10*ROW('Sanitation Data'!H93))="","",OFFSET('Sanitation Data'!$H$31,0,10*ROW('Sanitation Data'!H93)))</f>
        <v/>
      </c>
      <c r="DI99" s="379" t="str">
        <f ca="1">+IF(OFFSET('Sanitation Data'!$H$32,0,10*ROW('Sanitation Data'!H93))="","",OFFSET('Sanitation Data'!$H$32,0,10*ROW('Sanitation Data'!H93)))</f>
        <v/>
      </c>
      <c r="DJ99" s="379" t="str">
        <f ca="1">+IF(OFFSET('Sanitation Data'!$I$28,0,10*ROW('Sanitation Data'!I93))="","",OFFSET('Sanitation Data'!$I$28,0,10*ROW('Sanitation Data'!I93)))</f>
        <v/>
      </c>
      <c r="DK99" s="379" t="str">
        <f ca="1">+IF(OFFSET('Sanitation Data'!$I$29,0,10*ROW('Sanitation Data'!I93))="","",OFFSET('Sanitation Data'!$I$29,0,10*ROW('Sanitation Data'!I93)))</f>
        <v/>
      </c>
      <c r="DL99" s="379" t="str">
        <f ca="1">+IF(OFFSET('Sanitation Data'!$I$30,0,10*ROW('Sanitation Data'!I93))="","",OFFSET('Sanitation Data'!$I$30,0,10*ROW('Sanitation Data'!I93)))</f>
        <v/>
      </c>
      <c r="DM99" s="379" t="str">
        <f ca="1">+IF(OFFSET('Sanitation Data'!$I$31,0,10*ROW('Sanitation Data'!I93))="","",OFFSET('Sanitation Data'!$I$31,0,10*ROW('Sanitation Data'!I93)))</f>
        <v/>
      </c>
      <c r="DN99" s="379" t="str">
        <f ca="1">+IF(OFFSET('Sanitation Data'!$I$32,0,10*ROW('Sanitation Data'!I93))="","",OFFSET('Sanitation Data'!$I$32,0,10*ROW('Sanitation Data'!I93)))</f>
        <v/>
      </c>
      <c r="DO99" s="379" t="str">
        <f ca="1">+IF(OFFSET('Hygiene Data'!$D$11,0,10*ROW('Hygiene Data'!D93))="","",OFFSET('Hygiene Data'!$D$11,0,10*ROW('Hygiene Data'!D93)))</f>
        <v/>
      </c>
      <c r="DP99" s="379" t="str">
        <f ca="1">+IF(OFFSET('Hygiene Data'!$D$12,0,10*ROW('Hygiene Data'!D93))="","",OFFSET('Hygiene Data'!$D$12,0,10*ROW('Hygiene Data'!D93)))</f>
        <v/>
      </c>
      <c r="DQ99" s="379" t="str">
        <f ca="1">+IF(OFFSET('Hygiene Data'!$D$13,0,10*ROW('Hygiene Data'!D93))="","",OFFSET('Hygiene Data'!$D$13,0,10*ROW('Hygiene Data'!D93)))</f>
        <v/>
      </c>
      <c r="DR99" s="379" t="str">
        <f ca="1">+IF(OFFSET('Hygiene Data'!$E$11,0,10*ROW('Hygiene Data'!E93))="","",OFFSET('Hygiene Data'!$E$11,0,10*ROW('Hygiene Data'!E93)))</f>
        <v/>
      </c>
      <c r="DS99" s="379" t="str">
        <f ca="1">+IF(OFFSET('Hygiene Data'!$E$12,0,10*ROW('Hygiene Data'!E93))="","",OFFSET('Hygiene Data'!$E$12,0,10*ROW('Hygiene Data'!E93)))</f>
        <v/>
      </c>
      <c r="DT99" s="379" t="str">
        <f ca="1">+IF(OFFSET('Hygiene Data'!$E$13,0,10*ROW('Hygiene Data'!E93))="","",OFFSET('Hygiene Data'!$E$13,0,10*ROW('Hygiene Data'!E93)))</f>
        <v/>
      </c>
      <c r="DU99" s="379" t="str">
        <f ca="1">+IF(OFFSET('Hygiene Data'!$F$11,0,10*ROW('Hygiene Data'!F93))="","",OFFSET('Hygiene Data'!$F$11,0,10*ROW('Hygiene Data'!F93)))</f>
        <v/>
      </c>
      <c r="DV99" s="379" t="str">
        <f ca="1">+IF(OFFSET('Hygiene Data'!$F$12,0,10*ROW('Hygiene Data'!F93))="","",OFFSET('Hygiene Data'!$F$12,0,10*ROW('Hygiene Data'!F93)))</f>
        <v/>
      </c>
      <c r="DW99" s="379" t="str">
        <f ca="1">+IF(OFFSET('Hygiene Data'!$F$13,0,10*ROW('Hygiene Data'!F93))="","",OFFSET('Hygiene Data'!$F$13,0,10*ROW('Hygiene Data'!F93)))</f>
        <v/>
      </c>
      <c r="DX99" s="379" t="str">
        <f ca="1">+IF(OFFSET('Hygiene Data'!$G$11,0,10*ROW('Hygiene Data'!G93))="","",OFFSET('Hygiene Data'!$G$11,0,10*ROW('Hygiene Data'!G93)))</f>
        <v/>
      </c>
      <c r="DY99" s="379" t="str">
        <f ca="1">+IF(OFFSET('Hygiene Data'!$G$12,0,10*ROW('Hygiene Data'!G93))="","",OFFSET('Hygiene Data'!$G$12,0,10*ROW('Hygiene Data'!G93)))</f>
        <v/>
      </c>
      <c r="DZ99" s="379" t="str">
        <f ca="1">+IF(OFFSET('Hygiene Data'!$G$13,0,10*ROW('Hygiene Data'!G93))="","",OFFSET('Hygiene Data'!$G$13,0,10*ROW('Hygiene Data'!G93)))</f>
        <v/>
      </c>
      <c r="EA99" s="379" t="str">
        <f ca="1">+IF(OFFSET('Hygiene Data'!$H$11,0,10*ROW('Hygiene Data'!H93))="","",OFFSET('Hygiene Data'!$H$11,0,10*ROW('Hygiene Data'!H93)))</f>
        <v/>
      </c>
      <c r="EB99" s="379" t="str">
        <f ca="1">+IF(OFFSET('Hygiene Data'!$H$12,0,10*ROW('Hygiene Data'!H93))="","",OFFSET('Hygiene Data'!$H$12,0,10*ROW('Hygiene Data'!H93)))</f>
        <v/>
      </c>
      <c r="EC99" s="379" t="str">
        <f ca="1">+IF(OFFSET('Hygiene Data'!$H$13,0,10*ROW('Hygiene Data'!H93))="","",OFFSET('Hygiene Data'!$H$13,0,10*ROW('Hygiene Data'!H93)))</f>
        <v/>
      </c>
      <c r="ED99" s="379" t="str">
        <f ca="1">+IF(OFFSET('Hygiene Data'!$I$11,0,10*ROW('Hygiene Data'!I93))="","",OFFSET('Hygiene Data'!$I$11,0,10*ROW('Hygiene Data'!I93)))</f>
        <v/>
      </c>
      <c r="EE99" s="379" t="str">
        <f ca="1">+IF(OFFSET('Hygiene Data'!$I$12,0,10*ROW('Hygiene Data'!I93))="","",OFFSET('Hygiene Data'!$I$12,0,10*ROW('Hygiene Data'!I93)))</f>
        <v/>
      </c>
      <c r="EF99" s="379" t="str">
        <f ca="1">+IF(OFFSET('Hygiene Data'!$I$13,0,10*ROW('Hygiene Data'!I93))="","",OFFSET('Hygiene Data'!$I$13,0,10*ROW('Hygiene Data'!I93)))</f>
        <v/>
      </c>
    </row>
    <row r="100" spans="1:136" x14ac:dyDescent="0.25">
      <c r="A100" s="488" t="str">
        <f ca="1">+IF(OFFSET('Water Data'!$B$2,0,10*ROW('Water Data'!E94))="","",OFFSET('Water Data'!$B$2,0,10*ROW('Water Data'!E94)))</f>
        <v/>
      </c>
      <c r="B100" s="48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5" t="str">
        <f t="shared" ca="1" si="1"/>
        <v/>
      </c>
      <c r="D100" s="51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9" t="str">
        <f ca="1">+IF(OFFSET('Water Data'!$D$27,0,10*ROW('Water Data'!D94))="","",OFFSET('Water Data'!$D$27,0,10*ROW('Water Data'!D94)))</f>
        <v/>
      </c>
      <c r="BT100" s="379" t="str">
        <f ca="1">+IF(OFFSET('Water Data'!$D$28,0,10*ROW('Water Data'!D94))="","",OFFSET('Water Data'!$D$28,0,10*ROW('Water Data'!D94)))</f>
        <v/>
      </c>
      <c r="BU100" s="379" t="str">
        <f ca="1">+IF(OFFSET('Water Data'!$D$29,0,10*ROW('Water Data'!D94))="","",OFFSET('Water Data'!$D$29,0,10*ROW('Water Data'!D94)))</f>
        <v/>
      </c>
      <c r="BV100" s="379" t="str">
        <f ca="1">+IF(OFFSET('Water Data'!$E$27,0,10*ROW('Water Data'!E94))="","",OFFSET('Water Data'!$E$27,0,10*ROW('Water Data'!E94)))</f>
        <v/>
      </c>
      <c r="BW100" s="379" t="str">
        <f ca="1">+IF(OFFSET('Water Data'!$E$28,0,10*ROW('Water Data'!E94))="","",OFFSET('Water Data'!$E$28,0,10*ROW('Water Data'!E94)))</f>
        <v/>
      </c>
      <c r="BX100" s="379" t="str">
        <f ca="1">+IF(OFFSET('Water Data'!$E$29,0,10*ROW('Water Data'!E94))="","",OFFSET('Water Data'!$E$29,0,10*ROW('Water Data'!E94)))</f>
        <v/>
      </c>
      <c r="BY100" s="379" t="str">
        <f ca="1">+IF(OFFSET('Water Data'!$F$27,0,10*ROW('Water Data'!F94))="","",OFFSET('Water Data'!$F$27,0,10*ROW('Water Data'!F94)))</f>
        <v/>
      </c>
      <c r="BZ100" s="379" t="str">
        <f ca="1">+IF(OFFSET('Water Data'!$F$28,0,10*ROW('Water Data'!F94))="","",OFFSET('Water Data'!$F$28,0,10*ROW('Water Data'!F94)))</f>
        <v/>
      </c>
      <c r="CA100" s="379" t="str">
        <f ca="1">+IF(OFFSET('Water Data'!$F$29,0,10*ROW('Water Data'!F94))="","",OFFSET('Water Data'!$F$29,0,10*ROW('Water Data'!F94)))</f>
        <v/>
      </c>
      <c r="CB100" s="379" t="str">
        <f ca="1">+IF(OFFSET('Water Data'!$G$27,0,10*ROW('Water Data'!G94))="","",OFFSET('Water Data'!$G$27,0,10*ROW('Water Data'!G94)))</f>
        <v/>
      </c>
      <c r="CC100" s="379" t="str">
        <f ca="1">+IF(OFFSET('Water Data'!$G$28,0,10*ROW('Water Data'!G94))="","",OFFSET('Water Data'!$G$28,0,10*ROW('Water Data'!G94)))</f>
        <v/>
      </c>
      <c r="CD100" s="379" t="str">
        <f ca="1">+IF(OFFSET('Water Data'!$G$29,0,10*ROW('Water Data'!G94))="","",OFFSET('Water Data'!$G$29,0,10*ROW('Water Data'!G94)))</f>
        <v/>
      </c>
      <c r="CE100" s="379" t="str">
        <f ca="1">+IF(OFFSET('Water Data'!$H$27,0,10*ROW('Water Data'!H94))="","",OFFSET('Water Data'!$H$27,0,10*ROW('Water Data'!H94)))</f>
        <v/>
      </c>
      <c r="CF100" s="379" t="str">
        <f ca="1">+IF(OFFSET('Water Data'!$H$28,0,10*ROW('Water Data'!H94))="","",OFFSET('Water Data'!$H$28,0,10*ROW('Water Data'!H94)))</f>
        <v/>
      </c>
      <c r="CG100" s="379" t="str">
        <f ca="1">+IF(OFFSET('Water Data'!$H$29,0,10*ROW('Water Data'!H94))="","",OFFSET('Water Data'!$H$29,0,10*ROW('Water Data'!H94)))</f>
        <v/>
      </c>
      <c r="CH100" s="379" t="str">
        <f ca="1">+IF(OFFSET('Water Data'!$I$27,0,10*ROW('Water Data'!I94))="","",OFFSET('Water Data'!$I$27,0,10*ROW('Water Data'!I94)))</f>
        <v/>
      </c>
      <c r="CI100" s="379" t="str">
        <f ca="1">+IF(OFFSET('Water Data'!$I$28,0,10*ROW('Water Data'!I94))="","",OFFSET('Water Data'!$I$28,0,10*ROW('Water Data'!I94)))</f>
        <v/>
      </c>
      <c r="CJ100" s="379" t="str">
        <f ca="1">+IF(OFFSET('Water Data'!$I$29,0,10*ROW('Water Data'!I94))="","",OFFSET('Water Data'!$I$29,0,10*ROW('Water Data'!I94)))</f>
        <v/>
      </c>
      <c r="CK100" s="379" t="str">
        <f ca="1">+IF(OFFSET('Sanitation Data'!$D$28,0,10*ROW('Sanitation Data'!D94))="","",OFFSET('Sanitation Data'!$D$28,0,10*ROW('Sanitation Data'!D94)))</f>
        <v/>
      </c>
      <c r="CL100" s="379" t="str">
        <f ca="1">+IF(OFFSET('Sanitation Data'!$D$29,0,10*ROW('Sanitation Data'!D94))="","",OFFSET('Sanitation Data'!$D$29,0,10*ROW('Sanitation Data'!D94)))</f>
        <v/>
      </c>
      <c r="CM100" s="379" t="str">
        <f ca="1">+IF(OFFSET('Sanitation Data'!$D$30,0,10*ROW('Sanitation Data'!D94))="","",OFFSET('Sanitation Data'!$D$30,0,10*ROW('Sanitation Data'!D94)))</f>
        <v/>
      </c>
      <c r="CN100" s="379" t="str">
        <f ca="1">+IF(OFFSET('Sanitation Data'!$D$31,0,10*ROW('Sanitation Data'!D94))="","",OFFSET('Sanitation Data'!$D$31,0,10*ROW('Sanitation Data'!D94)))</f>
        <v/>
      </c>
      <c r="CO100" s="379" t="str">
        <f ca="1">+IF(OFFSET('Sanitation Data'!$D$32,0,10*ROW('Sanitation Data'!D94))="","",OFFSET('Sanitation Data'!$D$32,0,10*ROW('Sanitation Data'!D94)))</f>
        <v/>
      </c>
      <c r="CP100" s="379" t="str">
        <f ca="1">+IF(OFFSET('Sanitation Data'!$E$28,0,10*ROW('Sanitation Data'!E94))="","",OFFSET('Sanitation Data'!$E$28,0,10*ROW('Sanitation Data'!E94)))</f>
        <v/>
      </c>
      <c r="CQ100" s="379" t="str">
        <f ca="1">+IF(OFFSET('Sanitation Data'!$E$29,0,10*ROW('Sanitation Data'!E94))="","",OFFSET('Sanitation Data'!$E$29,0,10*ROW('Sanitation Data'!E94)))</f>
        <v/>
      </c>
      <c r="CR100" s="379" t="str">
        <f ca="1">+IF(OFFSET('Sanitation Data'!$E$30,0,10*ROW('Sanitation Data'!E94))="","",OFFSET('Sanitation Data'!$E$30,0,10*ROW('Sanitation Data'!E94)))</f>
        <v/>
      </c>
      <c r="CS100" s="379" t="str">
        <f ca="1">+IF(OFFSET('Sanitation Data'!$E$31,0,10*ROW('Sanitation Data'!E94))="","",OFFSET('Sanitation Data'!$E$31,0,10*ROW('Sanitation Data'!E94)))</f>
        <v/>
      </c>
      <c r="CT100" s="379" t="str">
        <f ca="1">+IF(OFFSET('Sanitation Data'!$E$32,0,10*ROW('Sanitation Data'!E94))="","",OFFSET('Sanitation Data'!$E$32,0,10*ROW('Sanitation Data'!E94)))</f>
        <v/>
      </c>
      <c r="CU100" s="379" t="str">
        <f ca="1">+IF(OFFSET('Sanitation Data'!$F$28,0,10*ROW('Sanitation Data'!F94))="","",OFFSET('Sanitation Data'!$F$28,0,10*ROW('Sanitation Data'!F94)))</f>
        <v/>
      </c>
      <c r="CV100" s="379" t="str">
        <f ca="1">+IF(OFFSET('Sanitation Data'!$F$29,0,10*ROW('Sanitation Data'!F94))="","",OFFSET('Sanitation Data'!$F$29,0,10*ROW('Sanitation Data'!F94)))</f>
        <v/>
      </c>
      <c r="CW100" s="379" t="str">
        <f ca="1">+IF(OFFSET('Sanitation Data'!$F$30,0,10*ROW('Sanitation Data'!F94))="","",OFFSET('Sanitation Data'!$F$30,0,10*ROW('Sanitation Data'!F94)))</f>
        <v/>
      </c>
      <c r="CX100" s="379" t="str">
        <f ca="1">+IF(OFFSET('Sanitation Data'!$F$31,0,10*ROW('Sanitation Data'!F94))="","",OFFSET('Sanitation Data'!$F$31,0,10*ROW('Sanitation Data'!F94)))</f>
        <v/>
      </c>
      <c r="CY100" s="379" t="str">
        <f ca="1">+IF(OFFSET('Sanitation Data'!$F$32,0,10*ROW('Sanitation Data'!F94))="","",OFFSET('Sanitation Data'!$F$32,0,10*ROW('Sanitation Data'!F94)))</f>
        <v/>
      </c>
      <c r="CZ100" s="379" t="str">
        <f ca="1">+IF(OFFSET('Sanitation Data'!$G$28,0,10*ROW('Sanitation Data'!G94))="","",OFFSET('Sanitation Data'!$G$28,0,10*ROW('Sanitation Data'!G94)))</f>
        <v/>
      </c>
      <c r="DA100" s="379" t="str">
        <f ca="1">+IF(OFFSET('Sanitation Data'!$G$29,0,10*ROW('Sanitation Data'!G94))="","",OFFSET('Sanitation Data'!$G$29,0,10*ROW('Sanitation Data'!G94)))</f>
        <v/>
      </c>
      <c r="DB100" s="379" t="str">
        <f ca="1">+IF(OFFSET('Sanitation Data'!$G$30,0,10*ROW('Sanitation Data'!G94))="","",OFFSET('Sanitation Data'!$G$30,0,10*ROW('Sanitation Data'!G94)))</f>
        <v/>
      </c>
      <c r="DC100" s="379" t="str">
        <f ca="1">+IF(OFFSET('Sanitation Data'!$G$31,0,10*ROW('Sanitation Data'!G94))="","",OFFSET('Sanitation Data'!$G$31,0,10*ROW('Sanitation Data'!G94)))</f>
        <v/>
      </c>
      <c r="DD100" s="379" t="str">
        <f ca="1">+IF(OFFSET('Sanitation Data'!$G$32,0,10*ROW('Sanitation Data'!G94))="","",OFFSET('Sanitation Data'!$G$32,0,10*ROW('Sanitation Data'!G94)))</f>
        <v/>
      </c>
      <c r="DE100" s="379" t="str">
        <f ca="1">+IF(OFFSET('Sanitation Data'!$H$28,0,10*ROW('Sanitation Data'!H94))="","",OFFSET('Sanitation Data'!$H$28,0,10*ROW('Sanitation Data'!H94)))</f>
        <v/>
      </c>
      <c r="DF100" s="379" t="str">
        <f ca="1">+IF(OFFSET('Sanitation Data'!$H$29,0,10*ROW('Sanitation Data'!H94))="","",OFFSET('Sanitation Data'!$H$29,0,10*ROW('Sanitation Data'!H94)))</f>
        <v/>
      </c>
      <c r="DG100" s="379" t="str">
        <f ca="1">+IF(OFFSET('Sanitation Data'!$H$30,0,10*ROW('Sanitation Data'!H94))="","",OFFSET('Sanitation Data'!$H$30,0,10*ROW('Sanitation Data'!H94)))</f>
        <v/>
      </c>
      <c r="DH100" s="379" t="str">
        <f ca="1">+IF(OFFSET('Sanitation Data'!$H$31,0,10*ROW('Sanitation Data'!H94))="","",OFFSET('Sanitation Data'!$H$31,0,10*ROW('Sanitation Data'!H94)))</f>
        <v/>
      </c>
      <c r="DI100" s="379" t="str">
        <f ca="1">+IF(OFFSET('Sanitation Data'!$H$32,0,10*ROW('Sanitation Data'!H94))="","",OFFSET('Sanitation Data'!$H$32,0,10*ROW('Sanitation Data'!H94)))</f>
        <v/>
      </c>
      <c r="DJ100" s="379" t="str">
        <f ca="1">+IF(OFFSET('Sanitation Data'!$I$28,0,10*ROW('Sanitation Data'!I94))="","",OFFSET('Sanitation Data'!$I$28,0,10*ROW('Sanitation Data'!I94)))</f>
        <v/>
      </c>
      <c r="DK100" s="379" t="str">
        <f ca="1">+IF(OFFSET('Sanitation Data'!$I$29,0,10*ROW('Sanitation Data'!I94))="","",OFFSET('Sanitation Data'!$I$29,0,10*ROW('Sanitation Data'!I94)))</f>
        <v/>
      </c>
      <c r="DL100" s="379" t="str">
        <f ca="1">+IF(OFFSET('Sanitation Data'!$I$30,0,10*ROW('Sanitation Data'!I94))="","",OFFSET('Sanitation Data'!$I$30,0,10*ROW('Sanitation Data'!I94)))</f>
        <v/>
      </c>
      <c r="DM100" s="379" t="str">
        <f ca="1">+IF(OFFSET('Sanitation Data'!$I$31,0,10*ROW('Sanitation Data'!I94))="","",OFFSET('Sanitation Data'!$I$31,0,10*ROW('Sanitation Data'!I94)))</f>
        <v/>
      </c>
      <c r="DN100" s="379" t="str">
        <f ca="1">+IF(OFFSET('Sanitation Data'!$I$32,0,10*ROW('Sanitation Data'!I94))="","",OFFSET('Sanitation Data'!$I$32,0,10*ROW('Sanitation Data'!I94)))</f>
        <v/>
      </c>
      <c r="DO100" s="379" t="str">
        <f ca="1">+IF(OFFSET('Hygiene Data'!$D$11,0,10*ROW('Hygiene Data'!D94))="","",OFFSET('Hygiene Data'!$D$11,0,10*ROW('Hygiene Data'!D94)))</f>
        <v/>
      </c>
      <c r="DP100" s="379" t="str">
        <f ca="1">+IF(OFFSET('Hygiene Data'!$D$12,0,10*ROW('Hygiene Data'!D94))="","",OFFSET('Hygiene Data'!$D$12,0,10*ROW('Hygiene Data'!D94)))</f>
        <v/>
      </c>
      <c r="DQ100" s="379" t="str">
        <f ca="1">+IF(OFFSET('Hygiene Data'!$D$13,0,10*ROW('Hygiene Data'!D94))="","",OFFSET('Hygiene Data'!$D$13,0,10*ROW('Hygiene Data'!D94)))</f>
        <v/>
      </c>
      <c r="DR100" s="379" t="str">
        <f ca="1">+IF(OFFSET('Hygiene Data'!$E$11,0,10*ROW('Hygiene Data'!E94))="","",OFFSET('Hygiene Data'!$E$11,0,10*ROW('Hygiene Data'!E94)))</f>
        <v/>
      </c>
      <c r="DS100" s="379" t="str">
        <f ca="1">+IF(OFFSET('Hygiene Data'!$E$12,0,10*ROW('Hygiene Data'!E94))="","",OFFSET('Hygiene Data'!$E$12,0,10*ROW('Hygiene Data'!E94)))</f>
        <v/>
      </c>
      <c r="DT100" s="379" t="str">
        <f ca="1">+IF(OFFSET('Hygiene Data'!$E$13,0,10*ROW('Hygiene Data'!E94))="","",OFFSET('Hygiene Data'!$E$13,0,10*ROW('Hygiene Data'!E94)))</f>
        <v/>
      </c>
      <c r="DU100" s="379" t="str">
        <f ca="1">+IF(OFFSET('Hygiene Data'!$F$11,0,10*ROW('Hygiene Data'!F94))="","",OFFSET('Hygiene Data'!$F$11,0,10*ROW('Hygiene Data'!F94)))</f>
        <v/>
      </c>
      <c r="DV100" s="379" t="str">
        <f ca="1">+IF(OFFSET('Hygiene Data'!$F$12,0,10*ROW('Hygiene Data'!F94))="","",OFFSET('Hygiene Data'!$F$12,0,10*ROW('Hygiene Data'!F94)))</f>
        <v/>
      </c>
      <c r="DW100" s="379" t="str">
        <f ca="1">+IF(OFFSET('Hygiene Data'!$F$13,0,10*ROW('Hygiene Data'!F94))="","",OFFSET('Hygiene Data'!$F$13,0,10*ROW('Hygiene Data'!F94)))</f>
        <v/>
      </c>
      <c r="DX100" s="379" t="str">
        <f ca="1">+IF(OFFSET('Hygiene Data'!$G$11,0,10*ROW('Hygiene Data'!G94))="","",OFFSET('Hygiene Data'!$G$11,0,10*ROW('Hygiene Data'!G94)))</f>
        <v/>
      </c>
      <c r="DY100" s="379" t="str">
        <f ca="1">+IF(OFFSET('Hygiene Data'!$G$12,0,10*ROW('Hygiene Data'!G94))="","",OFFSET('Hygiene Data'!$G$12,0,10*ROW('Hygiene Data'!G94)))</f>
        <v/>
      </c>
      <c r="DZ100" s="379" t="str">
        <f ca="1">+IF(OFFSET('Hygiene Data'!$G$13,0,10*ROW('Hygiene Data'!G94))="","",OFFSET('Hygiene Data'!$G$13,0,10*ROW('Hygiene Data'!G94)))</f>
        <v/>
      </c>
      <c r="EA100" s="379" t="str">
        <f ca="1">+IF(OFFSET('Hygiene Data'!$H$11,0,10*ROW('Hygiene Data'!H94))="","",OFFSET('Hygiene Data'!$H$11,0,10*ROW('Hygiene Data'!H94)))</f>
        <v/>
      </c>
      <c r="EB100" s="379" t="str">
        <f ca="1">+IF(OFFSET('Hygiene Data'!$H$12,0,10*ROW('Hygiene Data'!H94))="","",OFFSET('Hygiene Data'!$H$12,0,10*ROW('Hygiene Data'!H94)))</f>
        <v/>
      </c>
      <c r="EC100" s="379" t="str">
        <f ca="1">+IF(OFFSET('Hygiene Data'!$H$13,0,10*ROW('Hygiene Data'!H94))="","",OFFSET('Hygiene Data'!$H$13,0,10*ROW('Hygiene Data'!H94)))</f>
        <v/>
      </c>
      <c r="ED100" s="379" t="str">
        <f ca="1">+IF(OFFSET('Hygiene Data'!$I$11,0,10*ROW('Hygiene Data'!I94))="","",OFFSET('Hygiene Data'!$I$11,0,10*ROW('Hygiene Data'!I94)))</f>
        <v/>
      </c>
      <c r="EE100" s="379" t="str">
        <f ca="1">+IF(OFFSET('Hygiene Data'!$I$12,0,10*ROW('Hygiene Data'!I94))="","",OFFSET('Hygiene Data'!$I$12,0,10*ROW('Hygiene Data'!I94)))</f>
        <v/>
      </c>
      <c r="EF100" s="379" t="str">
        <f ca="1">+IF(OFFSET('Hygiene Data'!$I$13,0,10*ROW('Hygiene Data'!I94))="","",OFFSET('Hygiene Data'!$I$13,0,10*ROW('Hygiene Data'!I94)))</f>
        <v/>
      </c>
    </row>
    <row r="101" spans="1:136" x14ac:dyDescent="0.25">
      <c r="A101" s="488" t="str">
        <f ca="1">+IF(OFFSET('Water Data'!$B$2,0,10*ROW('Water Data'!E95))="","",OFFSET('Water Data'!$B$2,0,10*ROW('Water Data'!E95)))</f>
        <v/>
      </c>
      <c r="B101" s="48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5" t="str">
        <f t="shared" ca="1" si="1"/>
        <v/>
      </c>
      <c r="D101" s="51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9" t="str">
        <f ca="1">+IF(OFFSET('Water Data'!$D$27,0,10*ROW('Water Data'!D95))="","",OFFSET('Water Data'!$D$27,0,10*ROW('Water Data'!D95)))</f>
        <v/>
      </c>
      <c r="BT101" s="379" t="str">
        <f ca="1">+IF(OFFSET('Water Data'!$D$28,0,10*ROW('Water Data'!D95))="","",OFFSET('Water Data'!$D$28,0,10*ROW('Water Data'!D95)))</f>
        <v/>
      </c>
      <c r="BU101" s="379" t="str">
        <f ca="1">+IF(OFFSET('Water Data'!$D$29,0,10*ROW('Water Data'!D95))="","",OFFSET('Water Data'!$D$29,0,10*ROW('Water Data'!D95)))</f>
        <v/>
      </c>
      <c r="BV101" s="379" t="str">
        <f ca="1">+IF(OFFSET('Water Data'!$E$27,0,10*ROW('Water Data'!E95))="","",OFFSET('Water Data'!$E$27,0,10*ROW('Water Data'!E95)))</f>
        <v/>
      </c>
      <c r="BW101" s="379" t="str">
        <f ca="1">+IF(OFFSET('Water Data'!$E$28,0,10*ROW('Water Data'!E95))="","",OFFSET('Water Data'!$E$28,0,10*ROW('Water Data'!E95)))</f>
        <v/>
      </c>
      <c r="BX101" s="379" t="str">
        <f ca="1">+IF(OFFSET('Water Data'!$E$29,0,10*ROW('Water Data'!E95))="","",OFFSET('Water Data'!$E$29,0,10*ROW('Water Data'!E95)))</f>
        <v/>
      </c>
      <c r="BY101" s="379" t="str">
        <f ca="1">+IF(OFFSET('Water Data'!$F$27,0,10*ROW('Water Data'!F95))="","",OFFSET('Water Data'!$F$27,0,10*ROW('Water Data'!F95)))</f>
        <v/>
      </c>
      <c r="BZ101" s="379" t="str">
        <f ca="1">+IF(OFFSET('Water Data'!$F$28,0,10*ROW('Water Data'!F95))="","",OFFSET('Water Data'!$F$28,0,10*ROW('Water Data'!F95)))</f>
        <v/>
      </c>
      <c r="CA101" s="379" t="str">
        <f ca="1">+IF(OFFSET('Water Data'!$F$29,0,10*ROW('Water Data'!F95))="","",OFFSET('Water Data'!$F$29,0,10*ROW('Water Data'!F95)))</f>
        <v/>
      </c>
      <c r="CB101" s="379" t="str">
        <f ca="1">+IF(OFFSET('Water Data'!$G$27,0,10*ROW('Water Data'!G95))="","",OFFSET('Water Data'!$G$27,0,10*ROW('Water Data'!G95)))</f>
        <v/>
      </c>
      <c r="CC101" s="379" t="str">
        <f ca="1">+IF(OFFSET('Water Data'!$G$28,0,10*ROW('Water Data'!G95))="","",OFFSET('Water Data'!$G$28,0,10*ROW('Water Data'!G95)))</f>
        <v/>
      </c>
      <c r="CD101" s="379" t="str">
        <f ca="1">+IF(OFFSET('Water Data'!$G$29,0,10*ROW('Water Data'!G95))="","",OFFSET('Water Data'!$G$29,0,10*ROW('Water Data'!G95)))</f>
        <v/>
      </c>
      <c r="CE101" s="379" t="str">
        <f ca="1">+IF(OFFSET('Water Data'!$H$27,0,10*ROW('Water Data'!H95))="","",OFFSET('Water Data'!$H$27,0,10*ROW('Water Data'!H95)))</f>
        <v/>
      </c>
      <c r="CF101" s="379" t="str">
        <f ca="1">+IF(OFFSET('Water Data'!$H$28,0,10*ROW('Water Data'!H95))="","",OFFSET('Water Data'!$H$28,0,10*ROW('Water Data'!H95)))</f>
        <v/>
      </c>
      <c r="CG101" s="379" t="str">
        <f ca="1">+IF(OFFSET('Water Data'!$H$29,0,10*ROW('Water Data'!H95))="","",OFFSET('Water Data'!$H$29,0,10*ROW('Water Data'!H95)))</f>
        <v/>
      </c>
      <c r="CH101" s="379" t="str">
        <f ca="1">+IF(OFFSET('Water Data'!$I$27,0,10*ROW('Water Data'!I95))="","",OFFSET('Water Data'!$I$27,0,10*ROW('Water Data'!I95)))</f>
        <v/>
      </c>
      <c r="CI101" s="379" t="str">
        <f ca="1">+IF(OFFSET('Water Data'!$I$28,0,10*ROW('Water Data'!I95))="","",OFFSET('Water Data'!$I$28,0,10*ROW('Water Data'!I95)))</f>
        <v/>
      </c>
      <c r="CJ101" s="379" t="str">
        <f ca="1">+IF(OFFSET('Water Data'!$I$29,0,10*ROW('Water Data'!I95))="","",OFFSET('Water Data'!$I$29,0,10*ROW('Water Data'!I95)))</f>
        <v/>
      </c>
      <c r="CK101" s="379" t="str">
        <f ca="1">+IF(OFFSET('Sanitation Data'!$D$28,0,10*ROW('Sanitation Data'!D95))="","",OFFSET('Sanitation Data'!$D$28,0,10*ROW('Sanitation Data'!D95)))</f>
        <v/>
      </c>
      <c r="CL101" s="379" t="str">
        <f ca="1">+IF(OFFSET('Sanitation Data'!$D$29,0,10*ROW('Sanitation Data'!D95))="","",OFFSET('Sanitation Data'!$D$29,0,10*ROW('Sanitation Data'!D95)))</f>
        <v/>
      </c>
      <c r="CM101" s="379" t="str">
        <f ca="1">+IF(OFFSET('Sanitation Data'!$D$30,0,10*ROW('Sanitation Data'!D95))="","",OFFSET('Sanitation Data'!$D$30,0,10*ROW('Sanitation Data'!D95)))</f>
        <v/>
      </c>
      <c r="CN101" s="379" t="str">
        <f ca="1">+IF(OFFSET('Sanitation Data'!$D$31,0,10*ROW('Sanitation Data'!D95))="","",OFFSET('Sanitation Data'!$D$31,0,10*ROW('Sanitation Data'!D95)))</f>
        <v/>
      </c>
      <c r="CO101" s="379" t="str">
        <f ca="1">+IF(OFFSET('Sanitation Data'!$D$32,0,10*ROW('Sanitation Data'!D95))="","",OFFSET('Sanitation Data'!$D$32,0,10*ROW('Sanitation Data'!D95)))</f>
        <v/>
      </c>
      <c r="CP101" s="379" t="str">
        <f ca="1">+IF(OFFSET('Sanitation Data'!$E$28,0,10*ROW('Sanitation Data'!E95))="","",OFFSET('Sanitation Data'!$E$28,0,10*ROW('Sanitation Data'!E95)))</f>
        <v/>
      </c>
      <c r="CQ101" s="379" t="str">
        <f ca="1">+IF(OFFSET('Sanitation Data'!$E$29,0,10*ROW('Sanitation Data'!E95))="","",OFFSET('Sanitation Data'!$E$29,0,10*ROW('Sanitation Data'!E95)))</f>
        <v/>
      </c>
      <c r="CR101" s="379" t="str">
        <f ca="1">+IF(OFFSET('Sanitation Data'!$E$30,0,10*ROW('Sanitation Data'!E95))="","",OFFSET('Sanitation Data'!$E$30,0,10*ROW('Sanitation Data'!E95)))</f>
        <v/>
      </c>
      <c r="CS101" s="379" t="str">
        <f ca="1">+IF(OFFSET('Sanitation Data'!$E$31,0,10*ROW('Sanitation Data'!E95))="","",OFFSET('Sanitation Data'!$E$31,0,10*ROW('Sanitation Data'!E95)))</f>
        <v/>
      </c>
      <c r="CT101" s="379" t="str">
        <f ca="1">+IF(OFFSET('Sanitation Data'!$E$32,0,10*ROW('Sanitation Data'!E95))="","",OFFSET('Sanitation Data'!$E$32,0,10*ROW('Sanitation Data'!E95)))</f>
        <v/>
      </c>
      <c r="CU101" s="379" t="str">
        <f ca="1">+IF(OFFSET('Sanitation Data'!$F$28,0,10*ROW('Sanitation Data'!F95))="","",OFFSET('Sanitation Data'!$F$28,0,10*ROW('Sanitation Data'!F95)))</f>
        <v/>
      </c>
      <c r="CV101" s="379" t="str">
        <f ca="1">+IF(OFFSET('Sanitation Data'!$F$29,0,10*ROW('Sanitation Data'!F95))="","",OFFSET('Sanitation Data'!$F$29,0,10*ROW('Sanitation Data'!F95)))</f>
        <v/>
      </c>
      <c r="CW101" s="379" t="str">
        <f ca="1">+IF(OFFSET('Sanitation Data'!$F$30,0,10*ROW('Sanitation Data'!F95))="","",OFFSET('Sanitation Data'!$F$30,0,10*ROW('Sanitation Data'!F95)))</f>
        <v/>
      </c>
      <c r="CX101" s="379" t="str">
        <f ca="1">+IF(OFFSET('Sanitation Data'!$F$31,0,10*ROW('Sanitation Data'!F95))="","",OFFSET('Sanitation Data'!$F$31,0,10*ROW('Sanitation Data'!F95)))</f>
        <v/>
      </c>
      <c r="CY101" s="379" t="str">
        <f ca="1">+IF(OFFSET('Sanitation Data'!$F$32,0,10*ROW('Sanitation Data'!F95))="","",OFFSET('Sanitation Data'!$F$32,0,10*ROW('Sanitation Data'!F95)))</f>
        <v/>
      </c>
      <c r="CZ101" s="379" t="str">
        <f ca="1">+IF(OFFSET('Sanitation Data'!$G$28,0,10*ROW('Sanitation Data'!G95))="","",OFFSET('Sanitation Data'!$G$28,0,10*ROW('Sanitation Data'!G95)))</f>
        <v/>
      </c>
      <c r="DA101" s="379" t="str">
        <f ca="1">+IF(OFFSET('Sanitation Data'!$G$29,0,10*ROW('Sanitation Data'!G95))="","",OFFSET('Sanitation Data'!$G$29,0,10*ROW('Sanitation Data'!G95)))</f>
        <v/>
      </c>
      <c r="DB101" s="379" t="str">
        <f ca="1">+IF(OFFSET('Sanitation Data'!$G$30,0,10*ROW('Sanitation Data'!G95))="","",OFFSET('Sanitation Data'!$G$30,0,10*ROW('Sanitation Data'!G95)))</f>
        <v/>
      </c>
      <c r="DC101" s="379" t="str">
        <f ca="1">+IF(OFFSET('Sanitation Data'!$G$31,0,10*ROW('Sanitation Data'!G95))="","",OFFSET('Sanitation Data'!$G$31,0,10*ROW('Sanitation Data'!G95)))</f>
        <v/>
      </c>
      <c r="DD101" s="379" t="str">
        <f ca="1">+IF(OFFSET('Sanitation Data'!$G$32,0,10*ROW('Sanitation Data'!G95))="","",OFFSET('Sanitation Data'!$G$32,0,10*ROW('Sanitation Data'!G95)))</f>
        <v/>
      </c>
      <c r="DE101" s="379" t="str">
        <f ca="1">+IF(OFFSET('Sanitation Data'!$H$28,0,10*ROW('Sanitation Data'!H95))="","",OFFSET('Sanitation Data'!$H$28,0,10*ROW('Sanitation Data'!H95)))</f>
        <v/>
      </c>
      <c r="DF101" s="379" t="str">
        <f ca="1">+IF(OFFSET('Sanitation Data'!$H$29,0,10*ROW('Sanitation Data'!H95))="","",OFFSET('Sanitation Data'!$H$29,0,10*ROW('Sanitation Data'!H95)))</f>
        <v/>
      </c>
      <c r="DG101" s="379" t="str">
        <f ca="1">+IF(OFFSET('Sanitation Data'!$H$30,0,10*ROW('Sanitation Data'!H95))="","",OFFSET('Sanitation Data'!$H$30,0,10*ROW('Sanitation Data'!H95)))</f>
        <v/>
      </c>
      <c r="DH101" s="379" t="str">
        <f ca="1">+IF(OFFSET('Sanitation Data'!$H$31,0,10*ROW('Sanitation Data'!H95))="","",OFFSET('Sanitation Data'!$H$31,0,10*ROW('Sanitation Data'!H95)))</f>
        <v/>
      </c>
      <c r="DI101" s="379" t="str">
        <f ca="1">+IF(OFFSET('Sanitation Data'!$H$32,0,10*ROW('Sanitation Data'!H95))="","",OFFSET('Sanitation Data'!$H$32,0,10*ROW('Sanitation Data'!H95)))</f>
        <v/>
      </c>
      <c r="DJ101" s="379" t="str">
        <f ca="1">+IF(OFFSET('Sanitation Data'!$I$28,0,10*ROW('Sanitation Data'!I95))="","",OFFSET('Sanitation Data'!$I$28,0,10*ROW('Sanitation Data'!I95)))</f>
        <v/>
      </c>
      <c r="DK101" s="379" t="str">
        <f ca="1">+IF(OFFSET('Sanitation Data'!$I$29,0,10*ROW('Sanitation Data'!I95))="","",OFFSET('Sanitation Data'!$I$29,0,10*ROW('Sanitation Data'!I95)))</f>
        <v/>
      </c>
      <c r="DL101" s="379" t="str">
        <f ca="1">+IF(OFFSET('Sanitation Data'!$I$30,0,10*ROW('Sanitation Data'!I95))="","",OFFSET('Sanitation Data'!$I$30,0,10*ROW('Sanitation Data'!I95)))</f>
        <v/>
      </c>
      <c r="DM101" s="379" t="str">
        <f ca="1">+IF(OFFSET('Sanitation Data'!$I$31,0,10*ROW('Sanitation Data'!I95))="","",OFFSET('Sanitation Data'!$I$31,0,10*ROW('Sanitation Data'!I95)))</f>
        <v/>
      </c>
      <c r="DN101" s="379" t="str">
        <f ca="1">+IF(OFFSET('Sanitation Data'!$I$32,0,10*ROW('Sanitation Data'!I95))="","",OFFSET('Sanitation Data'!$I$32,0,10*ROW('Sanitation Data'!I95)))</f>
        <v/>
      </c>
      <c r="DO101" s="379" t="str">
        <f ca="1">+IF(OFFSET('Hygiene Data'!$D$11,0,10*ROW('Hygiene Data'!D95))="","",OFFSET('Hygiene Data'!$D$11,0,10*ROW('Hygiene Data'!D95)))</f>
        <v/>
      </c>
      <c r="DP101" s="379" t="str">
        <f ca="1">+IF(OFFSET('Hygiene Data'!$D$12,0,10*ROW('Hygiene Data'!D95))="","",OFFSET('Hygiene Data'!$D$12,0,10*ROW('Hygiene Data'!D95)))</f>
        <v/>
      </c>
      <c r="DQ101" s="379" t="str">
        <f ca="1">+IF(OFFSET('Hygiene Data'!$D$13,0,10*ROW('Hygiene Data'!D95))="","",OFFSET('Hygiene Data'!$D$13,0,10*ROW('Hygiene Data'!D95)))</f>
        <v/>
      </c>
      <c r="DR101" s="379" t="str">
        <f ca="1">+IF(OFFSET('Hygiene Data'!$E$11,0,10*ROW('Hygiene Data'!E95))="","",OFFSET('Hygiene Data'!$E$11,0,10*ROW('Hygiene Data'!E95)))</f>
        <v/>
      </c>
      <c r="DS101" s="379" t="str">
        <f ca="1">+IF(OFFSET('Hygiene Data'!$E$12,0,10*ROW('Hygiene Data'!E95))="","",OFFSET('Hygiene Data'!$E$12,0,10*ROW('Hygiene Data'!E95)))</f>
        <v/>
      </c>
      <c r="DT101" s="379" t="str">
        <f ca="1">+IF(OFFSET('Hygiene Data'!$E$13,0,10*ROW('Hygiene Data'!E95))="","",OFFSET('Hygiene Data'!$E$13,0,10*ROW('Hygiene Data'!E95)))</f>
        <v/>
      </c>
      <c r="DU101" s="379" t="str">
        <f ca="1">+IF(OFFSET('Hygiene Data'!$F$11,0,10*ROW('Hygiene Data'!F95))="","",OFFSET('Hygiene Data'!$F$11,0,10*ROW('Hygiene Data'!F95)))</f>
        <v/>
      </c>
      <c r="DV101" s="379" t="str">
        <f ca="1">+IF(OFFSET('Hygiene Data'!$F$12,0,10*ROW('Hygiene Data'!F95))="","",OFFSET('Hygiene Data'!$F$12,0,10*ROW('Hygiene Data'!F95)))</f>
        <v/>
      </c>
      <c r="DW101" s="379" t="str">
        <f ca="1">+IF(OFFSET('Hygiene Data'!$F$13,0,10*ROW('Hygiene Data'!F95))="","",OFFSET('Hygiene Data'!$F$13,0,10*ROW('Hygiene Data'!F95)))</f>
        <v/>
      </c>
      <c r="DX101" s="379" t="str">
        <f ca="1">+IF(OFFSET('Hygiene Data'!$G$11,0,10*ROW('Hygiene Data'!G95))="","",OFFSET('Hygiene Data'!$G$11,0,10*ROW('Hygiene Data'!G95)))</f>
        <v/>
      </c>
      <c r="DY101" s="379" t="str">
        <f ca="1">+IF(OFFSET('Hygiene Data'!$G$12,0,10*ROW('Hygiene Data'!G95))="","",OFFSET('Hygiene Data'!$G$12,0,10*ROW('Hygiene Data'!G95)))</f>
        <v/>
      </c>
      <c r="DZ101" s="379" t="str">
        <f ca="1">+IF(OFFSET('Hygiene Data'!$G$13,0,10*ROW('Hygiene Data'!G95))="","",OFFSET('Hygiene Data'!$G$13,0,10*ROW('Hygiene Data'!G95)))</f>
        <v/>
      </c>
      <c r="EA101" s="379" t="str">
        <f ca="1">+IF(OFFSET('Hygiene Data'!$H$11,0,10*ROW('Hygiene Data'!H95))="","",OFFSET('Hygiene Data'!$H$11,0,10*ROW('Hygiene Data'!H95)))</f>
        <v/>
      </c>
      <c r="EB101" s="379" t="str">
        <f ca="1">+IF(OFFSET('Hygiene Data'!$H$12,0,10*ROW('Hygiene Data'!H95))="","",OFFSET('Hygiene Data'!$H$12,0,10*ROW('Hygiene Data'!H95)))</f>
        <v/>
      </c>
      <c r="EC101" s="379" t="str">
        <f ca="1">+IF(OFFSET('Hygiene Data'!$H$13,0,10*ROW('Hygiene Data'!H95))="","",OFFSET('Hygiene Data'!$H$13,0,10*ROW('Hygiene Data'!H95)))</f>
        <v/>
      </c>
      <c r="ED101" s="379" t="str">
        <f ca="1">+IF(OFFSET('Hygiene Data'!$I$11,0,10*ROW('Hygiene Data'!I95))="","",OFFSET('Hygiene Data'!$I$11,0,10*ROW('Hygiene Data'!I95)))</f>
        <v/>
      </c>
      <c r="EE101" s="379" t="str">
        <f ca="1">+IF(OFFSET('Hygiene Data'!$I$12,0,10*ROW('Hygiene Data'!I95))="","",OFFSET('Hygiene Data'!$I$12,0,10*ROW('Hygiene Data'!I95)))</f>
        <v/>
      </c>
      <c r="EF101" s="379" t="str">
        <f ca="1">+IF(OFFSET('Hygiene Data'!$I$13,0,10*ROW('Hygiene Data'!I95))="","",OFFSET('Hygiene Data'!$I$13,0,10*ROW('Hygiene Data'!I95)))</f>
        <v/>
      </c>
    </row>
    <row r="102" spans="1:136" x14ac:dyDescent="0.25">
      <c r="A102" s="488" t="str">
        <f ca="1">+IF(OFFSET('Water Data'!$B$2,0,10*ROW('Water Data'!E96))="","",OFFSET('Water Data'!$B$2,0,10*ROW('Water Data'!E96)))</f>
        <v/>
      </c>
      <c r="B102" s="48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5" t="str">
        <f t="shared" ca="1" si="1"/>
        <v/>
      </c>
      <c r="D102" s="51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9" t="str">
        <f ca="1">+IF(OFFSET('Water Data'!$D$27,0,10*ROW('Water Data'!D96))="","",OFFSET('Water Data'!$D$27,0,10*ROW('Water Data'!D96)))</f>
        <v/>
      </c>
      <c r="BT102" s="379" t="str">
        <f ca="1">+IF(OFFSET('Water Data'!$D$28,0,10*ROW('Water Data'!D96))="","",OFFSET('Water Data'!$D$28,0,10*ROW('Water Data'!D96)))</f>
        <v/>
      </c>
      <c r="BU102" s="379" t="str">
        <f ca="1">+IF(OFFSET('Water Data'!$D$29,0,10*ROW('Water Data'!D96))="","",OFFSET('Water Data'!$D$29,0,10*ROW('Water Data'!D96)))</f>
        <v/>
      </c>
      <c r="BV102" s="379" t="str">
        <f ca="1">+IF(OFFSET('Water Data'!$E$27,0,10*ROW('Water Data'!E96))="","",OFFSET('Water Data'!$E$27,0,10*ROW('Water Data'!E96)))</f>
        <v/>
      </c>
      <c r="BW102" s="379" t="str">
        <f ca="1">+IF(OFFSET('Water Data'!$E$28,0,10*ROW('Water Data'!E96))="","",OFFSET('Water Data'!$E$28,0,10*ROW('Water Data'!E96)))</f>
        <v/>
      </c>
      <c r="BX102" s="379" t="str">
        <f ca="1">+IF(OFFSET('Water Data'!$E$29,0,10*ROW('Water Data'!E96))="","",OFFSET('Water Data'!$E$29,0,10*ROW('Water Data'!E96)))</f>
        <v/>
      </c>
      <c r="BY102" s="379" t="str">
        <f ca="1">+IF(OFFSET('Water Data'!$F$27,0,10*ROW('Water Data'!F96))="","",OFFSET('Water Data'!$F$27,0,10*ROW('Water Data'!F96)))</f>
        <v/>
      </c>
      <c r="BZ102" s="379" t="str">
        <f ca="1">+IF(OFFSET('Water Data'!$F$28,0,10*ROW('Water Data'!F96))="","",OFFSET('Water Data'!$F$28,0,10*ROW('Water Data'!F96)))</f>
        <v/>
      </c>
      <c r="CA102" s="379" t="str">
        <f ca="1">+IF(OFFSET('Water Data'!$F$29,0,10*ROW('Water Data'!F96))="","",OFFSET('Water Data'!$F$29,0,10*ROW('Water Data'!F96)))</f>
        <v/>
      </c>
      <c r="CB102" s="379" t="str">
        <f ca="1">+IF(OFFSET('Water Data'!$G$27,0,10*ROW('Water Data'!G96))="","",OFFSET('Water Data'!$G$27,0,10*ROW('Water Data'!G96)))</f>
        <v/>
      </c>
      <c r="CC102" s="379" t="str">
        <f ca="1">+IF(OFFSET('Water Data'!$G$28,0,10*ROW('Water Data'!G96))="","",OFFSET('Water Data'!$G$28,0,10*ROW('Water Data'!G96)))</f>
        <v/>
      </c>
      <c r="CD102" s="379" t="str">
        <f ca="1">+IF(OFFSET('Water Data'!$G$29,0,10*ROW('Water Data'!G96))="","",OFFSET('Water Data'!$G$29,0,10*ROW('Water Data'!G96)))</f>
        <v/>
      </c>
      <c r="CE102" s="379" t="str">
        <f ca="1">+IF(OFFSET('Water Data'!$H$27,0,10*ROW('Water Data'!H96))="","",OFFSET('Water Data'!$H$27,0,10*ROW('Water Data'!H96)))</f>
        <v/>
      </c>
      <c r="CF102" s="379" t="str">
        <f ca="1">+IF(OFFSET('Water Data'!$H$28,0,10*ROW('Water Data'!H96))="","",OFFSET('Water Data'!$H$28,0,10*ROW('Water Data'!H96)))</f>
        <v/>
      </c>
      <c r="CG102" s="379" t="str">
        <f ca="1">+IF(OFFSET('Water Data'!$H$29,0,10*ROW('Water Data'!H96))="","",OFFSET('Water Data'!$H$29,0,10*ROW('Water Data'!H96)))</f>
        <v/>
      </c>
      <c r="CH102" s="379" t="str">
        <f ca="1">+IF(OFFSET('Water Data'!$I$27,0,10*ROW('Water Data'!I96))="","",OFFSET('Water Data'!$I$27,0,10*ROW('Water Data'!I96)))</f>
        <v/>
      </c>
      <c r="CI102" s="379" t="str">
        <f ca="1">+IF(OFFSET('Water Data'!$I$28,0,10*ROW('Water Data'!I96))="","",OFFSET('Water Data'!$I$28,0,10*ROW('Water Data'!I96)))</f>
        <v/>
      </c>
      <c r="CJ102" s="379" t="str">
        <f ca="1">+IF(OFFSET('Water Data'!$I$29,0,10*ROW('Water Data'!I96))="","",OFFSET('Water Data'!$I$29,0,10*ROW('Water Data'!I96)))</f>
        <v/>
      </c>
      <c r="CK102" s="379" t="str">
        <f ca="1">+IF(OFFSET('Sanitation Data'!$D$28,0,10*ROW('Sanitation Data'!D96))="","",OFFSET('Sanitation Data'!$D$28,0,10*ROW('Sanitation Data'!D96)))</f>
        <v/>
      </c>
      <c r="CL102" s="379" t="str">
        <f ca="1">+IF(OFFSET('Sanitation Data'!$D$29,0,10*ROW('Sanitation Data'!D96))="","",OFFSET('Sanitation Data'!$D$29,0,10*ROW('Sanitation Data'!D96)))</f>
        <v/>
      </c>
      <c r="CM102" s="379" t="str">
        <f ca="1">+IF(OFFSET('Sanitation Data'!$D$30,0,10*ROW('Sanitation Data'!D96))="","",OFFSET('Sanitation Data'!$D$30,0,10*ROW('Sanitation Data'!D96)))</f>
        <v/>
      </c>
      <c r="CN102" s="379" t="str">
        <f ca="1">+IF(OFFSET('Sanitation Data'!$D$31,0,10*ROW('Sanitation Data'!D96))="","",OFFSET('Sanitation Data'!$D$31,0,10*ROW('Sanitation Data'!D96)))</f>
        <v/>
      </c>
      <c r="CO102" s="379" t="str">
        <f ca="1">+IF(OFFSET('Sanitation Data'!$D$32,0,10*ROW('Sanitation Data'!D96))="","",OFFSET('Sanitation Data'!$D$32,0,10*ROW('Sanitation Data'!D96)))</f>
        <v/>
      </c>
      <c r="CP102" s="379" t="str">
        <f ca="1">+IF(OFFSET('Sanitation Data'!$E$28,0,10*ROW('Sanitation Data'!E96))="","",OFFSET('Sanitation Data'!$E$28,0,10*ROW('Sanitation Data'!E96)))</f>
        <v/>
      </c>
      <c r="CQ102" s="379" t="str">
        <f ca="1">+IF(OFFSET('Sanitation Data'!$E$29,0,10*ROW('Sanitation Data'!E96))="","",OFFSET('Sanitation Data'!$E$29,0,10*ROW('Sanitation Data'!E96)))</f>
        <v/>
      </c>
      <c r="CR102" s="379" t="str">
        <f ca="1">+IF(OFFSET('Sanitation Data'!$E$30,0,10*ROW('Sanitation Data'!E96))="","",OFFSET('Sanitation Data'!$E$30,0,10*ROW('Sanitation Data'!E96)))</f>
        <v/>
      </c>
      <c r="CS102" s="379" t="str">
        <f ca="1">+IF(OFFSET('Sanitation Data'!$E$31,0,10*ROW('Sanitation Data'!E96))="","",OFFSET('Sanitation Data'!$E$31,0,10*ROW('Sanitation Data'!E96)))</f>
        <v/>
      </c>
      <c r="CT102" s="379" t="str">
        <f ca="1">+IF(OFFSET('Sanitation Data'!$E$32,0,10*ROW('Sanitation Data'!E96))="","",OFFSET('Sanitation Data'!$E$32,0,10*ROW('Sanitation Data'!E96)))</f>
        <v/>
      </c>
      <c r="CU102" s="379" t="str">
        <f ca="1">+IF(OFFSET('Sanitation Data'!$F$28,0,10*ROW('Sanitation Data'!F96))="","",OFFSET('Sanitation Data'!$F$28,0,10*ROW('Sanitation Data'!F96)))</f>
        <v/>
      </c>
      <c r="CV102" s="379" t="str">
        <f ca="1">+IF(OFFSET('Sanitation Data'!$F$29,0,10*ROW('Sanitation Data'!F96))="","",OFFSET('Sanitation Data'!$F$29,0,10*ROW('Sanitation Data'!F96)))</f>
        <v/>
      </c>
      <c r="CW102" s="379" t="str">
        <f ca="1">+IF(OFFSET('Sanitation Data'!$F$30,0,10*ROW('Sanitation Data'!F96))="","",OFFSET('Sanitation Data'!$F$30,0,10*ROW('Sanitation Data'!F96)))</f>
        <v/>
      </c>
      <c r="CX102" s="379" t="str">
        <f ca="1">+IF(OFFSET('Sanitation Data'!$F$31,0,10*ROW('Sanitation Data'!F96))="","",OFFSET('Sanitation Data'!$F$31,0,10*ROW('Sanitation Data'!F96)))</f>
        <v/>
      </c>
      <c r="CY102" s="379" t="str">
        <f ca="1">+IF(OFFSET('Sanitation Data'!$F$32,0,10*ROW('Sanitation Data'!F96))="","",OFFSET('Sanitation Data'!$F$32,0,10*ROW('Sanitation Data'!F96)))</f>
        <v/>
      </c>
      <c r="CZ102" s="379" t="str">
        <f ca="1">+IF(OFFSET('Sanitation Data'!$G$28,0,10*ROW('Sanitation Data'!G96))="","",OFFSET('Sanitation Data'!$G$28,0,10*ROW('Sanitation Data'!G96)))</f>
        <v/>
      </c>
      <c r="DA102" s="379" t="str">
        <f ca="1">+IF(OFFSET('Sanitation Data'!$G$29,0,10*ROW('Sanitation Data'!G96))="","",OFFSET('Sanitation Data'!$G$29,0,10*ROW('Sanitation Data'!G96)))</f>
        <v/>
      </c>
      <c r="DB102" s="379" t="str">
        <f ca="1">+IF(OFFSET('Sanitation Data'!$G$30,0,10*ROW('Sanitation Data'!G96))="","",OFFSET('Sanitation Data'!$G$30,0,10*ROW('Sanitation Data'!G96)))</f>
        <v/>
      </c>
      <c r="DC102" s="379" t="str">
        <f ca="1">+IF(OFFSET('Sanitation Data'!$G$31,0,10*ROW('Sanitation Data'!G96))="","",OFFSET('Sanitation Data'!$G$31,0,10*ROW('Sanitation Data'!G96)))</f>
        <v/>
      </c>
      <c r="DD102" s="379" t="str">
        <f ca="1">+IF(OFFSET('Sanitation Data'!$G$32,0,10*ROW('Sanitation Data'!G96))="","",OFFSET('Sanitation Data'!$G$32,0,10*ROW('Sanitation Data'!G96)))</f>
        <v/>
      </c>
      <c r="DE102" s="379" t="str">
        <f ca="1">+IF(OFFSET('Sanitation Data'!$H$28,0,10*ROW('Sanitation Data'!H96))="","",OFFSET('Sanitation Data'!$H$28,0,10*ROW('Sanitation Data'!H96)))</f>
        <v/>
      </c>
      <c r="DF102" s="379" t="str">
        <f ca="1">+IF(OFFSET('Sanitation Data'!$H$29,0,10*ROW('Sanitation Data'!H96))="","",OFFSET('Sanitation Data'!$H$29,0,10*ROW('Sanitation Data'!H96)))</f>
        <v/>
      </c>
      <c r="DG102" s="379" t="str">
        <f ca="1">+IF(OFFSET('Sanitation Data'!$H$30,0,10*ROW('Sanitation Data'!H96))="","",OFFSET('Sanitation Data'!$H$30,0,10*ROW('Sanitation Data'!H96)))</f>
        <v/>
      </c>
      <c r="DH102" s="379" t="str">
        <f ca="1">+IF(OFFSET('Sanitation Data'!$H$31,0,10*ROW('Sanitation Data'!H96))="","",OFFSET('Sanitation Data'!$H$31,0,10*ROW('Sanitation Data'!H96)))</f>
        <v/>
      </c>
      <c r="DI102" s="379" t="str">
        <f ca="1">+IF(OFFSET('Sanitation Data'!$H$32,0,10*ROW('Sanitation Data'!H96))="","",OFFSET('Sanitation Data'!$H$32,0,10*ROW('Sanitation Data'!H96)))</f>
        <v/>
      </c>
      <c r="DJ102" s="379" t="str">
        <f ca="1">+IF(OFFSET('Sanitation Data'!$I$28,0,10*ROW('Sanitation Data'!I96))="","",OFFSET('Sanitation Data'!$I$28,0,10*ROW('Sanitation Data'!I96)))</f>
        <v/>
      </c>
      <c r="DK102" s="379" t="str">
        <f ca="1">+IF(OFFSET('Sanitation Data'!$I$29,0,10*ROW('Sanitation Data'!I96))="","",OFFSET('Sanitation Data'!$I$29,0,10*ROW('Sanitation Data'!I96)))</f>
        <v/>
      </c>
      <c r="DL102" s="379" t="str">
        <f ca="1">+IF(OFFSET('Sanitation Data'!$I$30,0,10*ROW('Sanitation Data'!I96))="","",OFFSET('Sanitation Data'!$I$30,0,10*ROW('Sanitation Data'!I96)))</f>
        <v/>
      </c>
      <c r="DM102" s="379" t="str">
        <f ca="1">+IF(OFFSET('Sanitation Data'!$I$31,0,10*ROW('Sanitation Data'!I96))="","",OFFSET('Sanitation Data'!$I$31,0,10*ROW('Sanitation Data'!I96)))</f>
        <v/>
      </c>
      <c r="DN102" s="379" t="str">
        <f ca="1">+IF(OFFSET('Sanitation Data'!$I$32,0,10*ROW('Sanitation Data'!I96))="","",OFFSET('Sanitation Data'!$I$32,0,10*ROW('Sanitation Data'!I96)))</f>
        <v/>
      </c>
      <c r="DO102" s="379" t="str">
        <f ca="1">+IF(OFFSET('Hygiene Data'!$D$11,0,10*ROW('Hygiene Data'!D96))="","",OFFSET('Hygiene Data'!$D$11,0,10*ROW('Hygiene Data'!D96)))</f>
        <v/>
      </c>
      <c r="DP102" s="379" t="str">
        <f ca="1">+IF(OFFSET('Hygiene Data'!$D$12,0,10*ROW('Hygiene Data'!D96))="","",OFFSET('Hygiene Data'!$D$12,0,10*ROW('Hygiene Data'!D96)))</f>
        <v/>
      </c>
      <c r="DQ102" s="379" t="str">
        <f ca="1">+IF(OFFSET('Hygiene Data'!$D$13,0,10*ROW('Hygiene Data'!D96))="","",OFFSET('Hygiene Data'!$D$13,0,10*ROW('Hygiene Data'!D96)))</f>
        <v/>
      </c>
      <c r="DR102" s="379" t="str">
        <f ca="1">+IF(OFFSET('Hygiene Data'!$E$11,0,10*ROW('Hygiene Data'!E96))="","",OFFSET('Hygiene Data'!$E$11,0,10*ROW('Hygiene Data'!E96)))</f>
        <v/>
      </c>
      <c r="DS102" s="379" t="str">
        <f ca="1">+IF(OFFSET('Hygiene Data'!$E$12,0,10*ROW('Hygiene Data'!E96))="","",OFFSET('Hygiene Data'!$E$12,0,10*ROW('Hygiene Data'!E96)))</f>
        <v/>
      </c>
      <c r="DT102" s="379" t="str">
        <f ca="1">+IF(OFFSET('Hygiene Data'!$E$13,0,10*ROW('Hygiene Data'!E96))="","",OFFSET('Hygiene Data'!$E$13,0,10*ROW('Hygiene Data'!E96)))</f>
        <v/>
      </c>
      <c r="DU102" s="379" t="str">
        <f ca="1">+IF(OFFSET('Hygiene Data'!$F$11,0,10*ROW('Hygiene Data'!F96))="","",OFFSET('Hygiene Data'!$F$11,0,10*ROW('Hygiene Data'!F96)))</f>
        <v/>
      </c>
      <c r="DV102" s="379" t="str">
        <f ca="1">+IF(OFFSET('Hygiene Data'!$F$12,0,10*ROW('Hygiene Data'!F96))="","",OFFSET('Hygiene Data'!$F$12,0,10*ROW('Hygiene Data'!F96)))</f>
        <v/>
      </c>
      <c r="DW102" s="379" t="str">
        <f ca="1">+IF(OFFSET('Hygiene Data'!$F$13,0,10*ROW('Hygiene Data'!F96))="","",OFFSET('Hygiene Data'!$F$13,0,10*ROW('Hygiene Data'!F96)))</f>
        <v/>
      </c>
      <c r="DX102" s="379" t="str">
        <f ca="1">+IF(OFFSET('Hygiene Data'!$G$11,0,10*ROW('Hygiene Data'!G96))="","",OFFSET('Hygiene Data'!$G$11,0,10*ROW('Hygiene Data'!G96)))</f>
        <v/>
      </c>
      <c r="DY102" s="379" t="str">
        <f ca="1">+IF(OFFSET('Hygiene Data'!$G$12,0,10*ROW('Hygiene Data'!G96))="","",OFFSET('Hygiene Data'!$G$12,0,10*ROW('Hygiene Data'!G96)))</f>
        <v/>
      </c>
      <c r="DZ102" s="379" t="str">
        <f ca="1">+IF(OFFSET('Hygiene Data'!$G$13,0,10*ROW('Hygiene Data'!G96))="","",OFFSET('Hygiene Data'!$G$13,0,10*ROW('Hygiene Data'!G96)))</f>
        <v/>
      </c>
      <c r="EA102" s="379" t="str">
        <f ca="1">+IF(OFFSET('Hygiene Data'!$H$11,0,10*ROW('Hygiene Data'!H96))="","",OFFSET('Hygiene Data'!$H$11,0,10*ROW('Hygiene Data'!H96)))</f>
        <v/>
      </c>
      <c r="EB102" s="379" t="str">
        <f ca="1">+IF(OFFSET('Hygiene Data'!$H$12,0,10*ROW('Hygiene Data'!H96))="","",OFFSET('Hygiene Data'!$H$12,0,10*ROW('Hygiene Data'!H96)))</f>
        <v/>
      </c>
      <c r="EC102" s="379" t="str">
        <f ca="1">+IF(OFFSET('Hygiene Data'!$H$13,0,10*ROW('Hygiene Data'!H96))="","",OFFSET('Hygiene Data'!$H$13,0,10*ROW('Hygiene Data'!H96)))</f>
        <v/>
      </c>
      <c r="ED102" s="379" t="str">
        <f ca="1">+IF(OFFSET('Hygiene Data'!$I$11,0,10*ROW('Hygiene Data'!I96))="","",OFFSET('Hygiene Data'!$I$11,0,10*ROW('Hygiene Data'!I96)))</f>
        <v/>
      </c>
      <c r="EE102" s="379" t="str">
        <f ca="1">+IF(OFFSET('Hygiene Data'!$I$12,0,10*ROW('Hygiene Data'!I96))="","",OFFSET('Hygiene Data'!$I$12,0,10*ROW('Hygiene Data'!I96)))</f>
        <v/>
      </c>
      <c r="EF102" s="379" t="str">
        <f ca="1">+IF(OFFSET('Hygiene Data'!$I$13,0,10*ROW('Hygiene Data'!I96))="","",OFFSET('Hygiene Data'!$I$13,0,10*ROW('Hygiene Data'!I96)))</f>
        <v/>
      </c>
    </row>
    <row r="103" spans="1:136" x14ac:dyDescent="0.25">
      <c r="A103" s="488" t="str">
        <f ca="1">+IF(OFFSET('Water Data'!$B$2,0,10*ROW('Water Data'!E97))="","",OFFSET('Water Data'!$B$2,0,10*ROW('Water Data'!E97)))</f>
        <v/>
      </c>
      <c r="B103" s="48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5" t="str">
        <f t="shared" ca="1" si="1"/>
        <v/>
      </c>
      <c r="D103" s="51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9" t="str">
        <f ca="1">+IF(OFFSET('Water Data'!$D$27,0,10*ROW('Water Data'!D97))="","",OFFSET('Water Data'!$D$27,0,10*ROW('Water Data'!D97)))</f>
        <v/>
      </c>
      <c r="BT103" s="379" t="str">
        <f ca="1">+IF(OFFSET('Water Data'!$D$28,0,10*ROW('Water Data'!D97))="","",OFFSET('Water Data'!$D$28,0,10*ROW('Water Data'!D97)))</f>
        <v/>
      </c>
      <c r="BU103" s="379" t="str">
        <f ca="1">+IF(OFFSET('Water Data'!$D$29,0,10*ROW('Water Data'!D97))="","",OFFSET('Water Data'!$D$29,0,10*ROW('Water Data'!D97)))</f>
        <v/>
      </c>
      <c r="BV103" s="379" t="str">
        <f ca="1">+IF(OFFSET('Water Data'!$E$27,0,10*ROW('Water Data'!E97))="","",OFFSET('Water Data'!$E$27,0,10*ROW('Water Data'!E97)))</f>
        <v/>
      </c>
      <c r="BW103" s="379" t="str">
        <f ca="1">+IF(OFFSET('Water Data'!$E$28,0,10*ROW('Water Data'!E97))="","",OFFSET('Water Data'!$E$28,0,10*ROW('Water Data'!E97)))</f>
        <v/>
      </c>
      <c r="BX103" s="379" t="str">
        <f ca="1">+IF(OFFSET('Water Data'!$E$29,0,10*ROW('Water Data'!E97))="","",OFFSET('Water Data'!$E$29,0,10*ROW('Water Data'!E97)))</f>
        <v/>
      </c>
      <c r="BY103" s="379" t="str">
        <f ca="1">+IF(OFFSET('Water Data'!$F$27,0,10*ROW('Water Data'!F97))="","",OFFSET('Water Data'!$F$27,0,10*ROW('Water Data'!F97)))</f>
        <v/>
      </c>
      <c r="BZ103" s="379" t="str">
        <f ca="1">+IF(OFFSET('Water Data'!$F$28,0,10*ROW('Water Data'!F97))="","",OFFSET('Water Data'!$F$28,0,10*ROW('Water Data'!F97)))</f>
        <v/>
      </c>
      <c r="CA103" s="379" t="str">
        <f ca="1">+IF(OFFSET('Water Data'!$F$29,0,10*ROW('Water Data'!F97))="","",OFFSET('Water Data'!$F$29,0,10*ROW('Water Data'!F97)))</f>
        <v/>
      </c>
      <c r="CB103" s="379" t="str">
        <f ca="1">+IF(OFFSET('Water Data'!$G$27,0,10*ROW('Water Data'!G97))="","",OFFSET('Water Data'!$G$27,0,10*ROW('Water Data'!G97)))</f>
        <v/>
      </c>
      <c r="CC103" s="379" t="str">
        <f ca="1">+IF(OFFSET('Water Data'!$G$28,0,10*ROW('Water Data'!G97))="","",OFFSET('Water Data'!$G$28,0,10*ROW('Water Data'!G97)))</f>
        <v/>
      </c>
      <c r="CD103" s="379" t="str">
        <f ca="1">+IF(OFFSET('Water Data'!$G$29,0,10*ROW('Water Data'!G97))="","",OFFSET('Water Data'!$G$29,0,10*ROW('Water Data'!G97)))</f>
        <v/>
      </c>
      <c r="CE103" s="379" t="str">
        <f ca="1">+IF(OFFSET('Water Data'!$H$27,0,10*ROW('Water Data'!H97))="","",OFFSET('Water Data'!$H$27,0,10*ROW('Water Data'!H97)))</f>
        <v/>
      </c>
      <c r="CF103" s="379" t="str">
        <f ca="1">+IF(OFFSET('Water Data'!$H$28,0,10*ROW('Water Data'!H97))="","",OFFSET('Water Data'!$H$28,0,10*ROW('Water Data'!H97)))</f>
        <v/>
      </c>
      <c r="CG103" s="379" t="str">
        <f ca="1">+IF(OFFSET('Water Data'!$H$29,0,10*ROW('Water Data'!H97))="","",OFFSET('Water Data'!$H$29,0,10*ROW('Water Data'!H97)))</f>
        <v/>
      </c>
      <c r="CH103" s="379" t="str">
        <f ca="1">+IF(OFFSET('Water Data'!$I$27,0,10*ROW('Water Data'!I97))="","",OFFSET('Water Data'!$I$27,0,10*ROW('Water Data'!I97)))</f>
        <v/>
      </c>
      <c r="CI103" s="379" t="str">
        <f ca="1">+IF(OFFSET('Water Data'!$I$28,0,10*ROW('Water Data'!I97))="","",OFFSET('Water Data'!$I$28,0,10*ROW('Water Data'!I97)))</f>
        <v/>
      </c>
      <c r="CJ103" s="379" t="str">
        <f ca="1">+IF(OFFSET('Water Data'!$I$29,0,10*ROW('Water Data'!I97))="","",OFFSET('Water Data'!$I$29,0,10*ROW('Water Data'!I97)))</f>
        <v/>
      </c>
      <c r="CK103" s="379" t="str">
        <f ca="1">+IF(OFFSET('Sanitation Data'!$D$28,0,10*ROW('Sanitation Data'!D97))="","",OFFSET('Sanitation Data'!$D$28,0,10*ROW('Sanitation Data'!D97)))</f>
        <v/>
      </c>
      <c r="CL103" s="379" t="str">
        <f ca="1">+IF(OFFSET('Sanitation Data'!$D$29,0,10*ROW('Sanitation Data'!D97))="","",OFFSET('Sanitation Data'!$D$29,0,10*ROW('Sanitation Data'!D97)))</f>
        <v/>
      </c>
      <c r="CM103" s="379" t="str">
        <f ca="1">+IF(OFFSET('Sanitation Data'!$D$30,0,10*ROW('Sanitation Data'!D97))="","",OFFSET('Sanitation Data'!$D$30,0,10*ROW('Sanitation Data'!D97)))</f>
        <v/>
      </c>
      <c r="CN103" s="379" t="str">
        <f ca="1">+IF(OFFSET('Sanitation Data'!$D$31,0,10*ROW('Sanitation Data'!D97))="","",OFFSET('Sanitation Data'!$D$31,0,10*ROW('Sanitation Data'!D97)))</f>
        <v/>
      </c>
      <c r="CO103" s="379" t="str">
        <f ca="1">+IF(OFFSET('Sanitation Data'!$D$32,0,10*ROW('Sanitation Data'!D97))="","",OFFSET('Sanitation Data'!$D$32,0,10*ROW('Sanitation Data'!D97)))</f>
        <v/>
      </c>
      <c r="CP103" s="379" t="str">
        <f ca="1">+IF(OFFSET('Sanitation Data'!$E$28,0,10*ROW('Sanitation Data'!E97))="","",OFFSET('Sanitation Data'!$E$28,0,10*ROW('Sanitation Data'!E97)))</f>
        <v/>
      </c>
      <c r="CQ103" s="379" t="str">
        <f ca="1">+IF(OFFSET('Sanitation Data'!$E$29,0,10*ROW('Sanitation Data'!E97))="","",OFFSET('Sanitation Data'!$E$29,0,10*ROW('Sanitation Data'!E97)))</f>
        <v/>
      </c>
      <c r="CR103" s="379" t="str">
        <f ca="1">+IF(OFFSET('Sanitation Data'!$E$30,0,10*ROW('Sanitation Data'!E97))="","",OFFSET('Sanitation Data'!$E$30,0,10*ROW('Sanitation Data'!E97)))</f>
        <v/>
      </c>
      <c r="CS103" s="379" t="str">
        <f ca="1">+IF(OFFSET('Sanitation Data'!$E$31,0,10*ROW('Sanitation Data'!E97))="","",OFFSET('Sanitation Data'!$E$31,0,10*ROW('Sanitation Data'!E97)))</f>
        <v/>
      </c>
      <c r="CT103" s="379" t="str">
        <f ca="1">+IF(OFFSET('Sanitation Data'!$E$32,0,10*ROW('Sanitation Data'!E97))="","",OFFSET('Sanitation Data'!$E$32,0,10*ROW('Sanitation Data'!E97)))</f>
        <v/>
      </c>
      <c r="CU103" s="379" t="str">
        <f ca="1">+IF(OFFSET('Sanitation Data'!$F$28,0,10*ROW('Sanitation Data'!F97))="","",OFFSET('Sanitation Data'!$F$28,0,10*ROW('Sanitation Data'!F97)))</f>
        <v/>
      </c>
      <c r="CV103" s="379" t="str">
        <f ca="1">+IF(OFFSET('Sanitation Data'!$F$29,0,10*ROW('Sanitation Data'!F97))="","",OFFSET('Sanitation Data'!$F$29,0,10*ROW('Sanitation Data'!F97)))</f>
        <v/>
      </c>
      <c r="CW103" s="379" t="str">
        <f ca="1">+IF(OFFSET('Sanitation Data'!$F$30,0,10*ROW('Sanitation Data'!F97))="","",OFFSET('Sanitation Data'!$F$30,0,10*ROW('Sanitation Data'!F97)))</f>
        <v/>
      </c>
      <c r="CX103" s="379" t="str">
        <f ca="1">+IF(OFFSET('Sanitation Data'!$F$31,0,10*ROW('Sanitation Data'!F97))="","",OFFSET('Sanitation Data'!$F$31,0,10*ROW('Sanitation Data'!F97)))</f>
        <v/>
      </c>
      <c r="CY103" s="379" t="str">
        <f ca="1">+IF(OFFSET('Sanitation Data'!$F$32,0,10*ROW('Sanitation Data'!F97))="","",OFFSET('Sanitation Data'!$F$32,0,10*ROW('Sanitation Data'!F97)))</f>
        <v/>
      </c>
      <c r="CZ103" s="379" t="str">
        <f ca="1">+IF(OFFSET('Sanitation Data'!$G$28,0,10*ROW('Sanitation Data'!G97))="","",OFFSET('Sanitation Data'!$G$28,0,10*ROW('Sanitation Data'!G97)))</f>
        <v/>
      </c>
      <c r="DA103" s="379" t="str">
        <f ca="1">+IF(OFFSET('Sanitation Data'!$G$29,0,10*ROW('Sanitation Data'!G97))="","",OFFSET('Sanitation Data'!$G$29,0,10*ROW('Sanitation Data'!G97)))</f>
        <v/>
      </c>
      <c r="DB103" s="379" t="str">
        <f ca="1">+IF(OFFSET('Sanitation Data'!$G$30,0,10*ROW('Sanitation Data'!G97))="","",OFFSET('Sanitation Data'!$G$30,0,10*ROW('Sanitation Data'!G97)))</f>
        <v/>
      </c>
      <c r="DC103" s="379" t="str">
        <f ca="1">+IF(OFFSET('Sanitation Data'!$G$31,0,10*ROW('Sanitation Data'!G97))="","",OFFSET('Sanitation Data'!$G$31,0,10*ROW('Sanitation Data'!G97)))</f>
        <v/>
      </c>
      <c r="DD103" s="379" t="str">
        <f ca="1">+IF(OFFSET('Sanitation Data'!$G$32,0,10*ROW('Sanitation Data'!G97))="","",OFFSET('Sanitation Data'!$G$32,0,10*ROW('Sanitation Data'!G97)))</f>
        <v/>
      </c>
      <c r="DE103" s="379" t="str">
        <f ca="1">+IF(OFFSET('Sanitation Data'!$H$28,0,10*ROW('Sanitation Data'!H97))="","",OFFSET('Sanitation Data'!$H$28,0,10*ROW('Sanitation Data'!H97)))</f>
        <v/>
      </c>
      <c r="DF103" s="379" t="str">
        <f ca="1">+IF(OFFSET('Sanitation Data'!$H$29,0,10*ROW('Sanitation Data'!H97))="","",OFFSET('Sanitation Data'!$H$29,0,10*ROW('Sanitation Data'!H97)))</f>
        <v/>
      </c>
      <c r="DG103" s="379" t="str">
        <f ca="1">+IF(OFFSET('Sanitation Data'!$H$30,0,10*ROW('Sanitation Data'!H97))="","",OFFSET('Sanitation Data'!$H$30,0,10*ROW('Sanitation Data'!H97)))</f>
        <v/>
      </c>
      <c r="DH103" s="379" t="str">
        <f ca="1">+IF(OFFSET('Sanitation Data'!$H$31,0,10*ROW('Sanitation Data'!H97))="","",OFFSET('Sanitation Data'!$H$31,0,10*ROW('Sanitation Data'!H97)))</f>
        <v/>
      </c>
      <c r="DI103" s="379" t="str">
        <f ca="1">+IF(OFFSET('Sanitation Data'!$H$32,0,10*ROW('Sanitation Data'!H97))="","",OFFSET('Sanitation Data'!$H$32,0,10*ROW('Sanitation Data'!H97)))</f>
        <v/>
      </c>
      <c r="DJ103" s="379" t="str">
        <f ca="1">+IF(OFFSET('Sanitation Data'!$I$28,0,10*ROW('Sanitation Data'!I97))="","",OFFSET('Sanitation Data'!$I$28,0,10*ROW('Sanitation Data'!I97)))</f>
        <v/>
      </c>
      <c r="DK103" s="379" t="str">
        <f ca="1">+IF(OFFSET('Sanitation Data'!$I$29,0,10*ROW('Sanitation Data'!I97))="","",OFFSET('Sanitation Data'!$I$29,0,10*ROW('Sanitation Data'!I97)))</f>
        <v/>
      </c>
      <c r="DL103" s="379" t="str">
        <f ca="1">+IF(OFFSET('Sanitation Data'!$I$30,0,10*ROW('Sanitation Data'!I97))="","",OFFSET('Sanitation Data'!$I$30,0,10*ROW('Sanitation Data'!I97)))</f>
        <v/>
      </c>
      <c r="DM103" s="379" t="str">
        <f ca="1">+IF(OFFSET('Sanitation Data'!$I$31,0,10*ROW('Sanitation Data'!I97))="","",OFFSET('Sanitation Data'!$I$31,0,10*ROW('Sanitation Data'!I97)))</f>
        <v/>
      </c>
      <c r="DN103" s="379" t="str">
        <f ca="1">+IF(OFFSET('Sanitation Data'!$I$32,0,10*ROW('Sanitation Data'!I97))="","",OFFSET('Sanitation Data'!$I$32,0,10*ROW('Sanitation Data'!I97)))</f>
        <v/>
      </c>
      <c r="DO103" s="379" t="str">
        <f ca="1">+IF(OFFSET('Hygiene Data'!$D$11,0,10*ROW('Hygiene Data'!D97))="","",OFFSET('Hygiene Data'!$D$11,0,10*ROW('Hygiene Data'!D97)))</f>
        <v/>
      </c>
      <c r="DP103" s="379" t="str">
        <f ca="1">+IF(OFFSET('Hygiene Data'!$D$12,0,10*ROW('Hygiene Data'!D97))="","",OFFSET('Hygiene Data'!$D$12,0,10*ROW('Hygiene Data'!D97)))</f>
        <v/>
      </c>
      <c r="DQ103" s="379" t="str">
        <f ca="1">+IF(OFFSET('Hygiene Data'!$D$13,0,10*ROW('Hygiene Data'!D97))="","",OFFSET('Hygiene Data'!$D$13,0,10*ROW('Hygiene Data'!D97)))</f>
        <v/>
      </c>
      <c r="DR103" s="379" t="str">
        <f ca="1">+IF(OFFSET('Hygiene Data'!$E$11,0,10*ROW('Hygiene Data'!E97))="","",OFFSET('Hygiene Data'!$E$11,0,10*ROW('Hygiene Data'!E97)))</f>
        <v/>
      </c>
      <c r="DS103" s="379" t="str">
        <f ca="1">+IF(OFFSET('Hygiene Data'!$E$12,0,10*ROW('Hygiene Data'!E97))="","",OFFSET('Hygiene Data'!$E$12,0,10*ROW('Hygiene Data'!E97)))</f>
        <v/>
      </c>
      <c r="DT103" s="379" t="str">
        <f ca="1">+IF(OFFSET('Hygiene Data'!$E$13,0,10*ROW('Hygiene Data'!E97))="","",OFFSET('Hygiene Data'!$E$13,0,10*ROW('Hygiene Data'!E97)))</f>
        <v/>
      </c>
      <c r="DU103" s="379" t="str">
        <f ca="1">+IF(OFFSET('Hygiene Data'!$F$11,0,10*ROW('Hygiene Data'!F97))="","",OFFSET('Hygiene Data'!$F$11,0,10*ROW('Hygiene Data'!F97)))</f>
        <v/>
      </c>
      <c r="DV103" s="379" t="str">
        <f ca="1">+IF(OFFSET('Hygiene Data'!$F$12,0,10*ROW('Hygiene Data'!F97))="","",OFFSET('Hygiene Data'!$F$12,0,10*ROW('Hygiene Data'!F97)))</f>
        <v/>
      </c>
      <c r="DW103" s="379" t="str">
        <f ca="1">+IF(OFFSET('Hygiene Data'!$F$13,0,10*ROW('Hygiene Data'!F97))="","",OFFSET('Hygiene Data'!$F$13,0,10*ROW('Hygiene Data'!F97)))</f>
        <v/>
      </c>
      <c r="DX103" s="379" t="str">
        <f ca="1">+IF(OFFSET('Hygiene Data'!$G$11,0,10*ROW('Hygiene Data'!G97))="","",OFFSET('Hygiene Data'!$G$11,0,10*ROW('Hygiene Data'!G97)))</f>
        <v/>
      </c>
      <c r="DY103" s="379" t="str">
        <f ca="1">+IF(OFFSET('Hygiene Data'!$G$12,0,10*ROW('Hygiene Data'!G97))="","",OFFSET('Hygiene Data'!$G$12,0,10*ROW('Hygiene Data'!G97)))</f>
        <v/>
      </c>
      <c r="DZ103" s="379" t="str">
        <f ca="1">+IF(OFFSET('Hygiene Data'!$G$13,0,10*ROW('Hygiene Data'!G97))="","",OFFSET('Hygiene Data'!$G$13,0,10*ROW('Hygiene Data'!G97)))</f>
        <v/>
      </c>
      <c r="EA103" s="379" t="str">
        <f ca="1">+IF(OFFSET('Hygiene Data'!$H$11,0,10*ROW('Hygiene Data'!H97))="","",OFFSET('Hygiene Data'!$H$11,0,10*ROW('Hygiene Data'!H97)))</f>
        <v/>
      </c>
      <c r="EB103" s="379" t="str">
        <f ca="1">+IF(OFFSET('Hygiene Data'!$H$12,0,10*ROW('Hygiene Data'!H97))="","",OFFSET('Hygiene Data'!$H$12,0,10*ROW('Hygiene Data'!H97)))</f>
        <v/>
      </c>
      <c r="EC103" s="379" t="str">
        <f ca="1">+IF(OFFSET('Hygiene Data'!$H$13,0,10*ROW('Hygiene Data'!H97))="","",OFFSET('Hygiene Data'!$H$13,0,10*ROW('Hygiene Data'!H97)))</f>
        <v/>
      </c>
      <c r="ED103" s="379" t="str">
        <f ca="1">+IF(OFFSET('Hygiene Data'!$I$11,0,10*ROW('Hygiene Data'!I97))="","",OFFSET('Hygiene Data'!$I$11,0,10*ROW('Hygiene Data'!I97)))</f>
        <v/>
      </c>
      <c r="EE103" s="379" t="str">
        <f ca="1">+IF(OFFSET('Hygiene Data'!$I$12,0,10*ROW('Hygiene Data'!I97))="","",OFFSET('Hygiene Data'!$I$12,0,10*ROW('Hygiene Data'!I97)))</f>
        <v/>
      </c>
      <c r="EF103" s="379" t="str">
        <f ca="1">+IF(OFFSET('Hygiene Data'!$I$13,0,10*ROW('Hygiene Data'!I97))="","",OFFSET('Hygiene Data'!$I$13,0,10*ROW('Hygiene Data'!I97)))</f>
        <v/>
      </c>
    </row>
    <row r="104" spans="1:136" x14ac:dyDescent="0.25">
      <c r="A104" s="488" t="str">
        <f ca="1">+IF(OFFSET('Water Data'!$B$2,0,10*ROW('Water Data'!E98))="","",OFFSET('Water Data'!$B$2,0,10*ROW('Water Data'!E98)))</f>
        <v/>
      </c>
      <c r="B104" s="48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5" t="str">
        <f t="shared" ca="1" si="1"/>
        <v/>
      </c>
      <c r="D104" s="51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9" t="str">
        <f ca="1">+IF(OFFSET('Water Data'!$D$27,0,10*ROW('Water Data'!D98))="","",OFFSET('Water Data'!$D$27,0,10*ROW('Water Data'!D98)))</f>
        <v/>
      </c>
      <c r="BT104" s="379" t="str">
        <f ca="1">+IF(OFFSET('Water Data'!$D$28,0,10*ROW('Water Data'!D98))="","",OFFSET('Water Data'!$D$28,0,10*ROW('Water Data'!D98)))</f>
        <v/>
      </c>
      <c r="BU104" s="379" t="str">
        <f ca="1">+IF(OFFSET('Water Data'!$D$29,0,10*ROW('Water Data'!D98))="","",OFFSET('Water Data'!$D$29,0,10*ROW('Water Data'!D98)))</f>
        <v/>
      </c>
      <c r="BV104" s="379" t="str">
        <f ca="1">+IF(OFFSET('Water Data'!$E$27,0,10*ROW('Water Data'!E98))="","",OFFSET('Water Data'!$E$27,0,10*ROW('Water Data'!E98)))</f>
        <v/>
      </c>
      <c r="BW104" s="379" t="str">
        <f ca="1">+IF(OFFSET('Water Data'!$E$28,0,10*ROW('Water Data'!E98))="","",OFFSET('Water Data'!$E$28,0,10*ROW('Water Data'!E98)))</f>
        <v/>
      </c>
      <c r="BX104" s="379" t="str">
        <f ca="1">+IF(OFFSET('Water Data'!$E$29,0,10*ROW('Water Data'!E98))="","",OFFSET('Water Data'!$E$29,0,10*ROW('Water Data'!E98)))</f>
        <v/>
      </c>
      <c r="BY104" s="379" t="str">
        <f ca="1">+IF(OFFSET('Water Data'!$F$27,0,10*ROW('Water Data'!F98))="","",OFFSET('Water Data'!$F$27,0,10*ROW('Water Data'!F98)))</f>
        <v/>
      </c>
      <c r="BZ104" s="379" t="str">
        <f ca="1">+IF(OFFSET('Water Data'!$F$28,0,10*ROW('Water Data'!F98))="","",OFFSET('Water Data'!$F$28,0,10*ROW('Water Data'!F98)))</f>
        <v/>
      </c>
      <c r="CA104" s="379" t="str">
        <f ca="1">+IF(OFFSET('Water Data'!$F$29,0,10*ROW('Water Data'!F98))="","",OFFSET('Water Data'!$F$29,0,10*ROW('Water Data'!F98)))</f>
        <v/>
      </c>
      <c r="CB104" s="379" t="str">
        <f ca="1">+IF(OFFSET('Water Data'!$G$27,0,10*ROW('Water Data'!G98))="","",OFFSET('Water Data'!$G$27,0,10*ROW('Water Data'!G98)))</f>
        <v/>
      </c>
      <c r="CC104" s="379" t="str">
        <f ca="1">+IF(OFFSET('Water Data'!$G$28,0,10*ROW('Water Data'!G98))="","",OFFSET('Water Data'!$G$28,0,10*ROW('Water Data'!G98)))</f>
        <v/>
      </c>
      <c r="CD104" s="379" t="str">
        <f ca="1">+IF(OFFSET('Water Data'!$G$29,0,10*ROW('Water Data'!G98))="","",OFFSET('Water Data'!$G$29,0,10*ROW('Water Data'!G98)))</f>
        <v/>
      </c>
      <c r="CE104" s="379" t="str">
        <f ca="1">+IF(OFFSET('Water Data'!$H$27,0,10*ROW('Water Data'!H98))="","",OFFSET('Water Data'!$H$27,0,10*ROW('Water Data'!H98)))</f>
        <v/>
      </c>
      <c r="CF104" s="379" t="str">
        <f ca="1">+IF(OFFSET('Water Data'!$H$28,0,10*ROW('Water Data'!H98))="","",OFFSET('Water Data'!$H$28,0,10*ROW('Water Data'!H98)))</f>
        <v/>
      </c>
      <c r="CG104" s="379" t="str">
        <f ca="1">+IF(OFFSET('Water Data'!$H$29,0,10*ROW('Water Data'!H98))="","",OFFSET('Water Data'!$H$29,0,10*ROW('Water Data'!H98)))</f>
        <v/>
      </c>
      <c r="CH104" s="379" t="str">
        <f ca="1">+IF(OFFSET('Water Data'!$I$27,0,10*ROW('Water Data'!I98))="","",OFFSET('Water Data'!$I$27,0,10*ROW('Water Data'!I98)))</f>
        <v/>
      </c>
      <c r="CI104" s="379" t="str">
        <f ca="1">+IF(OFFSET('Water Data'!$I$28,0,10*ROW('Water Data'!I98))="","",OFFSET('Water Data'!$I$28,0,10*ROW('Water Data'!I98)))</f>
        <v/>
      </c>
      <c r="CJ104" s="379" t="str">
        <f ca="1">+IF(OFFSET('Water Data'!$I$29,0,10*ROW('Water Data'!I98))="","",OFFSET('Water Data'!$I$29,0,10*ROW('Water Data'!I98)))</f>
        <v/>
      </c>
      <c r="CK104" s="379" t="str">
        <f ca="1">+IF(OFFSET('Sanitation Data'!$D$28,0,10*ROW('Sanitation Data'!D98))="","",OFFSET('Sanitation Data'!$D$28,0,10*ROW('Sanitation Data'!D98)))</f>
        <v/>
      </c>
      <c r="CL104" s="379" t="str">
        <f ca="1">+IF(OFFSET('Sanitation Data'!$D$29,0,10*ROW('Sanitation Data'!D98))="","",OFFSET('Sanitation Data'!$D$29,0,10*ROW('Sanitation Data'!D98)))</f>
        <v/>
      </c>
      <c r="CM104" s="379" t="str">
        <f ca="1">+IF(OFFSET('Sanitation Data'!$D$30,0,10*ROW('Sanitation Data'!D98))="","",OFFSET('Sanitation Data'!$D$30,0,10*ROW('Sanitation Data'!D98)))</f>
        <v/>
      </c>
      <c r="CN104" s="379" t="str">
        <f ca="1">+IF(OFFSET('Sanitation Data'!$D$31,0,10*ROW('Sanitation Data'!D98))="","",OFFSET('Sanitation Data'!$D$31,0,10*ROW('Sanitation Data'!D98)))</f>
        <v/>
      </c>
      <c r="CO104" s="379" t="str">
        <f ca="1">+IF(OFFSET('Sanitation Data'!$D$32,0,10*ROW('Sanitation Data'!D98))="","",OFFSET('Sanitation Data'!$D$32,0,10*ROW('Sanitation Data'!D98)))</f>
        <v/>
      </c>
      <c r="CP104" s="379" t="str">
        <f ca="1">+IF(OFFSET('Sanitation Data'!$E$28,0,10*ROW('Sanitation Data'!E98))="","",OFFSET('Sanitation Data'!$E$28,0,10*ROW('Sanitation Data'!E98)))</f>
        <v/>
      </c>
      <c r="CQ104" s="379" t="str">
        <f ca="1">+IF(OFFSET('Sanitation Data'!$E$29,0,10*ROW('Sanitation Data'!E98))="","",OFFSET('Sanitation Data'!$E$29,0,10*ROW('Sanitation Data'!E98)))</f>
        <v/>
      </c>
      <c r="CR104" s="379" t="str">
        <f ca="1">+IF(OFFSET('Sanitation Data'!$E$30,0,10*ROW('Sanitation Data'!E98))="","",OFFSET('Sanitation Data'!$E$30,0,10*ROW('Sanitation Data'!E98)))</f>
        <v/>
      </c>
      <c r="CS104" s="379" t="str">
        <f ca="1">+IF(OFFSET('Sanitation Data'!$E$31,0,10*ROW('Sanitation Data'!E98))="","",OFFSET('Sanitation Data'!$E$31,0,10*ROW('Sanitation Data'!E98)))</f>
        <v/>
      </c>
      <c r="CT104" s="379" t="str">
        <f ca="1">+IF(OFFSET('Sanitation Data'!$E$32,0,10*ROW('Sanitation Data'!E98))="","",OFFSET('Sanitation Data'!$E$32,0,10*ROW('Sanitation Data'!E98)))</f>
        <v/>
      </c>
      <c r="CU104" s="379" t="str">
        <f ca="1">+IF(OFFSET('Sanitation Data'!$F$28,0,10*ROW('Sanitation Data'!F98))="","",OFFSET('Sanitation Data'!$F$28,0,10*ROW('Sanitation Data'!F98)))</f>
        <v/>
      </c>
      <c r="CV104" s="379" t="str">
        <f ca="1">+IF(OFFSET('Sanitation Data'!$F$29,0,10*ROW('Sanitation Data'!F98))="","",OFFSET('Sanitation Data'!$F$29,0,10*ROW('Sanitation Data'!F98)))</f>
        <v/>
      </c>
      <c r="CW104" s="379" t="str">
        <f ca="1">+IF(OFFSET('Sanitation Data'!$F$30,0,10*ROW('Sanitation Data'!F98))="","",OFFSET('Sanitation Data'!$F$30,0,10*ROW('Sanitation Data'!F98)))</f>
        <v/>
      </c>
      <c r="CX104" s="379" t="str">
        <f ca="1">+IF(OFFSET('Sanitation Data'!$F$31,0,10*ROW('Sanitation Data'!F98))="","",OFFSET('Sanitation Data'!$F$31,0,10*ROW('Sanitation Data'!F98)))</f>
        <v/>
      </c>
      <c r="CY104" s="379" t="str">
        <f ca="1">+IF(OFFSET('Sanitation Data'!$F$32,0,10*ROW('Sanitation Data'!F98))="","",OFFSET('Sanitation Data'!$F$32,0,10*ROW('Sanitation Data'!F98)))</f>
        <v/>
      </c>
      <c r="CZ104" s="379" t="str">
        <f ca="1">+IF(OFFSET('Sanitation Data'!$G$28,0,10*ROW('Sanitation Data'!G98))="","",OFFSET('Sanitation Data'!$G$28,0,10*ROW('Sanitation Data'!G98)))</f>
        <v/>
      </c>
      <c r="DA104" s="379" t="str">
        <f ca="1">+IF(OFFSET('Sanitation Data'!$G$29,0,10*ROW('Sanitation Data'!G98))="","",OFFSET('Sanitation Data'!$G$29,0,10*ROW('Sanitation Data'!G98)))</f>
        <v/>
      </c>
      <c r="DB104" s="379" t="str">
        <f ca="1">+IF(OFFSET('Sanitation Data'!$G$30,0,10*ROW('Sanitation Data'!G98))="","",OFFSET('Sanitation Data'!$G$30,0,10*ROW('Sanitation Data'!G98)))</f>
        <v/>
      </c>
      <c r="DC104" s="379" t="str">
        <f ca="1">+IF(OFFSET('Sanitation Data'!$G$31,0,10*ROW('Sanitation Data'!G98))="","",OFFSET('Sanitation Data'!$G$31,0,10*ROW('Sanitation Data'!G98)))</f>
        <v/>
      </c>
      <c r="DD104" s="379" t="str">
        <f ca="1">+IF(OFFSET('Sanitation Data'!$G$32,0,10*ROW('Sanitation Data'!G98))="","",OFFSET('Sanitation Data'!$G$32,0,10*ROW('Sanitation Data'!G98)))</f>
        <v/>
      </c>
      <c r="DE104" s="379" t="str">
        <f ca="1">+IF(OFFSET('Sanitation Data'!$H$28,0,10*ROW('Sanitation Data'!H98))="","",OFFSET('Sanitation Data'!$H$28,0,10*ROW('Sanitation Data'!H98)))</f>
        <v/>
      </c>
      <c r="DF104" s="379" t="str">
        <f ca="1">+IF(OFFSET('Sanitation Data'!$H$29,0,10*ROW('Sanitation Data'!H98))="","",OFFSET('Sanitation Data'!$H$29,0,10*ROW('Sanitation Data'!H98)))</f>
        <v/>
      </c>
      <c r="DG104" s="379" t="str">
        <f ca="1">+IF(OFFSET('Sanitation Data'!$H$30,0,10*ROW('Sanitation Data'!H98))="","",OFFSET('Sanitation Data'!$H$30,0,10*ROW('Sanitation Data'!H98)))</f>
        <v/>
      </c>
      <c r="DH104" s="379" t="str">
        <f ca="1">+IF(OFFSET('Sanitation Data'!$H$31,0,10*ROW('Sanitation Data'!H98))="","",OFFSET('Sanitation Data'!$H$31,0,10*ROW('Sanitation Data'!H98)))</f>
        <v/>
      </c>
      <c r="DI104" s="379" t="str">
        <f ca="1">+IF(OFFSET('Sanitation Data'!$H$32,0,10*ROW('Sanitation Data'!H98))="","",OFFSET('Sanitation Data'!$H$32,0,10*ROW('Sanitation Data'!H98)))</f>
        <v/>
      </c>
      <c r="DJ104" s="379" t="str">
        <f ca="1">+IF(OFFSET('Sanitation Data'!$I$28,0,10*ROW('Sanitation Data'!I98))="","",OFFSET('Sanitation Data'!$I$28,0,10*ROW('Sanitation Data'!I98)))</f>
        <v/>
      </c>
      <c r="DK104" s="379" t="str">
        <f ca="1">+IF(OFFSET('Sanitation Data'!$I$29,0,10*ROW('Sanitation Data'!I98))="","",OFFSET('Sanitation Data'!$I$29,0,10*ROW('Sanitation Data'!I98)))</f>
        <v/>
      </c>
      <c r="DL104" s="379" t="str">
        <f ca="1">+IF(OFFSET('Sanitation Data'!$I$30,0,10*ROW('Sanitation Data'!I98))="","",OFFSET('Sanitation Data'!$I$30,0,10*ROW('Sanitation Data'!I98)))</f>
        <v/>
      </c>
      <c r="DM104" s="379" t="str">
        <f ca="1">+IF(OFFSET('Sanitation Data'!$I$31,0,10*ROW('Sanitation Data'!I98))="","",OFFSET('Sanitation Data'!$I$31,0,10*ROW('Sanitation Data'!I98)))</f>
        <v/>
      </c>
      <c r="DN104" s="379" t="str">
        <f ca="1">+IF(OFFSET('Sanitation Data'!$I$32,0,10*ROW('Sanitation Data'!I98))="","",OFFSET('Sanitation Data'!$I$32,0,10*ROW('Sanitation Data'!I98)))</f>
        <v/>
      </c>
      <c r="DO104" s="379" t="str">
        <f ca="1">+IF(OFFSET('Hygiene Data'!$D$11,0,10*ROW('Hygiene Data'!D98))="","",OFFSET('Hygiene Data'!$D$11,0,10*ROW('Hygiene Data'!D98)))</f>
        <v/>
      </c>
      <c r="DP104" s="379" t="str">
        <f ca="1">+IF(OFFSET('Hygiene Data'!$D$12,0,10*ROW('Hygiene Data'!D98))="","",OFFSET('Hygiene Data'!$D$12,0,10*ROW('Hygiene Data'!D98)))</f>
        <v/>
      </c>
      <c r="DQ104" s="379" t="str">
        <f ca="1">+IF(OFFSET('Hygiene Data'!$D$13,0,10*ROW('Hygiene Data'!D98))="","",OFFSET('Hygiene Data'!$D$13,0,10*ROW('Hygiene Data'!D98)))</f>
        <v/>
      </c>
      <c r="DR104" s="379" t="str">
        <f ca="1">+IF(OFFSET('Hygiene Data'!$E$11,0,10*ROW('Hygiene Data'!E98))="","",OFFSET('Hygiene Data'!$E$11,0,10*ROW('Hygiene Data'!E98)))</f>
        <v/>
      </c>
      <c r="DS104" s="379" t="str">
        <f ca="1">+IF(OFFSET('Hygiene Data'!$E$12,0,10*ROW('Hygiene Data'!E98))="","",OFFSET('Hygiene Data'!$E$12,0,10*ROW('Hygiene Data'!E98)))</f>
        <v/>
      </c>
      <c r="DT104" s="379" t="str">
        <f ca="1">+IF(OFFSET('Hygiene Data'!$E$13,0,10*ROW('Hygiene Data'!E98))="","",OFFSET('Hygiene Data'!$E$13,0,10*ROW('Hygiene Data'!E98)))</f>
        <v/>
      </c>
      <c r="DU104" s="379" t="str">
        <f ca="1">+IF(OFFSET('Hygiene Data'!$F$11,0,10*ROW('Hygiene Data'!F98))="","",OFFSET('Hygiene Data'!$F$11,0,10*ROW('Hygiene Data'!F98)))</f>
        <v/>
      </c>
      <c r="DV104" s="379" t="str">
        <f ca="1">+IF(OFFSET('Hygiene Data'!$F$12,0,10*ROW('Hygiene Data'!F98))="","",OFFSET('Hygiene Data'!$F$12,0,10*ROW('Hygiene Data'!F98)))</f>
        <v/>
      </c>
      <c r="DW104" s="379" t="str">
        <f ca="1">+IF(OFFSET('Hygiene Data'!$F$13,0,10*ROW('Hygiene Data'!F98))="","",OFFSET('Hygiene Data'!$F$13,0,10*ROW('Hygiene Data'!F98)))</f>
        <v/>
      </c>
      <c r="DX104" s="379" t="str">
        <f ca="1">+IF(OFFSET('Hygiene Data'!$G$11,0,10*ROW('Hygiene Data'!G98))="","",OFFSET('Hygiene Data'!$G$11,0,10*ROW('Hygiene Data'!G98)))</f>
        <v/>
      </c>
      <c r="DY104" s="379" t="str">
        <f ca="1">+IF(OFFSET('Hygiene Data'!$G$12,0,10*ROW('Hygiene Data'!G98))="","",OFFSET('Hygiene Data'!$G$12,0,10*ROW('Hygiene Data'!G98)))</f>
        <v/>
      </c>
      <c r="DZ104" s="379" t="str">
        <f ca="1">+IF(OFFSET('Hygiene Data'!$G$13,0,10*ROW('Hygiene Data'!G98))="","",OFFSET('Hygiene Data'!$G$13,0,10*ROW('Hygiene Data'!G98)))</f>
        <v/>
      </c>
      <c r="EA104" s="379" t="str">
        <f ca="1">+IF(OFFSET('Hygiene Data'!$H$11,0,10*ROW('Hygiene Data'!H98))="","",OFFSET('Hygiene Data'!$H$11,0,10*ROW('Hygiene Data'!H98)))</f>
        <v/>
      </c>
      <c r="EB104" s="379" t="str">
        <f ca="1">+IF(OFFSET('Hygiene Data'!$H$12,0,10*ROW('Hygiene Data'!H98))="","",OFFSET('Hygiene Data'!$H$12,0,10*ROW('Hygiene Data'!H98)))</f>
        <v/>
      </c>
      <c r="EC104" s="379" t="str">
        <f ca="1">+IF(OFFSET('Hygiene Data'!$H$13,0,10*ROW('Hygiene Data'!H98))="","",OFFSET('Hygiene Data'!$H$13,0,10*ROW('Hygiene Data'!H98)))</f>
        <v/>
      </c>
      <c r="ED104" s="379" t="str">
        <f ca="1">+IF(OFFSET('Hygiene Data'!$I$11,0,10*ROW('Hygiene Data'!I98))="","",OFFSET('Hygiene Data'!$I$11,0,10*ROW('Hygiene Data'!I98)))</f>
        <v/>
      </c>
      <c r="EE104" s="379" t="str">
        <f ca="1">+IF(OFFSET('Hygiene Data'!$I$12,0,10*ROW('Hygiene Data'!I98))="","",OFFSET('Hygiene Data'!$I$12,0,10*ROW('Hygiene Data'!I98)))</f>
        <v/>
      </c>
      <c r="EF104" s="379" t="str">
        <f ca="1">+IF(OFFSET('Hygiene Data'!$I$13,0,10*ROW('Hygiene Data'!I98))="","",OFFSET('Hygiene Data'!$I$13,0,10*ROW('Hygiene Data'!I98)))</f>
        <v/>
      </c>
    </row>
    <row r="105" spans="1:136" x14ac:dyDescent="0.25">
      <c r="A105" s="488" t="str">
        <f ca="1">+IF(OFFSET('Water Data'!$B$2,0,10*ROW('Water Data'!E99))="","",OFFSET('Water Data'!$B$2,0,10*ROW('Water Data'!E99)))</f>
        <v/>
      </c>
      <c r="B105" s="48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5" t="str">
        <f t="shared" ca="1" si="1"/>
        <v/>
      </c>
      <c r="D105" s="51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9" t="str">
        <f ca="1">+IF(OFFSET('Water Data'!$D$27,0,10*ROW('Water Data'!D99))="","",OFFSET('Water Data'!$D$27,0,10*ROW('Water Data'!D99)))</f>
        <v/>
      </c>
      <c r="BT105" s="379" t="str">
        <f ca="1">+IF(OFFSET('Water Data'!$D$28,0,10*ROW('Water Data'!D99))="","",OFFSET('Water Data'!$D$28,0,10*ROW('Water Data'!D99)))</f>
        <v/>
      </c>
      <c r="BU105" s="379" t="str">
        <f ca="1">+IF(OFFSET('Water Data'!$D$29,0,10*ROW('Water Data'!D99))="","",OFFSET('Water Data'!$D$29,0,10*ROW('Water Data'!D99)))</f>
        <v/>
      </c>
      <c r="BV105" s="379" t="str">
        <f ca="1">+IF(OFFSET('Water Data'!$E$27,0,10*ROW('Water Data'!E99))="","",OFFSET('Water Data'!$E$27,0,10*ROW('Water Data'!E99)))</f>
        <v/>
      </c>
      <c r="BW105" s="379" t="str">
        <f ca="1">+IF(OFFSET('Water Data'!$E$28,0,10*ROW('Water Data'!E99))="","",OFFSET('Water Data'!$E$28,0,10*ROW('Water Data'!E99)))</f>
        <v/>
      </c>
      <c r="BX105" s="379" t="str">
        <f ca="1">+IF(OFFSET('Water Data'!$E$29,0,10*ROW('Water Data'!E99))="","",OFFSET('Water Data'!$E$29,0,10*ROW('Water Data'!E99)))</f>
        <v/>
      </c>
      <c r="BY105" s="379" t="str">
        <f ca="1">+IF(OFFSET('Water Data'!$F$27,0,10*ROW('Water Data'!F99))="","",OFFSET('Water Data'!$F$27,0,10*ROW('Water Data'!F99)))</f>
        <v/>
      </c>
      <c r="BZ105" s="379" t="str">
        <f ca="1">+IF(OFFSET('Water Data'!$F$28,0,10*ROW('Water Data'!F99))="","",OFFSET('Water Data'!$F$28,0,10*ROW('Water Data'!F99)))</f>
        <v/>
      </c>
      <c r="CA105" s="379" t="str">
        <f ca="1">+IF(OFFSET('Water Data'!$F$29,0,10*ROW('Water Data'!F99))="","",OFFSET('Water Data'!$F$29,0,10*ROW('Water Data'!F99)))</f>
        <v/>
      </c>
      <c r="CB105" s="379" t="str">
        <f ca="1">+IF(OFFSET('Water Data'!$G$27,0,10*ROW('Water Data'!G99))="","",OFFSET('Water Data'!$G$27,0,10*ROW('Water Data'!G99)))</f>
        <v/>
      </c>
      <c r="CC105" s="379" t="str">
        <f ca="1">+IF(OFFSET('Water Data'!$G$28,0,10*ROW('Water Data'!G99))="","",OFFSET('Water Data'!$G$28,0,10*ROW('Water Data'!G99)))</f>
        <v/>
      </c>
      <c r="CD105" s="379" t="str">
        <f ca="1">+IF(OFFSET('Water Data'!$G$29,0,10*ROW('Water Data'!G99))="","",OFFSET('Water Data'!$G$29,0,10*ROW('Water Data'!G99)))</f>
        <v/>
      </c>
      <c r="CE105" s="379" t="str">
        <f ca="1">+IF(OFFSET('Water Data'!$H$27,0,10*ROW('Water Data'!H99))="","",OFFSET('Water Data'!$H$27,0,10*ROW('Water Data'!H99)))</f>
        <v/>
      </c>
      <c r="CF105" s="379" t="str">
        <f ca="1">+IF(OFFSET('Water Data'!$H$28,0,10*ROW('Water Data'!H99))="","",OFFSET('Water Data'!$H$28,0,10*ROW('Water Data'!H99)))</f>
        <v/>
      </c>
      <c r="CG105" s="379" t="str">
        <f ca="1">+IF(OFFSET('Water Data'!$H$29,0,10*ROW('Water Data'!H99))="","",OFFSET('Water Data'!$H$29,0,10*ROW('Water Data'!H99)))</f>
        <v/>
      </c>
      <c r="CH105" s="379" t="str">
        <f ca="1">+IF(OFFSET('Water Data'!$I$27,0,10*ROW('Water Data'!I99))="","",OFFSET('Water Data'!$I$27,0,10*ROW('Water Data'!I99)))</f>
        <v/>
      </c>
      <c r="CI105" s="379" t="str">
        <f ca="1">+IF(OFFSET('Water Data'!$I$28,0,10*ROW('Water Data'!I99))="","",OFFSET('Water Data'!$I$28,0,10*ROW('Water Data'!I99)))</f>
        <v/>
      </c>
      <c r="CJ105" s="379" t="str">
        <f ca="1">+IF(OFFSET('Water Data'!$I$29,0,10*ROW('Water Data'!I99))="","",OFFSET('Water Data'!$I$29,0,10*ROW('Water Data'!I99)))</f>
        <v/>
      </c>
      <c r="CK105" s="379" t="str">
        <f ca="1">+IF(OFFSET('Sanitation Data'!$D$28,0,10*ROW('Sanitation Data'!D99))="","",OFFSET('Sanitation Data'!$D$28,0,10*ROW('Sanitation Data'!D99)))</f>
        <v/>
      </c>
      <c r="CL105" s="379" t="str">
        <f ca="1">+IF(OFFSET('Sanitation Data'!$D$29,0,10*ROW('Sanitation Data'!D99))="","",OFFSET('Sanitation Data'!$D$29,0,10*ROW('Sanitation Data'!D99)))</f>
        <v/>
      </c>
      <c r="CM105" s="379" t="str">
        <f ca="1">+IF(OFFSET('Sanitation Data'!$D$30,0,10*ROW('Sanitation Data'!D99))="","",OFFSET('Sanitation Data'!$D$30,0,10*ROW('Sanitation Data'!D99)))</f>
        <v/>
      </c>
      <c r="CN105" s="379" t="str">
        <f ca="1">+IF(OFFSET('Sanitation Data'!$D$31,0,10*ROW('Sanitation Data'!D99))="","",OFFSET('Sanitation Data'!$D$31,0,10*ROW('Sanitation Data'!D99)))</f>
        <v/>
      </c>
      <c r="CO105" s="379" t="str">
        <f ca="1">+IF(OFFSET('Sanitation Data'!$D$32,0,10*ROW('Sanitation Data'!D99))="","",OFFSET('Sanitation Data'!$D$32,0,10*ROW('Sanitation Data'!D99)))</f>
        <v/>
      </c>
      <c r="CP105" s="379" t="str">
        <f ca="1">+IF(OFFSET('Sanitation Data'!$E$28,0,10*ROW('Sanitation Data'!E99))="","",OFFSET('Sanitation Data'!$E$28,0,10*ROW('Sanitation Data'!E99)))</f>
        <v/>
      </c>
      <c r="CQ105" s="379" t="str">
        <f ca="1">+IF(OFFSET('Sanitation Data'!$E$29,0,10*ROW('Sanitation Data'!E99))="","",OFFSET('Sanitation Data'!$E$29,0,10*ROW('Sanitation Data'!E99)))</f>
        <v/>
      </c>
      <c r="CR105" s="379" t="str">
        <f ca="1">+IF(OFFSET('Sanitation Data'!$E$30,0,10*ROW('Sanitation Data'!E99))="","",OFFSET('Sanitation Data'!$E$30,0,10*ROW('Sanitation Data'!E99)))</f>
        <v/>
      </c>
      <c r="CS105" s="379" t="str">
        <f ca="1">+IF(OFFSET('Sanitation Data'!$E$31,0,10*ROW('Sanitation Data'!E99))="","",OFFSET('Sanitation Data'!$E$31,0,10*ROW('Sanitation Data'!E99)))</f>
        <v/>
      </c>
      <c r="CT105" s="379" t="str">
        <f ca="1">+IF(OFFSET('Sanitation Data'!$E$32,0,10*ROW('Sanitation Data'!E99))="","",OFFSET('Sanitation Data'!$E$32,0,10*ROW('Sanitation Data'!E99)))</f>
        <v/>
      </c>
      <c r="CU105" s="379" t="str">
        <f ca="1">+IF(OFFSET('Sanitation Data'!$F$28,0,10*ROW('Sanitation Data'!F99))="","",OFFSET('Sanitation Data'!$F$28,0,10*ROW('Sanitation Data'!F99)))</f>
        <v/>
      </c>
      <c r="CV105" s="379" t="str">
        <f ca="1">+IF(OFFSET('Sanitation Data'!$F$29,0,10*ROW('Sanitation Data'!F99))="","",OFFSET('Sanitation Data'!$F$29,0,10*ROW('Sanitation Data'!F99)))</f>
        <v/>
      </c>
      <c r="CW105" s="379" t="str">
        <f ca="1">+IF(OFFSET('Sanitation Data'!$F$30,0,10*ROW('Sanitation Data'!F99))="","",OFFSET('Sanitation Data'!$F$30,0,10*ROW('Sanitation Data'!F99)))</f>
        <v/>
      </c>
      <c r="CX105" s="379" t="str">
        <f ca="1">+IF(OFFSET('Sanitation Data'!$F$31,0,10*ROW('Sanitation Data'!F99))="","",OFFSET('Sanitation Data'!$F$31,0,10*ROW('Sanitation Data'!F99)))</f>
        <v/>
      </c>
      <c r="CY105" s="379" t="str">
        <f ca="1">+IF(OFFSET('Sanitation Data'!$F$32,0,10*ROW('Sanitation Data'!F99))="","",OFFSET('Sanitation Data'!$F$32,0,10*ROW('Sanitation Data'!F99)))</f>
        <v/>
      </c>
      <c r="CZ105" s="379" t="str">
        <f ca="1">+IF(OFFSET('Sanitation Data'!$G$28,0,10*ROW('Sanitation Data'!G99))="","",OFFSET('Sanitation Data'!$G$28,0,10*ROW('Sanitation Data'!G99)))</f>
        <v/>
      </c>
      <c r="DA105" s="379" t="str">
        <f ca="1">+IF(OFFSET('Sanitation Data'!$G$29,0,10*ROW('Sanitation Data'!G99))="","",OFFSET('Sanitation Data'!$G$29,0,10*ROW('Sanitation Data'!G99)))</f>
        <v/>
      </c>
      <c r="DB105" s="379" t="str">
        <f ca="1">+IF(OFFSET('Sanitation Data'!$G$30,0,10*ROW('Sanitation Data'!G99))="","",OFFSET('Sanitation Data'!$G$30,0,10*ROW('Sanitation Data'!G99)))</f>
        <v/>
      </c>
      <c r="DC105" s="379" t="str">
        <f ca="1">+IF(OFFSET('Sanitation Data'!$G$31,0,10*ROW('Sanitation Data'!G99))="","",OFFSET('Sanitation Data'!$G$31,0,10*ROW('Sanitation Data'!G99)))</f>
        <v/>
      </c>
      <c r="DD105" s="379" t="str">
        <f ca="1">+IF(OFFSET('Sanitation Data'!$G$32,0,10*ROW('Sanitation Data'!G99))="","",OFFSET('Sanitation Data'!$G$32,0,10*ROW('Sanitation Data'!G99)))</f>
        <v/>
      </c>
      <c r="DE105" s="379" t="str">
        <f ca="1">+IF(OFFSET('Sanitation Data'!$H$28,0,10*ROW('Sanitation Data'!H99))="","",OFFSET('Sanitation Data'!$H$28,0,10*ROW('Sanitation Data'!H99)))</f>
        <v/>
      </c>
      <c r="DF105" s="379" t="str">
        <f ca="1">+IF(OFFSET('Sanitation Data'!$H$29,0,10*ROW('Sanitation Data'!H99))="","",OFFSET('Sanitation Data'!$H$29,0,10*ROW('Sanitation Data'!H99)))</f>
        <v/>
      </c>
      <c r="DG105" s="379" t="str">
        <f ca="1">+IF(OFFSET('Sanitation Data'!$H$30,0,10*ROW('Sanitation Data'!H99))="","",OFFSET('Sanitation Data'!$H$30,0,10*ROW('Sanitation Data'!H99)))</f>
        <v/>
      </c>
      <c r="DH105" s="379" t="str">
        <f ca="1">+IF(OFFSET('Sanitation Data'!$H$31,0,10*ROW('Sanitation Data'!H99))="","",OFFSET('Sanitation Data'!$H$31,0,10*ROW('Sanitation Data'!H99)))</f>
        <v/>
      </c>
      <c r="DI105" s="379" t="str">
        <f ca="1">+IF(OFFSET('Sanitation Data'!$H$32,0,10*ROW('Sanitation Data'!H99))="","",OFFSET('Sanitation Data'!$H$32,0,10*ROW('Sanitation Data'!H99)))</f>
        <v/>
      </c>
      <c r="DJ105" s="379" t="str">
        <f ca="1">+IF(OFFSET('Sanitation Data'!$I$28,0,10*ROW('Sanitation Data'!I99))="","",OFFSET('Sanitation Data'!$I$28,0,10*ROW('Sanitation Data'!I99)))</f>
        <v/>
      </c>
      <c r="DK105" s="379" t="str">
        <f ca="1">+IF(OFFSET('Sanitation Data'!$I$29,0,10*ROW('Sanitation Data'!I99))="","",OFFSET('Sanitation Data'!$I$29,0,10*ROW('Sanitation Data'!I99)))</f>
        <v/>
      </c>
      <c r="DL105" s="379" t="str">
        <f ca="1">+IF(OFFSET('Sanitation Data'!$I$30,0,10*ROW('Sanitation Data'!I99))="","",OFFSET('Sanitation Data'!$I$30,0,10*ROW('Sanitation Data'!I99)))</f>
        <v/>
      </c>
      <c r="DM105" s="379" t="str">
        <f ca="1">+IF(OFFSET('Sanitation Data'!$I$31,0,10*ROW('Sanitation Data'!I99))="","",OFFSET('Sanitation Data'!$I$31,0,10*ROW('Sanitation Data'!I99)))</f>
        <v/>
      </c>
      <c r="DN105" s="379" t="str">
        <f ca="1">+IF(OFFSET('Sanitation Data'!$I$32,0,10*ROW('Sanitation Data'!I99))="","",OFFSET('Sanitation Data'!$I$32,0,10*ROW('Sanitation Data'!I99)))</f>
        <v/>
      </c>
      <c r="DO105" s="379" t="str">
        <f ca="1">+IF(OFFSET('Hygiene Data'!$D$11,0,10*ROW('Hygiene Data'!D99))="","",OFFSET('Hygiene Data'!$D$11,0,10*ROW('Hygiene Data'!D99)))</f>
        <v/>
      </c>
      <c r="DP105" s="379" t="str">
        <f ca="1">+IF(OFFSET('Hygiene Data'!$D$12,0,10*ROW('Hygiene Data'!D99))="","",OFFSET('Hygiene Data'!$D$12,0,10*ROW('Hygiene Data'!D99)))</f>
        <v/>
      </c>
      <c r="DQ105" s="379" t="str">
        <f ca="1">+IF(OFFSET('Hygiene Data'!$D$13,0,10*ROW('Hygiene Data'!D99))="","",OFFSET('Hygiene Data'!$D$13,0,10*ROW('Hygiene Data'!D99)))</f>
        <v/>
      </c>
      <c r="DR105" s="379" t="str">
        <f ca="1">+IF(OFFSET('Hygiene Data'!$E$11,0,10*ROW('Hygiene Data'!E99))="","",OFFSET('Hygiene Data'!$E$11,0,10*ROW('Hygiene Data'!E99)))</f>
        <v/>
      </c>
      <c r="DS105" s="379" t="str">
        <f ca="1">+IF(OFFSET('Hygiene Data'!$E$12,0,10*ROW('Hygiene Data'!E99))="","",OFFSET('Hygiene Data'!$E$12,0,10*ROW('Hygiene Data'!E99)))</f>
        <v/>
      </c>
      <c r="DT105" s="379" t="str">
        <f ca="1">+IF(OFFSET('Hygiene Data'!$E$13,0,10*ROW('Hygiene Data'!E99))="","",OFFSET('Hygiene Data'!$E$13,0,10*ROW('Hygiene Data'!E99)))</f>
        <v/>
      </c>
      <c r="DU105" s="379" t="str">
        <f ca="1">+IF(OFFSET('Hygiene Data'!$F$11,0,10*ROW('Hygiene Data'!F99))="","",OFFSET('Hygiene Data'!$F$11,0,10*ROW('Hygiene Data'!F99)))</f>
        <v/>
      </c>
      <c r="DV105" s="379" t="str">
        <f ca="1">+IF(OFFSET('Hygiene Data'!$F$12,0,10*ROW('Hygiene Data'!F99))="","",OFFSET('Hygiene Data'!$F$12,0,10*ROW('Hygiene Data'!F99)))</f>
        <v/>
      </c>
      <c r="DW105" s="379" t="str">
        <f ca="1">+IF(OFFSET('Hygiene Data'!$F$13,0,10*ROW('Hygiene Data'!F99))="","",OFFSET('Hygiene Data'!$F$13,0,10*ROW('Hygiene Data'!F99)))</f>
        <v/>
      </c>
      <c r="DX105" s="379" t="str">
        <f ca="1">+IF(OFFSET('Hygiene Data'!$G$11,0,10*ROW('Hygiene Data'!G99))="","",OFFSET('Hygiene Data'!$G$11,0,10*ROW('Hygiene Data'!G99)))</f>
        <v/>
      </c>
      <c r="DY105" s="379" t="str">
        <f ca="1">+IF(OFFSET('Hygiene Data'!$G$12,0,10*ROW('Hygiene Data'!G99))="","",OFFSET('Hygiene Data'!$G$12,0,10*ROW('Hygiene Data'!G99)))</f>
        <v/>
      </c>
      <c r="DZ105" s="379" t="str">
        <f ca="1">+IF(OFFSET('Hygiene Data'!$G$13,0,10*ROW('Hygiene Data'!G99))="","",OFFSET('Hygiene Data'!$G$13,0,10*ROW('Hygiene Data'!G99)))</f>
        <v/>
      </c>
      <c r="EA105" s="379" t="str">
        <f ca="1">+IF(OFFSET('Hygiene Data'!$H$11,0,10*ROW('Hygiene Data'!H99))="","",OFFSET('Hygiene Data'!$H$11,0,10*ROW('Hygiene Data'!H99)))</f>
        <v/>
      </c>
      <c r="EB105" s="379" t="str">
        <f ca="1">+IF(OFFSET('Hygiene Data'!$H$12,0,10*ROW('Hygiene Data'!H99))="","",OFFSET('Hygiene Data'!$H$12,0,10*ROW('Hygiene Data'!H99)))</f>
        <v/>
      </c>
      <c r="EC105" s="379" t="str">
        <f ca="1">+IF(OFFSET('Hygiene Data'!$H$13,0,10*ROW('Hygiene Data'!H99))="","",OFFSET('Hygiene Data'!$H$13,0,10*ROW('Hygiene Data'!H99)))</f>
        <v/>
      </c>
      <c r="ED105" s="379" t="str">
        <f ca="1">+IF(OFFSET('Hygiene Data'!$I$11,0,10*ROW('Hygiene Data'!I99))="","",OFFSET('Hygiene Data'!$I$11,0,10*ROW('Hygiene Data'!I99)))</f>
        <v/>
      </c>
      <c r="EE105" s="379" t="str">
        <f ca="1">+IF(OFFSET('Hygiene Data'!$I$12,0,10*ROW('Hygiene Data'!I99))="","",OFFSET('Hygiene Data'!$I$12,0,10*ROW('Hygiene Data'!I99)))</f>
        <v/>
      </c>
      <c r="EF105" s="379" t="str">
        <f ca="1">+IF(OFFSET('Hygiene Data'!$I$13,0,10*ROW('Hygiene Data'!I99))="","",OFFSET('Hygiene Data'!$I$13,0,10*ROW('Hygiene Data'!I99)))</f>
        <v/>
      </c>
    </row>
    <row r="106" spans="1:136" x14ac:dyDescent="0.25">
      <c r="A106" s="488" t="str">
        <f ca="1">+IF(OFFSET('Water Data'!$B$2,0,10*ROW('Water Data'!E100))="","",OFFSET('Water Data'!$B$2,0,10*ROW('Water Data'!E100)))</f>
        <v/>
      </c>
      <c r="B106" s="48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5" t="str">
        <f t="shared" ca="1" si="1"/>
        <v/>
      </c>
      <c r="D106" s="51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9" t="str">
        <f ca="1">+IF(OFFSET('Water Data'!$D$27,0,10*ROW('Water Data'!D100))="","",OFFSET('Water Data'!$D$27,0,10*ROW('Water Data'!D100)))</f>
        <v/>
      </c>
      <c r="BT106" s="379" t="str">
        <f ca="1">+IF(OFFSET('Water Data'!$D$28,0,10*ROW('Water Data'!D100))="","",OFFSET('Water Data'!$D$28,0,10*ROW('Water Data'!D100)))</f>
        <v/>
      </c>
      <c r="BU106" s="379" t="str">
        <f ca="1">+IF(OFFSET('Water Data'!$D$29,0,10*ROW('Water Data'!D100))="","",OFFSET('Water Data'!$D$29,0,10*ROW('Water Data'!D100)))</f>
        <v/>
      </c>
      <c r="BV106" s="379" t="str">
        <f ca="1">+IF(OFFSET('Water Data'!$E$27,0,10*ROW('Water Data'!E100))="","",OFFSET('Water Data'!$E$27,0,10*ROW('Water Data'!E100)))</f>
        <v/>
      </c>
      <c r="BW106" s="379" t="str">
        <f ca="1">+IF(OFFSET('Water Data'!$E$28,0,10*ROW('Water Data'!E100))="","",OFFSET('Water Data'!$E$28,0,10*ROW('Water Data'!E100)))</f>
        <v/>
      </c>
      <c r="BX106" s="379" t="str">
        <f ca="1">+IF(OFFSET('Water Data'!$E$29,0,10*ROW('Water Data'!E100))="","",OFFSET('Water Data'!$E$29,0,10*ROW('Water Data'!E100)))</f>
        <v/>
      </c>
      <c r="BY106" s="379" t="str">
        <f ca="1">+IF(OFFSET('Water Data'!$F$27,0,10*ROW('Water Data'!F100))="","",OFFSET('Water Data'!$F$27,0,10*ROW('Water Data'!F100)))</f>
        <v/>
      </c>
      <c r="BZ106" s="379" t="str">
        <f ca="1">+IF(OFFSET('Water Data'!$F$28,0,10*ROW('Water Data'!F100))="","",OFFSET('Water Data'!$F$28,0,10*ROW('Water Data'!F100)))</f>
        <v/>
      </c>
      <c r="CA106" s="379" t="str">
        <f ca="1">+IF(OFFSET('Water Data'!$F$29,0,10*ROW('Water Data'!F100))="","",OFFSET('Water Data'!$F$29,0,10*ROW('Water Data'!F100)))</f>
        <v/>
      </c>
      <c r="CB106" s="379" t="str">
        <f ca="1">+IF(OFFSET('Water Data'!$G$27,0,10*ROW('Water Data'!G100))="","",OFFSET('Water Data'!$G$27,0,10*ROW('Water Data'!G100)))</f>
        <v/>
      </c>
      <c r="CC106" s="379" t="str">
        <f ca="1">+IF(OFFSET('Water Data'!$G$28,0,10*ROW('Water Data'!G100))="","",OFFSET('Water Data'!$G$28,0,10*ROW('Water Data'!G100)))</f>
        <v/>
      </c>
      <c r="CD106" s="379" t="str">
        <f ca="1">+IF(OFFSET('Water Data'!$G$29,0,10*ROW('Water Data'!G100))="","",OFFSET('Water Data'!$G$29,0,10*ROW('Water Data'!G100)))</f>
        <v/>
      </c>
      <c r="CE106" s="379" t="str">
        <f ca="1">+IF(OFFSET('Water Data'!$H$27,0,10*ROW('Water Data'!H100))="","",OFFSET('Water Data'!$H$27,0,10*ROW('Water Data'!H100)))</f>
        <v/>
      </c>
      <c r="CF106" s="379" t="str">
        <f ca="1">+IF(OFFSET('Water Data'!$H$28,0,10*ROW('Water Data'!H100))="","",OFFSET('Water Data'!$H$28,0,10*ROW('Water Data'!H100)))</f>
        <v/>
      </c>
      <c r="CG106" s="379" t="str">
        <f ca="1">+IF(OFFSET('Water Data'!$H$29,0,10*ROW('Water Data'!H100))="","",OFFSET('Water Data'!$H$29,0,10*ROW('Water Data'!H100)))</f>
        <v/>
      </c>
      <c r="CH106" s="379" t="str">
        <f ca="1">+IF(OFFSET('Water Data'!$I$27,0,10*ROW('Water Data'!I100))="","",OFFSET('Water Data'!$I$27,0,10*ROW('Water Data'!I100)))</f>
        <v/>
      </c>
      <c r="CI106" s="379" t="str">
        <f ca="1">+IF(OFFSET('Water Data'!$I$28,0,10*ROW('Water Data'!I100))="","",OFFSET('Water Data'!$I$28,0,10*ROW('Water Data'!I100)))</f>
        <v/>
      </c>
      <c r="CJ106" s="379" t="str">
        <f ca="1">+IF(OFFSET('Water Data'!$I$29,0,10*ROW('Water Data'!I100))="","",OFFSET('Water Data'!$I$29,0,10*ROW('Water Data'!I100)))</f>
        <v/>
      </c>
      <c r="CK106" s="379" t="str">
        <f ca="1">+IF(OFFSET('Sanitation Data'!$D$28,0,10*ROW('Sanitation Data'!D100))="","",OFFSET('Sanitation Data'!$D$28,0,10*ROW('Sanitation Data'!D100)))</f>
        <v/>
      </c>
      <c r="CL106" s="379" t="str">
        <f ca="1">+IF(OFFSET('Sanitation Data'!$D$29,0,10*ROW('Sanitation Data'!D100))="","",OFFSET('Sanitation Data'!$D$29,0,10*ROW('Sanitation Data'!D100)))</f>
        <v/>
      </c>
      <c r="CM106" s="379" t="str">
        <f ca="1">+IF(OFFSET('Sanitation Data'!$D$30,0,10*ROW('Sanitation Data'!D100))="","",OFFSET('Sanitation Data'!$D$30,0,10*ROW('Sanitation Data'!D100)))</f>
        <v/>
      </c>
      <c r="CN106" s="379" t="str">
        <f ca="1">+IF(OFFSET('Sanitation Data'!$D$31,0,10*ROW('Sanitation Data'!D100))="","",OFFSET('Sanitation Data'!$D$31,0,10*ROW('Sanitation Data'!D100)))</f>
        <v/>
      </c>
      <c r="CO106" s="379" t="str">
        <f ca="1">+IF(OFFSET('Sanitation Data'!$D$32,0,10*ROW('Sanitation Data'!D100))="","",OFFSET('Sanitation Data'!$D$32,0,10*ROW('Sanitation Data'!D100)))</f>
        <v/>
      </c>
      <c r="CP106" s="379" t="str">
        <f ca="1">+IF(OFFSET('Sanitation Data'!$E$28,0,10*ROW('Sanitation Data'!E100))="","",OFFSET('Sanitation Data'!$E$28,0,10*ROW('Sanitation Data'!E100)))</f>
        <v/>
      </c>
      <c r="CQ106" s="379" t="str">
        <f ca="1">+IF(OFFSET('Sanitation Data'!$E$29,0,10*ROW('Sanitation Data'!E100))="","",OFFSET('Sanitation Data'!$E$29,0,10*ROW('Sanitation Data'!E100)))</f>
        <v/>
      </c>
      <c r="CR106" s="379" t="str">
        <f ca="1">+IF(OFFSET('Sanitation Data'!$E$30,0,10*ROW('Sanitation Data'!E100))="","",OFFSET('Sanitation Data'!$E$30,0,10*ROW('Sanitation Data'!E100)))</f>
        <v/>
      </c>
      <c r="CS106" s="379" t="str">
        <f ca="1">+IF(OFFSET('Sanitation Data'!$E$31,0,10*ROW('Sanitation Data'!E100))="","",OFFSET('Sanitation Data'!$E$31,0,10*ROW('Sanitation Data'!E100)))</f>
        <v/>
      </c>
      <c r="CT106" s="379" t="str">
        <f ca="1">+IF(OFFSET('Sanitation Data'!$E$32,0,10*ROW('Sanitation Data'!E100))="","",OFFSET('Sanitation Data'!$E$32,0,10*ROW('Sanitation Data'!E100)))</f>
        <v/>
      </c>
      <c r="CU106" s="379" t="str">
        <f ca="1">+IF(OFFSET('Sanitation Data'!$F$28,0,10*ROW('Sanitation Data'!F100))="","",OFFSET('Sanitation Data'!$F$28,0,10*ROW('Sanitation Data'!F100)))</f>
        <v/>
      </c>
      <c r="CV106" s="379" t="str">
        <f ca="1">+IF(OFFSET('Sanitation Data'!$F$29,0,10*ROW('Sanitation Data'!F100))="","",OFFSET('Sanitation Data'!$F$29,0,10*ROW('Sanitation Data'!F100)))</f>
        <v/>
      </c>
      <c r="CW106" s="379" t="str">
        <f ca="1">+IF(OFFSET('Sanitation Data'!$F$30,0,10*ROW('Sanitation Data'!F100))="","",OFFSET('Sanitation Data'!$F$30,0,10*ROW('Sanitation Data'!F100)))</f>
        <v/>
      </c>
      <c r="CX106" s="379" t="str">
        <f ca="1">+IF(OFFSET('Sanitation Data'!$F$31,0,10*ROW('Sanitation Data'!F100))="","",OFFSET('Sanitation Data'!$F$31,0,10*ROW('Sanitation Data'!F100)))</f>
        <v/>
      </c>
      <c r="CY106" s="379" t="str">
        <f ca="1">+IF(OFFSET('Sanitation Data'!$F$32,0,10*ROW('Sanitation Data'!F100))="","",OFFSET('Sanitation Data'!$F$32,0,10*ROW('Sanitation Data'!F100)))</f>
        <v/>
      </c>
      <c r="CZ106" s="379" t="str">
        <f ca="1">+IF(OFFSET('Sanitation Data'!$G$28,0,10*ROW('Sanitation Data'!G100))="","",OFFSET('Sanitation Data'!$G$28,0,10*ROW('Sanitation Data'!G100)))</f>
        <v/>
      </c>
      <c r="DA106" s="379" t="str">
        <f ca="1">+IF(OFFSET('Sanitation Data'!$G$29,0,10*ROW('Sanitation Data'!G100))="","",OFFSET('Sanitation Data'!$G$29,0,10*ROW('Sanitation Data'!G100)))</f>
        <v/>
      </c>
      <c r="DB106" s="379" t="str">
        <f ca="1">+IF(OFFSET('Sanitation Data'!$G$30,0,10*ROW('Sanitation Data'!G100))="","",OFFSET('Sanitation Data'!$G$30,0,10*ROW('Sanitation Data'!G100)))</f>
        <v/>
      </c>
      <c r="DC106" s="379" t="str">
        <f ca="1">+IF(OFFSET('Sanitation Data'!$G$31,0,10*ROW('Sanitation Data'!G100))="","",OFFSET('Sanitation Data'!$G$31,0,10*ROW('Sanitation Data'!G100)))</f>
        <v/>
      </c>
      <c r="DD106" s="379" t="str">
        <f ca="1">+IF(OFFSET('Sanitation Data'!$G$32,0,10*ROW('Sanitation Data'!G100))="","",OFFSET('Sanitation Data'!$G$32,0,10*ROW('Sanitation Data'!G100)))</f>
        <v/>
      </c>
      <c r="DE106" s="379" t="str">
        <f ca="1">+IF(OFFSET('Sanitation Data'!$H$28,0,10*ROW('Sanitation Data'!H100))="","",OFFSET('Sanitation Data'!$H$28,0,10*ROW('Sanitation Data'!H100)))</f>
        <v/>
      </c>
      <c r="DF106" s="379" t="str">
        <f ca="1">+IF(OFFSET('Sanitation Data'!$H$29,0,10*ROW('Sanitation Data'!H100))="","",OFFSET('Sanitation Data'!$H$29,0,10*ROW('Sanitation Data'!H100)))</f>
        <v/>
      </c>
      <c r="DG106" s="379" t="str">
        <f ca="1">+IF(OFFSET('Sanitation Data'!$H$30,0,10*ROW('Sanitation Data'!H100))="","",OFFSET('Sanitation Data'!$H$30,0,10*ROW('Sanitation Data'!H100)))</f>
        <v/>
      </c>
      <c r="DH106" s="379" t="str">
        <f ca="1">+IF(OFFSET('Sanitation Data'!$H$31,0,10*ROW('Sanitation Data'!H100))="","",OFFSET('Sanitation Data'!$H$31,0,10*ROW('Sanitation Data'!H100)))</f>
        <v/>
      </c>
      <c r="DI106" s="379" t="str">
        <f ca="1">+IF(OFFSET('Sanitation Data'!$H$32,0,10*ROW('Sanitation Data'!H100))="","",OFFSET('Sanitation Data'!$H$32,0,10*ROW('Sanitation Data'!H100)))</f>
        <v/>
      </c>
      <c r="DJ106" s="379" t="str">
        <f ca="1">+IF(OFFSET('Sanitation Data'!$I$28,0,10*ROW('Sanitation Data'!I100))="","",OFFSET('Sanitation Data'!$I$28,0,10*ROW('Sanitation Data'!I100)))</f>
        <v/>
      </c>
      <c r="DK106" s="379" t="str">
        <f ca="1">+IF(OFFSET('Sanitation Data'!$I$29,0,10*ROW('Sanitation Data'!I100))="","",OFFSET('Sanitation Data'!$I$29,0,10*ROW('Sanitation Data'!I100)))</f>
        <v/>
      </c>
      <c r="DL106" s="379" t="str">
        <f ca="1">+IF(OFFSET('Sanitation Data'!$I$30,0,10*ROW('Sanitation Data'!I100))="","",OFFSET('Sanitation Data'!$I$30,0,10*ROW('Sanitation Data'!I100)))</f>
        <v/>
      </c>
      <c r="DM106" s="379" t="str">
        <f ca="1">+IF(OFFSET('Sanitation Data'!$I$31,0,10*ROW('Sanitation Data'!I100))="","",OFFSET('Sanitation Data'!$I$31,0,10*ROW('Sanitation Data'!I100)))</f>
        <v/>
      </c>
      <c r="DN106" s="379" t="str">
        <f ca="1">+IF(OFFSET('Sanitation Data'!$I$32,0,10*ROW('Sanitation Data'!I100))="","",OFFSET('Sanitation Data'!$I$32,0,10*ROW('Sanitation Data'!I100)))</f>
        <v/>
      </c>
      <c r="DO106" s="379" t="str">
        <f ca="1">+IF(OFFSET('Hygiene Data'!$D$11,0,10*ROW('Hygiene Data'!D100))="","",OFFSET('Hygiene Data'!$D$11,0,10*ROW('Hygiene Data'!D100)))</f>
        <v/>
      </c>
      <c r="DP106" s="379" t="str">
        <f ca="1">+IF(OFFSET('Hygiene Data'!$D$12,0,10*ROW('Hygiene Data'!D100))="","",OFFSET('Hygiene Data'!$D$12,0,10*ROW('Hygiene Data'!D100)))</f>
        <v/>
      </c>
      <c r="DQ106" s="379" t="str">
        <f ca="1">+IF(OFFSET('Hygiene Data'!$D$13,0,10*ROW('Hygiene Data'!D100))="","",OFFSET('Hygiene Data'!$D$13,0,10*ROW('Hygiene Data'!D100)))</f>
        <v/>
      </c>
      <c r="DR106" s="379" t="str">
        <f ca="1">+IF(OFFSET('Hygiene Data'!$E$11,0,10*ROW('Hygiene Data'!E100))="","",OFFSET('Hygiene Data'!$E$11,0,10*ROW('Hygiene Data'!E100)))</f>
        <v/>
      </c>
      <c r="DS106" s="379" t="str">
        <f ca="1">+IF(OFFSET('Hygiene Data'!$E$12,0,10*ROW('Hygiene Data'!E100))="","",OFFSET('Hygiene Data'!$E$12,0,10*ROW('Hygiene Data'!E100)))</f>
        <v/>
      </c>
      <c r="DT106" s="379" t="str">
        <f ca="1">+IF(OFFSET('Hygiene Data'!$E$13,0,10*ROW('Hygiene Data'!E100))="","",OFFSET('Hygiene Data'!$E$13,0,10*ROW('Hygiene Data'!E100)))</f>
        <v/>
      </c>
      <c r="DU106" s="379" t="str">
        <f ca="1">+IF(OFFSET('Hygiene Data'!$F$11,0,10*ROW('Hygiene Data'!F100))="","",OFFSET('Hygiene Data'!$F$11,0,10*ROW('Hygiene Data'!F100)))</f>
        <v/>
      </c>
      <c r="DV106" s="379" t="str">
        <f ca="1">+IF(OFFSET('Hygiene Data'!$F$12,0,10*ROW('Hygiene Data'!F100))="","",OFFSET('Hygiene Data'!$F$12,0,10*ROW('Hygiene Data'!F100)))</f>
        <v/>
      </c>
      <c r="DW106" s="379" t="str">
        <f ca="1">+IF(OFFSET('Hygiene Data'!$F$13,0,10*ROW('Hygiene Data'!F100))="","",OFFSET('Hygiene Data'!$F$13,0,10*ROW('Hygiene Data'!F100)))</f>
        <v/>
      </c>
      <c r="DX106" s="379" t="str">
        <f ca="1">+IF(OFFSET('Hygiene Data'!$G$11,0,10*ROW('Hygiene Data'!G100))="","",OFFSET('Hygiene Data'!$G$11,0,10*ROW('Hygiene Data'!G100)))</f>
        <v/>
      </c>
      <c r="DY106" s="379" t="str">
        <f ca="1">+IF(OFFSET('Hygiene Data'!$G$12,0,10*ROW('Hygiene Data'!G100))="","",OFFSET('Hygiene Data'!$G$12,0,10*ROW('Hygiene Data'!G100)))</f>
        <v/>
      </c>
      <c r="DZ106" s="379" t="str">
        <f ca="1">+IF(OFFSET('Hygiene Data'!$G$13,0,10*ROW('Hygiene Data'!G100))="","",OFFSET('Hygiene Data'!$G$13,0,10*ROW('Hygiene Data'!G100)))</f>
        <v/>
      </c>
      <c r="EA106" s="379" t="str">
        <f ca="1">+IF(OFFSET('Hygiene Data'!$H$11,0,10*ROW('Hygiene Data'!H100))="","",OFFSET('Hygiene Data'!$H$11,0,10*ROW('Hygiene Data'!H100)))</f>
        <v/>
      </c>
      <c r="EB106" s="379" t="str">
        <f ca="1">+IF(OFFSET('Hygiene Data'!$H$12,0,10*ROW('Hygiene Data'!H100))="","",OFFSET('Hygiene Data'!$H$12,0,10*ROW('Hygiene Data'!H100)))</f>
        <v/>
      </c>
      <c r="EC106" s="379" t="str">
        <f ca="1">+IF(OFFSET('Hygiene Data'!$H$13,0,10*ROW('Hygiene Data'!H100))="","",OFFSET('Hygiene Data'!$H$13,0,10*ROW('Hygiene Data'!H100)))</f>
        <v/>
      </c>
      <c r="ED106" s="379" t="str">
        <f ca="1">+IF(OFFSET('Hygiene Data'!$I$11,0,10*ROW('Hygiene Data'!I100))="","",OFFSET('Hygiene Data'!$I$11,0,10*ROW('Hygiene Data'!I100)))</f>
        <v/>
      </c>
      <c r="EE106" s="379" t="str">
        <f ca="1">+IF(OFFSET('Hygiene Data'!$I$12,0,10*ROW('Hygiene Data'!I100))="","",OFFSET('Hygiene Data'!$I$12,0,10*ROW('Hygiene Data'!I100)))</f>
        <v/>
      </c>
      <c r="EF106" s="379" t="str">
        <f ca="1">+IF(OFFSET('Hygiene Data'!$I$13,0,10*ROW('Hygiene Data'!I100))="","",OFFSET('Hygiene Data'!$I$13,0,10*ROW('Hygiene Data'!I100)))</f>
        <v/>
      </c>
    </row>
    <row r="107" spans="1:136" x14ac:dyDescent="0.25">
      <c r="A107" s="488" t="str">
        <f ca="1">+IF(OFFSET('Water Data'!$B$2,0,10*ROW('Water Data'!E101))="","",OFFSET('Water Data'!$B$2,0,10*ROW('Water Data'!E101)))</f>
        <v/>
      </c>
      <c r="B107" s="48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5" t="str">
        <f t="shared" ca="1" si="1"/>
        <v/>
      </c>
      <c r="D107" s="51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9" t="str">
        <f ca="1">+IF(OFFSET('Water Data'!$D$27,0,10*ROW('Water Data'!D101))="","",OFFSET('Water Data'!$D$27,0,10*ROW('Water Data'!D101)))</f>
        <v/>
      </c>
      <c r="BT107" s="379" t="str">
        <f ca="1">+IF(OFFSET('Water Data'!$D$28,0,10*ROW('Water Data'!D101))="","",OFFSET('Water Data'!$D$28,0,10*ROW('Water Data'!D101)))</f>
        <v/>
      </c>
      <c r="BU107" s="379" t="str">
        <f ca="1">+IF(OFFSET('Water Data'!$D$29,0,10*ROW('Water Data'!D101))="","",OFFSET('Water Data'!$D$29,0,10*ROW('Water Data'!D101)))</f>
        <v/>
      </c>
      <c r="BV107" s="379" t="str">
        <f ca="1">+IF(OFFSET('Water Data'!$E$27,0,10*ROW('Water Data'!E101))="","",OFFSET('Water Data'!$E$27,0,10*ROW('Water Data'!E101)))</f>
        <v/>
      </c>
      <c r="BW107" s="379" t="str">
        <f ca="1">+IF(OFFSET('Water Data'!$E$28,0,10*ROW('Water Data'!E101))="","",OFFSET('Water Data'!$E$28,0,10*ROW('Water Data'!E101)))</f>
        <v/>
      </c>
      <c r="BX107" s="379" t="str">
        <f ca="1">+IF(OFFSET('Water Data'!$E$29,0,10*ROW('Water Data'!E101))="","",OFFSET('Water Data'!$E$29,0,10*ROW('Water Data'!E101)))</f>
        <v/>
      </c>
      <c r="BY107" s="379" t="str">
        <f ca="1">+IF(OFFSET('Water Data'!$F$27,0,10*ROW('Water Data'!F101))="","",OFFSET('Water Data'!$F$27,0,10*ROW('Water Data'!F101)))</f>
        <v/>
      </c>
      <c r="BZ107" s="379" t="str">
        <f ca="1">+IF(OFFSET('Water Data'!$F$28,0,10*ROW('Water Data'!F101))="","",OFFSET('Water Data'!$F$28,0,10*ROW('Water Data'!F101)))</f>
        <v/>
      </c>
      <c r="CA107" s="379" t="str">
        <f ca="1">+IF(OFFSET('Water Data'!$F$29,0,10*ROW('Water Data'!F101))="","",OFFSET('Water Data'!$F$29,0,10*ROW('Water Data'!F101)))</f>
        <v/>
      </c>
      <c r="CB107" s="379" t="str">
        <f ca="1">+IF(OFFSET('Water Data'!$G$27,0,10*ROW('Water Data'!G101))="","",OFFSET('Water Data'!$G$27,0,10*ROW('Water Data'!G101)))</f>
        <v/>
      </c>
      <c r="CC107" s="379" t="str">
        <f ca="1">+IF(OFFSET('Water Data'!$G$28,0,10*ROW('Water Data'!G101))="","",OFFSET('Water Data'!$G$28,0,10*ROW('Water Data'!G101)))</f>
        <v/>
      </c>
      <c r="CD107" s="379" t="str">
        <f ca="1">+IF(OFFSET('Water Data'!$G$29,0,10*ROW('Water Data'!G101))="","",OFFSET('Water Data'!$G$29,0,10*ROW('Water Data'!G101)))</f>
        <v/>
      </c>
      <c r="CE107" s="379" t="str">
        <f ca="1">+IF(OFFSET('Water Data'!$H$27,0,10*ROW('Water Data'!H101))="","",OFFSET('Water Data'!$H$27,0,10*ROW('Water Data'!H101)))</f>
        <v/>
      </c>
      <c r="CF107" s="379" t="str">
        <f ca="1">+IF(OFFSET('Water Data'!$H$28,0,10*ROW('Water Data'!H101))="","",OFFSET('Water Data'!$H$28,0,10*ROW('Water Data'!H101)))</f>
        <v/>
      </c>
      <c r="CG107" s="379" t="str">
        <f ca="1">+IF(OFFSET('Water Data'!$H$29,0,10*ROW('Water Data'!H101))="","",OFFSET('Water Data'!$H$29,0,10*ROW('Water Data'!H101)))</f>
        <v/>
      </c>
      <c r="CH107" s="379" t="str">
        <f ca="1">+IF(OFFSET('Water Data'!$I$27,0,10*ROW('Water Data'!I101))="","",OFFSET('Water Data'!$I$27,0,10*ROW('Water Data'!I101)))</f>
        <v/>
      </c>
      <c r="CI107" s="379" t="str">
        <f ca="1">+IF(OFFSET('Water Data'!$I$28,0,10*ROW('Water Data'!I101))="","",OFFSET('Water Data'!$I$28,0,10*ROW('Water Data'!I101)))</f>
        <v/>
      </c>
      <c r="CJ107" s="379" t="str">
        <f ca="1">+IF(OFFSET('Water Data'!$I$29,0,10*ROW('Water Data'!I101))="","",OFFSET('Water Data'!$I$29,0,10*ROW('Water Data'!I101)))</f>
        <v/>
      </c>
      <c r="CK107" s="379" t="str">
        <f ca="1">+IF(OFFSET('Sanitation Data'!$D$28,0,10*ROW('Sanitation Data'!D101))="","",OFFSET('Sanitation Data'!$D$28,0,10*ROW('Sanitation Data'!D101)))</f>
        <v/>
      </c>
      <c r="CL107" s="379" t="str">
        <f ca="1">+IF(OFFSET('Sanitation Data'!$D$29,0,10*ROW('Sanitation Data'!D101))="","",OFFSET('Sanitation Data'!$D$29,0,10*ROW('Sanitation Data'!D101)))</f>
        <v/>
      </c>
      <c r="CM107" s="379" t="str">
        <f ca="1">+IF(OFFSET('Sanitation Data'!$D$30,0,10*ROW('Sanitation Data'!D101))="","",OFFSET('Sanitation Data'!$D$30,0,10*ROW('Sanitation Data'!D101)))</f>
        <v/>
      </c>
      <c r="CN107" s="379" t="str">
        <f ca="1">+IF(OFFSET('Sanitation Data'!$D$31,0,10*ROW('Sanitation Data'!D101))="","",OFFSET('Sanitation Data'!$D$31,0,10*ROW('Sanitation Data'!D101)))</f>
        <v/>
      </c>
      <c r="CO107" s="379" t="str">
        <f ca="1">+IF(OFFSET('Sanitation Data'!$D$32,0,10*ROW('Sanitation Data'!D101))="","",OFFSET('Sanitation Data'!$D$32,0,10*ROW('Sanitation Data'!D101)))</f>
        <v/>
      </c>
      <c r="CP107" s="379" t="str">
        <f ca="1">+IF(OFFSET('Sanitation Data'!$E$28,0,10*ROW('Sanitation Data'!E101))="","",OFFSET('Sanitation Data'!$E$28,0,10*ROW('Sanitation Data'!E101)))</f>
        <v/>
      </c>
      <c r="CQ107" s="379" t="str">
        <f ca="1">+IF(OFFSET('Sanitation Data'!$E$29,0,10*ROW('Sanitation Data'!E101))="","",OFFSET('Sanitation Data'!$E$29,0,10*ROW('Sanitation Data'!E101)))</f>
        <v/>
      </c>
      <c r="CR107" s="379" t="str">
        <f ca="1">+IF(OFFSET('Sanitation Data'!$E$30,0,10*ROW('Sanitation Data'!E101))="","",OFFSET('Sanitation Data'!$E$30,0,10*ROW('Sanitation Data'!E101)))</f>
        <v/>
      </c>
      <c r="CS107" s="379" t="str">
        <f ca="1">+IF(OFFSET('Sanitation Data'!$E$31,0,10*ROW('Sanitation Data'!E101))="","",OFFSET('Sanitation Data'!$E$31,0,10*ROW('Sanitation Data'!E101)))</f>
        <v/>
      </c>
      <c r="CT107" s="379" t="str">
        <f ca="1">+IF(OFFSET('Sanitation Data'!$E$32,0,10*ROW('Sanitation Data'!E101))="","",OFFSET('Sanitation Data'!$E$32,0,10*ROW('Sanitation Data'!E101)))</f>
        <v/>
      </c>
      <c r="CU107" s="379" t="str">
        <f ca="1">+IF(OFFSET('Sanitation Data'!$F$28,0,10*ROW('Sanitation Data'!F101))="","",OFFSET('Sanitation Data'!$F$28,0,10*ROW('Sanitation Data'!F101)))</f>
        <v/>
      </c>
      <c r="CV107" s="379" t="str">
        <f ca="1">+IF(OFFSET('Sanitation Data'!$F$29,0,10*ROW('Sanitation Data'!F101))="","",OFFSET('Sanitation Data'!$F$29,0,10*ROW('Sanitation Data'!F101)))</f>
        <v/>
      </c>
      <c r="CW107" s="379" t="str">
        <f ca="1">+IF(OFFSET('Sanitation Data'!$F$30,0,10*ROW('Sanitation Data'!F101))="","",OFFSET('Sanitation Data'!$F$30,0,10*ROW('Sanitation Data'!F101)))</f>
        <v/>
      </c>
      <c r="CX107" s="379" t="str">
        <f ca="1">+IF(OFFSET('Sanitation Data'!$F$31,0,10*ROW('Sanitation Data'!F101))="","",OFFSET('Sanitation Data'!$F$31,0,10*ROW('Sanitation Data'!F101)))</f>
        <v/>
      </c>
      <c r="CY107" s="379" t="str">
        <f ca="1">+IF(OFFSET('Sanitation Data'!$F$32,0,10*ROW('Sanitation Data'!F101))="","",OFFSET('Sanitation Data'!$F$32,0,10*ROW('Sanitation Data'!F101)))</f>
        <v/>
      </c>
      <c r="CZ107" s="379" t="str">
        <f ca="1">+IF(OFFSET('Sanitation Data'!$G$28,0,10*ROW('Sanitation Data'!G101))="","",OFFSET('Sanitation Data'!$G$28,0,10*ROW('Sanitation Data'!G101)))</f>
        <v/>
      </c>
      <c r="DA107" s="379" t="str">
        <f ca="1">+IF(OFFSET('Sanitation Data'!$G$29,0,10*ROW('Sanitation Data'!G101))="","",OFFSET('Sanitation Data'!$G$29,0,10*ROW('Sanitation Data'!G101)))</f>
        <v/>
      </c>
      <c r="DB107" s="379" t="str">
        <f ca="1">+IF(OFFSET('Sanitation Data'!$G$30,0,10*ROW('Sanitation Data'!G101))="","",OFFSET('Sanitation Data'!$G$30,0,10*ROW('Sanitation Data'!G101)))</f>
        <v/>
      </c>
      <c r="DC107" s="379" t="str">
        <f ca="1">+IF(OFFSET('Sanitation Data'!$G$31,0,10*ROW('Sanitation Data'!G101))="","",OFFSET('Sanitation Data'!$G$31,0,10*ROW('Sanitation Data'!G101)))</f>
        <v/>
      </c>
      <c r="DD107" s="379" t="str">
        <f ca="1">+IF(OFFSET('Sanitation Data'!$G$32,0,10*ROW('Sanitation Data'!G101))="","",OFFSET('Sanitation Data'!$G$32,0,10*ROW('Sanitation Data'!G101)))</f>
        <v/>
      </c>
      <c r="DE107" s="379" t="str">
        <f ca="1">+IF(OFFSET('Sanitation Data'!$H$28,0,10*ROW('Sanitation Data'!H101))="","",OFFSET('Sanitation Data'!$H$28,0,10*ROW('Sanitation Data'!H101)))</f>
        <v/>
      </c>
      <c r="DF107" s="379" t="str">
        <f ca="1">+IF(OFFSET('Sanitation Data'!$H$29,0,10*ROW('Sanitation Data'!H101))="","",OFFSET('Sanitation Data'!$H$29,0,10*ROW('Sanitation Data'!H101)))</f>
        <v/>
      </c>
      <c r="DG107" s="379" t="str">
        <f ca="1">+IF(OFFSET('Sanitation Data'!$H$30,0,10*ROW('Sanitation Data'!H101))="","",OFFSET('Sanitation Data'!$H$30,0,10*ROW('Sanitation Data'!H101)))</f>
        <v/>
      </c>
      <c r="DH107" s="379" t="str">
        <f ca="1">+IF(OFFSET('Sanitation Data'!$H$31,0,10*ROW('Sanitation Data'!H101))="","",OFFSET('Sanitation Data'!$H$31,0,10*ROW('Sanitation Data'!H101)))</f>
        <v/>
      </c>
      <c r="DI107" s="379" t="str">
        <f ca="1">+IF(OFFSET('Sanitation Data'!$H$32,0,10*ROW('Sanitation Data'!H101))="","",OFFSET('Sanitation Data'!$H$32,0,10*ROW('Sanitation Data'!H101)))</f>
        <v/>
      </c>
      <c r="DJ107" s="379" t="str">
        <f ca="1">+IF(OFFSET('Sanitation Data'!$I$28,0,10*ROW('Sanitation Data'!I101))="","",OFFSET('Sanitation Data'!$I$28,0,10*ROW('Sanitation Data'!I101)))</f>
        <v/>
      </c>
      <c r="DK107" s="379" t="str">
        <f ca="1">+IF(OFFSET('Sanitation Data'!$I$29,0,10*ROW('Sanitation Data'!I101))="","",OFFSET('Sanitation Data'!$I$29,0,10*ROW('Sanitation Data'!I101)))</f>
        <v/>
      </c>
      <c r="DL107" s="379" t="str">
        <f ca="1">+IF(OFFSET('Sanitation Data'!$I$30,0,10*ROW('Sanitation Data'!I101))="","",OFFSET('Sanitation Data'!$I$30,0,10*ROW('Sanitation Data'!I101)))</f>
        <v/>
      </c>
      <c r="DM107" s="379" t="str">
        <f ca="1">+IF(OFFSET('Sanitation Data'!$I$31,0,10*ROW('Sanitation Data'!I101))="","",OFFSET('Sanitation Data'!$I$31,0,10*ROW('Sanitation Data'!I101)))</f>
        <v/>
      </c>
      <c r="DN107" s="379" t="str">
        <f ca="1">+IF(OFFSET('Sanitation Data'!$I$32,0,10*ROW('Sanitation Data'!I101))="","",OFFSET('Sanitation Data'!$I$32,0,10*ROW('Sanitation Data'!I101)))</f>
        <v/>
      </c>
      <c r="DO107" s="379" t="str">
        <f ca="1">+IF(OFFSET('Hygiene Data'!$D$11,0,10*ROW('Hygiene Data'!D101))="","",OFFSET('Hygiene Data'!$D$11,0,10*ROW('Hygiene Data'!D101)))</f>
        <v/>
      </c>
      <c r="DP107" s="379" t="str">
        <f ca="1">+IF(OFFSET('Hygiene Data'!$D$12,0,10*ROW('Hygiene Data'!D101))="","",OFFSET('Hygiene Data'!$D$12,0,10*ROW('Hygiene Data'!D101)))</f>
        <v/>
      </c>
      <c r="DQ107" s="379" t="str">
        <f ca="1">+IF(OFFSET('Hygiene Data'!$D$13,0,10*ROW('Hygiene Data'!D101))="","",OFFSET('Hygiene Data'!$D$13,0,10*ROW('Hygiene Data'!D101)))</f>
        <v/>
      </c>
      <c r="DR107" s="379" t="str">
        <f ca="1">+IF(OFFSET('Hygiene Data'!$E$11,0,10*ROW('Hygiene Data'!E101))="","",OFFSET('Hygiene Data'!$E$11,0,10*ROW('Hygiene Data'!E101)))</f>
        <v/>
      </c>
      <c r="DS107" s="379" t="str">
        <f ca="1">+IF(OFFSET('Hygiene Data'!$E$12,0,10*ROW('Hygiene Data'!E101))="","",OFFSET('Hygiene Data'!$E$12,0,10*ROW('Hygiene Data'!E101)))</f>
        <v/>
      </c>
      <c r="DT107" s="379" t="str">
        <f ca="1">+IF(OFFSET('Hygiene Data'!$E$13,0,10*ROW('Hygiene Data'!E101))="","",OFFSET('Hygiene Data'!$E$13,0,10*ROW('Hygiene Data'!E101)))</f>
        <v/>
      </c>
      <c r="DU107" s="379" t="str">
        <f ca="1">+IF(OFFSET('Hygiene Data'!$F$11,0,10*ROW('Hygiene Data'!F101))="","",OFFSET('Hygiene Data'!$F$11,0,10*ROW('Hygiene Data'!F101)))</f>
        <v/>
      </c>
      <c r="DV107" s="379" t="str">
        <f ca="1">+IF(OFFSET('Hygiene Data'!$F$12,0,10*ROW('Hygiene Data'!F101))="","",OFFSET('Hygiene Data'!$F$12,0,10*ROW('Hygiene Data'!F101)))</f>
        <v/>
      </c>
      <c r="DW107" s="379" t="str">
        <f ca="1">+IF(OFFSET('Hygiene Data'!$F$13,0,10*ROW('Hygiene Data'!F101))="","",OFFSET('Hygiene Data'!$F$13,0,10*ROW('Hygiene Data'!F101)))</f>
        <v/>
      </c>
      <c r="DX107" s="379" t="str">
        <f ca="1">+IF(OFFSET('Hygiene Data'!$G$11,0,10*ROW('Hygiene Data'!G101))="","",OFFSET('Hygiene Data'!$G$11,0,10*ROW('Hygiene Data'!G101)))</f>
        <v/>
      </c>
      <c r="DY107" s="379" t="str">
        <f ca="1">+IF(OFFSET('Hygiene Data'!$G$12,0,10*ROW('Hygiene Data'!G101))="","",OFFSET('Hygiene Data'!$G$12,0,10*ROW('Hygiene Data'!G101)))</f>
        <v/>
      </c>
      <c r="DZ107" s="379" t="str">
        <f ca="1">+IF(OFFSET('Hygiene Data'!$G$13,0,10*ROW('Hygiene Data'!G101))="","",OFFSET('Hygiene Data'!$G$13,0,10*ROW('Hygiene Data'!G101)))</f>
        <v/>
      </c>
      <c r="EA107" s="379" t="str">
        <f ca="1">+IF(OFFSET('Hygiene Data'!$H$11,0,10*ROW('Hygiene Data'!H101))="","",OFFSET('Hygiene Data'!$H$11,0,10*ROW('Hygiene Data'!H101)))</f>
        <v/>
      </c>
      <c r="EB107" s="379" t="str">
        <f ca="1">+IF(OFFSET('Hygiene Data'!$H$12,0,10*ROW('Hygiene Data'!H101))="","",OFFSET('Hygiene Data'!$H$12,0,10*ROW('Hygiene Data'!H101)))</f>
        <v/>
      </c>
      <c r="EC107" s="379" t="str">
        <f ca="1">+IF(OFFSET('Hygiene Data'!$H$13,0,10*ROW('Hygiene Data'!H101))="","",OFFSET('Hygiene Data'!$H$13,0,10*ROW('Hygiene Data'!H101)))</f>
        <v/>
      </c>
      <c r="ED107" s="379" t="str">
        <f ca="1">+IF(OFFSET('Hygiene Data'!$I$11,0,10*ROW('Hygiene Data'!I101))="","",OFFSET('Hygiene Data'!$I$11,0,10*ROW('Hygiene Data'!I101)))</f>
        <v/>
      </c>
      <c r="EE107" s="379" t="str">
        <f ca="1">+IF(OFFSET('Hygiene Data'!$I$12,0,10*ROW('Hygiene Data'!I101))="","",OFFSET('Hygiene Data'!$I$12,0,10*ROW('Hygiene Data'!I101)))</f>
        <v/>
      </c>
      <c r="EF107" s="379" t="str">
        <f ca="1">+IF(OFFSET('Hygiene Data'!$I$13,0,10*ROW('Hygiene Data'!I101))="","",OFFSET('Hygiene Data'!$I$13,0,10*ROW('Hygiene Data'!I101)))</f>
        <v/>
      </c>
    </row>
    <row r="108" spans="1:136" x14ac:dyDescent="0.25">
      <c r="A108" s="488" t="str">
        <f ca="1">+IF(OFFSET('Water Data'!$B$2,0,10*ROW('Water Data'!E102))="","",OFFSET('Water Data'!$B$2,0,10*ROW('Water Data'!E102)))</f>
        <v/>
      </c>
      <c r="B108" s="48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5" t="str">
        <f t="shared" ca="1" si="1"/>
        <v/>
      </c>
      <c r="D108" s="51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9" t="str">
        <f ca="1">+IF(OFFSET('Water Data'!$D$27,0,10*ROW('Water Data'!D102))="","",OFFSET('Water Data'!$D$27,0,10*ROW('Water Data'!D102)))</f>
        <v/>
      </c>
      <c r="BT108" s="379" t="str">
        <f ca="1">+IF(OFFSET('Water Data'!$D$28,0,10*ROW('Water Data'!D102))="","",OFFSET('Water Data'!$D$28,0,10*ROW('Water Data'!D102)))</f>
        <v/>
      </c>
      <c r="BU108" s="379" t="str">
        <f ca="1">+IF(OFFSET('Water Data'!$D$29,0,10*ROW('Water Data'!D102))="","",OFFSET('Water Data'!$D$29,0,10*ROW('Water Data'!D102)))</f>
        <v/>
      </c>
      <c r="BV108" s="379" t="str">
        <f ca="1">+IF(OFFSET('Water Data'!$E$27,0,10*ROW('Water Data'!E102))="","",OFFSET('Water Data'!$E$27,0,10*ROW('Water Data'!E102)))</f>
        <v/>
      </c>
      <c r="BW108" s="379" t="str">
        <f ca="1">+IF(OFFSET('Water Data'!$E$28,0,10*ROW('Water Data'!E102))="","",OFFSET('Water Data'!$E$28,0,10*ROW('Water Data'!E102)))</f>
        <v/>
      </c>
      <c r="BX108" s="379" t="str">
        <f ca="1">+IF(OFFSET('Water Data'!$E$29,0,10*ROW('Water Data'!E102))="","",OFFSET('Water Data'!$E$29,0,10*ROW('Water Data'!E102)))</f>
        <v/>
      </c>
      <c r="BY108" s="379" t="str">
        <f ca="1">+IF(OFFSET('Water Data'!$F$27,0,10*ROW('Water Data'!F102))="","",OFFSET('Water Data'!$F$27,0,10*ROW('Water Data'!F102)))</f>
        <v/>
      </c>
      <c r="BZ108" s="379" t="str">
        <f ca="1">+IF(OFFSET('Water Data'!$F$28,0,10*ROW('Water Data'!F102))="","",OFFSET('Water Data'!$F$28,0,10*ROW('Water Data'!F102)))</f>
        <v/>
      </c>
      <c r="CA108" s="379" t="str">
        <f ca="1">+IF(OFFSET('Water Data'!$F$29,0,10*ROW('Water Data'!F102))="","",OFFSET('Water Data'!$F$29,0,10*ROW('Water Data'!F102)))</f>
        <v/>
      </c>
      <c r="CB108" s="379" t="str">
        <f ca="1">+IF(OFFSET('Water Data'!$G$27,0,10*ROW('Water Data'!G102))="","",OFFSET('Water Data'!$G$27,0,10*ROW('Water Data'!G102)))</f>
        <v/>
      </c>
      <c r="CC108" s="379" t="str">
        <f ca="1">+IF(OFFSET('Water Data'!$G$28,0,10*ROW('Water Data'!G102))="","",OFFSET('Water Data'!$G$28,0,10*ROW('Water Data'!G102)))</f>
        <v/>
      </c>
      <c r="CD108" s="379" t="str">
        <f ca="1">+IF(OFFSET('Water Data'!$G$29,0,10*ROW('Water Data'!G102))="","",OFFSET('Water Data'!$G$29,0,10*ROW('Water Data'!G102)))</f>
        <v/>
      </c>
      <c r="CE108" s="379" t="str">
        <f ca="1">+IF(OFFSET('Water Data'!$H$27,0,10*ROW('Water Data'!H102))="","",OFFSET('Water Data'!$H$27,0,10*ROW('Water Data'!H102)))</f>
        <v/>
      </c>
      <c r="CF108" s="379" t="str">
        <f ca="1">+IF(OFFSET('Water Data'!$H$28,0,10*ROW('Water Data'!H102))="","",OFFSET('Water Data'!$H$28,0,10*ROW('Water Data'!H102)))</f>
        <v/>
      </c>
      <c r="CG108" s="379" t="str">
        <f ca="1">+IF(OFFSET('Water Data'!$H$29,0,10*ROW('Water Data'!H102))="","",OFFSET('Water Data'!$H$29,0,10*ROW('Water Data'!H102)))</f>
        <v/>
      </c>
      <c r="CH108" s="379" t="str">
        <f ca="1">+IF(OFFSET('Water Data'!$I$27,0,10*ROW('Water Data'!I102))="","",OFFSET('Water Data'!$I$27,0,10*ROW('Water Data'!I102)))</f>
        <v/>
      </c>
      <c r="CI108" s="379" t="str">
        <f ca="1">+IF(OFFSET('Water Data'!$I$28,0,10*ROW('Water Data'!I102))="","",OFFSET('Water Data'!$I$28,0,10*ROW('Water Data'!I102)))</f>
        <v/>
      </c>
      <c r="CJ108" s="379" t="str">
        <f ca="1">+IF(OFFSET('Water Data'!$I$29,0,10*ROW('Water Data'!I102))="","",OFFSET('Water Data'!$I$29,0,10*ROW('Water Data'!I102)))</f>
        <v/>
      </c>
      <c r="CK108" s="379" t="str">
        <f ca="1">+IF(OFFSET('Sanitation Data'!$D$28,0,10*ROW('Sanitation Data'!D102))="","",OFFSET('Sanitation Data'!$D$28,0,10*ROW('Sanitation Data'!D102)))</f>
        <v/>
      </c>
      <c r="CL108" s="379" t="str">
        <f ca="1">+IF(OFFSET('Sanitation Data'!$D$29,0,10*ROW('Sanitation Data'!D102))="","",OFFSET('Sanitation Data'!$D$29,0,10*ROW('Sanitation Data'!D102)))</f>
        <v/>
      </c>
      <c r="CM108" s="379" t="str">
        <f ca="1">+IF(OFFSET('Sanitation Data'!$D$30,0,10*ROW('Sanitation Data'!D102))="","",OFFSET('Sanitation Data'!$D$30,0,10*ROW('Sanitation Data'!D102)))</f>
        <v/>
      </c>
      <c r="CN108" s="379" t="str">
        <f ca="1">+IF(OFFSET('Sanitation Data'!$D$31,0,10*ROW('Sanitation Data'!D102))="","",OFFSET('Sanitation Data'!$D$31,0,10*ROW('Sanitation Data'!D102)))</f>
        <v/>
      </c>
      <c r="CO108" s="379" t="str">
        <f ca="1">+IF(OFFSET('Sanitation Data'!$D$32,0,10*ROW('Sanitation Data'!D102))="","",OFFSET('Sanitation Data'!$D$32,0,10*ROW('Sanitation Data'!D102)))</f>
        <v/>
      </c>
      <c r="CP108" s="379" t="str">
        <f ca="1">+IF(OFFSET('Sanitation Data'!$E$28,0,10*ROW('Sanitation Data'!E102))="","",OFFSET('Sanitation Data'!$E$28,0,10*ROW('Sanitation Data'!E102)))</f>
        <v/>
      </c>
      <c r="CQ108" s="379" t="str">
        <f ca="1">+IF(OFFSET('Sanitation Data'!$E$29,0,10*ROW('Sanitation Data'!E102))="","",OFFSET('Sanitation Data'!$E$29,0,10*ROW('Sanitation Data'!E102)))</f>
        <v/>
      </c>
      <c r="CR108" s="379" t="str">
        <f ca="1">+IF(OFFSET('Sanitation Data'!$E$30,0,10*ROW('Sanitation Data'!E102))="","",OFFSET('Sanitation Data'!$E$30,0,10*ROW('Sanitation Data'!E102)))</f>
        <v/>
      </c>
      <c r="CS108" s="379" t="str">
        <f ca="1">+IF(OFFSET('Sanitation Data'!$E$31,0,10*ROW('Sanitation Data'!E102))="","",OFFSET('Sanitation Data'!$E$31,0,10*ROW('Sanitation Data'!E102)))</f>
        <v/>
      </c>
      <c r="CT108" s="379" t="str">
        <f ca="1">+IF(OFFSET('Sanitation Data'!$E$32,0,10*ROW('Sanitation Data'!E102))="","",OFFSET('Sanitation Data'!$E$32,0,10*ROW('Sanitation Data'!E102)))</f>
        <v/>
      </c>
      <c r="CU108" s="379" t="str">
        <f ca="1">+IF(OFFSET('Sanitation Data'!$F$28,0,10*ROW('Sanitation Data'!F102))="","",OFFSET('Sanitation Data'!$F$28,0,10*ROW('Sanitation Data'!F102)))</f>
        <v/>
      </c>
      <c r="CV108" s="379" t="str">
        <f ca="1">+IF(OFFSET('Sanitation Data'!$F$29,0,10*ROW('Sanitation Data'!F102))="","",OFFSET('Sanitation Data'!$F$29,0,10*ROW('Sanitation Data'!F102)))</f>
        <v/>
      </c>
      <c r="CW108" s="379" t="str">
        <f ca="1">+IF(OFFSET('Sanitation Data'!$F$30,0,10*ROW('Sanitation Data'!F102))="","",OFFSET('Sanitation Data'!$F$30,0,10*ROW('Sanitation Data'!F102)))</f>
        <v/>
      </c>
      <c r="CX108" s="379" t="str">
        <f ca="1">+IF(OFFSET('Sanitation Data'!$F$31,0,10*ROW('Sanitation Data'!F102))="","",OFFSET('Sanitation Data'!$F$31,0,10*ROW('Sanitation Data'!F102)))</f>
        <v/>
      </c>
      <c r="CY108" s="379" t="str">
        <f ca="1">+IF(OFFSET('Sanitation Data'!$F$32,0,10*ROW('Sanitation Data'!F102))="","",OFFSET('Sanitation Data'!$F$32,0,10*ROW('Sanitation Data'!F102)))</f>
        <v/>
      </c>
      <c r="CZ108" s="379" t="str">
        <f ca="1">+IF(OFFSET('Sanitation Data'!$G$28,0,10*ROW('Sanitation Data'!G102))="","",OFFSET('Sanitation Data'!$G$28,0,10*ROW('Sanitation Data'!G102)))</f>
        <v/>
      </c>
      <c r="DA108" s="379" t="str">
        <f ca="1">+IF(OFFSET('Sanitation Data'!$G$29,0,10*ROW('Sanitation Data'!G102))="","",OFFSET('Sanitation Data'!$G$29,0,10*ROW('Sanitation Data'!G102)))</f>
        <v/>
      </c>
      <c r="DB108" s="379" t="str">
        <f ca="1">+IF(OFFSET('Sanitation Data'!$G$30,0,10*ROW('Sanitation Data'!G102))="","",OFFSET('Sanitation Data'!$G$30,0,10*ROW('Sanitation Data'!G102)))</f>
        <v/>
      </c>
      <c r="DC108" s="379" t="str">
        <f ca="1">+IF(OFFSET('Sanitation Data'!$G$31,0,10*ROW('Sanitation Data'!G102))="","",OFFSET('Sanitation Data'!$G$31,0,10*ROW('Sanitation Data'!G102)))</f>
        <v/>
      </c>
      <c r="DD108" s="379" t="str">
        <f ca="1">+IF(OFFSET('Sanitation Data'!$G$32,0,10*ROW('Sanitation Data'!G102))="","",OFFSET('Sanitation Data'!$G$32,0,10*ROW('Sanitation Data'!G102)))</f>
        <v/>
      </c>
      <c r="DE108" s="379" t="str">
        <f ca="1">+IF(OFFSET('Sanitation Data'!$H$28,0,10*ROW('Sanitation Data'!H102))="","",OFFSET('Sanitation Data'!$H$28,0,10*ROW('Sanitation Data'!H102)))</f>
        <v/>
      </c>
      <c r="DF108" s="379" t="str">
        <f ca="1">+IF(OFFSET('Sanitation Data'!$H$29,0,10*ROW('Sanitation Data'!H102))="","",OFFSET('Sanitation Data'!$H$29,0,10*ROW('Sanitation Data'!H102)))</f>
        <v/>
      </c>
      <c r="DG108" s="379" t="str">
        <f ca="1">+IF(OFFSET('Sanitation Data'!$H$30,0,10*ROW('Sanitation Data'!H102))="","",OFFSET('Sanitation Data'!$H$30,0,10*ROW('Sanitation Data'!H102)))</f>
        <v/>
      </c>
      <c r="DH108" s="379" t="str">
        <f ca="1">+IF(OFFSET('Sanitation Data'!$H$31,0,10*ROW('Sanitation Data'!H102))="","",OFFSET('Sanitation Data'!$H$31,0,10*ROW('Sanitation Data'!H102)))</f>
        <v/>
      </c>
      <c r="DI108" s="379" t="str">
        <f ca="1">+IF(OFFSET('Sanitation Data'!$H$32,0,10*ROW('Sanitation Data'!H102))="","",OFFSET('Sanitation Data'!$H$32,0,10*ROW('Sanitation Data'!H102)))</f>
        <v/>
      </c>
      <c r="DJ108" s="379" t="str">
        <f ca="1">+IF(OFFSET('Sanitation Data'!$I$28,0,10*ROW('Sanitation Data'!I102))="","",OFFSET('Sanitation Data'!$I$28,0,10*ROW('Sanitation Data'!I102)))</f>
        <v/>
      </c>
      <c r="DK108" s="379" t="str">
        <f ca="1">+IF(OFFSET('Sanitation Data'!$I$29,0,10*ROW('Sanitation Data'!I102))="","",OFFSET('Sanitation Data'!$I$29,0,10*ROW('Sanitation Data'!I102)))</f>
        <v/>
      </c>
      <c r="DL108" s="379" t="str">
        <f ca="1">+IF(OFFSET('Sanitation Data'!$I$30,0,10*ROW('Sanitation Data'!I102))="","",OFFSET('Sanitation Data'!$I$30,0,10*ROW('Sanitation Data'!I102)))</f>
        <v/>
      </c>
      <c r="DM108" s="379" t="str">
        <f ca="1">+IF(OFFSET('Sanitation Data'!$I$31,0,10*ROW('Sanitation Data'!I102))="","",OFFSET('Sanitation Data'!$I$31,0,10*ROW('Sanitation Data'!I102)))</f>
        <v/>
      </c>
      <c r="DN108" s="379" t="str">
        <f ca="1">+IF(OFFSET('Sanitation Data'!$I$32,0,10*ROW('Sanitation Data'!I102))="","",OFFSET('Sanitation Data'!$I$32,0,10*ROW('Sanitation Data'!I102)))</f>
        <v/>
      </c>
      <c r="DO108" s="379" t="str">
        <f ca="1">+IF(OFFSET('Hygiene Data'!$D$11,0,10*ROW('Hygiene Data'!D102))="","",OFFSET('Hygiene Data'!$D$11,0,10*ROW('Hygiene Data'!D102)))</f>
        <v/>
      </c>
      <c r="DP108" s="379" t="str">
        <f ca="1">+IF(OFFSET('Hygiene Data'!$D$12,0,10*ROW('Hygiene Data'!D102))="","",OFFSET('Hygiene Data'!$D$12,0,10*ROW('Hygiene Data'!D102)))</f>
        <v/>
      </c>
      <c r="DQ108" s="379" t="str">
        <f ca="1">+IF(OFFSET('Hygiene Data'!$D$13,0,10*ROW('Hygiene Data'!D102))="","",OFFSET('Hygiene Data'!$D$13,0,10*ROW('Hygiene Data'!D102)))</f>
        <v/>
      </c>
      <c r="DR108" s="379" t="str">
        <f ca="1">+IF(OFFSET('Hygiene Data'!$E$11,0,10*ROW('Hygiene Data'!E102))="","",OFFSET('Hygiene Data'!$E$11,0,10*ROW('Hygiene Data'!E102)))</f>
        <v/>
      </c>
      <c r="DS108" s="379" t="str">
        <f ca="1">+IF(OFFSET('Hygiene Data'!$E$12,0,10*ROW('Hygiene Data'!E102))="","",OFFSET('Hygiene Data'!$E$12,0,10*ROW('Hygiene Data'!E102)))</f>
        <v/>
      </c>
      <c r="DT108" s="379" t="str">
        <f ca="1">+IF(OFFSET('Hygiene Data'!$E$13,0,10*ROW('Hygiene Data'!E102))="","",OFFSET('Hygiene Data'!$E$13,0,10*ROW('Hygiene Data'!E102)))</f>
        <v/>
      </c>
      <c r="DU108" s="379" t="str">
        <f ca="1">+IF(OFFSET('Hygiene Data'!$F$11,0,10*ROW('Hygiene Data'!F102))="","",OFFSET('Hygiene Data'!$F$11,0,10*ROW('Hygiene Data'!F102)))</f>
        <v/>
      </c>
      <c r="DV108" s="379" t="str">
        <f ca="1">+IF(OFFSET('Hygiene Data'!$F$12,0,10*ROW('Hygiene Data'!F102))="","",OFFSET('Hygiene Data'!$F$12,0,10*ROW('Hygiene Data'!F102)))</f>
        <v/>
      </c>
      <c r="DW108" s="379" t="str">
        <f ca="1">+IF(OFFSET('Hygiene Data'!$F$13,0,10*ROW('Hygiene Data'!F102))="","",OFFSET('Hygiene Data'!$F$13,0,10*ROW('Hygiene Data'!F102)))</f>
        <v/>
      </c>
      <c r="DX108" s="379" t="str">
        <f ca="1">+IF(OFFSET('Hygiene Data'!$G$11,0,10*ROW('Hygiene Data'!G102))="","",OFFSET('Hygiene Data'!$G$11,0,10*ROW('Hygiene Data'!G102)))</f>
        <v/>
      </c>
      <c r="DY108" s="379" t="str">
        <f ca="1">+IF(OFFSET('Hygiene Data'!$G$12,0,10*ROW('Hygiene Data'!G102))="","",OFFSET('Hygiene Data'!$G$12,0,10*ROW('Hygiene Data'!G102)))</f>
        <v/>
      </c>
      <c r="DZ108" s="379" t="str">
        <f ca="1">+IF(OFFSET('Hygiene Data'!$G$13,0,10*ROW('Hygiene Data'!G102))="","",OFFSET('Hygiene Data'!$G$13,0,10*ROW('Hygiene Data'!G102)))</f>
        <v/>
      </c>
      <c r="EA108" s="379" t="str">
        <f ca="1">+IF(OFFSET('Hygiene Data'!$H$11,0,10*ROW('Hygiene Data'!H102))="","",OFFSET('Hygiene Data'!$H$11,0,10*ROW('Hygiene Data'!H102)))</f>
        <v/>
      </c>
      <c r="EB108" s="379" t="str">
        <f ca="1">+IF(OFFSET('Hygiene Data'!$H$12,0,10*ROW('Hygiene Data'!H102))="","",OFFSET('Hygiene Data'!$H$12,0,10*ROW('Hygiene Data'!H102)))</f>
        <v/>
      </c>
      <c r="EC108" s="379" t="str">
        <f ca="1">+IF(OFFSET('Hygiene Data'!$H$13,0,10*ROW('Hygiene Data'!H102))="","",OFFSET('Hygiene Data'!$H$13,0,10*ROW('Hygiene Data'!H102)))</f>
        <v/>
      </c>
      <c r="ED108" s="379" t="str">
        <f ca="1">+IF(OFFSET('Hygiene Data'!$I$11,0,10*ROW('Hygiene Data'!I102))="","",OFFSET('Hygiene Data'!$I$11,0,10*ROW('Hygiene Data'!I102)))</f>
        <v/>
      </c>
      <c r="EE108" s="379" t="str">
        <f ca="1">+IF(OFFSET('Hygiene Data'!$I$12,0,10*ROW('Hygiene Data'!I102))="","",OFFSET('Hygiene Data'!$I$12,0,10*ROW('Hygiene Data'!I102)))</f>
        <v/>
      </c>
      <c r="EF108" s="379" t="str">
        <f ca="1">+IF(OFFSET('Hygiene Data'!$I$13,0,10*ROW('Hygiene Data'!I102))="","",OFFSET('Hygiene Data'!$I$13,0,10*ROW('Hygiene Data'!I102)))</f>
        <v/>
      </c>
    </row>
    <row r="109" spans="1:136" x14ac:dyDescent="0.25">
      <c r="A109" s="488" t="str">
        <f ca="1">+IF(OFFSET('Water Data'!$B$2,0,10*ROW('Water Data'!E103))="","",OFFSET('Water Data'!$B$2,0,10*ROW('Water Data'!E103)))</f>
        <v/>
      </c>
      <c r="B109" s="48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5" t="str">
        <f t="shared" ca="1" si="1"/>
        <v/>
      </c>
      <c r="D109" s="51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9" t="str">
        <f ca="1">+IF(OFFSET('Water Data'!$D$27,0,10*ROW('Water Data'!D103))="","",OFFSET('Water Data'!$D$27,0,10*ROW('Water Data'!D103)))</f>
        <v/>
      </c>
      <c r="BT109" s="379" t="str">
        <f ca="1">+IF(OFFSET('Water Data'!$D$28,0,10*ROW('Water Data'!D103))="","",OFFSET('Water Data'!$D$28,0,10*ROW('Water Data'!D103)))</f>
        <v/>
      </c>
      <c r="BU109" s="379" t="str">
        <f ca="1">+IF(OFFSET('Water Data'!$D$29,0,10*ROW('Water Data'!D103))="","",OFFSET('Water Data'!$D$29,0,10*ROW('Water Data'!D103)))</f>
        <v/>
      </c>
      <c r="BV109" s="379" t="str">
        <f ca="1">+IF(OFFSET('Water Data'!$E$27,0,10*ROW('Water Data'!E103))="","",OFFSET('Water Data'!$E$27,0,10*ROW('Water Data'!E103)))</f>
        <v/>
      </c>
      <c r="BW109" s="379" t="str">
        <f ca="1">+IF(OFFSET('Water Data'!$E$28,0,10*ROW('Water Data'!E103))="","",OFFSET('Water Data'!$E$28,0,10*ROW('Water Data'!E103)))</f>
        <v/>
      </c>
      <c r="BX109" s="379" t="str">
        <f ca="1">+IF(OFFSET('Water Data'!$E$29,0,10*ROW('Water Data'!E103))="","",OFFSET('Water Data'!$E$29,0,10*ROW('Water Data'!E103)))</f>
        <v/>
      </c>
      <c r="BY109" s="379" t="str">
        <f ca="1">+IF(OFFSET('Water Data'!$F$27,0,10*ROW('Water Data'!F103))="","",OFFSET('Water Data'!$F$27,0,10*ROW('Water Data'!F103)))</f>
        <v/>
      </c>
      <c r="BZ109" s="379" t="str">
        <f ca="1">+IF(OFFSET('Water Data'!$F$28,0,10*ROW('Water Data'!F103))="","",OFFSET('Water Data'!$F$28,0,10*ROW('Water Data'!F103)))</f>
        <v/>
      </c>
      <c r="CA109" s="379" t="str">
        <f ca="1">+IF(OFFSET('Water Data'!$F$29,0,10*ROW('Water Data'!F103))="","",OFFSET('Water Data'!$F$29,0,10*ROW('Water Data'!F103)))</f>
        <v/>
      </c>
      <c r="CB109" s="379" t="str">
        <f ca="1">+IF(OFFSET('Water Data'!$G$27,0,10*ROW('Water Data'!G103))="","",OFFSET('Water Data'!$G$27,0,10*ROW('Water Data'!G103)))</f>
        <v/>
      </c>
      <c r="CC109" s="379" t="str">
        <f ca="1">+IF(OFFSET('Water Data'!$G$28,0,10*ROW('Water Data'!G103))="","",OFFSET('Water Data'!$G$28,0,10*ROW('Water Data'!G103)))</f>
        <v/>
      </c>
      <c r="CD109" s="379" t="str">
        <f ca="1">+IF(OFFSET('Water Data'!$G$29,0,10*ROW('Water Data'!G103))="","",OFFSET('Water Data'!$G$29,0,10*ROW('Water Data'!G103)))</f>
        <v/>
      </c>
      <c r="CE109" s="379" t="str">
        <f ca="1">+IF(OFFSET('Water Data'!$H$27,0,10*ROW('Water Data'!H103))="","",OFFSET('Water Data'!$H$27,0,10*ROW('Water Data'!H103)))</f>
        <v/>
      </c>
      <c r="CF109" s="379" t="str">
        <f ca="1">+IF(OFFSET('Water Data'!$H$28,0,10*ROW('Water Data'!H103))="","",OFFSET('Water Data'!$H$28,0,10*ROW('Water Data'!H103)))</f>
        <v/>
      </c>
      <c r="CG109" s="379" t="str">
        <f ca="1">+IF(OFFSET('Water Data'!$H$29,0,10*ROW('Water Data'!H103))="","",OFFSET('Water Data'!$H$29,0,10*ROW('Water Data'!H103)))</f>
        <v/>
      </c>
      <c r="CH109" s="379" t="str">
        <f ca="1">+IF(OFFSET('Water Data'!$I$27,0,10*ROW('Water Data'!I103))="","",OFFSET('Water Data'!$I$27,0,10*ROW('Water Data'!I103)))</f>
        <v/>
      </c>
      <c r="CI109" s="379" t="str">
        <f ca="1">+IF(OFFSET('Water Data'!$I$28,0,10*ROW('Water Data'!I103))="","",OFFSET('Water Data'!$I$28,0,10*ROW('Water Data'!I103)))</f>
        <v/>
      </c>
      <c r="CJ109" s="379" t="str">
        <f ca="1">+IF(OFFSET('Water Data'!$I$29,0,10*ROW('Water Data'!I103))="","",OFFSET('Water Data'!$I$29,0,10*ROW('Water Data'!I103)))</f>
        <v/>
      </c>
      <c r="CK109" s="379" t="str">
        <f ca="1">+IF(OFFSET('Sanitation Data'!$D$28,0,10*ROW('Sanitation Data'!D103))="","",OFFSET('Sanitation Data'!$D$28,0,10*ROW('Sanitation Data'!D103)))</f>
        <v/>
      </c>
      <c r="CL109" s="379" t="str">
        <f ca="1">+IF(OFFSET('Sanitation Data'!$D$29,0,10*ROW('Sanitation Data'!D103))="","",OFFSET('Sanitation Data'!$D$29,0,10*ROW('Sanitation Data'!D103)))</f>
        <v/>
      </c>
      <c r="CM109" s="379" t="str">
        <f ca="1">+IF(OFFSET('Sanitation Data'!$D$30,0,10*ROW('Sanitation Data'!D103))="","",OFFSET('Sanitation Data'!$D$30,0,10*ROW('Sanitation Data'!D103)))</f>
        <v/>
      </c>
      <c r="CN109" s="379" t="str">
        <f ca="1">+IF(OFFSET('Sanitation Data'!$D$31,0,10*ROW('Sanitation Data'!D103))="","",OFFSET('Sanitation Data'!$D$31,0,10*ROW('Sanitation Data'!D103)))</f>
        <v/>
      </c>
      <c r="CO109" s="379" t="str">
        <f ca="1">+IF(OFFSET('Sanitation Data'!$D$32,0,10*ROW('Sanitation Data'!D103))="","",OFFSET('Sanitation Data'!$D$32,0,10*ROW('Sanitation Data'!D103)))</f>
        <v/>
      </c>
      <c r="CP109" s="379" t="str">
        <f ca="1">+IF(OFFSET('Sanitation Data'!$E$28,0,10*ROW('Sanitation Data'!E103))="","",OFFSET('Sanitation Data'!$E$28,0,10*ROW('Sanitation Data'!E103)))</f>
        <v/>
      </c>
      <c r="CQ109" s="379" t="str">
        <f ca="1">+IF(OFFSET('Sanitation Data'!$E$29,0,10*ROW('Sanitation Data'!E103))="","",OFFSET('Sanitation Data'!$E$29,0,10*ROW('Sanitation Data'!E103)))</f>
        <v/>
      </c>
      <c r="CR109" s="379" t="str">
        <f ca="1">+IF(OFFSET('Sanitation Data'!$E$30,0,10*ROW('Sanitation Data'!E103))="","",OFFSET('Sanitation Data'!$E$30,0,10*ROW('Sanitation Data'!E103)))</f>
        <v/>
      </c>
      <c r="CS109" s="379" t="str">
        <f ca="1">+IF(OFFSET('Sanitation Data'!$E$31,0,10*ROW('Sanitation Data'!E103))="","",OFFSET('Sanitation Data'!$E$31,0,10*ROW('Sanitation Data'!E103)))</f>
        <v/>
      </c>
      <c r="CT109" s="379" t="str">
        <f ca="1">+IF(OFFSET('Sanitation Data'!$E$32,0,10*ROW('Sanitation Data'!E103))="","",OFFSET('Sanitation Data'!$E$32,0,10*ROW('Sanitation Data'!E103)))</f>
        <v/>
      </c>
      <c r="CU109" s="379" t="str">
        <f ca="1">+IF(OFFSET('Sanitation Data'!$F$28,0,10*ROW('Sanitation Data'!F103))="","",OFFSET('Sanitation Data'!$F$28,0,10*ROW('Sanitation Data'!F103)))</f>
        <v/>
      </c>
      <c r="CV109" s="379" t="str">
        <f ca="1">+IF(OFFSET('Sanitation Data'!$F$29,0,10*ROW('Sanitation Data'!F103))="","",OFFSET('Sanitation Data'!$F$29,0,10*ROW('Sanitation Data'!F103)))</f>
        <v/>
      </c>
      <c r="CW109" s="379" t="str">
        <f ca="1">+IF(OFFSET('Sanitation Data'!$F$30,0,10*ROW('Sanitation Data'!F103))="","",OFFSET('Sanitation Data'!$F$30,0,10*ROW('Sanitation Data'!F103)))</f>
        <v/>
      </c>
      <c r="CX109" s="379" t="str">
        <f ca="1">+IF(OFFSET('Sanitation Data'!$F$31,0,10*ROW('Sanitation Data'!F103))="","",OFFSET('Sanitation Data'!$F$31,0,10*ROW('Sanitation Data'!F103)))</f>
        <v/>
      </c>
      <c r="CY109" s="379" t="str">
        <f ca="1">+IF(OFFSET('Sanitation Data'!$F$32,0,10*ROW('Sanitation Data'!F103))="","",OFFSET('Sanitation Data'!$F$32,0,10*ROW('Sanitation Data'!F103)))</f>
        <v/>
      </c>
      <c r="CZ109" s="379" t="str">
        <f ca="1">+IF(OFFSET('Sanitation Data'!$G$28,0,10*ROW('Sanitation Data'!G103))="","",OFFSET('Sanitation Data'!$G$28,0,10*ROW('Sanitation Data'!G103)))</f>
        <v/>
      </c>
      <c r="DA109" s="379" t="str">
        <f ca="1">+IF(OFFSET('Sanitation Data'!$G$29,0,10*ROW('Sanitation Data'!G103))="","",OFFSET('Sanitation Data'!$G$29,0,10*ROW('Sanitation Data'!G103)))</f>
        <v/>
      </c>
      <c r="DB109" s="379" t="str">
        <f ca="1">+IF(OFFSET('Sanitation Data'!$G$30,0,10*ROW('Sanitation Data'!G103))="","",OFFSET('Sanitation Data'!$G$30,0,10*ROW('Sanitation Data'!G103)))</f>
        <v/>
      </c>
      <c r="DC109" s="379" t="str">
        <f ca="1">+IF(OFFSET('Sanitation Data'!$G$31,0,10*ROW('Sanitation Data'!G103))="","",OFFSET('Sanitation Data'!$G$31,0,10*ROW('Sanitation Data'!G103)))</f>
        <v/>
      </c>
      <c r="DD109" s="379" t="str">
        <f ca="1">+IF(OFFSET('Sanitation Data'!$G$32,0,10*ROW('Sanitation Data'!G103))="","",OFFSET('Sanitation Data'!$G$32,0,10*ROW('Sanitation Data'!G103)))</f>
        <v/>
      </c>
      <c r="DE109" s="379" t="str">
        <f ca="1">+IF(OFFSET('Sanitation Data'!$H$28,0,10*ROW('Sanitation Data'!H103))="","",OFFSET('Sanitation Data'!$H$28,0,10*ROW('Sanitation Data'!H103)))</f>
        <v/>
      </c>
      <c r="DF109" s="379" t="str">
        <f ca="1">+IF(OFFSET('Sanitation Data'!$H$29,0,10*ROW('Sanitation Data'!H103))="","",OFFSET('Sanitation Data'!$H$29,0,10*ROW('Sanitation Data'!H103)))</f>
        <v/>
      </c>
      <c r="DG109" s="379" t="str">
        <f ca="1">+IF(OFFSET('Sanitation Data'!$H$30,0,10*ROW('Sanitation Data'!H103))="","",OFFSET('Sanitation Data'!$H$30,0,10*ROW('Sanitation Data'!H103)))</f>
        <v/>
      </c>
      <c r="DH109" s="379" t="str">
        <f ca="1">+IF(OFFSET('Sanitation Data'!$H$31,0,10*ROW('Sanitation Data'!H103))="","",OFFSET('Sanitation Data'!$H$31,0,10*ROW('Sanitation Data'!H103)))</f>
        <v/>
      </c>
      <c r="DI109" s="379" t="str">
        <f ca="1">+IF(OFFSET('Sanitation Data'!$H$32,0,10*ROW('Sanitation Data'!H103))="","",OFFSET('Sanitation Data'!$H$32,0,10*ROW('Sanitation Data'!H103)))</f>
        <v/>
      </c>
      <c r="DJ109" s="379" t="str">
        <f ca="1">+IF(OFFSET('Sanitation Data'!$I$28,0,10*ROW('Sanitation Data'!I103))="","",OFFSET('Sanitation Data'!$I$28,0,10*ROW('Sanitation Data'!I103)))</f>
        <v/>
      </c>
      <c r="DK109" s="379" t="str">
        <f ca="1">+IF(OFFSET('Sanitation Data'!$I$29,0,10*ROW('Sanitation Data'!I103))="","",OFFSET('Sanitation Data'!$I$29,0,10*ROW('Sanitation Data'!I103)))</f>
        <v/>
      </c>
      <c r="DL109" s="379" t="str">
        <f ca="1">+IF(OFFSET('Sanitation Data'!$I$30,0,10*ROW('Sanitation Data'!I103))="","",OFFSET('Sanitation Data'!$I$30,0,10*ROW('Sanitation Data'!I103)))</f>
        <v/>
      </c>
      <c r="DM109" s="379" t="str">
        <f ca="1">+IF(OFFSET('Sanitation Data'!$I$31,0,10*ROW('Sanitation Data'!I103))="","",OFFSET('Sanitation Data'!$I$31,0,10*ROW('Sanitation Data'!I103)))</f>
        <v/>
      </c>
      <c r="DN109" s="379" t="str">
        <f ca="1">+IF(OFFSET('Sanitation Data'!$I$32,0,10*ROW('Sanitation Data'!I103))="","",OFFSET('Sanitation Data'!$I$32,0,10*ROW('Sanitation Data'!I103)))</f>
        <v/>
      </c>
      <c r="DO109" s="379" t="str">
        <f ca="1">+IF(OFFSET('Hygiene Data'!$D$11,0,10*ROW('Hygiene Data'!D103))="","",OFFSET('Hygiene Data'!$D$11,0,10*ROW('Hygiene Data'!D103)))</f>
        <v/>
      </c>
      <c r="DP109" s="379" t="str">
        <f ca="1">+IF(OFFSET('Hygiene Data'!$D$12,0,10*ROW('Hygiene Data'!D103))="","",OFFSET('Hygiene Data'!$D$12,0,10*ROW('Hygiene Data'!D103)))</f>
        <v/>
      </c>
      <c r="DQ109" s="379" t="str">
        <f ca="1">+IF(OFFSET('Hygiene Data'!$D$13,0,10*ROW('Hygiene Data'!D103))="","",OFFSET('Hygiene Data'!$D$13,0,10*ROW('Hygiene Data'!D103)))</f>
        <v/>
      </c>
      <c r="DR109" s="379" t="str">
        <f ca="1">+IF(OFFSET('Hygiene Data'!$E$11,0,10*ROW('Hygiene Data'!E103))="","",OFFSET('Hygiene Data'!$E$11,0,10*ROW('Hygiene Data'!E103)))</f>
        <v/>
      </c>
      <c r="DS109" s="379" t="str">
        <f ca="1">+IF(OFFSET('Hygiene Data'!$E$12,0,10*ROW('Hygiene Data'!E103))="","",OFFSET('Hygiene Data'!$E$12,0,10*ROW('Hygiene Data'!E103)))</f>
        <v/>
      </c>
      <c r="DT109" s="379" t="str">
        <f ca="1">+IF(OFFSET('Hygiene Data'!$E$13,0,10*ROW('Hygiene Data'!E103))="","",OFFSET('Hygiene Data'!$E$13,0,10*ROW('Hygiene Data'!E103)))</f>
        <v/>
      </c>
      <c r="DU109" s="379" t="str">
        <f ca="1">+IF(OFFSET('Hygiene Data'!$F$11,0,10*ROW('Hygiene Data'!F103))="","",OFFSET('Hygiene Data'!$F$11,0,10*ROW('Hygiene Data'!F103)))</f>
        <v/>
      </c>
      <c r="DV109" s="379" t="str">
        <f ca="1">+IF(OFFSET('Hygiene Data'!$F$12,0,10*ROW('Hygiene Data'!F103))="","",OFFSET('Hygiene Data'!$F$12,0,10*ROW('Hygiene Data'!F103)))</f>
        <v/>
      </c>
      <c r="DW109" s="379" t="str">
        <f ca="1">+IF(OFFSET('Hygiene Data'!$F$13,0,10*ROW('Hygiene Data'!F103))="","",OFFSET('Hygiene Data'!$F$13,0,10*ROW('Hygiene Data'!F103)))</f>
        <v/>
      </c>
      <c r="DX109" s="379" t="str">
        <f ca="1">+IF(OFFSET('Hygiene Data'!$G$11,0,10*ROW('Hygiene Data'!G103))="","",OFFSET('Hygiene Data'!$G$11,0,10*ROW('Hygiene Data'!G103)))</f>
        <v/>
      </c>
      <c r="DY109" s="379" t="str">
        <f ca="1">+IF(OFFSET('Hygiene Data'!$G$12,0,10*ROW('Hygiene Data'!G103))="","",OFFSET('Hygiene Data'!$G$12,0,10*ROW('Hygiene Data'!G103)))</f>
        <v/>
      </c>
      <c r="DZ109" s="379" t="str">
        <f ca="1">+IF(OFFSET('Hygiene Data'!$G$13,0,10*ROW('Hygiene Data'!G103))="","",OFFSET('Hygiene Data'!$G$13,0,10*ROW('Hygiene Data'!G103)))</f>
        <v/>
      </c>
      <c r="EA109" s="379" t="str">
        <f ca="1">+IF(OFFSET('Hygiene Data'!$H$11,0,10*ROW('Hygiene Data'!H103))="","",OFFSET('Hygiene Data'!$H$11,0,10*ROW('Hygiene Data'!H103)))</f>
        <v/>
      </c>
      <c r="EB109" s="379" t="str">
        <f ca="1">+IF(OFFSET('Hygiene Data'!$H$12,0,10*ROW('Hygiene Data'!H103))="","",OFFSET('Hygiene Data'!$H$12,0,10*ROW('Hygiene Data'!H103)))</f>
        <v/>
      </c>
      <c r="EC109" s="379" t="str">
        <f ca="1">+IF(OFFSET('Hygiene Data'!$H$13,0,10*ROW('Hygiene Data'!H103))="","",OFFSET('Hygiene Data'!$H$13,0,10*ROW('Hygiene Data'!H103)))</f>
        <v/>
      </c>
      <c r="ED109" s="379" t="str">
        <f ca="1">+IF(OFFSET('Hygiene Data'!$I$11,0,10*ROW('Hygiene Data'!I103))="","",OFFSET('Hygiene Data'!$I$11,0,10*ROW('Hygiene Data'!I103)))</f>
        <v/>
      </c>
      <c r="EE109" s="379" t="str">
        <f ca="1">+IF(OFFSET('Hygiene Data'!$I$12,0,10*ROW('Hygiene Data'!I103))="","",OFFSET('Hygiene Data'!$I$12,0,10*ROW('Hygiene Data'!I103)))</f>
        <v/>
      </c>
      <c r="EF109" s="379" t="str">
        <f ca="1">+IF(OFFSET('Hygiene Data'!$I$13,0,10*ROW('Hygiene Data'!I103))="","",OFFSET('Hygiene Data'!$I$13,0,10*ROW('Hygiene Data'!I103)))</f>
        <v/>
      </c>
    </row>
    <row r="110" spans="1:136" x14ac:dyDescent="0.25">
      <c r="A110" s="488" t="str">
        <f ca="1">+IF(OFFSET('Water Data'!$B$2,0,10*ROW('Water Data'!E104))="","",OFFSET('Water Data'!$B$2,0,10*ROW('Water Data'!E104)))</f>
        <v/>
      </c>
      <c r="B110" s="48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5" t="str">
        <f t="shared" ca="1" si="1"/>
        <v/>
      </c>
      <c r="D110" s="51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9" t="str">
        <f ca="1">+IF(OFFSET('Water Data'!$D$27,0,10*ROW('Water Data'!D104))="","",OFFSET('Water Data'!$D$27,0,10*ROW('Water Data'!D104)))</f>
        <v/>
      </c>
      <c r="BT110" s="379" t="str">
        <f ca="1">+IF(OFFSET('Water Data'!$D$28,0,10*ROW('Water Data'!D104))="","",OFFSET('Water Data'!$D$28,0,10*ROW('Water Data'!D104)))</f>
        <v/>
      </c>
      <c r="BU110" s="379" t="str">
        <f ca="1">+IF(OFFSET('Water Data'!$D$29,0,10*ROW('Water Data'!D104))="","",OFFSET('Water Data'!$D$29,0,10*ROW('Water Data'!D104)))</f>
        <v/>
      </c>
      <c r="BV110" s="379" t="str">
        <f ca="1">+IF(OFFSET('Water Data'!$E$27,0,10*ROW('Water Data'!E104))="","",OFFSET('Water Data'!$E$27,0,10*ROW('Water Data'!E104)))</f>
        <v/>
      </c>
      <c r="BW110" s="379" t="str">
        <f ca="1">+IF(OFFSET('Water Data'!$E$28,0,10*ROW('Water Data'!E104))="","",OFFSET('Water Data'!$E$28,0,10*ROW('Water Data'!E104)))</f>
        <v/>
      </c>
      <c r="BX110" s="379" t="str">
        <f ca="1">+IF(OFFSET('Water Data'!$E$29,0,10*ROW('Water Data'!E104))="","",OFFSET('Water Data'!$E$29,0,10*ROW('Water Data'!E104)))</f>
        <v/>
      </c>
      <c r="BY110" s="379" t="str">
        <f ca="1">+IF(OFFSET('Water Data'!$F$27,0,10*ROW('Water Data'!F104))="","",OFFSET('Water Data'!$F$27,0,10*ROW('Water Data'!F104)))</f>
        <v/>
      </c>
      <c r="BZ110" s="379" t="str">
        <f ca="1">+IF(OFFSET('Water Data'!$F$28,0,10*ROW('Water Data'!F104))="","",OFFSET('Water Data'!$F$28,0,10*ROW('Water Data'!F104)))</f>
        <v/>
      </c>
      <c r="CA110" s="379" t="str">
        <f ca="1">+IF(OFFSET('Water Data'!$F$29,0,10*ROW('Water Data'!F104))="","",OFFSET('Water Data'!$F$29,0,10*ROW('Water Data'!F104)))</f>
        <v/>
      </c>
      <c r="CB110" s="379" t="str">
        <f ca="1">+IF(OFFSET('Water Data'!$G$27,0,10*ROW('Water Data'!G104))="","",OFFSET('Water Data'!$G$27,0,10*ROW('Water Data'!G104)))</f>
        <v/>
      </c>
      <c r="CC110" s="379" t="str">
        <f ca="1">+IF(OFFSET('Water Data'!$G$28,0,10*ROW('Water Data'!G104))="","",OFFSET('Water Data'!$G$28,0,10*ROW('Water Data'!G104)))</f>
        <v/>
      </c>
      <c r="CD110" s="379" t="str">
        <f ca="1">+IF(OFFSET('Water Data'!$G$29,0,10*ROW('Water Data'!G104))="","",OFFSET('Water Data'!$G$29,0,10*ROW('Water Data'!G104)))</f>
        <v/>
      </c>
      <c r="CE110" s="379" t="str">
        <f ca="1">+IF(OFFSET('Water Data'!$H$27,0,10*ROW('Water Data'!H104))="","",OFFSET('Water Data'!$H$27,0,10*ROW('Water Data'!H104)))</f>
        <v/>
      </c>
      <c r="CF110" s="379" t="str">
        <f ca="1">+IF(OFFSET('Water Data'!$H$28,0,10*ROW('Water Data'!H104))="","",OFFSET('Water Data'!$H$28,0,10*ROW('Water Data'!H104)))</f>
        <v/>
      </c>
      <c r="CG110" s="379" t="str">
        <f ca="1">+IF(OFFSET('Water Data'!$H$29,0,10*ROW('Water Data'!H104))="","",OFFSET('Water Data'!$H$29,0,10*ROW('Water Data'!H104)))</f>
        <v/>
      </c>
      <c r="CH110" s="379" t="str">
        <f ca="1">+IF(OFFSET('Water Data'!$I$27,0,10*ROW('Water Data'!I104))="","",OFFSET('Water Data'!$I$27,0,10*ROW('Water Data'!I104)))</f>
        <v/>
      </c>
      <c r="CI110" s="379" t="str">
        <f ca="1">+IF(OFFSET('Water Data'!$I$28,0,10*ROW('Water Data'!I104))="","",OFFSET('Water Data'!$I$28,0,10*ROW('Water Data'!I104)))</f>
        <v/>
      </c>
      <c r="CJ110" s="379" t="str">
        <f ca="1">+IF(OFFSET('Water Data'!$I$29,0,10*ROW('Water Data'!I104))="","",OFFSET('Water Data'!$I$29,0,10*ROW('Water Data'!I104)))</f>
        <v/>
      </c>
      <c r="CK110" s="379" t="str">
        <f ca="1">+IF(OFFSET('Sanitation Data'!$D$28,0,10*ROW('Sanitation Data'!D104))="","",OFFSET('Sanitation Data'!$D$28,0,10*ROW('Sanitation Data'!D104)))</f>
        <v/>
      </c>
      <c r="CL110" s="379" t="str">
        <f ca="1">+IF(OFFSET('Sanitation Data'!$D$29,0,10*ROW('Sanitation Data'!D104))="","",OFFSET('Sanitation Data'!$D$29,0,10*ROW('Sanitation Data'!D104)))</f>
        <v/>
      </c>
      <c r="CM110" s="379" t="str">
        <f ca="1">+IF(OFFSET('Sanitation Data'!$D$30,0,10*ROW('Sanitation Data'!D104))="","",OFFSET('Sanitation Data'!$D$30,0,10*ROW('Sanitation Data'!D104)))</f>
        <v/>
      </c>
      <c r="CN110" s="379" t="str">
        <f ca="1">+IF(OFFSET('Sanitation Data'!$D$31,0,10*ROW('Sanitation Data'!D104))="","",OFFSET('Sanitation Data'!$D$31,0,10*ROW('Sanitation Data'!D104)))</f>
        <v/>
      </c>
      <c r="CO110" s="379" t="str">
        <f ca="1">+IF(OFFSET('Sanitation Data'!$D$32,0,10*ROW('Sanitation Data'!D104))="","",OFFSET('Sanitation Data'!$D$32,0,10*ROW('Sanitation Data'!D104)))</f>
        <v/>
      </c>
      <c r="CP110" s="379" t="str">
        <f ca="1">+IF(OFFSET('Sanitation Data'!$E$28,0,10*ROW('Sanitation Data'!E104))="","",OFFSET('Sanitation Data'!$E$28,0,10*ROW('Sanitation Data'!E104)))</f>
        <v/>
      </c>
      <c r="CQ110" s="379" t="str">
        <f ca="1">+IF(OFFSET('Sanitation Data'!$E$29,0,10*ROW('Sanitation Data'!E104))="","",OFFSET('Sanitation Data'!$E$29,0,10*ROW('Sanitation Data'!E104)))</f>
        <v/>
      </c>
      <c r="CR110" s="379" t="str">
        <f ca="1">+IF(OFFSET('Sanitation Data'!$E$30,0,10*ROW('Sanitation Data'!E104))="","",OFFSET('Sanitation Data'!$E$30,0,10*ROW('Sanitation Data'!E104)))</f>
        <v/>
      </c>
      <c r="CS110" s="379" t="str">
        <f ca="1">+IF(OFFSET('Sanitation Data'!$E$31,0,10*ROW('Sanitation Data'!E104))="","",OFFSET('Sanitation Data'!$E$31,0,10*ROW('Sanitation Data'!E104)))</f>
        <v/>
      </c>
      <c r="CT110" s="379" t="str">
        <f ca="1">+IF(OFFSET('Sanitation Data'!$E$32,0,10*ROW('Sanitation Data'!E104))="","",OFFSET('Sanitation Data'!$E$32,0,10*ROW('Sanitation Data'!E104)))</f>
        <v/>
      </c>
      <c r="CU110" s="379" t="str">
        <f ca="1">+IF(OFFSET('Sanitation Data'!$F$28,0,10*ROW('Sanitation Data'!F104))="","",OFFSET('Sanitation Data'!$F$28,0,10*ROW('Sanitation Data'!F104)))</f>
        <v/>
      </c>
      <c r="CV110" s="379" t="str">
        <f ca="1">+IF(OFFSET('Sanitation Data'!$F$29,0,10*ROW('Sanitation Data'!F104))="","",OFFSET('Sanitation Data'!$F$29,0,10*ROW('Sanitation Data'!F104)))</f>
        <v/>
      </c>
      <c r="CW110" s="379" t="str">
        <f ca="1">+IF(OFFSET('Sanitation Data'!$F$30,0,10*ROW('Sanitation Data'!F104))="","",OFFSET('Sanitation Data'!$F$30,0,10*ROW('Sanitation Data'!F104)))</f>
        <v/>
      </c>
      <c r="CX110" s="379" t="str">
        <f ca="1">+IF(OFFSET('Sanitation Data'!$F$31,0,10*ROW('Sanitation Data'!F104))="","",OFFSET('Sanitation Data'!$F$31,0,10*ROW('Sanitation Data'!F104)))</f>
        <v/>
      </c>
      <c r="CY110" s="379" t="str">
        <f ca="1">+IF(OFFSET('Sanitation Data'!$F$32,0,10*ROW('Sanitation Data'!F104))="","",OFFSET('Sanitation Data'!$F$32,0,10*ROW('Sanitation Data'!F104)))</f>
        <v/>
      </c>
      <c r="CZ110" s="379" t="str">
        <f ca="1">+IF(OFFSET('Sanitation Data'!$G$28,0,10*ROW('Sanitation Data'!G104))="","",OFFSET('Sanitation Data'!$G$28,0,10*ROW('Sanitation Data'!G104)))</f>
        <v/>
      </c>
      <c r="DA110" s="379" t="str">
        <f ca="1">+IF(OFFSET('Sanitation Data'!$G$29,0,10*ROW('Sanitation Data'!G104))="","",OFFSET('Sanitation Data'!$G$29,0,10*ROW('Sanitation Data'!G104)))</f>
        <v/>
      </c>
      <c r="DB110" s="379" t="str">
        <f ca="1">+IF(OFFSET('Sanitation Data'!$G$30,0,10*ROW('Sanitation Data'!G104))="","",OFFSET('Sanitation Data'!$G$30,0,10*ROW('Sanitation Data'!G104)))</f>
        <v/>
      </c>
      <c r="DC110" s="379" t="str">
        <f ca="1">+IF(OFFSET('Sanitation Data'!$G$31,0,10*ROW('Sanitation Data'!G104))="","",OFFSET('Sanitation Data'!$G$31,0,10*ROW('Sanitation Data'!G104)))</f>
        <v/>
      </c>
      <c r="DD110" s="379" t="str">
        <f ca="1">+IF(OFFSET('Sanitation Data'!$G$32,0,10*ROW('Sanitation Data'!G104))="","",OFFSET('Sanitation Data'!$G$32,0,10*ROW('Sanitation Data'!G104)))</f>
        <v/>
      </c>
      <c r="DE110" s="379" t="str">
        <f ca="1">+IF(OFFSET('Sanitation Data'!$H$28,0,10*ROW('Sanitation Data'!H104))="","",OFFSET('Sanitation Data'!$H$28,0,10*ROW('Sanitation Data'!H104)))</f>
        <v/>
      </c>
      <c r="DF110" s="379" t="str">
        <f ca="1">+IF(OFFSET('Sanitation Data'!$H$29,0,10*ROW('Sanitation Data'!H104))="","",OFFSET('Sanitation Data'!$H$29,0,10*ROW('Sanitation Data'!H104)))</f>
        <v/>
      </c>
      <c r="DG110" s="379" t="str">
        <f ca="1">+IF(OFFSET('Sanitation Data'!$H$30,0,10*ROW('Sanitation Data'!H104))="","",OFFSET('Sanitation Data'!$H$30,0,10*ROW('Sanitation Data'!H104)))</f>
        <v/>
      </c>
      <c r="DH110" s="379" t="str">
        <f ca="1">+IF(OFFSET('Sanitation Data'!$H$31,0,10*ROW('Sanitation Data'!H104))="","",OFFSET('Sanitation Data'!$H$31,0,10*ROW('Sanitation Data'!H104)))</f>
        <v/>
      </c>
      <c r="DI110" s="379" t="str">
        <f ca="1">+IF(OFFSET('Sanitation Data'!$H$32,0,10*ROW('Sanitation Data'!H104))="","",OFFSET('Sanitation Data'!$H$32,0,10*ROW('Sanitation Data'!H104)))</f>
        <v/>
      </c>
      <c r="DJ110" s="379" t="str">
        <f ca="1">+IF(OFFSET('Sanitation Data'!$I$28,0,10*ROW('Sanitation Data'!I104))="","",OFFSET('Sanitation Data'!$I$28,0,10*ROW('Sanitation Data'!I104)))</f>
        <v/>
      </c>
      <c r="DK110" s="379" t="str">
        <f ca="1">+IF(OFFSET('Sanitation Data'!$I$29,0,10*ROW('Sanitation Data'!I104))="","",OFFSET('Sanitation Data'!$I$29,0,10*ROW('Sanitation Data'!I104)))</f>
        <v/>
      </c>
      <c r="DL110" s="379" t="str">
        <f ca="1">+IF(OFFSET('Sanitation Data'!$I$30,0,10*ROW('Sanitation Data'!I104))="","",OFFSET('Sanitation Data'!$I$30,0,10*ROW('Sanitation Data'!I104)))</f>
        <v/>
      </c>
      <c r="DM110" s="379" t="str">
        <f ca="1">+IF(OFFSET('Sanitation Data'!$I$31,0,10*ROW('Sanitation Data'!I104))="","",OFFSET('Sanitation Data'!$I$31,0,10*ROW('Sanitation Data'!I104)))</f>
        <v/>
      </c>
      <c r="DN110" s="379" t="str">
        <f ca="1">+IF(OFFSET('Sanitation Data'!$I$32,0,10*ROW('Sanitation Data'!I104))="","",OFFSET('Sanitation Data'!$I$32,0,10*ROW('Sanitation Data'!I104)))</f>
        <v/>
      </c>
      <c r="DO110" s="379" t="str">
        <f ca="1">+IF(OFFSET('Hygiene Data'!$D$11,0,10*ROW('Hygiene Data'!D104))="","",OFFSET('Hygiene Data'!$D$11,0,10*ROW('Hygiene Data'!D104)))</f>
        <v/>
      </c>
      <c r="DP110" s="379" t="str">
        <f ca="1">+IF(OFFSET('Hygiene Data'!$D$12,0,10*ROW('Hygiene Data'!D104))="","",OFFSET('Hygiene Data'!$D$12,0,10*ROW('Hygiene Data'!D104)))</f>
        <v/>
      </c>
      <c r="DQ110" s="379" t="str">
        <f ca="1">+IF(OFFSET('Hygiene Data'!$D$13,0,10*ROW('Hygiene Data'!D104))="","",OFFSET('Hygiene Data'!$D$13,0,10*ROW('Hygiene Data'!D104)))</f>
        <v/>
      </c>
      <c r="DR110" s="379" t="str">
        <f ca="1">+IF(OFFSET('Hygiene Data'!$E$11,0,10*ROW('Hygiene Data'!E104))="","",OFFSET('Hygiene Data'!$E$11,0,10*ROW('Hygiene Data'!E104)))</f>
        <v/>
      </c>
      <c r="DS110" s="379" t="str">
        <f ca="1">+IF(OFFSET('Hygiene Data'!$E$12,0,10*ROW('Hygiene Data'!E104))="","",OFFSET('Hygiene Data'!$E$12,0,10*ROW('Hygiene Data'!E104)))</f>
        <v/>
      </c>
      <c r="DT110" s="379" t="str">
        <f ca="1">+IF(OFFSET('Hygiene Data'!$E$13,0,10*ROW('Hygiene Data'!E104))="","",OFFSET('Hygiene Data'!$E$13,0,10*ROW('Hygiene Data'!E104)))</f>
        <v/>
      </c>
      <c r="DU110" s="379" t="str">
        <f ca="1">+IF(OFFSET('Hygiene Data'!$F$11,0,10*ROW('Hygiene Data'!F104))="","",OFFSET('Hygiene Data'!$F$11,0,10*ROW('Hygiene Data'!F104)))</f>
        <v/>
      </c>
      <c r="DV110" s="379" t="str">
        <f ca="1">+IF(OFFSET('Hygiene Data'!$F$12,0,10*ROW('Hygiene Data'!F104))="","",OFFSET('Hygiene Data'!$F$12,0,10*ROW('Hygiene Data'!F104)))</f>
        <v/>
      </c>
      <c r="DW110" s="379" t="str">
        <f ca="1">+IF(OFFSET('Hygiene Data'!$F$13,0,10*ROW('Hygiene Data'!F104))="","",OFFSET('Hygiene Data'!$F$13,0,10*ROW('Hygiene Data'!F104)))</f>
        <v/>
      </c>
      <c r="DX110" s="379" t="str">
        <f ca="1">+IF(OFFSET('Hygiene Data'!$G$11,0,10*ROW('Hygiene Data'!G104))="","",OFFSET('Hygiene Data'!$G$11,0,10*ROW('Hygiene Data'!G104)))</f>
        <v/>
      </c>
      <c r="DY110" s="379" t="str">
        <f ca="1">+IF(OFFSET('Hygiene Data'!$G$12,0,10*ROW('Hygiene Data'!G104))="","",OFFSET('Hygiene Data'!$G$12,0,10*ROW('Hygiene Data'!G104)))</f>
        <v/>
      </c>
      <c r="DZ110" s="379" t="str">
        <f ca="1">+IF(OFFSET('Hygiene Data'!$G$13,0,10*ROW('Hygiene Data'!G104))="","",OFFSET('Hygiene Data'!$G$13,0,10*ROW('Hygiene Data'!G104)))</f>
        <v/>
      </c>
      <c r="EA110" s="379" t="str">
        <f ca="1">+IF(OFFSET('Hygiene Data'!$H$11,0,10*ROW('Hygiene Data'!H104))="","",OFFSET('Hygiene Data'!$H$11,0,10*ROW('Hygiene Data'!H104)))</f>
        <v/>
      </c>
      <c r="EB110" s="379" t="str">
        <f ca="1">+IF(OFFSET('Hygiene Data'!$H$12,0,10*ROW('Hygiene Data'!H104))="","",OFFSET('Hygiene Data'!$H$12,0,10*ROW('Hygiene Data'!H104)))</f>
        <v/>
      </c>
      <c r="EC110" s="379" t="str">
        <f ca="1">+IF(OFFSET('Hygiene Data'!$H$13,0,10*ROW('Hygiene Data'!H104))="","",OFFSET('Hygiene Data'!$H$13,0,10*ROW('Hygiene Data'!H104)))</f>
        <v/>
      </c>
      <c r="ED110" s="379" t="str">
        <f ca="1">+IF(OFFSET('Hygiene Data'!$I$11,0,10*ROW('Hygiene Data'!I104))="","",OFFSET('Hygiene Data'!$I$11,0,10*ROW('Hygiene Data'!I104)))</f>
        <v/>
      </c>
      <c r="EE110" s="379" t="str">
        <f ca="1">+IF(OFFSET('Hygiene Data'!$I$12,0,10*ROW('Hygiene Data'!I104))="","",OFFSET('Hygiene Data'!$I$12,0,10*ROW('Hygiene Data'!I104)))</f>
        <v/>
      </c>
      <c r="EF110" s="379" t="str">
        <f ca="1">+IF(OFFSET('Hygiene Data'!$I$13,0,10*ROW('Hygiene Data'!I104))="","",OFFSET('Hygiene Data'!$I$13,0,10*ROW('Hygiene Data'!I104)))</f>
        <v/>
      </c>
    </row>
    <row r="111" spans="1:136" x14ac:dyDescent="0.25">
      <c r="A111" s="488" t="str">
        <f ca="1">+IF(OFFSET('Water Data'!$B$2,0,10*ROW('Water Data'!E105))="","",OFFSET('Water Data'!$B$2,0,10*ROW('Water Data'!E105)))</f>
        <v/>
      </c>
      <c r="B111" s="48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5" t="str">
        <f t="shared" ca="1" si="1"/>
        <v/>
      </c>
      <c r="D111" s="51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9" t="str">
        <f ca="1">+IF(OFFSET('Water Data'!$D$27,0,10*ROW('Water Data'!D105))="","",OFFSET('Water Data'!$D$27,0,10*ROW('Water Data'!D105)))</f>
        <v/>
      </c>
      <c r="BT111" s="379" t="str">
        <f ca="1">+IF(OFFSET('Water Data'!$D$28,0,10*ROW('Water Data'!D105))="","",OFFSET('Water Data'!$D$28,0,10*ROW('Water Data'!D105)))</f>
        <v/>
      </c>
      <c r="BU111" s="379" t="str">
        <f ca="1">+IF(OFFSET('Water Data'!$D$29,0,10*ROW('Water Data'!D105))="","",OFFSET('Water Data'!$D$29,0,10*ROW('Water Data'!D105)))</f>
        <v/>
      </c>
      <c r="BV111" s="379" t="str">
        <f ca="1">+IF(OFFSET('Water Data'!$E$27,0,10*ROW('Water Data'!E105))="","",OFFSET('Water Data'!$E$27,0,10*ROW('Water Data'!E105)))</f>
        <v/>
      </c>
      <c r="BW111" s="379" t="str">
        <f ca="1">+IF(OFFSET('Water Data'!$E$28,0,10*ROW('Water Data'!E105))="","",OFFSET('Water Data'!$E$28,0,10*ROW('Water Data'!E105)))</f>
        <v/>
      </c>
      <c r="BX111" s="379" t="str">
        <f ca="1">+IF(OFFSET('Water Data'!$E$29,0,10*ROW('Water Data'!E105))="","",OFFSET('Water Data'!$E$29,0,10*ROW('Water Data'!E105)))</f>
        <v/>
      </c>
      <c r="BY111" s="379" t="str">
        <f ca="1">+IF(OFFSET('Water Data'!$F$27,0,10*ROW('Water Data'!F105))="","",OFFSET('Water Data'!$F$27,0,10*ROW('Water Data'!F105)))</f>
        <v/>
      </c>
      <c r="BZ111" s="379" t="str">
        <f ca="1">+IF(OFFSET('Water Data'!$F$28,0,10*ROW('Water Data'!F105))="","",OFFSET('Water Data'!$F$28,0,10*ROW('Water Data'!F105)))</f>
        <v/>
      </c>
      <c r="CA111" s="379" t="str">
        <f ca="1">+IF(OFFSET('Water Data'!$F$29,0,10*ROW('Water Data'!F105))="","",OFFSET('Water Data'!$F$29,0,10*ROW('Water Data'!F105)))</f>
        <v/>
      </c>
      <c r="CB111" s="379" t="str">
        <f ca="1">+IF(OFFSET('Water Data'!$G$27,0,10*ROW('Water Data'!G105))="","",OFFSET('Water Data'!$G$27,0,10*ROW('Water Data'!G105)))</f>
        <v/>
      </c>
      <c r="CC111" s="379" t="str">
        <f ca="1">+IF(OFFSET('Water Data'!$G$28,0,10*ROW('Water Data'!G105))="","",OFFSET('Water Data'!$G$28,0,10*ROW('Water Data'!G105)))</f>
        <v/>
      </c>
      <c r="CD111" s="379" t="str">
        <f ca="1">+IF(OFFSET('Water Data'!$G$29,0,10*ROW('Water Data'!G105))="","",OFFSET('Water Data'!$G$29,0,10*ROW('Water Data'!G105)))</f>
        <v/>
      </c>
      <c r="CE111" s="379" t="str">
        <f ca="1">+IF(OFFSET('Water Data'!$H$27,0,10*ROW('Water Data'!H105))="","",OFFSET('Water Data'!$H$27,0,10*ROW('Water Data'!H105)))</f>
        <v/>
      </c>
      <c r="CF111" s="379" t="str">
        <f ca="1">+IF(OFFSET('Water Data'!$H$28,0,10*ROW('Water Data'!H105))="","",OFFSET('Water Data'!$H$28,0,10*ROW('Water Data'!H105)))</f>
        <v/>
      </c>
      <c r="CG111" s="379" t="str">
        <f ca="1">+IF(OFFSET('Water Data'!$H$29,0,10*ROW('Water Data'!H105))="","",OFFSET('Water Data'!$H$29,0,10*ROW('Water Data'!H105)))</f>
        <v/>
      </c>
      <c r="CH111" s="379" t="str">
        <f ca="1">+IF(OFFSET('Water Data'!$I$27,0,10*ROW('Water Data'!I105))="","",OFFSET('Water Data'!$I$27,0,10*ROW('Water Data'!I105)))</f>
        <v/>
      </c>
      <c r="CI111" s="379" t="str">
        <f ca="1">+IF(OFFSET('Water Data'!$I$28,0,10*ROW('Water Data'!I105))="","",OFFSET('Water Data'!$I$28,0,10*ROW('Water Data'!I105)))</f>
        <v/>
      </c>
      <c r="CJ111" s="379" t="str">
        <f ca="1">+IF(OFFSET('Water Data'!$I$29,0,10*ROW('Water Data'!I105))="","",OFFSET('Water Data'!$I$29,0,10*ROW('Water Data'!I105)))</f>
        <v/>
      </c>
      <c r="CK111" s="379" t="str">
        <f ca="1">+IF(OFFSET('Sanitation Data'!$D$28,0,10*ROW('Sanitation Data'!D105))="","",OFFSET('Sanitation Data'!$D$28,0,10*ROW('Sanitation Data'!D105)))</f>
        <v/>
      </c>
      <c r="CL111" s="379" t="str">
        <f ca="1">+IF(OFFSET('Sanitation Data'!$D$29,0,10*ROW('Sanitation Data'!D105))="","",OFFSET('Sanitation Data'!$D$29,0,10*ROW('Sanitation Data'!D105)))</f>
        <v/>
      </c>
      <c r="CM111" s="379" t="str">
        <f ca="1">+IF(OFFSET('Sanitation Data'!$D$30,0,10*ROW('Sanitation Data'!D105))="","",OFFSET('Sanitation Data'!$D$30,0,10*ROW('Sanitation Data'!D105)))</f>
        <v/>
      </c>
      <c r="CN111" s="379" t="str">
        <f ca="1">+IF(OFFSET('Sanitation Data'!$D$31,0,10*ROW('Sanitation Data'!D105))="","",OFFSET('Sanitation Data'!$D$31,0,10*ROW('Sanitation Data'!D105)))</f>
        <v/>
      </c>
      <c r="CO111" s="379" t="str">
        <f ca="1">+IF(OFFSET('Sanitation Data'!$D$32,0,10*ROW('Sanitation Data'!D105))="","",OFFSET('Sanitation Data'!$D$32,0,10*ROW('Sanitation Data'!D105)))</f>
        <v/>
      </c>
      <c r="CP111" s="379" t="str">
        <f ca="1">+IF(OFFSET('Sanitation Data'!$E$28,0,10*ROW('Sanitation Data'!E105))="","",OFFSET('Sanitation Data'!$E$28,0,10*ROW('Sanitation Data'!E105)))</f>
        <v/>
      </c>
      <c r="CQ111" s="379" t="str">
        <f ca="1">+IF(OFFSET('Sanitation Data'!$E$29,0,10*ROW('Sanitation Data'!E105))="","",OFFSET('Sanitation Data'!$E$29,0,10*ROW('Sanitation Data'!E105)))</f>
        <v/>
      </c>
      <c r="CR111" s="379" t="str">
        <f ca="1">+IF(OFFSET('Sanitation Data'!$E$30,0,10*ROW('Sanitation Data'!E105))="","",OFFSET('Sanitation Data'!$E$30,0,10*ROW('Sanitation Data'!E105)))</f>
        <v/>
      </c>
      <c r="CS111" s="379" t="str">
        <f ca="1">+IF(OFFSET('Sanitation Data'!$E$31,0,10*ROW('Sanitation Data'!E105))="","",OFFSET('Sanitation Data'!$E$31,0,10*ROW('Sanitation Data'!E105)))</f>
        <v/>
      </c>
      <c r="CT111" s="379" t="str">
        <f ca="1">+IF(OFFSET('Sanitation Data'!$E$32,0,10*ROW('Sanitation Data'!E105))="","",OFFSET('Sanitation Data'!$E$32,0,10*ROW('Sanitation Data'!E105)))</f>
        <v/>
      </c>
      <c r="CU111" s="379" t="str">
        <f ca="1">+IF(OFFSET('Sanitation Data'!$F$28,0,10*ROW('Sanitation Data'!F105))="","",OFFSET('Sanitation Data'!$F$28,0,10*ROW('Sanitation Data'!F105)))</f>
        <v/>
      </c>
      <c r="CV111" s="379" t="str">
        <f ca="1">+IF(OFFSET('Sanitation Data'!$F$29,0,10*ROW('Sanitation Data'!F105))="","",OFFSET('Sanitation Data'!$F$29,0,10*ROW('Sanitation Data'!F105)))</f>
        <v/>
      </c>
      <c r="CW111" s="379" t="str">
        <f ca="1">+IF(OFFSET('Sanitation Data'!$F$30,0,10*ROW('Sanitation Data'!F105))="","",OFFSET('Sanitation Data'!$F$30,0,10*ROW('Sanitation Data'!F105)))</f>
        <v/>
      </c>
      <c r="CX111" s="379" t="str">
        <f ca="1">+IF(OFFSET('Sanitation Data'!$F$31,0,10*ROW('Sanitation Data'!F105))="","",OFFSET('Sanitation Data'!$F$31,0,10*ROW('Sanitation Data'!F105)))</f>
        <v/>
      </c>
      <c r="CY111" s="379" t="str">
        <f ca="1">+IF(OFFSET('Sanitation Data'!$F$32,0,10*ROW('Sanitation Data'!F105))="","",OFFSET('Sanitation Data'!$F$32,0,10*ROW('Sanitation Data'!F105)))</f>
        <v/>
      </c>
      <c r="CZ111" s="379" t="str">
        <f ca="1">+IF(OFFSET('Sanitation Data'!$G$28,0,10*ROW('Sanitation Data'!G105))="","",OFFSET('Sanitation Data'!$G$28,0,10*ROW('Sanitation Data'!G105)))</f>
        <v/>
      </c>
      <c r="DA111" s="379" t="str">
        <f ca="1">+IF(OFFSET('Sanitation Data'!$G$29,0,10*ROW('Sanitation Data'!G105))="","",OFFSET('Sanitation Data'!$G$29,0,10*ROW('Sanitation Data'!G105)))</f>
        <v/>
      </c>
      <c r="DB111" s="379" t="str">
        <f ca="1">+IF(OFFSET('Sanitation Data'!$G$30,0,10*ROW('Sanitation Data'!G105))="","",OFFSET('Sanitation Data'!$G$30,0,10*ROW('Sanitation Data'!G105)))</f>
        <v/>
      </c>
      <c r="DC111" s="379" t="str">
        <f ca="1">+IF(OFFSET('Sanitation Data'!$G$31,0,10*ROW('Sanitation Data'!G105))="","",OFFSET('Sanitation Data'!$G$31,0,10*ROW('Sanitation Data'!G105)))</f>
        <v/>
      </c>
      <c r="DD111" s="379" t="str">
        <f ca="1">+IF(OFFSET('Sanitation Data'!$G$32,0,10*ROW('Sanitation Data'!G105))="","",OFFSET('Sanitation Data'!$G$32,0,10*ROW('Sanitation Data'!G105)))</f>
        <v/>
      </c>
      <c r="DE111" s="379" t="str">
        <f ca="1">+IF(OFFSET('Sanitation Data'!$H$28,0,10*ROW('Sanitation Data'!H105))="","",OFFSET('Sanitation Data'!$H$28,0,10*ROW('Sanitation Data'!H105)))</f>
        <v/>
      </c>
      <c r="DF111" s="379" t="str">
        <f ca="1">+IF(OFFSET('Sanitation Data'!$H$29,0,10*ROW('Sanitation Data'!H105))="","",OFFSET('Sanitation Data'!$H$29,0,10*ROW('Sanitation Data'!H105)))</f>
        <v/>
      </c>
      <c r="DG111" s="379" t="str">
        <f ca="1">+IF(OFFSET('Sanitation Data'!$H$30,0,10*ROW('Sanitation Data'!H105))="","",OFFSET('Sanitation Data'!$H$30,0,10*ROW('Sanitation Data'!H105)))</f>
        <v/>
      </c>
      <c r="DH111" s="379" t="str">
        <f ca="1">+IF(OFFSET('Sanitation Data'!$H$31,0,10*ROW('Sanitation Data'!H105))="","",OFFSET('Sanitation Data'!$H$31,0,10*ROW('Sanitation Data'!H105)))</f>
        <v/>
      </c>
      <c r="DI111" s="379" t="str">
        <f ca="1">+IF(OFFSET('Sanitation Data'!$H$32,0,10*ROW('Sanitation Data'!H105))="","",OFFSET('Sanitation Data'!$H$32,0,10*ROW('Sanitation Data'!H105)))</f>
        <v/>
      </c>
      <c r="DJ111" s="379" t="str">
        <f ca="1">+IF(OFFSET('Sanitation Data'!$I$28,0,10*ROW('Sanitation Data'!I105))="","",OFFSET('Sanitation Data'!$I$28,0,10*ROW('Sanitation Data'!I105)))</f>
        <v/>
      </c>
      <c r="DK111" s="379" t="str">
        <f ca="1">+IF(OFFSET('Sanitation Data'!$I$29,0,10*ROW('Sanitation Data'!I105))="","",OFFSET('Sanitation Data'!$I$29,0,10*ROW('Sanitation Data'!I105)))</f>
        <v/>
      </c>
      <c r="DL111" s="379" t="str">
        <f ca="1">+IF(OFFSET('Sanitation Data'!$I$30,0,10*ROW('Sanitation Data'!I105))="","",OFFSET('Sanitation Data'!$I$30,0,10*ROW('Sanitation Data'!I105)))</f>
        <v/>
      </c>
      <c r="DM111" s="379" t="str">
        <f ca="1">+IF(OFFSET('Sanitation Data'!$I$31,0,10*ROW('Sanitation Data'!I105))="","",OFFSET('Sanitation Data'!$I$31,0,10*ROW('Sanitation Data'!I105)))</f>
        <v/>
      </c>
      <c r="DN111" s="379" t="str">
        <f ca="1">+IF(OFFSET('Sanitation Data'!$I$32,0,10*ROW('Sanitation Data'!I105))="","",OFFSET('Sanitation Data'!$I$32,0,10*ROW('Sanitation Data'!I105)))</f>
        <v/>
      </c>
      <c r="DO111" s="379" t="str">
        <f ca="1">+IF(OFFSET('Hygiene Data'!$D$11,0,10*ROW('Hygiene Data'!D105))="","",OFFSET('Hygiene Data'!$D$11,0,10*ROW('Hygiene Data'!D105)))</f>
        <v/>
      </c>
      <c r="DP111" s="379" t="str">
        <f ca="1">+IF(OFFSET('Hygiene Data'!$D$12,0,10*ROW('Hygiene Data'!D105))="","",OFFSET('Hygiene Data'!$D$12,0,10*ROW('Hygiene Data'!D105)))</f>
        <v/>
      </c>
      <c r="DQ111" s="379" t="str">
        <f ca="1">+IF(OFFSET('Hygiene Data'!$D$13,0,10*ROW('Hygiene Data'!D105))="","",OFFSET('Hygiene Data'!$D$13,0,10*ROW('Hygiene Data'!D105)))</f>
        <v/>
      </c>
      <c r="DR111" s="379" t="str">
        <f ca="1">+IF(OFFSET('Hygiene Data'!$E$11,0,10*ROW('Hygiene Data'!E105))="","",OFFSET('Hygiene Data'!$E$11,0,10*ROW('Hygiene Data'!E105)))</f>
        <v/>
      </c>
      <c r="DS111" s="379" t="str">
        <f ca="1">+IF(OFFSET('Hygiene Data'!$E$12,0,10*ROW('Hygiene Data'!E105))="","",OFFSET('Hygiene Data'!$E$12,0,10*ROW('Hygiene Data'!E105)))</f>
        <v/>
      </c>
      <c r="DT111" s="379" t="str">
        <f ca="1">+IF(OFFSET('Hygiene Data'!$E$13,0,10*ROW('Hygiene Data'!E105))="","",OFFSET('Hygiene Data'!$E$13,0,10*ROW('Hygiene Data'!E105)))</f>
        <v/>
      </c>
      <c r="DU111" s="379" t="str">
        <f ca="1">+IF(OFFSET('Hygiene Data'!$F$11,0,10*ROW('Hygiene Data'!F105))="","",OFFSET('Hygiene Data'!$F$11,0,10*ROW('Hygiene Data'!F105)))</f>
        <v/>
      </c>
      <c r="DV111" s="379" t="str">
        <f ca="1">+IF(OFFSET('Hygiene Data'!$F$12,0,10*ROW('Hygiene Data'!F105))="","",OFFSET('Hygiene Data'!$F$12,0,10*ROW('Hygiene Data'!F105)))</f>
        <v/>
      </c>
      <c r="DW111" s="379" t="str">
        <f ca="1">+IF(OFFSET('Hygiene Data'!$F$13,0,10*ROW('Hygiene Data'!F105))="","",OFFSET('Hygiene Data'!$F$13,0,10*ROW('Hygiene Data'!F105)))</f>
        <v/>
      </c>
      <c r="DX111" s="379" t="str">
        <f ca="1">+IF(OFFSET('Hygiene Data'!$G$11,0,10*ROW('Hygiene Data'!G105))="","",OFFSET('Hygiene Data'!$G$11,0,10*ROW('Hygiene Data'!G105)))</f>
        <v/>
      </c>
      <c r="DY111" s="379" t="str">
        <f ca="1">+IF(OFFSET('Hygiene Data'!$G$12,0,10*ROW('Hygiene Data'!G105))="","",OFFSET('Hygiene Data'!$G$12,0,10*ROW('Hygiene Data'!G105)))</f>
        <v/>
      </c>
      <c r="DZ111" s="379" t="str">
        <f ca="1">+IF(OFFSET('Hygiene Data'!$G$13,0,10*ROW('Hygiene Data'!G105))="","",OFFSET('Hygiene Data'!$G$13,0,10*ROW('Hygiene Data'!G105)))</f>
        <v/>
      </c>
      <c r="EA111" s="379" t="str">
        <f ca="1">+IF(OFFSET('Hygiene Data'!$H$11,0,10*ROW('Hygiene Data'!H105))="","",OFFSET('Hygiene Data'!$H$11,0,10*ROW('Hygiene Data'!H105)))</f>
        <v/>
      </c>
      <c r="EB111" s="379" t="str">
        <f ca="1">+IF(OFFSET('Hygiene Data'!$H$12,0,10*ROW('Hygiene Data'!H105))="","",OFFSET('Hygiene Data'!$H$12,0,10*ROW('Hygiene Data'!H105)))</f>
        <v/>
      </c>
      <c r="EC111" s="379" t="str">
        <f ca="1">+IF(OFFSET('Hygiene Data'!$H$13,0,10*ROW('Hygiene Data'!H105))="","",OFFSET('Hygiene Data'!$H$13,0,10*ROW('Hygiene Data'!H105)))</f>
        <v/>
      </c>
      <c r="ED111" s="379" t="str">
        <f ca="1">+IF(OFFSET('Hygiene Data'!$I$11,0,10*ROW('Hygiene Data'!I105))="","",OFFSET('Hygiene Data'!$I$11,0,10*ROW('Hygiene Data'!I105)))</f>
        <v/>
      </c>
      <c r="EE111" s="379" t="str">
        <f ca="1">+IF(OFFSET('Hygiene Data'!$I$12,0,10*ROW('Hygiene Data'!I105))="","",OFFSET('Hygiene Data'!$I$12,0,10*ROW('Hygiene Data'!I105)))</f>
        <v/>
      </c>
      <c r="EF111" s="379" t="str">
        <f ca="1">+IF(OFFSET('Hygiene Data'!$I$13,0,10*ROW('Hygiene Data'!I105))="","",OFFSET('Hygiene Data'!$I$13,0,10*ROW('Hygiene Data'!I105)))</f>
        <v/>
      </c>
    </row>
    <row r="112" spans="1:136" x14ac:dyDescent="0.25">
      <c r="A112" s="488" t="str">
        <f ca="1">+IF(OFFSET('Water Data'!$B$2,0,10*ROW('Water Data'!E106))="","",OFFSET('Water Data'!$B$2,0,10*ROW('Water Data'!E106)))</f>
        <v/>
      </c>
      <c r="B112" s="48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5" t="str">
        <f t="shared" ca="1" si="1"/>
        <v/>
      </c>
      <c r="D112" s="51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9" t="str">
        <f ca="1">+IF(OFFSET('Water Data'!$D$27,0,10*ROW('Water Data'!D106))="","",OFFSET('Water Data'!$D$27,0,10*ROW('Water Data'!D106)))</f>
        <v/>
      </c>
      <c r="BT112" s="379" t="str">
        <f ca="1">+IF(OFFSET('Water Data'!$D$28,0,10*ROW('Water Data'!D106))="","",OFFSET('Water Data'!$D$28,0,10*ROW('Water Data'!D106)))</f>
        <v/>
      </c>
      <c r="BU112" s="379" t="str">
        <f ca="1">+IF(OFFSET('Water Data'!$D$29,0,10*ROW('Water Data'!D106))="","",OFFSET('Water Data'!$D$29,0,10*ROW('Water Data'!D106)))</f>
        <v/>
      </c>
      <c r="BV112" s="379" t="str">
        <f ca="1">+IF(OFFSET('Water Data'!$E$27,0,10*ROW('Water Data'!E106))="","",OFFSET('Water Data'!$E$27,0,10*ROW('Water Data'!E106)))</f>
        <v/>
      </c>
      <c r="BW112" s="379" t="str">
        <f ca="1">+IF(OFFSET('Water Data'!$E$28,0,10*ROW('Water Data'!E106))="","",OFFSET('Water Data'!$E$28,0,10*ROW('Water Data'!E106)))</f>
        <v/>
      </c>
      <c r="BX112" s="379" t="str">
        <f ca="1">+IF(OFFSET('Water Data'!$E$29,0,10*ROW('Water Data'!E106))="","",OFFSET('Water Data'!$E$29,0,10*ROW('Water Data'!E106)))</f>
        <v/>
      </c>
      <c r="BY112" s="379" t="str">
        <f ca="1">+IF(OFFSET('Water Data'!$F$27,0,10*ROW('Water Data'!F106))="","",OFFSET('Water Data'!$F$27,0,10*ROW('Water Data'!F106)))</f>
        <v/>
      </c>
      <c r="BZ112" s="379" t="str">
        <f ca="1">+IF(OFFSET('Water Data'!$F$28,0,10*ROW('Water Data'!F106))="","",OFFSET('Water Data'!$F$28,0,10*ROW('Water Data'!F106)))</f>
        <v/>
      </c>
      <c r="CA112" s="379" t="str">
        <f ca="1">+IF(OFFSET('Water Data'!$F$29,0,10*ROW('Water Data'!F106))="","",OFFSET('Water Data'!$F$29,0,10*ROW('Water Data'!F106)))</f>
        <v/>
      </c>
      <c r="CB112" s="379" t="str">
        <f ca="1">+IF(OFFSET('Water Data'!$G$27,0,10*ROW('Water Data'!G106))="","",OFFSET('Water Data'!$G$27,0,10*ROW('Water Data'!G106)))</f>
        <v/>
      </c>
      <c r="CC112" s="379" t="str">
        <f ca="1">+IF(OFFSET('Water Data'!$G$28,0,10*ROW('Water Data'!G106))="","",OFFSET('Water Data'!$G$28,0,10*ROW('Water Data'!G106)))</f>
        <v/>
      </c>
      <c r="CD112" s="379" t="str">
        <f ca="1">+IF(OFFSET('Water Data'!$G$29,0,10*ROW('Water Data'!G106))="","",OFFSET('Water Data'!$G$29,0,10*ROW('Water Data'!G106)))</f>
        <v/>
      </c>
      <c r="CE112" s="379" t="str">
        <f ca="1">+IF(OFFSET('Water Data'!$H$27,0,10*ROW('Water Data'!H106))="","",OFFSET('Water Data'!$H$27,0,10*ROW('Water Data'!H106)))</f>
        <v/>
      </c>
      <c r="CF112" s="379" t="str">
        <f ca="1">+IF(OFFSET('Water Data'!$H$28,0,10*ROW('Water Data'!H106))="","",OFFSET('Water Data'!$H$28,0,10*ROW('Water Data'!H106)))</f>
        <v/>
      </c>
      <c r="CG112" s="379" t="str">
        <f ca="1">+IF(OFFSET('Water Data'!$H$29,0,10*ROW('Water Data'!H106))="","",OFFSET('Water Data'!$H$29,0,10*ROW('Water Data'!H106)))</f>
        <v/>
      </c>
      <c r="CH112" s="379" t="str">
        <f ca="1">+IF(OFFSET('Water Data'!$I$27,0,10*ROW('Water Data'!I106))="","",OFFSET('Water Data'!$I$27,0,10*ROW('Water Data'!I106)))</f>
        <v/>
      </c>
      <c r="CI112" s="379" t="str">
        <f ca="1">+IF(OFFSET('Water Data'!$I$28,0,10*ROW('Water Data'!I106))="","",OFFSET('Water Data'!$I$28,0,10*ROW('Water Data'!I106)))</f>
        <v/>
      </c>
      <c r="CJ112" s="379" t="str">
        <f ca="1">+IF(OFFSET('Water Data'!$I$29,0,10*ROW('Water Data'!I106))="","",OFFSET('Water Data'!$I$29,0,10*ROW('Water Data'!I106)))</f>
        <v/>
      </c>
      <c r="CK112" s="379" t="str">
        <f ca="1">+IF(OFFSET('Sanitation Data'!$D$28,0,10*ROW('Sanitation Data'!D106))="","",OFFSET('Sanitation Data'!$D$28,0,10*ROW('Sanitation Data'!D106)))</f>
        <v/>
      </c>
      <c r="CL112" s="379" t="str">
        <f ca="1">+IF(OFFSET('Sanitation Data'!$D$29,0,10*ROW('Sanitation Data'!D106))="","",OFFSET('Sanitation Data'!$D$29,0,10*ROW('Sanitation Data'!D106)))</f>
        <v/>
      </c>
      <c r="CM112" s="379" t="str">
        <f ca="1">+IF(OFFSET('Sanitation Data'!$D$30,0,10*ROW('Sanitation Data'!D106))="","",OFFSET('Sanitation Data'!$D$30,0,10*ROW('Sanitation Data'!D106)))</f>
        <v/>
      </c>
      <c r="CN112" s="379" t="str">
        <f ca="1">+IF(OFFSET('Sanitation Data'!$D$31,0,10*ROW('Sanitation Data'!D106))="","",OFFSET('Sanitation Data'!$D$31,0,10*ROW('Sanitation Data'!D106)))</f>
        <v/>
      </c>
      <c r="CO112" s="379" t="str">
        <f ca="1">+IF(OFFSET('Sanitation Data'!$D$32,0,10*ROW('Sanitation Data'!D106))="","",OFFSET('Sanitation Data'!$D$32,0,10*ROW('Sanitation Data'!D106)))</f>
        <v/>
      </c>
      <c r="CP112" s="379" t="str">
        <f ca="1">+IF(OFFSET('Sanitation Data'!$E$28,0,10*ROW('Sanitation Data'!E106))="","",OFFSET('Sanitation Data'!$E$28,0,10*ROW('Sanitation Data'!E106)))</f>
        <v/>
      </c>
      <c r="CQ112" s="379" t="str">
        <f ca="1">+IF(OFFSET('Sanitation Data'!$E$29,0,10*ROW('Sanitation Data'!E106))="","",OFFSET('Sanitation Data'!$E$29,0,10*ROW('Sanitation Data'!E106)))</f>
        <v/>
      </c>
      <c r="CR112" s="379" t="str">
        <f ca="1">+IF(OFFSET('Sanitation Data'!$E$30,0,10*ROW('Sanitation Data'!E106))="","",OFFSET('Sanitation Data'!$E$30,0,10*ROW('Sanitation Data'!E106)))</f>
        <v/>
      </c>
      <c r="CS112" s="379" t="str">
        <f ca="1">+IF(OFFSET('Sanitation Data'!$E$31,0,10*ROW('Sanitation Data'!E106))="","",OFFSET('Sanitation Data'!$E$31,0,10*ROW('Sanitation Data'!E106)))</f>
        <v/>
      </c>
      <c r="CT112" s="379" t="str">
        <f ca="1">+IF(OFFSET('Sanitation Data'!$E$32,0,10*ROW('Sanitation Data'!E106))="","",OFFSET('Sanitation Data'!$E$32,0,10*ROW('Sanitation Data'!E106)))</f>
        <v/>
      </c>
      <c r="CU112" s="379" t="str">
        <f ca="1">+IF(OFFSET('Sanitation Data'!$F$28,0,10*ROW('Sanitation Data'!F106))="","",OFFSET('Sanitation Data'!$F$28,0,10*ROW('Sanitation Data'!F106)))</f>
        <v/>
      </c>
      <c r="CV112" s="379" t="str">
        <f ca="1">+IF(OFFSET('Sanitation Data'!$F$29,0,10*ROW('Sanitation Data'!F106))="","",OFFSET('Sanitation Data'!$F$29,0,10*ROW('Sanitation Data'!F106)))</f>
        <v/>
      </c>
      <c r="CW112" s="379" t="str">
        <f ca="1">+IF(OFFSET('Sanitation Data'!$F$30,0,10*ROW('Sanitation Data'!F106))="","",OFFSET('Sanitation Data'!$F$30,0,10*ROW('Sanitation Data'!F106)))</f>
        <v/>
      </c>
      <c r="CX112" s="379" t="str">
        <f ca="1">+IF(OFFSET('Sanitation Data'!$F$31,0,10*ROW('Sanitation Data'!F106))="","",OFFSET('Sanitation Data'!$F$31,0,10*ROW('Sanitation Data'!F106)))</f>
        <v/>
      </c>
      <c r="CY112" s="379" t="str">
        <f ca="1">+IF(OFFSET('Sanitation Data'!$F$32,0,10*ROW('Sanitation Data'!F106))="","",OFFSET('Sanitation Data'!$F$32,0,10*ROW('Sanitation Data'!F106)))</f>
        <v/>
      </c>
      <c r="CZ112" s="379" t="str">
        <f ca="1">+IF(OFFSET('Sanitation Data'!$G$28,0,10*ROW('Sanitation Data'!G106))="","",OFFSET('Sanitation Data'!$G$28,0,10*ROW('Sanitation Data'!G106)))</f>
        <v/>
      </c>
      <c r="DA112" s="379" t="str">
        <f ca="1">+IF(OFFSET('Sanitation Data'!$G$29,0,10*ROW('Sanitation Data'!G106))="","",OFFSET('Sanitation Data'!$G$29,0,10*ROW('Sanitation Data'!G106)))</f>
        <v/>
      </c>
      <c r="DB112" s="379" t="str">
        <f ca="1">+IF(OFFSET('Sanitation Data'!$G$30,0,10*ROW('Sanitation Data'!G106))="","",OFFSET('Sanitation Data'!$G$30,0,10*ROW('Sanitation Data'!G106)))</f>
        <v/>
      </c>
      <c r="DC112" s="379" t="str">
        <f ca="1">+IF(OFFSET('Sanitation Data'!$G$31,0,10*ROW('Sanitation Data'!G106))="","",OFFSET('Sanitation Data'!$G$31,0,10*ROW('Sanitation Data'!G106)))</f>
        <v/>
      </c>
      <c r="DD112" s="379" t="str">
        <f ca="1">+IF(OFFSET('Sanitation Data'!$G$32,0,10*ROW('Sanitation Data'!G106))="","",OFFSET('Sanitation Data'!$G$32,0,10*ROW('Sanitation Data'!G106)))</f>
        <v/>
      </c>
      <c r="DE112" s="379" t="str">
        <f ca="1">+IF(OFFSET('Sanitation Data'!$H$28,0,10*ROW('Sanitation Data'!H106))="","",OFFSET('Sanitation Data'!$H$28,0,10*ROW('Sanitation Data'!H106)))</f>
        <v/>
      </c>
      <c r="DF112" s="379" t="str">
        <f ca="1">+IF(OFFSET('Sanitation Data'!$H$29,0,10*ROW('Sanitation Data'!H106))="","",OFFSET('Sanitation Data'!$H$29,0,10*ROW('Sanitation Data'!H106)))</f>
        <v/>
      </c>
      <c r="DG112" s="379" t="str">
        <f ca="1">+IF(OFFSET('Sanitation Data'!$H$30,0,10*ROW('Sanitation Data'!H106))="","",OFFSET('Sanitation Data'!$H$30,0,10*ROW('Sanitation Data'!H106)))</f>
        <v/>
      </c>
      <c r="DH112" s="379" t="str">
        <f ca="1">+IF(OFFSET('Sanitation Data'!$H$31,0,10*ROW('Sanitation Data'!H106))="","",OFFSET('Sanitation Data'!$H$31,0,10*ROW('Sanitation Data'!H106)))</f>
        <v/>
      </c>
      <c r="DI112" s="379" t="str">
        <f ca="1">+IF(OFFSET('Sanitation Data'!$H$32,0,10*ROW('Sanitation Data'!H106))="","",OFFSET('Sanitation Data'!$H$32,0,10*ROW('Sanitation Data'!H106)))</f>
        <v/>
      </c>
      <c r="DJ112" s="379" t="str">
        <f ca="1">+IF(OFFSET('Sanitation Data'!$I$28,0,10*ROW('Sanitation Data'!I106))="","",OFFSET('Sanitation Data'!$I$28,0,10*ROW('Sanitation Data'!I106)))</f>
        <v/>
      </c>
      <c r="DK112" s="379" t="str">
        <f ca="1">+IF(OFFSET('Sanitation Data'!$I$29,0,10*ROW('Sanitation Data'!I106))="","",OFFSET('Sanitation Data'!$I$29,0,10*ROW('Sanitation Data'!I106)))</f>
        <v/>
      </c>
      <c r="DL112" s="379" t="str">
        <f ca="1">+IF(OFFSET('Sanitation Data'!$I$30,0,10*ROW('Sanitation Data'!I106))="","",OFFSET('Sanitation Data'!$I$30,0,10*ROW('Sanitation Data'!I106)))</f>
        <v/>
      </c>
      <c r="DM112" s="379" t="str">
        <f ca="1">+IF(OFFSET('Sanitation Data'!$I$31,0,10*ROW('Sanitation Data'!I106))="","",OFFSET('Sanitation Data'!$I$31,0,10*ROW('Sanitation Data'!I106)))</f>
        <v/>
      </c>
      <c r="DN112" s="379" t="str">
        <f ca="1">+IF(OFFSET('Sanitation Data'!$I$32,0,10*ROW('Sanitation Data'!I106))="","",OFFSET('Sanitation Data'!$I$32,0,10*ROW('Sanitation Data'!I106)))</f>
        <v/>
      </c>
      <c r="DO112" s="379" t="str">
        <f ca="1">+IF(OFFSET('Hygiene Data'!$D$11,0,10*ROW('Hygiene Data'!D106))="","",OFFSET('Hygiene Data'!$D$11,0,10*ROW('Hygiene Data'!D106)))</f>
        <v/>
      </c>
      <c r="DP112" s="379" t="str">
        <f ca="1">+IF(OFFSET('Hygiene Data'!$D$12,0,10*ROW('Hygiene Data'!D106))="","",OFFSET('Hygiene Data'!$D$12,0,10*ROW('Hygiene Data'!D106)))</f>
        <v/>
      </c>
      <c r="DQ112" s="379" t="str">
        <f ca="1">+IF(OFFSET('Hygiene Data'!$D$13,0,10*ROW('Hygiene Data'!D106))="","",OFFSET('Hygiene Data'!$D$13,0,10*ROW('Hygiene Data'!D106)))</f>
        <v/>
      </c>
      <c r="DR112" s="379" t="str">
        <f ca="1">+IF(OFFSET('Hygiene Data'!$E$11,0,10*ROW('Hygiene Data'!E106))="","",OFFSET('Hygiene Data'!$E$11,0,10*ROW('Hygiene Data'!E106)))</f>
        <v/>
      </c>
      <c r="DS112" s="379" t="str">
        <f ca="1">+IF(OFFSET('Hygiene Data'!$E$12,0,10*ROW('Hygiene Data'!E106))="","",OFFSET('Hygiene Data'!$E$12,0,10*ROW('Hygiene Data'!E106)))</f>
        <v/>
      </c>
      <c r="DT112" s="379" t="str">
        <f ca="1">+IF(OFFSET('Hygiene Data'!$E$13,0,10*ROW('Hygiene Data'!E106))="","",OFFSET('Hygiene Data'!$E$13,0,10*ROW('Hygiene Data'!E106)))</f>
        <v/>
      </c>
      <c r="DU112" s="379" t="str">
        <f ca="1">+IF(OFFSET('Hygiene Data'!$F$11,0,10*ROW('Hygiene Data'!F106))="","",OFFSET('Hygiene Data'!$F$11,0,10*ROW('Hygiene Data'!F106)))</f>
        <v/>
      </c>
      <c r="DV112" s="379" t="str">
        <f ca="1">+IF(OFFSET('Hygiene Data'!$F$12,0,10*ROW('Hygiene Data'!F106))="","",OFFSET('Hygiene Data'!$F$12,0,10*ROW('Hygiene Data'!F106)))</f>
        <v/>
      </c>
      <c r="DW112" s="379" t="str">
        <f ca="1">+IF(OFFSET('Hygiene Data'!$F$13,0,10*ROW('Hygiene Data'!F106))="","",OFFSET('Hygiene Data'!$F$13,0,10*ROW('Hygiene Data'!F106)))</f>
        <v/>
      </c>
      <c r="DX112" s="379" t="str">
        <f ca="1">+IF(OFFSET('Hygiene Data'!$G$11,0,10*ROW('Hygiene Data'!G106))="","",OFFSET('Hygiene Data'!$G$11,0,10*ROW('Hygiene Data'!G106)))</f>
        <v/>
      </c>
      <c r="DY112" s="379" t="str">
        <f ca="1">+IF(OFFSET('Hygiene Data'!$G$12,0,10*ROW('Hygiene Data'!G106))="","",OFFSET('Hygiene Data'!$G$12,0,10*ROW('Hygiene Data'!G106)))</f>
        <v/>
      </c>
      <c r="DZ112" s="379" t="str">
        <f ca="1">+IF(OFFSET('Hygiene Data'!$G$13,0,10*ROW('Hygiene Data'!G106))="","",OFFSET('Hygiene Data'!$G$13,0,10*ROW('Hygiene Data'!G106)))</f>
        <v/>
      </c>
      <c r="EA112" s="379" t="str">
        <f ca="1">+IF(OFFSET('Hygiene Data'!$H$11,0,10*ROW('Hygiene Data'!H106))="","",OFFSET('Hygiene Data'!$H$11,0,10*ROW('Hygiene Data'!H106)))</f>
        <v/>
      </c>
      <c r="EB112" s="379" t="str">
        <f ca="1">+IF(OFFSET('Hygiene Data'!$H$12,0,10*ROW('Hygiene Data'!H106))="","",OFFSET('Hygiene Data'!$H$12,0,10*ROW('Hygiene Data'!H106)))</f>
        <v/>
      </c>
      <c r="EC112" s="379" t="str">
        <f ca="1">+IF(OFFSET('Hygiene Data'!$H$13,0,10*ROW('Hygiene Data'!H106))="","",OFFSET('Hygiene Data'!$H$13,0,10*ROW('Hygiene Data'!H106)))</f>
        <v/>
      </c>
      <c r="ED112" s="379" t="str">
        <f ca="1">+IF(OFFSET('Hygiene Data'!$I$11,0,10*ROW('Hygiene Data'!I106))="","",OFFSET('Hygiene Data'!$I$11,0,10*ROW('Hygiene Data'!I106)))</f>
        <v/>
      </c>
      <c r="EE112" s="379" t="str">
        <f ca="1">+IF(OFFSET('Hygiene Data'!$I$12,0,10*ROW('Hygiene Data'!I106))="","",OFFSET('Hygiene Data'!$I$12,0,10*ROW('Hygiene Data'!I106)))</f>
        <v/>
      </c>
      <c r="EF112" s="379" t="str">
        <f ca="1">+IF(OFFSET('Hygiene Data'!$I$13,0,10*ROW('Hygiene Data'!I106))="","",OFFSET('Hygiene Data'!$I$13,0,10*ROW('Hygiene Data'!I106)))</f>
        <v/>
      </c>
    </row>
    <row r="113" spans="1:136" x14ac:dyDescent="0.25">
      <c r="A113" s="488" t="str">
        <f ca="1">+IF(OFFSET('Water Data'!$B$2,0,10*ROW('Water Data'!E107))="","",OFFSET('Water Data'!$B$2,0,10*ROW('Water Data'!E107)))</f>
        <v/>
      </c>
      <c r="B113" s="48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5" t="str">
        <f t="shared" ca="1" si="1"/>
        <v/>
      </c>
      <c r="D113" s="51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9" t="str">
        <f ca="1">+IF(OFFSET('Water Data'!$D$27,0,10*ROW('Water Data'!D107))="","",OFFSET('Water Data'!$D$27,0,10*ROW('Water Data'!D107)))</f>
        <v/>
      </c>
      <c r="BT113" s="379" t="str">
        <f ca="1">+IF(OFFSET('Water Data'!$D$28,0,10*ROW('Water Data'!D107))="","",OFFSET('Water Data'!$D$28,0,10*ROW('Water Data'!D107)))</f>
        <v/>
      </c>
      <c r="BU113" s="379" t="str">
        <f ca="1">+IF(OFFSET('Water Data'!$D$29,0,10*ROW('Water Data'!D107))="","",OFFSET('Water Data'!$D$29,0,10*ROW('Water Data'!D107)))</f>
        <v/>
      </c>
      <c r="BV113" s="379" t="str">
        <f ca="1">+IF(OFFSET('Water Data'!$E$27,0,10*ROW('Water Data'!E107))="","",OFFSET('Water Data'!$E$27,0,10*ROW('Water Data'!E107)))</f>
        <v/>
      </c>
      <c r="BW113" s="379" t="str">
        <f ca="1">+IF(OFFSET('Water Data'!$E$28,0,10*ROW('Water Data'!E107))="","",OFFSET('Water Data'!$E$28,0,10*ROW('Water Data'!E107)))</f>
        <v/>
      </c>
      <c r="BX113" s="379" t="str">
        <f ca="1">+IF(OFFSET('Water Data'!$E$29,0,10*ROW('Water Data'!E107))="","",OFFSET('Water Data'!$E$29,0,10*ROW('Water Data'!E107)))</f>
        <v/>
      </c>
      <c r="BY113" s="379" t="str">
        <f ca="1">+IF(OFFSET('Water Data'!$F$27,0,10*ROW('Water Data'!F107))="","",OFFSET('Water Data'!$F$27,0,10*ROW('Water Data'!F107)))</f>
        <v/>
      </c>
      <c r="BZ113" s="379" t="str">
        <f ca="1">+IF(OFFSET('Water Data'!$F$28,0,10*ROW('Water Data'!F107))="","",OFFSET('Water Data'!$F$28,0,10*ROW('Water Data'!F107)))</f>
        <v/>
      </c>
      <c r="CA113" s="379" t="str">
        <f ca="1">+IF(OFFSET('Water Data'!$F$29,0,10*ROW('Water Data'!F107))="","",OFFSET('Water Data'!$F$29,0,10*ROW('Water Data'!F107)))</f>
        <v/>
      </c>
      <c r="CB113" s="379" t="str">
        <f ca="1">+IF(OFFSET('Water Data'!$G$27,0,10*ROW('Water Data'!G107))="","",OFFSET('Water Data'!$G$27,0,10*ROW('Water Data'!G107)))</f>
        <v/>
      </c>
      <c r="CC113" s="379" t="str">
        <f ca="1">+IF(OFFSET('Water Data'!$G$28,0,10*ROW('Water Data'!G107))="","",OFFSET('Water Data'!$G$28,0,10*ROW('Water Data'!G107)))</f>
        <v/>
      </c>
      <c r="CD113" s="379" t="str">
        <f ca="1">+IF(OFFSET('Water Data'!$G$29,0,10*ROW('Water Data'!G107))="","",OFFSET('Water Data'!$G$29,0,10*ROW('Water Data'!G107)))</f>
        <v/>
      </c>
      <c r="CE113" s="379" t="str">
        <f ca="1">+IF(OFFSET('Water Data'!$H$27,0,10*ROW('Water Data'!H107))="","",OFFSET('Water Data'!$H$27,0,10*ROW('Water Data'!H107)))</f>
        <v/>
      </c>
      <c r="CF113" s="379" t="str">
        <f ca="1">+IF(OFFSET('Water Data'!$H$28,0,10*ROW('Water Data'!H107))="","",OFFSET('Water Data'!$H$28,0,10*ROW('Water Data'!H107)))</f>
        <v/>
      </c>
      <c r="CG113" s="379" t="str">
        <f ca="1">+IF(OFFSET('Water Data'!$H$29,0,10*ROW('Water Data'!H107))="","",OFFSET('Water Data'!$H$29,0,10*ROW('Water Data'!H107)))</f>
        <v/>
      </c>
      <c r="CH113" s="379" t="str">
        <f ca="1">+IF(OFFSET('Water Data'!$I$27,0,10*ROW('Water Data'!I107))="","",OFFSET('Water Data'!$I$27,0,10*ROW('Water Data'!I107)))</f>
        <v/>
      </c>
      <c r="CI113" s="379" t="str">
        <f ca="1">+IF(OFFSET('Water Data'!$I$28,0,10*ROW('Water Data'!I107))="","",OFFSET('Water Data'!$I$28,0,10*ROW('Water Data'!I107)))</f>
        <v/>
      </c>
      <c r="CJ113" s="379" t="str">
        <f ca="1">+IF(OFFSET('Water Data'!$I$29,0,10*ROW('Water Data'!I107))="","",OFFSET('Water Data'!$I$29,0,10*ROW('Water Data'!I107)))</f>
        <v/>
      </c>
      <c r="CK113" s="379" t="str">
        <f ca="1">+IF(OFFSET('Sanitation Data'!$D$28,0,10*ROW('Sanitation Data'!D107))="","",OFFSET('Sanitation Data'!$D$28,0,10*ROW('Sanitation Data'!D107)))</f>
        <v/>
      </c>
      <c r="CL113" s="379" t="str">
        <f ca="1">+IF(OFFSET('Sanitation Data'!$D$29,0,10*ROW('Sanitation Data'!D107))="","",OFFSET('Sanitation Data'!$D$29,0,10*ROW('Sanitation Data'!D107)))</f>
        <v/>
      </c>
      <c r="CM113" s="379" t="str">
        <f ca="1">+IF(OFFSET('Sanitation Data'!$D$30,0,10*ROW('Sanitation Data'!D107))="","",OFFSET('Sanitation Data'!$D$30,0,10*ROW('Sanitation Data'!D107)))</f>
        <v/>
      </c>
      <c r="CN113" s="379" t="str">
        <f ca="1">+IF(OFFSET('Sanitation Data'!$D$31,0,10*ROW('Sanitation Data'!D107))="","",OFFSET('Sanitation Data'!$D$31,0,10*ROW('Sanitation Data'!D107)))</f>
        <v/>
      </c>
      <c r="CO113" s="379" t="str">
        <f ca="1">+IF(OFFSET('Sanitation Data'!$D$32,0,10*ROW('Sanitation Data'!D107))="","",OFFSET('Sanitation Data'!$D$32,0,10*ROW('Sanitation Data'!D107)))</f>
        <v/>
      </c>
      <c r="CP113" s="379" t="str">
        <f ca="1">+IF(OFFSET('Sanitation Data'!$E$28,0,10*ROW('Sanitation Data'!E107))="","",OFFSET('Sanitation Data'!$E$28,0,10*ROW('Sanitation Data'!E107)))</f>
        <v/>
      </c>
      <c r="CQ113" s="379" t="str">
        <f ca="1">+IF(OFFSET('Sanitation Data'!$E$29,0,10*ROW('Sanitation Data'!E107))="","",OFFSET('Sanitation Data'!$E$29,0,10*ROW('Sanitation Data'!E107)))</f>
        <v/>
      </c>
      <c r="CR113" s="379" t="str">
        <f ca="1">+IF(OFFSET('Sanitation Data'!$E$30,0,10*ROW('Sanitation Data'!E107))="","",OFFSET('Sanitation Data'!$E$30,0,10*ROW('Sanitation Data'!E107)))</f>
        <v/>
      </c>
      <c r="CS113" s="379" t="str">
        <f ca="1">+IF(OFFSET('Sanitation Data'!$E$31,0,10*ROW('Sanitation Data'!E107))="","",OFFSET('Sanitation Data'!$E$31,0,10*ROW('Sanitation Data'!E107)))</f>
        <v/>
      </c>
      <c r="CT113" s="379" t="str">
        <f ca="1">+IF(OFFSET('Sanitation Data'!$E$32,0,10*ROW('Sanitation Data'!E107))="","",OFFSET('Sanitation Data'!$E$32,0,10*ROW('Sanitation Data'!E107)))</f>
        <v/>
      </c>
      <c r="CU113" s="379" t="str">
        <f ca="1">+IF(OFFSET('Sanitation Data'!$F$28,0,10*ROW('Sanitation Data'!F107))="","",OFFSET('Sanitation Data'!$F$28,0,10*ROW('Sanitation Data'!F107)))</f>
        <v/>
      </c>
      <c r="CV113" s="379" t="str">
        <f ca="1">+IF(OFFSET('Sanitation Data'!$F$29,0,10*ROW('Sanitation Data'!F107))="","",OFFSET('Sanitation Data'!$F$29,0,10*ROW('Sanitation Data'!F107)))</f>
        <v/>
      </c>
      <c r="CW113" s="379" t="str">
        <f ca="1">+IF(OFFSET('Sanitation Data'!$F$30,0,10*ROW('Sanitation Data'!F107))="","",OFFSET('Sanitation Data'!$F$30,0,10*ROW('Sanitation Data'!F107)))</f>
        <v/>
      </c>
      <c r="CX113" s="379" t="str">
        <f ca="1">+IF(OFFSET('Sanitation Data'!$F$31,0,10*ROW('Sanitation Data'!F107))="","",OFFSET('Sanitation Data'!$F$31,0,10*ROW('Sanitation Data'!F107)))</f>
        <v/>
      </c>
      <c r="CY113" s="379" t="str">
        <f ca="1">+IF(OFFSET('Sanitation Data'!$F$32,0,10*ROW('Sanitation Data'!F107))="","",OFFSET('Sanitation Data'!$F$32,0,10*ROW('Sanitation Data'!F107)))</f>
        <v/>
      </c>
      <c r="CZ113" s="379" t="str">
        <f ca="1">+IF(OFFSET('Sanitation Data'!$G$28,0,10*ROW('Sanitation Data'!G107))="","",OFFSET('Sanitation Data'!$G$28,0,10*ROW('Sanitation Data'!G107)))</f>
        <v/>
      </c>
      <c r="DA113" s="379" t="str">
        <f ca="1">+IF(OFFSET('Sanitation Data'!$G$29,0,10*ROW('Sanitation Data'!G107))="","",OFFSET('Sanitation Data'!$G$29,0,10*ROW('Sanitation Data'!G107)))</f>
        <v/>
      </c>
      <c r="DB113" s="379" t="str">
        <f ca="1">+IF(OFFSET('Sanitation Data'!$G$30,0,10*ROW('Sanitation Data'!G107))="","",OFFSET('Sanitation Data'!$G$30,0,10*ROW('Sanitation Data'!G107)))</f>
        <v/>
      </c>
      <c r="DC113" s="379" t="str">
        <f ca="1">+IF(OFFSET('Sanitation Data'!$G$31,0,10*ROW('Sanitation Data'!G107))="","",OFFSET('Sanitation Data'!$G$31,0,10*ROW('Sanitation Data'!G107)))</f>
        <v/>
      </c>
      <c r="DD113" s="379" t="str">
        <f ca="1">+IF(OFFSET('Sanitation Data'!$G$32,0,10*ROW('Sanitation Data'!G107))="","",OFFSET('Sanitation Data'!$G$32,0,10*ROW('Sanitation Data'!G107)))</f>
        <v/>
      </c>
      <c r="DE113" s="379" t="str">
        <f ca="1">+IF(OFFSET('Sanitation Data'!$H$28,0,10*ROW('Sanitation Data'!H107))="","",OFFSET('Sanitation Data'!$H$28,0,10*ROW('Sanitation Data'!H107)))</f>
        <v/>
      </c>
      <c r="DF113" s="379" t="str">
        <f ca="1">+IF(OFFSET('Sanitation Data'!$H$29,0,10*ROW('Sanitation Data'!H107))="","",OFFSET('Sanitation Data'!$H$29,0,10*ROW('Sanitation Data'!H107)))</f>
        <v/>
      </c>
      <c r="DG113" s="379" t="str">
        <f ca="1">+IF(OFFSET('Sanitation Data'!$H$30,0,10*ROW('Sanitation Data'!H107))="","",OFFSET('Sanitation Data'!$H$30,0,10*ROW('Sanitation Data'!H107)))</f>
        <v/>
      </c>
      <c r="DH113" s="379" t="str">
        <f ca="1">+IF(OFFSET('Sanitation Data'!$H$31,0,10*ROW('Sanitation Data'!H107))="","",OFFSET('Sanitation Data'!$H$31,0,10*ROW('Sanitation Data'!H107)))</f>
        <v/>
      </c>
      <c r="DI113" s="379" t="str">
        <f ca="1">+IF(OFFSET('Sanitation Data'!$H$32,0,10*ROW('Sanitation Data'!H107))="","",OFFSET('Sanitation Data'!$H$32,0,10*ROW('Sanitation Data'!H107)))</f>
        <v/>
      </c>
      <c r="DJ113" s="379" t="str">
        <f ca="1">+IF(OFFSET('Sanitation Data'!$I$28,0,10*ROW('Sanitation Data'!I107))="","",OFFSET('Sanitation Data'!$I$28,0,10*ROW('Sanitation Data'!I107)))</f>
        <v/>
      </c>
      <c r="DK113" s="379" t="str">
        <f ca="1">+IF(OFFSET('Sanitation Data'!$I$29,0,10*ROW('Sanitation Data'!I107))="","",OFFSET('Sanitation Data'!$I$29,0,10*ROW('Sanitation Data'!I107)))</f>
        <v/>
      </c>
      <c r="DL113" s="379" t="str">
        <f ca="1">+IF(OFFSET('Sanitation Data'!$I$30,0,10*ROW('Sanitation Data'!I107))="","",OFFSET('Sanitation Data'!$I$30,0,10*ROW('Sanitation Data'!I107)))</f>
        <v/>
      </c>
      <c r="DM113" s="379" t="str">
        <f ca="1">+IF(OFFSET('Sanitation Data'!$I$31,0,10*ROW('Sanitation Data'!I107))="","",OFFSET('Sanitation Data'!$I$31,0,10*ROW('Sanitation Data'!I107)))</f>
        <v/>
      </c>
      <c r="DN113" s="379" t="str">
        <f ca="1">+IF(OFFSET('Sanitation Data'!$I$32,0,10*ROW('Sanitation Data'!I107))="","",OFFSET('Sanitation Data'!$I$32,0,10*ROW('Sanitation Data'!I107)))</f>
        <v/>
      </c>
      <c r="DO113" s="379" t="str">
        <f ca="1">+IF(OFFSET('Hygiene Data'!$D$11,0,10*ROW('Hygiene Data'!D107))="","",OFFSET('Hygiene Data'!$D$11,0,10*ROW('Hygiene Data'!D107)))</f>
        <v/>
      </c>
      <c r="DP113" s="379" t="str">
        <f ca="1">+IF(OFFSET('Hygiene Data'!$D$12,0,10*ROW('Hygiene Data'!D107))="","",OFFSET('Hygiene Data'!$D$12,0,10*ROW('Hygiene Data'!D107)))</f>
        <v/>
      </c>
      <c r="DQ113" s="379" t="str">
        <f ca="1">+IF(OFFSET('Hygiene Data'!$D$13,0,10*ROW('Hygiene Data'!D107))="","",OFFSET('Hygiene Data'!$D$13,0,10*ROW('Hygiene Data'!D107)))</f>
        <v/>
      </c>
      <c r="DR113" s="379" t="str">
        <f ca="1">+IF(OFFSET('Hygiene Data'!$E$11,0,10*ROW('Hygiene Data'!E107))="","",OFFSET('Hygiene Data'!$E$11,0,10*ROW('Hygiene Data'!E107)))</f>
        <v/>
      </c>
      <c r="DS113" s="379" t="str">
        <f ca="1">+IF(OFFSET('Hygiene Data'!$E$12,0,10*ROW('Hygiene Data'!E107))="","",OFFSET('Hygiene Data'!$E$12,0,10*ROW('Hygiene Data'!E107)))</f>
        <v/>
      </c>
      <c r="DT113" s="379" t="str">
        <f ca="1">+IF(OFFSET('Hygiene Data'!$E$13,0,10*ROW('Hygiene Data'!E107))="","",OFFSET('Hygiene Data'!$E$13,0,10*ROW('Hygiene Data'!E107)))</f>
        <v/>
      </c>
      <c r="DU113" s="379" t="str">
        <f ca="1">+IF(OFFSET('Hygiene Data'!$F$11,0,10*ROW('Hygiene Data'!F107))="","",OFFSET('Hygiene Data'!$F$11,0,10*ROW('Hygiene Data'!F107)))</f>
        <v/>
      </c>
      <c r="DV113" s="379" t="str">
        <f ca="1">+IF(OFFSET('Hygiene Data'!$F$12,0,10*ROW('Hygiene Data'!F107))="","",OFFSET('Hygiene Data'!$F$12,0,10*ROW('Hygiene Data'!F107)))</f>
        <v/>
      </c>
      <c r="DW113" s="379" t="str">
        <f ca="1">+IF(OFFSET('Hygiene Data'!$F$13,0,10*ROW('Hygiene Data'!F107))="","",OFFSET('Hygiene Data'!$F$13,0,10*ROW('Hygiene Data'!F107)))</f>
        <v/>
      </c>
      <c r="DX113" s="379" t="str">
        <f ca="1">+IF(OFFSET('Hygiene Data'!$G$11,0,10*ROW('Hygiene Data'!G107))="","",OFFSET('Hygiene Data'!$G$11,0,10*ROW('Hygiene Data'!G107)))</f>
        <v/>
      </c>
      <c r="DY113" s="379" t="str">
        <f ca="1">+IF(OFFSET('Hygiene Data'!$G$12,0,10*ROW('Hygiene Data'!G107))="","",OFFSET('Hygiene Data'!$G$12,0,10*ROW('Hygiene Data'!G107)))</f>
        <v/>
      </c>
      <c r="DZ113" s="379" t="str">
        <f ca="1">+IF(OFFSET('Hygiene Data'!$G$13,0,10*ROW('Hygiene Data'!G107))="","",OFFSET('Hygiene Data'!$G$13,0,10*ROW('Hygiene Data'!G107)))</f>
        <v/>
      </c>
      <c r="EA113" s="379" t="str">
        <f ca="1">+IF(OFFSET('Hygiene Data'!$H$11,0,10*ROW('Hygiene Data'!H107))="","",OFFSET('Hygiene Data'!$H$11,0,10*ROW('Hygiene Data'!H107)))</f>
        <v/>
      </c>
      <c r="EB113" s="379" t="str">
        <f ca="1">+IF(OFFSET('Hygiene Data'!$H$12,0,10*ROW('Hygiene Data'!H107))="","",OFFSET('Hygiene Data'!$H$12,0,10*ROW('Hygiene Data'!H107)))</f>
        <v/>
      </c>
      <c r="EC113" s="379" t="str">
        <f ca="1">+IF(OFFSET('Hygiene Data'!$H$13,0,10*ROW('Hygiene Data'!H107))="","",OFFSET('Hygiene Data'!$H$13,0,10*ROW('Hygiene Data'!H107)))</f>
        <v/>
      </c>
      <c r="ED113" s="379" t="str">
        <f ca="1">+IF(OFFSET('Hygiene Data'!$I$11,0,10*ROW('Hygiene Data'!I107))="","",OFFSET('Hygiene Data'!$I$11,0,10*ROW('Hygiene Data'!I107)))</f>
        <v/>
      </c>
      <c r="EE113" s="379" t="str">
        <f ca="1">+IF(OFFSET('Hygiene Data'!$I$12,0,10*ROW('Hygiene Data'!I107))="","",OFFSET('Hygiene Data'!$I$12,0,10*ROW('Hygiene Data'!I107)))</f>
        <v/>
      </c>
      <c r="EF113" s="379" t="str">
        <f ca="1">+IF(OFFSET('Hygiene Data'!$I$13,0,10*ROW('Hygiene Data'!I107))="","",OFFSET('Hygiene Data'!$I$13,0,10*ROW('Hygiene Data'!I107)))</f>
        <v/>
      </c>
    </row>
    <row r="114" spans="1:136" x14ac:dyDescent="0.25">
      <c r="A114" s="488" t="str">
        <f ca="1">+IF(OFFSET('Water Data'!$B$2,0,10*ROW('Water Data'!E108))="","",OFFSET('Water Data'!$B$2,0,10*ROW('Water Data'!E108)))</f>
        <v/>
      </c>
      <c r="B114" s="48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5" t="str">
        <f t="shared" ca="1" si="1"/>
        <v/>
      </c>
      <c r="D114" s="51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9" t="str">
        <f ca="1">+IF(OFFSET('Water Data'!$D$27,0,10*ROW('Water Data'!D108))="","",OFFSET('Water Data'!$D$27,0,10*ROW('Water Data'!D108)))</f>
        <v/>
      </c>
      <c r="BT114" s="379" t="str">
        <f ca="1">+IF(OFFSET('Water Data'!$D$28,0,10*ROW('Water Data'!D108))="","",OFFSET('Water Data'!$D$28,0,10*ROW('Water Data'!D108)))</f>
        <v/>
      </c>
      <c r="BU114" s="379" t="str">
        <f ca="1">+IF(OFFSET('Water Data'!$D$29,0,10*ROW('Water Data'!D108))="","",OFFSET('Water Data'!$D$29,0,10*ROW('Water Data'!D108)))</f>
        <v/>
      </c>
      <c r="BV114" s="379" t="str">
        <f ca="1">+IF(OFFSET('Water Data'!$E$27,0,10*ROW('Water Data'!E108))="","",OFFSET('Water Data'!$E$27,0,10*ROW('Water Data'!E108)))</f>
        <v/>
      </c>
      <c r="BW114" s="379" t="str">
        <f ca="1">+IF(OFFSET('Water Data'!$E$28,0,10*ROW('Water Data'!E108))="","",OFFSET('Water Data'!$E$28,0,10*ROW('Water Data'!E108)))</f>
        <v/>
      </c>
      <c r="BX114" s="379" t="str">
        <f ca="1">+IF(OFFSET('Water Data'!$E$29,0,10*ROW('Water Data'!E108))="","",OFFSET('Water Data'!$E$29,0,10*ROW('Water Data'!E108)))</f>
        <v/>
      </c>
      <c r="BY114" s="379" t="str">
        <f ca="1">+IF(OFFSET('Water Data'!$F$27,0,10*ROW('Water Data'!F108))="","",OFFSET('Water Data'!$F$27,0,10*ROW('Water Data'!F108)))</f>
        <v/>
      </c>
      <c r="BZ114" s="379" t="str">
        <f ca="1">+IF(OFFSET('Water Data'!$F$28,0,10*ROW('Water Data'!F108))="","",OFFSET('Water Data'!$F$28,0,10*ROW('Water Data'!F108)))</f>
        <v/>
      </c>
      <c r="CA114" s="379" t="str">
        <f ca="1">+IF(OFFSET('Water Data'!$F$29,0,10*ROW('Water Data'!F108))="","",OFFSET('Water Data'!$F$29,0,10*ROW('Water Data'!F108)))</f>
        <v/>
      </c>
      <c r="CB114" s="379" t="str">
        <f ca="1">+IF(OFFSET('Water Data'!$G$27,0,10*ROW('Water Data'!G108))="","",OFFSET('Water Data'!$G$27,0,10*ROW('Water Data'!G108)))</f>
        <v/>
      </c>
      <c r="CC114" s="379" t="str">
        <f ca="1">+IF(OFFSET('Water Data'!$G$28,0,10*ROW('Water Data'!G108))="","",OFFSET('Water Data'!$G$28,0,10*ROW('Water Data'!G108)))</f>
        <v/>
      </c>
      <c r="CD114" s="379" t="str">
        <f ca="1">+IF(OFFSET('Water Data'!$G$29,0,10*ROW('Water Data'!G108))="","",OFFSET('Water Data'!$G$29,0,10*ROW('Water Data'!G108)))</f>
        <v/>
      </c>
      <c r="CE114" s="379" t="str">
        <f ca="1">+IF(OFFSET('Water Data'!$H$27,0,10*ROW('Water Data'!H108))="","",OFFSET('Water Data'!$H$27,0,10*ROW('Water Data'!H108)))</f>
        <v/>
      </c>
      <c r="CF114" s="379" t="str">
        <f ca="1">+IF(OFFSET('Water Data'!$H$28,0,10*ROW('Water Data'!H108))="","",OFFSET('Water Data'!$H$28,0,10*ROW('Water Data'!H108)))</f>
        <v/>
      </c>
      <c r="CG114" s="379" t="str">
        <f ca="1">+IF(OFFSET('Water Data'!$H$29,0,10*ROW('Water Data'!H108))="","",OFFSET('Water Data'!$H$29,0,10*ROW('Water Data'!H108)))</f>
        <v/>
      </c>
      <c r="CH114" s="379" t="str">
        <f ca="1">+IF(OFFSET('Water Data'!$I$27,0,10*ROW('Water Data'!I108))="","",OFFSET('Water Data'!$I$27,0,10*ROW('Water Data'!I108)))</f>
        <v/>
      </c>
      <c r="CI114" s="379" t="str">
        <f ca="1">+IF(OFFSET('Water Data'!$I$28,0,10*ROW('Water Data'!I108))="","",OFFSET('Water Data'!$I$28,0,10*ROW('Water Data'!I108)))</f>
        <v/>
      </c>
      <c r="CJ114" s="379" t="str">
        <f ca="1">+IF(OFFSET('Water Data'!$I$29,0,10*ROW('Water Data'!I108))="","",OFFSET('Water Data'!$I$29,0,10*ROW('Water Data'!I108)))</f>
        <v/>
      </c>
      <c r="CK114" s="379" t="str">
        <f ca="1">+IF(OFFSET('Sanitation Data'!$D$28,0,10*ROW('Sanitation Data'!D108))="","",OFFSET('Sanitation Data'!$D$28,0,10*ROW('Sanitation Data'!D108)))</f>
        <v/>
      </c>
      <c r="CL114" s="379" t="str">
        <f ca="1">+IF(OFFSET('Sanitation Data'!$D$29,0,10*ROW('Sanitation Data'!D108))="","",OFFSET('Sanitation Data'!$D$29,0,10*ROW('Sanitation Data'!D108)))</f>
        <v/>
      </c>
      <c r="CM114" s="379" t="str">
        <f ca="1">+IF(OFFSET('Sanitation Data'!$D$30,0,10*ROW('Sanitation Data'!D108))="","",OFFSET('Sanitation Data'!$D$30,0,10*ROW('Sanitation Data'!D108)))</f>
        <v/>
      </c>
      <c r="CN114" s="379" t="str">
        <f ca="1">+IF(OFFSET('Sanitation Data'!$D$31,0,10*ROW('Sanitation Data'!D108))="","",OFFSET('Sanitation Data'!$D$31,0,10*ROW('Sanitation Data'!D108)))</f>
        <v/>
      </c>
      <c r="CO114" s="379" t="str">
        <f ca="1">+IF(OFFSET('Sanitation Data'!$D$32,0,10*ROW('Sanitation Data'!D108))="","",OFFSET('Sanitation Data'!$D$32,0,10*ROW('Sanitation Data'!D108)))</f>
        <v/>
      </c>
      <c r="CP114" s="379" t="str">
        <f ca="1">+IF(OFFSET('Sanitation Data'!$E$28,0,10*ROW('Sanitation Data'!E108))="","",OFFSET('Sanitation Data'!$E$28,0,10*ROW('Sanitation Data'!E108)))</f>
        <v/>
      </c>
      <c r="CQ114" s="379" t="str">
        <f ca="1">+IF(OFFSET('Sanitation Data'!$E$29,0,10*ROW('Sanitation Data'!E108))="","",OFFSET('Sanitation Data'!$E$29,0,10*ROW('Sanitation Data'!E108)))</f>
        <v/>
      </c>
      <c r="CR114" s="379" t="str">
        <f ca="1">+IF(OFFSET('Sanitation Data'!$E$30,0,10*ROW('Sanitation Data'!E108))="","",OFFSET('Sanitation Data'!$E$30,0,10*ROW('Sanitation Data'!E108)))</f>
        <v/>
      </c>
      <c r="CS114" s="379" t="str">
        <f ca="1">+IF(OFFSET('Sanitation Data'!$E$31,0,10*ROW('Sanitation Data'!E108))="","",OFFSET('Sanitation Data'!$E$31,0,10*ROW('Sanitation Data'!E108)))</f>
        <v/>
      </c>
      <c r="CT114" s="379" t="str">
        <f ca="1">+IF(OFFSET('Sanitation Data'!$E$32,0,10*ROW('Sanitation Data'!E108))="","",OFFSET('Sanitation Data'!$E$32,0,10*ROW('Sanitation Data'!E108)))</f>
        <v/>
      </c>
      <c r="CU114" s="379" t="str">
        <f ca="1">+IF(OFFSET('Sanitation Data'!$F$28,0,10*ROW('Sanitation Data'!F108))="","",OFFSET('Sanitation Data'!$F$28,0,10*ROW('Sanitation Data'!F108)))</f>
        <v/>
      </c>
      <c r="CV114" s="379" t="str">
        <f ca="1">+IF(OFFSET('Sanitation Data'!$F$29,0,10*ROW('Sanitation Data'!F108))="","",OFFSET('Sanitation Data'!$F$29,0,10*ROW('Sanitation Data'!F108)))</f>
        <v/>
      </c>
      <c r="CW114" s="379" t="str">
        <f ca="1">+IF(OFFSET('Sanitation Data'!$F$30,0,10*ROW('Sanitation Data'!F108))="","",OFFSET('Sanitation Data'!$F$30,0,10*ROW('Sanitation Data'!F108)))</f>
        <v/>
      </c>
      <c r="CX114" s="379" t="str">
        <f ca="1">+IF(OFFSET('Sanitation Data'!$F$31,0,10*ROW('Sanitation Data'!F108))="","",OFFSET('Sanitation Data'!$F$31,0,10*ROW('Sanitation Data'!F108)))</f>
        <v/>
      </c>
      <c r="CY114" s="379" t="str">
        <f ca="1">+IF(OFFSET('Sanitation Data'!$F$32,0,10*ROW('Sanitation Data'!F108))="","",OFFSET('Sanitation Data'!$F$32,0,10*ROW('Sanitation Data'!F108)))</f>
        <v/>
      </c>
      <c r="CZ114" s="379" t="str">
        <f ca="1">+IF(OFFSET('Sanitation Data'!$G$28,0,10*ROW('Sanitation Data'!G108))="","",OFFSET('Sanitation Data'!$G$28,0,10*ROW('Sanitation Data'!G108)))</f>
        <v/>
      </c>
      <c r="DA114" s="379" t="str">
        <f ca="1">+IF(OFFSET('Sanitation Data'!$G$29,0,10*ROW('Sanitation Data'!G108))="","",OFFSET('Sanitation Data'!$G$29,0,10*ROW('Sanitation Data'!G108)))</f>
        <v/>
      </c>
      <c r="DB114" s="379" t="str">
        <f ca="1">+IF(OFFSET('Sanitation Data'!$G$30,0,10*ROW('Sanitation Data'!G108))="","",OFFSET('Sanitation Data'!$G$30,0,10*ROW('Sanitation Data'!G108)))</f>
        <v/>
      </c>
      <c r="DC114" s="379" t="str">
        <f ca="1">+IF(OFFSET('Sanitation Data'!$G$31,0,10*ROW('Sanitation Data'!G108))="","",OFFSET('Sanitation Data'!$G$31,0,10*ROW('Sanitation Data'!G108)))</f>
        <v/>
      </c>
      <c r="DD114" s="379" t="str">
        <f ca="1">+IF(OFFSET('Sanitation Data'!$G$32,0,10*ROW('Sanitation Data'!G108))="","",OFFSET('Sanitation Data'!$G$32,0,10*ROW('Sanitation Data'!G108)))</f>
        <v/>
      </c>
      <c r="DE114" s="379" t="str">
        <f ca="1">+IF(OFFSET('Sanitation Data'!$H$28,0,10*ROW('Sanitation Data'!H108))="","",OFFSET('Sanitation Data'!$H$28,0,10*ROW('Sanitation Data'!H108)))</f>
        <v/>
      </c>
      <c r="DF114" s="379" t="str">
        <f ca="1">+IF(OFFSET('Sanitation Data'!$H$29,0,10*ROW('Sanitation Data'!H108))="","",OFFSET('Sanitation Data'!$H$29,0,10*ROW('Sanitation Data'!H108)))</f>
        <v/>
      </c>
      <c r="DG114" s="379" t="str">
        <f ca="1">+IF(OFFSET('Sanitation Data'!$H$30,0,10*ROW('Sanitation Data'!H108))="","",OFFSET('Sanitation Data'!$H$30,0,10*ROW('Sanitation Data'!H108)))</f>
        <v/>
      </c>
      <c r="DH114" s="379" t="str">
        <f ca="1">+IF(OFFSET('Sanitation Data'!$H$31,0,10*ROW('Sanitation Data'!H108))="","",OFFSET('Sanitation Data'!$H$31,0,10*ROW('Sanitation Data'!H108)))</f>
        <v/>
      </c>
      <c r="DI114" s="379" t="str">
        <f ca="1">+IF(OFFSET('Sanitation Data'!$H$32,0,10*ROW('Sanitation Data'!H108))="","",OFFSET('Sanitation Data'!$H$32,0,10*ROW('Sanitation Data'!H108)))</f>
        <v/>
      </c>
      <c r="DJ114" s="379" t="str">
        <f ca="1">+IF(OFFSET('Sanitation Data'!$I$28,0,10*ROW('Sanitation Data'!I108))="","",OFFSET('Sanitation Data'!$I$28,0,10*ROW('Sanitation Data'!I108)))</f>
        <v/>
      </c>
      <c r="DK114" s="379" t="str">
        <f ca="1">+IF(OFFSET('Sanitation Data'!$I$29,0,10*ROW('Sanitation Data'!I108))="","",OFFSET('Sanitation Data'!$I$29,0,10*ROW('Sanitation Data'!I108)))</f>
        <v/>
      </c>
      <c r="DL114" s="379" t="str">
        <f ca="1">+IF(OFFSET('Sanitation Data'!$I$30,0,10*ROW('Sanitation Data'!I108))="","",OFFSET('Sanitation Data'!$I$30,0,10*ROW('Sanitation Data'!I108)))</f>
        <v/>
      </c>
      <c r="DM114" s="379" t="str">
        <f ca="1">+IF(OFFSET('Sanitation Data'!$I$31,0,10*ROW('Sanitation Data'!I108))="","",OFFSET('Sanitation Data'!$I$31,0,10*ROW('Sanitation Data'!I108)))</f>
        <v/>
      </c>
      <c r="DN114" s="379" t="str">
        <f ca="1">+IF(OFFSET('Sanitation Data'!$I$32,0,10*ROW('Sanitation Data'!I108))="","",OFFSET('Sanitation Data'!$I$32,0,10*ROW('Sanitation Data'!I108)))</f>
        <v/>
      </c>
      <c r="DO114" s="379" t="str">
        <f ca="1">+IF(OFFSET('Hygiene Data'!$D$11,0,10*ROW('Hygiene Data'!D108))="","",OFFSET('Hygiene Data'!$D$11,0,10*ROW('Hygiene Data'!D108)))</f>
        <v/>
      </c>
      <c r="DP114" s="379" t="str">
        <f ca="1">+IF(OFFSET('Hygiene Data'!$D$12,0,10*ROW('Hygiene Data'!D108))="","",OFFSET('Hygiene Data'!$D$12,0,10*ROW('Hygiene Data'!D108)))</f>
        <v/>
      </c>
      <c r="DQ114" s="379" t="str">
        <f ca="1">+IF(OFFSET('Hygiene Data'!$D$13,0,10*ROW('Hygiene Data'!D108))="","",OFFSET('Hygiene Data'!$D$13,0,10*ROW('Hygiene Data'!D108)))</f>
        <v/>
      </c>
      <c r="DR114" s="379" t="str">
        <f ca="1">+IF(OFFSET('Hygiene Data'!$E$11,0,10*ROW('Hygiene Data'!E108))="","",OFFSET('Hygiene Data'!$E$11,0,10*ROW('Hygiene Data'!E108)))</f>
        <v/>
      </c>
      <c r="DS114" s="379" t="str">
        <f ca="1">+IF(OFFSET('Hygiene Data'!$E$12,0,10*ROW('Hygiene Data'!E108))="","",OFFSET('Hygiene Data'!$E$12,0,10*ROW('Hygiene Data'!E108)))</f>
        <v/>
      </c>
      <c r="DT114" s="379" t="str">
        <f ca="1">+IF(OFFSET('Hygiene Data'!$E$13,0,10*ROW('Hygiene Data'!E108))="","",OFFSET('Hygiene Data'!$E$13,0,10*ROW('Hygiene Data'!E108)))</f>
        <v/>
      </c>
      <c r="DU114" s="379" t="str">
        <f ca="1">+IF(OFFSET('Hygiene Data'!$F$11,0,10*ROW('Hygiene Data'!F108))="","",OFFSET('Hygiene Data'!$F$11,0,10*ROW('Hygiene Data'!F108)))</f>
        <v/>
      </c>
      <c r="DV114" s="379" t="str">
        <f ca="1">+IF(OFFSET('Hygiene Data'!$F$12,0,10*ROW('Hygiene Data'!F108))="","",OFFSET('Hygiene Data'!$F$12,0,10*ROW('Hygiene Data'!F108)))</f>
        <v/>
      </c>
      <c r="DW114" s="379" t="str">
        <f ca="1">+IF(OFFSET('Hygiene Data'!$F$13,0,10*ROW('Hygiene Data'!F108))="","",OFFSET('Hygiene Data'!$F$13,0,10*ROW('Hygiene Data'!F108)))</f>
        <v/>
      </c>
      <c r="DX114" s="379" t="str">
        <f ca="1">+IF(OFFSET('Hygiene Data'!$G$11,0,10*ROW('Hygiene Data'!G108))="","",OFFSET('Hygiene Data'!$G$11,0,10*ROW('Hygiene Data'!G108)))</f>
        <v/>
      </c>
      <c r="DY114" s="379" t="str">
        <f ca="1">+IF(OFFSET('Hygiene Data'!$G$12,0,10*ROW('Hygiene Data'!G108))="","",OFFSET('Hygiene Data'!$G$12,0,10*ROW('Hygiene Data'!G108)))</f>
        <v/>
      </c>
      <c r="DZ114" s="379" t="str">
        <f ca="1">+IF(OFFSET('Hygiene Data'!$G$13,0,10*ROW('Hygiene Data'!G108))="","",OFFSET('Hygiene Data'!$G$13,0,10*ROW('Hygiene Data'!G108)))</f>
        <v/>
      </c>
      <c r="EA114" s="379" t="str">
        <f ca="1">+IF(OFFSET('Hygiene Data'!$H$11,0,10*ROW('Hygiene Data'!H108))="","",OFFSET('Hygiene Data'!$H$11,0,10*ROW('Hygiene Data'!H108)))</f>
        <v/>
      </c>
      <c r="EB114" s="379" t="str">
        <f ca="1">+IF(OFFSET('Hygiene Data'!$H$12,0,10*ROW('Hygiene Data'!H108))="","",OFFSET('Hygiene Data'!$H$12,0,10*ROW('Hygiene Data'!H108)))</f>
        <v/>
      </c>
      <c r="EC114" s="379" t="str">
        <f ca="1">+IF(OFFSET('Hygiene Data'!$H$13,0,10*ROW('Hygiene Data'!H108))="","",OFFSET('Hygiene Data'!$H$13,0,10*ROW('Hygiene Data'!H108)))</f>
        <v/>
      </c>
      <c r="ED114" s="379" t="str">
        <f ca="1">+IF(OFFSET('Hygiene Data'!$I$11,0,10*ROW('Hygiene Data'!I108))="","",OFFSET('Hygiene Data'!$I$11,0,10*ROW('Hygiene Data'!I108)))</f>
        <v/>
      </c>
      <c r="EE114" s="379" t="str">
        <f ca="1">+IF(OFFSET('Hygiene Data'!$I$12,0,10*ROW('Hygiene Data'!I108))="","",OFFSET('Hygiene Data'!$I$12,0,10*ROW('Hygiene Data'!I108)))</f>
        <v/>
      </c>
      <c r="EF114" s="379" t="str">
        <f ca="1">+IF(OFFSET('Hygiene Data'!$I$13,0,10*ROW('Hygiene Data'!I108))="","",OFFSET('Hygiene Data'!$I$13,0,10*ROW('Hygiene Data'!I108)))</f>
        <v/>
      </c>
    </row>
    <row r="115" spans="1:136" x14ac:dyDescent="0.25">
      <c r="A115" s="488" t="str">
        <f ca="1">+IF(OFFSET('Water Data'!$B$2,0,10*ROW('Water Data'!E109))="","",OFFSET('Water Data'!$B$2,0,10*ROW('Water Data'!E109)))</f>
        <v/>
      </c>
      <c r="B115" s="48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5" t="str">
        <f t="shared" ca="1" si="1"/>
        <v/>
      </c>
      <c r="D115" s="51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9" t="str">
        <f ca="1">+IF(OFFSET('Water Data'!$D$27,0,10*ROW('Water Data'!D109))="","",OFFSET('Water Data'!$D$27,0,10*ROW('Water Data'!D109)))</f>
        <v/>
      </c>
      <c r="BT115" s="379" t="str">
        <f ca="1">+IF(OFFSET('Water Data'!$D$28,0,10*ROW('Water Data'!D109))="","",OFFSET('Water Data'!$D$28,0,10*ROW('Water Data'!D109)))</f>
        <v/>
      </c>
      <c r="BU115" s="379" t="str">
        <f ca="1">+IF(OFFSET('Water Data'!$D$29,0,10*ROW('Water Data'!D109))="","",OFFSET('Water Data'!$D$29,0,10*ROW('Water Data'!D109)))</f>
        <v/>
      </c>
      <c r="BV115" s="379" t="str">
        <f ca="1">+IF(OFFSET('Water Data'!$E$27,0,10*ROW('Water Data'!E109))="","",OFFSET('Water Data'!$E$27,0,10*ROW('Water Data'!E109)))</f>
        <v/>
      </c>
      <c r="BW115" s="379" t="str">
        <f ca="1">+IF(OFFSET('Water Data'!$E$28,0,10*ROW('Water Data'!E109))="","",OFFSET('Water Data'!$E$28,0,10*ROW('Water Data'!E109)))</f>
        <v/>
      </c>
      <c r="BX115" s="379" t="str">
        <f ca="1">+IF(OFFSET('Water Data'!$E$29,0,10*ROW('Water Data'!E109))="","",OFFSET('Water Data'!$E$29,0,10*ROW('Water Data'!E109)))</f>
        <v/>
      </c>
      <c r="BY115" s="379" t="str">
        <f ca="1">+IF(OFFSET('Water Data'!$F$27,0,10*ROW('Water Data'!F109))="","",OFFSET('Water Data'!$F$27,0,10*ROW('Water Data'!F109)))</f>
        <v/>
      </c>
      <c r="BZ115" s="379" t="str">
        <f ca="1">+IF(OFFSET('Water Data'!$F$28,0,10*ROW('Water Data'!F109))="","",OFFSET('Water Data'!$F$28,0,10*ROW('Water Data'!F109)))</f>
        <v/>
      </c>
      <c r="CA115" s="379" t="str">
        <f ca="1">+IF(OFFSET('Water Data'!$F$29,0,10*ROW('Water Data'!F109))="","",OFFSET('Water Data'!$F$29,0,10*ROW('Water Data'!F109)))</f>
        <v/>
      </c>
      <c r="CB115" s="379" t="str">
        <f ca="1">+IF(OFFSET('Water Data'!$G$27,0,10*ROW('Water Data'!G109))="","",OFFSET('Water Data'!$G$27,0,10*ROW('Water Data'!G109)))</f>
        <v/>
      </c>
      <c r="CC115" s="379" t="str">
        <f ca="1">+IF(OFFSET('Water Data'!$G$28,0,10*ROW('Water Data'!G109))="","",OFFSET('Water Data'!$G$28,0,10*ROW('Water Data'!G109)))</f>
        <v/>
      </c>
      <c r="CD115" s="379" t="str">
        <f ca="1">+IF(OFFSET('Water Data'!$G$29,0,10*ROW('Water Data'!G109))="","",OFFSET('Water Data'!$G$29,0,10*ROW('Water Data'!G109)))</f>
        <v/>
      </c>
      <c r="CE115" s="379" t="str">
        <f ca="1">+IF(OFFSET('Water Data'!$H$27,0,10*ROW('Water Data'!H109))="","",OFFSET('Water Data'!$H$27,0,10*ROW('Water Data'!H109)))</f>
        <v/>
      </c>
      <c r="CF115" s="379" t="str">
        <f ca="1">+IF(OFFSET('Water Data'!$H$28,0,10*ROW('Water Data'!H109))="","",OFFSET('Water Data'!$H$28,0,10*ROW('Water Data'!H109)))</f>
        <v/>
      </c>
      <c r="CG115" s="379" t="str">
        <f ca="1">+IF(OFFSET('Water Data'!$H$29,0,10*ROW('Water Data'!H109))="","",OFFSET('Water Data'!$H$29,0,10*ROW('Water Data'!H109)))</f>
        <v/>
      </c>
      <c r="CH115" s="379" t="str">
        <f ca="1">+IF(OFFSET('Water Data'!$I$27,0,10*ROW('Water Data'!I109))="","",OFFSET('Water Data'!$I$27,0,10*ROW('Water Data'!I109)))</f>
        <v/>
      </c>
      <c r="CI115" s="379" t="str">
        <f ca="1">+IF(OFFSET('Water Data'!$I$28,0,10*ROW('Water Data'!I109))="","",OFFSET('Water Data'!$I$28,0,10*ROW('Water Data'!I109)))</f>
        <v/>
      </c>
      <c r="CJ115" s="379" t="str">
        <f ca="1">+IF(OFFSET('Water Data'!$I$29,0,10*ROW('Water Data'!I109))="","",OFFSET('Water Data'!$I$29,0,10*ROW('Water Data'!I109)))</f>
        <v/>
      </c>
      <c r="CK115" s="379" t="str">
        <f ca="1">+IF(OFFSET('Sanitation Data'!$D$28,0,10*ROW('Sanitation Data'!D109))="","",OFFSET('Sanitation Data'!$D$28,0,10*ROW('Sanitation Data'!D109)))</f>
        <v/>
      </c>
      <c r="CL115" s="379" t="str">
        <f ca="1">+IF(OFFSET('Sanitation Data'!$D$29,0,10*ROW('Sanitation Data'!D109))="","",OFFSET('Sanitation Data'!$D$29,0,10*ROW('Sanitation Data'!D109)))</f>
        <v/>
      </c>
      <c r="CM115" s="379" t="str">
        <f ca="1">+IF(OFFSET('Sanitation Data'!$D$30,0,10*ROW('Sanitation Data'!D109))="","",OFFSET('Sanitation Data'!$D$30,0,10*ROW('Sanitation Data'!D109)))</f>
        <v/>
      </c>
      <c r="CN115" s="379" t="str">
        <f ca="1">+IF(OFFSET('Sanitation Data'!$D$31,0,10*ROW('Sanitation Data'!D109))="","",OFFSET('Sanitation Data'!$D$31,0,10*ROW('Sanitation Data'!D109)))</f>
        <v/>
      </c>
      <c r="CO115" s="379" t="str">
        <f ca="1">+IF(OFFSET('Sanitation Data'!$D$32,0,10*ROW('Sanitation Data'!D109))="","",OFFSET('Sanitation Data'!$D$32,0,10*ROW('Sanitation Data'!D109)))</f>
        <v/>
      </c>
      <c r="CP115" s="379" t="str">
        <f ca="1">+IF(OFFSET('Sanitation Data'!$E$28,0,10*ROW('Sanitation Data'!E109))="","",OFFSET('Sanitation Data'!$E$28,0,10*ROW('Sanitation Data'!E109)))</f>
        <v/>
      </c>
      <c r="CQ115" s="379" t="str">
        <f ca="1">+IF(OFFSET('Sanitation Data'!$E$29,0,10*ROW('Sanitation Data'!E109))="","",OFFSET('Sanitation Data'!$E$29,0,10*ROW('Sanitation Data'!E109)))</f>
        <v/>
      </c>
      <c r="CR115" s="379" t="str">
        <f ca="1">+IF(OFFSET('Sanitation Data'!$E$30,0,10*ROW('Sanitation Data'!E109))="","",OFFSET('Sanitation Data'!$E$30,0,10*ROW('Sanitation Data'!E109)))</f>
        <v/>
      </c>
      <c r="CS115" s="379" t="str">
        <f ca="1">+IF(OFFSET('Sanitation Data'!$E$31,0,10*ROW('Sanitation Data'!E109))="","",OFFSET('Sanitation Data'!$E$31,0,10*ROW('Sanitation Data'!E109)))</f>
        <v/>
      </c>
      <c r="CT115" s="379" t="str">
        <f ca="1">+IF(OFFSET('Sanitation Data'!$E$32,0,10*ROW('Sanitation Data'!E109))="","",OFFSET('Sanitation Data'!$E$32,0,10*ROW('Sanitation Data'!E109)))</f>
        <v/>
      </c>
      <c r="CU115" s="379" t="str">
        <f ca="1">+IF(OFFSET('Sanitation Data'!$F$28,0,10*ROW('Sanitation Data'!F109))="","",OFFSET('Sanitation Data'!$F$28,0,10*ROW('Sanitation Data'!F109)))</f>
        <v/>
      </c>
      <c r="CV115" s="379" t="str">
        <f ca="1">+IF(OFFSET('Sanitation Data'!$F$29,0,10*ROW('Sanitation Data'!F109))="","",OFFSET('Sanitation Data'!$F$29,0,10*ROW('Sanitation Data'!F109)))</f>
        <v/>
      </c>
      <c r="CW115" s="379" t="str">
        <f ca="1">+IF(OFFSET('Sanitation Data'!$F$30,0,10*ROW('Sanitation Data'!F109))="","",OFFSET('Sanitation Data'!$F$30,0,10*ROW('Sanitation Data'!F109)))</f>
        <v/>
      </c>
      <c r="CX115" s="379" t="str">
        <f ca="1">+IF(OFFSET('Sanitation Data'!$F$31,0,10*ROW('Sanitation Data'!F109))="","",OFFSET('Sanitation Data'!$F$31,0,10*ROW('Sanitation Data'!F109)))</f>
        <v/>
      </c>
      <c r="CY115" s="379" t="str">
        <f ca="1">+IF(OFFSET('Sanitation Data'!$F$32,0,10*ROW('Sanitation Data'!F109))="","",OFFSET('Sanitation Data'!$F$32,0,10*ROW('Sanitation Data'!F109)))</f>
        <v/>
      </c>
      <c r="CZ115" s="379" t="str">
        <f ca="1">+IF(OFFSET('Sanitation Data'!$G$28,0,10*ROW('Sanitation Data'!G109))="","",OFFSET('Sanitation Data'!$G$28,0,10*ROW('Sanitation Data'!G109)))</f>
        <v/>
      </c>
      <c r="DA115" s="379" t="str">
        <f ca="1">+IF(OFFSET('Sanitation Data'!$G$29,0,10*ROW('Sanitation Data'!G109))="","",OFFSET('Sanitation Data'!$G$29,0,10*ROW('Sanitation Data'!G109)))</f>
        <v/>
      </c>
      <c r="DB115" s="379" t="str">
        <f ca="1">+IF(OFFSET('Sanitation Data'!$G$30,0,10*ROW('Sanitation Data'!G109))="","",OFFSET('Sanitation Data'!$G$30,0,10*ROW('Sanitation Data'!G109)))</f>
        <v/>
      </c>
      <c r="DC115" s="379" t="str">
        <f ca="1">+IF(OFFSET('Sanitation Data'!$G$31,0,10*ROW('Sanitation Data'!G109))="","",OFFSET('Sanitation Data'!$G$31,0,10*ROW('Sanitation Data'!G109)))</f>
        <v/>
      </c>
      <c r="DD115" s="379" t="str">
        <f ca="1">+IF(OFFSET('Sanitation Data'!$G$32,0,10*ROW('Sanitation Data'!G109))="","",OFFSET('Sanitation Data'!$G$32,0,10*ROW('Sanitation Data'!G109)))</f>
        <v/>
      </c>
      <c r="DE115" s="379" t="str">
        <f ca="1">+IF(OFFSET('Sanitation Data'!$H$28,0,10*ROW('Sanitation Data'!H109))="","",OFFSET('Sanitation Data'!$H$28,0,10*ROW('Sanitation Data'!H109)))</f>
        <v/>
      </c>
      <c r="DF115" s="379" t="str">
        <f ca="1">+IF(OFFSET('Sanitation Data'!$H$29,0,10*ROW('Sanitation Data'!H109))="","",OFFSET('Sanitation Data'!$H$29,0,10*ROW('Sanitation Data'!H109)))</f>
        <v/>
      </c>
      <c r="DG115" s="379" t="str">
        <f ca="1">+IF(OFFSET('Sanitation Data'!$H$30,0,10*ROW('Sanitation Data'!H109))="","",OFFSET('Sanitation Data'!$H$30,0,10*ROW('Sanitation Data'!H109)))</f>
        <v/>
      </c>
      <c r="DH115" s="379" t="str">
        <f ca="1">+IF(OFFSET('Sanitation Data'!$H$31,0,10*ROW('Sanitation Data'!H109))="","",OFFSET('Sanitation Data'!$H$31,0,10*ROW('Sanitation Data'!H109)))</f>
        <v/>
      </c>
      <c r="DI115" s="379" t="str">
        <f ca="1">+IF(OFFSET('Sanitation Data'!$H$32,0,10*ROW('Sanitation Data'!H109))="","",OFFSET('Sanitation Data'!$H$32,0,10*ROW('Sanitation Data'!H109)))</f>
        <v/>
      </c>
      <c r="DJ115" s="379" t="str">
        <f ca="1">+IF(OFFSET('Sanitation Data'!$I$28,0,10*ROW('Sanitation Data'!I109))="","",OFFSET('Sanitation Data'!$I$28,0,10*ROW('Sanitation Data'!I109)))</f>
        <v/>
      </c>
      <c r="DK115" s="379" t="str">
        <f ca="1">+IF(OFFSET('Sanitation Data'!$I$29,0,10*ROW('Sanitation Data'!I109))="","",OFFSET('Sanitation Data'!$I$29,0,10*ROW('Sanitation Data'!I109)))</f>
        <v/>
      </c>
      <c r="DL115" s="379" t="str">
        <f ca="1">+IF(OFFSET('Sanitation Data'!$I$30,0,10*ROW('Sanitation Data'!I109))="","",OFFSET('Sanitation Data'!$I$30,0,10*ROW('Sanitation Data'!I109)))</f>
        <v/>
      </c>
      <c r="DM115" s="379" t="str">
        <f ca="1">+IF(OFFSET('Sanitation Data'!$I$31,0,10*ROW('Sanitation Data'!I109))="","",OFFSET('Sanitation Data'!$I$31,0,10*ROW('Sanitation Data'!I109)))</f>
        <v/>
      </c>
      <c r="DN115" s="379" t="str">
        <f ca="1">+IF(OFFSET('Sanitation Data'!$I$32,0,10*ROW('Sanitation Data'!I109))="","",OFFSET('Sanitation Data'!$I$32,0,10*ROW('Sanitation Data'!I109)))</f>
        <v/>
      </c>
      <c r="DO115" s="379" t="str">
        <f ca="1">+IF(OFFSET('Hygiene Data'!$D$11,0,10*ROW('Hygiene Data'!D109))="","",OFFSET('Hygiene Data'!$D$11,0,10*ROW('Hygiene Data'!D109)))</f>
        <v/>
      </c>
      <c r="DP115" s="379" t="str">
        <f ca="1">+IF(OFFSET('Hygiene Data'!$D$12,0,10*ROW('Hygiene Data'!D109))="","",OFFSET('Hygiene Data'!$D$12,0,10*ROW('Hygiene Data'!D109)))</f>
        <v/>
      </c>
      <c r="DQ115" s="379" t="str">
        <f ca="1">+IF(OFFSET('Hygiene Data'!$D$13,0,10*ROW('Hygiene Data'!D109))="","",OFFSET('Hygiene Data'!$D$13,0,10*ROW('Hygiene Data'!D109)))</f>
        <v/>
      </c>
      <c r="DR115" s="379" t="str">
        <f ca="1">+IF(OFFSET('Hygiene Data'!$E$11,0,10*ROW('Hygiene Data'!E109))="","",OFFSET('Hygiene Data'!$E$11,0,10*ROW('Hygiene Data'!E109)))</f>
        <v/>
      </c>
      <c r="DS115" s="379" t="str">
        <f ca="1">+IF(OFFSET('Hygiene Data'!$E$12,0,10*ROW('Hygiene Data'!E109))="","",OFFSET('Hygiene Data'!$E$12,0,10*ROW('Hygiene Data'!E109)))</f>
        <v/>
      </c>
      <c r="DT115" s="379" t="str">
        <f ca="1">+IF(OFFSET('Hygiene Data'!$E$13,0,10*ROW('Hygiene Data'!E109))="","",OFFSET('Hygiene Data'!$E$13,0,10*ROW('Hygiene Data'!E109)))</f>
        <v/>
      </c>
      <c r="DU115" s="379" t="str">
        <f ca="1">+IF(OFFSET('Hygiene Data'!$F$11,0,10*ROW('Hygiene Data'!F109))="","",OFFSET('Hygiene Data'!$F$11,0,10*ROW('Hygiene Data'!F109)))</f>
        <v/>
      </c>
      <c r="DV115" s="379" t="str">
        <f ca="1">+IF(OFFSET('Hygiene Data'!$F$12,0,10*ROW('Hygiene Data'!F109))="","",OFFSET('Hygiene Data'!$F$12,0,10*ROW('Hygiene Data'!F109)))</f>
        <v/>
      </c>
      <c r="DW115" s="379" t="str">
        <f ca="1">+IF(OFFSET('Hygiene Data'!$F$13,0,10*ROW('Hygiene Data'!F109))="","",OFFSET('Hygiene Data'!$F$13,0,10*ROW('Hygiene Data'!F109)))</f>
        <v/>
      </c>
      <c r="DX115" s="379" t="str">
        <f ca="1">+IF(OFFSET('Hygiene Data'!$G$11,0,10*ROW('Hygiene Data'!G109))="","",OFFSET('Hygiene Data'!$G$11,0,10*ROW('Hygiene Data'!G109)))</f>
        <v/>
      </c>
      <c r="DY115" s="379" t="str">
        <f ca="1">+IF(OFFSET('Hygiene Data'!$G$12,0,10*ROW('Hygiene Data'!G109))="","",OFFSET('Hygiene Data'!$G$12,0,10*ROW('Hygiene Data'!G109)))</f>
        <v/>
      </c>
      <c r="DZ115" s="379" t="str">
        <f ca="1">+IF(OFFSET('Hygiene Data'!$G$13,0,10*ROW('Hygiene Data'!G109))="","",OFFSET('Hygiene Data'!$G$13,0,10*ROW('Hygiene Data'!G109)))</f>
        <v/>
      </c>
      <c r="EA115" s="379" t="str">
        <f ca="1">+IF(OFFSET('Hygiene Data'!$H$11,0,10*ROW('Hygiene Data'!H109))="","",OFFSET('Hygiene Data'!$H$11,0,10*ROW('Hygiene Data'!H109)))</f>
        <v/>
      </c>
      <c r="EB115" s="379" t="str">
        <f ca="1">+IF(OFFSET('Hygiene Data'!$H$12,0,10*ROW('Hygiene Data'!H109))="","",OFFSET('Hygiene Data'!$H$12,0,10*ROW('Hygiene Data'!H109)))</f>
        <v/>
      </c>
      <c r="EC115" s="379" t="str">
        <f ca="1">+IF(OFFSET('Hygiene Data'!$H$13,0,10*ROW('Hygiene Data'!H109))="","",OFFSET('Hygiene Data'!$H$13,0,10*ROW('Hygiene Data'!H109)))</f>
        <v/>
      </c>
      <c r="ED115" s="379" t="str">
        <f ca="1">+IF(OFFSET('Hygiene Data'!$I$11,0,10*ROW('Hygiene Data'!I109))="","",OFFSET('Hygiene Data'!$I$11,0,10*ROW('Hygiene Data'!I109)))</f>
        <v/>
      </c>
      <c r="EE115" s="379" t="str">
        <f ca="1">+IF(OFFSET('Hygiene Data'!$I$12,0,10*ROW('Hygiene Data'!I109))="","",OFFSET('Hygiene Data'!$I$12,0,10*ROW('Hygiene Data'!I109)))</f>
        <v/>
      </c>
      <c r="EF115" s="379" t="str">
        <f ca="1">+IF(OFFSET('Hygiene Data'!$I$13,0,10*ROW('Hygiene Data'!I109))="","",OFFSET('Hygiene Data'!$I$13,0,10*ROW('Hygiene Data'!I109)))</f>
        <v/>
      </c>
    </row>
    <row r="116" spans="1:136" x14ac:dyDescent="0.25">
      <c r="A116" s="488" t="str">
        <f ca="1">+IF(OFFSET('Water Data'!$B$2,0,10*ROW('Water Data'!E110))="","",OFFSET('Water Data'!$B$2,0,10*ROW('Water Data'!E110)))</f>
        <v/>
      </c>
      <c r="B116" s="48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5" t="str">
        <f t="shared" ca="1" si="1"/>
        <v/>
      </c>
      <c r="D116" s="51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9" t="str">
        <f ca="1">+IF(OFFSET('Water Data'!$D$27,0,10*ROW('Water Data'!D110))="","",OFFSET('Water Data'!$D$27,0,10*ROW('Water Data'!D110)))</f>
        <v/>
      </c>
      <c r="BT116" s="379" t="str">
        <f ca="1">+IF(OFFSET('Water Data'!$D$28,0,10*ROW('Water Data'!D110))="","",OFFSET('Water Data'!$D$28,0,10*ROW('Water Data'!D110)))</f>
        <v/>
      </c>
      <c r="BU116" s="379" t="str">
        <f ca="1">+IF(OFFSET('Water Data'!$D$29,0,10*ROW('Water Data'!D110))="","",OFFSET('Water Data'!$D$29,0,10*ROW('Water Data'!D110)))</f>
        <v/>
      </c>
      <c r="BV116" s="379" t="str">
        <f ca="1">+IF(OFFSET('Water Data'!$E$27,0,10*ROW('Water Data'!E110))="","",OFFSET('Water Data'!$E$27,0,10*ROW('Water Data'!E110)))</f>
        <v/>
      </c>
      <c r="BW116" s="379" t="str">
        <f ca="1">+IF(OFFSET('Water Data'!$E$28,0,10*ROW('Water Data'!E110))="","",OFFSET('Water Data'!$E$28,0,10*ROW('Water Data'!E110)))</f>
        <v/>
      </c>
      <c r="BX116" s="379" t="str">
        <f ca="1">+IF(OFFSET('Water Data'!$E$29,0,10*ROW('Water Data'!E110))="","",OFFSET('Water Data'!$E$29,0,10*ROW('Water Data'!E110)))</f>
        <v/>
      </c>
      <c r="BY116" s="379" t="str">
        <f ca="1">+IF(OFFSET('Water Data'!$F$27,0,10*ROW('Water Data'!F110))="","",OFFSET('Water Data'!$F$27,0,10*ROW('Water Data'!F110)))</f>
        <v/>
      </c>
      <c r="BZ116" s="379" t="str">
        <f ca="1">+IF(OFFSET('Water Data'!$F$28,0,10*ROW('Water Data'!F110))="","",OFFSET('Water Data'!$F$28,0,10*ROW('Water Data'!F110)))</f>
        <v/>
      </c>
      <c r="CA116" s="379" t="str">
        <f ca="1">+IF(OFFSET('Water Data'!$F$29,0,10*ROW('Water Data'!F110))="","",OFFSET('Water Data'!$F$29,0,10*ROW('Water Data'!F110)))</f>
        <v/>
      </c>
      <c r="CB116" s="379" t="str">
        <f ca="1">+IF(OFFSET('Water Data'!$G$27,0,10*ROW('Water Data'!G110))="","",OFFSET('Water Data'!$G$27,0,10*ROW('Water Data'!G110)))</f>
        <v/>
      </c>
      <c r="CC116" s="379" t="str">
        <f ca="1">+IF(OFFSET('Water Data'!$G$28,0,10*ROW('Water Data'!G110))="","",OFFSET('Water Data'!$G$28,0,10*ROW('Water Data'!G110)))</f>
        <v/>
      </c>
      <c r="CD116" s="379" t="str">
        <f ca="1">+IF(OFFSET('Water Data'!$G$29,0,10*ROW('Water Data'!G110))="","",OFFSET('Water Data'!$G$29,0,10*ROW('Water Data'!G110)))</f>
        <v/>
      </c>
      <c r="CE116" s="379" t="str">
        <f ca="1">+IF(OFFSET('Water Data'!$H$27,0,10*ROW('Water Data'!H110))="","",OFFSET('Water Data'!$H$27,0,10*ROW('Water Data'!H110)))</f>
        <v/>
      </c>
      <c r="CF116" s="379" t="str">
        <f ca="1">+IF(OFFSET('Water Data'!$H$28,0,10*ROW('Water Data'!H110))="","",OFFSET('Water Data'!$H$28,0,10*ROW('Water Data'!H110)))</f>
        <v/>
      </c>
      <c r="CG116" s="379" t="str">
        <f ca="1">+IF(OFFSET('Water Data'!$H$29,0,10*ROW('Water Data'!H110))="","",OFFSET('Water Data'!$H$29,0,10*ROW('Water Data'!H110)))</f>
        <v/>
      </c>
      <c r="CH116" s="379" t="str">
        <f ca="1">+IF(OFFSET('Water Data'!$I$27,0,10*ROW('Water Data'!I110))="","",OFFSET('Water Data'!$I$27,0,10*ROW('Water Data'!I110)))</f>
        <v/>
      </c>
      <c r="CI116" s="379" t="str">
        <f ca="1">+IF(OFFSET('Water Data'!$I$28,0,10*ROW('Water Data'!I110))="","",OFFSET('Water Data'!$I$28,0,10*ROW('Water Data'!I110)))</f>
        <v/>
      </c>
      <c r="CJ116" s="379" t="str">
        <f ca="1">+IF(OFFSET('Water Data'!$I$29,0,10*ROW('Water Data'!I110))="","",OFFSET('Water Data'!$I$29,0,10*ROW('Water Data'!I110)))</f>
        <v/>
      </c>
      <c r="CK116" s="379" t="str">
        <f ca="1">+IF(OFFSET('Sanitation Data'!$D$28,0,10*ROW('Sanitation Data'!D110))="","",OFFSET('Sanitation Data'!$D$28,0,10*ROW('Sanitation Data'!D110)))</f>
        <v/>
      </c>
      <c r="CL116" s="379" t="str">
        <f ca="1">+IF(OFFSET('Sanitation Data'!$D$29,0,10*ROW('Sanitation Data'!D110))="","",OFFSET('Sanitation Data'!$D$29,0,10*ROW('Sanitation Data'!D110)))</f>
        <v/>
      </c>
      <c r="CM116" s="379" t="str">
        <f ca="1">+IF(OFFSET('Sanitation Data'!$D$30,0,10*ROW('Sanitation Data'!D110))="","",OFFSET('Sanitation Data'!$D$30,0,10*ROW('Sanitation Data'!D110)))</f>
        <v/>
      </c>
      <c r="CN116" s="379" t="str">
        <f ca="1">+IF(OFFSET('Sanitation Data'!$D$31,0,10*ROW('Sanitation Data'!D110))="","",OFFSET('Sanitation Data'!$D$31,0,10*ROW('Sanitation Data'!D110)))</f>
        <v/>
      </c>
      <c r="CO116" s="379" t="str">
        <f ca="1">+IF(OFFSET('Sanitation Data'!$D$32,0,10*ROW('Sanitation Data'!D110))="","",OFFSET('Sanitation Data'!$D$32,0,10*ROW('Sanitation Data'!D110)))</f>
        <v/>
      </c>
      <c r="CP116" s="379" t="str">
        <f ca="1">+IF(OFFSET('Sanitation Data'!$E$28,0,10*ROW('Sanitation Data'!E110))="","",OFFSET('Sanitation Data'!$E$28,0,10*ROW('Sanitation Data'!E110)))</f>
        <v/>
      </c>
      <c r="CQ116" s="379" t="str">
        <f ca="1">+IF(OFFSET('Sanitation Data'!$E$29,0,10*ROW('Sanitation Data'!E110))="","",OFFSET('Sanitation Data'!$E$29,0,10*ROW('Sanitation Data'!E110)))</f>
        <v/>
      </c>
      <c r="CR116" s="379" t="str">
        <f ca="1">+IF(OFFSET('Sanitation Data'!$E$30,0,10*ROW('Sanitation Data'!E110))="","",OFFSET('Sanitation Data'!$E$30,0,10*ROW('Sanitation Data'!E110)))</f>
        <v/>
      </c>
      <c r="CS116" s="379" t="str">
        <f ca="1">+IF(OFFSET('Sanitation Data'!$E$31,0,10*ROW('Sanitation Data'!E110))="","",OFFSET('Sanitation Data'!$E$31,0,10*ROW('Sanitation Data'!E110)))</f>
        <v/>
      </c>
      <c r="CT116" s="379" t="str">
        <f ca="1">+IF(OFFSET('Sanitation Data'!$E$32,0,10*ROW('Sanitation Data'!E110))="","",OFFSET('Sanitation Data'!$E$32,0,10*ROW('Sanitation Data'!E110)))</f>
        <v/>
      </c>
      <c r="CU116" s="379" t="str">
        <f ca="1">+IF(OFFSET('Sanitation Data'!$F$28,0,10*ROW('Sanitation Data'!F110))="","",OFFSET('Sanitation Data'!$F$28,0,10*ROW('Sanitation Data'!F110)))</f>
        <v/>
      </c>
      <c r="CV116" s="379" t="str">
        <f ca="1">+IF(OFFSET('Sanitation Data'!$F$29,0,10*ROW('Sanitation Data'!F110))="","",OFFSET('Sanitation Data'!$F$29,0,10*ROW('Sanitation Data'!F110)))</f>
        <v/>
      </c>
      <c r="CW116" s="379" t="str">
        <f ca="1">+IF(OFFSET('Sanitation Data'!$F$30,0,10*ROW('Sanitation Data'!F110))="","",OFFSET('Sanitation Data'!$F$30,0,10*ROW('Sanitation Data'!F110)))</f>
        <v/>
      </c>
      <c r="CX116" s="379" t="str">
        <f ca="1">+IF(OFFSET('Sanitation Data'!$F$31,0,10*ROW('Sanitation Data'!F110))="","",OFFSET('Sanitation Data'!$F$31,0,10*ROW('Sanitation Data'!F110)))</f>
        <v/>
      </c>
      <c r="CY116" s="379" t="str">
        <f ca="1">+IF(OFFSET('Sanitation Data'!$F$32,0,10*ROW('Sanitation Data'!F110))="","",OFFSET('Sanitation Data'!$F$32,0,10*ROW('Sanitation Data'!F110)))</f>
        <v/>
      </c>
      <c r="CZ116" s="379" t="str">
        <f ca="1">+IF(OFFSET('Sanitation Data'!$G$28,0,10*ROW('Sanitation Data'!G110))="","",OFFSET('Sanitation Data'!$G$28,0,10*ROW('Sanitation Data'!G110)))</f>
        <v/>
      </c>
      <c r="DA116" s="379" t="str">
        <f ca="1">+IF(OFFSET('Sanitation Data'!$G$29,0,10*ROW('Sanitation Data'!G110))="","",OFFSET('Sanitation Data'!$G$29,0,10*ROW('Sanitation Data'!G110)))</f>
        <v/>
      </c>
      <c r="DB116" s="379" t="str">
        <f ca="1">+IF(OFFSET('Sanitation Data'!$G$30,0,10*ROW('Sanitation Data'!G110))="","",OFFSET('Sanitation Data'!$G$30,0,10*ROW('Sanitation Data'!G110)))</f>
        <v/>
      </c>
      <c r="DC116" s="379" t="str">
        <f ca="1">+IF(OFFSET('Sanitation Data'!$G$31,0,10*ROW('Sanitation Data'!G110))="","",OFFSET('Sanitation Data'!$G$31,0,10*ROW('Sanitation Data'!G110)))</f>
        <v/>
      </c>
      <c r="DD116" s="379" t="str">
        <f ca="1">+IF(OFFSET('Sanitation Data'!$G$32,0,10*ROW('Sanitation Data'!G110))="","",OFFSET('Sanitation Data'!$G$32,0,10*ROW('Sanitation Data'!G110)))</f>
        <v/>
      </c>
      <c r="DE116" s="379" t="str">
        <f ca="1">+IF(OFFSET('Sanitation Data'!$H$28,0,10*ROW('Sanitation Data'!H110))="","",OFFSET('Sanitation Data'!$H$28,0,10*ROW('Sanitation Data'!H110)))</f>
        <v/>
      </c>
      <c r="DF116" s="379" t="str">
        <f ca="1">+IF(OFFSET('Sanitation Data'!$H$29,0,10*ROW('Sanitation Data'!H110))="","",OFFSET('Sanitation Data'!$H$29,0,10*ROW('Sanitation Data'!H110)))</f>
        <v/>
      </c>
      <c r="DG116" s="379" t="str">
        <f ca="1">+IF(OFFSET('Sanitation Data'!$H$30,0,10*ROW('Sanitation Data'!H110))="","",OFFSET('Sanitation Data'!$H$30,0,10*ROW('Sanitation Data'!H110)))</f>
        <v/>
      </c>
      <c r="DH116" s="379" t="str">
        <f ca="1">+IF(OFFSET('Sanitation Data'!$H$31,0,10*ROW('Sanitation Data'!H110))="","",OFFSET('Sanitation Data'!$H$31,0,10*ROW('Sanitation Data'!H110)))</f>
        <v/>
      </c>
      <c r="DI116" s="379" t="str">
        <f ca="1">+IF(OFFSET('Sanitation Data'!$H$32,0,10*ROW('Sanitation Data'!H110))="","",OFFSET('Sanitation Data'!$H$32,0,10*ROW('Sanitation Data'!H110)))</f>
        <v/>
      </c>
      <c r="DJ116" s="379" t="str">
        <f ca="1">+IF(OFFSET('Sanitation Data'!$I$28,0,10*ROW('Sanitation Data'!I110))="","",OFFSET('Sanitation Data'!$I$28,0,10*ROW('Sanitation Data'!I110)))</f>
        <v/>
      </c>
      <c r="DK116" s="379" t="str">
        <f ca="1">+IF(OFFSET('Sanitation Data'!$I$29,0,10*ROW('Sanitation Data'!I110))="","",OFFSET('Sanitation Data'!$I$29,0,10*ROW('Sanitation Data'!I110)))</f>
        <v/>
      </c>
      <c r="DL116" s="379" t="str">
        <f ca="1">+IF(OFFSET('Sanitation Data'!$I$30,0,10*ROW('Sanitation Data'!I110))="","",OFFSET('Sanitation Data'!$I$30,0,10*ROW('Sanitation Data'!I110)))</f>
        <v/>
      </c>
      <c r="DM116" s="379" t="str">
        <f ca="1">+IF(OFFSET('Sanitation Data'!$I$31,0,10*ROW('Sanitation Data'!I110))="","",OFFSET('Sanitation Data'!$I$31,0,10*ROW('Sanitation Data'!I110)))</f>
        <v/>
      </c>
      <c r="DN116" s="379" t="str">
        <f ca="1">+IF(OFFSET('Sanitation Data'!$I$32,0,10*ROW('Sanitation Data'!I110))="","",OFFSET('Sanitation Data'!$I$32,0,10*ROW('Sanitation Data'!I110)))</f>
        <v/>
      </c>
      <c r="DO116" s="379" t="str">
        <f ca="1">+IF(OFFSET('Hygiene Data'!$D$11,0,10*ROW('Hygiene Data'!D110))="","",OFFSET('Hygiene Data'!$D$11,0,10*ROW('Hygiene Data'!D110)))</f>
        <v/>
      </c>
      <c r="DP116" s="379" t="str">
        <f ca="1">+IF(OFFSET('Hygiene Data'!$D$12,0,10*ROW('Hygiene Data'!D110))="","",OFFSET('Hygiene Data'!$D$12,0,10*ROW('Hygiene Data'!D110)))</f>
        <v/>
      </c>
      <c r="DQ116" s="379" t="str">
        <f ca="1">+IF(OFFSET('Hygiene Data'!$D$13,0,10*ROW('Hygiene Data'!D110))="","",OFFSET('Hygiene Data'!$D$13,0,10*ROW('Hygiene Data'!D110)))</f>
        <v/>
      </c>
      <c r="DR116" s="379" t="str">
        <f ca="1">+IF(OFFSET('Hygiene Data'!$E$11,0,10*ROW('Hygiene Data'!E110))="","",OFFSET('Hygiene Data'!$E$11,0,10*ROW('Hygiene Data'!E110)))</f>
        <v/>
      </c>
      <c r="DS116" s="379" t="str">
        <f ca="1">+IF(OFFSET('Hygiene Data'!$E$12,0,10*ROW('Hygiene Data'!E110))="","",OFFSET('Hygiene Data'!$E$12,0,10*ROW('Hygiene Data'!E110)))</f>
        <v/>
      </c>
      <c r="DT116" s="379" t="str">
        <f ca="1">+IF(OFFSET('Hygiene Data'!$E$13,0,10*ROW('Hygiene Data'!E110))="","",OFFSET('Hygiene Data'!$E$13,0,10*ROW('Hygiene Data'!E110)))</f>
        <v/>
      </c>
      <c r="DU116" s="379" t="str">
        <f ca="1">+IF(OFFSET('Hygiene Data'!$F$11,0,10*ROW('Hygiene Data'!F110))="","",OFFSET('Hygiene Data'!$F$11,0,10*ROW('Hygiene Data'!F110)))</f>
        <v/>
      </c>
      <c r="DV116" s="379" t="str">
        <f ca="1">+IF(OFFSET('Hygiene Data'!$F$12,0,10*ROW('Hygiene Data'!F110))="","",OFFSET('Hygiene Data'!$F$12,0,10*ROW('Hygiene Data'!F110)))</f>
        <v/>
      </c>
      <c r="DW116" s="379" t="str">
        <f ca="1">+IF(OFFSET('Hygiene Data'!$F$13,0,10*ROW('Hygiene Data'!F110))="","",OFFSET('Hygiene Data'!$F$13,0,10*ROW('Hygiene Data'!F110)))</f>
        <v/>
      </c>
      <c r="DX116" s="379" t="str">
        <f ca="1">+IF(OFFSET('Hygiene Data'!$G$11,0,10*ROW('Hygiene Data'!G110))="","",OFFSET('Hygiene Data'!$G$11,0,10*ROW('Hygiene Data'!G110)))</f>
        <v/>
      </c>
      <c r="DY116" s="379" t="str">
        <f ca="1">+IF(OFFSET('Hygiene Data'!$G$12,0,10*ROW('Hygiene Data'!G110))="","",OFFSET('Hygiene Data'!$G$12,0,10*ROW('Hygiene Data'!G110)))</f>
        <v/>
      </c>
      <c r="DZ116" s="379" t="str">
        <f ca="1">+IF(OFFSET('Hygiene Data'!$G$13,0,10*ROW('Hygiene Data'!G110))="","",OFFSET('Hygiene Data'!$G$13,0,10*ROW('Hygiene Data'!G110)))</f>
        <v/>
      </c>
      <c r="EA116" s="379" t="str">
        <f ca="1">+IF(OFFSET('Hygiene Data'!$H$11,0,10*ROW('Hygiene Data'!H110))="","",OFFSET('Hygiene Data'!$H$11,0,10*ROW('Hygiene Data'!H110)))</f>
        <v/>
      </c>
      <c r="EB116" s="379" t="str">
        <f ca="1">+IF(OFFSET('Hygiene Data'!$H$12,0,10*ROW('Hygiene Data'!H110))="","",OFFSET('Hygiene Data'!$H$12,0,10*ROW('Hygiene Data'!H110)))</f>
        <v/>
      </c>
      <c r="EC116" s="379" t="str">
        <f ca="1">+IF(OFFSET('Hygiene Data'!$H$13,0,10*ROW('Hygiene Data'!H110))="","",OFFSET('Hygiene Data'!$H$13,0,10*ROW('Hygiene Data'!H110)))</f>
        <v/>
      </c>
      <c r="ED116" s="379" t="str">
        <f ca="1">+IF(OFFSET('Hygiene Data'!$I$11,0,10*ROW('Hygiene Data'!I110))="","",OFFSET('Hygiene Data'!$I$11,0,10*ROW('Hygiene Data'!I110)))</f>
        <v/>
      </c>
      <c r="EE116" s="379" t="str">
        <f ca="1">+IF(OFFSET('Hygiene Data'!$I$12,0,10*ROW('Hygiene Data'!I110))="","",OFFSET('Hygiene Data'!$I$12,0,10*ROW('Hygiene Data'!I110)))</f>
        <v/>
      </c>
      <c r="EF116" s="379" t="str">
        <f ca="1">+IF(OFFSET('Hygiene Data'!$I$13,0,10*ROW('Hygiene Data'!I110))="","",OFFSET('Hygiene Data'!$I$13,0,10*ROW('Hygiene Data'!I110)))</f>
        <v/>
      </c>
    </row>
    <row r="117" spans="1:136" x14ac:dyDescent="0.25">
      <c r="A117" s="488" t="str">
        <f ca="1">+IF(OFFSET('Water Data'!$B$2,0,10*ROW('Water Data'!E111))="","",OFFSET('Water Data'!$B$2,0,10*ROW('Water Data'!E111)))</f>
        <v/>
      </c>
      <c r="B117" s="48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5" t="str">
        <f t="shared" ca="1" si="1"/>
        <v/>
      </c>
      <c r="D117" s="51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9" t="str">
        <f ca="1">+IF(OFFSET('Water Data'!$D$27,0,10*ROW('Water Data'!D111))="","",OFFSET('Water Data'!$D$27,0,10*ROW('Water Data'!D111)))</f>
        <v/>
      </c>
      <c r="BT117" s="379" t="str">
        <f ca="1">+IF(OFFSET('Water Data'!$D$28,0,10*ROW('Water Data'!D111))="","",OFFSET('Water Data'!$D$28,0,10*ROW('Water Data'!D111)))</f>
        <v/>
      </c>
      <c r="BU117" s="379" t="str">
        <f ca="1">+IF(OFFSET('Water Data'!$D$29,0,10*ROW('Water Data'!D111))="","",OFFSET('Water Data'!$D$29,0,10*ROW('Water Data'!D111)))</f>
        <v/>
      </c>
      <c r="BV117" s="379" t="str">
        <f ca="1">+IF(OFFSET('Water Data'!$E$27,0,10*ROW('Water Data'!E111))="","",OFFSET('Water Data'!$E$27,0,10*ROW('Water Data'!E111)))</f>
        <v/>
      </c>
      <c r="BW117" s="379" t="str">
        <f ca="1">+IF(OFFSET('Water Data'!$E$28,0,10*ROW('Water Data'!E111))="","",OFFSET('Water Data'!$E$28,0,10*ROW('Water Data'!E111)))</f>
        <v/>
      </c>
      <c r="BX117" s="379" t="str">
        <f ca="1">+IF(OFFSET('Water Data'!$E$29,0,10*ROW('Water Data'!E111))="","",OFFSET('Water Data'!$E$29,0,10*ROW('Water Data'!E111)))</f>
        <v/>
      </c>
      <c r="BY117" s="379" t="str">
        <f ca="1">+IF(OFFSET('Water Data'!$F$27,0,10*ROW('Water Data'!F111))="","",OFFSET('Water Data'!$F$27,0,10*ROW('Water Data'!F111)))</f>
        <v/>
      </c>
      <c r="BZ117" s="379" t="str">
        <f ca="1">+IF(OFFSET('Water Data'!$F$28,0,10*ROW('Water Data'!F111))="","",OFFSET('Water Data'!$F$28,0,10*ROW('Water Data'!F111)))</f>
        <v/>
      </c>
      <c r="CA117" s="379" t="str">
        <f ca="1">+IF(OFFSET('Water Data'!$F$29,0,10*ROW('Water Data'!F111))="","",OFFSET('Water Data'!$F$29,0,10*ROW('Water Data'!F111)))</f>
        <v/>
      </c>
      <c r="CB117" s="379" t="str">
        <f ca="1">+IF(OFFSET('Water Data'!$G$27,0,10*ROW('Water Data'!G111))="","",OFFSET('Water Data'!$G$27,0,10*ROW('Water Data'!G111)))</f>
        <v/>
      </c>
      <c r="CC117" s="379" t="str">
        <f ca="1">+IF(OFFSET('Water Data'!$G$28,0,10*ROW('Water Data'!G111))="","",OFFSET('Water Data'!$G$28,0,10*ROW('Water Data'!G111)))</f>
        <v/>
      </c>
      <c r="CD117" s="379" t="str">
        <f ca="1">+IF(OFFSET('Water Data'!$G$29,0,10*ROW('Water Data'!G111))="","",OFFSET('Water Data'!$G$29,0,10*ROW('Water Data'!G111)))</f>
        <v/>
      </c>
      <c r="CE117" s="379" t="str">
        <f ca="1">+IF(OFFSET('Water Data'!$H$27,0,10*ROW('Water Data'!H111))="","",OFFSET('Water Data'!$H$27,0,10*ROW('Water Data'!H111)))</f>
        <v/>
      </c>
      <c r="CF117" s="379" t="str">
        <f ca="1">+IF(OFFSET('Water Data'!$H$28,0,10*ROW('Water Data'!H111))="","",OFFSET('Water Data'!$H$28,0,10*ROW('Water Data'!H111)))</f>
        <v/>
      </c>
      <c r="CG117" s="379" t="str">
        <f ca="1">+IF(OFFSET('Water Data'!$H$29,0,10*ROW('Water Data'!H111))="","",OFFSET('Water Data'!$H$29,0,10*ROW('Water Data'!H111)))</f>
        <v/>
      </c>
      <c r="CH117" s="379" t="str">
        <f ca="1">+IF(OFFSET('Water Data'!$I$27,0,10*ROW('Water Data'!I111))="","",OFFSET('Water Data'!$I$27,0,10*ROW('Water Data'!I111)))</f>
        <v/>
      </c>
      <c r="CI117" s="379" t="str">
        <f ca="1">+IF(OFFSET('Water Data'!$I$28,0,10*ROW('Water Data'!I111))="","",OFFSET('Water Data'!$I$28,0,10*ROW('Water Data'!I111)))</f>
        <v/>
      </c>
      <c r="CJ117" s="379" t="str">
        <f ca="1">+IF(OFFSET('Water Data'!$I$29,0,10*ROW('Water Data'!I111))="","",OFFSET('Water Data'!$I$29,0,10*ROW('Water Data'!I111)))</f>
        <v/>
      </c>
      <c r="CK117" s="379" t="str">
        <f ca="1">+IF(OFFSET('Sanitation Data'!$D$28,0,10*ROW('Sanitation Data'!D111))="","",OFFSET('Sanitation Data'!$D$28,0,10*ROW('Sanitation Data'!D111)))</f>
        <v/>
      </c>
      <c r="CL117" s="379" t="str">
        <f ca="1">+IF(OFFSET('Sanitation Data'!$D$29,0,10*ROW('Sanitation Data'!D111))="","",OFFSET('Sanitation Data'!$D$29,0,10*ROW('Sanitation Data'!D111)))</f>
        <v/>
      </c>
      <c r="CM117" s="379" t="str">
        <f ca="1">+IF(OFFSET('Sanitation Data'!$D$30,0,10*ROW('Sanitation Data'!D111))="","",OFFSET('Sanitation Data'!$D$30,0,10*ROW('Sanitation Data'!D111)))</f>
        <v/>
      </c>
      <c r="CN117" s="379" t="str">
        <f ca="1">+IF(OFFSET('Sanitation Data'!$D$31,0,10*ROW('Sanitation Data'!D111))="","",OFFSET('Sanitation Data'!$D$31,0,10*ROW('Sanitation Data'!D111)))</f>
        <v/>
      </c>
      <c r="CO117" s="379" t="str">
        <f ca="1">+IF(OFFSET('Sanitation Data'!$D$32,0,10*ROW('Sanitation Data'!D111))="","",OFFSET('Sanitation Data'!$D$32,0,10*ROW('Sanitation Data'!D111)))</f>
        <v/>
      </c>
      <c r="CP117" s="379" t="str">
        <f ca="1">+IF(OFFSET('Sanitation Data'!$E$28,0,10*ROW('Sanitation Data'!E111))="","",OFFSET('Sanitation Data'!$E$28,0,10*ROW('Sanitation Data'!E111)))</f>
        <v/>
      </c>
      <c r="CQ117" s="379" t="str">
        <f ca="1">+IF(OFFSET('Sanitation Data'!$E$29,0,10*ROW('Sanitation Data'!E111))="","",OFFSET('Sanitation Data'!$E$29,0,10*ROW('Sanitation Data'!E111)))</f>
        <v/>
      </c>
      <c r="CR117" s="379" t="str">
        <f ca="1">+IF(OFFSET('Sanitation Data'!$E$30,0,10*ROW('Sanitation Data'!E111))="","",OFFSET('Sanitation Data'!$E$30,0,10*ROW('Sanitation Data'!E111)))</f>
        <v/>
      </c>
      <c r="CS117" s="379" t="str">
        <f ca="1">+IF(OFFSET('Sanitation Data'!$E$31,0,10*ROW('Sanitation Data'!E111))="","",OFFSET('Sanitation Data'!$E$31,0,10*ROW('Sanitation Data'!E111)))</f>
        <v/>
      </c>
      <c r="CT117" s="379" t="str">
        <f ca="1">+IF(OFFSET('Sanitation Data'!$E$32,0,10*ROW('Sanitation Data'!E111))="","",OFFSET('Sanitation Data'!$E$32,0,10*ROW('Sanitation Data'!E111)))</f>
        <v/>
      </c>
      <c r="CU117" s="379" t="str">
        <f ca="1">+IF(OFFSET('Sanitation Data'!$F$28,0,10*ROW('Sanitation Data'!F111))="","",OFFSET('Sanitation Data'!$F$28,0,10*ROW('Sanitation Data'!F111)))</f>
        <v/>
      </c>
      <c r="CV117" s="379" t="str">
        <f ca="1">+IF(OFFSET('Sanitation Data'!$F$29,0,10*ROW('Sanitation Data'!F111))="","",OFFSET('Sanitation Data'!$F$29,0,10*ROW('Sanitation Data'!F111)))</f>
        <v/>
      </c>
      <c r="CW117" s="379" t="str">
        <f ca="1">+IF(OFFSET('Sanitation Data'!$F$30,0,10*ROW('Sanitation Data'!F111))="","",OFFSET('Sanitation Data'!$F$30,0,10*ROW('Sanitation Data'!F111)))</f>
        <v/>
      </c>
      <c r="CX117" s="379" t="str">
        <f ca="1">+IF(OFFSET('Sanitation Data'!$F$31,0,10*ROW('Sanitation Data'!F111))="","",OFFSET('Sanitation Data'!$F$31,0,10*ROW('Sanitation Data'!F111)))</f>
        <v/>
      </c>
      <c r="CY117" s="379" t="str">
        <f ca="1">+IF(OFFSET('Sanitation Data'!$F$32,0,10*ROW('Sanitation Data'!F111))="","",OFFSET('Sanitation Data'!$F$32,0,10*ROW('Sanitation Data'!F111)))</f>
        <v/>
      </c>
      <c r="CZ117" s="379" t="str">
        <f ca="1">+IF(OFFSET('Sanitation Data'!$G$28,0,10*ROW('Sanitation Data'!G111))="","",OFFSET('Sanitation Data'!$G$28,0,10*ROW('Sanitation Data'!G111)))</f>
        <v/>
      </c>
      <c r="DA117" s="379" t="str">
        <f ca="1">+IF(OFFSET('Sanitation Data'!$G$29,0,10*ROW('Sanitation Data'!G111))="","",OFFSET('Sanitation Data'!$G$29,0,10*ROW('Sanitation Data'!G111)))</f>
        <v/>
      </c>
      <c r="DB117" s="379" t="str">
        <f ca="1">+IF(OFFSET('Sanitation Data'!$G$30,0,10*ROW('Sanitation Data'!G111))="","",OFFSET('Sanitation Data'!$G$30,0,10*ROW('Sanitation Data'!G111)))</f>
        <v/>
      </c>
      <c r="DC117" s="379" t="str">
        <f ca="1">+IF(OFFSET('Sanitation Data'!$G$31,0,10*ROW('Sanitation Data'!G111))="","",OFFSET('Sanitation Data'!$G$31,0,10*ROW('Sanitation Data'!G111)))</f>
        <v/>
      </c>
      <c r="DD117" s="379" t="str">
        <f ca="1">+IF(OFFSET('Sanitation Data'!$G$32,0,10*ROW('Sanitation Data'!G111))="","",OFFSET('Sanitation Data'!$G$32,0,10*ROW('Sanitation Data'!G111)))</f>
        <v/>
      </c>
      <c r="DE117" s="379" t="str">
        <f ca="1">+IF(OFFSET('Sanitation Data'!$H$28,0,10*ROW('Sanitation Data'!H111))="","",OFFSET('Sanitation Data'!$H$28,0,10*ROW('Sanitation Data'!H111)))</f>
        <v/>
      </c>
      <c r="DF117" s="379" t="str">
        <f ca="1">+IF(OFFSET('Sanitation Data'!$H$29,0,10*ROW('Sanitation Data'!H111))="","",OFFSET('Sanitation Data'!$H$29,0,10*ROW('Sanitation Data'!H111)))</f>
        <v/>
      </c>
      <c r="DG117" s="379" t="str">
        <f ca="1">+IF(OFFSET('Sanitation Data'!$H$30,0,10*ROW('Sanitation Data'!H111))="","",OFFSET('Sanitation Data'!$H$30,0,10*ROW('Sanitation Data'!H111)))</f>
        <v/>
      </c>
      <c r="DH117" s="379" t="str">
        <f ca="1">+IF(OFFSET('Sanitation Data'!$H$31,0,10*ROW('Sanitation Data'!H111))="","",OFFSET('Sanitation Data'!$H$31,0,10*ROW('Sanitation Data'!H111)))</f>
        <v/>
      </c>
      <c r="DI117" s="379" t="str">
        <f ca="1">+IF(OFFSET('Sanitation Data'!$H$32,0,10*ROW('Sanitation Data'!H111))="","",OFFSET('Sanitation Data'!$H$32,0,10*ROW('Sanitation Data'!H111)))</f>
        <v/>
      </c>
      <c r="DJ117" s="379" t="str">
        <f ca="1">+IF(OFFSET('Sanitation Data'!$I$28,0,10*ROW('Sanitation Data'!I111))="","",OFFSET('Sanitation Data'!$I$28,0,10*ROW('Sanitation Data'!I111)))</f>
        <v/>
      </c>
      <c r="DK117" s="379" t="str">
        <f ca="1">+IF(OFFSET('Sanitation Data'!$I$29,0,10*ROW('Sanitation Data'!I111))="","",OFFSET('Sanitation Data'!$I$29,0,10*ROW('Sanitation Data'!I111)))</f>
        <v/>
      </c>
      <c r="DL117" s="379" t="str">
        <f ca="1">+IF(OFFSET('Sanitation Data'!$I$30,0,10*ROW('Sanitation Data'!I111))="","",OFFSET('Sanitation Data'!$I$30,0,10*ROW('Sanitation Data'!I111)))</f>
        <v/>
      </c>
      <c r="DM117" s="379" t="str">
        <f ca="1">+IF(OFFSET('Sanitation Data'!$I$31,0,10*ROW('Sanitation Data'!I111))="","",OFFSET('Sanitation Data'!$I$31,0,10*ROW('Sanitation Data'!I111)))</f>
        <v/>
      </c>
      <c r="DN117" s="379" t="str">
        <f ca="1">+IF(OFFSET('Sanitation Data'!$I$32,0,10*ROW('Sanitation Data'!I111))="","",OFFSET('Sanitation Data'!$I$32,0,10*ROW('Sanitation Data'!I111)))</f>
        <v/>
      </c>
      <c r="DO117" s="379" t="str">
        <f ca="1">+IF(OFFSET('Hygiene Data'!$D$11,0,10*ROW('Hygiene Data'!D111))="","",OFFSET('Hygiene Data'!$D$11,0,10*ROW('Hygiene Data'!D111)))</f>
        <v/>
      </c>
      <c r="DP117" s="379" t="str">
        <f ca="1">+IF(OFFSET('Hygiene Data'!$D$12,0,10*ROW('Hygiene Data'!D111))="","",OFFSET('Hygiene Data'!$D$12,0,10*ROW('Hygiene Data'!D111)))</f>
        <v/>
      </c>
      <c r="DQ117" s="379" t="str">
        <f ca="1">+IF(OFFSET('Hygiene Data'!$D$13,0,10*ROW('Hygiene Data'!D111))="","",OFFSET('Hygiene Data'!$D$13,0,10*ROW('Hygiene Data'!D111)))</f>
        <v/>
      </c>
      <c r="DR117" s="379" t="str">
        <f ca="1">+IF(OFFSET('Hygiene Data'!$E$11,0,10*ROW('Hygiene Data'!E111))="","",OFFSET('Hygiene Data'!$E$11,0,10*ROW('Hygiene Data'!E111)))</f>
        <v/>
      </c>
      <c r="DS117" s="379" t="str">
        <f ca="1">+IF(OFFSET('Hygiene Data'!$E$12,0,10*ROW('Hygiene Data'!E111))="","",OFFSET('Hygiene Data'!$E$12,0,10*ROW('Hygiene Data'!E111)))</f>
        <v/>
      </c>
      <c r="DT117" s="379" t="str">
        <f ca="1">+IF(OFFSET('Hygiene Data'!$E$13,0,10*ROW('Hygiene Data'!E111))="","",OFFSET('Hygiene Data'!$E$13,0,10*ROW('Hygiene Data'!E111)))</f>
        <v/>
      </c>
      <c r="DU117" s="379" t="str">
        <f ca="1">+IF(OFFSET('Hygiene Data'!$F$11,0,10*ROW('Hygiene Data'!F111))="","",OFFSET('Hygiene Data'!$F$11,0,10*ROW('Hygiene Data'!F111)))</f>
        <v/>
      </c>
      <c r="DV117" s="379" t="str">
        <f ca="1">+IF(OFFSET('Hygiene Data'!$F$12,0,10*ROW('Hygiene Data'!F111))="","",OFFSET('Hygiene Data'!$F$12,0,10*ROW('Hygiene Data'!F111)))</f>
        <v/>
      </c>
      <c r="DW117" s="379" t="str">
        <f ca="1">+IF(OFFSET('Hygiene Data'!$F$13,0,10*ROW('Hygiene Data'!F111))="","",OFFSET('Hygiene Data'!$F$13,0,10*ROW('Hygiene Data'!F111)))</f>
        <v/>
      </c>
      <c r="DX117" s="379" t="str">
        <f ca="1">+IF(OFFSET('Hygiene Data'!$G$11,0,10*ROW('Hygiene Data'!G111))="","",OFFSET('Hygiene Data'!$G$11,0,10*ROW('Hygiene Data'!G111)))</f>
        <v/>
      </c>
      <c r="DY117" s="379" t="str">
        <f ca="1">+IF(OFFSET('Hygiene Data'!$G$12,0,10*ROW('Hygiene Data'!G111))="","",OFFSET('Hygiene Data'!$G$12,0,10*ROW('Hygiene Data'!G111)))</f>
        <v/>
      </c>
      <c r="DZ117" s="379" t="str">
        <f ca="1">+IF(OFFSET('Hygiene Data'!$G$13,0,10*ROW('Hygiene Data'!G111))="","",OFFSET('Hygiene Data'!$G$13,0,10*ROW('Hygiene Data'!G111)))</f>
        <v/>
      </c>
      <c r="EA117" s="379" t="str">
        <f ca="1">+IF(OFFSET('Hygiene Data'!$H$11,0,10*ROW('Hygiene Data'!H111))="","",OFFSET('Hygiene Data'!$H$11,0,10*ROW('Hygiene Data'!H111)))</f>
        <v/>
      </c>
      <c r="EB117" s="379" t="str">
        <f ca="1">+IF(OFFSET('Hygiene Data'!$H$12,0,10*ROW('Hygiene Data'!H111))="","",OFFSET('Hygiene Data'!$H$12,0,10*ROW('Hygiene Data'!H111)))</f>
        <v/>
      </c>
      <c r="EC117" s="379" t="str">
        <f ca="1">+IF(OFFSET('Hygiene Data'!$H$13,0,10*ROW('Hygiene Data'!H111))="","",OFFSET('Hygiene Data'!$H$13,0,10*ROW('Hygiene Data'!H111)))</f>
        <v/>
      </c>
      <c r="ED117" s="379" t="str">
        <f ca="1">+IF(OFFSET('Hygiene Data'!$I$11,0,10*ROW('Hygiene Data'!I111))="","",OFFSET('Hygiene Data'!$I$11,0,10*ROW('Hygiene Data'!I111)))</f>
        <v/>
      </c>
      <c r="EE117" s="379" t="str">
        <f ca="1">+IF(OFFSET('Hygiene Data'!$I$12,0,10*ROW('Hygiene Data'!I111))="","",OFFSET('Hygiene Data'!$I$12,0,10*ROW('Hygiene Data'!I111)))</f>
        <v/>
      </c>
      <c r="EF117" s="379" t="str">
        <f ca="1">+IF(OFFSET('Hygiene Data'!$I$13,0,10*ROW('Hygiene Data'!I111))="","",OFFSET('Hygiene Data'!$I$13,0,10*ROW('Hygiene Data'!I111)))</f>
        <v/>
      </c>
    </row>
    <row r="118" spans="1:136" x14ac:dyDescent="0.25">
      <c r="A118" s="488" t="str">
        <f ca="1">+IF(OFFSET('Water Data'!$B$2,0,10*ROW('Water Data'!E112))="","",OFFSET('Water Data'!$B$2,0,10*ROW('Water Data'!E112)))</f>
        <v/>
      </c>
      <c r="B118" s="48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5" t="str">
        <f t="shared" ca="1" si="1"/>
        <v/>
      </c>
      <c r="D118" s="51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9" t="str">
        <f ca="1">+IF(OFFSET('Water Data'!$D$27,0,10*ROW('Water Data'!D112))="","",OFFSET('Water Data'!$D$27,0,10*ROW('Water Data'!D112)))</f>
        <v/>
      </c>
      <c r="BT118" s="379" t="str">
        <f ca="1">+IF(OFFSET('Water Data'!$D$28,0,10*ROW('Water Data'!D112))="","",OFFSET('Water Data'!$D$28,0,10*ROW('Water Data'!D112)))</f>
        <v/>
      </c>
      <c r="BU118" s="379" t="str">
        <f ca="1">+IF(OFFSET('Water Data'!$D$29,0,10*ROW('Water Data'!D112))="","",OFFSET('Water Data'!$D$29,0,10*ROW('Water Data'!D112)))</f>
        <v/>
      </c>
      <c r="BV118" s="379" t="str">
        <f ca="1">+IF(OFFSET('Water Data'!$E$27,0,10*ROW('Water Data'!E112))="","",OFFSET('Water Data'!$E$27,0,10*ROW('Water Data'!E112)))</f>
        <v/>
      </c>
      <c r="BW118" s="379" t="str">
        <f ca="1">+IF(OFFSET('Water Data'!$E$28,0,10*ROW('Water Data'!E112))="","",OFFSET('Water Data'!$E$28,0,10*ROW('Water Data'!E112)))</f>
        <v/>
      </c>
      <c r="BX118" s="379" t="str">
        <f ca="1">+IF(OFFSET('Water Data'!$E$29,0,10*ROW('Water Data'!E112))="","",OFFSET('Water Data'!$E$29,0,10*ROW('Water Data'!E112)))</f>
        <v/>
      </c>
      <c r="BY118" s="379" t="str">
        <f ca="1">+IF(OFFSET('Water Data'!$F$27,0,10*ROW('Water Data'!F112))="","",OFFSET('Water Data'!$F$27,0,10*ROW('Water Data'!F112)))</f>
        <v/>
      </c>
      <c r="BZ118" s="379" t="str">
        <f ca="1">+IF(OFFSET('Water Data'!$F$28,0,10*ROW('Water Data'!F112))="","",OFFSET('Water Data'!$F$28,0,10*ROW('Water Data'!F112)))</f>
        <v/>
      </c>
      <c r="CA118" s="379" t="str">
        <f ca="1">+IF(OFFSET('Water Data'!$F$29,0,10*ROW('Water Data'!F112))="","",OFFSET('Water Data'!$F$29,0,10*ROW('Water Data'!F112)))</f>
        <v/>
      </c>
      <c r="CB118" s="379" t="str">
        <f ca="1">+IF(OFFSET('Water Data'!$G$27,0,10*ROW('Water Data'!G112))="","",OFFSET('Water Data'!$G$27,0,10*ROW('Water Data'!G112)))</f>
        <v/>
      </c>
      <c r="CC118" s="379" t="str">
        <f ca="1">+IF(OFFSET('Water Data'!$G$28,0,10*ROW('Water Data'!G112))="","",OFFSET('Water Data'!$G$28,0,10*ROW('Water Data'!G112)))</f>
        <v/>
      </c>
      <c r="CD118" s="379" t="str">
        <f ca="1">+IF(OFFSET('Water Data'!$G$29,0,10*ROW('Water Data'!G112))="","",OFFSET('Water Data'!$G$29,0,10*ROW('Water Data'!G112)))</f>
        <v/>
      </c>
      <c r="CE118" s="379" t="str">
        <f ca="1">+IF(OFFSET('Water Data'!$H$27,0,10*ROW('Water Data'!H112))="","",OFFSET('Water Data'!$H$27,0,10*ROW('Water Data'!H112)))</f>
        <v/>
      </c>
      <c r="CF118" s="379" t="str">
        <f ca="1">+IF(OFFSET('Water Data'!$H$28,0,10*ROW('Water Data'!H112))="","",OFFSET('Water Data'!$H$28,0,10*ROW('Water Data'!H112)))</f>
        <v/>
      </c>
      <c r="CG118" s="379" t="str">
        <f ca="1">+IF(OFFSET('Water Data'!$H$29,0,10*ROW('Water Data'!H112))="","",OFFSET('Water Data'!$H$29,0,10*ROW('Water Data'!H112)))</f>
        <v/>
      </c>
      <c r="CH118" s="379" t="str">
        <f ca="1">+IF(OFFSET('Water Data'!$I$27,0,10*ROW('Water Data'!I112))="","",OFFSET('Water Data'!$I$27,0,10*ROW('Water Data'!I112)))</f>
        <v/>
      </c>
      <c r="CI118" s="379" t="str">
        <f ca="1">+IF(OFFSET('Water Data'!$I$28,0,10*ROW('Water Data'!I112))="","",OFFSET('Water Data'!$I$28,0,10*ROW('Water Data'!I112)))</f>
        <v/>
      </c>
      <c r="CJ118" s="379" t="str">
        <f ca="1">+IF(OFFSET('Water Data'!$I$29,0,10*ROW('Water Data'!I112))="","",OFFSET('Water Data'!$I$29,0,10*ROW('Water Data'!I112)))</f>
        <v/>
      </c>
      <c r="CK118" s="379" t="str">
        <f ca="1">+IF(OFFSET('Sanitation Data'!$D$28,0,10*ROW('Sanitation Data'!D112))="","",OFFSET('Sanitation Data'!$D$28,0,10*ROW('Sanitation Data'!D112)))</f>
        <v/>
      </c>
      <c r="CL118" s="379" t="str">
        <f ca="1">+IF(OFFSET('Sanitation Data'!$D$29,0,10*ROW('Sanitation Data'!D112))="","",OFFSET('Sanitation Data'!$D$29,0,10*ROW('Sanitation Data'!D112)))</f>
        <v/>
      </c>
      <c r="CM118" s="379" t="str">
        <f ca="1">+IF(OFFSET('Sanitation Data'!$D$30,0,10*ROW('Sanitation Data'!D112))="","",OFFSET('Sanitation Data'!$D$30,0,10*ROW('Sanitation Data'!D112)))</f>
        <v/>
      </c>
      <c r="CN118" s="379" t="str">
        <f ca="1">+IF(OFFSET('Sanitation Data'!$D$31,0,10*ROW('Sanitation Data'!D112))="","",OFFSET('Sanitation Data'!$D$31,0,10*ROW('Sanitation Data'!D112)))</f>
        <v/>
      </c>
      <c r="CO118" s="379" t="str">
        <f ca="1">+IF(OFFSET('Sanitation Data'!$D$32,0,10*ROW('Sanitation Data'!D112))="","",OFFSET('Sanitation Data'!$D$32,0,10*ROW('Sanitation Data'!D112)))</f>
        <v/>
      </c>
      <c r="CP118" s="379" t="str">
        <f ca="1">+IF(OFFSET('Sanitation Data'!$E$28,0,10*ROW('Sanitation Data'!E112))="","",OFFSET('Sanitation Data'!$E$28,0,10*ROW('Sanitation Data'!E112)))</f>
        <v/>
      </c>
      <c r="CQ118" s="379" t="str">
        <f ca="1">+IF(OFFSET('Sanitation Data'!$E$29,0,10*ROW('Sanitation Data'!E112))="","",OFFSET('Sanitation Data'!$E$29,0,10*ROW('Sanitation Data'!E112)))</f>
        <v/>
      </c>
      <c r="CR118" s="379" t="str">
        <f ca="1">+IF(OFFSET('Sanitation Data'!$E$30,0,10*ROW('Sanitation Data'!E112))="","",OFFSET('Sanitation Data'!$E$30,0,10*ROW('Sanitation Data'!E112)))</f>
        <v/>
      </c>
      <c r="CS118" s="379" t="str">
        <f ca="1">+IF(OFFSET('Sanitation Data'!$E$31,0,10*ROW('Sanitation Data'!E112))="","",OFFSET('Sanitation Data'!$E$31,0,10*ROW('Sanitation Data'!E112)))</f>
        <v/>
      </c>
      <c r="CT118" s="379" t="str">
        <f ca="1">+IF(OFFSET('Sanitation Data'!$E$32,0,10*ROW('Sanitation Data'!E112))="","",OFFSET('Sanitation Data'!$E$32,0,10*ROW('Sanitation Data'!E112)))</f>
        <v/>
      </c>
      <c r="CU118" s="379" t="str">
        <f ca="1">+IF(OFFSET('Sanitation Data'!$F$28,0,10*ROW('Sanitation Data'!F112))="","",OFFSET('Sanitation Data'!$F$28,0,10*ROW('Sanitation Data'!F112)))</f>
        <v/>
      </c>
      <c r="CV118" s="379" t="str">
        <f ca="1">+IF(OFFSET('Sanitation Data'!$F$29,0,10*ROW('Sanitation Data'!F112))="","",OFFSET('Sanitation Data'!$F$29,0,10*ROW('Sanitation Data'!F112)))</f>
        <v/>
      </c>
      <c r="CW118" s="379" t="str">
        <f ca="1">+IF(OFFSET('Sanitation Data'!$F$30,0,10*ROW('Sanitation Data'!F112))="","",OFFSET('Sanitation Data'!$F$30,0,10*ROW('Sanitation Data'!F112)))</f>
        <v/>
      </c>
      <c r="CX118" s="379" t="str">
        <f ca="1">+IF(OFFSET('Sanitation Data'!$F$31,0,10*ROW('Sanitation Data'!F112))="","",OFFSET('Sanitation Data'!$F$31,0,10*ROW('Sanitation Data'!F112)))</f>
        <v/>
      </c>
      <c r="CY118" s="379" t="str">
        <f ca="1">+IF(OFFSET('Sanitation Data'!$F$32,0,10*ROW('Sanitation Data'!F112))="","",OFFSET('Sanitation Data'!$F$32,0,10*ROW('Sanitation Data'!F112)))</f>
        <v/>
      </c>
      <c r="CZ118" s="379" t="str">
        <f ca="1">+IF(OFFSET('Sanitation Data'!$G$28,0,10*ROW('Sanitation Data'!G112))="","",OFFSET('Sanitation Data'!$G$28,0,10*ROW('Sanitation Data'!G112)))</f>
        <v/>
      </c>
      <c r="DA118" s="379" t="str">
        <f ca="1">+IF(OFFSET('Sanitation Data'!$G$29,0,10*ROW('Sanitation Data'!G112))="","",OFFSET('Sanitation Data'!$G$29,0,10*ROW('Sanitation Data'!G112)))</f>
        <v/>
      </c>
      <c r="DB118" s="379" t="str">
        <f ca="1">+IF(OFFSET('Sanitation Data'!$G$30,0,10*ROW('Sanitation Data'!G112))="","",OFFSET('Sanitation Data'!$G$30,0,10*ROW('Sanitation Data'!G112)))</f>
        <v/>
      </c>
      <c r="DC118" s="379" t="str">
        <f ca="1">+IF(OFFSET('Sanitation Data'!$G$31,0,10*ROW('Sanitation Data'!G112))="","",OFFSET('Sanitation Data'!$G$31,0,10*ROW('Sanitation Data'!G112)))</f>
        <v/>
      </c>
      <c r="DD118" s="379" t="str">
        <f ca="1">+IF(OFFSET('Sanitation Data'!$G$32,0,10*ROW('Sanitation Data'!G112))="","",OFFSET('Sanitation Data'!$G$32,0,10*ROW('Sanitation Data'!G112)))</f>
        <v/>
      </c>
      <c r="DE118" s="379" t="str">
        <f ca="1">+IF(OFFSET('Sanitation Data'!$H$28,0,10*ROW('Sanitation Data'!H112))="","",OFFSET('Sanitation Data'!$H$28,0,10*ROW('Sanitation Data'!H112)))</f>
        <v/>
      </c>
      <c r="DF118" s="379" t="str">
        <f ca="1">+IF(OFFSET('Sanitation Data'!$H$29,0,10*ROW('Sanitation Data'!H112))="","",OFFSET('Sanitation Data'!$H$29,0,10*ROW('Sanitation Data'!H112)))</f>
        <v/>
      </c>
      <c r="DG118" s="379" t="str">
        <f ca="1">+IF(OFFSET('Sanitation Data'!$H$30,0,10*ROW('Sanitation Data'!H112))="","",OFFSET('Sanitation Data'!$H$30,0,10*ROW('Sanitation Data'!H112)))</f>
        <v/>
      </c>
      <c r="DH118" s="379" t="str">
        <f ca="1">+IF(OFFSET('Sanitation Data'!$H$31,0,10*ROW('Sanitation Data'!H112))="","",OFFSET('Sanitation Data'!$H$31,0,10*ROW('Sanitation Data'!H112)))</f>
        <v/>
      </c>
      <c r="DI118" s="379" t="str">
        <f ca="1">+IF(OFFSET('Sanitation Data'!$H$32,0,10*ROW('Sanitation Data'!H112))="","",OFFSET('Sanitation Data'!$H$32,0,10*ROW('Sanitation Data'!H112)))</f>
        <v/>
      </c>
      <c r="DJ118" s="379" t="str">
        <f ca="1">+IF(OFFSET('Sanitation Data'!$I$28,0,10*ROW('Sanitation Data'!I112))="","",OFFSET('Sanitation Data'!$I$28,0,10*ROW('Sanitation Data'!I112)))</f>
        <v/>
      </c>
      <c r="DK118" s="379" t="str">
        <f ca="1">+IF(OFFSET('Sanitation Data'!$I$29,0,10*ROW('Sanitation Data'!I112))="","",OFFSET('Sanitation Data'!$I$29,0,10*ROW('Sanitation Data'!I112)))</f>
        <v/>
      </c>
      <c r="DL118" s="379" t="str">
        <f ca="1">+IF(OFFSET('Sanitation Data'!$I$30,0,10*ROW('Sanitation Data'!I112))="","",OFFSET('Sanitation Data'!$I$30,0,10*ROW('Sanitation Data'!I112)))</f>
        <v/>
      </c>
      <c r="DM118" s="379" t="str">
        <f ca="1">+IF(OFFSET('Sanitation Data'!$I$31,0,10*ROW('Sanitation Data'!I112))="","",OFFSET('Sanitation Data'!$I$31,0,10*ROW('Sanitation Data'!I112)))</f>
        <v/>
      </c>
      <c r="DN118" s="379" t="str">
        <f ca="1">+IF(OFFSET('Sanitation Data'!$I$32,0,10*ROW('Sanitation Data'!I112))="","",OFFSET('Sanitation Data'!$I$32,0,10*ROW('Sanitation Data'!I112)))</f>
        <v/>
      </c>
      <c r="DO118" s="379" t="str">
        <f ca="1">+IF(OFFSET('Hygiene Data'!$D$11,0,10*ROW('Hygiene Data'!D112))="","",OFFSET('Hygiene Data'!$D$11,0,10*ROW('Hygiene Data'!D112)))</f>
        <v/>
      </c>
      <c r="DP118" s="379" t="str">
        <f ca="1">+IF(OFFSET('Hygiene Data'!$D$12,0,10*ROW('Hygiene Data'!D112))="","",OFFSET('Hygiene Data'!$D$12,0,10*ROW('Hygiene Data'!D112)))</f>
        <v/>
      </c>
      <c r="DQ118" s="379" t="str">
        <f ca="1">+IF(OFFSET('Hygiene Data'!$D$13,0,10*ROW('Hygiene Data'!D112))="","",OFFSET('Hygiene Data'!$D$13,0,10*ROW('Hygiene Data'!D112)))</f>
        <v/>
      </c>
      <c r="DR118" s="379" t="str">
        <f ca="1">+IF(OFFSET('Hygiene Data'!$E$11,0,10*ROW('Hygiene Data'!E112))="","",OFFSET('Hygiene Data'!$E$11,0,10*ROW('Hygiene Data'!E112)))</f>
        <v/>
      </c>
      <c r="DS118" s="379" t="str">
        <f ca="1">+IF(OFFSET('Hygiene Data'!$E$12,0,10*ROW('Hygiene Data'!E112))="","",OFFSET('Hygiene Data'!$E$12,0,10*ROW('Hygiene Data'!E112)))</f>
        <v/>
      </c>
      <c r="DT118" s="379" t="str">
        <f ca="1">+IF(OFFSET('Hygiene Data'!$E$13,0,10*ROW('Hygiene Data'!E112))="","",OFFSET('Hygiene Data'!$E$13,0,10*ROW('Hygiene Data'!E112)))</f>
        <v/>
      </c>
      <c r="DU118" s="379" t="str">
        <f ca="1">+IF(OFFSET('Hygiene Data'!$F$11,0,10*ROW('Hygiene Data'!F112))="","",OFFSET('Hygiene Data'!$F$11,0,10*ROW('Hygiene Data'!F112)))</f>
        <v/>
      </c>
      <c r="DV118" s="379" t="str">
        <f ca="1">+IF(OFFSET('Hygiene Data'!$F$12,0,10*ROW('Hygiene Data'!F112))="","",OFFSET('Hygiene Data'!$F$12,0,10*ROW('Hygiene Data'!F112)))</f>
        <v/>
      </c>
      <c r="DW118" s="379" t="str">
        <f ca="1">+IF(OFFSET('Hygiene Data'!$F$13,0,10*ROW('Hygiene Data'!F112))="","",OFFSET('Hygiene Data'!$F$13,0,10*ROW('Hygiene Data'!F112)))</f>
        <v/>
      </c>
      <c r="DX118" s="379" t="str">
        <f ca="1">+IF(OFFSET('Hygiene Data'!$G$11,0,10*ROW('Hygiene Data'!G112))="","",OFFSET('Hygiene Data'!$G$11,0,10*ROW('Hygiene Data'!G112)))</f>
        <v/>
      </c>
      <c r="DY118" s="379" t="str">
        <f ca="1">+IF(OFFSET('Hygiene Data'!$G$12,0,10*ROW('Hygiene Data'!G112))="","",OFFSET('Hygiene Data'!$G$12,0,10*ROW('Hygiene Data'!G112)))</f>
        <v/>
      </c>
      <c r="DZ118" s="379" t="str">
        <f ca="1">+IF(OFFSET('Hygiene Data'!$G$13,0,10*ROW('Hygiene Data'!G112))="","",OFFSET('Hygiene Data'!$G$13,0,10*ROW('Hygiene Data'!G112)))</f>
        <v/>
      </c>
      <c r="EA118" s="379" t="str">
        <f ca="1">+IF(OFFSET('Hygiene Data'!$H$11,0,10*ROW('Hygiene Data'!H112))="","",OFFSET('Hygiene Data'!$H$11,0,10*ROW('Hygiene Data'!H112)))</f>
        <v/>
      </c>
      <c r="EB118" s="379" t="str">
        <f ca="1">+IF(OFFSET('Hygiene Data'!$H$12,0,10*ROW('Hygiene Data'!H112))="","",OFFSET('Hygiene Data'!$H$12,0,10*ROW('Hygiene Data'!H112)))</f>
        <v/>
      </c>
      <c r="EC118" s="379" t="str">
        <f ca="1">+IF(OFFSET('Hygiene Data'!$H$13,0,10*ROW('Hygiene Data'!H112))="","",OFFSET('Hygiene Data'!$H$13,0,10*ROW('Hygiene Data'!H112)))</f>
        <v/>
      </c>
      <c r="ED118" s="379" t="str">
        <f ca="1">+IF(OFFSET('Hygiene Data'!$I$11,0,10*ROW('Hygiene Data'!I112))="","",OFFSET('Hygiene Data'!$I$11,0,10*ROW('Hygiene Data'!I112)))</f>
        <v/>
      </c>
      <c r="EE118" s="379" t="str">
        <f ca="1">+IF(OFFSET('Hygiene Data'!$I$12,0,10*ROW('Hygiene Data'!I112))="","",OFFSET('Hygiene Data'!$I$12,0,10*ROW('Hygiene Data'!I112)))</f>
        <v/>
      </c>
      <c r="EF118" s="379" t="str">
        <f ca="1">+IF(OFFSET('Hygiene Data'!$I$13,0,10*ROW('Hygiene Data'!I112))="","",OFFSET('Hygiene Data'!$I$13,0,10*ROW('Hygiene Data'!I112)))</f>
        <v/>
      </c>
    </row>
    <row r="119" spans="1:136" x14ac:dyDescent="0.25">
      <c r="A119" s="488" t="str">
        <f ca="1">+IF(OFFSET('Water Data'!$B$2,0,10*ROW('Water Data'!E113))="","",OFFSET('Water Data'!$B$2,0,10*ROW('Water Data'!E113)))</f>
        <v/>
      </c>
      <c r="B119" s="48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5" t="str">
        <f t="shared" ca="1" si="1"/>
        <v/>
      </c>
      <c r="D119" s="51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9" t="str">
        <f ca="1">+IF(OFFSET('Water Data'!$D$27,0,10*ROW('Water Data'!D113))="","",OFFSET('Water Data'!$D$27,0,10*ROW('Water Data'!D113)))</f>
        <v/>
      </c>
      <c r="BT119" s="379" t="str">
        <f ca="1">+IF(OFFSET('Water Data'!$D$28,0,10*ROW('Water Data'!D113))="","",OFFSET('Water Data'!$D$28,0,10*ROW('Water Data'!D113)))</f>
        <v/>
      </c>
      <c r="BU119" s="379" t="str">
        <f ca="1">+IF(OFFSET('Water Data'!$D$29,0,10*ROW('Water Data'!D113))="","",OFFSET('Water Data'!$D$29,0,10*ROW('Water Data'!D113)))</f>
        <v/>
      </c>
      <c r="BV119" s="379" t="str">
        <f ca="1">+IF(OFFSET('Water Data'!$E$27,0,10*ROW('Water Data'!E113))="","",OFFSET('Water Data'!$E$27,0,10*ROW('Water Data'!E113)))</f>
        <v/>
      </c>
      <c r="BW119" s="379" t="str">
        <f ca="1">+IF(OFFSET('Water Data'!$E$28,0,10*ROW('Water Data'!E113))="","",OFFSET('Water Data'!$E$28,0,10*ROW('Water Data'!E113)))</f>
        <v/>
      </c>
      <c r="BX119" s="379" t="str">
        <f ca="1">+IF(OFFSET('Water Data'!$E$29,0,10*ROW('Water Data'!E113))="","",OFFSET('Water Data'!$E$29,0,10*ROW('Water Data'!E113)))</f>
        <v/>
      </c>
      <c r="BY119" s="379" t="str">
        <f ca="1">+IF(OFFSET('Water Data'!$F$27,0,10*ROW('Water Data'!F113))="","",OFFSET('Water Data'!$F$27,0,10*ROW('Water Data'!F113)))</f>
        <v/>
      </c>
      <c r="BZ119" s="379" t="str">
        <f ca="1">+IF(OFFSET('Water Data'!$F$28,0,10*ROW('Water Data'!F113))="","",OFFSET('Water Data'!$F$28,0,10*ROW('Water Data'!F113)))</f>
        <v/>
      </c>
      <c r="CA119" s="379" t="str">
        <f ca="1">+IF(OFFSET('Water Data'!$F$29,0,10*ROW('Water Data'!F113))="","",OFFSET('Water Data'!$F$29,0,10*ROW('Water Data'!F113)))</f>
        <v/>
      </c>
      <c r="CB119" s="379" t="str">
        <f ca="1">+IF(OFFSET('Water Data'!$G$27,0,10*ROW('Water Data'!G113))="","",OFFSET('Water Data'!$G$27,0,10*ROW('Water Data'!G113)))</f>
        <v/>
      </c>
      <c r="CC119" s="379" t="str">
        <f ca="1">+IF(OFFSET('Water Data'!$G$28,0,10*ROW('Water Data'!G113))="","",OFFSET('Water Data'!$G$28,0,10*ROW('Water Data'!G113)))</f>
        <v/>
      </c>
      <c r="CD119" s="379" t="str">
        <f ca="1">+IF(OFFSET('Water Data'!$G$29,0,10*ROW('Water Data'!G113))="","",OFFSET('Water Data'!$G$29,0,10*ROW('Water Data'!G113)))</f>
        <v/>
      </c>
      <c r="CE119" s="379" t="str">
        <f ca="1">+IF(OFFSET('Water Data'!$H$27,0,10*ROW('Water Data'!H113))="","",OFFSET('Water Data'!$H$27,0,10*ROW('Water Data'!H113)))</f>
        <v/>
      </c>
      <c r="CF119" s="379" t="str">
        <f ca="1">+IF(OFFSET('Water Data'!$H$28,0,10*ROW('Water Data'!H113))="","",OFFSET('Water Data'!$H$28,0,10*ROW('Water Data'!H113)))</f>
        <v/>
      </c>
      <c r="CG119" s="379" t="str">
        <f ca="1">+IF(OFFSET('Water Data'!$H$29,0,10*ROW('Water Data'!H113))="","",OFFSET('Water Data'!$H$29,0,10*ROW('Water Data'!H113)))</f>
        <v/>
      </c>
      <c r="CH119" s="379" t="str">
        <f ca="1">+IF(OFFSET('Water Data'!$I$27,0,10*ROW('Water Data'!I113))="","",OFFSET('Water Data'!$I$27,0,10*ROW('Water Data'!I113)))</f>
        <v/>
      </c>
      <c r="CI119" s="379" t="str">
        <f ca="1">+IF(OFFSET('Water Data'!$I$28,0,10*ROW('Water Data'!I113))="","",OFFSET('Water Data'!$I$28,0,10*ROW('Water Data'!I113)))</f>
        <v/>
      </c>
      <c r="CJ119" s="379" t="str">
        <f ca="1">+IF(OFFSET('Water Data'!$I$29,0,10*ROW('Water Data'!I113))="","",OFFSET('Water Data'!$I$29,0,10*ROW('Water Data'!I113)))</f>
        <v/>
      </c>
      <c r="CK119" s="379" t="str">
        <f ca="1">+IF(OFFSET('Sanitation Data'!$D$28,0,10*ROW('Sanitation Data'!D113))="","",OFFSET('Sanitation Data'!$D$28,0,10*ROW('Sanitation Data'!D113)))</f>
        <v/>
      </c>
      <c r="CL119" s="379" t="str">
        <f ca="1">+IF(OFFSET('Sanitation Data'!$D$29,0,10*ROW('Sanitation Data'!D113))="","",OFFSET('Sanitation Data'!$D$29,0,10*ROW('Sanitation Data'!D113)))</f>
        <v/>
      </c>
      <c r="CM119" s="379" t="str">
        <f ca="1">+IF(OFFSET('Sanitation Data'!$D$30,0,10*ROW('Sanitation Data'!D113))="","",OFFSET('Sanitation Data'!$D$30,0,10*ROW('Sanitation Data'!D113)))</f>
        <v/>
      </c>
      <c r="CN119" s="379" t="str">
        <f ca="1">+IF(OFFSET('Sanitation Data'!$D$31,0,10*ROW('Sanitation Data'!D113))="","",OFFSET('Sanitation Data'!$D$31,0,10*ROW('Sanitation Data'!D113)))</f>
        <v/>
      </c>
      <c r="CO119" s="379" t="str">
        <f ca="1">+IF(OFFSET('Sanitation Data'!$D$32,0,10*ROW('Sanitation Data'!D113))="","",OFFSET('Sanitation Data'!$D$32,0,10*ROW('Sanitation Data'!D113)))</f>
        <v/>
      </c>
      <c r="CP119" s="379" t="str">
        <f ca="1">+IF(OFFSET('Sanitation Data'!$E$28,0,10*ROW('Sanitation Data'!E113))="","",OFFSET('Sanitation Data'!$E$28,0,10*ROW('Sanitation Data'!E113)))</f>
        <v/>
      </c>
      <c r="CQ119" s="379" t="str">
        <f ca="1">+IF(OFFSET('Sanitation Data'!$E$29,0,10*ROW('Sanitation Data'!E113))="","",OFFSET('Sanitation Data'!$E$29,0,10*ROW('Sanitation Data'!E113)))</f>
        <v/>
      </c>
      <c r="CR119" s="379" t="str">
        <f ca="1">+IF(OFFSET('Sanitation Data'!$E$30,0,10*ROW('Sanitation Data'!E113))="","",OFFSET('Sanitation Data'!$E$30,0,10*ROW('Sanitation Data'!E113)))</f>
        <v/>
      </c>
      <c r="CS119" s="379" t="str">
        <f ca="1">+IF(OFFSET('Sanitation Data'!$E$31,0,10*ROW('Sanitation Data'!E113))="","",OFFSET('Sanitation Data'!$E$31,0,10*ROW('Sanitation Data'!E113)))</f>
        <v/>
      </c>
      <c r="CT119" s="379" t="str">
        <f ca="1">+IF(OFFSET('Sanitation Data'!$E$32,0,10*ROW('Sanitation Data'!E113))="","",OFFSET('Sanitation Data'!$E$32,0,10*ROW('Sanitation Data'!E113)))</f>
        <v/>
      </c>
      <c r="CU119" s="379" t="str">
        <f ca="1">+IF(OFFSET('Sanitation Data'!$F$28,0,10*ROW('Sanitation Data'!F113))="","",OFFSET('Sanitation Data'!$F$28,0,10*ROW('Sanitation Data'!F113)))</f>
        <v/>
      </c>
      <c r="CV119" s="379" t="str">
        <f ca="1">+IF(OFFSET('Sanitation Data'!$F$29,0,10*ROW('Sanitation Data'!F113))="","",OFFSET('Sanitation Data'!$F$29,0,10*ROW('Sanitation Data'!F113)))</f>
        <v/>
      </c>
      <c r="CW119" s="379" t="str">
        <f ca="1">+IF(OFFSET('Sanitation Data'!$F$30,0,10*ROW('Sanitation Data'!F113))="","",OFFSET('Sanitation Data'!$F$30,0,10*ROW('Sanitation Data'!F113)))</f>
        <v/>
      </c>
      <c r="CX119" s="379" t="str">
        <f ca="1">+IF(OFFSET('Sanitation Data'!$F$31,0,10*ROW('Sanitation Data'!F113))="","",OFFSET('Sanitation Data'!$F$31,0,10*ROW('Sanitation Data'!F113)))</f>
        <v/>
      </c>
      <c r="CY119" s="379" t="str">
        <f ca="1">+IF(OFFSET('Sanitation Data'!$F$32,0,10*ROW('Sanitation Data'!F113))="","",OFFSET('Sanitation Data'!$F$32,0,10*ROW('Sanitation Data'!F113)))</f>
        <v/>
      </c>
      <c r="CZ119" s="379" t="str">
        <f ca="1">+IF(OFFSET('Sanitation Data'!$G$28,0,10*ROW('Sanitation Data'!G113))="","",OFFSET('Sanitation Data'!$G$28,0,10*ROW('Sanitation Data'!G113)))</f>
        <v/>
      </c>
      <c r="DA119" s="379" t="str">
        <f ca="1">+IF(OFFSET('Sanitation Data'!$G$29,0,10*ROW('Sanitation Data'!G113))="","",OFFSET('Sanitation Data'!$G$29,0,10*ROW('Sanitation Data'!G113)))</f>
        <v/>
      </c>
      <c r="DB119" s="379" t="str">
        <f ca="1">+IF(OFFSET('Sanitation Data'!$G$30,0,10*ROW('Sanitation Data'!G113))="","",OFFSET('Sanitation Data'!$G$30,0,10*ROW('Sanitation Data'!G113)))</f>
        <v/>
      </c>
      <c r="DC119" s="379" t="str">
        <f ca="1">+IF(OFFSET('Sanitation Data'!$G$31,0,10*ROW('Sanitation Data'!G113))="","",OFFSET('Sanitation Data'!$G$31,0,10*ROW('Sanitation Data'!G113)))</f>
        <v/>
      </c>
      <c r="DD119" s="379" t="str">
        <f ca="1">+IF(OFFSET('Sanitation Data'!$G$32,0,10*ROW('Sanitation Data'!G113))="","",OFFSET('Sanitation Data'!$G$32,0,10*ROW('Sanitation Data'!G113)))</f>
        <v/>
      </c>
      <c r="DE119" s="379" t="str">
        <f ca="1">+IF(OFFSET('Sanitation Data'!$H$28,0,10*ROW('Sanitation Data'!H113))="","",OFFSET('Sanitation Data'!$H$28,0,10*ROW('Sanitation Data'!H113)))</f>
        <v/>
      </c>
      <c r="DF119" s="379" t="str">
        <f ca="1">+IF(OFFSET('Sanitation Data'!$H$29,0,10*ROW('Sanitation Data'!H113))="","",OFFSET('Sanitation Data'!$H$29,0,10*ROW('Sanitation Data'!H113)))</f>
        <v/>
      </c>
      <c r="DG119" s="379" t="str">
        <f ca="1">+IF(OFFSET('Sanitation Data'!$H$30,0,10*ROW('Sanitation Data'!H113))="","",OFFSET('Sanitation Data'!$H$30,0,10*ROW('Sanitation Data'!H113)))</f>
        <v/>
      </c>
      <c r="DH119" s="379" t="str">
        <f ca="1">+IF(OFFSET('Sanitation Data'!$H$31,0,10*ROW('Sanitation Data'!H113))="","",OFFSET('Sanitation Data'!$H$31,0,10*ROW('Sanitation Data'!H113)))</f>
        <v/>
      </c>
      <c r="DI119" s="379" t="str">
        <f ca="1">+IF(OFFSET('Sanitation Data'!$H$32,0,10*ROW('Sanitation Data'!H113))="","",OFFSET('Sanitation Data'!$H$32,0,10*ROW('Sanitation Data'!H113)))</f>
        <v/>
      </c>
      <c r="DJ119" s="379" t="str">
        <f ca="1">+IF(OFFSET('Sanitation Data'!$I$28,0,10*ROW('Sanitation Data'!I113))="","",OFFSET('Sanitation Data'!$I$28,0,10*ROW('Sanitation Data'!I113)))</f>
        <v/>
      </c>
      <c r="DK119" s="379" t="str">
        <f ca="1">+IF(OFFSET('Sanitation Data'!$I$29,0,10*ROW('Sanitation Data'!I113))="","",OFFSET('Sanitation Data'!$I$29,0,10*ROW('Sanitation Data'!I113)))</f>
        <v/>
      </c>
      <c r="DL119" s="379" t="str">
        <f ca="1">+IF(OFFSET('Sanitation Data'!$I$30,0,10*ROW('Sanitation Data'!I113))="","",OFFSET('Sanitation Data'!$I$30,0,10*ROW('Sanitation Data'!I113)))</f>
        <v/>
      </c>
      <c r="DM119" s="379" t="str">
        <f ca="1">+IF(OFFSET('Sanitation Data'!$I$31,0,10*ROW('Sanitation Data'!I113))="","",OFFSET('Sanitation Data'!$I$31,0,10*ROW('Sanitation Data'!I113)))</f>
        <v/>
      </c>
      <c r="DN119" s="379" t="str">
        <f ca="1">+IF(OFFSET('Sanitation Data'!$I$32,0,10*ROW('Sanitation Data'!I113))="","",OFFSET('Sanitation Data'!$I$32,0,10*ROW('Sanitation Data'!I113)))</f>
        <v/>
      </c>
      <c r="DO119" s="379" t="str">
        <f ca="1">+IF(OFFSET('Hygiene Data'!$D$11,0,10*ROW('Hygiene Data'!D113))="","",OFFSET('Hygiene Data'!$D$11,0,10*ROW('Hygiene Data'!D113)))</f>
        <v/>
      </c>
      <c r="DP119" s="379" t="str">
        <f ca="1">+IF(OFFSET('Hygiene Data'!$D$12,0,10*ROW('Hygiene Data'!D113))="","",OFFSET('Hygiene Data'!$D$12,0,10*ROW('Hygiene Data'!D113)))</f>
        <v/>
      </c>
      <c r="DQ119" s="379" t="str">
        <f ca="1">+IF(OFFSET('Hygiene Data'!$D$13,0,10*ROW('Hygiene Data'!D113))="","",OFFSET('Hygiene Data'!$D$13,0,10*ROW('Hygiene Data'!D113)))</f>
        <v/>
      </c>
      <c r="DR119" s="379" t="str">
        <f ca="1">+IF(OFFSET('Hygiene Data'!$E$11,0,10*ROW('Hygiene Data'!E113))="","",OFFSET('Hygiene Data'!$E$11,0,10*ROW('Hygiene Data'!E113)))</f>
        <v/>
      </c>
      <c r="DS119" s="379" t="str">
        <f ca="1">+IF(OFFSET('Hygiene Data'!$E$12,0,10*ROW('Hygiene Data'!E113))="","",OFFSET('Hygiene Data'!$E$12,0,10*ROW('Hygiene Data'!E113)))</f>
        <v/>
      </c>
      <c r="DT119" s="379" t="str">
        <f ca="1">+IF(OFFSET('Hygiene Data'!$E$13,0,10*ROW('Hygiene Data'!E113))="","",OFFSET('Hygiene Data'!$E$13,0,10*ROW('Hygiene Data'!E113)))</f>
        <v/>
      </c>
      <c r="DU119" s="379" t="str">
        <f ca="1">+IF(OFFSET('Hygiene Data'!$F$11,0,10*ROW('Hygiene Data'!F113))="","",OFFSET('Hygiene Data'!$F$11,0,10*ROW('Hygiene Data'!F113)))</f>
        <v/>
      </c>
      <c r="DV119" s="379" t="str">
        <f ca="1">+IF(OFFSET('Hygiene Data'!$F$12,0,10*ROW('Hygiene Data'!F113))="","",OFFSET('Hygiene Data'!$F$12,0,10*ROW('Hygiene Data'!F113)))</f>
        <v/>
      </c>
      <c r="DW119" s="379" t="str">
        <f ca="1">+IF(OFFSET('Hygiene Data'!$F$13,0,10*ROW('Hygiene Data'!F113))="","",OFFSET('Hygiene Data'!$F$13,0,10*ROW('Hygiene Data'!F113)))</f>
        <v/>
      </c>
      <c r="DX119" s="379" t="str">
        <f ca="1">+IF(OFFSET('Hygiene Data'!$G$11,0,10*ROW('Hygiene Data'!G113))="","",OFFSET('Hygiene Data'!$G$11,0,10*ROW('Hygiene Data'!G113)))</f>
        <v/>
      </c>
      <c r="DY119" s="379" t="str">
        <f ca="1">+IF(OFFSET('Hygiene Data'!$G$12,0,10*ROW('Hygiene Data'!G113))="","",OFFSET('Hygiene Data'!$G$12,0,10*ROW('Hygiene Data'!G113)))</f>
        <v/>
      </c>
      <c r="DZ119" s="379" t="str">
        <f ca="1">+IF(OFFSET('Hygiene Data'!$G$13,0,10*ROW('Hygiene Data'!G113))="","",OFFSET('Hygiene Data'!$G$13,0,10*ROW('Hygiene Data'!G113)))</f>
        <v/>
      </c>
      <c r="EA119" s="379" t="str">
        <f ca="1">+IF(OFFSET('Hygiene Data'!$H$11,0,10*ROW('Hygiene Data'!H113))="","",OFFSET('Hygiene Data'!$H$11,0,10*ROW('Hygiene Data'!H113)))</f>
        <v/>
      </c>
      <c r="EB119" s="379" t="str">
        <f ca="1">+IF(OFFSET('Hygiene Data'!$H$12,0,10*ROW('Hygiene Data'!H113))="","",OFFSET('Hygiene Data'!$H$12,0,10*ROW('Hygiene Data'!H113)))</f>
        <v/>
      </c>
      <c r="EC119" s="379" t="str">
        <f ca="1">+IF(OFFSET('Hygiene Data'!$H$13,0,10*ROW('Hygiene Data'!H113))="","",OFFSET('Hygiene Data'!$H$13,0,10*ROW('Hygiene Data'!H113)))</f>
        <v/>
      </c>
      <c r="ED119" s="379" t="str">
        <f ca="1">+IF(OFFSET('Hygiene Data'!$I$11,0,10*ROW('Hygiene Data'!I113))="","",OFFSET('Hygiene Data'!$I$11,0,10*ROW('Hygiene Data'!I113)))</f>
        <v/>
      </c>
      <c r="EE119" s="379" t="str">
        <f ca="1">+IF(OFFSET('Hygiene Data'!$I$12,0,10*ROW('Hygiene Data'!I113))="","",OFFSET('Hygiene Data'!$I$12,0,10*ROW('Hygiene Data'!I113)))</f>
        <v/>
      </c>
      <c r="EF119" s="379" t="str">
        <f ca="1">+IF(OFFSET('Hygiene Data'!$I$13,0,10*ROW('Hygiene Data'!I113))="","",OFFSET('Hygiene Data'!$I$13,0,10*ROW('Hygiene Data'!I113)))</f>
        <v/>
      </c>
    </row>
    <row r="120" spans="1:136" x14ac:dyDescent="0.25">
      <c r="A120" s="488" t="str">
        <f ca="1">+IF(OFFSET('Water Data'!$B$2,0,10*ROW('Water Data'!E114))="","",OFFSET('Water Data'!$B$2,0,10*ROW('Water Data'!E114)))</f>
        <v/>
      </c>
      <c r="B120" s="48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5" t="str">
        <f t="shared" ca="1" si="1"/>
        <v/>
      </c>
      <c r="D120" s="51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9" t="str">
        <f ca="1">+IF(OFFSET('Water Data'!$D$27,0,10*ROW('Water Data'!D114))="","",OFFSET('Water Data'!$D$27,0,10*ROW('Water Data'!D114)))</f>
        <v/>
      </c>
      <c r="BT120" s="379" t="str">
        <f ca="1">+IF(OFFSET('Water Data'!$D$28,0,10*ROW('Water Data'!D114))="","",OFFSET('Water Data'!$D$28,0,10*ROW('Water Data'!D114)))</f>
        <v/>
      </c>
      <c r="BU120" s="379" t="str">
        <f ca="1">+IF(OFFSET('Water Data'!$D$29,0,10*ROW('Water Data'!D114))="","",OFFSET('Water Data'!$D$29,0,10*ROW('Water Data'!D114)))</f>
        <v/>
      </c>
      <c r="BV120" s="379" t="str">
        <f ca="1">+IF(OFFSET('Water Data'!$E$27,0,10*ROW('Water Data'!E114))="","",OFFSET('Water Data'!$E$27,0,10*ROW('Water Data'!E114)))</f>
        <v/>
      </c>
      <c r="BW120" s="379" t="str">
        <f ca="1">+IF(OFFSET('Water Data'!$E$28,0,10*ROW('Water Data'!E114))="","",OFFSET('Water Data'!$E$28,0,10*ROW('Water Data'!E114)))</f>
        <v/>
      </c>
      <c r="BX120" s="379" t="str">
        <f ca="1">+IF(OFFSET('Water Data'!$E$29,0,10*ROW('Water Data'!E114))="","",OFFSET('Water Data'!$E$29,0,10*ROW('Water Data'!E114)))</f>
        <v/>
      </c>
      <c r="BY120" s="379" t="str">
        <f ca="1">+IF(OFFSET('Water Data'!$F$27,0,10*ROW('Water Data'!F114))="","",OFFSET('Water Data'!$F$27,0,10*ROW('Water Data'!F114)))</f>
        <v/>
      </c>
      <c r="BZ120" s="379" t="str">
        <f ca="1">+IF(OFFSET('Water Data'!$F$28,0,10*ROW('Water Data'!F114))="","",OFFSET('Water Data'!$F$28,0,10*ROW('Water Data'!F114)))</f>
        <v/>
      </c>
      <c r="CA120" s="379" t="str">
        <f ca="1">+IF(OFFSET('Water Data'!$F$29,0,10*ROW('Water Data'!F114))="","",OFFSET('Water Data'!$F$29,0,10*ROW('Water Data'!F114)))</f>
        <v/>
      </c>
      <c r="CB120" s="379" t="str">
        <f ca="1">+IF(OFFSET('Water Data'!$G$27,0,10*ROW('Water Data'!G114))="","",OFFSET('Water Data'!$G$27,0,10*ROW('Water Data'!G114)))</f>
        <v/>
      </c>
      <c r="CC120" s="379" t="str">
        <f ca="1">+IF(OFFSET('Water Data'!$G$28,0,10*ROW('Water Data'!G114))="","",OFFSET('Water Data'!$G$28,0,10*ROW('Water Data'!G114)))</f>
        <v/>
      </c>
      <c r="CD120" s="379" t="str">
        <f ca="1">+IF(OFFSET('Water Data'!$G$29,0,10*ROW('Water Data'!G114))="","",OFFSET('Water Data'!$G$29,0,10*ROW('Water Data'!G114)))</f>
        <v/>
      </c>
      <c r="CE120" s="379" t="str">
        <f ca="1">+IF(OFFSET('Water Data'!$H$27,0,10*ROW('Water Data'!H114))="","",OFFSET('Water Data'!$H$27,0,10*ROW('Water Data'!H114)))</f>
        <v/>
      </c>
      <c r="CF120" s="379" t="str">
        <f ca="1">+IF(OFFSET('Water Data'!$H$28,0,10*ROW('Water Data'!H114))="","",OFFSET('Water Data'!$H$28,0,10*ROW('Water Data'!H114)))</f>
        <v/>
      </c>
      <c r="CG120" s="379" t="str">
        <f ca="1">+IF(OFFSET('Water Data'!$H$29,0,10*ROW('Water Data'!H114))="","",OFFSET('Water Data'!$H$29,0,10*ROW('Water Data'!H114)))</f>
        <v/>
      </c>
      <c r="CH120" s="379" t="str">
        <f ca="1">+IF(OFFSET('Water Data'!$I$27,0,10*ROW('Water Data'!I114))="","",OFFSET('Water Data'!$I$27,0,10*ROW('Water Data'!I114)))</f>
        <v/>
      </c>
      <c r="CI120" s="379" t="str">
        <f ca="1">+IF(OFFSET('Water Data'!$I$28,0,10*ROW('Water Data'!I114))="","",OFFSET('Water Data'!$I$28,0,10*ROW('Water Data'!I114)))</f>
        <v/>
      </c>
      <c r="CJ120" s="379" t="str">
        <f ca="1">+IF(OFFSET('Water Data'!$I$29,0,10*ROW('Water Data'!I114))="","",OFFSET('Water Data'!$I$29,0,10*ROW('Water Data'!I114)))</f>
        <v/>
      </c>
      <c r="CK120" s="379" t="str">
        <f ca="1">+IF(OFFSET('Sanitation Data'!$D$28,0,10*ROW('Sanitation Data'!D114))="","",OFFSET('Sanitation Data'!$D$28,0,10*ROW('Sanitation Data'!D114)))</f>
        <v/>
      </c>
      <c r="CL120" s="379" t="str">
        <f ca="1">+IF(OFFSET('Sanitation Data'!$D$29,0,10*ROW('Sanitation Data'!D114))="","",OFFSET('Sanitation Data'!$D$29,0,10*ROW('Sanitation Data'!D114)))</f>
        <v/>
      </c>
      <c r="CM120" s="379" t="str">
        <f ca="1">+IF(OFFSET('Sanitation Data'!$D$30,0,10*ROW('Sanitation Data'!D114))="","",OFFSET('Sanitation Data'!$D$30,0,10*ROW('Sanitation Data'!D114)))</f>
        <v/>
      </c>
      <c r="CN120" s="379" t="str">
        <f ca="1">+IF(OFFSET('Sanitation Data'!$D$31,0,10*ROW('Sanitation Data'!D114))="","",OFFSET('Sanitation Data'!$D$31,0,10*ROW('Sanitation Data'!D114)))</f>
        <v/>
      </c>
      <c r="CO120" s="379" t="str">
        <f ca="1">+IF(OFFSET('Sanitation Data'!$D$32,0,10*ROW('Sanitation Data'!D114))="","",OFFSET('Sanitation Data'!$D$32,0,10*ROW('Sanitation Data'!D114)))</f>
        <v/>
      </c>
      <c r="CP120" s="379" t="str">
        <f ca="1">+IF(OFFSET('Sanitation Data'!$E$28,0,10*ROW('Sanitation Data'!E114))="","",OFFSET('Sanitation Data'!$E$28,0,10*ROW('Sanitation Data'!E114)))</f>
        <v/>
      </c>
      <c r="CQ120" s="379" t="str">
        <f ca="1">+IF(OFFSET('Sanitation Data'!$E$29,0,10*ROW('Sanitation Data'!E114))="","",OFFSET('Sanitation Data'!$E$29,0,10*ROW('Sanitation Data'!E114)))</f>
        <v/>
      </c>
      <c r="CR120" s="379" t="str">
        <f ca="1">+IF(OFFSET('Sanitation Data'!$E$30,0,10*ROW('Sanitation Data'!E114))="","",OFFSET('Sanitation Data'!$E$30,0,10*ROW('Sanitation Data'!E114)))</f>
        <v/>
      </c>
      <c r="CS120" s="379" t="str">
        <f ca="1">+IF(OFFSET('Sanitation Data'!$E$31,0,10*ROW('Sanitation Data'!E114))="","",OFFSET('Sanitation Data'!$E$31,0,10*ROW('Sanitation Data'!E114)))</f>
        <v/>
      </c>
      <c r="CT120" s="379" t="str">
        <f ca="1">+IF(OFFSET('Sanitation Data'!$E$32,0,10*ROW('Sanitation Data'!E114))="","",OFFSET('Sanitation Data'!$E$32,0,10*ROW('Sanitation Data'!E114)))</f>
        <v/>
      </c>
      <c r="CU120" s="379" t="str">
        <f ca="1">+IF(OFFSET('Sanitation Data'!$F$28,0,10*ROW('Sanitation Data'!F114))="","",OFFSET('Sanitation Data'!$F$28,0,10*ROW('Sanitation Data'!F114)))</f>
        <v/>
      </c>
      <c r="CV120" s="379" t="str">
        <f ca="1">+IF(OFFSET('Sanitation Data'!$F$29,0,10*ROW('Sanitation Data'!F114))="","",OFFSET('Sanitation Data'!$F$29,0,10*ROW('Sanitation Data'!F114)))</f>
        <v/>
      </c>
      <c r="CW120" s="379" t="str">
        <f ca="1">+IF(OFFSET('Sanitation Data'!$F$30,0,10*ROW('Sanitation Data'!F114))="","",OFFSET('Sanitation Data'!$F$30,0,10*ROW('Sanitation Data'!F114)))</f>
        <v/>
      </c>
      <c r="CX120" s="379" t="str">
        <f ca="1">+IF(OFFSET('Sanitation Data'!$F$31,0,10*ROW('Sanitation Data'!F114))="","",OFFSET('Sanitation Data'!$F$31,0,10*ROW('Sanitation Data'!F114)))</f>
        <v/>
      </c>
      <c r="CY120" s="379" t="str">
        <f ca="1">+IF(OFFSET('Sanitation Data'!$F$32,0,10*ROW('Sanitation Data'!F114))="","",OFFSET('Sanitation Data'!$F$32,0,10*ROW('Sanitation Data'!F114)))</f>
        <v/>
      </c>
      <c r="CZ120" s="379" t="str">
        <f ca="1">+IF(OFFSET('Sanitation Data'!$G$28,0,10*ROW('Sanitation Data'!G114))="","",OFFSET('Sanitation Data'!$G$28,0,10*ROW('Sanitation Data'!G114)))</f>
        <v/>
      </c>
      <c r="DA120" s="379" t="str">
        <f ca="1">+IF(OFFSET('Sanitation Data'!$G$29,0,10*ROW('Sanitation Data'!G114))="","",OFFSET('Sanitation Data'!$G$29,0,10*ROW('Sanitation Data'!G114)))</f>
        <v/>
      </c>
      <c r="DB120" s="379" t="str">
        <f ca="1">+IF(OFFSET('Sanitation Data'!$G$30,0,10*ROW('Sanitation Data'!G114))="","",OFFSET('Sanitation Data'!$G$30,0,10*ROW('Sanitation Data'!G114)))</f>
        <v/>
      </c>
      <c r="DC120" s="379" t="str">
        <f ca="1">+IF(OFFSET('Sanitation Data'!$G$31,0,10*ROW('Sanitation Data'!G114))="","",OFFSET('Sanitation Data'!$G$31,0,10*ROW('Sanitation Data'!G114)))</f>
        <v/>
      </c>
      <c r="DD120" s="379" t="str">
        <f ca="1">+IF(OFFSET('Sanitation Data'!$G$32,0,10*ROW('Sanitation Data'!G114))="","",OFFSET('Sanitation Data'!$G$32,0,10*ROW('Sanitation Data'!G114)))</f>
        <v/>
      </c>
      <c r="DE120" s="379" t="str">
        <f ca="1">+IF(OFFSET('Sanitation Data'!$H$28,0,10*ROW('Sanitation Data'!H114))="","",OFFSET('Sanitation Data'!$H$28,0,10*ROW('Sanitation Data'!H114)))</f>
        <v/>
      </c>
      <c r="DF120" s="379" t="str">
        <f ca="1">+IF(OFFSET('Sanitation Data'!$H$29,0,10*ROW('Sanitation Data'!H114))="","",OFFSET('Sanitation Data'!$H$29,0,10*ROW('Sanitation Data'!H114)))</f>
        <v/>
      </c>
      <c r="DG120" s="379" t="str">
        <f ca="1">+IF(OFFSET('Sanitation Data'!$H$30,0,10*ROW('Sanitation Data'!H114))="","",OFFSET('Sanitation Data'!$H$30,0,10*ROW('Sanitation Data'!H114)))</f>
        <v/>
      </c>
      <c r="DH120" s="379" t="str">
        <f ca="1">+IF(OFFSET('Sanitation Data'!$H$31,0,10*ROW('Sanitation Data'!H114))="","",OFFSET('Sanitation Data'!$H$31,0,10*ROW('Sanitation Data'!H114)))</f>
        <v/>
      </c>
      <c r="DI120" s="379" t="str">
        <f ca="1">+IF(OFFSET('Sanitation Data'!$H$32,0,10*ROW('Sanitation Data'!H114))="","",OFFSET('Sanitation Data'!$H$32,0,10*ROW('Sanitation Data'!H114)))</f>
        <v/>
      </c>
      <c r="DJ120" s="379" t="str">
        <f ca="1">+IF(OFFSET('Sanitation Data'!$I$28,0,10*ROW('Sanitation Data'!I114))="","",OFFSET('Sanitation Data'!$I$28,0,10*ROW('Sanitation Data'!I114)))</f>
        <v/>
      </c>
      <c r="DK120" s="379" t="str">
        <f ca="1">+IF(OFFSET('Sanitation Data'!$I$29,0,10*ROW('Sanitation Data'!I114))="","",OFFSET('Sanitation Data'!$I$29,0,10*ROW('Sanitation Data'!I114)))</f>
        <v/>
      </c>
      <c r="DL120" s="379" t="str">
        <f ca="1">+IF(OFFSET('Sanitation Data'!$I$30,0,10*ROW('Sanitation Data'!I114))="","",OFFSET('Sanitation Data'!$I$30,0,10*ROW('Sanitation Data'!I114)))</f>
        <v/>
      </c>
      <c r="DM120" s="379" t="str">
        <f ca="1">+IF(OFFSET('Sanitation Data'!$I$31,0,10*ROW('Sanitation Data'!I114))="","",OFFSET('Sanitation Data'!$I$31,0,10*ROW('Sanitation Data'!I114)))</f>
        <v/>
      </c>
      <c r="DN120" s="379" t="str">
        <f ca="1">+IF(OFFSET('Sanitation Data'!$I$32,0,10*ROW('Sanitation Data'!I114))="","",OFFSET('Sanitation Data'!$I$32,0,10*ROW('Sanitation Data'!I114)))</f>
        <v/>
      </c>
      <c r="DO120" s="379" t="str">
        <f ca="1">+IF(OFFSET('Hygiene Data'!$D$11,0,10*ROW('Hygiene Data'!D114))="","",OFFSET('Hygiene Data'!$D$11,0,10*ROW('Hygiene Data'!D114)))</f>
        <v/>
      </c>
      <c r="DP120" s="379" t="str">
        <f ca="1">+IF(OFFSET('Hygiene Data'!$D$12,0,10*ROW('Hygiene Data'!D114))="","",OFFSET('Hygiene Data'!$D$12,0,10*ROW('Hygiene Data'!D114)))</f>
        <v/>
      </c>
      <c r="DQ120" s="379" t="str">
        <f ca="1">+IF(OFFSET('Hygiene Data'!$D$13,0,10*ROW('Hygiene Data'!D114))="","",OFFSET('Hygiene Data'!$D$13,0,10*ROW('Hygiene Data'!D114)))</f>
        <v/>
      </c>
      <c r="DR120" s="379" t="str">
        <f ca="1">+IF(OFFSET('Hygiene Data'!$E$11,0,10*ROW('Hygiene Data'!E114))="","",OFFSET('Hygiene Data'!$E$11,0,10*ROW('Hygiene Data'!E114)))</f>
        <v/>
      </c>
      <c r="DS120" s="379" t="str">
        <f ca="1">+IF(OFFSET('Hygiene Data'!$E$12,0,10*ROW('Hygiene Data'!E114))="","",OFFSET('Hygiene Data'!$E$12,0,10*ROW('Hygiene Data'!E114)))</f>
        <v/>
      </c>
      <c r="DT120" s="379" t="str">
        <f ca="1">+IF(OFFSET('Hygiene Data'!$E$13,0,10*ROW('Hygiene Data'!E114))="","",OFFSET('Hygiene Data'!$E$13,0,10*ROW('Hygiene Data'!E114)))</f>
        <v/>
      </c>
      <c r="DU120" s="379" t="str">
        <f ca="1">+IF(OFFSET('Hygiene Data'!$F$11,0,10*ROW('Hygiene Data'!F114))="","",OFFSET('Hygiene Data'!$F$11,0,10*ROW('Hygiene Data'!F114)))</f>
        <v/>
      </c>
      <c r="DV120" s="379" t="str">
        <f ca="1">+IF(OFFSET('Hygiene Data'!$F$12,0,10*ROW('Hygiene Data'!F114))="","",OFFSET('Hygiene Data'!$F$12,0,10*ROW('Hygiene Data'!F114)))</f>
        <v/>
      </c>
      <c r="DW120" s="379" t="str">
        <f ca="1">+IF(OFFSET('Hygiene Data'!$F$13,0,10*ROW('Hygiene Data'!F114))="","",OFFSET('Hygiene Data'!$F$13,0,10*ROW('Hygiene Data'!F114)))</f>
        <v/>
      </c>
      <c r="DX120" s="379" t="str">
        <f ca="1">+IF(OFFSET('Hygiene Data'!$G$11,0,10*ROW('Hygiene Data'!G114))="","",OFFSET('Hygiene Data'!$G$11,0,10*ROW('Hygiene Data'!G114)))</f>
        <v/>
      </c>
      <c r="DY120" s="379" t="str">
        <f ca="1">+IF(OFFSET('Hygiene Data'!$G$12,0,10*ROW('Hygiene Data'!G114))="","",OFFSET('Hygiene Data'!$G$12,0,10*ROW('Hygiene Data'!G114)))</f>
        <v/>
      </c>
      <c r="DZ120" s="379" t="str">
        <f ca="1">+IF(OFFSET('Hygiene Data'!$G$13,0,10*ROW('Hygiene Data'!G114))="","",OFFSET('Hygiene Data'!$G$13,0,10*ROW('Hygiene Data'!G114)))</f>
        <v/>
      </c>
      <c r="EA120" s="379" t="str">
        <f ca="1">+IF(OFFSET('Hygiene Data'!$H$11,0,10*ROW('Hygiene Data'!H114))="","",OFFSET('Hygiene Data'!$H$11,0,10*ROW('Hygiene Data'!H114)))</f>
        <v/>
      </c>
      <c r="EB120" s="379" t="str">
        <f ca="1">+IF(OFFSET('Hygiene Data'!$H$12,0,10*ROW('Hygiene Data'!H114))="","",OFFSET('Hygiene Data'!$H$12,0,10*ROW('Hygiene Data'!H114)))</f>
        <v/>
      </c>
      <c r="EC120" s="379" t="str">
        <f ca="1">+IF(OFFSET('Hygiene Data'!$H$13,0,10*ROW('Hygiene Data'!H114))="","",OFFSET('Hygiene Data'!$H$13,0,10*ROW('Hygiene Data'!H114)))</f>
        <v/>
      </c>
      <c r="ED120" s="379" t="str">
        <f ca="1">+IF(OFFSET('Hygiene Data'!$I$11,0,10*ROW('Hygiene Data'!I114))="","",OFFSET('Hygiene Data'!$I$11,0,10*ROW('Hygiene Data'!I114)))</f>
        <v/>
      </c>
      <c r="EE120" s="379" t="str">
        <f ca="1">+IF(OFFSET('Hygiene Data'!$I$12,0,10*ROW('Hygiene Data'!I114))="","",OFFSET('Hygiene Data'!$I$12,0,10*ROW('Hygiene Data'!I114)))</f>
        <v/>
      </c>
      <c r="EF120" s="379" t="str">
        <f ca="1">+IF(OFFSET('Hygiene Data'!$I$13,0,10*ROW('Hygiene Data'!I114))="","",OFFSET('Hygiene Data'!$I$13,0,10*ROW('Hygiene Data'!I114)))</f>
        <v/>
      </c>
    </row>
    <row r="121" spans="1:136" x14ac:dyDescent="0.25">
      <c r="A121" s="488" t="str">
        <f ca="1">+IF(OFFSET('Water Data'!$B$2,0,10*ROW('Water Data'!E115))="","",OFFSET('Water Data'!$B$2,0,10*ROW('Water Data'!E115)))</f>
        <v/>
      </c>
      <c r="B121" s="48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5" t="str">
        <f t="shared" ca="1" si="1"/>
        <v/>
      </c>
      <c r="D121" s="51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9" t="str">
        <f ca="1">+IF(OFFSET('Water Data'!$D$27,0,10*ROW('Water Data'!D115))="","",OFFSET('Water Data'!$D$27,0,10*ROW('Water Data'!D115)))</f>
        <v/>
      </c>
      <c r="BT121" s="379" t="str">
        <f ca="1">+IF(OFFSET('Water Data'!$D$28,0,10*ROW('Water Data'!D115))="","",OFFSET('Water Data'!$D$28,0,10*ROW('Water Data'!D115)))</f>
        <v/>
      </c>
      <c r="BU121" s="379" t="str">
        <f ca="1">+IF(OFFSET('Water Data'!$D$29,0,10*ROW('Water Data'!D115))="","",OFFSET('Water Data'!$D$29,0,10*ROW('Water Data'!D115)))</f>
        <v/>
      </c>
      <c r="BV121" s="379" t="str">
        <f ca="1">+IF(OFFSET('Water Data'!$E$27,0,10*ROW('Water Data'!E115))="","",OFFSET('Water Data'!$E$27,0,10*ROW('Water Data'!E115)))</f>
        <v/>
      </c>
      <c r="BW121" s="379" t="str">
        <f ca="1">+IF(OFFSET('Water Data'!$E$28,0,10*ROW('Water Data'!E115))="","",OFFSET('Water Data'!$E$28,0,10*ROW('Water Data'!E115)))</f>
        <v/>
      </c>
      <c r="BX121" s="379" t="str">
        <f ca="1">+IF(OFFSET('Water Data'!$E$29,0,10*ROW('Water Data'!E115))="","",OFFSET('Water Data'!$E$29,0,10*ROW('Water Data'!E115)))</f>
        <v/>
      </c>
      <c r="BY121" s="379" t="str">
        <f ca="1">+IF(OFFSET('Water Data'!$F$27,0,10*ROW('Water Data'!F115))="","",OFFSET('Water Data'!$F$27,0,10*ROW('Water Data'!F115)))</f>
        <v/>
      </c>
      <c r="BZ121" s="379" t="str">
        <f ca="1">+IF(OFFSET('Water Data'!$F$28,0,10*ROW('Water Data'!F115))="","",OFFSET('Water Data'!$F$28,0,10*ROW('Water Data'!F115)))</f>
        <v/>
      </c>
      <c r="CA121" s="379" t="str">
        <f ca="1">+IF(OFFSET('Water Data'!$F$29,0,10*ROW('Water Data'!F115))="","",OFFSET('Water Data'!$F$29,0,10*ROW('Water Data'!F115)))</f>
        <v/>
      </c>
      <c r="CB121" s="379" t="str">
        <f ca="1">+IF(OFFSET('Water Data'!$G$27,0,10*ROW('Water Data'!G115))="","",OFFSET('Water Data'!$G$27,0,10*ROW('Water Data'!G115)))</f>
        <v/>
      </c>
      <c r="CC121" s="379" t="str">
        <f ca="1">+IF(OFFSET('Water Data'!$G$28,0,10*ROW('Water Data'!G115))="","",OFFSET('Water Data'!$G$28,0,10*ROW('Water Data'!G115)))</f>
        <v/>
      </c>
      <c r="CD121" s="379" t="str">
        <f ca="1">+IF(OFFSET('Water Data'!$G$29,0,10*ROW('Water Data'!G115))="","",OFFSET('Water Data'!$G$29,0,10*ROW('Water Data'!G115)))</f>
        <v/>
      </c>
      <c r="CE121" s="379" t="str">
        <f ca="1">+IF(OFFSET('Water Data'!$H$27,0,10*ROW('Water Data'!H115))="","",OFFSET('Water Data'!$H$27,0,10*ROW('Water Data'!H115)))</f>
        <v/>
      </c>
      <c r="CF121" s="379" t="str">
        <f ca="1">+IF(OFFSET('Water Data'!$H$28,0,10*ROW('Water Data'!H115))="","",OFFSET('Water Data'!$H$28,0,10*ROW('Water Data'!H115)))</f>
        <v/>
      </c>
      <c r="CG121" s="379" t="str">
        <f ca="1">+IF(OFFSET('Water Data'!$H$29,0,10*ROW('Water Data'!H115))="","",OFFSET('Water Data'!$H$29,0,10*ROW('Water Data'!H115)))</f>
        <v/>
      </c>
      <c r="CH121" s="379" t="str">
        <f ca="1">+IF(OFFSET('Water Data'!$I$27,0,10*ROW('Water Data'!I115))="","",OFFSET('Water Data'!$I$27,0,10*ROW('Water Data'!I115)))</f>
        <v/>
      </c>
      <c r="CI121" s="379" t="str">
        <f ca="1">+IF(OFFSET('Water Data'!$I$28,0,10*ROW('Water Data'!I115))="","",OFFSET('Water Data'!$I$28,0,10*ROW('Water Data'!I115)))</f>
        <v/>
      </c>
      <c r="CJ121" s="379" t="str">
        <f ca="1">+IF(OFFSET('Water Data'!$I$29,0,10*ROW('Water Data'!I115))="","",OFFSET('Water Data'!$I$29,0,10*ROW('Water Data'!I115)))</f>
        <v/>
      </c>
      <c r="CK121" s="379" t="str">
        <f ca="1">+IF(OFFSET('Sanitation Data'!$D$28,0,10*ROW('Sanitation Data'!D115))="","",OFFSET('Sanitation Data'!$D$28,0,10*ROW('Sanitation Data'!D115)))</f>
        <v/>
      </c>
      <c r="CL121" s="379" t="str">
        <f ca="1">+IF(OFFSET('Sanitation Data'!$D$29,0,10*ROW('Sanitation Data'!D115))="","",OFFSET('Sanitation Data'!$D$29,0,10*ROW('Sanitation Data'!D115)))</f>
        <v/>
      </c>
      <c r="CM121" s="379" t="str">
        <f ca="1">+IF(OFFSET('Sanitation Data'!$D$30,0,10*ROW('Sanitation Data'!D115))="","",OFFSET('Sanitation Data'!$D$30,0,10*ROW('Sanitation Data'!D115)))</f>
        <v/>
      </c>
      <c r="CN121" s="379" t="str">
        <f ca="1">+IF(OFFSET('Sanitation Data'!$D$31,0,10*ROW('Sanitation Data'!D115))="","",OFFSET('Sanitation Data'!$D$31,0,10*ROW('Sanitation Data'!D115)))</f>
        <v/>
      </c>
      <c r="CO121" s="379" t="str">
        <f ca="1">+IF(OFFSET('Sanitation Data'!$D$32,0,10*ROW('Sanitation Data'!D115))="","",OFFSET('Sanitation Data'!$D$32,0,10*ROW('Sanitation Data'!D115)))</f>
        <v/>
      </c>
      <c r="CP121" s="379" t="str">
        <f ca="1">+IF(OFFSET('Sanitation Data'!$E$28,0,10*ROW('Sanitation Data'!E115))="","",OFFSET('Sanitation Data'!$E$28,0,10*ROW('Sanitation Data'!E115)))</f>
        <v/>
      </c>
      <c r="CQ121" s="379" t="str">
        <f ca="1">+IF(OFFSET('Sanitation Data'!$E$29,0,10*ROW('Sanitation Data'!E115))="","",OFFSET('Sanitation Data'!$E$29,0,10*ROW('Sanitation Data'!E115)))</f>
        <v/>
      </c>
      <c r="CR121" s="379" t="str">
        <f ca="1">+IF(OFFSET('Sanitation Data'!$E$30,0,10*ROW('Sanitation Data'!E115))="","",OFFSET('Sanitation Data'!$E$30,0,10*ROW('Sanitation Data'!E115)))</f>
        <v/>
      </c>
      <c r="CS121" s="379" t="str">
        <f ca="1">+IF(OFFSET('Sanitation Data'!$E$31,0,10*ROW('Sanitation Data'!E115))="","",OFFSET('Sanitation Data'!$E$31,0,10*ROW('Sanitation Data'!E115)))</f>
        <v/>
      </c>
      <c r="CT121" s="379" t="str">
        <f ca="1">+IF(OFFSET('Sanitation Data'!$E$32,0,10*ROW('Sanitation Data'!E115))="","",OFFSET('Sanitation Data'!$E$32,0,10*ROW('Sanitation Data'!E115)))</f>
        <v/>
      </c>
      <c r="CU121" s="379" t="str">
        <f ca="1">+IF(OFFSET('Sanitation Data'!$F$28,0,10*ROW('Sanitation Data'!F115))="","",OFFSET('Sanitation Data'!$F$28,0,10*ROW('Sanitation Data'!F115)))</f>
        <v/>
      </c>
      <c r="CV121" s="379" t="str">
        <f ca="1">+IF(OFFSET('Sanitation Data'!$F$29,0,10*ROW('Sanitation Data'!F115))="","",OFFSET('Sanitation Data'!$F$29,0,10*ROW('Sanitation Data'!F115)))</f>
        <v/>
      </c>
      <c r="CW121" s="379" t="str">
        <f ca="1">+IF(OFFSET('Sanitation Data'!$F$30,0,10*ROW('Sanitation Data'!F115))="","",OFFSET('Sanitation Data'!$F$30,0,10*ROW('Sanitation Data'!F115)))</f>
        <v/>
      </c>
      <c r="CX121" s="379" t="str">
        <f ca="1">+IF(OFFSET('Sanitation Data'!$F$31,0,10*ROW('Sanitation Data'!F115))="","",OFFSET('Sanitation Data'!$F$31,0,10*ROW('Sanitation Data'!F115)))</f>
        <v/>
      </c>
      <c r="CY121" s="379" t="str">
        <f ca="1">+IF(OFFSET('Sanitation Data'!$F$32,0,10*ROW('Sanitation Data'!F115))="","",OFFSET('Sanitation Data'!$F$32,0,10*ROW('Sanitation Data'!F115)))</f>
        <v/>
      </c>
      <c r="CZ121" s="379" t="str">
        <f ca="1">+IF(OFFSET('Sanitation Data'!$G$28,0,10*ROW('Sanitation Data'!G115))="","",OFFSET('Sanitation Data'!$G$28,0,10*ROW('Sanitation Data'!G115)))</f>
        <v/>
      </c>
      <c r="DA121" s="379" t="str">
        <f ca="1">+IF(OFFSET('Sanitation Data'!$G$29,0,10*ROW('Sanitation Data'!G115))="","",OFFSET('Sanitation Data'!$G$29,0,10*ROW('Sanitation Data'!G115)))</f>
        <v/>
      </c>
      <c r="DB121" s="379" t="str">
        <f ca="1">+IF(OFFSET('Sanitation Data'!$G$30,0,10*ROW('Sanitation Data'!G115))="","",OFFSET('Sanitation Data'!$G$30,0,10*ROW('Sanitation Data'!G115)))</f>
        <v/>
      </c>
      <c r="DC121" s="379" t="str">
        <f ca="1">+IF(OFFSET('Sanitation Data'!$G$31,0,10*ROW('Sanitation Data'!G115))="","",OFFSET('Sanitation Data'!$G$31,0,10*ROW('Sanitation Data'!G115)))</f>
        <v/>
      </c>
      <c r="DD121" s="379" t="str">
        <f ca="1">+IF(OFFSET('Sanitation Data'!$G$32,0,10*ROW('Sanitation Data'!G115))="","",OFFSET('Sanitation Data'!$G$32,0,10*ROW('Sanitation Data'!G115)))</f>
        <v/>
      </c>
      <c r="DE121" s="379" t="str">
        <f ca="1">+IF(OFFSET('Sanitation Data'!$H$28,0,10*ROW('Sanitation Data'!H115))="","",OFFSET('Sanitation Data'!$H$28,0,10*ROW('Sanitation Data'!H115)))</f>
        <v/>
      </c>
      <c r="DF121" s="379" t="str">
        <f ca="1">+IF(OFFSET('Sanitation Data'!$H$29,0,10*ROW('Sanitation Data'!H115))="","",OFFSET('Sanitation Data'!$H$29,0,10*ROW('Sanitation Data'!H115)))</f>
        <v/>
      </c>
      <c r="DG121" s="379" t="str">
        <f ca="1">+IF(OFFSET('Sanitation Data'!$H$30,0,10*ROW('Sanitation Data'!H115))="","",OFFSET('Sanitation Data'!$H$30,0,10*ROW('Sanitation Data'!H115)))</f>
        <v/>
      </c>
      <c r="DH121" s="379" t="str">
        <f ca="1">+IF(OFFSET('Sanitation Data'!$H$31,0,10*ROW('Sanitation Data'!H115))="","",OFFSET('Sanitation Data'!$H$31,0,10*ROW('Sanitation Data'!H115)))</f>
        <v/>
      </c>
      <c r="DI121" s="379" t="str">
        <f ca="1">+IF(OFFSET('Sanitation Data'!$H$32,0,10*ROW('Sanitation Data'!H115))="","",OFFSET('Sanitation Data'!$H$32,0,10*ROW('Sanitation Data'!H115)))</f>
        <v/>
      </c>
      <c r="DJ121" s="379" t="str">
        <f ca="1">+IF(OFFSET('Sanitation Data'!$I$28,0,10*ROW('Sanitation Data'!I115))="","",OFFSET('Sanitation Data'!$I$28,0,10*ROW('Sanitation Data'!I115)))</f>
        <v/>
      </c>
      <c r="DK121" s="379" t="str">
        <f ca="1">+IF(OFFSET('Sanitation Data'!$I$29,0,10*ROW('Sanitation Data'!I115))="","",OFFSET('Sanitation Data'!$I$29,0,10*ROW('Sanitation Data'!I115)))</f>
        <v/>
      </c>
      <c r="DL121" s="379" t="str">
        <f ca="1">+IF(OFFSET('Sanitation Data'!$I$30,0,10*ROW('Sanitation Data'!I115))="","",OFFSET('Sanitation Data'!$I$30,0,10*ROW('Sanitation Data'!I115)))</f>
        <v/>
      </c>
      <c r="DM121" s="379" t="str">
        <f ca="1">+IF(OFFSET('Sanitation Data'!$I$31,0,10*ROW('Sanitation Data'!I115))="","",OFFSET('Sanitation Data'!$I$31,0,10*ROW('Sanitation Data'!I115)))</f>
        <v/>
      </c>
      <c r="DN121" s="379" t="str">
        <f ca="1">+IF(OFFSET('Sanitation Data'!$I$32,0,10*ROW('Sanitation Data'!I115))="","",OFFSET('Sanitation Data'!$I$32,0,10*ROW('Sanitation Data'!I115)))</f>
        <v/>
      </c>
      <c r="DO121" s="379" t="str">
        <f ca="1">+IF(OFFSET('Hygiene Data'!$D$11,0,10*ROW('Hygiene Data'!D115))="","",OFFSET('Hygiene Data'!$D$11,0,10*ROW('Hygiene Data'!D115)))</f>
        <v/>
      </c>
      <c r="DP121" s="379" t="str">
        <f ca="1">+IF(OFFSET('Hygiene Data'!$D$12,0,10*ROW('Hygiene Data'!D115))="","",OFFSET('Hygiene Data'!$D$12,0,10*ROW('Hygiene Data'!D115)))</f>
        <v/>
      </c>
      <c r="DQ121" s="379" t="str">
        <f ca="1">+IF(OFFSET('Hygiene Data'!$D$13,0,10*ROW('Hygiene Data'!D115))="","",OFFSET('Hygiene Data'!$D$13,0,10*ROW('Hygiene Data'!D115)))</f>
        <v/>
      </c>
      <c r="DR121" s="379" t="str">
        <f ca="1">+IF(OFFSET('Hygiene Data'!$E$11,0,10*ROW('Hygiene Data'!E115))="","",OFFSET('Hygiene Data'!$E$11,0,10*ROW('Hygiene Data'!E115)))</f>
        <v/>
      </c>
      <c r="DS121" s="379" t="str">
        <f ca="1">+IF(OFFSET('Hygiene Data'!$E$12,0,10*ROW('Hygiene Data'!E115))="","",OFFSET('Hygiene Data'!$E$12,0,10*ROW('Hygiene Data'!E115)))</f>
        <v/>
      </c>
      <c r="DT121" s="379" t="str">
        <f ca="1">+IF(OFFSET('Hygiene Data'!$E$13,0,10*ROW('Hygiene Data'!E115))="","",OFFSET('Hygiene Data'!$E$13,0,10*ROW('Hygiene Data'!E115)))</f>
        <v/>
      </c>
      <c r="DU121" s="379" t="str">
        <f ca="1">+IF(OFFSET('Hygiene Data'!$F$11,0,10*ROW('Hygiene Data'!F115))="","",OFFSET('Hygiene Data'!$F$11,0,10*ROW('Hygiene Data'!F115)))</f>
        <v/>
      </c>
      <c r="DV121" s="379" t="str">
        <f ca="1">+IF(OFFSET('Hygiene Data'!$F$12,0,10*ROW('Hygiene Data'!F115))="","",OFFSET('Hygiene Data'!$F$12,0,10*ROW('Hygiene Data'!F115)))</f>
        <v/>
      </c>
      <c r="DW121" s="379" t="str">
        <f ca="1">+IF(OFFSET('Hygiene Data'!$F$13,0,10*ROW('Hygiene Data'!F115))="","",OFFSET('Hygiene Data'!$F$13,0,10*ROW('Hygiene Data'!F115)))</f>
        <v/>
      </c>
      <c r="DX121" s="379" t="str">
        <f ca="1">+IF(OFFSET('Hygiene Data'!$G$11,0,10*ROW('Hygiene Data'!G115))="","",OFFSET('Hygiene Data'!$G$11,0,10*ROW('Hygiene Data'!G115)))</f>
        <v/>
      </c>
      <c r="DY121" s="379" t="str">
        <f ca="1">+IF(OFFSET('Hygiene Data'!$G$12,0,10*ROW('Hygiene Data'!G115))="","",OFFSET('Hygiene Data'!$G$12,0,10*ROW('Hygiene Data'!G115)))</f>
        <v/>
      </c>
      <c r="DZ121" s="379" t="str">
        <f ca="1">+IF(OFFSET('Hygiene Data'!$G$13,0,10*ROW('Hygiene Data'!G115))="","",OFFSET('Hygiene Data'!$G$13,0,10*ROW('Hygiene Data'!G115)))</f>
        <v/>
      </c>
      <c r="EA121" s="379" t="str">
        <f ca="1">+IF(OFFSET('Hygiene Data'!$H$11,0,10*ROW('Hygiene Data'!H115))="","",OFFSET('Hygiene Data'!$H$11,0,10*ROW('Hygiene Data'!H115)))</f>
        <v/>
      </c>
      <c r="EB121" s="379" t="str">
        <f ca="1">+IF(OFFSET('Hygiene Data'!$H$12,0,10*ROW('Hygiene Data'!H115))="","",OFFSET('Hygiene Data'!$H$12,0,10*ROW('Hygiene Data'!H115)))</f>
        <v/>
      </c>
      <c r="EC121" s="379" t="str">
        <f ca="1">+IF(OFFSET('Hygiene Data'!$H$13,0,10*ROW('Hygiene Data'!H115))="","",OFFSET('Hygiene Data'!$H$13,0,10*ROW('Hygiene Data'!H115)))</f>
        <v/>
      </c>
      <c r="ED121" s="379" t="str">
        <f ca="1">+IF(OFFSET('Hygiene Data'!$I$11,0,10*ROW('Hygiene Data'!I115))="","",OFFSET('Hygiene Data'!$I$11,0,10*ROW('Hygiene Data'!I115)))</f>
        <v/>
      </c>
      <c r="EE121" s="379" t="str">
        <f ca="1">+IF(OFFSET('Hygiene Data'!$I$12,0,10*ROW('Hygiene Data'!I115))="","",OFFSET('Hygiene Data'!$I$12,0,10*ROW('Hygiene Data'!I115)))</f>
        <v/>
      </c>
      <c r="EF121" s="379" t="str">
        <f ca="1">+IF(OFFSET('Hygiene Data'!$I$13,0,10*ROW('Hygiene Data'!I115))="","",OFFSET('Hygiene Data'!$I$13,0,10*ROW('Hygiene Data'!I115)))</f>
        <v/>
      </c>
    </row>
    <row r="122" spans="1:136" x14ac:dyDescent="0.25">
      <c r="A122" s="488" t="str">
        <f ca="1">+IF(OFFSET('Water Data'!$B$2,0,10*ROW('Water Data'!E116))="","",OFFSET('Water Data'!$B$2,0,10*ROW('Water Data'!E116)))</f>
        <v/>
      </c>
      <c r="B122" s="48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5" t="str">
        <f t="shared" ca="1" si="1"/>
        <v/>
      </c>
      <c r="D122" s="51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9" t="str">
        <f ca="1">+IF(OFFSET('Water Data'!$D$27,0,10*ROW('Water Data'!D116))="","",OFFSET('Water Data'!$D$27,0,10*ROW('Water Data'!D116)))</f>
        <v/>
      </c>
      <c r="BT122" s="379" t="str">
        <f ca="1">+IF(OFFSET('Water Data'!$D$28,0,10*ROW('Water Data'!D116))="","",OFFSET('Water Data'!$D$28,0,10*ROW('Water Data'!D116)))</f>
        <v/>
      </c>
      <c r="BU122" s="379" t="str">
        <f ca="1">+IF(OFFSET('Water Data'!$D$29,0,10*ROW('Water Data'!D116))="","",OFFSET('Water Data'!$D$29,0,10*ROW('Water Data'!D116)))</f>
        <v/>
      </c>
      <c r="BV122" s="379" t="str">
        <f ca="1">+IF(OFFSET('Water Data'!$E$27,0,10*ROW('Water Data'!E116))="","",OFFSET('Water Data'!$E$27,0,10*ROW('Water Data'!E116)))</f>
        <v/>
      </c>
      <c r="BW122" s="379" t="str">
        <f ca="1">+IF(OFFSET('Water Data'!$E$28,0,10*ROW('Water Data'!E116))="","",OFFSET('Water Data'!$E$28,0,10*ROW('Water Data'!E116)))</f>
        <v/>
      </c>
      <c r="BX122" s="379" t="str">
        <f ca="1">+IF(OFFSET('Water Data'!$E$29,0,10*ROW('Water Data'!E116))="","",OFFSET('Water Data'!$E$29,0,10*ROW('Water Data'!E116)))</f>
        <v/>
      </c>
      <c r="BY122" s="379" t="str">
        <f ca="1">+IF(OFFSET('Water Data'!$F$27,0,10*ROW('Water Data'!F116))="","",OFFSET('Water Data'!$F$27,0,10*ROW('Water Data'!F116)))</f>
        <v/>
      </c>
      <c r="BZ122" s="379" t="str">
        <f ca="1">+IF(OFFSET('Water Data'!$F$28,0,10*ROW('Water Data'!F116))="","",OFFSET('Water Data'!$F$28,0,10*ROW('Water Data'!F116)))</f>
        <v/>
      </c>
      <c r="CA122" s="379" t="str">
        <f ca="1">+IF(OFFSET('Water Data'!$F$29,0,10*ROW('Water Data'!F116))="","",OFFSET('Water Data'!$F$29,0,10*ROW('Water Data'!F116)))</f>
        <v/>
      </c>
      <c r="CB122" s="379" t="str">
        <f ca="1">+IF(OFFSET('Water Data'!$G$27,0,10*ROW('Water Data'!G116))="","",OFFSET('Water Data'!$G$27,0,10*ROW('Water Data'!G116)))</f>
        <v/>
      </c>
      <c r="CC122" s="379" t="str">
        <f ca="1">+IF(OFFSET('Water Data'!$G$28,0,10*ROW('Water Data'!G116))="","",OFFSET('Water Data'!$G$28,0,10*ROW('Water Data'!G116)))</f>
        <v/>
      </c>
      <c r="CD122" s="379" t="str">
        <f ca="1">+IF(OFFSET('Water Data'!$G$29,0,10*ROW('Water Data'!G116))="","",OFFSET('Water Data'!$G$29,0,10*ROW('Water Data'!G116)))</f>
        <v/>
      </c>
      <c r="CE122" s="379" t="str">
        <f ca="1">+IF(OFFSET('Water Data'!$H$27,0,10*ROW('Water Data'!H116))="","",OFFSET('Water Data'!$H$27,0,10*ROW('Water Data'!H116)))</f>
        <v/>
      </c>
      <c r="CF122" s="379" t="str">
        <f ca="1">+IF(OFFSET('Water Data'!$H$28,0,10*ROW('Water Data'!H116))="","",OFFSET('Water Data'!$H$28,0,10*ROW('Water Data'!H116)))</f>
        <v/>
      </c>
      <c r="CG122" s="379" t="str">
        <f ca="1">+IF(OFFSET('Water Data'!$H$29,0,10*ROW('Water Data'!H116))="","",OFFSET('Water Data'!$H$29,0,10*ROW('Water Data'!H116)))</f>
        <v/>
      </c>
      <c r="CH122" s="379" t="str">
        <f ca="1">+IF(OFFSET('Water Data'!$I$27,0,10*ROW('Water Data'!I116))="","",OFFSET('Water Data'!$I$27,0,10*ROW('Water Data'!I116)))</f>
        <v/>
      </c>
      <c r="CI122" s="379" t="str">
        <f ca="1">+IF(OFFSET('Water Data'!$I$28,0,10*ROW('Water Data'!I116))="","",OFFSET('Water Data'!$I$28,0,10*ROW('Water Data'!I116)))</f>
        <v/>
      </c>
      <c r="CJ122" s="379" t="str">
        <f ca="1">+IF(OFFSET('Water Data'!$I$29,0,10*ROW('Water Data'!I116))="","",OFFSET('Water Data'!$I$29,0,10*ROW('Water Data'!I116)))</f>
        <v/>
      </c>
      <c r="CK122" s="379" t="str">
        <f ca="1">+IF(OFFSET('Sanitation Data'!$D$28,0,10*ROW('Sanitation Data'!D116))="","",OFFSET('Sanitation Data'!$D$28,0,10*ROW('Sanitation Data'!D116)))</f>
        <v/>
      </c>
      <c r="CL122" s="379" t="str">
        <f ca="1">+IF(OFFSET('Sanitation Data'!$D$29,0,10*ROW('Sanitation Data'!D116))="","",OFFSET('Sanitation Data'!$D$29,0,10*ROW('Sanitation Data'!D116)))</f>
        <v/>
      </c>
      <c r="CM122" s="379" t="str">
        <f ca="1">+IF(OFFSET('Sanitation Data'!$D$30,0,10*ROW('Sanitation Data'!D116))="","",OFFSET('Sanitation Data'!$D$30,0,10*ROW('Sanitation Data'!D116)))</f>
        <v/>
      </c>
      <c r="CN122" s="379" t="str">
        <f ca="1">+IF(OFFSET('Sanitation Data'!$D$31,0,10*ROW('Sanitation Data'!D116))="","",OFFSET('Sanitation Data'!$D$31,0,10*ROW('Sanitation Data'!D116)))</f>
        <v/>
      </c>
      <c r="CO122" s="379" t="str">
        <f ca="1">+IF(OFFSET('Sanitation Data'!$D$32,0,10*ROW('Sanitation Data'!D116))="","",OFFSET('Sanitation Data'!$D$32,0,10*ROW('Sanitation Data'!D116)))</f>
        <v/>
      </c>
      <c r="CP122" s="379" t="str">
        <f ca="1">+IF(OFFSET('Sanitation Data'!$E$28,0,10*ROW('Sanitation Data'!E116))="","",OFFSET('Sanitation Data'!$E$28,0,10*ROW('Sanitation Data'!E116)))</f>
        <v/>
      </c>
      <c r="CQ122" s="379" t="str">
        <f ca="1">+IF(OFFSET('Sanitation Data'!$E$29,0,10*ROW('Sanitation Data'!E116))="","",OFFSET('Sanitation Data'!$E$29,0,10*ROW('Sanitation Data'!E116)))</f>
        <v/>
      </c>
      <c r="CR122" s="379" t="str">
        <f ca="1">+IF(OFFSET('Sanitation Data'!$E$30,0,10*ROW('Sanitation Data'!E116))="","",OFFSET('Sanitation Data'!$E$30,0,10*ROW('Sanitation Data'!E116)))</f>
        <v/>
      </c>
      <c r="CS122" s="379" t="str">
        <f ca="1">+IF(OFFSET('Sanitation Data'!$E$31,0,10*ROW('Sanitation Data'!E116))="","",OFFSET('Sanitation Data'!$E$31,0,10*ROW('Sanitation Data'!E116)))</f>
        <v/>
      </c>
      <c r="CT122" s="379" t="str">
        <f ca="1">+IF(OFFSET('Sanitation Data'!$E$32,0,10*ROW('Sanitation Data'!E116))="","",OFFSET('Sanitation Data'!$E$32,0,10*ROW('Sanitation Data'!E116)))</f>
        <v/>
      </c>
      <c r="CU122" s="379" t="str">
        <f ca="1">+IF(OFFSET('Sanitation Data'!$F$28,0,10*ROW('Sanitation Data'!F116))="","",OFFSET('Sanitation Data'!$F$28,0,10*ROW('Sanitation Data'!F116)))</f>
        <v/>
      </c>
      <c r="CV122" s="379" t="str">
        <f ca="1">+IF(OFFSET('Sanitation Data'!$F$29,0,10*ROW('Sanitation Data'!F116))="","",OFFSET('Sanitation Data'!$F$29,0,10*ROW('Sanitation Data'!F116)))</f>
        <v/>
      </c>
      <c r="CW122" s="379" t="str">
        <f ca="1">+IF(OFFSET('Sanitation Data'!$F$30,0,10*ROW('Sanitation Data'!F116))="","",OFFSET('Sanitation Data'!$F$30,0,10*ROW('Sanitation Data'!F116)))</f>
        <v/>
      </c>
      <c r="CX122" s="379" t="str">
        <f ca="1">+IF(OFFSET('Sanitation Data'!$F$31,0,10*ROW('Sanitation Data'!F116))="","",OFFSET('Sanitation Data'!$F$31,0,10*ROW('Sanitation Data'!F116)))</f>
        <v/>
      </c>
      <c r="CY122" s="379" t="str">
        <f ca="1">+IF(OFFSET('Sanitation Data'!$F$32,0,10*ROW('Sanitation Data'!F116))="","",OFFSET('Sanitation Data'!$F$32,0,10*ROW('Sanitation Data'!F116)))</f>
        <v/>
      </c>
      <c r="CZ122" s="379" t="str">
        <f ca="1">+IF(OFFSET('Sanitation Data'!$G$28,0,10*ROW('Sanitation Data'!G116))="","",OFFSET('Sanitation Data'!$G$28,0,10*ROW('Sanitation Data'!G116)))</f>
        <v/>
      </c>
      <c r="DA122" s="379" t="str">
        <f ca="1">+IF(OFFSET('Sanitation Data'!$G$29,0,10*ROW('Sanitation Data'!G116))="","",OFFSET('Sanitation Data'!$G$29,0,10*ROW('Sanitation Data'!G116)))</f>
        <v/>
      </c>
      <c r="DB122" s="379" t="str">
        <f ca="1">+IF(OFFSET('Sanitation Data'!$G$30,0,10*ROW('Sanitation Data'!G116))="","",OFFSET('Sanitation Data'!$G$30,0,10*ROW('Sanitation Data'!G116)))</f>
        <v/>
      </c>
      <c r="DC122" s="379" t="str">
        <f ca="1">+IF(OFFSET('Sanitation Data'!$G$31,0,10*ROW('Sanitation Data'!G116))="","",OFFSET('Sanitation Data'!$G$31,0,10*ROW('Sanitation Data'!G116)))</f>
        <v/>
      </c>
      <c r="DD122" s="379" t="str">
        <f ca="1">+IF(OFFSET('Sanitation Data'!$G$32,0,10*ROW('Sanitation Data'!G116))="","",OFFSET('Sanitation Data'!$G$32,0,10*ROW('Sanitation Data'!G116)))</f>
        <v/>
      </c>
      <c r="DE122" s="379" t="str">
        <f ca="1">+IF(OFFSET('Sanitation Data'!$H$28,0,10*ROW('Sanitation Data'!H116))="","",OFFSET('Sanitation Data'!$H$28,0,10*ROW('Sanitation Data'!H116)))</f>
        <v/>
      </c>
      <c r="DF122" s="379" t="str">
        <f ca="1">+IF(OFFSET('Sanitation Data'!$H$29,0,10*ROW('Sanitation Data'!H116))="","",OFFSET('Sanitation Data'!$H$29,0,10*ROW('Sanitation Data'!H116)))</f>
        <v/>
      </c>
      <c r="DG122" s="379" t="str">
        <f ca="1">+IF(OFFSET('Sanitation Data'!$H$30,0,10*ROW('Sanitation Data'!H116))="","",OFFSET('Sanitation Data'!$H$30,0,10*ROW('Sanitation Data'!H116)))</f>
        <v/>
      </c>
      <c r="DH122" s="379" t="str">
        <f ca="1">+IF(OFFSET('Sanitation Data'!$H$31,0,10*ROW('Sanitation Data'!H116))="","",OFFSET('Sanitation Data'!$H$31,0,10*ROW('Sanitation Data'!H116)))</f>
        <v/>
      </c>
      <c r="DI122" s="379" t="str">
        <f ca="1">+IF(OFFSET('Sanitation Data'!$H$32,0,10*ROW('Sanitation Data'!H116))="","",OFFSET('Sanitation Data'!$H$32,0,10*ROW('Sanitation Data'!H116)))</f>
        <v/>
      </c>
      <c r="DJ122" s="379" t="str">
        <f ca="1">+IF(OFFSET('Sanitation Data'!$I$28,0,10*ROW('Sanitation Data'!I116))="","",OFFSET('Sanitation Data'!$I$28,0,10*ROW('Sanitation Data'!I116)))</f>
        <v/>
      </c>
      <c r="DK122" s="379" t="str">
        <f ca="1">+IF(OFFSET('Sanitation Data'!$I$29,0,10*ROW('Sanitation Data'!I116))="","",OFFSET('Sanitation Data'!$I$29,0,10*ROW('Sanitation Data'!I116)))</f>
        <v/>
      </c>
      <c r="DL122" s="379" t="str">
        <f ca="1">+IF(OFFSET('Sanitation Data'!$I$30,0,10*ROW('Sanitation Data'!I116))="","",OFFSET('Sanitation Data'!$I$30,0,10*ROW('Sanitation Data'!I116)))</f>
        <v/>
      </c>
      <c r="DM122" s="379" t="str">
        <f ca="1">+IF(OFFSET('Sanitation Data'!$I$31,0,10*ROW('Sanitation Data'!I116))="","",OFFSET('Sanitation Data'!$I$31,0,10*ROW('Sanitation Data'!I116)))</f>
        <v/>
      </c>
      <c r="DN122" s="379" t="str">
        <f ca="1">+IF(OFFSET('Sanitation Data'!$I$32,0,10*ROW('Sanitation Data'!I116))="","",OFFSET('Sanitation Data'!$I$32,0,10*ROW('Sanitation Data'!I116)))</f>
        <v/>
      </c>
      <c r="DO122" s="379" t="str">
        <f ca="1">+IF(OFFSET('Hygiene Data'!$D$11,0,10*ROW('Hygiene Data'!D116))="","",OFFSET('Hygiene Data'!$D$11,0,10*ROW('Hygiene Data'!D116)))</f>
        <v/>
      </c>
      <c r="DP122" s="379" t="str">
        <f ca="1">+IF(OFFSET('Hygiene Data'!$D$12,0,10*ROW('Hygiene Data'!D116))="","",OFFSET('Hygiene Data'!$D$12,0,10*ROW('Hygiene Data'!D116)))</f>
        <v/>
      </c>
      <c r="DQ122" s="379" t="str">
        <f ca="1">+IF(OFFSET('Hygiene Data'!$D$13,0,10*ROW('Hygiene Data'!D116))="","",OFFSET('Hygiene Data'!$D$13,0,10*ROW('Hygiene Data'!D116)))</f>
        <v/>
      </c>
      <c r="DR122" s="379" t="str">
        <f ca="1">+IF(OFFSET('Hygiene Data'!$E$11,0,10*ROW('Hygiene Data'!E116))="","",OFFSET('Hygiene Data'!$E$11,0,10*ROW('Hygiene Data'!E116)))</f>
        <v/>
      </c>
      <c r="DS122" s="379" t="str">
        <f ca="1">+IF(OFFSET('Hygiene Data'!$E$12,0,10*ROW('Hygiene Data'!E116))="","",OFFSET('Hygiene Data'!$E$12,0,10*ROW('Hygiene Data'!E116)))</f>
        <v/>
      </c>
      <c r="DT122" s="379" t="str">
        <f ca="1">+IF(OFFSET('Hygiene Data'!$E$13,0,10*ROW('Hygiene Data'!E116))="","",OFFSET('Hygiene Data'!$E$13,0,10*ROW('Hygiene Data'!E116)))</f>
        <v/>
      </c>
      <c r="DU122" s="379" t="str">
        <f ca="1">+IF(OFFSET('Hygiene Data'!$F$11,0,10*ROW('Hygiene Data'!F116))="","",OFFSET('Hygiene Data'!$F$11,0,10*ROW('Hygiene Data'!F116)))</f>
        <v/>
      </c>
      <c r="DV122" s="379" t="str">
        <f ca="1">+IF(OFFSET('Hygiene Data'!$F$12,0,10*ROW('Hygiene Data'!F116))="","",OFFSET('Hygiene Data'!$F$12,0,10*ROW('Hygiene Data'!F116)))</f>
        <v/>
      </c>
      <c r="DW122" s="379" t="str">
        <f ca="1">+IF(OFFSET('Hygiene Data'!$F$13,0,10*ROW('Hygiene Data'!F116))="","",OFFSET('Hygiene Data'!$F$13,0,10*ROW('Hygiene Data'!F116)))</f>
        <v/>
      </c>
      <c r="DX122" s="379" t="str">
        <f ca="1">+IF(OFFSET('Hygiene Data'!$G$11,0,10*ROW('Hygiene Data'!G116))="","",OFFSET('Hygiene Data'!$G$11,0,10*ROW('Hygiene Data'!G116)))</f>
        <v/>
      </c>
      <c r="DY122" s="379" t="str">
        <f ca="1">+IF(OFFSET('Hygiene Data'!$G$12,0,10*ROW('Hygiene Data'!G116))="","",OFFSET('Hygiene Data'!$G$12,0,10*ROW('Hygiene Data'!G116)))</f>
        <v/>
      </c>
      <c r="DZ122" s="379" t="str">
        <f ca="1">+IF(OFFSET('Hygiene Data'!$G$13,0,10*ROW('Hygiene Data'!G116))="","",OFFSET('Hygiene Data'!$G$13,0,10*ROW('Hygiene Data'!G116)))</f>
        <v/>
      </c>
      <c r="EA122" s="379" t="str">
        <f ca="1">+IF(OFFSET('Hygiene Data'!$H$11,0,10*ROW('Hygiene Data'!H116))="","",OFFSET('Hygiene Data'!$H$11,0,10*ROW('Hygiene Data'!H116)))</f>
        <v/>
      </c>
      <c r="EB122" s="379" t="str">
        <f ca="1">+IF(OFFSET('Hygiene Data'!$H$12,0,10*ROW('Hygiene Data'!H116))="","",OFFSET('Hygiene Data'!$H$12,0,10*ROW('Hygiene Data'!H116)))</f>
        <v/>
      </c>
      <c r="EC122" s="379" t="str">
        <f ca="1">+IF(OFFSET('Hygiene Data'!$H$13,0,10*ROW('Hygiene Data'!H116))="","",OFFSET('Hygiene Data'!$H$13,0,10*ROW('Hygiene Data'!H116)))</f>
        <v/>
      </c>
      <c r="ED122" s="379" t="str">
        <f ca="1">+IF(OFFSET('Hygiene Data'!$I$11,0,10*ROW('Hygiene Data'!I116))="","",OFFSET('Hygiene Data'!$I$11,0,10*ROW('Hygiene Data'!I116)))</f>
        <v/>
      </c>
      <c r="EE122" s="379" t="str">
        <f ca="1">+IF(OFFSET('Hygiene Data'!$I$12,0,10*ROW('Hygiene Data'!I116))="","",OFFSET('Hygiene Data'!$I$12,0,10*ROW('Hygiene Data'!I116)))</f>
        <v/>
      </c>
      <c r="EF122" s="379" t="str">
        <f ca="1">+IF(OFFSET('Hygiene Data'!$I$13,0,10*ROW('Hygiene Data'!I116))="","",OFFSET('Hygiene Data'!$I$13,0,10*ROW('Hygiene Data'!I116)))</f>
        <v/>
      </c>
    </row>
    <row r="123" spans="1:136" x14ac:dyDescent="0.25">
      <c r="A123" s="488" t="str">
        <f ca="1">+IF(OFFSET('Water Data'!$B$2,0,10*ROW('Water Data'!E117))="","",OFFSET('Water Data'!$B$2,0,10*ROW('Water Data'!E117)))</f>
        <v/>
      </c>
      <c r="B123" s="48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5" t="str">
        <f t="shared" ca="1" si="1"/>
        <v/>
      </c>
      <c r="D123" s="51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9" t="str">
        <f ca="1">+IF(OFFSET('Water Data'!$D$27,0,10*ROW('Water Data'!D117))="","",OFFSET('Water Data'!$D$27,0,10*ROW('Water Data'!D117)))</f>
        <v/>
      </c>
      <c r="BT123" s="379" t="str">
        <f ca="1">+IF(OFFSET('Water Data'!$D$28,0,10*ROW('Water Data'!D117))="","",OFFSET('Water Data'!$D$28,0,10*ROW('Water Data'!D117)))</f>
        <v/>
      </c>
      <c r="BU123" s="379" t="str">
        <f ca="1">+IF(OFFSET('Water Data'!$D$29,0,10*ROW('Water Data'!D117))="","",OFFSET('Water Data'!$D$29,0,10*ROW('Water Data'!D117)))</f>
        <v/>
      </c>
      <c r="BV123" s="379" t="str">
        <f ca="1">+IF(OFFSET('Water Data'!$E$27,0,10*ROW('Water Data'!E117))="","",OFFSET('Water Data'!$E$27,0,10*ROW('Water Data'!E117)))</f>
        <v/>
      </c>
      <c r="BW123" s="379" t="str">
        <f ca="1">+IF(OFFSET('Water Data'!$E$28,0,10*ROW('Water Data'!E117))="","",OFFSET('Water Data'!$E$28,0,10*ROW('Water Data'!E117)))</f>
        <v/>
      </c>
      <c r="BX123" s="379" t="str">
        <f ca="1">+IF(OFFSET('Water Data'!$E$29,0,10*ROW('Water Data'!E117))="","",OFFSET('Water Data'!$E$29,0,10*ROW('Water Data'!E117)))</f>
        <v/>
      </c>
      <c r="BY123" s="379" t="str">
        <f ca="1">+IF(OFFSET('Water Data'!$F$27,0,10*ROW('Water Data'!F117))="","",OFFSET('Water Data'!$F$27,0,10*ROW('Water Data'!F117)))</f>
        <v/>
      </c>
      <c r="BZ123" s="379" t="str">
        <f ca="1">+IF(OFFSET('Water Data'!$F$28,0,10*ROW('Water Data'!F117))="","",OFFSET('Water Data'!$F$28,0,10*ROW('Water Data'!F117)))</f>
        <v/>
      </c>
      <c r="CA123" s="379" t="str">
        <f ca="1">+IF(OFFSET('Water Data'!$F$29,0,10*ROW('Water Data'!F117))="","",OFFSET('Water Data'!$F$29,0,10*ROW('Water Data'!F117)))</f>
        <v/>
      </c>
      <c r="CB123" s="379" t="str">
        <f ca="1">+IF(OFFSET('Water Data'!$G$27,0,10*ROW('Water Data'!G117))="","",OFFSET('Water Data'!$G$27,0,10*ROW('Water Data'!G117)))</f>
        <v/>
      </c>
      <c r="CC123" s="379" t="str">
        <f ca="1">+IF(OFFSET('Water Data'!$G$28,0,10*ROW('Water Data'!G117))="","",OFFSET('Water Data'!$G$28,0,10*ROW('Water Data'!G117)))</f>
        <v/>
      </c>
      <c r="CD123" s="379" t="str">
        <f ca="1">+IF(OFFSET('Water Data'!$G$29,0,10*ROW('Water Data'!G117))="","",OFFSET('Water Data'!$G$29,0,10*ROW('Water Data'!G117)))</f>
        <v/>
      </c>
      <c r="CE123" s="379" t="str">
        <f ca="1">+IF(OFFSET('Water Data'!$H$27,0,10*ROW('Water Data'!H117))="","",OFFSET('Water Data'!$H$27,0,10*ROW('Water Data'!H117)))</f>
        <v/>
      </c>
      <c r="CF123" s="379" t="str">
        <f ca="1">+IF(OFFSET('Water Data'!$H$28,0,10*ROW('Water Data'!H117))="","",OFFSET('Water Data'!$H$28,0,10*ROW('Water Data'!H117)))</f>
        <v/>
      </c>
      <c r="CG123" s="379" t="str">
        <f ca="1">+IF(OFFSET('Water Data'!$H$29,0,10*ROW('Water Data'!H117))="","",OFFSET('Water Data'!$H$29,0,10*ROW('Water Data'!H117)))</f>
        <v/>
      </c>
      <c r="CH123" s="379" t="str">
        <f ca="1">+IF(OFFSET('Water Data'!$I$27,0,10*ROW('Water Data'!I117))="","",OFFSET('Water Data'!$I$27,0,10*ROW('Water Data'!I117)))</f>
        <v/>
      </c>
      <c r="CI123" s="379" t="str">
        <f ca="1">+IF(OFFSET('Water Data'!$I$28,0,10*ROW('Water Data'!I117))="","",OFFSET('Water Data'!$I$28,0,10*ROW('Water Data'!I117)))</f>
        <v/>
      </c>
      <c r="CJ123" s="379" t="str">
        <f ca="1">+IF(OFFSET('Water Data'!$I$29,0,10*ROW('Water Data'!I117))="","",OFFSET('Water Data'!$I$29,0,10*ROW('Water Data'!I117)))</f>
        <v/>
      </c>
      <c r="CK123" s="379" t="str">
        <f ca="1">+IF(OFFSET('Sanitation Data'!$D$28,0,10*ROW('Sanitation Data'!D117))="","",OFFSET('Sanitation Data'!$D$28,0,10*ROW('Sanitation Data'!D117)))</f>
        <v/>
      </c>
      <c r="CL123" s="379" t="str">
        <f ca="1">+IF(OFFSET('Sanitation Data'!$D$29,0,10*ROW('Sanitation Data'!D117))="","",OFFSET('Sanitation Data'!$D$29,0,10*ROW('Sanitation Data'!D117)))</f>
        <v/>
      </c>
      <c r="CM123" s="379" t="str">
        <f ca="1">+IF(OFFSET('Sanitation Data'!$D$30,0,10*ROW('Sanitation Data'!D117))="","",OFFSET('Sanitation Data'!$D$30,0,10*ROW('Sanitation Data'!D117)))</f>
        <v/>
      </c>
      <c r="CN123" s="379" t="str">
        <f ca="1">+IF(OFFSET('Sanitation Data'!$D$31,0,10*ROW('Sanitation Data'!D117))="","",OFFSET('Sanitation Data'!$D$31,0,10*ROW('Sanitation Data'!D117)))</f>
        <v/>
      </c>
      <c r="CO123" s="379" t="str">
        <f ca="1">+IF(OFFSET('Sanitation Data'!$D$32,0,10*ROW('Sanitation Data'!D117))="","",OFFSET('Sanitation Data'!$D$32,0,10*ROW('Sanitation Data'!D117)))</f>
        <v/>
      </c>
      <c r="CP123" s="379" t="str">
        <f ca="1">+IF(OFFSET('Sanitation Data'!$E$28,0,10*ROW('Sanitation Data'!E117))="","",OFFSET('Sanitation Data'!$E$28,0,10*ROW('Sanitation Data'!E117)))</f>
        <v/>
      </c>
      <c r="CQ123" s="379" t="str">
        <f ca="1">+IF(OFFSET('Sanitation Data'!$E$29,0,10*ROW('Sanitation Data'!E117))="","",OFFSET('Sanitation Data'!$E$29,0,10*ROW('Sanitation Data'!E117)))</f>
        <v/>
      </c>
      <c r="CR123" s="379" t="str">
        <f ca="1">+IF(OFFSET('Sanitation Data'!$E$30,0,10*ROW('Sanitation Data'!E117))="","",OFFSET('Sanitation Data'!$E$30,0,10*ROW('Sanitation Data'!E117)))</f>
        <v/>
      </c>
      <c r="CS123" s="379" t="str">
        <f ca="1">+IF(OFFSET('Sanitation Data'!$E$31,0,10*ROW('Sanitation Data'!E117))="","",OFFSET('Sanitation Data'!$E$31,0,10*ROW('Sanitation Data'!E117)))</f>
        <v/>
      </c>
      <c r="CT123" s="379" t="str">
        <f ca="1">+IF(OFFSET('Sanitation Data'!$E$32,0,10*ROW('Sanitation Data'!E117))="","",OFFSET('Sanitation Data'!$E$32,0,10*ROW('Sanitation Data'!E117)))</f>
        <v/>
      </c>
      <c r="CU123" s="379" t="str">
        <f ca="1">+IF(OFFSET('Sanitation Data'!$F$28,0,10*ROW('Sanitation Data'!F117))="","",OFFSET('Sanitation Data'!$F$28,0,10*ROW('Sanitation Data'!F117)))</f>
        <v/>
      </c>
      <c r="CV123" s="379" t="str">
        <f ca="1">+IF(OFFSET('Sanitation Data'!$F$29,0,10*ROW('Sanitation Data'!F117))="","",OFFSET('Sanitation Data'!$F$29,0,10*ROW('Sanitation Data'!F117)))</f>
        <v/>
      </c>
      <c r="CW123" s="379" t="str">
        <f ca="1">+IF(OFFSET('Sanitation Data'!$F$30,0,10*ROW('Sanitation Data'!F117))="","",OFFSET('Sanitation Data'!$F$30,0,10*ROW('Sanitation Data'!F117)))</f>
        <v/>
      </c>
      <c r="CX123" s="379" t="str">
        <f ca="1">+IF(OFFSET('Sanitation Data'!$F$31,0,10*ROW('Sanitation Data'!F117))="","",OFFSET('Sanitation Data'!$F$31,0,10*ROW('Sanitation Data'!F117)))</f>
        <v/>
      </c>
      <c r="CY123" s="379" t="str">
        <f ca="1">+IF(OFFSET('Sanitation Data'!$F$32,0,10*ROW('Sanitation Data'!F117))="","",OFFSET('Sanitation Data'!$F$32,0,10*ROW('Sanitation Data'!F117)))</f>
        <v/>
      </c>
      <c r="CZ123" s="379" t="str">
        <f ca="1">+IF(OFFSET('Sanitation Data'!$G$28,0,10*ROW('Sanitation Data'!G117))="","",OFFSET('Sanitation Data'!$G$28,0,10*ROW('Sanitation Data'!G117)))</f>
        <v/>
      </c>
      <c r="DA123" s="379" t="str">
        <f ca="1">+IF(OFFSET('Sanitation Data'!$G$29,0,10*ROW('Sanitation Data'!G117))="","",OFFSET('Sanitation Data'!$G$29,0,10*ROW('Sanitation Data'!G117)))</f>
        <v/>
      </c>
      <c r="DB123" s="379" t="str">
        <f ca="1">+IF(OFFSET('Sanitation Data'!$G$30,0,10*ROW('Sanitation Data'!G117))="","",OFFSET('Sanitation Data'!$G$30,0,10*ROW('Sanitation Data'!G117)))</f>
        <v/>
      </c>
      <c r="DC123" s="379" t="str">
        <f ca="1">+IF(OFFSET('Sanitation Data'!$G$31,0,10*ROW('Sanitation Data'!G117))="","",OFFSET('Sanitation Data'!$G$31,0,10*ROW('Sanitation Data'!G117)))</f>
        <v/>
      </c>
      <c r="DD123" s="379" t="str">
        <f ca="1">+IF(OFFSET('Sanitation Data'!$G$32,0,10*ROW('Sanitation Data'!G117))="","",OFFSET('Sanitation Data'!$G$32,0,10*ROW('Sanitation Data'!G117)))</f>
        <v/>
      </c>
      <c r="DE123" s="379" t="str">
        <f ca="1">+IF(OFFSET('Sanitation Data'!$H$28,0,10*ROW('Sanitation Data'!H117))="","",OFFSET('Sanitation Data'!$H$28,0,10*ROW('Sanitation Data'!H117)))</f>
        <v/>
      </c>
      <c r="DF123" s="379" t="str">
        <f ca="1">+IF(OFFSET('Sanitation Data'!$H$29,0,10*ROW('Sanitation Data'!H117))="","",OFFSET('Sanitation Data'!$H$29,0,10*ROW('Sanitation Data'!H117)))</f>
        <v/>
      </c>
      <c r="DG123" s="379" t="str">
        <f ca="1">+IF(OFFSET('Sanitation Data'!$H$30,0,10*ROW('Sanitation Data'!H117))="","",OFFSET('Sanitation Data'!$H$30,0,10*ROW('Sanitation Data'!H117)))</f>
        <v/>
      </c>
      <c r="DH123" s="379" t="str">
        <f ca="1">+IF(OFFSET('Sanitation Data'!$H$31,0,10*ROW('Sanitation Data'!H117))="","",OFFSET('Sanitation Data'!$H$31,0,10*ROW('Sanitation Data'!H117)))</f>
        <v/>
      </c>
      <c r="DI123" s="379" t="str">
        <f ca="1">+IF(OFFSET('Sanitation Data'!$H$32,0,10*ROW('Sanitation Data'!H117))="","",OFFSET('Sanitation Data'!$H$32,0,10*ROW('Sanitation Data'!H117)))</f>
        <v/>
      </c>
      <c r="DJ123" s="379" t="str">
        <f ca="1">+IF(OFFSET('Sanitation Data'!$I$28,0,10*ROW('Sanitation Data'!I117))="","",OFFSET('Sanitation Data'!$I$28,0,10*ROW('Sanitation Data'!I117)))</f>
        <v/>
      </c>
      <c r="DK123" s="379" t="str">
        <f ca="1">+IF(OFFSET('Sanitation Data'!$I$29,0,10*ROW('Sanitation Data'!I117))="","",OFFSET('Sanitation Data'!$I$29,0,10*ROW('Sanitation Data'!I117)))</f>
        <v/>
      </c>
      <c r="DL123" s="379" t="str">
        <f ca="1">+IF(OFFSET('Sanitation Data'!$I$30,0,10*ROW('Sanitation Data'!I117))="","",OFFSET('Sanitation Data'!$I$30,0,10*ROW('Sanitation Data'!I117)))</f>
        <v/>
      </c>
      <c r="DM123" s="379" t="str">
        <f ca="1">+IF(OFFSET('Sanitation Data'!$I$31,0,10*ROW('Sanitation Data'!I117))="","",OFFSET('Sanitation Data'!$I$31,0,10*ROW('Sanitation Data'!I117)))</f>
        <v/>
      </c>
      <c r="DN123" s="379" t="str">
        <f ca="1">+IF(OFFSET('Sanitation Data'!$I$32,0,10*ROW('Sanitation Data'!I117))="","",OFFSET('Sanitation Data'!$I$32,0,10*ROW('Sanitation Data'!I117)))</f>
        <v/>
      </c>
      <c r="DO123" s="379" t="str">
        <f ca="1">+IF(OFFSET('Hygiene Data'!$D$11,0,10*ROW('Hygiene Data'!D117))="","",OFFSET('Hygiene Data'!$D$11,0,10*ROW('Hygiene Data'!D117)))</f>
        <v/>
      </c>
      <c r="DP123" s="379" t="str">
        <f ca="1">+IF(OFFSET('Hygiene Data'!$D$12,0,10*ROW('Hygiene Data'!D117))="","",OFFSET('Hygiene Data'!$D$12,0,10*ROW('Hygiene Data'!D117)))</f>
        <v/>
      </c>
      <c r="DQ123" s="379" t="str">
        <f ca="1">+IF(OFFSET('Hygiene Data'!$D$13,0,10*ROW('Hygiene Data'!D117))="","",OFFSET('Hygiene Data'!$D$13,0,10*ROW('Hygiene Data'!D117)))</f>
        <v/>
      </c>
      <c r="DR123" s="379" t="str">
        <f ca="1">+IF(OFFSET('Hygiene Data'!$E$11,0,10*ROW('Hygiene Data'!E117))="","",OFFSET('Hygiene Data'!$E$11,0,10*ROW('Hygiene Data'!E117)))</f>
        <v/>
      </c>
      <c r="DS123" s="379" t="str">
        <f ca="1">+IF(OFFSET('Hygiene Data'!$E$12,0,10*ROW('Hygiene Data'!E117))="","",OFFSET('Hygiene Data'!$E$12,0,10*ROW('Hygiene Data'!E117)))</f>
        <v/>
      </c>
      <c r="DT123" s="379" t="str">
        <f ca="1">+IF(OFFSET('Hygiene Data'!$E$13,0,10*ROW('Hygiene Data'!E117))="","",OFFSET('Hygiene Data'!$E$13,0,10*ROW('Hygiene Data'!E117)))</f>
        <v/>
      </c>
      <c r="DU123" s="379" t="str">
        <f ca="1">+IF(OFFSET('Hygiene Data'!$F$11,0,10*ROW('Hygiene Data'!F117))="","",OFFSET('Hygiene Data'!$F$11,0,10*ROW('Hygiene Data'!F117)))</f>
        <v/>
      </c>
      <c r="DV123" s="379" t="str">
        <f ca="1">+IF(OFFSET('Hygiene Data'!$F$12,0,10*ROW('Hygiene Data'!F117))="","",OFFSET('Hygiene Data'!$F$12,0,10*ROW('Hygiene Data'!F117)))</f>
        <v/>
      </c>
      <c r="DW123" s="379" t="str">
        <f ca="1">+IF(OFFSET('Hygiene Data'!$F$13,0,10*ROW('Hygiene Data'!F117))="","",OFFSET('Hygiene Data'!$F$13,0,10*ROW('Hygiene Data'!F117)))</f>
        <v/>
      </c>
      <c r="DX123" s="379" t="str">
        <f ca="1">+IF(OFFSET('Hygiene Data'!$G$11,0,10*ROW('Hygiene Data'!G117))="","",OFFSET('Hygiene Data'!$G$11,0,10*ROW('Hygiene Data'!G117)))</f>
        <v/>
      </c>
      <c r="DY123" s="379" t="str">
        <f ca="1">+IF(OFFSET('Hygiene Data'!$G$12,0,10*ROW('Hygiene Data'!G117))="","",OFFSET('Hygiene Data'!$G$12,0,10*ROW('Hygiene Data'!G117)))</f>
        <v/>
      </c>
      <c r="DZ123" s="379" t="str">
        <f ca="1">+IF(OFFSET('Hygiene Data'!$G$13,0,10*ROW('Hygiene Data'!G117))="","",OFFSET('Hygiene Data'!$G$13,0,10*ROW('Hygiene Data'!G117)))</f>
        <v/>
      </c>
      <c r="EA123" s="379" t="str">
        <f ca="1">+IF(OFFSET('Hygiene Data'!$H$11,0,10*ROW('Hygiene Data'!H117))="","",OFFSET('Hygiene Data'!$H$11,0,10*ROW('Hygiene Data'!H117)))</f>
        <v/>
      </c>
      <c r="EB123" s="379" t="str">
        <f ca="1">+IF(OFFSET('Hygiene Data'!$H$12,0,10*ROW('Hygiene Data'!H117))="","",OFFSET('Hygiene Data'!$H$12,0,10*ROW('Hygiene Data'!H117)))</f>
        <v/>
      </c>
      <c r="EC123" s="379" t="str">
        <f ca="1">+IF(OFFSET('Hygiene Data'!$H$13,0,10*ROW('Hygiene Data'!H117))="","",OFFSET('Hygiene Data'!$H$13,0,10*ROW('Hygiene Data'!H117)))</f>
        <v/>
      </c>
      <c r="ED123" s="379" t="str">
        <f ca="1">+IF(OFFSET('Hygiene Data'!$I$11,0,10*ROW('Hygiene Data'!I117))="","",OFFSET('Hygiene Data'!$I$11,0,10*ROW('Hygiene Data'!I117)))</f>
        <v/>
      </c>
      <c r="EE123" s="379" t="str">
        <f ca="1">+IF(OFFSET('Hygiene Data'!$I$12,0,10*ROW('Hygiene Data'!I117))="","",OFFSET('Hygiene Data'!$I$12,0,10*ROW('Hygiene Data'!I117)))</f>
        <v/>
      </c>
      <c r="EF123" s="379" t="str">
        <f ca="1">+IF(OFFSET('Hygiene Data'!$I$13,0,10*ROW('Hygiene Data'!I117))="","",OFFSET('Hygiene Data'!$I$13,0,10*ROW('Hygiene Data'!I117)))</f>
        <v/>
      </c>
    </row>
    <row r="124" spans="1:136" x14ac:dyDescent="0.25">
      <c r="A124" s="488" t="str">
        <f ca="1">+IF(OFFSET('Water Data'!$B$2,0,10*ROW('Water Data'!E118))="","",OFFSET('Water Data'!$B$2,0,10*ROW('Water Data'!E118)))</f>
        <v/>
      </c>
      <c r="B124" s="48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5" t="str">
        <f t="shared" ca="1" si="1"/>
        <v/>
      </c>
      <c r="D124" s="51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9" t="str">
        <f ca="1">+IF(OFFSET('Water Data'!$D$27,0,10*ROW('Water Data'!D118))="","",OFFSET('Water Data'!$D$27,0,10*ROW('Water Data'!D118)))</f>
        <v/>
      </c>
      <c r="BT124" s="379" t="str">
        <f ca="1">+IF(OFFSET('Water Data'!$D$28,0,10*ROW('Water Data'!D118))="","",OFFSET('Water Data'!$D$28,0,10*ROW('Water Data'!D118)))</f>
        <v/>
      </c>
      <c r="BU124" s="379" t="str">
        <f ca="1">+IF(OFFSET('Water Data'!$D$29,0,10*ROW('Water Data'!D118))="","",OFFSET('Water Data'!$D$29,0,10*ROW('Water Data'!D118)))</f>
        <v/>
      </c>
      <c r="BV124" s="379" t="str">
        <f ca="1">+IF(OFFSET('Water Data'!$E$27,0,10*ROW('Water Data'!E118))="","",OFFSET('Water Data'!$E$27,0,10*ROW('Water Data'!E118)))</f>
        <v/>
      </c>
      <c r="BW124" s="379" t="str">
        <f ca="1">+IF(OFFSET('Water Data'!$E$28,0,10*ROW('Water Data'!E118))="","",OFFSET('Water Data'!$E$28,0,10*ROW('Water Data'!E118)))</f>
        <v/>
      </c>
      <c r="BX124" s="379" t="str">
        <f ca="1">+IF(OFFSET('Water Data'!$E$29,0,10*ROW('Water Data'!E118))="","",OFFSET('Water Data'!$E$29,0,10*ROW('Water Data'!E118)))</f>
        <v/>
      </c>
      <c r="BY124" s="379" t="str">
        <f ca="1">+IF(OFFSET('Water Data'!$F$27,0,10*ROW('Water Data'!F118))="","",OFFSET('Water Data'!$F$27,0,10*ROW('Water Data'!F118)))</f>
        <v/>
      </c>
      <c r="BZ124" s="379" t="str">
        <f ca="1">+IF(OFFSET('Water Data'!$F$28,0,10*ROW('Water Data'!F118))="","",OFFSET('Water Data'!$F$28,0,10*ROW('Water Data'!F118)))</f>
        <v/>
      </c>
      <c r="CA124" s="379" t="str">
        <f ca="1">+IF(OFFSET('Water Data'!$F$29,0,10*ROW('Water Data'!F118))="","",OFFSET('Water Data'!$F$29,0,10*ROW('Water Data'!F118)))</f>
        <v/>
      </c>
      <c r="CB124" s="379" t="str">
        <f ca="1">+IF(OFFSET('Water Data'!$G$27,0,10*ROW('Water Data'!G118))="","",OFFSET('Water Data'!$G$27,0,10*ROW('Water Data'!G118)))</f>
        <v/>
      </c>
      <c r="CC124" s="379" t="str">
        <f ca="1">+IF(OFFSET('Water Data'!$G$28,0,10*ROW('Water Data'!G118))="","",OFFSET('Water Data'!$G$28,0,10*ROW('Water Data'!G118)))</f>
        <v/>
      </c>
      <c r="CD124" s="379" t="str">
        <f ca="1">+IF(OFFSET('Water Data'!$G$29,0,10*ROW('Water Data'!G118))="","",OFFSET('Water Data'!$G$29,0,10*ROW('Water Data'!G118)))</f>
        <v/>
      </c>
      <c r="CE124" s="379" t="str">
        <f ca="1">+IF(OFFSET('Water Data'!$H$27,0,10*ROW('Water Data'!H118))="","",OFFSET('Water Data'!$H$27,0,10*ROW('Water Data'!H118)))</f>
        <v/>
      </c>
      <c r="CF124" s="379" t="str">
        <f ca="1">+IF(OFFSET('Water Data'!$H$28,0,10*ROW('Water Data'!H118))="","",OFFSET('Water Data'!$H$28,0,10*ROW('Water Data'!H118)))</f>
        <v/>
      </c>
      <c r="CG124" s="379" t="str">
        <f ca="1">+IF(OFFSET('Water Data'!$H$29,0,10*ROW('Water Data'!H118))="","",OFFSET('Water Data'!$H$29,0,10*ROW('Water Data'!H118)))</f>
        <v/>
      </c>
      <c r="CH124" s="379" t="str">
        <f ca="1">+IF(OFFSET('Water Data'!$I$27,0,10*ROW('Water Data'!I118))="","",OFFSET('Water Data'!$I$27,0,10*ROW('Water Data'!I118)))</f>
        <v/>
      </c>
      <c r="CI124" s="379" t="str">
        <f ca="1">+IF(OFFSET('Water Data'!$I$28,0,10*ROW('Water Data'!I118))="","",OFFSET('Water Data'!$I$28,0,10*ROW('Water Data'!I118)))</f>
        <v/>
      </c>
      <c r="CJ124" s="379" t="str">
        <f ca="1">+IF(OFFSET('Water Data'!$I$29,0,10*ROW('Water Data'!I118))="","",OFFSET('Water Data'!$I$29,0,10*ROW('Water Data'!I118)))</f>
        <v/>
      </c>
      <c r="CK124" s="379" t="str">
        <f ca="1">+IF(OFFSET('Sanitation Data'!$D$28,0,10*ROW('Sanitation Data'!D118))="","",OFFSET('Sanitation Data'!$D$28,0,10*ROW('Sanitation Data'!D118)))</f>
        <v/>
      </c>
      <c r="CL124" s="379" t="str">
        <f ca="1">+IF(OFFSET('Sanitation Data'!$D$29,0,10*ROW('Sanitation Data'!D118))="","",OFFSET('Sanitation Data'!$D$29,0,10*ROW('Sanitation Data'!D118)))</f>
        <v/>
      </c>
      <c r="CM124" s="379" t="str">
        <f ca="1">+IF(OFFSET('Sanitation Data'!$D$30,0,10*ROW('Sanitation Data'!D118))="","",OFFSET('Sanitation Data'!$D$30,0,10*ROW('Sanitation Data'!D118)))</f>
        <v/>
      </c>
      <c r="CN124" s="379" t="str">
        <f ca="1">+IF(OFFSET('Sanitation Data'!$D$31,0,10*ROW('Sanitation Data'!D118))="","",OFFSET('Sanitation Data'!$D$31,0,10*ROW('Sanitation Data'!D118)))</f>
        <v/>
      </c>
      <c r="CO124" s="379" t="str">
        <f ca="1">+IF(OFFSET('Sanitation Data'!$D$32,0,10*ROW('Sanitation Data'!D118))="","",OFFSET('Sanitation Data'!$D$32,0,10*ROW('Sanitation Data'!D118)))</f>
        <v/>
      </c>
      <c r="CP124" s="379" t="str">
        <f ca="1">+IF(OFFSET('Sanitation Data'!$E$28,0,10*ROW('Sanitation Data'!E118))="","",OFFSET('Sanitation Data'!$E$28,0,10*ROW('Sanitation Data'!E118)))</f>
        <v/>
      </c>
      <c r="CQ124" s="379" t="str">
        <f ca="1">+IF(OFFSET('Sanitation Data'!$E$29,0,10*ROW('Sanitation Data'!E118))="","",OFFSET('Sanitation Data'!$E$29,0,10*ROW('Sanitation Data'!E118)))</f>
        <v/>
      </c>
      <c r="CR124" s="379" t="str">
        <f ca="1">+IF(OFFSET('Sanitation Data'!$E$30,0,10*ROW('Sanitation Data'!E118))="","",OFFSET('Sanitation Data'!$E$30,0,10*ROW('Sanitation Data'!E118)))</f>
        <v/>
      </c>
      <c r="CS124" s="379" t="str">
        <f ca="1">+IF(OFFSET('Sanitation Data'!$E$31,0,10*ROW('Sanitation Data'!E118))="","",OFFSET('Sanitation Data'!$E$31,0,10*ROW('Sanitation Data'!E118)))</f>
        <v/>
      </c>
      <c r="CT124" s="379" t="str">
        <f ca="1">+IF(OFFSET('Sanitation Data'!$E$32,0,10*ROW('Sanitation Data'!E118))="","",OFFSET('Sanitation Data'!$E$32,0,10*ROW('Sanitation Data'!E118)))</f>
        <v/>
      </c>
      <c r="CU124" s="379" t="str">
        <f ca="1">+IF(OFFSET('Sanitation Data'!$F$28,0,10*ROW('Sanitation Data'!F118))="","",OFFSET('Sanitation Data'!$F$28,0,10*ROW('Sanitation Data'!F118)))</f>
        <v/>
      </c>
      <c r="CV124" s="379" t="str">
        <f ca="1">+IF(OFFSET('Sanitation Data'!$F$29,0,10*ROW('Sanitation Data'!F118))="","",OFFSET('Sanitation Data'!$F$29,0,10*ROW('Sanitation Data'!F118)))</f>
        <v/>
      </c>
      <c r="CW124" s="379" t="str">
        <f ca="1">+IF(OFFSET('Sanitation Data'!$F$30,0,10*ROW('Sanitation Data'!F118))="","",OFFSET('Sanitation Data'!$F$30,0,10*ROW('Sanitation Data'!F118)))</f>
        <v/>
      </c>
      <c r="CX124" s="379" t="str">
        <f ca="1">+IF(OFFSET('Sanitation Data'!$F$31,0,10*ROW('Sanitation Data'!F118))="","",OFFSET('Sanitation Data'!$F$31,0,10*ROW('Sanitation Data'!F118)))</f>
        <v/>
      </c>
      <c r="CY124" s="379" t="str">
        <f ca="1">+IF(OFFSET('Sanitation Data'!$F$32,0,10*ROW('Sanitation Data'!F118))="","",OFFSET('Sanitation Data'!$F$32,0,10*ROW('Sanitation Data'!F118)))</f>
        <v/>
      </c>
      <c r="CZ124" s="379" t="str">
        <f ca="1">+IF(OFFSET('Sanitation Data'!$G$28,0,10*ROW('Sanitation Data'!G118))="","",OFFSET('Sanitation Data'!$G$28,0,10*ROW('Sanitation Data'!G118)))</f>
        <v/>
      </c>
      <c r="DA124" s="379" t="str">
        <f ca="1">+IF(OFFSET('Sanitation Data'!$G$29,0,10*ROW('Sanitation Data'!G118))="","",OFFSET('Sanitation Data'!$G$29,0,10*ROW('Sanitation Data'!G118)))</f>
        <v/>
      </c>
      <c r="DB124" s="379" t="str">
        <f ca="1">+IF(OFFSET('Sanitation Data'!$G$30,0,10*ROW('Sanitation Data'!G118))="","",OFFSET('Sanitation Data'!$G$30,0,10*ROW('Sanitation Data'!G118)))</f>
        <v/>
      </c>
      <c r="DC124" s="379" t="str">
        <f ca="1">+IF(OFFSET('Sanitation Data'!$G$31,0,10*ROW('Sanitation Data'!G118))="","",OFFSET('Sanitation Data'!$G$31,0,10*ROW('Sanitation Data'!G118)))</f>
        <v/>
      </c>
      <c r="DD124" s="379" t="str">
        <f ca="1">+IF(OFFSET('Sanitation Data'!$G$32,0,10*ROW('Sanitation Data'!G118))="","",OFFSET('Sanitation Data'!$G$32,0,10*ROW('Sanitation Data'!G118)))</f>
        <v/>
      </c>
      <c r="DE124" s="379" t="str">
        <f ca="1">+IF(OFFSET('Sanitation Data'!$H$28,0,10*ROW('Sanitation Data'!H118))="","",OFFSET('Sanitation Data'!$H$28,0,10*ROW('Sanitation Data'!H118)))</f>
        <v/>
      </c>
      <c r="DF124" s="379" t="str">
        <f ca="1">+IF(OFFSET('Sanitation Data'!$H$29,0,10*ROW('Sanitation Data'!H118))="","",OFFSET('Sanitation Data'!$H$29,0,10*ROW('Sanitation Data'!H118)))</f>
        <v/>
      </c>
      <c r="DG124" s="379" t="str">
        <f ca="1">+IF(OFFSET('Sanitation Data'!$H$30,0,10*ROW('Sanitation Data'!H118))="","",OFFSET('Sanitation Data'!$H$30,0,10*ROW('Sanitation Data'!H118)))</f>
        <v/>
      </c>
      <c r="DH124" s="379" t="str">
        <f ca="1">+IF(OFFSET('Sanitation Data'!$H$31,0,10*ROW('Sanitation Data'!H118))="","",OFFSET('Sanitation Data'!$H$31,0,10*ROW('Sanitation Data'!H118)))</f>
        <v/>
      </c>
      <c r="DI124" s="379" t="str">
        <f ca="1">+IF(OFFSET('Sanitation Data'!$H$32,0,10*ROW('Sanitation Data'!H118))="","",OFFSET('Sanitation Data'!$H$32,0,10*ROW('Sanitation Data'!H118)))</f>
        <v/>
      </c>
      <c r="DJ124" s="379" t="str">
        <f ca="1">+IF(OFFSET('Sanitation Data'!$I$28,0,10*ROW('Sanitation Data'!I118))="","",OFFSET('Sanitation Data'!$I$28,0,10*ROW('Sanitation Data'!I118)))</f>
        <v/>
      </c>
      <c r="DK124" s="379" t="str">
        <f ca="1">+IF(OFFSET('Sanitation Data'!$I$29,0,10*ROW('Sanitation Data'!I118))="","",OFFSET('Sanitation Data'!$I$29,0,10*ROW('Sanitation Data'!I118)))</f>
        <v/>
      </c>
      <c r="DL124" s="379" t="str">
        <f ca="1">+IF(OFFSET('Sanitation Data'!$I$30,0,10*ROW('Sanitation Data'!I118))="","",OFFSET('Sanitation Data'!$I$30,0,10*ROW('Sanitation Data'!I118)))</f>
        <v/>
      </c>
      <c r="DM124" s="379" t="str">
        <f ca="1">+IF(OFFSET('Sanitation Data'!$I$31,0,10*ROW('Sanitation Data'!I118))="","",OFFSET('Sanitation Data'!$I$31,0,10*ROW('Sanitation Data'!I118)))</f>
        <v/>
      </c>
      <c r="DN124" s="379" t="str">
        <f ca="1">+IF(OFFSET('Sanitation Data'!$I$32,0,10*ROW('Sanitation Data'!I118))="","",OFFSET('Sanitation Data'!$I$32,0,10*ROW('Sanitation Data'!I118)))</f>
        <v/>
      </c>
      <c r="DO124" s="379" t="str">
        <f ca="1">+IF(OFFSET('Hygiene Data'!$D$11,0,10*ROW('Hygiene Data'!D118))="","",OFFSET('Hygiene Data'!$D$11,0,10*ROW('Hygiene Data'!D118)))</f>
        <v/>
      </c>
      <c r="DP124" s="379" t="str">
        <f ca="1">+IF(OFFSET('Hygiene Data'!$D$12,0,10*ROW('Hygiene Data'!D118))="","",OFFSET('Hygiene Data'!$D$12,0,10*ROW('Hygiene Data'!D118)))</f>
        <v/>
      </c>
      <c r="DQ124" s="379" t="str">
        <f ca="1">+IF(OFFSET('Hygiene Data'!$D$13,0,10*ROW('Hygiene Data'!D118))="","",OFFSET('Hygiene Data'!$D$13,0,10*ROW('Hygiene Data'!D118)))</f>
        <v/>
      </c>
      <c r="DR124" s="379" t="str">
        <f ca="1">+IF(OFFSET('Hygiene Data'!$E$11,0,10*ROW('Hygiene Data'!E118))="","",OFFSET('Hygiene Data'!$E$11,0,10*ROW('Hygiene Data'!E118)))</f>
        <v/>
      </c>
      <c r="DS124" s="379" t="str">
        <f ca="1">+IF(OFFSET('Hygiene Data'!$E$12,0,10*ROW('Hygiene Data'!E118))="","",OFFSET('Hygiene Data'!$E$12,0,10*ROW('Hygiene Data'!E118)))</f>
        <v/>
      </c>
      <c r="DT124" s="379" t="str">
        <f ca="1">+IF(OFFSET('Hygiene Data'!$E$13,0,10*ROW('Hygiene Data'!E118))="","",OFFSET('Hygiene Data'!$E$13,0,10*ROW('Hygiene Data'!E118)))</f>
        <v/>
      </c>
      <c r="DU124" s="379" t="str">
        <f ca="1">+IF(OFFSET('Hygiene Data'!$F$11,0,10*ROW('Hygiene Data'!F118))="","",OFFSET('Hygiene Data'!$F$11,0,10*ROW('Hygiene Data'!F118)))</f>
        <v/>
      </c>
      <c r="DV124" s="379" t="str">
        <f ca="1">+IF(OFFSET('Hygiene Data'!$F$12,0,10*ROW('Hygiene Data'!F118))="","",OFFSET('Hygiene Data'!$F$12,0,10*ROW('Hygiene Data'!F118)))</f>
        <v/>
      </c>
      <c r="DW124" s="379" t="str">
        <f ca="1">+IF(OFFSET('Hygiene Data'!$F$13,0,10*ROW('Hygiene Data'!F118))="","",OFFSET('Hygiene Data'!$F$13,0,10*ROW('Hygiene Data'!F118)))</f>
        <v/>
      </c>
      <c r="DX124" s="379" t="str">
        <f ca="1">+IF(OFFSET('Hygiene Data'!$G$11,0,10*ROW('Hygiene Data'!G118))="","",OFFSET('Hygiene Data'!$G$11,0,10*ROW('Hygiene Data'!G118)))</f>
        <v/>
      </c>
      <c r="DY124" s="379" t="str">
        <f ca="1">+IF(OFFSET('Hygiene Data'!$G$12,0,10*ROW('Hygiene Data'!G118))="","",OFFSET('Hygiene Data'!$G$12,0,10*ROW('Hygiene Data'!G118)))</f>
        <v/>
      </c>
      <c r="DZ124" s="379" t="str">
        <f ca="1">+IF(OFFSET('Hygiene Data'!$G$13,0,10*ROW('Hygiene Data'!G118))="","",OFFSET('Hygiene Data'!$G$13,0,10*ROW('Hygiene Data'!G118)))</f>
        <v/>
      </c>
      <c r="EA124" s="379" t="str">
        <f ca="1">+IF(OFFSET('Hygiene Data'!$H$11,0,10*ROW('Hygiene Data'!H118))="","",OFFSET('Hygiene Data'!$H$11,0,10*ROW('Hygiene Data'!H118)))</f>
        <v/>
      </c>
      <c r="EB124" s="379" t="str">
        <f ca="1">+IF(OFFSET('Hygiene Data'!$H$12,0,10*ROW('Hygiene Data'!H118))="","",OFFSET('Hygiene Data'!$H$12,0,10*ROW('Hygiene Data'!H118)))</f>
        <v/>
      </c>
      <c r="EC124" s="379" t="str">
        <f ca="1">+IF(OFFSET('Hygiene Data'!$H$13,0,10*ROW('Hygiene Data'!H118))="","",OFFSET('Hygiene Data'!$H$13,0,10*ROW('Hygiene Data'!H118)))</f>
        <v/>
      </c>
      <c r="ED124" s="379" t="str">
        <f ca="1">+IF(OFFSET('Hygiene Data'!$I$11,0,10*ROW('Hygiene Data'!I118))="","",OFFSET('Hygiene Data'!$I$11,0,10*ROW('Hygiene Data'!I118)))</f>
        <v/>
      </c>
      <c r="EE124" s="379" t="str">
        <f ca="1">+IF(OFFSET('Hygiene Data'!$I$12,0,10*ROW('Hygiene Data'!I118))="","",OFFSET('Hygiene Data'!$I$12,0,10*ROW('Hygiene Data'!I118)))</f>
        <v/>
      </c>
      <c r="EF124" s="379" t="str">
        <f ca="1">+IF(OFFSET('Hygiene Data'!$I$13,0,10*ROW('Hygiene Data'!I118))="","",OFFSET('Hygiene Data'!$I$13,0,10*ROW('Hygiene Data'!I118)))</f>
        <v/>
      </c>
    </row>
    <row r="125" spans="1:136" x14ac:dyDescent="0.25">
      <c r="A125" s="488" t="str">
        <f ca="1">+IF(OFFSET('Water Data'!$B$2,0,10*ROW('Water Data'!E119))="","",OFFSET('Water Data'!$B$2,0,10*ROW('Water Data'!E119)))</f>
        <v/>
      </c>
      <c r="B125" s="48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5" t="str">
        <f t="shared" ca="1" si="1"/>
        <v/>
      </c>
      <c r="D125" s="51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9" t="str">
        <f ca="1">+IF(OFFSET('Water Data'!$D$27,0,10*ROW('Water Data'!D119))="","",OFFSET('Water Data'!$D$27,0,10*ROW('Water Data'!D119)))</f>
        <v/>
      </c>
      <c r="BT125" s="379" t="str">
        <f ca="1">+IF(OFFSET('Water Data'!$D$28,0,10*ROW('Water Data'!D119))="","",OFFSET('Water Data'!$D$28,0,10*ROW('Water Data'!D119)))</f>
        <v/>
      </c>
      <c r="BU125" s="379" t="str">
        <f ca="1">+IF(OFFSET('Water Data'!$D$29,0,10*ROW('Water Data'!D119))="","",OFFSET('Water Data'!$D$29,0,10*ROW('Water Data'!D119)))</f>
        <v/>
      </c>
      <c r="BV125" s="379" t="str">
        <f ca="1">+IF(OFFSET('Water Data'!$E$27,0,10*ROW('Water Data'!E119))="","",OFFSET('Water Data'!$E$27,0,10*ROW('Water Data'!E119)))</f>
        <v/>
      </c>
      <c r="BW125" s="379" t="str">
        <f ca="1">+IF(OFFSET('Water Data'!$E$28,0,10*ROW('Water Data'!E119))="","",OFFSET('Water Data'!$E$28,0,10*ROW('Water Data'!E119)))</f>
        <v/>
      </c>
      <c r="BX125" s="379" t="str">
        <f ca="1">+IF(OFFSET('Water Data'!$E$29,0,10*ROW('Water Data'!E119))="","",OFFSET('Water Data'!$E$29,0,10*ROW('Water Data'!E119)))</f>
        <v/>
      </c>
      <c r="BY125" s="379" t="str">
        <f ca="1">+IF(OFFSET('Water Data'!$F$27,0,10*ROW('Water Data'!F119))="","",OFFSET('Water Data'!$F$27,0,10*ROW('Water Data'!F119)))</f>
        <v/>
      </c>
      <c r="BZ125" s="379" t="str">
        <f ca="1">+IF(OFFSET('Water Data'!$F$28,0,10*ROW('Water Data'!F119))="","",OFFSET('Water Data'!$F$28,0,10*ROW('Water Data'!F119)))</f>
        <v/>
      </c>
      <c r="CA125" s="379" t="str">
        <f ca="1">+IF(OFFSET('Water Data'!$F$29,0,10*ROW('Water Data'!F119))="","",OFFSET('Water Data'!$F$29,0,10*ROW('Water Data'!F119)))</f>
        <v/>
      </c>
      <c r="CB125" s="379" t="str">
        <f ca="1">+IF(OFFSET('Water Data'!$G$27,0,10*ROW('Water Data'!G119))="","",OFFSET('Water Data'!$G$27,0,10*ROW('Water Data'!G119)))</f>
        <v/>
      </c>
      <c r="CC125" s="379" t="str">
        <f ca="1">+IF(OFFSET('Water Data'!$G$28,0,10*ROW('Water Data'!G119))="","",OFFSET('Water Data'!$G$28,0,10*ROW('Water Data'!G119)))</f>
        <v/>
      </c>
      <c r="CD125" s="379" t="str">
        <f ca="1">+IF(OFFSET('Water Data'!$G$29,0,10*ROW('Water Data'!G119))="","",OFFSET('Water Data'!$G$29,0,10*ROW('Water Data'!G119)))</f>
        <v/>
      </c>
      <c r="CE125" s="379" t="str">
        <f ca="1">+IF(OFFSET('Water Data'!$H$27,0,10*ROW('Water Data'!H119))="","",OFFSET('Water Data'!$H$27,0,10*ROW('Water Data'!H119)))</f>
        <v/>
      </c>
      <c r="CF125" s="379" t="str">
        <f ca="1">+IF(OFFSET('Water Data'!$H$28,0,10*ROW('Water Data'!H119))="","",OFFSET('Water Data'!$H$28,0,10*ROW('Water Data'!H119)))</f>
        <v/>
      </c>
      <c r="CG125" s="379" t="str">
        <f ca="1">+IF(OFFSET('Water Data'!$H$29,0,10*ROW('Water Data'!H119))="","",OFFSET('Water Data'!$H$29,0,10*ROW('Water Data'!H119)))</f>
        <v/>
      </c>
      <c r="CH125" s="379" t="str">
        <f ca="1">+IF(OFFSET('Water Data'!$I$27,0,10*ROW('Water Data'!I119))="","",OFFSET('Water Data'!$I$27,0,10*ROW('Water Data'!I119)))</f>
        <v/>
      </c>
      <c r="CI125" s="379" t="str">
        <f ca="1">+IF(OFFSET('Water Data'!$I$28,0,10*ROW('Water Data'!I119))="","",OFFSET('Water Data'!$I$28,0,10*ROW('Water Data'!I119)))</f>
        <v/>
      </c>
      <c r="CJ125" s="379" t="str">
        <f ca="1">+IF(OFFSET('Water Data'!$I$29,0,10*ROW('Water Data'!I119))="","",OFFSET('Water Data'!$I$29,0,10*ROW('Water Data'!I119)))</f>
        <v/>
      </c>
      <c r="CK125" s="379" t="str">
        <f ca="1">+IF(OFFSET('Sanitation Data'!$D$28,0,10*ROW('Sanitation Data'!D119))="","",OFFSET('Sanitation Data'!$D$28,0,10*ROW('Sanitation Data'!D119)))</f>
        <v/>
      </c>
      <c r="CL125" s="379" t="str">
        <f ca="1">+IF(OFFSET('Sanitation Data'!$D$29,0,10*ROW('Sanitation Data'!D119))="","",OFFSET('Sanitation Data'!$D$29,0,10*ROW('Sanitation Data'!D119)))</f>
        <v/>
      </c>
      <c r="CM125" s="379" t="str">
        <f ca="1">+IF(OFFSET('Sanitation Data'!$D$30,0,10*ROW('Sanitation Data'!D119))="","",OFFSET('Sanitation Data'!$D$30,0,10*ROW('Sanitation Data'!D119)))</f>
        <v/>
      </c>
      <c r="CN125" s="379" t="str">
        <f ca="1">+IF(OFFSET('Sanitation Data'!$D$31,0,10*ROW('Sanitation Data'!D119))="","",OFFSET('Sanitation Data'!$D$31,0,10*ROW('Sanitation Data'!D119)))</f>
        <v/>
      </c>
      <c r="CO125" s="379" t="str">
        <f ca="1">+IF(OFFSET('Sanitation Data'!$D$32,0,10*ROW('Sanitation Data'!D119))="","",OFFSET('Sanitation Data'!$D$32,0,10*ROW('Sanitation Data'!D119)))</f>
        <v/>
      </c>
      <c r="CP125" s="379" t="str">
        <f ca="1">+IF(OFFSET('Sanitation Data'!$E$28,0,10*ROW('Sanitation Data'!E119))="","",OFFSET('Sanitation Data'!$E$28,0,10*ROW('Sanitation Data'!E119)))</f>
        <v/>
      </c>
      <c r="CQ125" s="379" t="str">
        <f ca="1">+IF(OFFSET('Sanitation Data'!$E$29,0,10*ROW('Sanitation Data'!E119))="","",OFFSET('Sanitation Data'!$E$29,0,10*ROW('Sanitation Data'!E119)))</f>
        <v/>
      </c>
      <c r="CR125" s="379" t="str">
        <f ca="1">+IF(OFFSET('Sanitation Data'!$E$30,0,10*ROW('Sanitation Data'!E119))="","",OFFSET('Sanitation Data'!$E$30,0,10*ROW('Sanitation Data'!E119)))</f>
        <v/>
      </c>
      <c r="CS125" s="379" t="str">
        <f ca="1">+IF(OFFSET('Sanitation Data'!$E$31,0,10*ROW('Sanitation Data'!E119))="","",OFFSET('Sanitation Data'!$E$31,0,10*ROW('Sanitation Data'!E119)))</f>
        <v/>
      </c>
      <c r="CT125" s="379" t="str">
        <f ca="1">+IF(OFFSET('Sanitation Data'!$E$32,0,10*ROW('Sanitation Data'!E119))="","",OFFSET('Sanitation Data'!$E$32,0,10*ROW('Sanitation Data'!E119)))</f>
        <v/>
      </c>
      <c r="CU125" s="379" t="str">
        <f ca="1">+IF(OFFSET('Sanitation Data'!$F$28,0,10*ROW('Sanitation Data'!F119))="","",OFFSET('Sanitation Data'!$F$28,0,10*ROW('Sanitation Data'!F119)))</f>
        <v/>
      </c>
      <c r="CV125" s="379" t="str">
        <f ca="1">+IF(OFFSET('Sanitation Data'!$F$29,0,10*ROW('Sanitation Data'!F119))="","",OFFSET('Sanitation Data'!$F$29,0,10*ROW('Sanitation Data'!F119)))</f>
        <v/>
      </c>
      <c r="CW125" s="379" t="str">
        <f ca="1">+IF(OFFSET('Sanitation Data'!$F$30,0,10*ROW('Sanitation Data'!F119))="","",OFFSET('Sanitation Data'!$F$30,0,10*ROW('Sanitation Data'!F119)))</f>
        <v/>
      </c>
      <c r="CX125" s="379" t="str">
        <f ca="1">+IF(OFFSET('Sanitation Data'!$F$31,0,10*ROW('Sanitation Data'!F119))="","",OFFSET('Sanitation Data'!$F$31,0,10*ROW('Sanitation Data'!F119)))</f>
        <v/>
      </c>
      <c r="CY125" s="379" t="str">
        <f ca="1">+IF(OFFSET('Sanitation Data'!$F$32,0,10*ROW('Sanitation Data'!F119))="","",OFFSET('Sanitation Data'!$F$32,0,10*ROW('Sanitation Data'!F119)))</f>
        <v/>
      </c>
      <c r="CZ125" s="379" t="str">
        <f ca="1">+IF(OFFSET('Sanitation Data'!$G$28,0,10*ROW('Sanitation Data'!G119))="","",OFFSET('Sanitation Data'!$G$28,0,10*ROW('Sanitation Data'!G119)))</f>
        <v/>
      </c>
      <c r="DA125" s="379" t="str">
        <f ca="1">+IF(OFFSET('Sanitation Data'!$G$29,0,10*ROW('Sanitation Data'!G119))="","",OFFSET('Sanitation Data'!$G$29,0,10*ROW('Sanitation Data'!G119)))</f>
        <v/>
      </c>
      <c r="DB125" s="379" t="str">
        <f ca="1">+IF(OFFSET('Sanitation Data'!$G$30,0,10*ROW('Sanitation Data'!G119))="","",OFFSET('Sanitation Data'!$G$30,0,10*ROW('Sanitation Data'!G119)))</f>
        <v/>
      </c>
      <c r="DC125" s="379" t="str">
        <f ca="1">+IF(OFFSET('Sanitation Data'!$G$31,0,10*ROW('Sanitation Data'!G119))="","",OFFSET('Sanitation Data'!$G$31,0,10*ROW('Sanitation Data'!G119)))</f>
        <v/>
      </c>
      <c r="DD125" s="379" t="str">
        <f ca="1">+IF(OFFSET('Sanitation Data'!$G$32,0,10*ROW('Sanitation Data'!G119))="","",OFFSET('Sanitation Data'!$G$32,0,10*ROW('Sanitation Data'!G119)))</f>
        <v/>
      </c>
      <c r="DE125" s="379" t="str">
        <f ca="1">+IF(OFFSET('Sanitation Data'!$H$28,0,10*ROW('Sanitation Data'!H119))="","",OFFSET('Sanitation Data'!$H$28,0,10*ROW('Sanitation Data'!H119)))</f>
        <v/>
      </c>
      <c r="DF125" s="379" t="str">
        <f ca="1">+IF(OFFSET('Sanitation Data'!$H$29,0,10*ROW('Sanitation Data'!H119))="","",OFFSET('Sanitation Data'!$H$29,0,10*ROW('Sanitation Data'!H119)))</f>
        <v/>
      </c>
      <c r="DG125" s="379" t="str">
        <f ca="1">+IF(OFFSET('Sanitation Data'!$H$30,0,10*ROW('Sanitation Data'!H119))="","",OFFSET('Sanitation Data'!$H$30,0,10*ROW('Sanitation Data'!H119)))</f>
        <v/>
      </c>
      <c r="DH125" s="379" t="str">
        <f ca="1">+IF(OFFSET('Sanitation Data'!$H$31,0,10*ROW('Sanitation Data'!H119))="","",OFFSET('Sanitation Data'!$H$31,0,10*ROW('Sanitation Data'!H119)))</f>
        <v/>
      </c>
      <c r="DI125" s="379" t="str">
        <f ca="1">+IF(OFFSET('Sanitation Data'!$H$32,0,10*ROW('Sanitation Data'!H119))="","",OFFSET('Sanitation Data'!$H$32,0,10*ROW('Sanitation Data'!H119)))</f>
        <v/>
      </c>
      <c r="DJ125" s="379" t="str">
        <f ca="1">+IF(OFFSET('Sanitation Data'!$I$28,0,10*ROW('Sanitation Data'!I119))="","",OFFSET('Sanitation Data'!$I$28,0,10*ROW('Sanitation Data'!I119)))</f>
        <v/>
      </c>
      <c r="DK125" s="379" t="str">
        <f ca="1">+IF(OFFSET('Sanitation Data'!$I$29,0,10*ROW('Sanitation Data'!I119))="","",OFFSET('Sanitation Data'!$I$29,0,10*ROW('Sanitation Data'!I119)))</f>
        <v/>
      </c>
      <c r="DL125" s="379" t="str">
        <f ca="1">+IF(OFFSET('Sanitation Data'!$I$30,0,10*ROW('Sanitation Data'!I119))="","",OFFSET('Sanitation Data'!$I$30,0,10*ROW('Sanitation Data'!I119)))</f>
        <v/>
      </c>
      <c r="DM125" s="379" t="str">
        <f ca="1">+IF(OFFSET('Sanitation Data'!$I$31,0,10*ROW('Sanitation Data'!I119))="","",OFFSET('Sanitation Data'!$I$31,0,10*ROW('Sanitation Data'!I119)))</f>
        <v/>
      </c>
      <c r="DN125" s="379" t="str">
        <f ca="1">+IF(OFFSET('Sanitation Data'!$I$32,0,10*ROW('Sanitation Data'!I119))="","",OFFSET('Sanitation Data'!$I$32,0,10*ROW('Sanitation Data'!I119)))</f>
        <v/>
      </c>
      <c r="DO125" s="379" t="str">
        <f ca="1">+IF(OFFSET('Hygiene Data'!$D$11,0,10*ROW('Hygiene Data'!D119))="","",OFFSET('Hygiene Data'!$D$11,0,10*ROW('Hygiene Data'!D119)))</f>
        <v/>
      </c>
      <c r="DP125" s="379" t="str">
        <f ca="1">+IF(OFFSET('Hygiene Data'!$D$12,0,10*ROW('Hygiene Data'!D119))="","",OFFSET('Hygiene Data'!$D$12,0,10*ROW('Hygiene Data'!D119)))</f>
        <v/>
      </c>
      <c r="DQ125" s="379" t="str">
        <f ca="1">+IF(OFFSET('Hygiene Data'!$D$13,0,10*ROW('Hygiene Data'!D119))="","",OFFSET('Hygiene Data'!$D$13,0,10*ROW('Hygiene Data'!D119)))</f>
        <v/>
      </c>
      <c r="DR125" s="379" t="str">
        <f ca="1">+IF(OFFSET('Hygiene Data'!$E$11,0,10*ROW('Hygiene Data'!E119))="","",OFFSET('Hygiene Data'!$E$11,0,10*ROW('Hygiene Data'!E119)))</f>
        <v/>
      </c>
      <c r="DS125" s="379" t="str">
        <f ca="1">+IF(OFFSET('Hygiene Data'!$E$12,0,10*ROW('Hygiene Data'!E119))="","",OFFSET('Hygiene Data'!$E$12,0,10*ROW('Hygiene Data'!E119)))</f>
        <v/>
      </c>
      <c r="DT125" s="379" t="str">
        <f ca="1">+IF(OFFSET('Hygiene Data'!$E$13,0,10*ROW('Hygiene Data'!E119))="","",OFFSET('Hygiene Data'!$E$13,0,10*ROW('Hygiene Data'!E119)))</f>
        <v/>
      </c>
      <c r="DU125" s="379" t="str">
        <f ca="1">+IF(OFFSET('Hygiene Data'!$F$11,0,10*ROW('Hygiene Data'!F119))="","",OFFSET('Hygiene Data'!$F$11,0,10*ROW('Hygiene Data'!F119)))</f>
        <v/>
      </c>
      <c r="DV125" s="379" t="str">
        <f ca="1">+IF(OFFSET('Hygiene Data'!$F$12,0,10*ROW('Hygiene Data'!F119))="","",OFFSET('Hygiene Data'!$F$12,0,10*ROW('Hygiene Data'!F119)))</f>
        <v/>
      </c>
      <c r="DW125" s="379" t="str">
        <f ca="1">+IF(OFFSET('Hygiene Data'!$F$13,0,10*ROW('Hygiene Data'!F119))="","",OFFSET('Hygiene Data'!$F$13,0,10*ROW('Hygiene Data'!F119)))</f>
        <v/>
      </c>
      <c r="DX125" s="379" t="str">
        <f ca="1">+IF(OFFSET('Hygiene Data'!$G$11,0,10*ROW('Hygiene Data'!G119))="","",OFFSET('Hygiene Data'!$G$11,0,10*ROW('Hygiene Data'!G119)))</f>
        <v/>
      </c>
      <c r="DY125" s="379" t="str">
        <f ca="1">+IF(OFFSET('Hygiene Data'!$G$12,0,10*ROW('Hygiene Data'!G119))="","",OFFSET('Hygiene Data'!$G$12,0,10*ROW('Hygiene Data'!G119)))</f>
        <v/>
      </c>
      <c r="DZ125" s="379" t="str">
        <f ca="1">+IF(OFFSET('Hygiene Data'!$G$13,0,10*ROW('Hygiene Data'!G119))="","",OFFSET('Hygiene Data'!$G$13,0,10*ROW('Hygiene Data'!G119)))</f>
        <v/>
      </c>
      <c r="EA125" s="379" t="str">
        <f ca="1">+IF(OFFSET('Hygiene Data'!$H$11,0,10*ROW('Hygiene Data'!H119))="","",OFFSET('Hygiene Data'!$H$11,0,10*ROW('Hygiene Data'!H119)))</f>
        <v/>
      </c>
      <c r="EB125" s="379" t="str">
        <f ca="1">+IF(OFFSET('Hygiene Data'!$H$12,0,10*ROW('Hygiene Data'!H119))="","",OFFSET('Hygiene Data'!$H$12,0,10*ROW('Hygiene Data'!H119)))</f>
        <v/>
      </c>
      <c r="EC125" s="379" t="str">
        <f ca="1">+IF(OFFSET('Hygiene Data'!$H$13,0,10*ROW('Hygiene Data'!H119))="","",OFFSET('Hygiene Data'!$H$13,0,10*ROW('Hygiene Data'!H119)))</f>
        <v/>
      </c>
      <c r="ED125" s="379" t="str">
        <f ca="1">+IF(OFFSET('Hygiene Data'!$I$11,0,10*ROW('Hygiene Data'!I119))="","",OFFSET('Hygiene Data'!$I$11,0,10*ROW('Hygiene Data'!I119)))</f>
        <v/>
      </c>
      <c r="EE125" s="379" t="str">
        <f ca="1">+IF(OFFSET('Hygiene Data'!$I$12,0,10*ROW('Hygiene Data'!I119))="","",OFFSET('Hygiene Data'!$I$12,0,10*ROW('Hygiene Data'!I119)))</f>
        <v/>
      </c>
      <c r="EF125" s="379" t="str">
        <f ca="1">+IF(OFFSET('Hygiene Data'!$I$13,0,10*ROW('Hygiene Data'!I119))="","",OFFSET('Hygiene Data'!$I$13,0,10*ROW('Hygiene Data'!I119)))</f>
        <v/>
      </c>
    </row>
    <row r="126" spans="1:136" x14ac:dyDescent="0.25">
      <c r="A126" s="488" t="str">
        <f ca="1">+IF(OFFSET('Water Data'!$B$2,0,10*ROW('Water Data'!E120))="","",OFFSET('Water Data'!$B$2,0,10*ROW('Water Data'!E120)))</f>
        <v/>
      </c>
      <c r="B126" s="48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5" t="str">
        <f t="shared" ca="1" si="1"/>
        <v/>
      </c>
      <c r="D126" s="51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9" t="str">
        <f ca="1">+IF(OFFSET('Water Data'!$D$27,0,10*ROW('Water Data'!D120))="","",OFFSET('Water Data'!$D$27,0,10*ROW('Water Data'!D120)))</f>
        <v/>
      </c>
      <c r="BT126" s="379" t="str">
        <f ca="1">+IF(OFFSET('Water Data'!$D$28,0,10*ROW('Water Data'!D120))="","",OFFSET('Water Data'!$D$28,0,10*ROW('Water Data'!D120)))</f>
        <v/>
      </c>
      <c r="BU126" s="379" t="str">
        <f ca="1">+IF(OFFSET('Water Data'!$D$29,0,10*ROW('Water Data'!D120))="","",OFFSET('Water Data'!$D$29,0,10*ROW('Water Data'!D120)))</f>
        <v/>
      </c>
      <c r="BV126" s="379" t="str">
        <f ca="1">+IF(OFFSET('Water Data'!$E$27,0,10*ROW('Water Data'!E120))="","",OFFSET('Water Data'!$E$27,0,10*ROW('Water Data'!E120)))</f>
        <v/>
      </c>
      <c r="BW126" s="379" t="str">
        <f ca="1">+IF(OFFSET('Water Data'!$E$28,0,10*ROW('Water Data'!E120))="","",OFFSET('Water Data'!$E$28,0,10*ROW('Water Data'!E120)))</f>
        <v/>
      </c>
      <c r="BX126" s="379" t="str">
        <f ca="1">+IF(OFFSET('Water Data'!$E$29,0,10*ROW('Water Data'!E120))="","",OFFSET('Water Data'!$E$29,0,10*ROW('Water Data'!E120)))</f>
        <v/>
      </c>
      <c r="BY126" s="379" t="str">
        <f ca="1">+IF(OFFSET('Water Data'!$F$27,0,10*ROW('Water Data'!F120))="","",OFFSET('Water Data'!$F$27,0,10*ROW('Water Data'!F120)))</f>
        <v/>
      </c>
      <c r="BZ126" s="379" t="str">
        <f ca="1">+IF(OFFSET('Water Data'!$F$28,0,10*ROW('Water Data'!F120))="","",OFFSET('Water Data'!$F$28,0,10*ROW('Water Data'!F120)))</f>
        <v/>
      </c>
      <c r="CA126" s="379" t="str">
        <f ca="1">+IF(OFFSET('Water Data'!$F$29,0,10*ROW('Water Data'!F120))="","",OFFSET('Water Data'!$F$29,0,10*ROW('Water Data'!F120)))</f>
        <v/>
      </c>
      <c r="CB126" s="379" t="str">
        <f ca="1">+IF(OFFSET('Water Data'!$G$27,0,10*ROW('Water Data'!G120))="","",OFFSET('Water Data'!$G$27,0,10*ROW('Water Data'!G120)))</f>
        <v/>
      </c>
      <c r="CC126" s="379" t="str">
        <f ca="1">+IF(OFFSET('Water Data'!$G$28,0,10*ROW('Water Data'!G120))="","",OFFSET('Water Data'!$G$28,0,10*ROW('Water Data'!G120)))</f>
        <v/>
      </c>
      <c r="CD126" s="379" t="str">
        <f ca="1">+IF(OFFSET('Water Data'!$G$29,0,10*ROW('Water Data'!G120))="","",OFFSET('Water Data'!$G$29,0,10*ROW('Water Data'!G120)))</f>
        <v/>
      </c>
      <c r="CE126" s="379" t="str">
        <f ca="1">+IF(OFFSET('Water Data'!$H$27,0,10*ROW('Water Data'!H120))="","",OFFSET('Water Data'!$H$27,0,10*ROW('Water Data'!H120)))</f>
        <v/>
      </c>
      <c r="CF126" s="379" t="str">
        <f ca="1">+IF(OFFSET('Water Data'!$H$28,0,10*ROW('Water Data'!H120))="","",OFFSET('Water Data'!$H$28,0,10*ROW('Water Data'!H120)))</f>
        <v/>
      </c>
      <c r="CG126" s="379" t="str">
        <f ca="1">+IF(OFFSET('Water Data'!$H$29,0,10*ROW('Water Data'!H120))="","",OFFSET('Water Data'!$H$29,0,10*ROW('Water Data'!H120)))</f>
        <v/>
      </c>
      <c r="CH126" s="379" t="str">
        <f ca="1">+IF(OFFSET('Water Data'!$I$27,0,10*ROW('Water Data'!I120))="","",OFFSET('Water Data'!$I$27,0,10*ROW('Water Data'!I120)))</f>
        <v/>
      </c>
      <c r="CI126" s="379" t="str">
        <f ca="1">+IF(OFFSET('Water Data'!$I$28,0,10*ROW('Water Data'!I120))="","",OFFSET('Water Data'!$I$28,0,10*ROW('Water Data'!I120)))</f>
        <v/>
      </c>
      <c r="CJ126" s="379" t="str">
        <f ca="1">+IF(OFFSET('Water Data'!$I$29,0,10*ROW('Water Data'!I120))="","",OFFSET('Water Data'!$I$29,0,10*ROW('Water Data'!I120)))</f>
        <v/>
      </c>
      <c r="CK126" s="379" t="str">
        <f ca="1">+IF(OFFSET('Sanitation Data'!$D$28,0,10*ROW('Sanitation Data'!D120))="","",OFFSET('Sanitation Data'!$D$28,0,10*ROW('Sanitation Data'!D120)))</f>
        <v/>
      </c>
      <c r="CL126" s="379" t="str">
        <f ca="1">+IF(OFFSET('Sanitation Data'!$D$29,0,10*ROW('Sanitation Data'!D120))="","",OFFSET('Sanitation Data'!$D$29,0,10*ROW('Sanitation Data'!D120)))</f>
        <v/>
      </c>
      <c r="CM126" s="379" t="str">
        <f ca="1">+IF(OFFSET('Sanitation Data'!$D$30,0,10*ROW('Sanitation Data'!D120))="","",OFFSET('Sanitation Data'!$D$30,0,10*ROW('Sanitation Data'!D120)))</f>
        <v/>
      </c>
      <c r="CN126" s="379" t="str">
        <f ca="1">+IF(OFFSET('Sanitation Data'!$D$31,0,10*ROW('Sanitation Data'!D120))="","",OFFSET('Sanitation Data'!$D$31,0,10*ROW('Sanitation Data'!D120)))</f>
        <v/>
      </c>
      <c r="CO126" s="379" t="str">
        <f ca="1">+IF(OFFSET('Sanitation Data'!$D$32,0,10*ROW('Sanitation Data'!D120))="","",OFFSET('Sanitation Data'!$D$32,0,10*ROW('Sanitation Data'!D120)))</f>
        <v/>
      </c>
      <c r="CP126" s="379" t="str">
        <f ca="1">+IF(OFFSET('Sanitation Data'!$E$28,0,10*ROW('Sanitation Data'!E120))="","",OFFSET('Sanitation Data'!$E$28,0,10*ROW('Sanitation Data'!E120)))</f>
        <v/>
      </c>
      <c r="CQ126" s="379" t="str">
        <f ca="1">+IF(OFFSET('Sanitation Data'!$E$29,0,10*ROW('Sanitation Data'!E120))="","",OFFSET('Sanitation Data'!$E$29,0,10*ROW('Sanitation Data'!E120)))</f>
        <v/>
      </c>
      <c r="CR126" s="379" t="str">
        <f ca="1">+IF(OFFSET('Sanitation Data'!$E$30,0,10*ROW('Sanitation Data'!E120))="","",OFFSET('Sanitation Data'!$E$30,0,10*ROW('Sanitation Data'!E120)))</f>
        <v/>
      </c>
      <c r="CS126" s="379" t="str">
        <f ca="1">+IF(OFFSET('Sanitation Data'!$E$31,0,10*ROW('Sanitation Data'!E120))="","",OFFSET('Sanitation Data'!$E$31,0,10*ROW('Sanitation Data'!E120)))</f>
        <v/>
      </c>
      <c r="CT126" s="379" t="str">
        <f ca="1">+IF(OFFSET('Sanitation Data'!$E$32,0,10*ROW('Sanitation Data'!E120))="","",OFFSET('Sanitation Data'!$E$32,0,10*ROW('Sanitation Data'!E120)))</f>
        <v/>
      </c>
      <c r="CU126" s="379" t="str">
        <f ca="1">+IF(OFFSET('Sanitation Data'!$F$28,0,10*ROW('Sanitation Data'!F120))="","",OFFSET('Sanitation Data'!$F$28,0,10*ROW('Sanitation Data'!F120)))</f>
        <v/>
      </c>
      <c r="CV126" s="379" t="str">
        <f ca="1">+IF(OFFSET('Sanitation Data'!$F$29,0,10*ROW('Sanitation Data'!F120))="","",OFFSET('Sanitation Data'!$F$29,0,10*ROW('Sanitation Data'!F120)))</f>
        <v/>
      </c>
      <c r="CW126" s="379" t="str">
        <f ca="1">+IF(OFFSET('Sanitation Data'!$F$30,0,10*ROW('Sanitation Data'!F120))="","",OFFSET('Sanitation Data'!$F$30,0,10*ROW('Sanitation Data'!F120)))</f>
        <v/>
      </c>
      <c r="CX126" s="379" t="str">
        <f ca="1">+IF(OFFSET('Sanitation Data'!$F$31,0,10*ROW('Sanitation Data'!F120))="","",OFFSET('Sanitation Data'!$F$31,0,10*ROW('Sanitation Data'!F120)))</f>
        <v/>
      </c>
      <c r="CY126" s="379" t="str">
        <f ca="1">+IF(OFFSET('Sanitation Data'!$F$32,0,10*ROW('Sanitation Data'!F120))="","",OFFSET('Sanitation Data'!$F$32,0,10*ROW('Sanitation Data'!F120)))</f>
        <v/>
      </c>
      <c r="CZ126" s="379" t="str">
        <f ca="1">+IF(OFFSET('Sanitation Data'!$G$28,0,10*ROW('Sanitation Data'!G120))="","",OFFSET('Sanitation Data'!$G$28,0,10*ROW('Sanitation Data'!G120)))</f>
        <v/>
      </c>
      <c r="DA126" s="379" t="str">
        <f ca="1">+IF(OFFSET('Sanitation Data'!$G$29,0,10*ROW('Sanitation Data'!G120))="","",OFFSET('Sanitation Data'!$G$29,0,10*ROW('Sanitation Data'!G120)))</f>
        <v/>
      </c>
      <c r="DB126" s="379" t="str">
        <f ca="1">+IF(OFFSET('Sanitation Data'!$G$30,0,10*ROW('Sanitation Data'!G120))="","",OFFSET('Sanitation Data'!$G$30,0,10*ROW('Sanitation Data'!G120)))</f>
        <v/>
      </c>
      <c r="DC126" s="379" t="str">
        <f ca="1">+IF(OFFSET('Sanitation Data'!$G$31,0,10*ROW('Sanitation Data'!G120))="","",OFFSET('Sanitation Data'!$G$31,0,10*ROW('Sanitation Data'!G120)))</f>
        <v/>
      </c>
      <c r="DD126" s="379" t="str">
        <f ca="1">+IF(OFFSET('Sanitation Data'!$G$32,0,10*ROW('Sanitation Data'!G120))="","",OFFSET('Sanitation Data'!$G$32,0,10*ROW('Sanitation Data'!G120)))</f>
        <v/>
      </c>
      <c r="DE126" s="379" t="str">
        <f ca="1">+IF(OFFSET('Sanitation Data'!$H$28,0,10*ROW('Sanitation Data'!H120))="","",OFFSET('Sanitation Data'!$H$28,0,10*ROW('Sanitation Data'!H120)))</f>
        <v/>
      </c>
      <c r="DF126" s="379" t="str">
        <f ca="1">+IF(OFFSET('Sanitation Data'!$H$29,0,10*ROW('Sanitation Data'!H120))="","",OFFSET('Sanitation Data'!$H$29,0,10*ROW('Sanitation Data'!H120)))</f>
        <v/>
      </c>
      <c r="DG126" s="379" t="str">
        <f ca="1">+IF(OFFSET('Sanitation Data'!$H$30,0,10*ROW('Sanitation Data'!H120))="","",OFFSET('Sanitation Data'!$H$30,0,10*ROW('Sanitation Data'!H120)))</f>
        <v/>
      </c>
      <c r="DH126" s="379" t="str">
        <f ca="1">+IF(OFFSET('Sanitation Data'!$H$31,0,10*ROW('Sanitation Data'!H120))="","",OFFSET('Sanitation Data'!$H$31,0,10*ROW('Sanitation Data'!H120)))</f>
        <v/>
      </c>
      <c r="DI126" s="379" t="str">
        <f ca="1">+IF(OFFSET('Sanitation Data'!$H$32,0,10*ROW('Sanitation Data'!H120))="","",OFFSET('Sanitation Data'!$H$32,0,10*ROW('Sanitation Data'!H120)))</f>
        <v/>
      </c>
      <c r="DJ126" s="379" t="str">
        <f ca="1">+IF(OFFSET('Sanitation Data'!$I$28,0,10*ROW('Sanitation Data'!I120))="","",OFFSET('Sanitation Data'!$I$28,0,10*ROW('Sanitation Data'!I120)))</f>
        <v/>
      </c>
      <c r="DK126" s="379" t="str">
        <f ca="1">+IF(OFFSET('Sanitation Data'!$I$29,0,10*ROW('Sanitation Data'!I120))="","",OFFSET('Sanitation Data'!$I$29,0,10*ROW('Sanitation Data'!I120)))</f>
        <v/>
      </c>
      <c r="DL126" s="379" t="str">
        <f ca="1">+IF(OFFSET('Sanitation Data'!$I$30,0,10*ROW('Sanitation Data'!I120))="","",OFFSET('Sanitation Data'!$I$30,0,10*ROW('Sanitation Data'!I120)))</f>
        <v/>
      </c>
      <c r="DM126" s="379" t="str">
        <f ca="1">+IF(OFFSET('Sanitation Data'!$I$31,0,10*ROW('Sanitation Data'!I120))="","",OFFSET('Sanitation Data'!$I$31,0,10*ROW('Sanitation Data'!I120)))</f>
        <v/>
      </c>
      <c r="DN126" s="379" t="str">
        <f ca="1">+IF(OFFSET('Sanitation Data'!$I$32,0,10*ROW('Sanitation Data'!I120))="","",OFFSET('Sanitation Data'!$I$32,0,10*ROW('Sanitation Data'!I120)))</f>
        <v/>
      </c>
      <c r="DO126" s="379" t="str">
        <f ca="1">+IF(OFFSET('Hygiene Data'!$D$11,0,10*ROW('Hygiene Data'!D120))="","",OFFSET('Hygiene Data'!$D$11,0,10*ROW('Hygiene Data'!D120)))</f>
        <v/>
      </c>
      <c r="DP126" s="379" t="str">
        <f ca="1">+IF(OFFSET('Hygiene Data'!$D$12,0,10*ROW('Hygiene Data'!D120))="","",OFFSET('Hygiene Data'!$D$12,0,10*ROW('Hygiene Data'!D120)))</f>
        <v/>
      </c>
      <c r="DQ126" s="379" t="str">
        <f ca="1">+IF(OFFSET('Hygiene Data'!$D$13,0,10*ROW('Hygiene Data'!D120))="","",OFFSET('Hygiene Data'!$D$13,0,10*ROW('Hygiene Data'!D120)))</f>
        <v/>
      </c>
      <c r="DR126" s="379" t="str">
        <f ca="1">+IF(OFFSET('Hygiene Data'!$E$11,0,10*ROW('Hygiene Data'!E120))="","",OFFSET('Hygiene Data'!$E$11,0,10*ROW('Hygiene Data'!E120)))</f>
        <v/>
      </c>
      <c r="DS126" s="379" t="str">
        <f ca="1">+IF(OFFSET('Hygiene Data'!$E$12,0,10*ROW('Hygiene Data'!E120))="","",OFFSET('Hygiene Data'!$E$12,0,10*ROW('Hygiene Data'!E120)))</f>
        <v/>
      </c>
      <c r="DT126" s="379" t="str">
        <f ca="1">+IF(OFFSET('Hygiene Data'!$E$13,0,10*ROW('Hygiene Data'!E120))="","",OFFSET('Hygiene Data'!$E$13,0,10*ROW('Hygiene Data'!E120)))</f>
        <v/>
      </c>
      <c r="DU126" s="379" t="str">
        <f ca="1">+IF(OFFSET('Hygiene Data'!$F$11,0,10*ROW('Hygiene Data'!F120))="","",OFFSET('Hygiene Data'!$F$11,0,10*ROW('Hygiene Data'!F120)))</f>
        <v/>
      </c>
      <c r="DV126" s="379" t="str">
        <f ca="1">+IF(OFFSET('Hygiene Data'!$F$12,0,10*ROW('Hygiene Data'!F120))="","",OFFSET('Hygiene Data'!$F$12,0,10*ROW('Hygiene Data'!F120)))</f>
        <v/>
      </c>
      <c r="DW126" s="379" t="str">
        <f ca="1">+IF(OFFSET('Hygiene Data'!$F$13,0,10*ROW('Hygiene Data'!F120))="","",OFFSET('Hygiene Data'!$F$13,0,10*ROW('Hygiene Data'!F120)))</f>
        <v/>
      </c>
      <c r="DX126" s="379" t="str">
        <f ca="1">+IF(OFFSET('Hygiene Data'!$G$11,0,10*ROW('Hygiene Data'!G120))="","",OFFSET('Hygiene Data'!$G$11,0,10*ROW('Hygiene Data'!G120)))</f>
        <v/>
      </c>
      <c r="DY126" s="379" t="str">
        <f ca="1">+IF(OFFSET('Hygiene Data'!$G$12,0,10*ROW('Hygiene Data'!G120))="","",OFFSET('Hygiene Data'!$G$12,0,10*ROW('Hygiene Data'!G120)))</f>
        <v/>
      </c>
      <c r="DZ126" s="379" t="str">
        <f ca="1">+IF(OFFSET('Hygiene Data'!$G$13,0,10*ROW('Hygiene Data'!G120))="","",OFFSET('Hygiene Data'!$G$13,0,10*ROW('Hygiene Data'!G120)))</f>
        <v/>
      </c>
      <c r="EA126" s="379" t="str">
        <f ca="1">+IF(OFFSET('Hygiene Data'!$H$11,0,10*ROW('Hygiene Data'!H120))="","",OFFSET('Hygiene Data'!$H$11,0,10*ROW('Hygiene Data'!H120)))</f>
        <v/>
      </c>
      <c r="EB126" s="379" t="str">
        <f ca="1">+IF(OFFSET('Hygiene Data'!$H$12,0,10*ROW('Hygiene Data'!H120))="","",OFFSET('Hygiene Data'!$H$12,0,10*ROW('Hygiene Data'!H120)))</f>
        <v/>
      </c>
      <c r="EC126" s="379" t="str">
        <f ca="1">+IF(OFFSET('Hygiene Data'!$H$13,0,10*ROW('Hygiene Data'!H120))="","",OFFSET('Hygiene Data'!$H$13,0,10*ROW('Hygiene Data'!H120)))</f>
        <v/>
      </c>
      <c r="ED126" s="379" t="str">
        <f ca="1">+IF(OFFSET('Hygiene Data'!$I$11,0,10*ROW('Hygiene Data'!I120))="","",OFFSET('Hygiene Data'!$I$11,0,10*ROW('Hygiene Data'!I120)))</f>
        <v/>
      </c>
      <c r="EE126" s="379" t="str">
        <f ca="1">+IF(OFFSET('Hygiene Data'!$I$12,0,10*ROW('Hygiene Data'!I120))="","",OFFSET('Hygiene Data'!$I$12,0,10*ROW('Hygiene Data'!I120)))</f>
        <v/>
      </c>
      <c r="EF126" s="379" t="str">
        <f ca="1">+IF(OFFSET('Hygiene Data'!$I$13,0,10*ROW('Hygiene Data'!I120))="","",OFFSET('Hygiene Data'!$I$13,0,10*ROW('Hygiene Data'!I120)))</f>
        <v/>
      </c>
    </row>
    <row r="127" spans="1:136" x14ac:dyDescent="0.25">
      <c r="A127" s="488" t="str">
        <f ca="1">+IF(OFFSET('Water Data'!$B$2,0,10*ROW('Water Data'!E121))="","",OFFSET('Water Data'!$B$2,0,10*ROW('Water Data'!E121)))</f>
        <v/>
      </c>
      <c r="B127" s="48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5" t="str">
        <f t="shared" ca="1" si="1"/>
        <v/>
      </c>
      <c r="D127" s="51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9" t="str">
        <f ca="1">+IF(OFFSET('Water Data'!$D$27,0,10*ROW('Water Data'!D121))="","",OFFSET('Water Data'!$D$27,0,10*ROW('Water Data'!D121)))</f>
        <v/>
      </c>
      <c r="BT127" s="379" t="str">
        <f ca="1">+IF(OFFSET('Water Data'!$D$28,0,10*ROW('Water Data'!D121))="","",OFFSET('Water Data'!$D$28,0,10*ROW('Water Data'!D121)))</f>
        <v/>
      </c>
      <c r="BU127" s="379" t="str">
        <f ca="1">+IF(OFFSET('Water Data'!$D$29,0,10*ROW('Water Data'!D121))="","",OFFSET('Water Data'!$D$29,0,10*ROW('Water Data'!D121)))</f>
        <v/>
      </c>
      <c r="BV127" s="379" t="str">
        <f ca="1">+IF(OFFSET('Water Data'!$E$27,0,10*ROW('Water Data'!E121))="","",OFFSET('Water Data'!$E$27,0,10*ROW('Water Data'!E121)))</f>
        <v/>
      </c>
      <c r="BW127" s="379" t="str">
        <f ca="1">+IF(OFFSET('Water Data'!$E$28,0,10*ROW('Water Data'!E121))="","",OFFSET('Water Data'!$E$28,0,10*ROW('Water Data'!E121)))</f>
        <v/>
      </c>
      <c r="BX127" s="379" t="str">
        <f ca="1">+IF(OFFSET('Water Data'!$E$29,0,10*ROW('Water Data'!E121))="","",OFFSET('Water Data'!$E$29,0,10*ROW('Water Data'!E121)))</f>
        <v/>
      </c>
      <c r="BY127" s="379" t="str">
        <f ca="1">+IF(OFFSET('Water Data'!$F$27,0,10*ROW('Water Data'!F121))="","",OFFSET('Water Data'!$F$27,0,10*ROW('Water Data'!F121)))</f>
        <v/>
      </c>
      <c r="BZ127" s="379" t="str">
        <f ca="1">+IF(OFFSET('Water Data'!$F$28,0,10*ROW('Water Data'!F121))="","",OFFSET('Water Data'!$F$28,0,10*ROW('Water Data'!F121)))</f>
        <v/>
      </c>
      <c r="CA127" s="379" t="str">
        <f ca="1">+IF(OFFSET('Water Data'!$F$29,0,10*ROW('Water Data'!F121))="","",OFFSET('Water Data'!$F$29,0,10*ROW('Water Data'!F121)))</f>
        <v/>
      </c>
      <c r="CB127" s="379" t="str">
        <f ca="1">+IF(OFFSET('Water Data'!$G$27,0,10*ROW('Water Data'!G121))="","",OFFSET('Water Data'!$G$27,0,10*ROW('Water Data'!G121)))</f>
        <v/>
      </c>
      <c r="CC127" s="379" t="str">
        <f ca="1">+IF(OFFSET('Water Data'!$G$28,0,10*ROW('Water Data'!G121))="","",OFFSET('Water Data'!$G$28,0,10*ROW('Water Data'!G121)))</f>
        <v/>
      </c>
      <c r="CD127" s="379" t="str">
        <f ca="1">+IF(OFFSET('Water Data'!$G$29,0,10*ROW('Water Data'!G121))="","",OFFSET('Water Data'!$G$29,0,10*ROW('Water Data'!G121)))</f>
        <v/>
      </c>
      <c r="CE127" s="379" t="str">
        <f ca="1">+IF(OFFSET('Water Data'!$H$27,0,10*ROW('Water Data'!H121))="","",OFFSET('Water Data'!$H$27,0,10*ROW('Water Data'!H121)))</f>
        <v/>
      </c>
      <c r="CF127" s="379" t="str">
        <f ca="1">+IF(OFFSET('Water Data'!$H$28,0,10*ROW('Water Data'!H121))="","",OFFSET('Water Data'!$H$28,0,10*ROW('Water Data'!H121)))</f>
        <v/>
      </c>
      <c r="CG127" s="379" t="str">
        <f ca="1">+IF(OFFSET('Water Data'!$H$29,0,10*ROW('Water Data'!H121))="","",OFFSET('Water Data'!$H$29,0,10*ROW('Water Data'!H121)))</f>
        <v/>
      </c>
      <c r="CH127" s="379" t="str">
        <f ca="1">+IF(OFFSET('Water Data'!$I$27,0,10*ROW('Water Data'!I121))="","",OFFSET('Water Data'!$I$27,0,10*ROW('Water Data'!I121)))</f>
        <v/>
      </c>
      <c r="CI127" s="379" t="str">
        <f ca="1">+IF(OFFSET('Water Data'!$I$28,0,10*ROW('Water Data'!I121))="","",OFFSET('Water Data'!$I$28,0,10*ROW('Water Data'!I121)))</f>
        <v/>
      </c>
      <c r="CJ127" s="379" t="str">
        <f ca="1">+IF(OFFSET('Water Data'!$I$29,0,10*ROW('Water Data'!I121))="","",OFFSET('Water Data'!$I$29,0,10*ROW('Water Data'!I121)))</f>
        <v/>
      </c>
      <c r="CK127" s="379" t="str">
        <f ca="1">+IF(OFFSET('Sanitation Data'!$D$28,0,10*ROW('Sanitation Data'!D121))="","",OFFSET('Sanitation Data'!$D$28,0,10*ROW('Sanitation Data'!D121)))</f>
        <v/>
      </c>
      <c r="CL127" s="379" t="str">
        <f ca="1">+IF(OFFSET('Sanitation Data'!$D$29,0,10*ROW('Sanitation Data'!D121))="","",OFFSET('Sanitation Data'!$D$29,0,10*ROW('Sanitation Data'!D121)))</f>
        <v/>
      </c>
      <c r="CM127" s="379" t="str">
        <f ca="1">+IF(OFFSET('Sanitation Data'!$D$30,0,10*ROW('Sanitation Data'!D121))="","",OFFSET('Sanitation Data'!$D$30,0,10*ROW('Sanitation Data'!D121)))</f>
        <v/>
      </c>
      <c r="CN127" s="379" t="str">
        <f ca="1">+IF(OFFSET('Sanitation Data'!$D$31,0,10*ROW('Sanitation Data'!D121))="","",OFFSET('Sanitation Data'!$D$31,0,10*ROW('Sanitation Data'!D121)))</f>
        <v/>
      </c>
      <c r="CO127" s="379" t="str">
        <f ca="1">+IF(OFFSET('Sanitation Data'!$D$32,0,10*ROW('Sanitation Data'!D121))="","",OFFSET('Sanitation Data'!$D$32,0,10*ROW('Sanitation Data'!D121)))</f>
        <v/>
      </c>
      <c r="CP127" s="379" t="str">
        <f ca="1">+IF(OFFSET('Sanitation Data'!$E$28,0,10*ROW('Sanitation Data'!E121))="","",OFFSET('Sanitation Data'!$E$28,0,10*ROW('Sanitation Data'!E121)))</f>
        <v/>
      </c>
      <c r="CQ127" s="379" t="str">
        <f ca="1">+IF(OFFSET('Sanitation Data'!$E$29,0,10*ROW('Sanitation Data'!E121))="","",OFFSET('Sanitation Data'!$E$29,0,10*ROW('Sanitation Data'!E121)))</f>
        <v/>
      </c>
      <c r="CR127" s="379" t="str">
        <f ca="1">+IF(OFFSET('Sanitation Data'!$E$30,0,10*ROW('Sanitation Data'!E121))="","",OFFSET('Sanitation Data'!$E$30,0,10*ROW('Sanitation Data'!E121)))</f>
        <v/>
      </c>
      <c r="CS127" s="379" t="str">
        <f ca="1">+IF(OFFSET('Sanitation Data'!$E$31,0,10*ROW('Sanitation Data'!E121))="","",OFFSET('Sanitation Data'!$E$31,0,10*ROW('Sanitation Data'!E121)))</f>
        <v/>
      </c>
      <c r="CT127" s="379" t="str">
        <f ca="1">+IF(OFFSET('Sanitation Data'!$E$32,0,10*ROW('Sanitation Data'!E121))="","",OFFSET('Sanitation Data'!$E$32,0,10*ROW('Sanitation Data'!E121)))</f>
        <v/>
      </c>
      <c r="CU127" s="379" t="str">
        <f ca="1">+IF(OFFSET('Sanitation Data'!$F$28,0,10*ROW('Sanitation Data'!F121))="","",OFFSET('Sanitation Data'!$F$28,0,10*ROW('Sanitation Data'!F121)))</f>
        <v/>
      </c>
      <c r="CV127" s="379" t="str">
        <f ca="1">+IF(OFFSET('Sanitation Data'!$F$29,0,10*ROW('Sanitation Data'!F121))="","",OFFSET('Sanitation Data'!$F$29,0,10*ROW('Sanitation Data'!F121)))</f>
        <v/>
      </c>
      <c r="CW127" s="379" t="str">
        <f ca="1">+IF(OFFSET('Sanitation Data'!$F$30,0,10*ROW('Sanitation Data'!F121))="","",OFFSET('Sanitation Data'!$F$30,0,10*ROW('Sanitation Data'!F121)))</f>
        <v/>
      </c>
      <c r="CX127" s="379" t="str">
        <f ca="1">+IF(OFFSET('Sanitation Data'!$F$31,0,10*ROW('Sanitation Data'!F121))="","",OFFSET('Sanitation Data'!$F$31,0,10*ROW('Sanitation Data'!F121)))</f>
        <v/>
      </c>
      <c r="CY127" s="379" t="str">
        <f ca="1">+IF(OFFSET('Sanitation Data'!$F$32,0,10*ROW('Sanitation Data'!F121))="","",OFFSET('Sanitation Data'!$F$32,0,10*ROW('Sanitation Data'!F121)))</f>
        <v/>
      </c>
      <c r="CZ127" s="379" t="str">
        <f ca="1">+IF(OFFSET('Sanitation Data'!$G$28,0,10*ROW('Sanitation Data'!G121))="","",OFFSET('Sanitation Data'!$G$28,0,10*ROW('Sanitation Data'!G121)))</f>
        <v/>
      </c>
      <c r="DA127" s="379" t="str">
        <f ca="1">+IF(OFFSET('Sanitation Data'!$G$29,0,10*ROW('Sanitation Data'!G121))="","",OFFSET('Sanitation Data'!$G$29,0,10*ROW('Sanitation Data'!G121)))</f>
        <v/>
      </c>
      <c r="DB127" s="379" t="str">
        <f ca="1">+IF(OFFSET('Sanitation Data'!$G$30,0,10*ROW('Sanitation Data'!G121))="","",OFFSET('Sanitation Data'!$G$30,0,10*ROW('Sanitation Data'!G121)))</f>
        <v/>
      </c>
      <c r="DC127" s="379" t="str">
        <f ca="1">+IF(OFFSET('Sanitation Data'!$G$31,0,10*ROW('Sanitation Data'!G121))="","",OFFSET('Sanitation Data'!$G$31,0,10*ROW('Sanitation Data'!G121)))</f>
        <v/>
      </c>
      <c r="DD127" s="379" t="str">
        <f ca="1">+IF(OFFSET('Sanitation Data'!$G$32,0,10*ROW('Sanitation Data'!G121))="","",OFFSET('Sanitation Data'!$G$32,0,10*ROW('Sanitation Data'!G121)))</f>
        <v/>
      </c>
      <c r="DE127" s="379" t="str">
        <f ca="1">+IF(OFFSET('Sanitation Data'!$H$28,0,10*ROW('Sanitation Data'!H121))="","",OFFSET('Sanitation Data'!$H$28,0,10*ROW('Sanitation Data'!H121)))</f>
        <v/>
      </c>
      <c r="DF127" s="379" t="str">
        <f ca="1">+IF(OFFSET('Sanitation Data'!$H$29,0,10*ROW('Sanitation Data'!H121))="","",OFFSET('Sanitation Data'!$H$29,0,10*ROW('Sanitation Data'!H121)))</f>
        <v/>
      </c>
      <c r="DG127" s="379" t="str">
        <f ca="1">+IF(OFFSET('Sanitation Data'!$H$30,0,10*ROW('Sanitation Data'!H121))="","",OFFSET('Sanitation Data'!$H$30,0,10*ROW('Sanitation Data'!H121)))</f>
        <v/>
      </c>
      <c r="DH127" s="379" t="str">
        <f ca="1">+IF(OFFSET('Sanitation Data'!$H$31,0,10*ROW('Sanitation Data'!H121))="","",OFFSET('Sanitation Data'!$H$31,0,10*ROW('Sanitation Data'!H121)))</f>
        <v/>
      </c>
      <c r="DI127" s="379" t="str">
        <f ca="1">+IF(OFFSET('Sanitation Data'!$H$32,0,10*ROW('Sanitation Data'!H121))="","",OFFSET('Sanitation Data'!$H$32,0,10*ROW('Sanitation Data'!H121)))</f>
        <v/>
      </c>
      <c r="DJ127" s="379" t="str">
        <f ca="1">+IF(OFFSET('Sanitation Data'!$I$28,0,10*ROW('Sanitation Data'!I121))="","",OFFSET('Sanitation Data'!$I$28,0,10*ROW('Sanitation Data'!I121)))</f>
        <v/>
      </c>
      <c r="DK127" s="379" t="str">
        <f ca="1">+IF(OFFSET('Sanitation Data'!$I$29,0,10*ROW('Sanitation Data'!I121))="","",OFFSET('Sanitation Data'!$I$29,0,10*ROW('Sanitation Data'!I121)))</f>
        <v/>
      </c>
      <c r="DL127" s="379" t="str">
        <f ca="1">+IF(OFFSET('Sanitation Data'!$I$30,0,10*ROW('Sanitation Data'!I121))="","",OFFSET('Sanitation Data'!$I$30,0,10*ROW('Sanitation Data'!I121)))</f>
        <v/>
      </c>
      <c r="DM127" s="379" t="str">
        <f ca="1">+IF(OFFSET('Sanitation Data'!$I$31,0,10*ROW('Sanitation Data'!I121))="","",OFFSET('Sanitation Data'!$I$31,0,10*ROW('Sanitation Data'!I121)))</f>
        <v/>
      </c>
      <c r="DN127" s="379" t="str">
        <f ca="1">+IF(OFFSET('Sanitation Data'!$I$32,0,10*ROW('Sanitation Data'!I121))="","",OFFSET('Sanitation Data'!$I$32,0,10*ROW('Sanitation Data'!I121)))</f>
        <v/>
      </c>
      <c r="DO127" s="379" t="str">
        <f ca="1">+IF(OFFSET('Hygiene Data'!$D$11,0,10*ROW('Hygiene Data'!D121))="","",OFFSET('Hygiene Data'!$D$11,0,10*ROW('Hygiene Data'!D121)))</f>
        <v/>
      </c>
      <c r="DP127" s="379" t="str">
        <f ca="1">+IF(OFFSET('Hygiene Data'!$D$12,0,10*ROW('Hygiene Data'!D121))="","",OFFSET('Hygiene Data'!$D$12,0,10*ROW('Hygiene Data'!D121)))</f>
        <v/>
      </c>
      <c r="DQ127" s="379" t="str">
        <f ca="1">+IF(OFFSET('Hygiene Data'!$D$13,0,10*ROW('Hygiene Data'!D121))="","",OFFSET('Hygiene Data'!$D$13,0,10*ROW('Hygiene Data'!D121)))</f>
        <v/>
      </c>
      <c r="DR127" s="379" t="str">
        <f ca="1">+IF(OFFSET('Hygiene Data'!$E$11,0,10*ROW('Hygiene Data'!E121))="","",OFFSET('Hygiene Data'!$E$11,0,10*ROW('Hygiene Data'!E121)))</f>
        <v/>
      </c>
      <c r="DS127" s="379" t="str">
        <f ca="1">+IF(OFFSET('Hygiene Data'!$E$12,0,10*ROW('Hygiene Data'!E121))="","",OFFSET('Hygiene Data'!$E$12,0,10*ROW('Hygiene Data'!E121)))</f>
        <v/>
      </c>
      <c r="DT127" s="379" t="str">
        <f ca="1">+IF(OFFSET('Hygiene Data'!$E$13,0,10*ROW('Hygiene Data'!E121))="","",OFFSET('Hygiene Data'!$E$13,0,10*ROW('Hygiene Data'!E121)))</f>
        <v/>
      </c>
      <c r="DU127" s="379" t="str">
        <f ca="1">+IF(OFFSET('Hygiene Data'!$F$11,0,10*ROW('Hygiene Data'!F121))="","",OFFSET('Hygiene Data'!$F$11,0,10*ROW('Hygiene Data'!F121)))</f>
        <v/>
      </c>
      <c r="DV127" s="379" t="str">
        <f ca="1">+IF(OFFSET('Hygiene Data'!$F$12,0,10*ROW('Hygiene Data'!F121))="","",OFFSET('Hygiene Data'!$F$12,0,10*ROW('Hygiene Data'!F121)))</f>
        <v/>
      </c>
      <c r="DW127" s="379" t="str">
        <f ca="1">+IF(OFFSET('Hygiene Data'!$F$13,0,10*ROW('Hygiene Data'!F121))="","",OFFSET('Hygiene Data'!$F$13,0,10*ROW('Hygiene Data'!F121)))</f>
        <v/>
      </c>
      <c r="DX127" s="379" t="str">
        <f ca="1">+IF(OFFSET('Hygiene Data'!$G$11,0,10*ROW('Hygiene Data'!G121))="","",OFFSET('Hygiene Data'!$G$11,0,10*ROW('Hygiene Data'!G121)))</f>
        <v/>
      </c>
      <c r="DY127" s="379" t="str">
        <f ca="1">+IF(OFFSET('Hygiene Data'!$G$12,0,10*ROW('Hygiene Data'!G121))="","",OFFSET('Hygiene Data'!$G$12,0,10*ROW('Hygiene Data'!G121)))</f>
        <v/>
      </c>
      <c r="DZ127" s="379" t="str">
        <f ca="1">+IF(OFFSET('Hygiene Data'!$G$13,0,10*ROW('Hygiene Data'!G121))="","",OFFSET('Hygiene Data'!$G$13,0,10*ROW('Hygiene Data'!G121)))</f>
        <v/>
      </c>
      <c r="EA127" s="379" t="str">
        <f ca="1">+IF(OFFSET('Hygiene Data'!$H$11,0,10*ROW('Hygiene Data'!H121))="","",OFFSET('Hygiene Data'!$H$11,0,10*ROW('Hygiene Data'!H121)))</f>
        <v/>
      </c>
      <c r="EB127" s="379" t="str">
        <f ca="1">+IF(OFFSET('Hygiene Data'!$H$12,0,10*ROW('Hygiene Data'!H121))="","",OFFSET('Hygiene Data'!$H$12,0,10*ROW('Hygiene Data'!H121)))</f>
        <v/>
      </c>
      <c r="EC127" s="379" t="str">
        <f ca="1">+IF(OFFSET('Hygiene Data'!$H$13,0,10*ROW('Hygiene Data'!H121))="","",OFFSET('Hygiene Data'!$H$13,0,10*ROW('Hygiene Data'!H121)))</f>
        <v/>
      </c>
      <c r="ED127" s="379" t="str">
        <f ca="1">+IF(OFFSET('Hygiene Data'!$I$11,0,10*ROW('Hygiene Data'!I121))="","",OFFSET('Hygiene Data'!$I$11,0,10*ROW('Hygiene Data'!I121)))</f>
        <v/>
      </c>
      <c r="EE127" s="379" t="str">
        <f ca="1">+IF(OFFSET('Hygiene Data'!$I$12,0,10*ROW('Hygiene Data'!I121))="","",OFFSET('Hygiene Data'!$I$12,0,10*ROW('Hygiene Data'!I121)))</f>
        <v/>
      </c>
      <c r="EF127" s="379" t="str">
        <f ca="1">+IF(OFFSET('Hygiene Data'!$I$13,0,10*ROW('Hygiene Data'!I121))="","",OFFSET('Hygiene Data'!$I$13,0,10*ROW('Hygiene Data'!I121)))</f>
        <v/>
      </c>
    </row>
    <row r="128" spans="1:136" x14ac:dyDescent="0.25">
      <c r="A128" s="488" t="str">
        <f ca="1">+IF(OFFSET('Water Data'!$B$2,0,10*ROW('Water Data'!E122))="","",OFFSET('Water Data'!$B$2,0,10*ROW('Water Data'!E122)))</f>
        <v/>
      </c>
      <c r="B128" s="48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5" t="str">
        <f t="shared" ca="1" si="1"/>
        <v/>
      </c>
      <c r="D128" s="51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9" t="str">
        <f ca="1">+IF(OFFSET('Water Data'!$D$27,0,10*ROW('Water Data'!D122))="","",OFFSET('Water Data'!$D$27,0,10*ROW('Water Data'!D122)))</f>
        <v/>
      </c>
      <c r="BT128" s="379" t="str">
        <f ca="1">+IF(OFFSET('Water Data'!$D$28,0,10*ROW('Water Data'!D122))="","",OFFSET('Water Data'!$D$28,0,10*ROW('Water Data'!D122)))</f>
        <v/>
      </c>
      <c r="BU128" s="379" t="str">
        <f ca="1">+IF(OFFSET('Water Data'!$D$29,0,10*ROW('Water Data'!D122))="","",OFFSET('Water Data'!$D$29,0,10*ROW('Water Data'!D122)))</f>
        <v/>
      </c>
      <c r="BV128" s="379" t="str">
        <f ca="1">+IF(OFFSET('Water Data'!$E$27,0,10*ROW('Water Data'!E122))="","",OFFSET('Water Data'!$E$27,0,10*ROW('Water Data'!E122)))</f>
        <v/>
      </c>
      <c r="BW128" s="379" t="str">
        <f ca="1">+IF(OFFSET('Water Data'!$E$28,0,10*ROW('Water Data'!E122))="","",OFFSET('Water Data'!$E$28,0,10*ROW('Water Data'!E122)))</f>
        <v/>
      </c>
      <c r="BX128" s="379" t="str">
        <f ca="1">+IF(OFFSET('Water Data'!$E$29,0,10*ROW('Water Data'!E122))="","",OFFSET('Water Data'!$E$29,0,10*ROW('Water Data'!E122)))</f>
        <v/>
      </c>
      <c r="BY128" s="379" t="str">
        <f ca="1">+IF(OFFSET('Water Data'!$F$27,0,10*ROW('Water Data'!F122))="","",OFFSET('Water Data'!$F$27,0,10*ROW('Water Data'!F122)))</f>
        <v/>
      </c>
      <c r="BZ128" s="379" t="str">
        <f ca="1">+IF(OFFSET('Water Data'!$F$28,0,10*ROW('Water Data'!F122))="","",OFFSET('Water Data'!$F$28,0,10*ROW('Water Data'!F122)))</f>
        <v/>
      </c>
      <c r="CA128" s="379" t="str">
        <f ca="1">+IF(OFFSET('Water Data'!$F$29,0,10*ROW('Water Data'!F122))="","",OFFSET('Water Data'!$F$29,0,10*ROW('Water Data'!F122)))</f>
        <v/>
      </c>
      <c r="CB128" s="379" t="str">
        <f ca="1">+IF(OFFSET('Water Data'!$G$27,0,10*ROW('Water Data'!G122))="","",OFFSET('Water Data'!$G$27,0,10*ROW('Water Data'!G122)))</f>
        <v/>
      </c>
      <c r="CC128" s="379" t="str">
        <f ca="1">+IF(OFFSET('Water Data'!$G$28,0,10*ROW('Water Data'!G122))="","",OFFSET('Water Data'!$G$28,0,10*ROW('Water Data'!G122)))</f>
        <v/>
      </c>
      <c r="CD128" s="379" t="str">
        <f ca="1">+IF(OFFSET('Water Data'!$G$29,0,10*ROW('Water Data'!G122))="","",OFFSET('Water Data'!$G$29,0,10*ROW('Water Data'!G122)))</f>
        <v/>
      </c>
      <c r="CE128" s="379" t="str">
        <f ca="1">+IF(OFFSET('Water Data'!$H$27,0,10*ROW('Water Data'!H122))="","",OFFSET('Water Data'!$H$27,0,10*ROW('Water Data'!H122)))</f>
        <v/>
      </c>
      <c r="CF128" s="379" t="str">
        <f ca="1">+IF(OFFSET('Water Data'!$H$28,0,10*ROW('Water Data'!H122))="","",OFFSET('Water Data'!$H$28,0,10*ROW('Water Data'!H122)))</f>
        <v/>
      </c>
      <c r="CG128" s="379" t="str">
        <f ca="1">+IF(OFFSET('Water Data'!$H$29,0,10*ROW('Water Data'!H122))="","",OFFSET('Water Data'!$H$29,0,10*ROW('Water Data'!H122)))</f>
        <v/>
      </c>
      <c r="CH128" s="379" t="str">
        <f ca="1">+IF(OFFSET('Water Data'!$I$27,0,10*ROW('Water Data'!I122))="","",OFFSET('Water Data'!$I$27,0,10*ROW('Water Data'!I122)))</f>
        <v/>
      </c>
      <c r="CI128" s="379" t="str">
        <f ca="1">+IF(OFFSET('Water Data'!$I$28,0,10*ROW('Water Data'!I122))="","",OFFSET('Water Data'!$I$28,0,10*ROW('Water Data'!I122)))</f>
        <v/>
      </c>
      <c r="CJ128" s="379" t="str">
        <f ca="1">+IF(OFFSET('Water Data'!$I$29,0,10*ROW('Water Data'!I122))="","",OFFSET('Water Data'!$I$29,0,10*ROW('Water Data'!I122)))</f>
        <v/>
      </c>
      <c r="CK128" s="379" t="str">
        <f ca="1">+IF(OFFSET('Sanitation Data'!$D$28,0,10*ROW('Sanitation Data'!D122))="","",OFFSET('Sanitation Data'!$D$28,0,10*ROW('Sanitation Data'!D122)))</f>
        <v/>
      </c>
      <c r="CL128" s="379" t="str">
        <f ca="1">+IF(OFFSET('Sanitation Data'!$D$29,0,10*ROW('Sanitation Data'!D122))="","",OFFSET('Sanitation Data'!$D$29,0,10*ROW('Sanitation Data'!D122)))</f>
        <v/>
      </c>
      <c r="CM128" s="379" t="str">
        <f ca="1">+IF(OFFSET('Sanitation Data'!$D$30,0,10*ROW('Sanitation Data'!D122))="","",OFFSET('Sanitation Data'!$D$30,0,10*ROW('Sanitation Data'!D122)))</f>
        <v/>
      </c>
      <c r="CN128" s="379" t="str">
        <f ca="1">+IF(OFFSET('Sanitation Data'!$D$31,0,10*ROW('Sanitation Data'!D122))="","",OFFSET('Sanitation Data'!$D$31,0,10*ROW('Sanitation Data'!D122)))</f>
        <v/>
      </c>
      <c r="CO128" s="379" t="str">
        <f ca="1">+IF(OFFSET('Sanitation Data'!$D$32,0,10*ROW('Sanitation Data'!D122))="","",OFFSET('Sanitation Data'!$D$32,0,10*ROW('Sanitation Data'!D122)))</f>
        <v/>
      </c>
      <c r="CP128" s="379" t="str">
        <f ca="1">+IF(OFFSET('Sanitation Data'!$E$28,0,10*ROW('Sanitation Data'!E122))="","",OFFSET('Sanitation Data'!$E$28,0,10*ROW('Sanitation Data'!E122)))</f>
        <v/>
      </c>
      <c r="CQ128" s="379" t="str">
        <f ca="1">+IF(OFFSET('Sanitation Data'!$E$29,0,10*ROW('Sanitation Data'!E122))="","",OFFSET('Sanitation Data'!$E$29,0,10*ROW('Sanitation Data'!E122)))</f>
        <v/>
      </c>
      <c r="CR128" s="379" t="str">
        <f ca="1">+IF(OFFSET('Sanitation Data'!$E$30,0,10*ROW('Sanitation Data'!E122))="","",OFFSET('Sanitation Data'!$E$30,0,10*ROW('Sanitation Data'!E122)))</f>
        <v/>
      </c>
      <c r="CS128" s="379" t="str">
        <f ca="1">+IF(OFFSET('Sanitation Data'!$E$31,0,10*ROW('Sanitation Data'!E122))="","",OFFSET('Sanitation Data'!$E$31,0,10*ROW('Sanitation Data'!E122)))</f>
        <v/>
      </c>
      <c r="CT128" s="379" t="str">
        <f ca="1">+IF(OFFSET('Sanitation Data'!$E$32,0,10*ROW('Sanitation Data'!E122))="","",OFFSET('Sanitation Data'!$E$32,0,10*ROW('Sanitation Data'!E122)))</f>
        <v/>
      </c>
      <c r="CU128" s="379" t="str">
        <f ca="1">+IF(OFFSET('Sanitation Data'!$F$28,0,10*ROW('Sanitation Data'!F122))="","",OFFSET('Sanitation Data'!$F$28,0,10*ROW('Sanitation Data'!F122)))</f>
        <v/>
      </c>
      <c r="CV128" s="379" t="str">
        <f ca="1">+IF(OFFSET('Sanitation Data'!$F$29,0,10*ROW('Sanitation Data'!F122))="","",OFFSET('Sanitation Data'!$F$29,0,10*ROW('Sanitation Data'!F122)))</f>
        <v/>
      </c>
      <c r="CW128" s="379" t="str">
        <f ca="1">+IF(OFFSET('Sanitation Data'!$F$30,0,10*ROW('Sanitation Data'!F122))="","",OFFSET('Sanitation Data'!$F$30,0,10*ROW('Sanitation Data'!F122)))</f>
        <v/>
      </c>
      <c r="CX128" s="379" t="str">
        <f ca="1">+IF(OFFSET('Sanitation Data'!$F$31,0,10*ROW('Sanitation Data'!F122))="","",OFFSET('Sanitation Data'!$F$31,0,10*ROW('Sanitation Data'!F122)))</f>
        <v/>
      </c>
      <c r="CY128" s="379" t="str">
        <f ca="1">+IF(OFFSET('Sanitation Data'!$F$32,0,10*ROW('Sanitation Data'!F122))="","",OFFSET('Sanitation Data'!$F$32,0,10*ROW('Sanitation Data'!F122)))</f>
        <v/>
      </c>
      <c r="CZ128" s="379" t="str">
        <f ca="1">+IF(OFFSET('Sanitation Data'!$G$28,0,10*ROW('Sanitation Data'!G122))="","",OFFSET('Sanitation Data'!$G$28,0,10*ROW('Sanitation Data'!G122)))</f>
        <v/>
      </c>
      <c r="DA128" s="379" t="str">
        <f ca="1">+IF(OFFSET('Sanitation Data'!$G$29,0,10*ROW('Sanitation Data'!G122))="","",OFFSET('Sanitation Data'!$G$29,0,10*ROW('Sanitation Data'!G122)))</f>
        <v/>
      </c>
      <c r="DB128" s="379" t="str">
        <f ca="1">+IF(OFFSET('Sanitation Data'!$G$30,0,10*ROW('Sanitation Data'!G122))="","",OFFSET('Sanitation Data'!$G$30,0,10*ROW('Sanitation Data'!G122)))</f>
        <v/>
      </c>
      <c r="DC128" s="379" t="str">
        <f ca="1">+IF(OFFSET('Sanitation Data'!$G$31,0,10*ROW('Sanitation Data'!G122))="","",OFFSET('Sanitation Data'!$G$31,0,10*ROW('Sanitation Data'!G122)))</f>
        <v/>
      </c>
      <c r="DD128" s="379" t="str">
        <f ca="1">+IF(OFFSET('Sanitation Data'!$G$32,0,10*ROW('Sanitation Data'!G122))="","",OFFSET('Sanitation Data'!$G$32,0,10*ROW('Sanitation Data'!G122)))</f>
        <v/>
      </c>
      <c r="DE128" s="379" t="str">
        <f ca="1">+IF(OFFSET('Sanitation Data'!$H$28,0,10*ROW('Sanitation Data'!H122))="","",OFFSET('Sanitation Data'!$H$28,0,10*ROW('Sanitation Data'!H122)))</f>
        <v/>
      </c>
      <c r="DF128" s="379" t="str">
        <f ca="1">+IF(OFFSET('Sanitation Data'!$H$29,0,10*ROW('Sanitation Data'!H122))="","",OFFSET('Sanitation Data'!$H$29,0,10*ROW('Sanitation Data'!H122)))</f>
        <v/>
      </c>
      <c r="DG128" s="379" t="str">
        <f ca="1">+IF(OFFSET('Sanitation Data'!$H$30,0,10*ROW('Sanitation Data'!H122))="","",OFFSET('Sanitation Data'!$H$30,0,10*ROW('Sanitation Data'!H122)))</f>
        <v/>
      </c>
      <c r="DH128" s="379" t="str">
        <f ca="1">+IF(OFFSET('Sanitation Data'!$H$31,0,10*ROW('Sanitation Data'!H122))="","",OFFSET('Sanitation Data'!$H$31,0,10*ROW('Sanitation Data'!H122)))</f>
        <v/>
      </c>
      <c r="DI128" s="379" t="str">
        <f ca="1">+IF(OFFSET('Sanitation Data'!$H$32,0,10*ROW('Sanitation Data'!H122))="","",OFFSET('Sanitation Data'!$H$32,0,10*ROW('Sanitation Data'!H122)))</f>
        <v/>
      </c>
      <c r="DJ128" s="379" t="str">
        <f ca="1">+IF(OFFSET('Sanitation Data'!$I$28,0,10*ROW('Sanitation Data'!I122))="","",OFFSET('Sanitation Data'!$I$28,0,10*ROW('Sanitation Data'!I122)))</f>
        <v/>
      </c>
      <c r="DK128" s="379" t="str">
        <f ca="1">+IF(OFFSET('Sanitation Data'!$I$29,0,10*ROW('Sanitation Data'!I122))="","",OFFSET('Sanitation Data'!$I$29,0,10*ROW('Sanitation Data'!I122)))</f>
        <v/>
      </c>
      <c r="DL128" s="379" t="str">
        <f ca="1">+IF(OFFSET('Sanitation Data'!$I$30,0,10*ROW('Sanitation Data'!I122))="","",OFFSET('Sanitation Data'!$I$30,0,10*ROW('Sanitation Data'!I122)))</f>
        <v/>
      </c>
      <c r="DM128" s="379" t="str">
        <f ca="1">+IF(OFFSET('Sanitation Data'!$I$31,0,10*ROW('Sanitation Data'!I122))="","",OFFSET('Sanitation Data'!$I$31,0,10*ROW('Sanitation Data'!I122)))</f>
        <v/>
      </c>
      <c r="DN128" s="379" t="str">
        <f ca="1">+IF(OFFSET('Sanitation Data'!$I$32,0,10*ROW('Sanitation Data'!I122))="","",OFFSET('Sanitation Data'!$I$32,0,10*ROW('Sanitation Data'!I122)))</f>
        <v/>
      </c>
      <c r="DO128" s="379" t="str">
        <f ca="1">+IF(OFFSET('Hygiene Data'!$D$11,0,10*ROW('Hygiene Data'!D122))="","",OFFSET('Hygiene Data'!$D$11,0,10*ROW('Hygiene Data'!D122)))</f>
        <v/>
      </c>
      <c r="DP128" s="379" t="str">
        <f ca="1">+IF(OFFSET('Hygiene Data'!$D$12,0,10*ROW('Hygiene Data'!D122))="","",OFFSET('Hygiene Data'!$D$12,0,10*ROW('Hygiene Data'!D122)))</f>
        <v/>
      </c>
      <c r="DQ128" s="379" t="str">
        <f ca="1">+IF(OFFSET('Hygiene Data'!$D$13,0,10*ROW('Hygiene Data'!D122))="","",OFFSET('Hygiene Data'!$D$13,0,10*ROW('Hygiene Data'!D122)))</f>
        <v/>
      </c>
      <c r="DR128" s="379" t="str">
        <f ca="1">+IF(OFFSET('Hygiene Data'!$E$11,0,10*ROW('Hygiene Data'!E122))="","",OFFSET('Hygiene Data'!$E$11,0,10*ROW('Hygiene Data'!E122)))</f>
        <v/>
      </c>
      <c r="DS128" s="379" t="str">
        <f ca="1">+IF(OFFSET('Hygiene Data'!$E$12,0,10*ROW('Hygiene Data'!E122))="","",OFFSET('Hygiene Data'!$E$12,0,10*ROW('Hygiene Data'!E122)))</f>
        <v/>
      </c>
      <c r="DT128" s="379" t="str">
        <f ca="1">+IF(OFFSET('Hygiene Data'!$E$13,0,10*ROW('Hygiene Data'!E122))="","",OFFSET('Hygiene Data'!$E$13,0,10*ROW('Hygiene Data'!E122)))</f>
        <v/>
      </c>
      <c r="DU128" s="379" t="str">
        <f ca="1">+IF(OFFSET('Hygiene Data'!$F$11,0,10*ROW('Hygiene Data'!F122))="","",OFFSET('Hygiene Data'!$F$11,0,10*ROW('Hygiene Data'!F122)))</f>
        <v/>
      </c>
      <c r="DV128" s="379" t="str">
        <f ca="1">+IF(OFFSET('Hygiene Data'!$F$12,0,10*ROW('Hygiene Data'!F122))="","",OFFSET('Hygiene Data'!$F$12,0,10*ROW('Hygiene Data'!F122)))</f>
        <v/>
      </c>
      <c r="DW128" s="379" t="str">
        <f ca="1">+IF(OFFSET('Hygiene Data'!$F$13,0,10*ROW('Hygiene Data'!F122))="","",OFFSET('Hygiene Data'!$F$13,0,10*ROW('Hygiene Data'!F122)))</f>
        <v/>
      </c>
      <c r="DX128" s="379" t="str">
        <f ca="1">+IF(OFFSET('Hygiene Data'!$G$11,0,10*ROW('Hygiene Data'!G122))="","",OFFSET('Hygiene Data'!$G$11,0,10*ROW('Hygiene Data'!G122)))</f>
        <v/>
      </c>
      <c r="DY128" s="379" t="str">
        <f ca="1">+IF(OFFSET('Hygiene Data'!$G$12,0,10*ROW('Hygiene Data'!G122))="","",OFFSET('Hygiene Data'!$G$12,0,10*ROW('Hygiene Data'!G122)))</f>
        <v/>
      </c>
      <c r="DZ128" s="379" t="str">
        <f ca="1">+IF(OFFSET('Hygiene Data'!$G$13,0,10*ROW('Hygiene Data'!G122))="","",OFFSET('Hygiene Data'!$G$13,0,10*ROW('Hygiene Data'!G122)))</f>
        <v/>
      </c>
      <c r="EA128" s="379" t="str">
        <f ca="1">+IF(OFFSET('Hygiene Data'!$H$11,0,10*ROW('Hygiene Data'!H122))="","",OFFSET('Hygiene Data'!$H$11,0,10*ROW('Hygiene Data'!H122)))</f>
        <v/>
      </c>
      <c r="EB128" s="379" t="str">
        <f ca="1">+IF(OFFSET('Hygiene Data'!$H$12,0,10*ROW('Hygiene Data'!H122))="","",OFFSET('Hygiene Data'!$H$12,0,10*ROW('Hygiene Data'!H122)))</f>
        <v/>
      </c>
      <c r="EC128" s="379" t="str">
        <f ca="1">+IF(OFFSET('Hygiene Data'!$H$13,0,10*ROW('Hygiene Data'!H122))="","",OFFSET('Hygiene Data'!$H$13,0,10*ROW('Hygiene Data'!H122)))</f>
        <v/>
      </c>
      <c r="ED128" s="379" t="str">
        <f ca="1">+IF(OFFSET('Hygiene Data'!$I$11,0,10*ROW('Hygiene Data'!I122))="","",OFFSET('Hygiene Data'!$I$11,0,10*ROW('Hygiene Data'!I122)))</f>
        <v/>
      </c>
      <c r="EE128" s="379" t="str">
        <f ca="1">+IF(OFFSET('Hygiene Data'!$I$12,0,10*ROW('Hygiene Data'!I122))="","",OFFSET('Hygiene Data'!$I$12,0,10*ROW('Hygiene Data'!I122)))</f>
        <v/>
      </c>
      <c r="EF128" s="379" t="str">
        <f ca="1">+IF(OFFSET('Hygiene Data'!$I$13,0,10*ROW('Hygiene Data'!I122))="","",OFFSET('Hygiene Data'!$I$13,0,10*ROW('Hygiene Data'!I122)))</f>
        <v/>
      </c>
    </row>
    <row r="129" spans="1:136" x14ac:dyDescent="0.25">
      <c r="A129" s="488" t="str">
        <f ca="1">+IF(OFFSET('Water Data'!$B$2,0,10*ROW('Water Data'!E123))="","",OFFSET('Water Data'!$B$2,0,10*ROW('Water Data'!E123)))</f>
        <v/>
      </c>
      <c r="B129" s="48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5" t="str">
        <f t="shared" ca="1" si="1"/>
        <v/>
      </c>
      <c r="D129" s="51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9" t="str">
        <f ca="1">+IF(OFFSET('Water Data'!$D$27,0,10*ROW('Water Data'!D123))="","",OFFSET('Water Data'!$D$27,0,10*ROW('Water Data'!D123)))</f>
        <v/>
      </c>
      <c r="BT129" s="379" t="str">
        <f ca="1">+IF(OFFSET('Water Data'!$D$28,0,10*ROW('Water Data'!D123))="","",OFFSET('Water Data'!$D$28,0,10*ROW('Water Data'!D123)))</f>
        <v/>
      </c>
      <c r="BU129" s="379" t="str">
        <f ca="1">+IF(OFFSET('Water Data'!$D$29,0,10*ROW('Water Data'!D123))="","",OFFSET('Water Data'!$D$29,0,10*ROW('Water Data'!D123)))</f>
        <v/>
      </c>
      <c r="BV129" s="379" t="str">
        <f ca="1">+IF(OFFSET('Water Data'!$E$27,0,10*ROW('Water Data'!E123))="","",OFFSET('Water Data'!$E$27,0,10*ROW('Water Data'!E123)))</f>
        <v/>
      </c>
      <c r="BW129" s="379" t="str">
        <f ca="1">+IF(OFFSET('Water Data'!$E$28,0,10*ROW('Water Data'!E123))="","",OFFSET('Water Data'!$E$28,0,10*ROW('Water Data'!E123)))</f>
        <v/>
      </c>
      <c r="BX129" s="379" t="str">
        <f ca="1">+IF(OFFSET('Water Data'!$E$29,0,10*ROW('Water Data'!E123))="","",OFFSET('Water Data'!$E$29,0,10*ROW('Water Data'!E123)))</f>
        <v/>
      </c>
      <c r="BY129" s="379" t="str">
        <f ca="1">+IF(OFFSET('Water Data'!$F$27,0,10*ROW('Water Data'!F123))="","",OFFSET('Water Data'!$F$27,0,10*ROW('Water Data'!F123)))</f>
        <v/>
      </c>
      <c r="BZ129" s="379" t="str">
        <f ca="1">+IF(OFFSET('Water Data'!$F$28,0,10*ROW('Water Data'!F123))="","",OFFSET('Water Data'!$F$28,0,10*ROW('Water Data'!F123)))</f>
        <v/>
      </c>
      <c r="CA129" s="379" t="str">
        <f ca="1">+IF(OFFSET('Water Data'!$F$29,0,10*ROW('Water Data'!F123))="","",OFFSET('Water Data'!$F$29,0,10*ROW('Water Data'!F123)))</f>
        <v/>
      </c>
      <c r="CB129" s="379" t="str">
        <f ca="1">+IF(OFFSET('Water Data'!$G$27,0,10*ROW('Water Data'!G123))="","",OFFSET('Water Data'!$G$27,0,10*ROW('Water Data'!G123)))</f>
        <v/>
      </c>
      <c r="CC129" s="379" t="str">
        <f ca="1">+IF(OFFSET('Water Data'!$G$28,0,10*ROW('Water Data'!G123))="","",OFFSET('Water Data'!$G$28,0,10*ROW('Water Data'!G123)))</f>
        <v/>
      </c>
      <c r="CD129" s="379" t="str">
        <f ca="1">+IF(OFFSET('Water Data'!$G$29,0,10*ROW('Water Data'!G123))="","",OFFSET('Water Data'!$G$29,0,10*ROW('Water Data'!G123)))</f>
        <v/>
      </c>
      <c r="CE129" s="379" t="str">
        <f ca="1">+IF(OFFSET('Water Data'!$H$27,0,10*ROW('Water Data'!H123))="","",OFFSET('Water Data'!$H$27,0,10*ROW('Water Data'!H123)))</f>
        <v/>
      </c>
      <c r="CF129" s="379" t="str">
        <f ca="1">+IF(OFFSET('Water Data'!$H$28,0,10*ROW('Water Data'!H123))="","",OFFSET('Water Data'!$H$28,0,10*ROW('Water Data'!H123)))</f>
        <v/>
      </c>
      <c r="CG129" s="379" t="str">
        <f ca="1">+IF(OFFSET('Water Data'!$H$29,0,10*ROW('Water Data'!H123))="","",OFFSET('Water Data'!$H$29,0,10*ROW('Water Data'!H123)))</f>
        <v/>
      </c>
      <c r="CH129" s="379" t="str">
        <f ca="1">+IF(OFFSET('Water Data'!$I$27,0,10*ROW('Water Data'!I123))="","",OFFSET('Water Data'!$I$27,0,10*ROW('Water Data'!I123)))</f>
        <v/>
      </c>
      <c r="CI129" s="379" t="str">
        <f ca="1">+IF(OFFSET('Water Data'!$I$28,0,10*ROW('Water Data'!I123))="","",OFFSET('Water Data'!$I$28,0,10*ROW('Water Data'!I123)))</f>
        <v/>
      </c>
      <c r="CJ129" s="379" t="str">
        <f ca="1">+IF(OFFSET('Water Data'!$I$29,0,10*ROW('Water Data'!I123))="","",OFFSET('Water Data'!$I$29,0,10*ROW('Water Data'!I123)))</f>
        <v/>
      </c>
      <c r="CK129" s="379" t="str">
        <f ca="1">+IF(OFFSET('Sanitation Data'!$D$28,0,10*ROW('Sanitation Data'!D123))="","",OFFSET('Sanitation Data'!$D$28,0,10*ROW('Sanitation Data'!D123)))</f>
        <v/>
      </c>
      <c r="CL129" s="379" t="str">
        <f ca="1">+IF(OFFSET('Sanitation Data'!$D$29,0,10*ROW('Sanitation Data'!D123))="","",OFFSET('Sanitation Data'!$D$29,0,10*ROW('Sanitation Data'!D123)))</f>
        <v/>
      </c>
      <c r="CM129" s="379" t="str">
        <f ca="1">+IF(OFFSET('Sanitation Data'!$D$30,0,10*ROW('Sanitation Data'!D123))="","",OFFSET('Sanitation Data'!$D$30,0,10*ROW('Sanitation Data'!D123)))</f>
        <v/>
      </c>
      <c r="CN129" s="379" t="str">
        <f ca="1">+IF(OFFSET('Sanitation Data'!$D$31,0,10*ROW('Sanitation Data'!D123))="","",OFFSET('Sanitation Data'!$D$31,0,10*ROW('Sanitation Data'!D123)))</f>
        <v/>
      </c>
      <c r="CO129" s="379" t="str">
        <f ca="1">+IF(OFFSET('Sanitation Data'!$D$32,0,10*ROW('Sanitation Data'!D123))="","",OFFSET('Sanitation Data'!$D$32,0,10*ROW('Sanitation Data'!D123)))</f>
        <v/>
      </c>
      <c r="CP129" s="379" t="str">
        <f ca="1">+IF(OFFSET('Sanitation Data'!$E$28,0,10*ROW('Sanitation Data'!E123))="","",OFFSET('Sanitation Data'!$E$28,0,10*ROW('Sanitation Data'!E123)))</f>
        <v/>
      </c>
      <c r="CQ129" s="379" t="str">
        <f ca="1">+IF(OFFSET('Sanitation Data'!$E$29,0,10*ROW('Sanitation Data'!E123))="","",OFFSET('Sanitation Data'!$E$29,0,10*ROW('Sanitation Data'!E123)))</f>
        <v/>
      </c>
      <c r="CR129" s="379" t="str">
        <f ca="1">+IF(OFFSET('Sanitation Data'!$E$30,0,10*ROW('Sanitation Data'!E123))="","",OFFSET('Sanitation Data'!$E$30,0,10*ROW('Sanitation Data'!E123)))</f>
        <v/>
      </c>
      <c r="CS129" s="379" t="str">
        <f ca="1">+IF(OFFSET('Sanitation Data'!$E$31,0,10*ROW('Sanitation Data'!E123))="","",OFFSET('Sanitation Data'!$E$31,0,10*ROW('Sanitation Data'!E123)))</f>
        <v/>
      </c>
      <c r="CT129" s="379" t="str">
        <f ca="1">+IF(OFFSET('Sanitation Data'!$E$32,0,10*ROW('Sanitation Data'!E123))="","",OFFSET('Sanitation Data'!$E$32,0,10*ROW('Sanitation Data'!E123)))</f>
        <v/>
      </c>
      <c r="CU129" s="379" t="str">
        <f ca="1">+IF(OFFSET('Sanitation Data'!$F$28,0,10*ROW('Sanitation Data'!F123))="","",OFFSET('Sanitation Data'!$F$28,0,10*ROW('Sanitation Data'!F123)))</f>
        <v/>
      </c>
      <c r="CV129" s="379" t="str">
        <f ca="1">+IF(OFFSET('Sanitation Data'!$F$29,0,10*ROW('Sanitation Data'!F123))="","",OFFSET('Sanitation Data'!$F$29,0,10*ROW('Sanitation Data'!F123)))</f>
        <v/>
      </c>
      <c r="CW129" s="379" t="str">
        <f ca="1">+IF(OFFSET('Sanitation Data'!$F$30,0,10*ROW('Sanitation Data'!F123))="","",OFFSET('Sanitation Data'!$F$30,0,10*ROW('Sanitation Data'!F123)))</f>
        <v/>
      </c>
      <c r="CX129" s="379" t="str">
        <f ca="1">+IF(OFFSET('Sanitation Data'!$F$31,0,10*ROW('Sanitation Data'!F123))="","",OFFSET('Sanitation Data'!$F$31,0,10*ROW('Sanitation Data'!F123)))</f>
        <v/>
      </c>
      <c r="CY129" s="379" t="str">
        <f ca="1">+IF(OFFSET('Sanitation Data'!$F$32,0,10*ROW('Sanitation Data'!F123))="","",OFFSET('Sanitation Data'!$F$32,0,10*ROW('Sanitation Data'!F123)))</f>
        <v/>
      </c>
      <c r="CZ129" s="379" t="str">
        <f ca="1">+IF(OFFSET('Sanitation Data'!$G$28,0,10*ROW('Sanitation Data'!G123))="","",OFFSET('Sanitation Data'!$G$28,0,10*ROW('Sanitation Data'!G123)))</f>
        <v/>
      </c>
      <c r="DA129" s="379" t="str">
        <f ca="1">+IF(OFFSET('Sanitation Data'!$G$29,0,10*ROW('Sanitation Data'!G123))="","",OFFSET('Sanitation Data'!$G$29,0,10*ROW('Sanitation Data'!G123)))</f>
        <v/>
      </c>
      <c r="DB129" s="379" t="str">
        <f ca="1">+IF(OFFSET('Sanitation Data'!$G$30,0,10*ROW('Sanitation Data'!G123))="","",OFFSET('Sanitation Data'!$G$30,0,10*ROW('Sanitation Data'!G123)))</f>
        <v/>
      </c>
      <c r="DC129" s="379" t="str">
        <f ca="1">+IF(OFFSET('Sanitation Data'!$G$31,0,10*ROW('Sanitation Data'!G123))="","",OFFSET('Sanitation Data'!$G$31,0,10*ROW('Sanitation Data'!G123)))</f>
        <v/>
      </c>
      <c r="DD129" s="379" t="str">
        <f ca="1">+IF(OFFSET('Sanitation Data'!$G$32,0,10*ROW('Sanitation Data'!G123))="","",OFFSET('Sanitation Data'!$G$32,0,10*ROW('Sanitation Data'!G123)))</f>
        <v/>
      </c>
      <c r="DE129" s="379" t="str">
        <f ca="1">+IF(OFFSET('Sanitation Data'!$H$28,0,10*ROW('Sanitation Data'!H123))="","",OFFSET('Sanitation Data'!$H$28,0,10*ROW('Sanitation Data'!H123)))</f>
        <v/>
      </c>
      <c r="DF129" s="379" t="str">
        <f ca="1">+IF(OFFSET('Sanitation Data'!$H$29,0,10*ROW('Sanitation Data'!H123))="","",OFFSET('Sanitation Data'!$H$29,0,10*ROW('Sanitation Data'!H123)))</f>
        <v/>
      </c>
      <c r="DG129" s="379" t="str">
        <f ca="1">+IF(OFFSET('Sanitation Data'!$H$30,0,10*ROW('Sanitation Data'!H123))="","",OFFSET('Sanitation Data'!$H$30,0,10*ROW('Sanitation Data'!H123)))</f>
        <v/>
      </c>
      <c r="DH129" s="379" t="str">
        <f ca="1">+IF(OFFSET('Sanitation Data'!$H$31,0,10*ROW('Sanitation Data'!H123))="","",OFFSET('Sanitation Data'!$H$31,0,10*ROW('Sanitation Data'!H123)))</f>
        <v/>
      </c>
      <c r="DI129" s="379" t="str">
        <f ca="1">+IF(OFFSET('Sanitation Data'!$H$32,0,10*ROW('Sanitation Data'!H123))="","",OFFSET('Sanitation Data'!$H$32,0,10*ROW('Sanitation Data'!H123)))</f>
        <v/>
      </c>
      <c r="DJ129" s="379" t="str">
        <f ca="1">+IF(OFFSET('Sanitation Data'!$I$28,0,10*ROW('Sanitation Data'!I123))="","",OFFSET('Sanitation Data'!$I$28,0,10*ROW('Sanitation Data'!I123)))</f>
        <v/>
      </c>
      <c r="DK129" s="379" t="str">
        <f ca="1">+IF(OFFSET('Sanitation Data'!$I$29,0,10*ROW('Sanitation Data'!I123))="","",OFFSET('Sanitation Data'!$I$29,0,10*ROW('Sanitation Data'!I123)))</f>
        <v/>
      </c>
      <c r="DL129" s="379" t="str">
        <f ca="1">+IF(OFFSET('Sanitation Data'!$I$30,0,10*ROW('Sanitation Data'!I123))="","",OFFSET('Sanitation Data'!$I$30,0,10*ROW('Sanitation Data'!I123)))</f>
        <v/>
      </c>
      <c r="DM129" s="379" t="str">
        <f ca="1">+IF(OFFSET('Sanitation Data'!$I$31,0,10*ROW('Sanitation Data'!I123))="","",OFFSET('Sanitation Data'!$I$31,0,10*ROW('Sanitation Data'!I123)))</f>
        <v/>
      </c>
      <c r="DN129" s="379" t="str">
        <f ca="1">+IF(OFFSET('Sanitation Data'!$I$32,0,10*ROW('Sanitation Data'!I123))="","",OFFSET('Sanitation Data'!$I$32,0,10*ROW('Sanitation Data'!I123)))</f>
        <v/>
      </c>
      <c r="DO129" s="379" t="str">
        <f ca="1">+IF(OFFSET('Hygiene Data'!$D$11,0,10*ROW('Hygiene Data'!D123))="","",OFFSET('Hygiene Data'!$D$11,0,10*ROW('Hygiene Data'!D123)))</f>
        <v/>
      </c>
      <c r="DP129" s="379" t="str">
        <f ca="1">+IF(OFFSET('Hygiene Data'!$D$12,0,10*ROW('Hygiene Data'!D123))="","",OFFSET('Hygiene Data'!$D$12,0,10*ROW('Hygiene Data'!D123)))</f>
        <v/>
      </c>
      <c r="DQ129" s="379" t="str">
        <f ca="1">+IF(OFFSET('Hygiene Data'!$D$13,0,10*ROW('Hygiene Data'!D123))="","",OFFSET('Hygiene Data'!$D$13,0,10*ROW('Hygiene Data'!D123)))</f>
        <v/>
      </c>
      <c r="DR129" s="379" t="str">
        <f ca="1">+IF(OFFSET('Hygiene Data'!$E$11,0,10*ROW('Hygiene Data'!E123))="","",OFFSET('Hygiene Data'!$E$11,0,10*ROW('Hygiene Data'!E123)))</f>
        <v/>
      </c>
      <c r="DS129" s="379" t="str">
        <f ca="1">+IF(OFFSET('Hygiene Data'!$E$12,0,10*ROW('Hygiene Data'!E123))="","",OFFSET('Hygiene Data'!$E$12,0,10*ROW('Hygiene Data'!E123)))</f>
        <v/>
      </c>
      <c r="DT129" s="379" t="str">
        <f ca="1">+IF(OFFSET('Hygiene Data'!$E$13,0,10*ROW('Hygiene Data'!E123))="","",OFFSET('Hygiene Data'!$E$13,0,10*ROW('Hygiene Data'!E123)))</f>
        <v/>
      </c>
      <c r="DU129" s="379" t="str">
        <f ca="1">+IF(OFFSET('Hygiene Data'!$F$11,0,10*ROW('Hygiene Data'!F123))="","",OFFSET('Hygiene Data'!$F$11,0,10*ROW('Hygiene Data'!F123)))</f>
        <v/>
      </c>
      <c r="DV129" s="379" t="str">
        <f ca="1">+IF(OFFSET('Hygiene Data'!$F$12,0,10*ROW('Hygiene Data'!F123))="","",OFFSET('Hygiene Data'!$F$12,0,10*ROW('Hygiene Data'!F123)))</f>
        <v/>
      </c>
      <c r="DW129" s="379" t="str">
        <f ca="1">+IF(OFFSET('Hygiene Data'!$F$13,0,10*ROW('Hygiene Data'!F123))="","",OFFSET('Hygiene Data'!$F$13,0,10*ROW('Hygiene Data'!F123)))</f>
        <v/>
      </c>
      <c r="DX129" s="379" t="str">
        <f ca="1">+IF(OFFSET('Hygiene Data'!$G$11,0,10*ROW('Hygiene Data'!G123))="","",OFFSET('Hygiene Data'!$G$11,0,10*ROW('Hygiene Data'!G123)))</f>
        <v/>
      </c>
      <c r="DY129" s="379" t="str">
        <f ca="1">+IF(OFFSET('Hygiene Data'!$G$12,0,10*ROW('Hygiene Data'!G123))="","",OFFSET('Hygiene Data'!$G$12,0,10*ROW('Hygiene Data'!G123)))</f>
        <v/>
      </c>
      <c r="DZ129" s="379" t="str">
        <f ca="1">+IF(OFFSET('Hygiene Data'!$G$13,0,10*ROW('Hygiene Data'!G123))="","",OFFSET('Hygiene Data'!$G$13,0,10*ROW('Hygiene Data'!G123)))</f>
        <v/>
      </c>
      <c r="EA129" s="379" t="str">
        <f ca="1">+IF(OFFSET('Hygiene Data'!$H$11,0,10*ROW('Hygiene Data'!H123))="","",OFFSET('Hygiene Data'!$H$11,0,10*ROW('Hygiene Data'!H123)))</f>
        <v/>
      </c>
      <c r="EB129" s="379" t="str">
        <f ca="1">+IF(OFFSET('Hygiene Data'!$H$12,0,10*ROW('Hygiene Data'!H123))="","",OFFSET('Hygiene Data'!$H$12,0,10*ROW('Hygiene Data'!H123)))</f>
        <v/>
      </c>
      <c r="EC129" s="379" t="str">
        <f ca="1">+IF(OFFSET('Hygiene Data'!$H$13,0,10*ROW('Hygiene Data'!H123))="","",OFFSET('Hygiene Data'!$H$13,0,10*ROW('Hygiene Data'!H123)))</f>
        <v/>
      </c>
      <c r="ED129" s="379" t="str">
        <f ca="1">+IF(OFFSET('Hygiene Data'!$I$11,0,10*ROW('Hygiene Data'!I123))="","",OFFSET('Hygiene Data'!$I$11,0,10*ROW('Hygiene Data'!I123)))</f>
        <v/>
      </c>
      <c r="EE129" s="379" t="str">
        <f ca="1">+IF(OFFSET('Hygiene Data'!$I$12,0,10*ROW('Hygiene Data'!I123))="","",OFFSET('Hygiene Data'!$I$12,0,10*ROW('Hygiene Data'!I123)))</f>
        <v/>
      </c>
      <c r="EF129" s="379" t="str">
        <f ca="1">+IF(OFFSET('Hygiene Data'!$I$13,0,10*ROW('Hygiene Data'!I123))="","",OFFSET('Hygiene Data'!$I$13,0,10*ROW('Hygiene Data'!I123)))</f>
        <v/>
      </c>
    </row>
    <row r="130" spans="1:136" x14ac:dyDescent="0.25">
      <c r="A130" s="488" t="str">
        <f ca="1">+IF(OFFSET('Water Data'!$B$2,0,10*ROW('Water Data'!E124))="","",OFFSET('Water Data'!$B$2,0,10*ROW('Water Data'!E124)))</f>
        <v/>
      </c>
      <c r="B130" s="48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5" t="str">
        <f t="shared" ca="1" si="1"/>
        <v/>
      </c>
      <c r="D130" s="51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9" t="str">
        <f ca="1">+IF(OFFSET('Water Data'!$D$27,0,10*ROW('Water Data'!D124))="","",OFFSET('Water Data'!$D$27,0,10*ROW('Water Data'!D124)))</f>
        <v/>
      </c>
      <c r="BT130" s="379" t="str">
        <f ca="1">+IF(OFFSET('Water Data'!$D$28,0,10*ROW('Water Data'!D124))="","",OFFSET('Water Data'!$D$28,0,10*ROW('Water Data'!D124)))</f>
        <v/>
      </c>
      <c r="BU130" s="379" t="str">
        <f ca="1">+IF(OFFSET('Water Data'!$D$29,0,10*ROW('Water Data'!D124))="","",OFFSET('Water Data'!$D$29,0,10*ROW('Water Data'!D124)))</f>
        <v/>
      </c>
      <c r="BV130" s="379" t="str">
        <f ca="1">+IF(OFFSET('Water Data'!$E$27,0,10*ROW('Water Data'!E124))="","",OFFSET('Water Data'!$E$27,0,10*ROW('Water Data'!E124)))</f>
        <v/>
      </c>
      <c r="BW130" s="379" t="str">
        <f ca="1">+IF(OFFSET('Water Data'!$E$28,0,10*ROW('Water Data'!E124))="","",OFFSET('Water Data'!$E$28,0,10*ROW('Water Data'!E124)))</f>
        <v/>
      </c>
      <c r="BX130" s="379" t="str">
        <f ca="1">+IF(OFFSET('Water Data'!$E$29,0,10*ROW('Water Data'!E124))="","",OFFSET('Water Data'!$E$29,0,10*ROW('Water Data'!E124)))</f>
        <v/>
      </c>
      <c r="BY130" s="379" t="str">
        <f ca="1">+IF(OFFSET('Water Data'!$F$27,0,10*ROW('Water Data'!F124))="","",OFFSET('Water Data'!$F$27,0,10*ROW('Water Data'!F124)))</f>
        <v/>
      </c>
      <c r="BZ130" s="379" t="str">
        <f ca="1">+IF(OFFSET('Water Data'!$F$28,0,10*ROW('Water Data'!F124))="","",OFFSET('Water Data'!$F$28,0,10*ROW('Water Data'!F124)))</f>
        <v/>
      </c>
      <c r="CA130" s="379" t="str">
        <f ca="1">+IF(OFFSET('Water Data'!$F$29,0,10*ROW('Water Data'!F124))="","",OFFSET('Water Data'!$F$29,0,10*ROW('Water Data'!F124)))</f>
        <v/>
      </c>
      <c r="CB130" s="379" t="str">
        <f ca="1">+IF(OFFSET('Water Data'!$G$27,0,10*ROW('Water Data'!G124))="","",OFFSET('Water Data'!$G$27,0,10*ROW('Water Data'!G124)))</f>
        <v/>
      </c>
      <c r="CC130" s="379" t="str">
        <f ca="1">+IF(OFFSET('Water Data'!$G$28,0,10*ROW('Water Data'!G124))="","",OFFSET('Water Data'!$G$28,0,10*ROW('Water Data'!G124)))</f>
        <v/>
      </c>
      <c r="CD130" s="379" t="str">
        <f ca="1">+IF(OFFSET('Water Data'!$G$29,0,10*ROW('Water Data'!G124))="","",OFFSET('Water Data'!$G$29,0,10*ROW('Water Data'!G124)))</f>
        <v/>
      </c>
      <c r="CE130" s="379" t="str">
        <f ca="1">+IF(OFFSET('Water Data'!$H$27,0,10*ROW('Water Data'!H124))="","",OFFSET('Water Data'!$H$27,0,10*ROW('Water Data'!H124)))</f>
        <v/>
      </c>
      <c r="CF130" s="379" t="str">
        <f ca="1">+IF(OFFSET('Water Data'!$H$28,0,10*ROW('Water Data'!H124))="","",OFFSET('Water Data'!$H$28,0,10*ROW('Water Data'!H124)))</f>
        <v/>
      </c>
      <c r="CG130" s="379" t="str">
        <f ca="1">+IF(OFFSET('Water Data'!$H$29,0,10*ROW('Water Data'!H124))="","",OFFSET('Water Data'!$H$29,0,10*ROW('Water Data'!H124)))</f>
        <v/>
      </c>
      <c r="CH130" s="379" t="str">
        <f ca="1">+IF(OFFSET('Water Data'!$I$27,0,10*ROW('Water Data'!I124))="","",OFFSET('Water Data'!$I$27,0,10*ROW('Water Data'!I124)))</f>
        <v/>
      </c>
      <c r="CI130" s="379" t="str">
        <f ca="1">+IF(OFFSET('Water Data'!$I$28,0,10*ROW('Water Data'!I124))="","",OFFSET('Water Data'!$I$28,0,10*ROW('Water Data'!I124)))</f>
        <v/>
      </c>
      <c r="CJ130" s="379" t="str">
        <f ca="1">+IF(OFFSET('Water Data'!$I$29,0,10*ROW('Water Data'!I124))="","",OFFSET('Water Data'!$I$29,0,10*ROW('Water Data'!I124)))</f>
        <v/>
      </c>
      <c r="CK130" s="379" t="str">
        <f ca="1">+IF(OFFSET('Sanitation Data'!$D$28,0,10*ROW('Sanitation Data'!D124))="","",OFFSET('Sanitation Data'!$D$28,0,10*ROW('Sanitation Data'!D124)))</f>
        <v/>
      </c>
      <c r="CL130" s="379" t="str">
        <f ca="1">+IF(OFFSET('Sanitation Data'!$D$29,0,10*ROW('Sanitation Data'!D124))="","",OFFSET('Sanitation Data'!$D$29,0,10*ROW('Sanitation Data'!D124)))</f>
        <v/>
      </c>
      <c r="CM130" s="379" t="str">
        <f ca="1">+IF(OFFSET('Sanitation Data'!$D$30,0,10*ROW('Sanitation Data'!D124))="","",OFFSET('Sanitation Data'!$D$30,0,10*ROW('Sanitation Data'!D124)))</f>
        <v/>
      </c>
      <c r="CN130" s="379" t="str">
        <f ca="1">+IF(OFFSET('Sanitation Data'!$D$31,0,10*ROW('Sanitation Data'!D124))="","",OFFSET('Sanitation Data'!$D$31,0,10*ROW('Sanitation Data'!D124)))</f>
        <v/>
      </c>
      <c r="CO130" s="379" t="str">
        <f ca="1">+IF(OFFSET('Sanitation Data'!$D$32,0,10*ROW('Sanitation Data'!D124))="","",OFFSET('Sanitation Data'!$D$32,0,10*ROW('Sanitation Data'!D124)))</f>
        <v/>
      </c>
      <c r="CP130" s="379" t="str">
        <f ca="1">+IF(OFFSET('Sanitation Data'!$E$28,0,10*ROW('Sanitation Data'!E124))="","",OFFSET('Sanitation Data'!$E$28,0,10*ROW('Sanitation Data'!E124)))</f>
        <v/>
      </c>
      <c r="CQ130" s="379" t="str">
        <f ca="1">+IF(OFFSET('Sanitation Data'!$E$29,0,10*ROW('Sanitation Data'!E124))="","",OFFSET('Sanitation Data'!$E$29,0,10*ROW('Sanitation Data'!E124)))</f>
        <v/>
      </c>
      <c r="CR130" s="379" t="str">
        <f ca="1">+IF(OFFSET('Sanitation Data'!$E$30,0,10*ROW('Sanitation Data'!E124))="","",OFFSET('Sanitation Data'!$E$30,0,10*ROW('Sanitation Data'!E124)))</f>
        <v/>
      </c>
      <c r="CS130" s="379" t="str">
        <f ca="1">+IF(OFFSET('Sanitation Data'!$E$31,0,10*ROW('Sanitation Data'!E124))="","",OFFSET('Sanitation Data'!$E$31,0,10*ROW('Sanitation Data'!E124)))</f>
        <v/>
      </c>
      <c r="CT130" s="379" t="str">
        <f ca="1">+IF(OFFSET('Sanitation Data'!$E$32,0,10*ROW('Sanitation Data'!E124))="","",OFFSET('Sanitation Data'!$E$32,0,10*ROW('Sanitation Data'!E124)))</f>
        <v/>
      </c>
      <c r="CU130" s="379" t="str">
        <f ca="1">+IF(OFFSET('Sanitation Data'!$F$28,0,10*ROW('Sanitation Data'!F124))="","",OFFSET('Sanitation Data'!$F$28,0,10*ROW('Sanitation Data'!F124)))</f>
        <v/>
      </c>
      <c r="CV130" s="379" t="str">
        <f ca="1">+IF(OFFSET('Sanitation Data'!$F$29,0,10*ROW('Sanitation Data'!F124))="","",OFFSET('Sanitation Data'!$F$29,0,10*ROW('Sanitation Data'!F124)))</f>
        <v/>
      </c>
      <c r="CW130" s="379" t="str">
        <f ca="1">+IF(OFFSET('Sanitation Data'!$F$30,0,10*ROW('Sanitation Data'!F124))="","",OFFSET('Sanitation Data'!$F$30,0,10*ROW('Sanitation Data'!F124)))</f>
        <v/>
      </c>
      <c r="CX130" s="379" t="str">
        <f ca="1">+IF(OFFSET('Sanitation Data'!$F$31,0,10*ROW('Sanitation Data'!F124))="","",OFFSET('Sanitation Data'!$F$31,0,10*ROW('Sanitation Data'!F124)))</f>
        <v/>
      </c>
      <c r="CY130" s="379" t="str">
        <f ca="1">+IF(OFFSET('Sanitation Data'!$F$32,0,10*ROW('Sanitation Data'!F124))="","",OFFSET('Sanitation Data'!$F$32,0,10*ROW('Sanitation Data'!F124)))</f>
        <v/>
      </c>
      <c r="CZ130" s="379" t="str">
        <f ca="1">+IF(OFFSET('Sanitation Data'!$G$28,0,10*ROW('Sanitation Data'!G124))="","",OFFSET('Sanitation Data'!$G$28,0,10*ROW('Sanitation Data'!G124)))</f>
        <v/>
      </c>
      <c r="DA130" s="379" t="str">
        <f ca="1">+IF(OFFSET('Sanitation Data'!$G$29,0,10*ROW('Sanitation Data'!G124))="","",OFFSET('Sanitation Data'!$G$29,0,10*ROW('Sanitation Data'!G124)))</f>
        <v/>
      </c>
      <c r="DB130" s="379" t="str">
        <f ca="1">+IF(OFFSET('Sanitation Data'!$G$30,0,10*ROW('Sanitation Data'!G124))="","",OFFSET('Sanitation Data'!$G$30,0,10*ROW('Sanitation Data'!G124)))</f>
        <v/>
      </c>
      <c r="DC130" s="379" t="str">
        <f ca="1">+IF(OFFSET('Sanitation Data'!$G$31,0,10*ROW('Sanitation Data'!G124))="","",OFFSET('Sanitation Data'!$G$31,0,10*ROW('Sanitation Data'!G124)))</f>
        <v/>
      </c>
      <c r="DD130" s="379" t="str">
        <f ca="1">+IF(OFFSET('Sanitation Data'!$G$32,0,10*ROW('Sanitation Data'!G124))="","",OFFSET('Sanitation Data'!$G$32,0,10*ROW('Sanitation Data'!G124)))</f>
        <v/>
      </c>
      <c r="DE130" s="379" t="str">
        <f ca="1">+IF(OFFSET('Sanitation Data'!$H$28,0,10*ROW('Sanitation Data'!H124))="","",OFFSET('Sanitation Data'!$H$28,0,10*ROW('Sanitation Data'!H124)))</f>
        <v/>
      </c>
      <c r="DF130" s="379" t="str">
        <f ca="1">+IF(OFFSET('Sanitation Data'!$H$29,0,10*ROW('Sanitation Data'!H124))="","",OFFSET('Sanitation Data'!$H$29,0,10*ROW('Sanitation Data'!H124)))</f>
        <v/>
      </c>
      <c r="DG130" s="379" t="str">
        <f ca="1">+IF(OFFSET('Sanitation Data'!$H$30,0,10*ROW('Sanitation Data'!H124))="","",OFFSET('Sanitation Data'!$H$30,0,10*ROW('Sanitation Data'!H124)))</f>
        <v/>
      </c>
      <c r="DH130" s="379" t="str">
        <f ca="1">+IF(OFFSET('Sanitation Data'!$H$31,0,10*ROW('Sanitation Data'!H124))="","",OFFSET('Sanitation Data'!$H$31,0,10*ROW('Sanitation Data'!H124)))</f>
        <v/>
      </c>
      <c r="DI130" s="379" t="str">
        <f ca="1">+IF(OFFSET('Sanitation Data'!$H$32,0,10*ROW('Sanitation Data'!H124))="","",OFFSET('Sanitation Data'!$H$32,0,10*ROW('Sanitation Data'!H124)))</f>
        <v/>
      </c>
      <c r="DJ130" s="379" t="str">
        <f ca="1">+IF(OFFSET('Sanitation Data'!$I$28,0,10*ROW('Sanitation Data'!I124))="","",OFFSET('Sanitation Data'!$I$28,0,10*ROW('Sanitation Data'!I124)))</f>
        <v/>
      </c>
      <c r="DK130" s="379" t="str">
        <f ca="1">+IF(OFFSET('Sanitation Data'!$I$29,0,10*ROW('Sanitation Data'!I124))="","",OFFSET('Sanitation Data'!$I$29,0,10*ROW('Sanitation Data'!I124)))</f>
        <v/>
      </c>
      <c r="DL130" s="379" t="str">
        <f ca="1">+IF(OFFSET('Sanitation Data'!$I$30,0,10*ROW('Sanitation Data'!I124))="","",OFFSET('Sanitation Data'!$I$30,0,10*ROW('Sanitation Data'!I124)))</f>
        <v/>
      </c>
      <c r="DM130" s="379" t="str">
        <f ca="1">+IF(OFFSET('Sanitation Data'!$I$31,0,10*ROW('Sanitation Data'!I124))="","",OFFSET('Sanitation Data'!$I$31,0,10*ROW('Sanitation Data'!I124)))</f>
        <v/>
      </c>
      <c r="DN130" s="379" t="str">
        <f ca="1">+IF(OFFSET('Sanitation Data'!$I$32,0,10*ROW('Sanitation Data'!I124))="","",OFFSET('Sanitation Data'!$I$32,0,10*ROW('Sanitation Data'!I124)))</f>
        <v/>
      </c>
      <c r="DO130" s="379" t="str">
        <f ca="1">+IF(OFFSET('Hygiene Data'!$D$11,0,10*ROW('Hygiene Data'!D124))="","",OFFSET('Hygiene Data'!$D$11,0,10*ROW('Hygiene Data'!D124)))</f>
        <v/>
      </c>
      <c r="DP130" s="379" t="str">
        <f ca="1">+IF(OFFSET('Hygiene Data'!$D$12,0,10*ROW('Hygiene Data'!D124))="","",OFFSET('Hygiene Data'!$D$12,0,10*ROW('Hygiene Data'!D124)))</f>
        <v/>
      </c>
      <c r="DQ130" s="379" t="str">
        <f ca="1">+IF(OFFSET('Hygiene Data'!$D$13,0,10*ROW('Hygiene Data'!D124))="","",OFFSET('Hygiene Data'!$D$13,0,10*ROW('Hygiene Data'!D124)))</f>
        <v/>
      </c>
      <c r="DR130" s="379" t="str">
        <f ca="1">+IF(OFFSET('Hygiene Data'!$E$11,0,10*ROW('Hygiene Data'!E124))="","",OFFSET('Hygiene Data'!$E$11,0,10*ROW('Hygiene Data'!E124)))</f>
        <v/>
      </c>
      <c r="DS130" s="379" t="str">
        <f ca="1">+IF(OFFSET('Hygiene Data'!$E$12,0,10*ROW('Hygiene Data'!E124))="","",OFFSET('Hygiene Data'!$E$12,0,10*ROW('Hygiene Data'!E124)))</f>
        <v/>
      </c>
      <c r="DT130" s="379" t="str">
        <f ca="1">+IF(OFFSET('Hygiene Data'!$E$13,0,10*ROW('Hygiene Data'!E124))="","",OFFSET('Hygiene Data'!$E$13,0,10*ROW('Hygiene Data'!E124)))</f>
        <v/>
      </c>
      <c r="DU130" s="379" t="str">
        <f ca="1">+IF(OFFSET('Hygiene Data'!$F$11,0,10*ROW('Hygiene Data'!F124))="","",OFFSET('Hygiene Data'!$F$11,0,10*ROW('Hygiene Data'!F124)))</f>
        <v/>
      </c>
      <c r="DV130" s="379" t="str">
        <f ca="1">+IF(OFFSET('Hygiene Data'!$F$12,0,10*ROW('Hygiene Data'!F124))="","",OFFSET('Hygiene Data'!$F$12,0,10*ROW('Hygiene Data'!F124)))</f>
        <v/>
      </c>
      <c r="DW130" s="379" t="str">
        <f ca="1">+IF(OFFSET('Hygiene Data'!$F$13,0,10*ROW('Hygiene Data'!F124))="","",OFFSET('Hygiene Data'!$F$13,0,10*ROW('Hygiene Data'!F124)))</f>
        <v/>
      </c>
      <c r="DX130" s="379" t="str">
        <f ca="1">+IF(OFFSET('Hygiene Data'!$G$11,0,10*ROW('Hygiene Data'!G124))="","",OFFSET('Hygiene Data'!$G$11,0,10*ROW('Hygiene Data'!G124)))</f>
        <v/>
      </c>
      <c r="DY130" s="379" t="str">
        <f ca="1">+IF(OFFSET('Hygiene Data'!$G$12,0,10*ROW('Hygiene Data'!G124))="","",OFFSET('Hygiene Data'!$G$12,0,10*ROW('Hygiene Data'!G124)))</f>
        <v/>
      </c>
      <c r="DZ130" s="379" t="str">
        <f ca="1">+IF(OFFSET('Hygiene Data'!$G$13,0,10*ROW('Hygiene Data'!G124))="","",OFFSET('Hygiene Data'!$G$13,0,10*ROW('Hygiene Data'!G124)))</f>
        <v/>
      </c>
      <c r="EA130" s="379" t="str">
        <f ca="1">+IF(OFFSET('Hygiene Data'!$H$11,0,10*ROW('Hygiene Data'!H124))="","",OFFSET('Hygiene Data'!$H$11,0,10*ROW('Hygiene Data'!H124)))</f>
        <v/>
      </c>
      <c r="EB130" s="379" t="str">
        <f ca="1">+IF(OFFSET('Hygiene Data'!$H$12,0,10*ROW('Hygiene Data'!H124))="","",OFFSET('Hygiene Data'!$H$12,0,10*ROW('Hygiene Data'!H124)))</f>
        <v/>
      </c>
      <c r="EC130" s="379" t="str">
        <f ca="1">+IF(OFFSET('Hygiene Data'!$H$13,0,10*ROW('Hygiene Data'!H124))="","",OFFSET('Hygiene Data'!$H$13,0,10*ROW('Hygiene Data'!H124)))</f>
        <v/>
      </c>
      <c r="ED130" s="379" t="str">
        <f ca="1">+IF(OFFSET('Hygiene Data'!$I$11,0,10*ROW('Hygiene Data'!I124))="","",OFFSET('Hygiene Data'!$I$11,0,10*ROW('Hygiene Data'!I124)))</f>
        <v/>
      </c>
      <c r="EE130" s="379" t="str">
        <f ca="1">+IF(OFFSET('Hygiene Data'!$I$12,0,10*ROW('Hygiene Data'!I124))="","",OFFSET('Hygiene Data'!$I$12,0,10*ROW('Hygiene Data'!I124)))</f>
        <v/>
      </c>
      <c r="EF130" s="379" t="str">
        <f ca="1">+IF(OFFSET('Hygiene Data'!$I$13,0,10*ROW('Hygiene Data'!I124))="","",OFFSET('Hygiene Data'!$I$13,0,10*ROW('Hygiene Data'!I124)))</f>
        <v/>
      </c>
    </row>
    <row r="131" spans="1:136" x14ac:dyDescent="0.25">
      <c r="A131" s="488" t="str">
        <f ca="1">+IF(OFFSET('Water Data'!$B$2,0,10*ROW('Water Data'!E125))="","",OFFSET('Water Data'!$B$2,0,10*ROW('Water Data'!E125)))</f>
        <v/>
      </c>
      <c r="B131" s="48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5" t="str">
        <f t="shared" ca="1" si="1"/>
        <v/>
      </c>
      <c r="D131" s="51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9" t="str">
        <f ca="1">+IF(OFFSET('Water Data'!$D$27,0,10*ROW('Water Data'!D125))="","",OFFSET('Water Data'!$D$27,0,10*ROW('Water Data'!D125)))</f>
        <v/>
      </c>
      <c r="BT131" s="379" t="str">
        <f ca="1">+IF(OFFSET('Water Data'!$D$28,0,10*ROW('Water Data'!D125))="","",OFFSET('Water Data'!$D$28,0,10*ROW('Water Data'!D125)))</f>
        <v/>
      </c>
      <c r="BU131" s="379" t="str">
        <f ca="1">+IF(OFFSET('Water Data'!$D$29,0,10*ROW('Water Data'!D125))="","",OFFSET('Water Data'!$D$29,0,10*ROW('Water Data'!D125)))</f>
        <v/>
      </c>
      <c r="BV131" s="379" t="str">
        <f ca="1">+IF(OFFSET('Water Data'!$E$27,0,10*ROW('Water Data'!E125))="","",OFFSET('Water Data'!$E$27,0,10*ROW('Water Data'!E125)))</f>
        <v/>
      </c>
      <c r="BW131" s="379" t="str">
        <f ca="1">+IF(OFFSET('Water Data'!$E$28,0,10*ROW('Water Data'!E125))="","",OFFSET('Water Data'!$E$28,0,10*ROW('Water Data'!E125)))</f>
        <v/>
      </c>
      <c r="BX131" s="379" t="str">
        <f ca="1">+IF(OFFSET('Water Data'!$E$29,0,10*ROW('Water Data'!E125))="","",OFFSET('Water Data'!$E$29,0,10*ROW('Water Data'!E125)))</f>
        <v/>
      </c>
      <c r="BY131" s="379" t="str">
        <f ca="1">+IF(OFFSET('Water Data'!$F$27,0,10*ROW('Water Data'!F125))="","",OFFSET('Water Data'!$F$27,0,10*ROW('Water Data'!F125)))</f>
        <v/>
      </c>
      <c r="BZ131" s="379" t="str">
        <f ca="1">+IF(OFFSET('Water Data'!$F$28,0,10*ROW('Water Data'!F125))="","",OFFSET('Water Data'!$F$28,0,10*ROW('Water Data'!F125)))</f>
        <v/>
      </c>
      <c r="CA131" s="379" t="str">
        <f ca="1">+IF(OFFSET('Water Data'!$F$29,0,10*ROW('Water Data'!F125))="","",OFFSET('Water Data'!$F$29,0,10*ROW('Water Data'!F125)))</f>
        <v/>
      </c>
      <c r="CB131" s="379" t="str">
        <f ca="1">+IF(OFFSET('Water Data'!$G$27,0,10*ROW('Water Data'!G125))="","",OFFSET('Water Data'!$G$27,0,10*ROW('Water Data'!G125)))</f>
        <v/>
      </c>
      <c r="CC131" s="379" t="str">
        <f ca="1">+IF(OFFSET('Water Data'!$G$28,0,10*ROW('Water Data'!G125))="","",OFFSET('Water Data'!$G$28,0,10*ROW('Water Data'!G125)))</f>
        <v/>
      </c>
      <c r="CD131" s="379" t="str">
        <f ca="1">+IF(OFFSET('Water Data'!$G$29,0,10*ROW('Water Data'!G125))="","",OFFSET('Water Data'!$G$29,0,10*ROW('Water Data'!G125)))</f>
        <v/>
      </c>
      <c r="CE131" s="379" t="str">
        <f ca="1">+IF(OFFSET('Water Data'!$H$27,0,10*ROW('Water Data'!H125))="","",OFFSET('Water Data'!$H$27,0,10*ROW('Water Data'!H125)))</f>
        <v/>
      </c>
      <c r="CF131" s="379" t="str">
        <f ca="1">+IF(OFFSET('Water Data'!$H$28,0,10*ROW('Water Data'!H125))="","",OFFSET('Water Data'!$H$28,0,10*ROW('Water Data'!H125)))</f>
        <v/>
      </c>
      <c r="CG131" s="379" t="str">
        <f ca="1">+IF(OFFSET('Water Data'!$H$29,0,10*ROW('Water Data'!H125))="","",OFFSET('Water Data'!$H$29,0,10*ROW('Water Data'!H125)))</f>
        <v/>
      </c>
      <c r="CH131" s="379" t="str">
        <f ca="1">+IF(OFFSET('Water Data'!$I$27,0,10*ROW('Water Data'!I125))="","",OFFSET('Water Data'!$I$27,0,10*ROW('Water Data'!I125)))</f>
        <v/>
      </c>
      <c r="CI131" s="379" t="str">
        <f ca="1">+IF(OFFSET('Water Data'!$I$28,0,10*ROW('Water Data'!I125))="","",OFFSET('Water Data'!$I$28,0,10*ROW('Water Data'!I125)))</f>
        <v/>
      </c>
      <c r="CJ131" s="379" t="str">
        <f ca="1">+IF(OFFSET('Water Data'!$I$29,0,10*ROW('Water Data'!I125))="","",OFFSET('Water Data'!$I$29,0,10*ROW('Water Data'!I125)))</f>
        <v/>
      </c>
      <c r="CK131" s="379" t="str">
        <f ca="1">+IF(OFFSET('Sanitation Data'!$D$28,0,10*ROW('Sanitation Data'!D125))="","",OFFSET('Sanitation Data'!$D$28,0,10*ROW('Sanitation Data'!D125)))</f>
        <v/>
      </c>
      <c r="CL131" s="379" t="str">
        <f ca="1">+IF(OFFSET('Sanitation Data'!$D$29,0,10*ROW('Sanitation Data'!D125))="","",OFFSET('Sanitation Data'!$D$29,0,10*ROW('Sanitation Data'!D125)))</f>
        <v/>
      </c>
      <c r="CM131" s="379" t="str">
        <f ca="1">+IF(OFFSET('Sanitation Data'!$D$30,0,10*ROW('Sanitation Data'!D125))="","",OFFSET('Sanitation Data'!$D$30,0,10*ROW('Sanitation Data'!D125)))</f>
        <v/>
      </c>
      <c r="CN131" s="379" t="str">
        <f ca="1">+IF(OFFSET('Sanitation Data'!$D$31,0,10*ROW('Sanitation Data'!D125))="","",OFFSET('Sanitation Data'!$D$31,0,10*ROW('Sanitation Data'!D125)))</f>
        <v/>
      </c>
      <c r="CO131" s="379" t="str">
        <f ca="1">+IF(OFFSET('Sanitation Data'!$D$32,0,10*ROW('Sanitation Data'!D125))="","",OFFSET('Sanitation Data'!$D$32,0,10*ROW('Sanitation Data'!D125)))</f>
        <v/>
      </c>
      <c r="CP131" s="379" t="str">
        <f ca="1">+IF(OFFSET('Sanitation Data'!$E$28,0,10*ROW('Sanitation Data'!E125))="","",OFFSET('Sanitation Data'!$E$28,0,10*ROW('Sanitation Data'!E125)))</f>
        <v/>
      </c>
      <c r="CQ131" s="379" t="str">
        <f ca="1">+IF(OFFSET('Sanitation Data'!$E$29,0,10*ROW('Sanitation Data'!E125))="","",OFFSET('Sanitation Data'!$E$29,0,10*ROW('Sanitation Data'!E125)))</f>
        <v/>
      </c>
      <c r="CR131" s="379" t="str">
        <f ca="1">+IF(OFFSET('Sanitation Data'!$E$30,0,10*ROW('Sanitation Data'!E125))="","",OFFSET('Sanitation Data'!$E$30,0,10*ROW('Sanitation Data'!E125)))</f>
        <v/>
      </c>
      <c r="CS131" s="379" t="str">
        <f ca="1">+IF(OFFSET('Sanitation Data'!$E$31,0,10*ROW('Sanitation Data'!E125))="","",OFFSET('Sanitation Data'!$E$31,0,10*ROW('Sanitation Data'!E125)))</f>
        <v/>
      </c>
      <c r="CT131" s="379" t="str">
        <f ca="1">+IF(OFFSET('Sanitation Data'!$E$32,0,10*ROW('Sanitation Data'!E125))="","",OFFSET('Sanitation Data'!$E$32,0,10*ROW('Sanitation Data'!E125)))</f>
        <v/>
      </c>
      <c r="CU131" s="379" t="str">
        <f ca="1">+IF(OFFSET('Sanitation Data'!$F$28,0,10*ROW('Sanitation Data'!F125))="","",OFFSET('Sanitation Data'!$F$28,0,10*ROW('Sanitation Data'!F125)))</f>
        <v/>
      </c>
      <c r="CV131" s="379" t="str">
        <f ca="1">+IF(OFFSET('Sanitation Data'!$F$29,0,10*ROW('Sanitation Data'!F125))="","",OFFSET('Sanitation Data'!$F$29,0,10*ROW('Sanitation Data'!F125)))</f>
        <v/>
      </c>
      <c r="CW131" s="379" t="str">
        <f ca="1">+IF(OFFSET('Sanitation Data'!$F$30,0,10*ROW('Sanitation Data'!F125))="","",OFFSET('Sanitation Data'!$F$30,0,10*ROW('Sanitation Data'!F125)))</f>
        <v/>
      </c>
      <c r="CX131" s="379" t="str">
        <f ca="1">+IF(OFFSET('Sanitation Data'!$F$31,0,10*ROW('Sanitation Data'!F125))="","",OFFSET('Sanitation Data'!$F$31,0,10*ROW('Sanitation Data'!F125)))</f>
        <v/>
      </c>
      <c r="CY131" s="379" t="str">
        <f ca="1">+IF(OFFSET('Sanitation Data'!$F$32,0,10*ROW('Sanitation Data'!F125))="","",OFFSET('Sanitation Data'!$F$32,0,10*ROW('Sanitation Data'!F125)))</f>
        <v/>
      </c>
      <c r="CZ131" s="379" t="str">
        <f ca="1">+IF(OFFSET('Sanitation Data'!$G$28,0,10*ROW('Sanitation Data'!G125))="","",OFFSET('Sanitation Data'!$G$28,0,10*ROW('Sanitation Data'!G125)))</f>
        <v/>
      </c>
      <c r="DA131" s="379" t="str">
        <f ca="1">+IF(OFFSET('Sanitation Data'!$G$29,0,10*ROW('Sanitation Data'!G125))="","",OFFSET('Sanitation Data'!$G$29,0,10*ROW('Sanitation Data'!G125)))</f>
        <v/>
      </c>
      <c r="DB131" s="379" t="str">
        <f ca="1">+IF(OFFSET('Sanitation Data'!$G$30,0,10*ROW('Sanitation Data'!G125))="","",OFFSET('Sanitation Data'!$G$30,0,10*ROW('Sanitation Data'!G125)))</f>
        <v/>
      </c>
      <c r="DC131" s="379" t="str">
        <f ca="1">+IF(OFFSET('Sanitation Data'!$G$31,0,10*ROW('Sanitation Data'!G125))="","",OFFSET('Sanitation Data'!$G$31,0,10*ROW('Sanitation Data'!G125)))</f>
        <v/>
      </c>
      <c r="DD131" s="379" t="str">
        <f ca="1">+IF(OFFSET('Sanitation Data'!$G$32,0,10*ROW('Sanitation Data'!G125))="","",OFFSET('Sanitation Data'!$G$32,0,10*ROW('Sanitation Data'!G125)))</f>
        <v/>
      </c>
      <c r="DE131" s="379" t="str">
        <f ca="1">+IF(OFFSET('Sanitation Data'!$H$28,0,10*ROW('Sanitation Data'!H125))="","",OFFSET('Sanitation Data'!$H$28,0,10*ROW('Sanitation Data'!H125)))</f>
        <v/>
      </c>
      <c r="DF131" s="379" t="str">
        <f ca="1">+IF(OFFSET('Sanitation Data'!$H$29,0,10*ROW('Sanitation Data'!H125))="","",OFFSET('Sanitation Data'!$H$29,0,10*ROW('Sanitation Data'!H125)))</f>
        <v/>
      </c>
      <c r="DG131" s="379" t="str">
        <f ca="1">+IF(OFFSET('Sanitation Data'!$H$30,0,10*ROW('Sanitation Data'!H125))="","",OFFSET('Sanitation Data'!$H$30,0,10*ROW('Sanitation Data'!H125)))</f>
        <v/>
      </c>
      <c r="DH131" s="379" t="str">
        <f ca="1">+IF(OFFSET('Sanitation Data'!$H$31,0,10*ROW('Sanitation Data'!H125))="","",OFFSET('Sanitation Data'!$H$31,0,10*ROW('Sanitation Data'!H125)))</f>
        <v/>
      </c>
      <c r="DI131" s="379" t="str">
        <f ca="1">+IF(OFFSET('Sanitation Data'!$H$32,0,10*ROW('Sanitation Data'!H125))="","",OFFSET('Sanitation Data'!$H$32,0,10*ROW('Sanitation Data'!H125)))</f>
        <v/>
      </c>
      <c r="DJ131" s="379" t="str">
        <f ca="1">+IF(OFFSET('Sanitation Data'!$I$28,0,10*ROW('Sanitation Data'!I125))="","",OFFSET('Sanitation Data'!$I$28,0,10*ROW('Sanitation Data'!I125)))</f>
        <v/>
      </c>
      <c r="DK131" s="379" t="str">
        <f ca="1">+IF(OFFSET('Sanitation Data'!$I$29,0,10*ROW('Sanitation Data'!I125))="","",OFFSET('Sanitation Data'!$I$29,0,10*ROW('Sanitation Data'!I125)))</f>
        <v/>
      </c>
      <c r="DL131" s="379" t="str">
        <f ca="1">+IF(OFFSET('Sanitation Data'!$I$30,0,10*ROW('Sanitation Data'!I125))="","",OFFSET('Sanitation Data'!$I$30,0,10*ROW('Sanitation Data'!I125)))</f>
        <v/>
      </c>
      <c r="DM131" s="379" t="str">
        <f ca="1">+IF(OFFSET('Sanitation Data'!$I$31,0,10*ROW('Sanitation Data'!I125))="","",OFFSET('Sanitation Data'!$I$31,0,10*ROW('Sanitation Data'!I125)))</f>
        <v/>
      </c>
      <c r="DN131" s="379" t="str">
        <f ca="1">+IF(OFFSET('Sanitation Data'!$I$32,0,10*ROW('Sanitation Data'!I125))="","",OFFSET('Sanitation Data'!$I$32,0,10*ROW('Sanitation Data'!I125)))</f>
        <v/>
      </c>
      <c r="DO131" s="379" t="str">
        <f ca="1">+IF(OFFSET('Hygiene Data'!$D$11,0,10*ROW('Hygiene Data'!D125))="","",OFFSET('Hygiene Data'!$D$11,0,10*ROW('Hygiene Data'!D125)))</f>
        <v/>
      </c>
      <c r="DP131" s="379" t="str">
        <f ca="1">+IF(OFFSET('Hygiene Data'!$D$12,0,10*ROW('Hygiene Data'!D125))="","",OFFSET('Hygiene Data'!$D$12,0,10*ROW('Hygiene Data'!D125)))</f>
        <v/>
      </c>
      <c r="DQ131" s="379" t="str">
        <f ca="1">+IF(OFFSET('Hygiene Data'!$D$13,0,10*ROW('Hygiene Data'!D125))="","",OFFSET('Hygiene Data'!$D$13,0,10*ROW('Hygiene Data'!D125)))</f>
        <v/>
      </c>
      <c r="DR131" s="379" t="str">
        <f ca="1">+IF(OFFSET('Hygiene Data'!$E$11,0,10*ROW('Hygiene Data'!E125))="","",OFFSET('Hygiene Data'!$E$11,0,10*ROW('Hygiene Data'!E125)))</f>
        <v/>
      </c>
      <c r="DS131" s="379" t="str">
        <f ca="1">+IF(OFFSET('Hygiene Data'!$E$12,0,10*ROW('Hygiene Data'!E125))="","",OFFSET('Hygiene Data'!$E$12,0,10*ROW('Hygiene Data'!E125)))</f>
        <v/>
      </c>
      <c r="DT131" s="379" t="str">
        <f ca="1">+IF(OFFSET('Hygiene Data'!$E$13,0,10*ROW('Hygiene Data'!E125))="","",OFFSET('Hygiene Data'!$E$13,0,10*ROW('Hygiene Data'!E125)))</f>
        <v/>
      </c>
      <c r="DU131" s="379" t="str">
        <f ca="1">+IF(OFFSET('Hygiene Data'!$F$11,0,10*ROW('Hygiene Data'!F125))="","",OFFSET('Hygiene Data'!$F$11,0,10*ROW('Hygiene Data'!F125)))</f>
        <v/>
      </c>
      <c r="DV131" s="379" t="str">
        <f ca="1">+IF(OFFSET('Hygiene Data'!$F$12,0,10*ROW('Hygiene Data'!F125))="","",OFFSET('Hygiene Data'!$F$12,0,10*ROW('Hygiene Data'!F125)))</f>
        <v/>
      </c>
      <c r="DW131" s="379" t="str">
        <f ca="1">+IF(OFFSET('Hygiene Data'!$F$13,0,10*ROW('Hygiene Data'!F125))="","",OFFSET('Hygiene Data'!$F$13,0,10*ROW('Hygiene Data'!F125)))</f>
        <v/>
      </c>
      <c r="DX131" s="379" t="str">
        <f ca="1">+IF(OFFSET('Hygiene Data'!$G$11,0,10*ROW('Hygiene Data'!G125))="","",OFFSET('Hygiene Data'!$G$11,0,10*ROW('Hygiene Data'!G125)))</f>
        <v/>
      </c>
      <c r="DY131" s="379" t="str">
        <f ca="1">+IF(OFFSET('Hygiene Data'!$G$12,0,10*ROW('Hygiene Data'!G125))="","",OFFSET('Hygiene Data'!$G$12,0,10*ROW('Hygiene Data'!G125)))</f>
        <v/>
      </c>
      <c r="DZ131" s="379" t="str">
        <f ca="1">+IF(OFFSET('Hygiene Data'!$G$13,0,10*ROW('Hygiene Data'!G125))="","",OFFSET('Hygiene Data'!$G$13,0,10*ROW('Hygiene Data'!G125)))</f>
        <v/>
      </c>
      <c r="EA131" s="379" t="str">
        <f ca="1">+IF(OFFSET('Hygiene Data'!$H$11,0,10*ROW('Hygiene Data'!H125))="","",OFFSET('Hygiene Data'!$H$11,0,10*ROW('Hygiene Data'!H125)))</f>
        <v/>
      </c>
      <c r="EB131" s="379" t="str">
        <f ca="1">+IF(OFFSET('Hygiene Data'!$H$12,0,10*ROW('Hygiene Data'!H125))="","",OFFSET('Hygiene Data'!$H$12,0,10*ROW('Hygiene Data'!H125)))</f>
        <v/>
      </c>
      <c r="EC131" s="379" t="str">
        <f ca="1">+IF(OFFSET('Hygiene Data'!$H$13,0,10*ROW('Hygiene Data'!H125))="","",OFFSET('Hygiene Data'!$H$13,0,10*ROW('Hygiene Data'!H125)))</f>
        <v/>
      </c>
      <c r="ED131" s="379" t="str">
        <f ca="1">+IF(OFFSET('Hygiene Data'!$I$11,0,10*ROW('Hygiene Data'!I125))="","",OFFSET('Hygiene Data'!$I$11,0,10*ROW('Hygiene Data'!I125)))</f>
        <v/>
      </c>
      <c r="EE131" s="379" t="str">
        <f ca="1">+IF(OFFSET('Hygiene Data'!$I$12,0,10*ROW('Hygiene Data'!I125))="","",OFFSET('Hygiene Data'!$I$12,0,10*ROW('Hygiene Data'!I125)))</f>
        <v/>
      </c>
      <c r="EF131" s="379" t="str">
        <f ca="1">+IF(OFFSET('Hygiene Data'!$I$13,0,10*ROW('Hygiene Data'!I125))="","",OFFSET('Hygiene Data'!$I$13,0,10*ROW('Hygiene Data'!I125)))</f>
        <v/>
      </c>
    </row>
    <row r="132" spans="1:136" x14ac:dyDescent="0.25">
      <c r="A132" s="488" t="str">
        <f ca="1">+IF(OFFSET('Water Data'!$B$2,0,10*ROW('Water Data'!E126))="","",OFFSET('Water Data'!$B$2,0,10*ROW('Water Data'!E126)))</f>
        <v/>
      </c>
      <c r="B132" s="48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5" t="str">
        <f t="shared" ca="1" si="1"/>
        <v/>
      </c>
      <c r="D132" s="51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9" t="str">
        <f ca="1">+IF(OFFSET('Water Data'!$D$27,0,10*ROW('Water Data'!D126))="","",OFFSET('Water Data'!$D$27,0,10*ROW('Water Data'!D126)))</f>
        <v/>
      </c>
      <c r="BT132" s="379" t="str">
        <f ca="1">+IF(OFFSET('Water Data'!$D$28,0,10*ROW('Water Data'!D126))="","",OFFSET('Water Data'!$D$28,0,10*ROW('Water Data'!D126)))</f>
        <v/>
      </c>
      <c r="BU132" s="379" t="str">
        <f ca="1">+IF(OFFSET('Water Data'!$D$29,0,10*ROW('Water Data'!D126))="","",OFFSET('Water Data'!$D$29,0,10*ROW('Water Data'!D126)))</f>
        <v/>
      </c>
      <c r="BV132" s="379" t="str">
        <f ca="1">+IF(OFFSET('Water Data'!$E$27,0,10*ROW('Water Data'!E126))="","",OFFSET('Water Data'!$E$27,0,10*ROW('Water Data'!E126)))</f>
        <v/>
      </c>
      <c r="BW132" s="379" t="str">
        <f ca="1">+IF(OFFSET('Water Data'!$E$28,0,10*ROW('Water Data'!E126))="","",OFFSET('Water Data'!$E$28,0,10*ROW('Water Data'!E126)))</f>
        <v/>
      </c>
      <c r="BX132" s="379" t="str">
        <f ca="1">+IF(OFFSET('Water Data'!$E$29,0,10*ROW('Water Data'!E126))="","",OFFSET('Water Data'!$E$29,0,10*ROW('Water Data'!E126)))</f>
        <v/>
      </c>
      <c r="BY132" s="379" t="str">
        <f ca="1">+IF(OFFSET('Water Data'!$F$27,0,10*ROW('Water Data'!F126))="","",OFFSET('Water Data'!$F$27,0,10*ROW('Water Data'!F126)))</f>
        <v/>
      </c>
      <c r="BZ132" s="379" t="str">
        <f ca="1">+IF(OFFSET('Water Data'!$F$28,0,10*ROW('Water Data'!F126))="","",OFFSET('Water Data'!$F$28,0,10*ROW('Water Data'!F126)))</f>
        <v/>
      </c>
      <c r="CA132" s="379" t="str">
        <f ca="1">+IF(OFFSET('Water Data'!$F$29,0,10*ROW('Water Data'!F126))="","",OFFSET('Water Data'!$F$29,0,10*ROW('Water Data'!F126)))</f>
        <v/>
      </c>
      <c r="CB132" s="379" t="str">
        <f ca="1">+IF(OFFSET('Water Data'!$G$27,0,10*ROW('Water Data'!G126))="","",OFFSET('Water Data'!$G$27,0,10*ROW('Water Data'!G126)))</f>
        <v/>
      </c>
      <c r="CC132" s="379" t="str">
        <f ca="1">+IF(OFFSET('Water Data'!$G$28,0,10*ROW('Water Data'!G126))="","",OFFSET('Water Data'!$G$28,0,10*ROW('Water Data'!G126)))</f>
        <v/>
      </c>
      <c r="CD132" s="379" t="str">
        <f ca="1">+IF(OFFSET('Water Data'!$G$29,0,10*ROW('Water Data'!G126))="","",OFFSET('Water Data'!$G$29,0,10*ROW('Water Data'!G126)))</f>
        <v/>
      </c>
      <c r="CE132" s="379" t="str">
        <f ca="1">+IF(OFFSET('Water Data'!$H$27,0,10*ROW('Water Data'!H126))="","",OFFSET('Water Data'!$H$27,0,10*ROW('Water Data'!H126)))</f>
        <v/>
      </c>
      <c r="CF132" s="379" t="str">
        <f ca="1">+IF(OFFSET('Water Data'!$H$28,0,10*ROW('Water Data'!H126))="","",OFFSET('Water Data'!$H$28,0,10*ROW('Water Data'!H126)))</f>
        <v/>
      </c>
      <c r="CG132" s="379" t="str">
        <f ca="1">+IF(OFFSET('Water Data'!$H$29,0,10*ROW('Water Data'!H126))="","",OFFSET('Water Data'!$H$29,0,10*ROW('Water Data'!H126)))</f>
        <v/>
      </c>
      <c r="CH132" s="379" t="str">
        <f ca="1">+IF(OFFSET('Water Data'!$I$27,0,10*ROW('Water Data'!I126))="","",OFFSET('Water Data'!$I$27,0,10*ROW('Water Data'!I126)))</f>
        <v/>
      </c>
      <c r="CI132" s="379" t="str">
        <f ca="1">+IF(OFFSET('Water Data'!$I$28,0,10*ROW('Water Data'!I126))="","",OFFSET('Water Data'!$I$28,0,10*ROW('Water Data'!I126)))</f>
        <v/>
      </c>
      <c r="CJ132" s="379" t="str">
        <f ca="1">+IF(OFFSET('Water Data'!$I$29,0,10*ROW('Water Data'!I126))="","",OFFSET('Water Data'!$I$29,0,10*ROW('Water Data'!I126)))</f>
        <v/>
      </c>
      <c r="CK132" s="379" t="str">
        <f ca="1">+IF(OFFSET('Sanitation Data'!$D$28,0,10*ROW('Sanitation Data'!D126))="","",OFFSET('Sanitation Data'!$D$28,0,10*ROW('Sanitation Data'!D126)))</f>
        <v/>
      </c>
      <c r="CL132" s="379" t="str">
        <f ca="1">+IF(OFFSET('Sanitation Data'!$D$29,0,10*ROW('Sanitation Data'!D126))="","",OFFSET('Sanitation Data'!$D$29,0,10*ROW('Sanitation Data'!D126)))</f>
        <v/>
      </c>
      <c r="CM132" s="379" t="str">
        <f ca="1">+IF(OFFSET('Sanitation Data'!$D$30,0,10*ROW('Sanitation Data'!D126))="","",OFFSET('Sanitation Data'!$D$30,0,10*ROW('Sanitation Data'!D126)))</f>
        <v/>
      </c>
      <c r="CN132" s="379" t="str">
        <f ca="1">+IF(OFFSET('Sanitation Data'!$D$31,0,10*ROW('Sanitation Data'!D126))="","",OFFSET('Sanitation Data'!$D$31,0,10*ROW('Sanitation Data'!D126)))</f>
        <v/>
      </c>
      <c r="CO132" s="379" t="str">
        <f ca="1">+IF(OFFSET('Sanitation Data'!$D$32,0,10*ROW('Sanitation Data'!D126))="","",OFFSET('Sanitation Data'!$D$32,0,10*ROW('Sanitation Data'!D126)))</f>
        <v/>
      </c>
      <c r="CP132" s="379" t="str">
        <f ca="1">+IF(OFFSET('Sanitation Data'!$E$28,0,10*ROW('Sanitation Data'!E126))="","",OFFSET('Sanitation Data'!$E$28,0,10*ROW('Sanitation Data'!E126)))</f>
        <v/>
      </c>
      <c r="CQ132" s="379" t="str">
        <f ca="1">+IF(OFFSET('Sanitation Data'!$E$29,0,10*ROW('Sanitation Data'!E126))="","",OFFSET('Sanitation Data'!$E$29,0,10*ROW('Sanitation Data'!E126)))</f>
        <v/>
      </c>
      <c r="CR132" s="379" t="str">
        <f ca="1">+IF(OFFSET('Sanitation Data'!$E$30,0,10*ROW('Sanitation Data'!E126))="","",OFFSET('Sanitation Data'!$E$30,0,10*ROW('Sanitation Data'!E126)))</f>
        <v/>
      </c>
      <c r="CS132" s="379" t="str">
        <f ca="1">+IF(OFFSET('Sanitation Data'!$E$31,0,10*ROW('Sanitation Data'!E126))="","",OFFSET('Sanitation Data'!$E$31,0,10*ROW('Sanitation Data'!E126)))</f>
        <v/>
      </c>
      <c r="CT132" s="379" t="str">
        <f ca="1">+IF(OFFSET('Sanitation Data'!$E$32,0,10*ROW('Sanitation Data'!E126))="","",OFFSET('Sanitation Data'!$E$32,0,10*ROW('Sanitation Data'!E126)))</f>
        <v/>
      </c>
      <c r="CU132" s="379" t="str">
        <f ca="1">+IF(OFFSET('Sanitation Data'!$F$28,0,10*ROW('Sanitation Data'!F126))="","",OFFSET('Sanitation Data'!$F$28,0,10*ROW('Sanitation Data'!F126)))</f>
        <v/>
      </c>
      <c r="CV132" s="379" t="str">
        <f ca="1">+IF(OFFSET('Sanitation Data'!$F$29,0,10*ROW('Sanitation Data'!F126))="","",OFFSET('Sanitation Data'!$F$29,0,10*ROW('Sanitation Data'!F126)))</f>
        <v/>
      </c>
      <c r="CW132" s="379" t="str">
        <f ca="1">+IF(OFFSET('Sanitation Data'!$F$30,0,10*ROW('Sanitation Data'!F126))="","",OFFSET('Sanitation Data'!$F$30,0,10*ROW('Sanitation Data'!F126)))</f>
        <v/>
      </c>
      <c r="CX132" s="379" t="str">
        <f ca="1">+IF(OFFSET('Sanitation Data'!$F$31,0,10*ROW('Sanitation Data'!F126))="","",OFFSET('Sanitation Data'!$F$31,0,10*ROW('Sanitation Data'!F126)))</f>
        <v/>
      </c>
      <c r="CY132" s="379" t="str">
        <f ca="1">+IF(OFFSET('Sanitation Data'!$F$32,0,10*ROW('Sanitation Data'!F126))="","",OFFSET('Sanitation Data'!$F$32,0,10*ROW('Sanitation Data'!F126)))</f>
        <v/>
      </c>
      <c r="CZ132" s="379" t="str">
        <f ca="1">+IF(OFFSET('Sanitation Data'!$G$28,0,10*ROW('Sanitation Data'!G126))="","",OFFSET('Sanitation Data'!$G$28,0,10*ROW('Sanitation Data'!G126)))</f>
        <v/>
      </c>
      <c r="DA132" s="379" t="str">
        <f ca="1">+IF(OFFSET('Sanitation Data'!$G$29,0,10*ROW('Sanitation Data'!G126))="","",OFFSET('Sanitation Data'!$G$29,0,10*ROW('Sanitation Data'!G126)))</f>
        <v/>
      </c>
      <c r="DB132" s="379" t="str">
        <f ca="1">+IF(OFFSET('Sanitation Data'!$G$30,0,10*ROW('Sanitation Data'!G126))="","",OFFSET('Sanitation Data'!$G$30,0,10*ROW('Sanitation Data'!G126)))</f>
        <v/>
      </c>
      <c r="DC132" s="379" t="str">
        <f ca="1">+IF(OFFSET('Sanitation Data'!$G$31,0,10*ROW('Sanitation Data'!G126))="","",OFFSET('Sanitation Data'!$G$31,0,10*ROW('Sanitation Data'!G126)))</f>
        <v/>
      </c>
      <c r="DD132" s="379" t="str">
        <f ca="1">+IF(OFFSET('Sanitation Data'!$G$32,0,10*ROW('Sanitation Data'!G126))="","",OFFSET('Sanitation Data'!$G$32,0,10*ROW('Sanitation Data'!G126)))</f>
        <v/>
      </c>
      <c r="DE132" s="379" t="str">
        <f ca="1">+IF(OFFSET('Sanitation Data'!$H$28,0,10*ROW('Sanitation Data'!H126))="","",OFFSET('Sanitation Data'!$H$28,0,10*ROW('Sanitation Data'!H126)))</f>
        <v/>
      </c>
      <c r="DF132" s="379" t="str">
        <f ca="1">+IF(OFFSET('Sanitation Data'!$H$29,0,10*ROW('Sanitation Data'!H126))="","",OFFSET('Sanitation Data'!$H$29,0,10*ROW('Sanitation Data'!H126)))</f>
        <v/>
      </c>
      <c r="DG132" s="379" t="str">
        <f ca="1">+IF(OFFSET('Sanitation Data'!$H$30,0,10*ROW('Sanitation Data'!H126))="","",OFFSET('Sanitation Data'!$H$30,0,10*ROW('Sanitation Data'!H126)))</f>
        <v/>
      </c>
      <c r="DH132" s="379" t="str">
        <f ca="1">+IF(OFFSET('Sanitation Data'!$H$31,0,10*ROW('Sanitation Data'!H126))="","",OFFSET('Sanitation Data'!$H$31,0,10*ROW('Sanitation Data'!H126)))</f>
        <v/>
      </c>
      <c r="DI132" s="379" t="str">
        <f ca="1">+IF(OFFSET('Sanitation Data'!$H$32,0,10*ROW('Sanitation Data'!H126))="","",OFFSET('Sanitation Data'!$H$32,0,10*ROW('Sanitation Data'!H126)))</f>
        <v/>
      </c>
      <c r="DJ132" s="379" t="str">
        <f ca="1">+IF(OFFSET('Sanitation Data'!$I$28,0,10*ROW('Sanitation Data'!I126))="","",OFFSET('Sanitation Data'!$I$28,0,10*ROW('Sanitation Data'!I126)))</f>
        <v/>
      </c>
      <c r="DK132" s="379" t="str">
        <f ca="1">+IF(OFFSET('Sanitation Data'!$I$29,0,10*ROW('Sanitation Data'!I126))="","",OFFSET('Sanitation Data'!$I$29,0,10*ROW('Sanitation Data'!I126)))</f>
        <v/>
      </c>
      <c r="DL132" s="379" t="str">
        <f ca="1">+IF(OFFSET('Sanitation Data'!$I$30,0,10*ROW('Sanitation Data'!I126))="","",OFFSET('Sanitation Data'!$I$30,0,10*ROW('Sanitation Data'!I126)))</f>
        <v/>
      </c>
      <c r="DM132" s="379" t="str">
        <f ca="1">+IF(OFFSET('Sanitation Data'!$I$31,0,10*ROW('Sanitation Data'!I126))="","",OFFSET('Sanitation Data'!$I$31,0,10*ROW('Sanitation Data'!I126)))</f>
        <v/>
      </c>
      <c r="DN132" s="379" t="str">
        <f ca="1">+IF(OFFSET('Sanitation Data'!$I$32,0,10*ROW('Sanitation Data'!I126))="","",OFFSET('Sanitation Data'!$I$32,0,10*ROW('Sanitation Data'!I126)))</f>
        <v/>
      </c>
      <c r="DO132" s="379" t="str">
        <f ca="1">+IF(OFFSET('Hygiene Data'!$D$11,0,10*ROW('Hygiene Data'!D126))="","",OFFSET('Hygiene Data'!$D$11,0,10*ROW('Hygiene Data'!D126)))</f>
        <v/>
      </c>
      <c r="DP132" s="379" t="str">
        <f ca="1">+IF(OFFSET('Hygiene Data'!$D$12,0,10*ROW('Hygiene Data'!D126))="","",OFFSET('Hygiene Data'!$D$12,0,10*ROW('Hygiene Data'!D126)))</f>
        <v/>
      </c>
      <c r="DQ132" s="379" t="str">
        <f ca="1">+IF(OFFSET('Hygiene Data'!$D$13,0,10*ROW('Hygiene Data'!D126))="","",OFFSET('Hygiene Data'!$D$13,0,10*ROW('Hygiene Data'!D126)))</f>
        <v/>
      </c>
      <c r="DR132" s="379" t="str">
        <f ca="1">+IF(OFFSET('Hygiene Data'!$E$11,0,10*ROW('Hygiene Data'!E126))="","",OFFSET('Hygiene Data'!$E$11,0,10*ROW('Hygiene Data'!E126)))</f>
        <v/>
      </c>
      <c r="DS132" s="379" t="str">
        <f ca="1">+IF(OFFSET('Hygiene Data'!$E$12,0,10*ROW('Hygiene Data'!E126))="","",OFFSET('Hygiene Data'!$E$12,0,10*ROW('Hygiene Data'!E126)))</f>
        <v/>
      </c>
      <c r="DT132" s="379" t="str">
        <f ca="1">+IF(OFFSET('Hygiene Data'!$E$13,0,10*ROW('Hygiene Data'!E126))="","",OFFSET('Hygiene Data'!$E$13,0,10*ROW('Hygiene Data'!E126)))</f>
        <v/>
      </c>
      <c r="DU132" s="379" t="str">
        <f ca="1">+IF(OFFSET('Hygiene Data'!$F$11,0,10*ROW('Hygiene Data'!F126))="","",OFFSET('Hygiene Data'!$F$11,0,10*ROW('Hygiene Data'!F126)))</f>
        <v/>
      </c>
      <c r="DV132" s="379" t="str">
        <f ca="1">+IF(OFFSET('Hygiene Data'!$F$12,0,10*ROW('Hygiene Data'!F126))="","",OFFSET('Hygiene Data'!$F$12,0,10*ROW('Hygiene Data'!F126)))</f>
        <v/>
      </c>
      <c r="DW132" s="379" t="str">
        <f ca="1">+IF(OFFSET('Hygiene Data'!$F$13,0,10*ROW('Hygiene Data'!F126))="","",OFFSET('Hygiene Data'!$F$13,0,10*ROW('Hygiene Data'!F126)))</f>
        <v/>
      </c>
      <c r="DX132" s="379" t="str">
        <f ca="1">+IF(OFFSET('Hygiene Data'!$G$11,0,10*ROW('Hygiene Data'!G126))="","",OFFSET('Hygiene Data'!$G$11,0,10*ROW('Hygiene Data'!G126)))</f>
        <v/>
      </c>
      <c r="DY132" s="379" t="str">
        <f ca="1">+IF(OFFSET('Hygiene Data'!$G$12,0,10*ROW('Hygiene Data'!G126))="","",OFFSET('Hygiene Data'!$G$12,0,10*ROW('Hygiene Data'!G126)))</f>
        <v/>
      </c>
      <c r="DZ132" s="379" t="str">
        <f ca="1">+IF(OFFSET('Hygiene Data'!$G$13,0,10*ROW('Hygiene Data'!G126))="","",OFFSET('Hygiene Data'!$G$13,0,10*ROW('Hygiene Data'!G126)))</f>
        <v/>
      </c>
      <c r="EA132" s="379" t="str">
        <f ca="1">+IF(OFFSET('Hygiene Data'!$H$11,0,10*ROW('Hygiene Data'!H126))="","",OFFSET('Hygiene Data'!$H$11,0,10*ROW('Hygiene Data'!H126)))</f>
        <v/>
      </c>
      <c r="EB132" s="379" t="str">
        <f ca="1">+IF(OFFSET('Hygiene Data'!$H$12,0,10*ROW('Hygiene Data'!H126))="","",OFFSET('Hygiene Data'!$H$12,0,10*ROW('Hygiene Data'!H126)))</f>
        <v/>
      </c>
      <c r="EC132" s="379" t="str">
        <f ca="1">+IF(OFFSET('Hygiene Data'!$H$13,0,10*ROW('Hygiene Data'!H126))="","",OFFSET('Hygiene Data'!$H$13,0,10*ROW('Hygiene Data'!H126)))</f>
        <v/>
      </c>
      <c r="ED132" s="379" t="str">
        <f ca="1">+IF(OFFSET('Hygiene Data'!$I$11,0,10*ROW('Hygiene Data'!I126))="","",OFFSET('Hygiene Data'!$I$11,0,10*ROW('Hygiene Data'!I126)))</f>
        <v/>
      </c>
      <c r="EE132" s="379" t="str">
        <f ca="1">+IF(OFFSET('Hygiene Data'!$I$12,0,10*ROW('Hygiene Data'!I126))="","",OFFSET('Hygiene Data'!$I$12,0,10*ROW('Hygiene Data'!I126)))</f>
        <v/>
      </c>
      <c r="EF132" s="379" t="str">
        <f ca="1">+IF(OFFSET('Hygiene Data'!$I$13,0,10*ROW('Hygiene Data'!I126))="","",OFFSET('Hygiene Data'!$I$13,0,10*ROW('Hygiene Data'!I126)))</f>
        <v/>
      </c>
    </row>
    <row r="133" spans="1:136" x14ac:dyDescent="0.25">
      <c r="A133" s="488" t="str">
        <f ca="1">+IF(OFFSET('Water Data'!$B$2,0,10*ROW('Water Data'!E127))="","",OFFSET('Water Data'!$B$2,0,10*ROW('Water Data'!E127)))</f>
        <v/>
      </c>
      <c r="B133" s="48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5" t="str">
        <f t="shared" ca="1" si="1"/>
        <v/>
      </c>
      <c r="D133" s="51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9" t="str">
        <f ca="1">+IF(OFFSET('Water Data'!$D$27,0,10*ROW('Water Data'!D127))="","",OFFSET('Water Data'!$D$27,0,10*ROW('Water Data'!D127)))</f>
        <v/>
      </c>
      <c r="BT133" s="379" t="str">
        <f ca="1">+IF(OFFSET('Water Data'!$D$28,0,10*ROW('Water Data'!D127))="","",OFFSET('Water Data'!$D$28,0,10*ROW('Water Data'!D127)))</f>
        <v/>
      </c>
      <c r="BU133" s="379" t="str">
        <f ca="1">+IF(OFFSET('Water Data'!$D$29,0,10*ROW('Water Data'!D127))="","",OFFSET('Water Data'!$D$29,0,10*ROW('Water Data'!D127)))</f>
        <v/>
      </c>
      <c r="BV133" s="379" t="str">
        <f ca="1">+IF(OFFSET('Water Data'!$E$27,0,10*ROW('Water Data'!E127))="","",OFFSET('Water Data'!$E$27,0,10*ROW('Water Data'!E127)))</f>
        <v/>
      </c>
      <c r="BW133" s="379" t="str">
        <f ca="1">+IF(OFFSET('Water Data'!$E$28,0,10*ROW('Water Data'!E127))="","",OFFSET('Water Data'!$E$28,0,10*ROW('Water Data'!E127)))</f>
        <v/>
      </c>
      <c r="BX133" s="379" t="str">
        <f ca="1">+IF(OFFSET('Water Data'!$E$29,0,10*ROW('Water Data'!E127))="","",OFFSET('Water Data'!$E$29,0,10*ROW('Water Data'!E127)))</f>
        <v/>
      </c>
      <c r="BY133" s="379" t="str">
        <f ca="1">+IF(OFFSET('Water Data'!$F$27,0,10*ROW('Water Data'!F127))="","",OFFSET('Water Data'!$F$27,0,10*ROW('Water Data'!F127)))</f>
        <v/>
      </c>
      <c r="BZ133" s="379" t="str">
        <f ca="1">+IF(OFFSET('Water Data'!$F$28,0,10*ROW('Water Data'!F127))="","",OFFSET('Water Data'!$F$28,0,10*ROW('Water Data'!F127)))</f>
        <v/>
      </c>
      <c r="CA133" s="379" t="str">
        <f ca="1">+IF(OFFSET('Water Data'!$F$29,0,10*ROW('Water Data'!F127))="","",OFFSET('Water Data'!$F$29,0,10*ROW('Water Data'!F127)))</f>
        <v/>
      </c>
      <c r="CB133" s="379" t="str">
        <f ca="1">+IF(OFFSET('Water Data'!$G$27,0,10*ROW('Water Data'!G127))="","",OFFSET('Water Data'!$G$27,0,10*ROW('Water Data'!G127)))</f>
        <v/>
      </c>
      <c r="CC133" s="379" t="str">
        <f ca="1">+IF(OFFSET('Water Data'!$G$28,0,10*ROW('Water Data'!G127))="","",OFFSET('Water Data'!$G$28,0,10*ROW('Water Data'!G127)))</f>
        <v/>
      </c>
      <c r="CD133" s="379" t="str">
        <f ca="1">+IF(OFFSET('Water Data'!$G$29,0,10*ROW('Water Data'!G127))="","",OFFSET('Water Data'!$G$29,0,10*ROW('Water Data'!G127)))</f>
        <v/>
      </c>
      <c r="CE133" s="379" t="str">
        <f ca="1">+IF(OFFSET('Water Data'!$H$27,0,10*ROW('Water Data'!H127))="","",OFFSET('Water Data'!$H$27,0,10*ROW('Water Data'!H127)))</f>
        <v/>
      </c>
      <c r="CF133" s="379" t="str">
        <f ca="1">+IF(OFFSET('Water Data'!$H$28,0,10*ROW('Water Data'!H127))="","",OFFSET('Water Data'!$H$28,0,10*ROW('Water Data'!H127)))</f>
        <v/>
      </c>
      <c r="CG133" s="379" t="str">
        <f ca="1">+IF(OFFSET('Water Data'!$H$29,0,10*ROW('Water Data'!H127))="","",OFFSET('Water Data'!$H$29,0,10*ROW('Water Data'!H127)))</f>
        <v/>
      </c>
      <c r="CH133" s="379" t="str">
        <f ca="1">+IF(OFFSET('Water Data'!$I$27,0,10*ROW('Water Data'!I127))="","",OFFSET('Water Data'!$I$27,0,10*ROW('Water Data'!I127)))</f>
        <v/>
      </c>
      <c r="CI133" s="379" t="str">
        <f ca="1">+IF(OFFSET('Water Data'!$I$28,0,10*ROW('Water Data'!I127))="","",OFFSET('Water Data'!$I$28,0,10*ROW('Water Data'!I127)))</f>
        <v/>
      </c>
      <c r="CJ133" s="379" t="str">
        <f ca="1">+IF(OFFSET('Water Data'!$I$29,0,10*ROW('Water Data'!I127))="","",OFFSET('Water Data'!$I$29,0,10*ROW('Water Data'!I127)))</f>
        <v/>
      </c>
      <c r="CK133" s="379" t="str">
        <f ca="1">+IF(OFFSET('Sanitation Data'!$D$28,0,10*ROW('Sanitation Data'!D127))="","",OFFSET('Sanitation Data'!$D$28,0,10*ROW('Sanitation Data'!D127)))</f>
        <v/>
      </c>
      <c r="CL133" s="379" t="str">
        <f ca="1">+IF(OFFSET('Sanitation Data'!$D$29,0,10*ROW('Sanitation Data'!D127))="","",OFFSET('Sanitation Data'!$D$29,0,10*ROW('Sanitation Data'!D127)))</f>
        <v/>
      </c>
      <c r="CM133" s="379" t="str">
        <f ca="1">+IF(OFFSET('Sanitation Data'!$D$30,0,10*ROW('Sanitation Data'!D127))="","",OFFSET('Sanitation Data'!$D$30,0,10*ROW('Sanitation Data'!D127)))</f>
        <v/>
      </c>
      <c r="CN133" s="379" t="str">
        <f ca="1">+IF(OFFSET('Sanitation Data'!$D$31,0,10*ROW('Sanitation Data'!D127))="","",OFFSET('Sanitation Data'!$D$31,0,10*ROW('Sanitation Data'!D127)))</f>
        <v/>
      </c>
      <c r="CO133" s="379" t="str">
        <f ca="1">+IF(OFFSET('Sanitation Data'!$D$32,0,10*ROW('Sanitation Data'!D127))="","",OFFSET('Sanitation Data'!$D$32,0,10*ROW('Sanitation Data'!D127)))</f>
        <v/>
      </c>
      <c r="CP133" s="379" t="str">
        <f ca="1">+IF(OFFSET('Sanitation Data'!$E$28,0,10*ROW('Sanitation Data'!E127))="","",OFFSET('Sanitation Data'!$E$28,0,10*ROW('Sanitation Data'!E127)))</f>
        <v/>
      </c>
      <c r="CQ133" s="379" t="str">
        <f ca="1">+IF(OFFSET('Sanitation Data'!$E$29,0,10*ROW('Sanitation Data'!E127))="","",OFFSET('Sanitation Data'!$E$29,0,10*ROW('Sanitation Data'!E127)))</f>
        <v/>
      </c>
      <c r="CR133" s="379" t="str">
        <f ca="1">+IF(OFFSET('Sanitation Data'!$E$30,0,10*ROW('Sanitation Data'!E127))="","",OFFSET('Sanitation Data'!$E$30,0,10*ROW('Sanitation Data'!E127)))</f>
        <v/>
      </c>
      <c r="CS133" s="379" t="str">
        <f ca="1">+IF(OFFSET('Sanitation Data'!$E$31,0,10*ROW('Sanitation Data'!E127))="","",OFFSET('Sanitation Data'!$E$31,0,10*ROW('Sanitation Data'!E127)))</f>
        <v/>
      </c>
      <c r="CT133" s="379" t="str">
        <f ca="1">+IF(OFFSET('Sanitation Data'!$E$32,0,10*ROW('Sanitation Data'!E127))="","",OFFSET('Sanitation Data'!$E$32,0,10*ROW('Sanitation Data'!E127)))</f>
        <v/>
      </c>
      <c r="CU133" s="379" t="str">
        <f ca="1">+IF(OFFSET('Sanitation Data'!$F$28,0,10*ROW('Sanitation Data'!F127))="","",OFFSET('Sanitation Data'!$F$28,0,10*ROW('Sanitation Data'!F127)))</f>
        <v/>
      </c>
      <c r="CV133" s="379" t="str">
        <f ca="1">+IF(OFFSET('Sanitation Data'!$F$29,0,10*ROW('Sanitation Data'!F127))="","",OFFSET('Sanitation Data'!$F$29,0,10*ROW('Sanitation Data'!F127)))</f>
        <v/>
      </c>
      <c r="CW133" s="379" t="str">
        <f ca="1">+IF(OFFSET('Sanitation Data'!$F$30,0,10*ROW('Sanitation Data'!F127))="","",OFFSET('Sanitation Data'!$F$30,0,10*ROW('Sanitation Data'!F127)))</f>
        <v/>
      </c>
      <c r="CX133" s="379" t="str">
        <f ca="1">+IF(OFFSET('Sanitation Data'!$F$31,0,10*ROW('Sanitation Data'!F127))="","",OFFSET('Sanitation Data'!$F$31,0,10*ROW('Sanitation Data'!F127)))</f>
        <v/>
      </c>
      <c r="CY133" s="379" t="str">
        <f ca="1">+IF(OFFSET('Sanitation Data'!$F$32,0,10*ROW('Sanitation Data'!F127))="","",OFFSET('Sanitation Data'!$F$32,0,10*ROW('Sanitation Data'!F127)))</f>
        <v/>
      </c>
      <c r="CZ133" s="379" t="str">
        <f ca="1">+IF(OFFSET('Sanitation Data'!$G$28,0,10*ROW('Sanitation Data'!G127))="","",OFFSET('Sanitation Data'!$G$28,0,10*ROW('Sanitation Data'!G127)))</f>
        <v/>
      </c>
      <c r="DA133" s="379" t="str">
        <f ca="1">+IF(OFFSET('Sanitation Data'!$G$29,0,10*ROW('Sanitation Data'!G127))="","",OFFSET('Sanitation Data'!$G$29,0,10*ROW('Sanitation Data'!G127)))</f>
        <v/>
      </c>
      <c r="DB133" s="379" t="str">
        <f ca="1">+IF(OFFSET('Sanitation Data'!$G$30,0,10*ROW('Sanitation Data'!G127))="","",OFFSET('Sanitation Data'!$G$30,0,10*ROW('Sanitation Data'!G127)))</f>
        <v/>
      </c>
      <c r="DC133" s="379" t="str">
        <f ca="1">+IF(OFFSET('Sanitation Data'!$G$31,0,10*ROW('Sanitation Data'!G127))="","",OFFSET('Sanitation Data'!$G$31,0,10*ROW('Sanitation Data'!G127)))</f>
        <v/>
      </c>
      <c r="DD133" s="379" t="str">
        <f ca="1">+IF(OFFSET('Sanitation Data'!$G$32,0,10*ROW('Sanitation Data'!G127))="","",OFFSET('Sanitation Data'!$G$32,0,10*ROW('Sanitation Data'!G127)))</f>
        <v/>
      </c>
      <c r="DE133" s="379" t="str">
        <f ca="1">+IF(OFFSET('Sanitation Data'!$H$28,0,10*ROW('Sanitation Data'!H127))="","",OFFSET('Sanitation Data'!$H$28,0,10*ROW('Sanitation Data'!H127)))</f>
        <v/>
      </c>
      <c r="DF133" s="379" t="str">
        <f ca="1">+IF(OFFSET('Sanitation Data'!$H$29,0,10*ROW('Sanitation Data'!H127))="","",OFFSET('Sanitation Data'!$H$29,0,10*ROW('Sanitation Data'!H127)))</f>
        <v/>
      </c>
      <c r="DG133" s="379" t="str">
        <f ca="1">+IF(OFFSET('Sanitation Data'!$H$30,0,10*ROW('Sanitation Data'!H127))="","",OFFSET('Sanitation Data'!$H$30,0,10*ROW('Sanitation Data'!H127)))</f>
        <v/>
      </c>
      <c r="DH133" s="379" t="str">
        <f ca="1">+IF(OFFSET('Sanitation Data'!$H$31,0,10*ROW('Sanitation Data'!H127))="","",OFFSET('Sanitation Data'!$H$31,0,10*ROW('Sanitation Data'!H127)))</f>
        <v/>
      </c>
      <c r="DI133" s="379" t="str">
        <f ca="1">+IF(OFFSET('Sanitation Data'!$H$32,0,10*ROW('Sanitation Data'!H127))="","",OFFSET('Sanitation Data'!$H$32,0,10*ROW('Sanitation Data'!H127)))</f>
        <v/>
      </c>
      <c r="DJ133" s="379" t="str">
        <f ca="1">+IF(OFFSET('Sanitation Data'!$I$28,0,10*ROW('Sanitation Data'!I127))="","",OFFSET('Sanitation Data'!$I$28,0,10*ROW('Sanitation Data'!I127)))</f>
        <v/>
      </c>
      <c r="DK133" s="379" t="str">
        <f ca="1">+IF(OFFSET('Sanitation Data'!$I$29,0,10*ROW('Sanitation Data'!I127))="","",OFFSET('Sanitation Data'!$I$29,0,10*ROW('Sanitation Data'!I127)))</f>
        <v/>
      </c>
      <c r="DL133" s="379" t="str">
        <f ca="1">+IF(OFFSET('Sanitation Data'!$I$30,0,10*ROW('Sanitation Data'!I127))="","",OFFSET('Sanitation Data'!$I$30,0,10*ROW('Sanitation Data'!I127)))</f>
        <v/>
      </c>
      <c r="DM133" s="379" t="str">
        <f ca="1">+IF(OFFSET('Sanitation Data'!$I$31,0,10*ROW('Sanitation Data'!I127))="","",OFFSET('Sanitation Data'!$I$31,0,10*ROW('Sanitation Data'!I127)))</f>
        <v/>
      </c>
      <c r="DN133" s="379" t="str">
        <f ca="1">+IF(OFFSET('Sanitation Data'!$I$32,0,10*ROW('Sanitation Data'!I127))="","",OFFSET('Sanitation Data'!$I$32,0,10*ROW('Sanitation Data'!I127)))</f>
        <v/>
      </c>
      <c r="DO133" s="379" t="str">
        <f ca="1">+IF(OFFSET('Hygiene Data'!$D$11,0,10*ROW('Hygiene Data'!D127))="","",OFFSET('Hygiene Data'!$D$11,0,10*ROW('Hygiene Data'!D127)))</f>
        <v/>
      </c>
      <c r="DP133" s="379" t="str">
        <f ca="1">+IF(OFFSET('Hygiene Data'!$D$12,0,10*ROW('Hygiene Data'!D127))="","",OFFSET('Hygiene Data'!$D$12,0,10*ROW('Hygiene Data'!D127)))</f>
        <v/>
      </c>
      <c r="DQ133" s="379" t="str">
        <f ca="1">+IF(OFFSET('Hygiene Data'!$D$13,0,10*ROW('Hygiene Data'!D127))="","",OFFSET('Hygiene Data'!$D$13,0,10*ROW('Hygiene Data'!D127)))</f>
        <v/>
      </c>
      <c r="DR133" s="379" t="str">
        <f ca="1">+IF(OFFSET('Hygiene Data'!$E$11,0,10*ROW('Hygiene Data'!E127))="","",OFFSET('Hygiene Data'!$E$11,0,10*ROW('Hygiene Data'!E127)))</f>
        <v/>
      </c>
      <c r="DS133" s="379" t="str">
        <f ca="1">+IF(OFFSET('Hygiene Data'!$E$12,0,10*ROW('Hygiene Data'!E127))="","",OFFSET('Hygiene Data'!$E$12,0,10*ROW('Hygiene Data'!E127)))</f>
        <v/>
      </c>
      <c r="DT133" s="379" t="str">
        <f ca="1">+IF(OFFSET('Hygiene Data'!$E$13,0,10*ROW('Hygiene Data'!E127))="","",OFFSET('Hygiene Data'!$E$13,0,10*ROW('Hygiene Data'!E127)))</f>
        <v/>
      </c>
      <c r="DU133" s="379" t="str">
        <f ca="1">+IF(OFFSET('Hygiene Data'!$F$11,0,10*ROW('Hygiene Data'!F127))="","",OFFSET('Hygiene Data'!$F$11,0,10*ROW('Hygiene Data'!F127)))</f>
        <v/>
      </c>
      <c r="DV133" s="379" t="str">
        <f ca="1">+IF(OFFSET('Hygiene Data'!$F$12,0,10*ROW('Hygiene Data'!F127))="","",OFFSET('Hygiene Data'!$F$12,0,10*ROW('Hygiene Data'!F127)))</f>
        <v/>
      </c>
      <c r="DW133" s="379" t="str">
        <f ca="1">+IF(OFFSET('Hygiene Data'!$F$13,0,10*ROW('Hygiene Data'!F127))="","",OFFSET('Hygiene Data'!$F$13,0,10*ROW('Hygiene Data'!F127)))</f>
        <v/>
      </c>
      <c r="DX133" s="379" t="str">
        <f ca="1">+IF(OFFSET('Hygiene Data'!$G$11,0,10*ROW('Hygiene Data'!G127))="","",OFFSET('Hygiene Data'!$G$11,0,10*ROW('Hygiene Data'!G127)))</f>
        <v/>
      </c>
      <c r="DY133" s="379" t="str">
        <f ca="1">+IF(OFFSET('Hygiene Data'!$G$12,0,10*ROW('Hygiene Data'!G127))="","",OFFSET('Hygiene Data'!$G$12,0,10*ROW('Hygiene Data'!G127)))</f>
        <v/>
      </c>
      <c r="DZ133" s="379" t="str">
        <f ca="1">+IF(OFFSET('Hygiene Data'!$G$13,0,10*ROW('Hygiene Data'!G127))="","",OFFSET('Hygiene Data'!$G$13,0,10*ROW('Hygiene Data'!G127)))</f>
        <v/>
      </c>
      <c r="EA133" s="379" t="str">
        <f ca="1">+IF(OFFSET('Hygiene Data'!$H$11,0,10*ROW('Hygiene Data'!H127))="","",OFFSET('Hygiene Data'!$H$11,0,10*ROW('Hygiene Data'!H127)))</f>
        <v/>
      </c>
      <c r="EB133" s="379" t="str">
        <f ca="1">+IF(OFFSET('Hygiene Data'!$H$12,0,10*ROW('Hygiene Data'!H127))="","",OFFSET('Hygiene Data'!$H$12,0,10*ROW('Hygiene Data'!H127)))</f>
        <v/>
      </c>
      <c r="EC133" s="379" t="str">
        <f ca="1">+IF(OFFSET('Hygiene Data'!$H$13,0,10*ROW('Hygiene Data'!H127))="","",OFFSET('Hygiene Data'!$H$13,0,10*ROW('Hygiene Data'!H127)))</f>
        <v/>
      </c>
      <c r="ED133" s="379" t="str">
        <f ca="1">+IF(OFFSET('Hygiene Data'!$I$11,0,10*ROW('Hygiene Data'!I127))="","",OFFSET('Hygiene Data'!$I$11,0,10*ROW('Hygiene Data'!I127)))</f>
        <v/>
      </c>
      <c r="EE133" s="379" t="str">
        <f ca="1">+IF(OFFSET('Hygiene Data'!$I$12,0,10*ROW('Hygiene Data'!I127))="","",OFFSET('Hygiene Data'!$I$12,0,10*ROW('Hygiene Data'!I127)))</f>
        <v/>
      </c>
      <c r="EF133" s="379" t="str">
        <f ca="1">+IF(OFFSET('Hygiene Data'!$I$13,0,10*ROW('Hygiene Data'!I127))="","",OFFSET('Hygiene Data'!$I$13,0,10*ROW('Hygiene Data'!I127)))</f>
        <v/>
      </c>
    </row>
    <row r="134" spans="1:136" x14ac:dyDescent="0.25">
      <c r="A134" s="488" t="str">
        <f ca="1">+IF(OFFSET('Water Data'!$B$2,0,10*ROW('Water Data'!E128))="","",OFFSET('Water Data'!$B$2,0,10*ROW('Water Data'!E128)))</f>
        <v/>
      </c>
      <c r="B134" s="48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5" t="str">
        <f t="shared" ca="1" si="1"/>
        <v/>
      </c>
      <c r="D134" s="51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9" t="str">
        <f ca="1">+IF(OFFSET('Water Data'!$D$27,0,10*ROW('Water Data'!D128))="","",OFFSET('Water Data'!$D$27,0,10*ROW('Water Data'!D128)))</f>
        <v/>
      </c>
      <c r="BT134" s="379" t="str">
        <f ca="1">+IF(OFFSET('Water Data'!$D$28,0,10*ROW('Water Data'!D128))="","",OFFSET('Water Data'!$D$28,0,10*ROW('Water Data'!D128)))</f>
        <v/>
      </c>
      <c r="BU134" s="379" t="str">
        <f ca="1">+IF(OFFSET('Water Data'!$D$29,0,10*ROW('Water Data'!D128))="","",OFFSET('Water Data'!$D$29,0,10*ROW('Water Data'!D128)))</f>
        <v/>
      </c>
      <c r="BV134" s="379" t="str">
        <f ca="1">+IF(OFFSET('Water Data'!$E$27,0,10*ROW('Water Data'!E128))="","",OFFSET('Water Data'!$E$27,0,10*ROW('Water Data'!E128)))</f>
        <v/>
      </c>
      <c r="BW134" s="379" t="str">
        <f ca="1">+IF(OFFSET('Water Data'!$E$28,0,10*ROW('Water Data'!E128))="","",OFFSET('Water Data'!$E$28,0,10*ROW('Water Data'!E128)))</f>
        <v/>
      </c>
      <c r="BX134" s="379" t="str">
        <f ca="1">+IF(OFFSET('Water Data'!$E$29,0,10*ROW('Water Data'!E128))="","",OFFSET('Water Data'!$E$29,0,10*ROW('Water Data'!E128)))</f>
        <v/>
      </c>
      <c r="BY134" s="379" t="str">
        <f ca="1">+IF(OFFSET('Water Data'!$F$27,0,10*ROW('Water Data'!F128))="","",OFFSET('Water Data'!$F$27,0,10*ROW('Water Data'!F128)))</f>
        <v/>
      </c>
      <c r="BZ134" s="379" t="str">
        <f ca="1">+IF(OFFSET('Water Data'!$F$28,0,10*ROW('Water Data'!F128))="","",OFFSET('Water Data'!$F$28,0,10*ROW('Water Data'!F128)))</f>
        <v/>
      </c>
      <c r="CA134" s="379" t="str">
        <f ca="1">+IF(OFFSET('Water Data'!$F$29,0,10*ROW('Water Data'!F128))="","",OFFSET('Water Data'!$F$29,0,10*ROW('Water Data'!F128)))</f>
        <v/>
      </c>
      <c r="CB134" s="379" t="str">
        <f ca="1">+IF(OFFSET('Water Data'!$G$27,0,10*ROW('Water Data'!G128))="","",OFFSET('Water Data'!$G$27,0,10*ROW('Water Data'!G128)))</f>
        <v/>
      </c>
      <c r="CC134" s="379" t="str">
        <f ca="1">+IF(OFFSET('Water Data'!$G$28,0,10*ROW('Water Data'!G128))="","",OFFSET('Water Data'!$G$28,0,10*ROW('Water Data'!G128)))</f>
        <v/>
      </c>
      <c r="CD134" s="379" t="str">
        <f ca="1">+IF(OFFSET('Water Data'!$G$29,0,10*ROW('Water Data'!G128))="","",OFFSET('Water Data'!$G$29,0,10*ROW('Water Data'!G128)))</f>
        <v/>
      </c>
      <c r="CE134" s="379" t="str">
        <f ca="1">+IF(OFFSET('Water Data'!$H$27,0,10*ROW('Water Data'!H128))="","",OFFSET('Water Data'!$H$27,0,10*ROW('Water Data'!H128)))</f>
        <v/>
      </c>
      <c r="CF134" s="379" t="str">
        <f ca="1">+IF(OFFSET('Water Data'!$H$28,0,10*ROW('Water Data'!H128))="","",OFFSET('Water Data'!$H$28,0,10*ROW('Water Data'!H128)))</f>
        <v/>
      </c>
      <c r="CG134" s="379" t="str">
        <f ca="1">+IF(OFFSET('Water Data'!$H$29,0,10*ROW('Water Data'!H128))="","",OFFSET('Water Data'!$H$29,0,10*ROW('Water Data'!H128)))</f>
        <v/>
      </c>
      <c r="CH134" s="379" t="str">
        <f ca="1">+IF(OFFSET('Water Data'!$I$27,0,10*ROW('Water Data'!I128))="","",OFFSET('Water Data'!$I$27,0,10*ROW('Water Data'!I128)))</f>
        <v/>
      </c>
      <c r="CI134" s="379" t="str">
        <f ca="1">+IF(OFFSET('Water Data'!$I$28,0,10*ROW('Water Data'!I128))="","",OFFSET('Water Data'!$I$28,0,10*ROW('Water Data'!I128)))</f>
        <v/>
      </c>
      <c r="CJ134" s="379" t="str">
        <f ca="1">+IF(OFFSET('Water Data'!$I$29,0,10*ROW('Water Data'!I128))="","",OFFSET('Water Data'!$I$29,0,10*ROW('Water Data'!I128)))</f>
        <v/>
      </c>
      <c r="CK134" s="379" t="str">
        <f ca="1">+IF(OFFSET('Sanitation Data'!$D$28,0,10*ROW('Sanitation Data'!D128))="","",OFFSET('Sanitation Data'!$D$28,0,10*ROW('Sanitation Data'!D128)))</f>
        <v/>
      </c>
      <c r="CL134" s="379" t="str">
        <f ca="1">+IF(OFFSET('Sanitation Data'!$D$29,0,10*ROW('Sanitation Data'!D128))="","",OFFSET('Sanitation Data'!$D$29,0,10*ROW('Sanitation Data'!D128)))</f>
        <v/>
      </c>
      <c r="CM134" s="379" t="str">
        <f ca="1">+IF(OFFSET('Sanitation Data'!$D$30,0,10*ROW('Sanitation Data'!D128))="","",OFFSET('Sanitation Data'!$D$30,0,10*ROW('Sanitation Data'!D128)))</f>
        <v/>
      </c>
      <c r="CN134" s="379" t="str">
        <f ca="1">+IF(OFFSET('Sanitation Data'!$D$31,0,10*ROW('Sanitation Data'!D128))="","",OFFSET('Sanitation Data'!$D$31,0,10*ROW('Sanitation Data'!D128)))</f>
        <v/>
      </c>
      <c r="CO134" s="379" t="str">
        <f ca="1">+IF(OFFSET('Sanitation Data'!$D$32,0,10*ROW('Sanitation Data'!D128))="","",OFFSET('Sanitation Data'!$D$32,0,10*ROW('Sanitation Data'!D128)))</f>
        <v/>
      </c>
      <c r="CP134" s="379" t="str">
        <f ca="1">+IF(OFFSET('Sanitation Data'!$E$28,0,10*ROW('Sanitation Data'!E128))="","",OFFSET('Sanitation Data'!$E$28,0,10*ROW('Sanitation Data'!E128)))</f>
        <v/>
      </c>
      <c r="CQ134" s="379" t="str">
        <f ca="1">+IF(OFFSET('Sanitation Data'!$E$29,0,10*ROW('Sanitation Data'!E128))="","",OFFSET('Sanitation Data'!$E$29,0,10*ROW('Sanitation Data'!E128)))</f>
        <v/>
      </c>
      <c r="CR134" s="379" t="str">
        <f ca="1">+IF(OFFSET('Sanitation Data'!$E$30,0,10*ROW('Sanitation Data'!E128))="","",OFFSET('Sanitation Data'!$E$30,0,10*ROW('Sanitation Data'!E128)))</f>
        <v/>
      </c>
      <c r="CS134" s="379" t="str">
        <f ca="1">+IF(OFFSET('Sanitation Data'!$E$31,0,10*ROW('Sanitation Data'!E128))="","",OFFSET('Sanitation Data'!$E$31,0,10*ROW('Sanitation Data'!E128)))</f>
        <v/>
      </c>
      <c r="CT134" s="379" t="str">
        <f ca="1">+IF(OFFSET('Sanitation Data'!$E$32,0,10*ROW('Sanitation Data'!E128))="","",OFFSET('Sanitation Data'!$E$32,0,10*ROW('Sanitation Data'!E128)))</f>
        <v/>
      </c>
      <c r="CU134" s="379" t="str">
        <f ca="1">+IF(OFFSET('Sanitation Data'!$F$28,0,10*ROW('Sanitation Data'!F128))="","",OFFSET('Sanitation Data'!$F$28,0,10*ROW('Sanitation Data'!F128)))</f>
        <v/>
      </c>
      <c r="CV134" s="379" t="str">
        <f ca="1">+IF(OFFSET('Sanitation Data'!$F$29,0,10*ROW('Sanitation Data'!F128))="","",OFFSET('Sanitation Data'!$F$29,0,10*ROW('Sanitation Data'!F128)))</f>
        <v/>
      </c>
      <c r="CW134" s="379" t="str">
        <f ca="1">+IF(OFFSET('Sanitation Data'!$F$30,0,10*ROW('Sanitation Data'!F128))="","",OFFSET('Sanitation Data'!$F$30,0,10*ROW('Sanitation Data'!F128)))</f>
        <v/>
      </c>
      <c r="CX134" s="379" t="str">
        <f ca="1">+IF(OFFSET('Sanitation Data'!$F$31,0,10*ROW('Sanitation Data'!F128))="","",OFFSET('Sanitation Data'!$F$31,0,10*ROW('Sanitation Data'!F128)))</f>
        <v/>
      </c>
      <c r="CY134" s="379" t="str">
        <f ca="1">+IF(OFFSET('Sanitation Data'!$F$32,0,10*ROW('Sanitation Data'!F128))="","",OFFSET('Sanitation Data'!$F$32,0,10*ROW('Sanitation Data'!F128)))</f>
        <v/>
      </c>
      <c r="CZ134" s="379" t="str">
        <f ca="1">+IF(OFFSET('Sanitation Data'!$G$28,0,10*ROW('Sanitation Data'!G128))="","",OFFSET('Sanitation Data'!$G$28,0,10*ROW('Sanitation Data'!G128)))</f>
        <v/>
      </c>
      <c r="DA134" s="379" t="str">
        <f ca="1">+IF(OFFSET('Sanitation Data'!$G$29,0,10*ROW('Sanitation Data'!G128))="","",OFFSET('Sanitation Data'!$G$29,0,10*ROW('Sanitation Data'!G128)))</f>
        <v/>
      </c>
      <c r="DB134" s="379" t="str">
        <f ca="1">+IF(OFFSET('Sanitation Data'!$G$30,0,10*ROW('Sanitation Data'!G128))="","",OFFSET('Sanitation Data'!$G$30,0,10*ROW('Sanitation Data'!G128)))</f>
        <v/>
      </c>
      <c r="DC134" s="379" t="str">
        <f ca="1">+IF(OFFSET('Sanitation Data'!$G$31,0,10*ROW('Sanitation Data'!G128))="","",OFFSET('Sanitation Data'!$G$31,0,10*ROW('Sanitation Data'!G128)))</f>
        <v/>
      </c>
      <c r="DD134" s="379" t="str">
        <f ca="1">+IF(OFFSET('Sanitation Data'!$G$32,0,10*ROW('Sanitation Data'!G128))="","",OFFSET('Sanitation Data'!$G$32,0,10*ROW('Sanitation Data'!G128)))</f>
        <v/>
      </c>
      <c r="DE134" s="379" t="str">
        <f ca="1">+IF(OFFSET('Sanitation Data'!$H$28,0,10*ROW('Sanitation Data'!H128))="","",OFFSET('Sanitation Data'!$H$28,0,10*ROW('Sanitation Data'!H128)))</f>
        <v/>
      </c>
      <c r="DF134" s="379" t="str">
        <f ca="1">+IF(OFFSET('Sanitation Data'!$H$29,0,10*ROW('Sanitation Data'!H128))="","",OFFSET('Sanitation Data'!$H$29,0,10*ROW('Sanitation Data'!H128)))</f>
        <v/>
      </c>
      <c r="DG134" s="379" t="str">
        <f ca="1">+IF(OFFSET('Sanitation Data'!$H$30,0,10*ROW('Sanitation Data'!H128))="","",OFFSET('Sanitation Data'!$H$30,0,10*ROW('Sanitation Data'!H128)))</f>
        <v/>
      </c>
      <c r="DH134" s="379" t="str">
        <f ca="1">+IF(OFFSET('Sanitation Data'!$H$31,0,10*ROW('Sanitation Data'!H128))="","",OFFSET('Sanitation Data'!$H$31,0,10*ROW('Sanitation Data'!H128)))</f>
        <v/>
      </c>
      <c r="DI134" s="379" t="str">
        <f ca="1">+IF(OFFSET('Sanitation Data'!$H$32,0,10*ROW('Sanitation Data'!H128))="","",OFFSET('Sanitation Data'!$H$32,0,10*ROW('Sanitation Data'!H128)))</f>
        <v/>
      </c>
      <c r="DJ134" s="379" t="str">
        <f ca="1">+IF(OFFSET('Sanitation Data'!$I$28,0,10*ROW('Sanitation Data'!I128))="","",OFFSET('Sanitation Data'!$I$28,0,10*ROW('Sanitation Data'!I128)))</f>
        <v/>
      </c>
      <c r="DK134" s="379" t="str">
        <f ca="1">+IF(OFFSET('Sanitation Data'!$I$29,0,10*ROW('Sanitation Data'!I128))="","",OFFSET('Sanitation Data'!$I$29,0,10*ROW('Sanitation Data'!I128)))</f>
        <v/>
      </c>
      <c r="DL134" s="379" t="str">
        <f ca="1">+IF(OFFSET('Sanitation Data'!$I$30,0,10*ROW('Sanitation Data'!I128))="","",OFFSET('Sanitation Data'!$I$30,0,10*ROW('Sanitation Data'!I128)))</f>
        <v/>
      </c>
      <c r="DM134" s="379" t="str">
        <f ca="1">+IF(OFFSET('Sanitation Data'!$I$31,0,10*ROW('Sanitation Data'!I128))="","",OFFSET('Sanitation Data'!$I$31,0,10*ROW('Sanitation Data'!I128)))</f>
        <v/>
      </c>
      <c r="DN134" s="379" t="str">
        <f ca="1">+IF(OFFSET('Sanitation Data'!$I$32,0,10*ROW('Sanitation Data'!I128))="","",OFFSET('Sanitation Data'!$I$32,0,10*ROW('Sanitation Data'!I128)))</f>
        <v/>
      </c>
      <c r="DO134" s="379" t="str">
        <f ca="1">+IF(OFFSET('Hygiene Data'!$D$11,0,10*ROW('Hygiene Data'!D128))="","",OFFSET('Hygiene Data'!$D$11,0,10*ROW('Hygiene Data'!D128)))</f>
        <v/>
      </c>
      <c r="DP134" s="379" t="str">
        <f ca="1">+IF(OFFSET('Hygiene Data'!$D$12,0,10*ROW('Hygiene Data'!D128))="","",OFFSET('Hygiene Data'!$D$12,0,10*ROW('Hygiene Data'!D128)))</f>
        <v/>
      </c>
      <c r="DQ134" s="379" t="str">
        <f ca="1">+IF(OFFSET('Hygiene Data'!$D$13,0,10*ROW('Hygiene Data'!D128))="","",OFFSET('Hygiene Data'!$D$13,0,10*ROW('Hygiene Data'!D128)))</f>
        <v/>
      </c>
      <c r="DR134" s="379" t="str">
        <f ca="1">+IF(OFFSET('Hygiene Data'!$E$11,0,10*ROW('Hygiene Data'!E128))="","",OFFSET('Hygiene Data'!$E$11,0,10*ROW('Hygiene Data'!E128)))</f>
        <v/>
      </c>
      <c r="DS134" s="379" t="str">
        <f ca="1">+IF(OFFSET('Hygiene Data'!$E$12,0,10*ROW('Hygiene Data'!E128))="","",OFFSET('Hygiene Data'!$E$12,0,10*ROW('Hygiene Data'!E128)))</f>
        <v/>
      </c>
      <c r="DT134" s="379" t="str">
        <f ca="1">+IF(OFFSET('Hygiene Data'!$E$13,0,10*ROW('Hygiene Data'!E128))="","",OFFSET('Hygiene Data'!$E$13,0,10*ROW('Hygiene Data'!E128)))</f>
        <v/>
      </c>
      <c r="DU134" s="379" t="str">
        <f ca="1">+IF(OFFSET('Hygiene Data'!$F$11,0,10*ROW('Hygiene Data'!F128))="","",OFFSET('Hygiene Data'!$F$11,0,10*ROW('Hygiene Data'!F128)))</f>
        <v/>
      </c>
      <c r="DV134" s="379" t="str">
        <f ca="1">+IF(OFFSET('Hygiene Data'!$F$12,0,10*ROW('Hygiene Data'!F128))="","",OFFSET('Hygiene Data'!$F$12,0,10*ROW('Hygiene Data'!F128)))</f>
        <v/>
      </c>
      <c r="DW134" s="379" t="str">
        <f ca="1">+IF(OFFSET('Hygiene Data'!$F$13,0,10*ROW('Hygiene Data'!F128))="","",OFFSET('Hygiene Data'!$F$13,0,10*ROW('Hygiene Data'!F128)))</f>
        <v/>
      </c>
      <c r="DX134" s="379" t="str">
        <f ca="1">+IF(OFFSET('Hygiene Data'!$G$11,0,10*ROW('Hygiene Data'!G128))="","",OFFSET('Hygiene Data'!$G$11,0,10*ROW('Hygiene Data'!G128)))</f>
        <v/>
      </c>
      <c r="DY134" s="379" t="str">
        <f ca="1">+IF(OFFSET('Hygiene Data'!$G$12,0,10*ROW('Hygiene Data'!G128))="","",OFFSET('Hygiene Data'!$G$12,0,10*ROW('Hygiene Data'!G128)))</f>
        <v/>
      </c>
      <c r="DZ134" s="379" t="str">
        <f ca="1">+IF(OFFSET('Hygiene Data'!$G$13,0,10*ROW('Hygiene Data'!G128))="","",OFFSET('Hygiene Data'!$G$13,0,10*ROW('Hygiene Data'!G128)))</f>
        <v/>
      </c>
      <c r="EA134" s="379" t="str">
        <f ca="1">+IF(OFFSET('Hygiene Data'!$H$11,0,10*ROW('Hygiene Data'!H128))="","",OFFSET('Hygiene Data'!$H$11,0,10*ROW('Hygiene Data'!H128)))</f>
        <v/>
      </c>
      <c r="EB134" s="379" t="str">
        <f ca="1">+IF(OFFSET('Hygiene Data'!$H$12,0,10*ROW('Hygiene Data'!H128))="","",OFFSET('Hygiene Data'!$H$12,0,10*ROW('Hygiene Data'!H128)))</f>
        <v/>
      </c>
      <c r="EC134" s="379" t="str">
        <f ca="1">+IF(OFFSET('Hygiene Data'!$H$13,0,10*ROW('Hygiene Data'!H128))="","",OFFSET('Hygiene Data'!$H$13,0,10*ROW('Hygiene Data'!H128)))</f>
        <v/>
      </c>
      <c r="ED134" s="379" t="str">
        <f ca="1">+IF(OFFSET('Hygiene Data'!$I$11,0,10*ROW('Hygiene Data'!I128))="","",OFFSET('Hygiene Data'!$I$11,0,10*ROW('Hygiene Data'!I128)))</f>
        <v/>
      </c>
      <c r="EE134" s="379" t="str">
        <f ca="1">+IF(OFFSET('Hygiene Data'!$I$12,0,10*ROW('Hygiene Data'!I128))="","",OFFSET('Hygiene Data'!$I$12,0,10*ROW('Hygiene Data'!I128)))</f>
        <v/>
      </c>
      <c r="EF134" s="379" t="str">
        <f ca="1">+IF(OFFSET('Hygiene Data'!$I$13,0,10*ROW('Hygiene Data'!I128))="","",OFFSET('Hygiene Data'!$I$13,0,10*ROW('Hygiene Data'!I128)))</f>
        <v/>
      </c>
    </row>
    <row r="135" spans="1:136" x14ac:dyDescent="0.25">
      <c r="A135" s="488" t="str">
        <f ca="1">+IF(OFFSET('Water Data'!$B$2,0,10*ROW('Water Data'!E129))="","",OFFSET('Water Data'!$B$2,0,10*ROW('Water Data'!E129)))</f>
        <v/>
      </c>
      <c r="B135" s="48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5" t="str">
        <f t="shared" ref="C135:C198" ca="1" si="2">+IF(ISNUMBER(VALUE(MID(A135,5,4))), VALUE(MID(A135, 5,4)),"")</f>
        <v/>
      </c>
      <c r="D135" s="51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9" t="str">
        <f ca="1">+IF(OFFSET('Water Data'!$D$27,0,10*ROW('Water Data'!D129))="","",OFFSET('Water Data'!$D$27,0,10*ROW('Water Data'!D129)))</f>
        <v/>
      </c>
      <c r="BT135" s="379" t="str">
        <f ca="1">+IF(OFFSET('Water Data'!$D$28,0,10*ROW('Water Data'!D129))="","",OFFSET('Water Data'!$D$28,0,10*ROW('Water Data'!D129)))</f>
        <v/>
      </c>
      <c r="BU135" s="379" t="str">
        <f ca="1">+IF(OFFSET('Water Data'!$D$29,0,10*ROW('Water Data'!D129))="","",OFFSET('Water Data'!$D$29,0,10*ROW('Water Data'!D129)))</f>
        <v/>
      </c>
      <c r="BV135" s="379" t="str">
        <f ca="1">+IF(OFFSET('Water Data'!$E$27,0,10*ROW('Water Data'!E129))="","",OFFSET('Water Data'!$E$27,0,10*ROW('Water Data'!E129)))</f>
        <v/>
      </c>
      <c r="BW135" s="379" t="str">
        <f ca="1">+IF(OFFSET('Water Data'!$E$28,0,10*ROW('Water Data'!E129))="","",OFFSET('Water Data'!$E$28,0,10*ROW('Water Data'!E129)))</f>
        <v/>
      </c>
      <c r="BX135" s="379" t="str">
        <f ca="1">+IF(OFFSET('Water Data'!$E$29,0,10*ROW('Water Data'!E129))="","",OFFSET('Water Data'!$E$29,0,10*ROW('Water Data'!E129)))</f>
        <v/>
      </c>
      <c r="BY135" s="379" t="str">
        <f ca="1">+IF(OFFSET('Water Data'!$F$27,0,10*ROW('Water Data'!F129))="","",OFFSET('Water Data'!$F$27,0,10*ROW('Water Data'!F129)))</f>
        <v/>
      </c>
      <c r="BZ135" s="379" t="str">
        <f ca="1">+IF(OFFSET('Water Data'!$F$28,0,10*ROW('Water Data'!F129))="","",OFFSET('Water Data'!$F$28,0,10*ROW('Water Data'!F129)))</f>
        <v/>
      </c>
      <c r="CA135" s="379" t="str">
        <f ca="1">+IF(OFFSET('Water Data'!$F$29,0,10*ROW('Water Data'!F129))="","",OFFSET('Water Data'!$F$29,0,10*ROW('Water Data'!F129)))</f>
        <v/>
      </c>
      <c r="CB135" s="379" t="str">
        <f ca="1">+IF(OFFSET('Water Data'!$G$27,0,10*ROW('Water Data'!G129))="","",OFFSET('Water Data'!$G$27,0,10*ROW('Water Data'!G129)))</f>
        <v/>
      </c>
      <c r="CC135" s="379" t="str">
        <f ca="1">+IF(OFFSET('Water Data'!$G$28,0,10*ROW('Water Data'!G129))="","",OFFSET('Water Data'!$G$28,0,10*ROW('Water Data'!G129)))</f>
        <v/>
      </c>
      <c r="CD135" s="379" t="str">
        <f ca="1">+IF(OFFSET('Water Data'!$G$29,0,10*ROW('Water Data'!G129))="","",OFFSET('Water Data'!$G$29,0,10*ROW('Water Data'!G129)))</f>
        <v/>
      </c>
      <c r="CE135" s="379" t="str">
        <f ca="1">+IF(OFFSET('Water Data'!$H$27,0,10*ROW('Water Data'!H129))="","",OFFSET('Water Data'!$H$27,0,10*ROW('Water Data'!H129)))</f>
        <v/>
      </c>
      <c r="CF135" s="379" t="str">
        <f ca="1">+IF(OFFSET('Water Data'!$H$28,0,10*ROW('Water Data'!H129))="","",OFFSET('Water Data'!$H$28,0,10*ROW('Water Data'!H129)))</f>
        <v/>
      </c>
      <c r="CG135" s="379" t="str">
        <f ca="1">+IF(OFFSET('Water Data'!$H$29,0,10*ROW('Water Data'!H129))="","",OFFSET('Water Data'!$H$29,0,10*ROW('Water Data'!H129)))</f>
        <v/>
      </c>
      <c r="CH135" s="379" t="str">
        <f ca="1">+IF(OFFSET('Water Data'!$I$27,0,10*ROW('Water Data'!I129))="","",OFFSET('Water Data'!$I$27,0,10*ROW('Water Data'!I129)))</f>
        <v/>
      </c>
      <c r="CI135" s="379" t="str">
        <f ca="1">+IF(OFFSET('Water Data'!$I$28,0,10*ROW('Water Data'!I129))="","",OFFSET('Water Data'!$I$28,0,10*ROW('Water Data'!I129)))</f>
        <v/>
      </c>
      <c r="CJ135" s="379" t="str">
        <f ca="1">+IF(OFFSET('Water Data'!$I$29,0,10*ROW('Water Data'!I129))="","",OFFSET('Water Data'!$I$29,0,10*ROW('Water Data'!I129)))</f>
        <v/>
      </c>
      <c r="CK135" s="379" t="str">
        <f ca="1">+IF(OFFSET('Sanitation Data'!$D$28,0,10*ROW('Sanitation Data'!D129))="","",OFFSET('Sanitation Data'!$D$28,0,10*ROW('Sanitation Data'!D129)))</f>
        <v/>
      </c>
      <c r="CL135" s="379" t="str">
        <f ca="1">+IF(OFFSET('Sanitation Data'!$D$29,0,10*ROW('Sanitation Data'!D129))="","",OFFSET('Sanitation Data'!$D$29,0,10*ROW('Sanitation Data'!D129)))</f>
        <v/>
      </c>
      <c r="CM135" s="379" t="str">
        <f ca="1">+IF(OFFSET('Sanitation Data'!$D$30,0,10*ROW('Sanitation Data'!D129))="","",OFFSET('Sanitation Data'!$D$30,0,10*ROW('Sanitation Data'!D129)))</f>
        <v/>
      </c>
      <c r="CN135" s="379" t="str">
        <f ca="1">+IF(OFFSET('Sanitation Data'!$D$31,0,10*ROW('Sanitation Data'!D129))="","",OFFSET('Sanitation Data'!$D$31,0,10*ROW('Sanitation Data'!D129)))</f>
        <v/>
      </c>
      <c r="CO135" s="379" t="str">
        <f ca="1">+IF(OFFSET('Sanitation Data'!$D$32,0,10*ROW('Sanitation Data'!D129))="","",OFFSET('Sanitation Data'!$D$32,0,10*ROW('Sanitation Data'!D129)))</f>
        <v/>
      </c>
      <c r="CP135" s="379" t="str">
        <f ca="1">+IF(OFFSET('Sanitation Data'!$E$28,0,10*ROW('Sanitation Data'!E129))="","",OFFSET('Sanitation Data'!$E$28,0,10*ROW('Sanitation Data'!E129)))</f>
        <v/>
      </c>
      <c r="CQ135" s="379" t="str">
        <f ca="1">+IF(OFFSET('Sanitation Data'!$E$29,0,10*ROW('Sanitation Data'!E129))="","",OFFSET('Sanitation Data'!$E$29,0,10*ROW('Sanitation Data'!E129)))</f>
        <v/>
      </c>
      <c r="CR135" s="379" t="str">
        <f ca="1">+IF(OFFSET('Sanitation Data'!$E$30,0,10*ROW('Sanitation Data'!E129))="","",OFFSET('Sanitation Data'!$E$30,0,10*ROW('Sanitation Data'!E129)))</f>
        <v/>
      </c>
      <c r="CS135" s="379" t="str">
        <f ca="1">+IF(OFFSET('Sanitation Data'!$E$31,0,10*ROW('Sanitation Data'!E129))="","",OFFSET('Sanitation Data'!$E$31,0,10*ROW('Sanitation Data'!E129)))</f>
        <v/>
      </c>
      <c r="CT135" s="379" t="str">
        <f ca="1">+IF(OFFSET('Sanitation Data'!$E$32,0,10*ROW('Sanitation Data'!E129))="","",OFFSET('Sanitation Data'!$E$32,0,10*ROW('Sanitation Data'!E129)))</f>
        <v/>
      </c>
      <c r="CU135" s="379" t="str">
        <f ca="1">+IF(OFFSET('Sanitation Data'!$F$28,0,10*ROW('Sanitation Data'!F129))="","",OFFSET('Sanitation Data'!$F$28,0,10*ROW('Sanitation Data'!F129)))</f>
        <v/>
      </c>
      <c r="CV135" s="379" t="str">
        <f ca="1">+IF(OFFSET('Sanitation Data'!$F$29,0,10*ROW('Sanitation Data'!F129))="","",OFFSET('Sanitation Data'!$F$29,0,10*ROW('Sanitation Data'!F129)))</f>
        <v/>
      </c>
      <c r="CW135" s="379" t="str">
        <f ca="1">+IF(OFFSET('Sanitation Data'!$F$30,0,10*ROW('Sanitation Data'!F129))="","",OFFSET('Sanitation Data'!$F$30,0,10*ROW('Sanitation Data'!F129)))</f>
        <v/>
      </c>
      <c r="CX135" s="379" t="str">
        <f ca="1">+IF(OFFSET('Sanitation Data'!$F$31,0,10*ROW('Sanitation Data'!F129))="","",OFFSET('Sanitation Data'!$F$31,0,10*ROW('Sanitation Data'!F129)))</f>
        <v/>
      </c>
      <c r="CY135" s="379" t="str">
        <f ca="1">+IF(OFFSET('Sanitation Data'!$F$32,0,10*ROW('Sanitation Data'!F129))="","",OFFSET('Sanitation Data'!$F$32,0,10*ROW('Sanitation Data'!F129)))</f>
        <v/>
      </c>
      <c r="CZ135" s="379" t="str">
        <f ca="1">+IF(OFFSET('Sanitation Data'!$G$28,0,10*ROW('Sanitation Data'!G129))="","",OFFSET('Sanitation Data'!$G$28,0,10*ROW('Sanitation Data'!G129)))</f>
        <v/>
      </c>
      <c r="DA135" s="379" t="str">
        <f ca="1">+IF(OFFSET('Sanitation Data'!$G$29,0,10*ROW('Sanitation Data'!G129))="","",OFFSET('Sanitation Data'!$G$29,0,10*ROW('Sanitation Data'!G129)))</f>
        <v/>
      </c>
      <c r="DB135" s="379" t="str">
        <f ca="1">+IF(OFFSET('Sanitation Data'!$G$30,0,10*ROW('Sanitation Data'!G129))="","",OFFSET('Sanitation Data'!$G$30,0,10*ROW('Sanitation Data'!G129)))</f>
        <v/>
      </c>
      <c r="DC135" s="379" t="str">
        <f ca="1">+IF(OFFSET('Sanitation Data'!$G$31,0,10*ROW('Sanitation Data'!G129))="","",OFFSET('Sanitation Data'!$G$31,0,10*ROW('Sanitation Data'!G129)))</f>
        <v/>
      </c>
      <c r="DD135" s="379" t="str">
        <f ca="1">+IF(OFFSET('Sanitation Data'!$G$32,0,10*ROW('Sanitation Data'!G129))="","",OFFSET('Sanitation Data'!$G$32,0,10*ROW('Sanitation Data'!G129)))</f>
        <v/>
      </c>
      <c r="DE135" s="379" t="str">
        <f ca="1">+IF(OFFSET('Sanitation Data'!$H$28,0,10*ROW('Sanitation Data'!H129))="","",OFFSET('Sanitation Data'!$H$28,0,10*ROW('Sanitation Data'!H129)))</f>
        <v/>
      </c>
      <c r="DF135" s="379" t="str">
        <f ca="1">+IF(OFFSET('Sanitation Data'!$H$29,0,10*ROW('Sanitation Data'!H129))="","",OFFSET('Sanitation Data'!$H$29,0,10*ROW('Sanitation Data'!H129)))</f>
        <v/>
      </c>
      <c r="DG135" s="379" t="str">
        <f ca="1">+IF(OFFSET('Sanitation Data'!$H$30,0,10*ROW('Sanitation Data'!H129))="","",OFFSET('Sanitation Data'!$H$30,0,10*ROW('Sanitation Data'!H129)))</f>
        <v/>
      </c>
      <c r="DH135" s="379" t="str">
        <f ca="1">+IF(OFFSET('Sanitation Data'!$H$31,0,10*ROW('Sanitation Data'!H129))="","",OFFSET('Sanitation Data'!$H$31,0,10*ROW('Sanitation Data'!H129)))</f>
        <v/>
      </c>
      <c r="DI135" s="379" t="str">
        <f ca="1">+IF(OFFSET('Sanitation Data'!$H$32,0,10*ROW('Sanitation Data'!H129))="","",OFFSET('Sanitation Data'!$H$32,0,10*ROW('Sanitation Data'!H129)))</f>
        <v/>
      </c>
      <c r="DJ135" s="379" t="str">
        <f ca="1">+IF(OFFSET('Sanitation Data'!$I$28,0,10*ROW('Sanitation Data'!I129))="","",OFFSET('Sanitation Data'!$I$28,0,10*ROW('Sanitation Data'!I129)))</f>
        <v/>
      </c>
      <c r="DK135" s="379" t="str">
        <f ca="1">+IF(OFFSET('Sanitation Data'!$I$29,0,10*ROW('Sanitation Data'!I129))="","",OFFSET('Sanitation Data'!$I$29,0,10*ROW('Sanitation Data'!I129)))</f>
        <v/>
      </c>
      <c r="DL135" s="379" t="str">
        <f ca="1">+IF(OFFSET('Sanitation Data'!$I$30,0,10*ROW('Sanitation Data'!I129))="","",OFFSET('Sanitation Data'!$I$30,0,10*ROW('Sanitation Data'!I129)))</f>
        <v/>
      </c>
      <c r="DM135" s="379" t="str">
        <f ca="1">+IF(OFFSET('Sanitation Data'!$I$31,0,10*ROW('Sanitation Data'!I129))="","",OFFSET('Sanitation Data'!$I$31,0,10*ROW('Sanitation Data'!I129)))</f>
        <v/>
      </c>
      <c r="DN135" s="379" t="str">
        <f ca="1">+IF(OFFSET('Sanitation Data'!$I$32,0,10*ROW('Sanitation Data'!I129))="","",OFFSET('Sanitation Data'!$I$32,0,10*ROW('Sanitation Data'!I129)))</f>
        <v/>
      </c>
      <c r="DO135" s="379" t="str">
        <f ca="1">+IF(OFFSET('Hygiene Data'!$D$11,0,10*ROW('Hygiene Data'!D129))="","",OFFSET('Hygiene Data'!$D$11,0,10*ROW('Hygiene Data'!D129)))</f>
        <v/>
      </c>
      <c r="DP135" s="379" t="str">
        <f ca="1">+IF(OFFSET('Hygiene Data'!$D$12,0,10*ROW('Hygiene Data'!D129))="","",OFFSET('Hygiene Data'!$D$12,0,10*ROW('Hygiene Data'!D129)))</f>
        <v/>
      </c>
      <c r="DQ135" s="379" t="str">
        <f ca="1">+IF(OFFSET('Hygiene Data'!$D$13,0,10*ROW('Hygiene Data'!D129))="","",OFFSET('Hygiene Data'!$D$13,0,10*ROW('Hygiene Data'!D129)))</f>
        <v/>
      </c>
      <c r="DR135" s="379" t="str">
        <f ca="1">+IF(OFFSET('Hygiene Data'!$E$11,0,10*ROW('Hygiene Data'!E129))="","",OFFSET('Hygiene Data'!$E$11,0,10*ROW('Hygiene Data'!E129)))</f>
        <v/>
      </c>
      <c r="DS135" s="379" t="str">
        <f ca="1">+IF(OFFSET('Hygiene Data'!$E$12,0,10*ROW('Hygiene Data'!E129))="","",OFFSET('Hygiene Data'!$E$12,0,10*ROW('Hygiene Data'!E129)))</f>
        <v/>
      </c>
      <c r="DT135" s="379" t="str">
        <f ca="1">+IF(OFFSET('Hygiene Data'!$E$13,0,10*ROW('Hygiene Data'!E129))="","",OFFSET('Hygiene Data'!$E$13,0,10*ROW('Hygiene Data'!E129)))</f>
        <v/>
      </c>
      <c r="DU135" s="379" t="str">
        <f ca="1">+IF(OFFSET('Hygiene Data'!$F$11,0,10*ROW('Hygiene Data'!F129))="","",OFFSET('Hygiene Data'!$F$11,0,10*ROW('Hygiene Data'!F129)))</f>
        <v/>
      </c>
      <c r="DV135" s="379" t="str">
        <f ca="1">+IF(OFFSET('Hygiene Data'!$F$12,0,10*ROW('Hygiene Data'!F129))="","",OFFSET('Hygiene Data'!$F$12,0,10*ROW('Hygiene Data'!F129)))</f>
        <v/>
      </c>
      <c r="DW135" s="379" t="str">
        <f ca="1">+IF(OFFSET('Hygiene Data'!$F$13,0,10*ROW('Hygiene Data'!F129))="","",OFFSET('Hygiene Data'!$F$13,0,10*ROW('Hygiene Data'!F129)))</f>
        <v/>
      </c>
      <c r="DX135" s="379" t="str">
        <f ca="1">+IF(OFFSET('Hygiene Data'!$G$11,0,10*ROW('Hygiene Data'!G129))="","",OFFSET('Hygiene Data'!$G$11,0,10*ROW('Hygiene Data'!G129)))</f>
        <v/>
      </c>
      <c r="DY135" s="379" t="str">
        <f ca="1">+IF(OFFSET('Hygiene Data'!$G$12,0,10*ROW('Hygiene Data'!G129))="","",OFFSET('Hygiene Data'!$G$12,0,10*ROW('Hygiene Data'!G129)))</f>
        <v/>
      </c>
      <c r="DZ135" s="379" t="str">
        <f ca="1">+IF(OFFSET('Hygiene Data'!$G$13,0,10*ROW('Hygiene Data'!G129))="","",OFFSET('Hygiene Data'!$G$13,0,10*ROW('Hygiene Data'!G129)))</f>
        <v/>
      </c>
      <c r="EA135" s="379" t="str">
        <f ca="1">+IF(OFFSET('Hygiene Data'!$H$11,0,10*ROW('Hygiene Data'!H129))="","",OFFSET('Hygiene Data'!$H$11,0,10*ROW('Hygiene Data'!H129)))</f>
        <v/>
      </c>
      <c r="EB135" s="379" t="str">
        <f ca="1">+IF(OFFSET('Hygiene Data'!$H$12,0,10*ROW('Hygiene Data'!H129))="","",OFFSET('Hygiene Data'!$H$12,0,10*ROW('Hygiene Data'!H129)))</f>
        <v/>
      </c>
      <c r="EC135" s="379" t="str">
        <f ca="1">+IF(OFFSET('Hygiene Data'!$H$13,0,10*ROW('Hygiene Data'!H129))="","",OFFSET('Hygiene Data'!$H$13,0,10*ROW('Hygiene Data'!H129)))</f>
        <v/>
      </c>
      <c r="ED135" s="379" t="str">
        <f ca="1">+IF(OFFSET('Hygiene Data'!$I$11,0,10*ROW('Hygiene Data'!I129))="","",OFFSET('Hygiene Data'!$I$11,0,10*ROW('Hygiene Data'!I129)))</f>
        <v/>
      </c>
      <c r="EE135" s="379" t="str">
        <f ca="1">+IF(OFFSET('Hygiene Data'!$I$12,0,10*ROW('Hygiene Data'!I129))="","",OFFSET('Hygiene Data'!$I$12,0,10*ROW('Hygiene Data'!I129)))</f>
        <v/>
      </c>
      <c r="EF135" s="379" t="str">
        <f ca="1">+IF(OFFSET('Hygiene Data'!$I$13,0,10*ROW('Hygiene Data'!I129))="","",OFFSET('Hygiene Data'!$I$13,0,10*ROW('Hygiene Data'!I129)))</f>
        <v/>
      </c>
    </row>
    <row r="136" spans="1:136" x14ac:dyDescent="0.25">
      <c r="A136" s="488" t="str">
        <f ca="1">+IF(OFFSET('Water Data'!$B$2,0,10*ROW('Water Data'!E130))="","",OFFSET('Water Data'!$B$2,0,10*ROW('Water Data'!E130)))</f>
        <v/>
      </c>
      <c r="B136" s="48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5" t="str">
        <f t="shared" ca="1" si="2"/>
        <v/>
      </c>
      <c r="D136" s="51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9" t="str">
        <f ca="1">+IF(OFFSET('Water Data'!$D$27,0,10*ROW('Water Data'!D130))="","",OFFSET('Water Data'!$D$27,0,10*ROW('Water Data'!D130)))</f>
        <v/>
      </c>
      <c r="BT136" s="379" t="str">
        <f ca="1">+IF(OFFSET('Water Data'!$D$28,0,10*ROW('Water Data'!D130))="","",OFFSET('Water Data'!$D$28,0,10*ROW('Water Data'!D130)))</f>
        <v/>
      </c>
      <c r="BU136" s="379" t="str">
        <f ca="1">+IF(OFFSET('Water Data'!$D$29,0,10*ROW('Water Data'!D130))="","",OFFSET('Water Data'!$D$29,0,10*ROW('Water Data'!D130)))</f>
        <v/>
      </c>
      <c r="BV136" s="379" t="str">
        <f ca="1">+IF(OFFSET('Water Data'!$E$27,0,10*ROW('Water Data'!E130))="","",OFFSET('Water Data'!$E$27,0,10*ROW('Water Data'!E130)))</f>
        <v/>
      </c>
      <c r="BW136" s="379" t="str">
        <f ca="1">+IF(OFFSET('Water Data'!$E$28,0,10*ROW('Water Data'!E130))="","",OFFSET('Water Data'!$E$28,0,10*ROW('Water Data'!E130)))</f>
        <v/>
      </c>
      <c r="BX136" s="379" t="str">
        <f ca="1">+IF(OFFSET('Water Data'!$E$29,0,10*ROW('Water Data'!E130))="","",OFFSET('Water Data'!$E$29,0,10*ROW('Water Data'!E130)))</f>
        <v/>
      </c>
      <c r="BY136" s="379" t="str">
        <f ca="1">+IF(OFFSET('Water Data'!$F$27,0,10*ROW('Water Data'!F130))="","",OFFSET('Water Data'!$F$27,0,10*ROW('Water Data'!F130)))</f>
        <v/>
      </c>
      <c r="BZ136" s="379" t="str">
        <f ca="1">+IF(OFFSET('Water Data'!$F$28,0,10*ROW('Water Data'!F130))="","",OFFSET('Water Data'!$F$28,0,10*ROW('Water Data'!F130)))</f>
        <v/>
      </c>
      <c r="CA136" s="379" t="str">
        <f ca="1">+IF(OFFSET('Water Data'!$F$29,0,10*ROW('Water Data'!F130))="","",OFFSET('Water Data'!$F$29,0,10*ROW('Water Data'!F130)))</f>
        <v/>
      </c>
      <c r="CB136" s="379" t="str">
        <f ca="1">+IF(OFFSET('Water Data'!$G$27,0,10*ROW('Water Data'!G130))="","",OFFSET('Water Data'!$G$27,0,10*ROW('Water Data'!G130)))</f>
        <v/>
      </c>
      <c r="CC136" s="379" t="str">
        <f ca="1">+IF(OFFSET('Water Data'!$G$28,0,10*ROW('Water Data'!G130))="","",OFFSET('Water Data'!$G$28,0,10*ROW('Water Data'!G130)))</f>
        <v/>
      </c>
      <c r="CD136" s="379" t="str">
        <f ca="1">+IF(OFFSET('Water Data'!$G$29,0,10*ROW('Water Data'!G130))="","",OFFSET('Water Data'!$G$29,0,10*ROW('Water Data'!G130)))</f>
        <v/>
      </c>
      <c r="CE136" s="379" t="str">
        <f ca="1">+IF(OFFSET('Water Data'!$H$27,0,10*ROW('Water Data'!H130))="","",OFFSET('Water Data'!$H$27,0,10*ROW('Water Data'!H130)))</f>
        <v/>
      </c>
      <c r="CF136" s="379" t="str">
        <f ca="1">+IF(OFFSET('Water Data'!$H$28,0,10*ROW('Water Data'!H130))="","",OFFSET('Water Data'!$H$28,0,10*ROW('Water Data'!H130)))</f>
        <v/>
      </c>
      <c r="CG136" s="379" t="str">
        <f ca="1">+IF(OFFSET('Water Data'!$H$29,0,10*ROW('Water Data'!H130))="","",OFFSET('Water Data'!$H$29,0,10*ROW('Water Data'!H130)))</f>
        <v/>
      </c>
      <c r="CH136" s="379" t="str">
        <f ca="1">+IF(OFFSET('Water Data'!$I$27,0,10*ROW('Water Data'!I130))="","",OFFSET('Water Data'!$I$27,0,10*ROW('Water Data'!I130)))</f>
        <v/>
      </c>
      <c r="CI136" s="379" t="str">
        <f ca="1">+IF(OFFSET('Water Data'!$I$28,0,10*ROW('Water Data'!I130))="","",OFFSET('Water Data'!$I$28,0,10*ROW('Water Data'!I130)))</f>
        <v/>
      </c>
      <c r="CJ136" s="379" t="str">
        <f ca="1">+IF(OFFSET('Water Data'!$I$29,0,10*ROW('Water Data'!I130))="","",OFFSET('Water Data'!$I$29,0,10*ROW('Water Data'!I130)))</f>
        <v/>
      </c>
      <c r="CK136" s="379" t="str">
        <f ca="1">+IF(OFFSET('Sanitation Data'!$D$28,0,10*ROW('Sanitation Data'!D130))="","",OFFSET('Sanitation Data'!$D$28,0,10*ROW('Sanitation Data'!D130)))</f>
        <v/>
      </c>
      <c r="CL136" s="379" t="str">
        <f ca="1">+IF(OFFSET('Sanitation Data'!$D$29,0,10*ROW('Sanitation Data'!D130))="","",OFFSET('Sanitation Data'!$D$29,0,10*ROW('Sanitation Data'!D130)))</f>
        <v/>
      </c>
      <c r="CM136" s="379" t="str">
        <f ca="1">+IF(OFFSET('Sanitation Data'!$D$30,0,10*ROW('Sanitation Data'!D130))="","",OFFSET('Sanitation Data'!$D$30,0,10*ROW('Sanitation Data'!D130)))</f>
        <v/>
      </c>
      <c r="CN136" s="379" t="str">
        <f ca="1">+IF(OFFSET('Sanitation Data'!$D$31,0,10*ROW('Sanitation Data'!D130))="","",OFFSET('Sanitation Data'!$D$31,0,10*ROW('Sanitation Data'!D130)))</f>
        <v/>
      </c>
      <c r="CO136" s="379" t="str">
        <f ca="1">+IF(OFFSET('Sanitation Data'!$D$32,0,10*ROW('Sanitation Data'!D130))="","",OFFSET('Sanitation Data'!$D$32,0,10*ROW('Sanitation Data'!D130)))</f>
        <v/>
      </c>
      <c r="CP136" s="379" t="str">
        <f ca="1">+IF(OFFSET('Sanitation Data'!$E$28,0,10*ROW('Sanitation Data'!E130))="","",OFFSET('Sanitation Data'!$E$28,0,10*ROW('Sanitation Data'!E130)))</f>
        <v/>
      </c>
      <c r="CQ136" s="379" t="str">
        <f ca="1">+IF(OFFSET('Sanitation Data'!$E$29,0,10*ROW('Sanitation Data'!E130))="","",OFFSET('Sanitation Data'!$E$29,0,10*ROW('Sanitation Data'!E130)))</f>
        <v/>
      </c>
      <c r="CR136" s="379" t="str">
        <f ca="1">+IF(OFFSET('Sanitation Data'!$E$30,0,10*ROW('Sanitation Data'!E130))="","",OFFSET('Sanitation Data'!$E$30,0,10*ROW('Sanitation Data'!E130)))</f>
        <v/>
      </c>
      <c r="CS136" s="379" t="str">
        <f ca="1">+IF(OFFSET('Sanitation Data'!$E$31,0,10*ROW('Sanitation Data'!E130))="","",OFFSET('Sanitation Data'!$E$31,0,10*ROW('Sanitation Data'!E130)))</f>
        <v/>
      </c>
      <c r="CT136" s="379" t="str">
        <f ca="1">+IF(OFFSET('Sanitation Data'!$E$32,0,10*ROW('Sanitation Data'!E130))="","",OFFSET('Sanitation Data'!$E$32,0,10*ROW('Sanitation Data'!E130)))</f>
        <v/>
      </c>
      <c r="CU136" s="379" t="str">
        <f ca="1">+IF(OFFSET('Sanitation Data'!$F$28,0,10*ROW('Sanitation Data'!F130))="","",OFFSET('Sanitation Data'!$F$28,0,10*ROW('Sanitation Data'!F130)))</f>
        <v/>
      </c>
      <c r="CV136" s="379" t="str">
        <f ca="1">+IF(OFFSET('Sanitation Data'!$F$29,0,10*ROW('Sanitation Data'!F130))="","",OFFSET('Sanitation Data'!$F$29,0,10*ROW('Sanitation Data'!F130)))</f>
        <v/>
      </c>
      <c r="CW136" s="379" t="str">
        <f ca="1">+IF(OFFSET('Sanitation Data'!$F$30,0,10*ROW('Sanitation Data'!F130))="","",OFFSET('Sanitation Data'!$F$30,0,10*ROW('Sanitation Data'!F130)))</f>
        <v/>
      </c>
      <c r="CX136" s="379" t="str">
        <f ca="1">+IF(OFFSET('Sanitation Data'!$F$31,0,10*ROW('Sanitation Data'!F130))="","",OFFSET('Sanitation Data'!$F$31,0,10*ROW('Sanitation Data'!F130)))</f>
        <v/>
      </c>
      <c r="CY136" s="379" t="str">
        <f ca="1">+IF(OFFSET('Sanitation Data'!$F$32,0,10*ROW('Sanitation Data'!F130))="","",OFFSET('Sanitation Data'!$F$32,0,10*ROW('Sanitation Data'!F130)))</f>
        <v/>
      </c>
      <c r="CZ136" s="379" t="str">
        <f ca="1">+IF(OFFSET('Sanitation Data'!$G$28,0,10*ROW('Sanitation Data'!G130))="","",OFFSET('Sanitation Data'!$G$28,0,10*ROW('Sanitation Data'!G130)))</f>
        <v/>
      </c>
      <c r="DA136" s="379" t="str">
        <f ca="1">+IF(OFFSET('Sanitation Data'!$G$29,0,10*ROW('Sanitation Data'!G130))="","",OFFSET('Sanitation Data'!$G$29,0,10*ROW('Sanitation Data'!G130)))</f>
        <v/>
      </c>
      <c r="DB136" s="379" t="str">
        <f ca="1">+IF(OFFSET('Sanitation Data'!$G$30,0,10*ROW('Sanitation Data'!G130))="","",OFFSET('Sanitation Data'!$G$30,0,10*ROW('Sanitation Data'!G130)))</f>
        <v/>
      </c>
      <c r="DC136" s="379" t="str">
        <f ca="1">+IF(OFFSET('Sanitation Data'!$G$31,0,10*ROW('Sanitation Data'!G130))="","",OFFSET('Sanitation Data'!$G$31,0,10*ROW('Sanitation Data'!G130)))</f>
        <v/>
      </c>
      <c r="DD136" s="379" t="str">
        <f ca="1">+IF(OFFSET('Sanitation Data'!$G$32,0,10*ROW('Sanitation Data'!G130))="","",OFFSET('Sanitation Data'!$G$32,0,10*ROW('Sanitation Data'!G130)))</f>
        <v/>
      </c>
      <c r="DE136" s="379" t="str">
        <f ca="1">+IF(OFFSET('Sanitation Data'!$H$28,0,10*ROW('Sanitation Data'!H130))="","",OFFSET('Sanitation Data'!$H$28,0,10*ROW('Sanitation Data'!H130)))</f>
        <v/>
      </c>
      <c r="DF136" s="379" t="str">
        <f ca="1">+IF(OFFSET('Sanitation Data'!$H$29,0,10*ROW('Sanitation Data'!H130))="","",OFFSET('Sanitation Data'!$H$29,0,10*ROW('Sanitation Data'!H130)))</f>
        <v/>
      </c>
      <c r="DG136" s="379" t="str">
        <f ca="1">+IF(OFFSET('Sanitation Data'!$H$30,0,10*ROW('Sanitation Data'!H130))="","",OFFSET('Sanitation Data'!$H$30,0,10*ROW('Sanitation Data'!H130)))</f>
        <v/>
      </c>
      <c r="DH136" s="379" t="str">
        <f ca="1">+IF(OFFSET('Sanitation Data'!$H$31,0,10*ROW('Sanitation Data'!H130))="","",OFFSET('Sanitation Data'!$H$31,0,10*ROW('Sanitation Data'!H130)))</f>
        <v/>
      </c>
      <c r="DI136" s="379" t="str">
        <f ca="1">+IF(OFFSET('Sanitation Data'!$H$32,0,10*ROW('Sanitation Data'!H130))="","",OFFSET('Sanitation Data'!$H$32,0,10*ROW('Sanitation Data'!H130)))</f>
        <v/>
      </c>
      <c r="DJ136" s="379" t="str">
        <f ca="1">+IF(OFFSET('Sanitation Data'!$I$28,0,10*ROW('Sanitation Data'!I130))="","",OFFSET('Sanitation Data'!$I$28,0,10*ROW('Sanitation Data'!I130)))</f>
        <v/>
      </c>
      <c r="DK136" s="379" t="str">
        <f ca="1">+IF(OFFSET('Sanitation Data'!$I$29,0,10*ROW('Sanitation Data'!I130))="","",OFFSET('Sanitation Data'!$I$29,0,10*ROW('Sanitation Data'!I130)))</f>
        <v/>
      </c>
      <c r="DL136" s="379" t="str">
        <f ca="1">+IF(OFFSET('Sanitation Data'!$I$30,0,10*ROW('Sanitation Data'!I130))="","",OFFSET('Sanitation Data'!$I$30,0,10*ROW('Sanitation Data'!I130)))</f>
        <v/>
      </c>
      <c r="DM136" s="379" t="str">
        <f ca="1">+IF(OFFSET('Sanitation Data'!$I$31,0,10*ROW('Sanitation Data'!I130))="","",OFFSET('Sanitation Data'!$I$31,0,10*ROW('Sanitation Data'!I130)))</f>
        <v/>
      </c>
      <c r="DN136" s="379" t="str">
        <f ca="1">+IF(OFFSET('Sanitation Data'!$I$32,0,10*ROW('Sanitation Data'!I130))="","",OFFSET('Sanitation Data'!$I$32,0,10*ROW('Sanitation Data'!I130)))</f>
        <v/>
      </c>
      <c r="DO136" s="379" t="str">
        <f ca="1">+IF(OFFSET('Hygiene Data'!$D$11,0,10*ROW('Hygiene Data'!D130))="","",OFFSET('Hygiene Data'!$D$11,0,10*ROW('Hygiene Data'!D130)))</f>
        <v/>
      </c>
      <c r="DP136" s="379" t="str">
        <f ca="1">+IF(OFFSET('Hygiene Data'!$D$12,0,10*ROW('Hygiene Data'!D130))="","",OFFSET('Hygiene Data'!$D$12,0,10*ROW('Hygiene Data'!D130)))</f>
        <v/>
      </c>
      <c r="DQ136" s="379" t="str">
        <f ca="1">+IF(OFFSET('Hygiene Data'!$D$13,0,10*ROW('Hygiene Data'!D130))="","",OFFSET('Hygiene Data'!$D$13,0,10*ROW('Hygiene Data'!D130)))</f>
        <v/>
      </c>
      <c r="DR136" s="379" t="str">
        <f ca="1">+IF(OFFSET('Hygiene Data'!$E$11,0,10*ROW('Hygiene Data'!E130))="","",OFFSET('Hygiene Data'!$E$11,0,10*ROW('Hygiene Data'!E130)))</f>
        <v/>
      </c>
      <c r="DS136" s="379" t="str">
        <f ca="1">+IF(OFFSET('Hygiene Data'!$E$12,0,10*ROW('Hygiene Data'!E130))="","",OFFSET('Hygiene Data'!$E$12,0,10*ROW('Hygiene Data'!E130)))</f>
        <v/>
      </c>
      <c r="DT136" s="379" t="str">
        <f ca="1">+IF(OFFSET('Hygiene Data'!$E$13,0,10*ROW('Hygiene Data'!E130))="","",OFFSET('Hygiene Data'!$E$13,0,10*ROW('Hygiene Data'!E130)))</f>
        <v/>
      </c>
      <c r="DU136" s="379" t="str">
        <f ca="1">+IF(OFFSET('Hygiene Data'!$F$11,0,10*ROW('Hygiene Data'!F130))="","",OFFSET('Hygiene Data'!$F$11,0,10*ROW('Hygiene Data'!F130)))</f>
        <v/>
      </c>
      <c r="DV136" s="379" t="str">
        <f ca="1">+IF(OFFSET('Hygiene Data'!$F$12,0,10*ROW('Hygiene Data'!F130))="","",OFFSET('Hygiene Data'!$F$12,0,10*ROW('Hygiene Data'!F130)))</f>
        <v/>
      </c>
      <c r="DW136" s="379" t="str">
        <f ca="1">+IF(OFFSET('Hygiene Data'!$F$13,0,10*ROW('Hygiene Data'!F130))="","",OFFSET('Hygiene Data'!$F$13,0,10*ROW('Hygiene Data'!F130)))</f>
        <v/>
      </c>
      <c r="DX136" s="379" t="str">
        <f ca="1">+IF(OFFSET('Hygiene Data'!$G$11,0,10*ROW('Hygiene Data'!G130))="","",OFFSET('Hygiene Data'!$G$11,0,10*ROW('Hygiene Data'!G130)))</f>
        <v/>
      </c>
      <c r="DY136" s="379" t="str">
        <f ca="1">+IF(OFFSET('Hygiene Data'!$G$12,0,10*ROW('Hygiene Data'!G130))="","",OFFSET('Hygiene Data'!$G$12,0,10*ROW('Hygiene Data'!G130)))</f>
        <v/>
      </c>
      <c r="DZ136" s="379" t="str">
        <f ca="1">+IF(OFFSET('Hygiene Data'!$G$13,0,10*ROW('Hygiene Data'!G130))="","",OFFSET('Hygiene Data'!$G$13,0,10*ROW('Hygiene Data'!G130)))</f>
        <v/>
      </c>
      <c r="EA136" s="379" t="str">
        <f ca="1">+IF(OFFSET('Hygiene Data'!$H$11,0,10*ROW('Hygiene Data'!H130))="","",OFFSET('Hygiene Data'!$H$11,0,10*ROW('Hygiene Data'!H130)))</f>
        <v/>
      </c>
      <c r="EB136" s="379" t="str">
        <f ca="1">+IF(OFFSET('Hygiene Data'!$H$12,0,10*ROW('Hygiene Data'!H130))="","",OFFSET('Hygiene Data'!$H$12,0,10*ROW('Hygiene Data'!H130)))</f>
        <v/>
      </c>
      <c r="EC136" s="379" t="str">
        <f ca="1">+IF(OFFSET('Hygiene Data'!$H$13,0,10*ROW('Hygiene Data'!H130))="","",OFFSET('Hygiene Data'!$H$13,0,10*ROW('Hygiene Data'!H130)))</f>
        <v/>
      </c>
      <c r="ED136" s="379" t="str">
        <f ca="1">+IF(OFFSET('Hygiene Data'!$I$11,0,10*ROW('Hygiene Data'!I130))="","",OFFSET('Hygiene Data'!$I$11,0,10*ROW('Hygiene Data'!I130)))</f>
        <v/>
      </c>
      <c r="EE136" s="379" t="str">
        <f ca="1">+IF(OFFSET('Hygiene Data'!$I$12,0,10*ROW('Hygiene Data'!I130))="","",OFFSET('Hygiene Data'!$I$12,0,10*ROW('Hygiene Data'!I130)))</f>
        <v/>
      </c>
      <c r="EF136" s="379" t="str">
        <f ca="1">+IF(OFFSET('Hygiene Data'!$I$13,0,10*ROW('Hygiene Data'!I130))="","",OFFSET('Hygiene Data'!$I$13,0,10*ROW('Hygiene Data'!I130)))</f>
        <v/>
      </c>
    </row>
    <row r="137" spans="1:136" x14ac:dyDescent="0.25">
      <c r="A137" s="488" t="str">
        <f ca="1">+IF(OFFSET('Water Data'!$B$2,0,10*ROW('Water Data'!E131))="","",OFFSET('Water Data'!$B$2,0,10*ROW('Water Data'!E131)))</f>
        <v/>
      </c>
      <c r="B137" s="48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5" t="str">
        <f t="shared" ca="1" si="2"/>
        <v/>
      </c>
      <c r="D137" s="51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9" t="str">
        <f ca="1">+IF(OFFSET('Water Data'!$D$27,0,10*ROW('Water Data'!D131))="","",OFFSET('Water Data'!$D$27,0,10*ROW('Water Data'!D131)))</f>
        <v/>
      </c>
      <c r="BT137" s="379" t="str">
        <f ca="1">+IF(OFFSET('Water Data'!$D$28,0,10*ROW('Water Data'!D131))="","",OFFSET('Water Data'!$D$28,0,10*ROW('Water Data'!D131)))</f>
        <v/>
      </c>
      <c r="BU137" s="379" t="str">
        <f ca="1">+IF(OFFSET('Water Data'!$D$29,0,10*ROW('Water Data'!D131))="","",OFFSET('Water Data'!$D$29,0,10*ROW('Water Data'!D131)))</f>
        <v/>
      </c>
      <c r="BV137" s="379" t="str">
        <f ca="1">+IF(OFFSET('Water Data'!$E$27,0,10*ROW('Water Data'!E131))="","",OFFSET('Water Data'!$E$27,0,10*ROW('Water Data'!E131)))</f>
        <v/>
      </c>
      <c r="BW137" s="379" t="str">
        <f ca="1">+IF(OFFSET('Water Data'!$E$28,0,10*ROW('Water Data'!E131))="","",OFFSET('Water Data'!$E$28,0,10*ROW('Water Data'!E131)))</f>
        <v/>
      </c>
      <c r="BX137" s="379" t="str">
        <f ca="1">+IF(OFFSET('Water Data'!$E$29,0,10*ROW('Water Data'!E131))="","",OFFSET('Water Data'!$E$29,0,10*ROW('Water Data'!E131)))</f>
        <v/>
      </c>
      <c r="BY137" s="379" t="str">
        <f ca="1">+IF(OFFSET('Water Data'!$F$27,0,10*ROW('Water Data'!F131))="","",OFFSET('Water Data'!$F$27,0,10*ROW('Water Data'!F131)))</f>
        <v/>
      </c>
      <c r="BZ137" s="379" t="str">
        <f ca="1">+IF(OFFSET('Water Data'!$F$28,0,10*ROW('Water Data'!F131))="","",OFFSET('Water Data'!$F$28,0,10*ROW('Water Data'!F131)))</f>
        <v/>
      </c>
      <c r="CA137" s="379" t="str">
        <f ca="1">+IF(OFFSET('Water Data'!$F$29,0,10*ROW('Water Data'!F131))="","",OFFSET('Water Data'!$F$29,0,10*ROW('Water Data'!F131)))</f>
        <v/>
      </c>
      <c r="CB137" s="379" t="str">
        <f ca="1">+IF(OFFSET('Water Data'!$G$27,0,10*ROW('Water Data'!G131))="","",OFFSET('Water Data'!$G$27,0,10*ROW('Water Data'!G131)))</f>
        <v/>
      </c>
      <c r="CC137" s="379" t="str">
        <f ca="1">+IF(OFFSET('Water Data'!$G$28,0,10*ROW('Water Data'!G131))="","",OFFSET('Water Data'!$G$28,0,10*ROW('Water Data'!G131)))</f>
        <v/>
      </c>
      <c r="CD137" s="379" t="str">
        <f ca="1">+IF(OFFSET('Water Data'!$G$29,0,10*ROW('Water Data'!G131))="","",OFFSET('Water Data'!$G$29,0,10*ROW('Water Data'!G131)))</f>
        <v/>
      </c>
      <c r="CE137" s="379" t="str">
        <f ca="1">+IF(OFFSET('Water Data'!$H$27,0,10*ROW('Water Data'!H131))="","",OFFSET('Water Data'!$H$27,0,10*ROW('Water Data'!H131)))</f>
        <v/>
      </c>
      <c r="CF137" s="379" t="str">
        <f ca="1">+IF(OFFSET('Water Data'!$H$28,0,10*ROW('Water Data'!H131))="","",OFFSET('Water Data'!$H$28,0,10*ROW('Water Data'!H131)))</f>
        <v/>
      </c>
      <c r="CG137" s="379" t="str">
        <f ca="1">+IF(OFFSET('Water Data'!$H$29,0,10*ROW('Water Data'!H131))="","",OFFSET('Water Data'!$H$29,0,10*ROW('Water Data'!H131)))</f>
        <v/>
      </c>
      <c r="CH137" s="379" t="str">
        <f ca="1">+IF(OFFSET('Water Data'!$I$27,0,10*ROW('Water Data'!I131))="","",OFFSET('Water Data'!$I$27,0,10*ROW('Water Data'!I131)))</f>
        <v/>
      </c>
      <c r="CI137" s="379" t="str">
        <f ca="1">+IF(OFFSET('Water Data'!$I$28,0,10*ROW('Water Data'!I131))="","",OFFSET('Water Data'!$I$28,0,10*ROW('Water Data'!I131)))</f>
        <v/>
      </c>
      <c r="CJ137" s="379" t="str">
        <f ca="1">+IF(OFFSET('Water Data'!$I$29,0,10*ROW('Water Data'!I131))="","",OFFSET('Water Data'!$I$29,0,10*ROW('Water Data'!I131)))</f>
        <v/>
      </c>
      <c r="CK137" s="379" t="str">
        <f ca="1">+IF(OFFSET('Sanitation Data'!$D$28,0,10*ROW('Sanitation Data'!D131))="","",OFFSET('Sanitation Data'!$D$28,0,10*ROW('Sanitation Data'!D131)))</f>
        <v/>
      </c>
      <c r="CL137" s="379" t="str">
        <f ca="1">+IF(OFFSET('Sanitation Data'!$D$29,0,10*ROW('Sanitation Data'!D131))="","",OFFSET('Sanitation Data'!$D$29,0,10*ROW('Sanitation Data'!D131)))</f>
        <v/>
      </c>
      <c r="CM137" s="379" t="str">
        <f ca="1">+IF(OFFSET('Sanitation Data'!$D$30,0,10*ROW('Sanitation Data'!D131))="","",OFFSET('Sanitation Data'!$D$30,0,10*ROW('Sanitation Data'!D131)))</f>
        <v/>
      </c>
      <c r="CN137" s="379" t="str">
        <f ca="1">+IF(OFFSET('Sanitation Data'!$D$31,0,10*ROW('Sanitation Data'!D131))="","",OFFSET('Sanitation Data'!$D$31,0,10*ROW('Sanitation Data'!D131)))</f>
        <v/>
      </c>
      <c r="CO137" s="379" t="str">
        <f ca="1">+IF(OFFSET('Sanitation Data'!$D$32,0,10*ROW('Sanitation Data'!D131))="","",OFFSET('Sanitation Data'!$D$32,0,10*ROW('Sanitation Data'!D131)))</f>
        <v/>
      </c>
      <c r="CP137" s="379" t="str">
        <f ca="1">+IF(OFFSET('Sanitation Data'!$E$28,0,10*ROW('Sanitation Data'!E131))="","",OFFSET('Sanitation Data'!$E$28,0,10*ROW('Sanitation Data'!E131)))</f>
        <v/>
      </c>
      <c r="CQ137" s="379" t="str">
        <f ca="1">+IF(OFFSET('Sanitation Data'!$E$29,0,10*ROW('Sanitation Data'!E131))="","",OFFSET('Sanitation Data'!$E$29,0,10*ROW('Sanitation Data'!E131)))</f>
        <v/>
      </c>
      <c r="CR137" s="379" t="str">
        <f ca="1">+IF(OFFSET('Sanitation Data'!$E$30,0,10*ROW('Sanitation Data'!E131))="","",OFFSET('Sanitation Data'!$E$30,0,10*ROW('Sanitation Data'!E131)))</f>
        <v/>
      </c>
      <c r="CS137" s="379" t="str">
        <f ca="1">+IF(OFFSET('Sanitation Data'!$E$31,0,10*ROW('Sanitation Data'!E131))="","",OFFSET('Sanitation Data'!$E$31,0,10*ROW('Sanitation Data'!E131)))</f>
        <v/>
      </c>
      <c r="CT137" s="379" t="str">
        <f ca="1">+IF(OFFSET('Sanitation Data'!$E$32,0,10*ROW('Sanitation Data'!E131))="","",OFFSET('Sanitation Data'!$E$32,0,10*ROW('Sanitation Data'!E131)))</f>
        <v/>
      </c>
      <c r="CU137" s="379" t="str">
        <f ca="1">+IF(OFFSET('Sanitation Data'!$F$28,0,10*ROW('Sanitation Data'!F131))="","",OFFSET('Sanitation Data'!$F$28,0,10*ROW('Sanitation Data'!F131)))</f>
        <v/>
      </c>
      <c r="CV137" s="379" t="str">
        <f ca="1">+IF(OFFSET('Sanitation Data'!$F$29,0,10*ROW('Sanitation Data'!F131))="","",OFFSET('Sanitation Data'!$F$29,0,10*ROW('Sanitation Data'!F131)))</f>
        <v/>
      </c>
      <c r="CW137" s="379" t="str">
        <f ca="1">+IF(OFFSET('Sanitation Data'!$F$30,0,10*ROW('Sanitation Data'!F131))="","",OFFSET('Sanitation Data'!$F$30,0,10*ROW('Sanitation Data'!F131)))</f>
        <v/>
      </c>
      <c r="CX137" s="379" t="str">
        <f ca="1">+IF(OFFSET('Sanitation Data'!$F$31,0,10*ROW('Sanitation Data'!F131))="","",OFFSET('Sanitation Data'!$F$31,0,10*ROW('Sanitation Data'!F131)))</f>
        <v/>
      </c>
      <c r="CY137" s="379" t="str">
        <f ca="1">+IF(OFFSET('Sanitation Data'!$F$32,0,10*ROW('Sanitation Data'!F131))="","",OFFSET('Sanitation Data'!$F$32,0,10*ROW('Sanitation Data'!F131)))</f>
        <v/>
      </c>
      <c r="CZ137" s="379" t="str">
        <f ca="1">+IF(OFFSET('Sanitation Data'!$G$28,0,10*ROW('Sanitation Data'!G131))="","",OFFSET('Sanitation Data'!$G$28,0,10*ROW('Sanitation Data'!G131)))</f>
        <v/>
      </c>
      <c r="DA137" s="379" t="str">
        <f ca="1">+IF(OFFSET('Sanitation Data'!$G$29,0,10*ROW('Sanitation Data'!G131))="","",OFFSET('Sanitation Data'!$G$29,0,10*ROW('Sanitation Data'!G131)))</f>
        <v/>
      </c>
      <c r="DB137" s="379" t="str">
        <f ca="1">+IF(OFFSET('Sanitation Data'!$G$30,0,10*ROW('Sanitation Data'!G131))="","",OFFSET('Sanitation Data'!$G$30,0,10*ROW('Sanitation Data'!G131)))</f>
        <v/>
      </c>
      <c r="DC137" s="379" t="str">
        <f ca="1">+IF(OFFSET('Sanitation Data'!$G$31,0,10*ROW('Sanitation Data'!G131))="","",OFFSET('Sanitation Data'!$G$31,0,10*ROW('Sanitation Data'!G131)))</f>
        <v/>
      </c>
      <c r="DD137" s="379" t="str">
        <f ca="1">+IF(OFFSET('Sanitation Data'!$G$32,0,10*ROW('Sanitation Data'!G131))="","",OFFSET('Sanitation Data'!$G$32,0,10*ROW('Sanitation Data'!G131)))</f>
        <v/>
      </c>
      <c r="DE137" s="379" t="str">
        <f ca="1">+IF(OFFSET('Sanitation Data'!$H$28,0,10*ROW('Sanitation Data'!H131))="","",OFFSET('Sanitation Data'!$H$28,0,10*ROW('Sanitation Data'!H131)))</f>
        <v/>
      </c>
      <c r="DF137" s="379" t="str">
        <f ca="1">+IF(OFFSET('Sanitation Data'!$H$29,0,10*ROW('Sanitation Data'!H131))="","",OFFSET('Sanitation Data'!$H$29,0,10*ROW('Sanitation Data'!H131)))</f>
        <v/>
      </c>
      <c r="DG137" s="379" t="str">
        <f ca="1">+IF(OFFSET('Sanitation Data'!$H$30,0,10*ROW('Sanitation Data'!H131))="","",OFFSET('Sanitation Data'!$H$30,0,10*ROW('Sanitation Data'!H131)))</f>
        <v/>
      </c>
      <c r="DH137" s="379" t="str">
        <f ca="1">+IF(OFFSET('Sanitation Data'!$H$31,0,10*ROW('Sanitation Data'!H131))="","",OFFSET('Sanitation Data'!$H$31,0,10*ROW('Sanitation Data'!H131)))</f>
        <v/>
      </c>
      <c r="DI137" s="379" t="str">
        <f ca="1">+IF(OFFSET('Sanitation Data'!$H$32,0,10*ROW('Sanitation Data'!H131))="","",OFFSET('Sanitation Data'!$H$32,0,10*ROW('Sanitation Data'!H131)))</f>
        <v/>
      </c>
      <c r="DJ137" s="379" t="str">
        <f ca="1">+IF(OFFSET('Sanitation Data'!$I$28,0,10*ROW('Sanitation Data'!I131))="","",OFFSET('Sanitation Data'!$I$28,0,10*ROW('Sanitation Data'!I131)))</f>
        <v/>
      </c>
      <c r="DK137" s="379" t="str">
        <f ca="1">+IF(OFFSET('Sanitation Data'!$I$29,0,10*ROW('Sanitation Data'!I131))="","",OFFSET('Sanitation Data'!$I$29,0,10*ROW('Sanitation Data'!I131)))</f>
        <v/>
      </c>
      <c r="DL137" s="379" t="str">
        <f ca="1">+IF(OFFSET('Sanitation Data'!$I$30,0,10*ROW('Sanitation Data'!I131))="","",OFFSET('Sanitation Data'!$I$30,0,10*ROW('Sanitation Data'!I131)))</f>
        <v/>
      </c>
      <c r="DM137" s="379" t="str">
        <f ca="1">+IF(OFFSET('Sanitation Data'!$I$31,0,10*ROW('Sanitation Data'!I131))="","",OFFSET('Sanitation Data'!$I$31,0,10*ROW('Sanitation Data'!I131)))</f>
        <v/>
      </c>
      <c r="DN137" s="379" t="str">
        <f ca="1">+IF(OFFSET('Sanitation Data'!$I$32,0,10*ROW('Sanitation Data'!I131))="","",OFFSET('Sanitation Data'!$I$32,0,10*ROW('Sanitation Data'!I131)))</f>
        <v/>
      </c>
      <c r="DO137" s="379" t="str">
        <f ca="1">+IF(OFFSET('Hygiene Data'!$D$11,0,10*ROW('Hygiene Data'!D131))="","",OFFSET('Hygiene Data'!$D$11,0,10*ROW('Hygiene Data'!D131)))</f>
        <v/>
      </c>
      <c r="DP137" s="379" t="str">
        <f ca="1">+IF(OFFSET('Hygiene Data'!$D$12,0,10*ROW('Hygiene Data'!D131))="","",OFFSET('Hygiene Data'!$D$12,0,10*ROW('Hygiene Data'!D131)))</f>
        <v/>
      </c>
      <c r="DQ137" s="379" t="str">
        <f ca="1">+IF(OFFSET('Hygiene Data'!$D$13,0,10*ROW('Hygiene Data'!D131))="","",OFFSET('Hygiene Data'!$D$13,0,10*ROW('Hygiene Data'!D131)))</f>
        <v/>
      </c>
      <c r="DR137" s="379" t="str">
        <f ca="1">+IF(OFFSET('Hygiene Data'!$E$11,0,10*ROW('Hygiene Data'!E131))="","",OFFSET('Hygiene Data'!$E$11,0,10*ROW('Hygiene Data'!E131)))</f>
        <v/>
      </c>
      <c r="DS137" s="379" t="str">
        <f ca="1">+IF(OFFSET('Hygiene Data'!$E$12,0,10*ROW('Hygiene Data'!E131))="","",OFFSET('Hygiene Data'!$E$12,0,10*ROW('Hygiene Data'!E131)))</f>
        <v/>
      </c>
      <c r="DT137" s="379" t="str">
        <f ca="1">+IF(OFFSET('Hygiene Data'!$E$13,0,10*ROW('Hygiene Data'!E131))="","",OFFSET('Hygiene Data'!$E$13,0,10*ROW('Hygiene Data'!E131)))</f>
        <v/>
      </c>
      <c r="DU137" s="379" t="str">
        <f ca="1">+IF(OFFSET('Hygiene Data'!$F$11,0,10*ROW('Hygiene Data'!F131))="","",OFFSET('Hygiene Data'!$F$11,0,10*ROW('Hygiene Data'!F131)))</f>
        <v/>
      </c>
      <c r="DV137" s="379" t="str">
        <f ca="1">+IF(OFFSET('Hygiene Data'!$F$12,0,10*ROW('Hygiene Data'!F131))="","",OFFSET('Hygiene Data'!$F$12,0,10*ROW('Hygiene Data'!F131)))</f>
        <v/>
      </c>
      <c r="DW137" s="379" t="str">
        <f ca="1">+IF(OFFSET('Hygiene Data'!$F$13,0,10*ROW('Hygiene Data'!F131))="","",OFFSET('Hygiene Data'!$F$13,0,10*ROW('Hygiene Data'!F131)))</f>
        <v/>
      </c>
      <c r="DX137" s="379" t="str">
        <f ca="1">+IF(OFFSET('Hygiene Data'!$G$11,0,10*ROW('Hygiene Data'!G131))="","",OFFSET('Hygiene Data'!$G$11,0,10*ROW('Hygiene Data'!G131)))</f>
        <v/>
      </c>
      <c r="DY137" s="379" t="str">
        <f ca="1">+IF(OFFSET('Hygiene Data'!$G$12,0,10*ROW('Hygiene Data'!G131))="","",OFFSET('Hygiene Data'!$G$12,0,10*ROW('Hygiene Data'!G131)))</f>
        <v/>
      </c>
      <c r="DZ137" s="379" t="str">
        <f ca="1">+IF(OFFSET('Hygiene Data'!$G$13,0,10*ROW('Hygiene Data'!G131))="","",OFFSET('Hygiene Data'!$G$13,0,10*ROW('Hygiene Data'!G131)))</f>
        <v/>
      </c>
      <c r="EA137" s="379" t="str">
        <f ca="1">+IF(OFFSET('Hygiene Data'!$H$11,0,10*ROW('Hygiene Data'!H131))="","",OFFSET('Hygiene Data'!$H$11,0,10*ROW('Hygiene Data'!H131)))</f>
        <v/>
      </c>
      <c r="EB137" s="379" t="str">
        <f ca="1">+IF(OFFSET('Hygiene Data'!$H$12,0,10*ROW('Hygiene Data'!H131))="","",OFFSET('Hygiene Data'!$H$12,0,10*ROW('Hygiene Data'!H131)))</f>
        <v/>
      </c>
      <c r="EC137" s="379" t="str">
        <f ca="1">+IF(OFFSET('Hygiene Data'!$H$13,0,10*ROW('Hygiene Data'!H131))="","",OFFSET('Hygiene Data'!$H$13,0,10*ROW('Hygiene Data'!H131)))</f>
        <v/>
      </c>
      <c r="ED137" s="379" t="str">
        <f ca="1">+IF(OFFSET('Hygiene Data'!$I$11,0,10*ROW('Hygiene Data'!I131))="","",OFFSET('Hygiene Data'!$I$11,0,10*ROW('Hygiene Data'!I131)))</f>
        <v/>
      </c>
      <c r="EE137" s="379" t="str">
        <f ca="1">+IF(OFFSET('Hygiene Data'!$I$12,0,10*ROW('Hygiene Data'!I131))="","",OFFSET('Hygiene Data'!$I$12,0,10*ROW('Hygiene Data'!I131)))</f>
        <v/>
      </c>
      <c r="EF137" s="379" t="str">
        <f ca="1">+IF(OFFSET('Hygiene Data'!$I$13,0,10*ROW('Hygiene Data'!I131))="","",OFFSET('Hygiene Data'!$I$13,0,10*ROW('Hygiene Data'!I131)))</f>
        <v/>
      </c>
    </row>
    <row r="138" spans="1:136" x14ac:dyDescent="0.25">
      <c r="A138" s="488" t="str">
        <f ca="1">+IF(OFFSET('Water Data'!$B$2,0,10*ROW('Water Data'!E132))="","",OFFSET('Water Data'!$B$2,0,10*ROW('Water Data'!E132)))</f>
        <v/>
      </c>
      <c r="B138" s="48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5" t="str">
        <f t="shared" ca="1" si="2"/>
        <v/>
      </c>
      <c r="D138" s="51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9" t="str">
        <f ca="1">+IF(OFFSET('Water Data'!$D$27,0,10*ROW('Water Data'!D132))="","",OFFSET('Water Data'!$D$27,0,10*ROW('Water Data'!D132)))</f>
        <v/>
      </c>
      <c r="BT138" s="379" t="str">
        <f ca="1">+IF(OFFSET('Water Data'!$D$28,0,10*ROW('Water Data'!D132))="","",OFFSET('Water Data'!$D$28,0,10*ROW('Water Data'!D132)))</f>
        <v/>
      </c>
      <c r="BU138" s="379" t="str">
        <f ca="1">+IF(OFFSET('Water Data'!$D$29,0,10*ROW('Water Data'!D132))="","",OFFSET('Water Data'!$D$29,0,10*ROW('Water Data'!D132)))</f>
        <v/>
      </c>
      <c r="BV138" s="379" t="str">
        <f ca="1">+IF(OFFSET('Water Data'!$E$27,0,10*ROW('Water Data'!E132))="","",OFFSET('Water Data'!$E$27,0,10*ROW('Water Data'!E132)))</f>
        <v/>
      </c>
      <c r="BW138" s="379" t="str">
        <f ca="1">+IF(OFFSET('Water Data'!$E$28,0,10*ROW('Water Data'!E132))="","",OFFSET('Water Data'!$E$28,0,10*ROW('Water Data'!E132)))</f>
        <v/>
      </c>
      <c r="BX138" s="379" t="str">
        <f ca="1">+IF(OFFSET('Water Data'!$E$29,0,10*ROW('Water Data'!E132))="","",OFFSET('Water Data'!$E$29,0,10*ROW('Water Data'!E132)))</f>
        <v/>
      </c>
      <c r="BY138" s="379" t="str">
        <f ca="1">+IF(OFFSET('Water Data'!$F$27,0,10*ROW('Water Data'!F132))="","",OFFSET('Water Data'!$F$27,0,10*ROW('Water Data'!F132)))</f>
        <v/>
      </c>
      <c r="BZ138" s="379" t="str">
        <f ca="1">+IF(OFFSET('Water Data'!$F$28,0,10*ROW('Water Data'!F132))="","",OFFSET('Water Data'!$F$28,0,10*ROW('Water Data'!F132)))</f>
        <v/>
      </c>
      <c r="CA138" s="379" t="str">
        <f ca="1">+IF(OFFSET('Water Data'!$F$29,0,10*ROW('Water Data'!F132))="","",OFFSET('Water Data'!$F$29,0,10*ROW('Water Data'!F132)))</f>
        <v/>
      </c>
      <c r="CB138" s="379" t="str">
        <f ca="1">+IF(OFFSET('Water Data'!$G$27,0,10*ROW('Water Data'!G132))="","",OFFSET('Water Data'!$G$27,0,10*ROW('Water Data'!G132)))</f>
        <v/>
      </c>
      <c r="CC138" s="379" t="str">
        <f ca="1">+IF(OFFSET('Water Data'!$G$28,0,10*ROW('Water Data'!G132))="","",OFFSET('Water Data'!$G$28,0,10*ROW('Water Data'!G132)))</f>
        <v/>
      </c>
      <c r="CD138" s="379" t="str">
        <f ca="1">+IF(OFFSET('Water Data'!$G$29,0,10*ROW('Water Data'!G132))="","",OFFSET('Water Data'!$G$29,0,10*ROW('Water Data'!G132)))</f>
        <v/>
      </c>
      <c r="CE138" s="379" t="str">
        <f ca="1">+IF(OFFSET('Water Data'!$H$27,0,10*ROW('Water Data'!H132))="","",OFFSET('Water Data'!$H$27,0,10*ROW('Water Data'!H132)))</f>
        <v/>
      </c>
      <c r="CF138" s="379" t="str">
        <f ca="1">+IF(OFFSET('Water Data'!$H$28,0,10*ROW('Water Data'!H132))="","",OFFSET('Water Data'!$H$28,0,10*ROW('Water Data'!H132)))</f>
        <v/>
      </c>
      <c r="CG138" s="379" t="str">
        <f ca="1">+IF(OFFSET('Water Data'!$H$29,0,10*ROW('Water Data'!H132))="","",OFFSET('Water Data'!$H$29,0,10*ROW('Water Data'!H132)))</f>
        <v/>
      </c>
      <c r="CH138" s="379" t="str">
        <f ca="1">+IF(OFFSET('Water Data'!$I$27,0,10*ROW('Water Data'!I132))="","",OFFSET('Water Data'!$I$27,0,10*ROW('Water Data'!I132)))</f>
        <v/>
      </c>
      <c r="CI138" s="379" t="str">
        <f ca="1">+IF(OFFSET('Water Data'!$I$28,0,10*ROW('Water Data'!I132))="","",OFFSET('Water Data'!$I$28,0,10*ROW('Water Data'!I132)))</f>
        <v/>
      </c>
      <c r="CJ138" s="379" t="str">
        <f ca="1">+IF(OFFSET('Water Data'!$I$29,0,10*ROW('Water Data'!I132))="","",OFFSET('Water Data'!$I$29,0,10*ROW('Water Data'!I132)))</f>
        <v/>
      </c>
      <c r="CK138" s="379" t="str">
        <f ca="1">+IF(OFFSET('Sanitation Data'!$D$28,0,10*ROW('Sanitation Data'!D132))="","",OFFSET('Sanitation Data'!$D$28,0,10*ROW('Sanitation Data'!D132)))</f>
        <v/>
      </c>
      <c r="CL138" s="379" t="str">
        <f ca="1">+IF(OFFSET('Sanitation Data'!$D$29,0,10*ROW('Sanitation Data'!D132))="","",OFFSET('Sanitation Data'!$D$29,0,10*ROW('Sanitation Data'!D132)))</f>
        <v/>
      </c>
      <c r="CM138" s="379" t="str">
        <f ca="1">+IF(OFFSET('Sanitation Data'!$D$30,0,10*ROW('Sanitation Data'!D132))="","",OFFSET('Sanitation Data'!$D$30,0,10*ROW('Sanitation Data'!D132)))</f>
        <v/>
      </c>
      <c r="CN138" s="379" t="str">
        <f ca="1">+IF(OFFSET('Sanitation Data'!$D$31,0,10*ROW('Sanitation Data'!D132))="","",OFFSET('Sanitation Data'!$D$31,0,10*ROW('Sanitation Data'!D132)))</f>
        <v/>
      </c>
      <c r="CO138" s="379" t="str">
        <f ca="1">+IF(OFFSET('Sanitation Data'!$D$32,0,10*ROW('Sanitation Data'!D132))="","",OFFSET('Sanitation Data'!$D$32,0,10*ROW('Sanitation Data'!D132)))</f>
        <v/>
      </c>
      <c r="CP138" s="379" t="str">
        <f ca="1">+IF(OFFSET('Sanitation Data'!$E$28,0,10*ROW('Sanitation Data'!E132))="","",OFFSET('Sanitation Data'!$E$28,0,10*ROW('Sanitation Data'!E132)))</f>
        <v/>
      </c>
      <c r="CQ138" s="379" t="str">
        <f ca="1">+IF(OFFSET('Sanitation Data'!$E$29,0,10*ROW('Sanitation Data'!E132))="","",OFFSET('Sanitation Data'!$E$29,0,10*ROW('Sanitation Data'!E132)))</f>
        <v/>
      </c>
      <c r="CR138" s="379" t="str">
        <f ca="1">+IF(OFFSET('Sanitation Data'!$E$30,0,10*ROW('Sanitation Data'!E132))="","",OFFSET('Sanitation Data'!$E$30,0,10*ROW('Sanitation Data'!E132)))</f>
        <v/>
      </c>
      <c r="CS138" s="379" t="str">
        <f ca="1">+IF(OFFSET('Sanitation Data'!$E$31,0,10*ROW('Sanitation Data'!E132))="","",OFFSET('Sanitation Data'!$E$31,0,10*ROW('Sanitation Data'!E132)))</f>
        <v/>
      </c>
      <c r="CT138" s="379" t="str">
        <f ca="1">+IF(OFFSET('Sanitation Data'!$E$32,0,10*ROW('Sanitation Data'!E132))="","",OFFSET('Sanitation Data'!$E$32,0,10*ROW('Sanitation Data'!E132)))</f>
        <v/>
      </c>
      <c r="CU138" s="379" t="str">
        <f ca="1">+IF(OFFSET('Sanitation Data'!$F$28,0,10*ROW('Sanitation Data'!F132))="","",OFFSET('Sanitation Data'!$F$28,0,10*ROW('Sanitation Data'!F132)))</f>
        <v/>
      </c>
      <c r="CV138" s="379" t="str">
        <f ca="1">+IF(OFFSET('Sanitation Data'!$F$29,0,10*ROW('Sanitation Data'!F132))="","",OFFSET('Sanitation Data'!$F$29,0,10*ROW('Sanitation Data'!F132)))</f>
        <v/>
      </c>
      <c r="CW138" s="379" t="str">
        <f ca="1">+IF(OFFSET('Sanitation Data'!$F$30,0,10*ROW('Sanitation Data'!F132))="","",OFFSET('Sanitation Data'!$F$30,0,10*ROW('Sanitation Data'!F132)))</f>
        <v/>
      </c>
      <c r="CX138" s="379" t="str">
        <f ca="1">+IF(OFFSET('Sanitation Data'!$F$31,0,10*ROW('Sanitation Data'!F132))="","",OFFSET('Sanitation Data'!$F$31,0,10*ROW('Sanitation Data'!F132)))</f>
        <v/>
      </c>
      <c r="CY138" s="379" t="str">
        <f ca="1">+IF(OFFSET('Sanitation Data'!$F$32,0,10*ROW('Sanitation Data'!F132))="","",OFFSET('Sanitation Data'!$F$32,0,10*ROW('Sanitation Data'!F132)))</f>
        <v/>
      </c>
      <c r="CZ138" s="379" t="str">
        <f ca="1">+IF(OFFSET('Sanitation Data'!$G$28,0,10*ROW('Sanitation Data'!G132))="","",OFFSET('Sanitation Data'!$G$28,0,10*ROW('Sanitation Data'!G132)))</f>
        <v/>
      </c>
      <c r="DA138" s="379" t="str">
        <f ca="1">+IF(OFFSET('Sanitation Data'!$G$29,0,10*ROW('Sanitation Data'!G132))="","",OFFSET('Sanitation Data'!$G$29,0,10*ROW('Sanitation Data'!G132)))</f>
        <v/>
      </c>
      <c r="DB138" s="379" t="str">
        <f ca="1">+IF(OFFSET('Sanitation Data'!$G$30,0,10*ROW('Sanitation Data'!G132))="","",OFFSET('Sanitation Data'!$G$30,0,10*ROW('Sanitation Data'!G132)))</f>
        <v/>
      </c>
      <c r="DC138" s="379" t="str">
        <f ca="1">+IF(OFFSET('Sanitation Data'!$G$31,0,10*ROW('Sanitation Data'!G132))="","",OFFSET('Sanitation Data'!$G$31,0,10*ROW('Sanitation Data'!G132)))</f>
        <v/>
      </c>
      <c r="DD138" s="379" t="str">
        <f ca="1">+IF(OFFSET('Sanitation Data'!$G$32,0,10*ROW('Sanitation Data'!G132))="","",OFFSET('Sanitation Data'!$G$32,0,10*ROW('Sanitation Data'!G132)))</f>
        <v/>
      </c>
      <c r="DE138" s="379" t="str">
        <f ca="1">+IF(OFFSET('Sanitation Data'!$H$28,0,10*ROW('Sanitation Data'!H132))="","",OFFSET('Sanitation Data'!$H$28,0,10*ROW('Sanitation Data'!H132)))</f>
        <v/>
      </c>
      <c r="DF138" s="379" t="str">
        <f ca="1">+IF(OFFSET('Sanitation Data'!$H$29,0,10*ROW('Sanitation Data'!H132))="","",OFFSET('Sanitation Data'!$H$29,0,10*ROW('Sanitation Data'!H132)))</f>
        <v/>
      </c>
      <c r="DG138" s="379" t="str">
        <f ca="1">+IF(OFFSET('Sanitation Data'!$H$30,0,10*ROW('Sanitation Data'!H132))="","",OFFSET('Sanitation Data'!$H$30,0,10*ROW('Sanitation Data'!H132)))</f>
        <v/>
      </c>
      <c r="DH138" s="379" t="str">
        <f ca="1">+IF(OFFSET('Sanitation Data'!$H$31,0,10*ROW('Sanitation Data'!H132))="","",OFFSET('Sanitation Data'!$H$31,0,10*ROW('Sanitation Data'!H132)))</f>
        <v/>
      </c>
      <c r="DI138" s="379" t="str">
        <f ca="1">+IF(OFFSET('Sanitation Data'!$H$32,0,10*ROW('Sanitation Data'!H132))="","",OFFSET('Sanitation Data'!$H$32,0,10*ROW('Sanitation Data'!H132)))</f>
        <v/>
      </c>
      <c r="DJ138" s="379" t="str">
        <f ca="1">+IF(OFFSET('Sanitation Data'!$I$28,0,10*ROW('Sanitation Data'!I132))="","",OFFSET('Sanitation Data'!$I$28,0,10*ROW('Sanitation Data'!I132)))</f>
        <v/>
      </c>
      <c r="DK138" s="379" t="str">
        <f ca="1">+IF(OFFSET('Sanitation Data'!$I$29,0,10*ROW('Sanitation Data'!I132))="","",OFFSET('Sanitation Data'!$I$29,0,10*ROW('Sanitation Data'!I132)))</f>
        <v/>
      </c>
      <c r="DL138" s="379" t="str">
        <f ca="1">+IF(OFFSET('Sanitation Data'!$I$30,0,10*ROW('Sanitation Data'!I132))="","",OFFSET('Sanitation Data'!$I$30,0,10*ROW('Sanitation Data'!I132)))</f>
        <v/>
      </c>
      <c r="DM138" s="379" t="str">
        <f ca="1">+IF(OFFSET('Sanitation Data'!$I$31,0,10*ROW('Sanitation Data'!I132))="","",OFFSET('Sanitation Data'!$I$31,0,10*ROW('Sanitation Data'!I132)))</f>
        <v/>
      </c>
      <c r="DN138" s="379" t="str">
        <f ca="1">+IF(OFFSET('Sanitation Data'!$I$32,0,10*ROW('Sanitation Data'!I132))="","",OFFSET('Sanitation Data'!$I$32,0,10*ROW('Sanitation Data'!I132)))</f>
        <v/>
      </c>
      <c r="DO138" s="379" t="str">
        <f ca="1">+IF(OFFSET('Hygiene Data'!$D$11,0,10*ROW('Hygiene Data'!D132))="","",OFFSET('Hygiene Data'!$D$11,0,10*ROW('Hygiene Data'!D132)))</f>
        <v/>
      </c>
      <c r="DP138" s="379" t="str">
        <f ca="1">+IF(OFFSET('Hygiene Data'!$D$12,0,10*ROW('Hygiene Data'!D132))="","",OFFSET('Hygiene Data'!$D$12,0,10*ROW('Hygiene Data'!D132)))</f>
        <v/>
      </c>
      <c r="DQ138" s="379" t="str">
        <f ca="1">+IF(OFFSET('Hygiene Data'!$D$13,0,10*ROW('Hygiene Data'!D132))="","",OFFSET('Hygiene Data'!$D$13,0,10*ROW('Hygiene Data'!D132)))</f>
        <v/>
      </c>
      <c r="DR138" s="379" t="str">
        <f ca="1">+IF(OFFSET('Hygiene Data'!$E$11,0,10*ROW('Hygiene Data'!E132))="","",OFFSET('Hygiene Data'!$E$11,0,10*ROW('Hygiene Data'!E132)))</f>
        <v/>
      </c>
      <c r="DS138" s="379" t="str">
        <f ca="1">+IF(OFFSET('Hygiene Data'!$E$12,0,10*ROW('Hygiene Data'!E132))="","",OFFSET('Hygiene Data'!$E$12,0,10*ROW('Hygiene Data'!E132)))</f>
        <v/>
      </c>
      <c r="DT138" s="379" t="str">
        <f ca="1">+IF(OFFSET('Hygiene Data'!$E$13,0,10*ROW('Hygiene Data'!E132))="","",OFFSET('Hygiene Data'!$E$13,0,10*ROW('Hygiene Data'!E132)))</f>
        <v/>
      </c>
      <c r="DU138" s="379" t="str">
        <f ca="1">+IF(OFFSET('Hygiene Data'!$F$11,0,10*ROW('Hygiene Data'!F132))="","",OFFSET('Hygiene Data'!$F$11,0,10*ROW('Hygiene Data'!F132)))</f>
        <v/>
      </c>
      <c r="DV138" s="379" t="str">
        <f ca="1">+IF(OFFSET('Hygiene Data'!$F$12,0,10*ROW('Hygiene Data'!F132))="","",OFFSET('Hygiene Data'!$F$12,0,10*ROW('Hygiene Data'!F132)))</f>
        <v/>
      </c>
      <c r="DW138" s="379" t="str">
        <f ca="1">+IF(OFFSET('Hygiene Data'!$F$13,0,10*ROW('Hygiene Data'!F132))="","",OFFSET('Hygiene Data'!$F$13,0,10*ROW('Hygiene Data'!F132)))</f>
        <v/>
      </c>
      <c r="DX138" s="379" t="str">
        <f ca="1">+IF(OFFSET('Hygiene Data'!$G$11,0,10*ROW('Hygiene Data'!G132))="","",OFFSET('Hygiene Data'!$G$11,0,10*ROW('Hygiene Data'!G132)))</f>
        <v/>
      </c>
      <c r="DY138" s="379" t="str">
        <f ca="1">+IF(OFFSET('Hygiene Data'!$G$12,0,10*ROW('Hygiene Data'!G132))="","",OFFSET('Hygiene Data'!$G$12,0,10*ROW('Hygiene Data'!G132)))</f>
        <v/>
      </c>
      <c r="DZ138" s="379" t="str">
        <f ca="1">+IF(OFFSET('Hygiene Data'!$G$13,0,10*ROW('Hygiene Data'!G132))="","",OFFSET('Hygiene Data'!$G$13,0,10*ROW('Hygiene Data'!G132)))</f>
        <v/>
      </c>
      <c r="EA138" s="379" t="str">
        <f ca="1">+IF(OFFSET('Hygiene Data'!$H$11,0,10*ROW('Hygiene Data'!H132))="","",OFFSET('Hygiene Data'!$H$11,0,10*ROW('Hygiene Data'!H132)))</f>
        <v/>
      </c>
      <c r="EB138" s="379" t="str">
        <f ca="1">+IF(OFFSET('Hygiene Data'!$H$12,0,10*ROW('Hygiene Data'!H132))="","",OFFSET('Hygiene Data'!$H$12,0,10*ROW('Hygiene Data'!H132)))</f>
        <v/>
      </c>
      <c r="EC138" s="379" t="str">
        <f ca="1">+IF(OFFSET('Hygiene Data'!$H$13,0,10*ROW('Hygiene Data'!H132))="","",OFFSET('Hygiene Data'!$H$13,0,10*ROW('Hygiene Data'!H132)))</f>
        <v/>
      </c>
      <c r="ED138" s="379" t="str">
        <f ca="1">+IF(OFFSET('Hygiene Data'!$I$11,0,10*ROW('Hygiene Data'!I132))="","",OFFSET('Hygiene Data'!$I$11,0,10*ROW('Hygiene Data'!I132)))</f>
        <v/>
      </c>
      <c r="EE138" s="379" t="str">
        <f ca="1">+IF(OFFSET('Hygiene Data'!$I$12,0,10*ROW('Hygiene Data'!I132))="","",OFFSET('Hygiene Data'!$I$12,0,10*ROW('Hygiene Data'!I132)))</f>
        <v/>
      </c>
      <c r="EF138" s="379" t="str">
        <f ca="1">+IF(OFFSET('Hygiene Data'!$I$13,0,10*ROW('Hygiene Data'!I132))="","",OFFSET('Hygiene Data'!$I$13,0,10*ROW('Hygiene Data'!I132)))</f>
        <v/>
      </c>
    </row>
    <row r="139" spans="1:136" x14ac:dyDescent="0.25">
      <c r="A139" s="488" t="str">
        <f ca="1">+IF(OFFSET('Water Data'!$B$2,0,10*ROW('Water Data'!E133))="","",OFFSET('Water Data'!$B$2,0,10*ROW('Water Data'!E133)))</f>
        <v/>
      </c>
      <c r="B139" s="48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5" t="str">
        <f t="shared" ca="1" si="2"/>
        <v/>
      </c>
      <c r="D139" s="51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9" t="str">
        <f ca="1">+IF(OFFSET('Water Data'!$D$27,0,10*ROW('Water Data'!D133))="","",OFFSET('Water Data'!$D$27,0,10*ROW('Water Data'!D133)))</f>
        <v/>
      </c>
      <c r="BT139" s="379" t="str">
        <f ca="1">+IF(OFFSET('Water Data'!$D$28,0,10*ROW('Water Data'!D133))="","",OFFSET('Water Data'!$D$28,0,10*ROW('Water Data'!D133)))</f>
        <v/>
      </c>
      <c r="BU139" s="379" t="str">
        <f ca="1">+IF(OFFSET('Water Data'!$D$29,0,10*ROW('Water Data'!D133))="","",OFFSET('Water Data'!$D$29,0,10*ROW('Water Data'!D133)))</f>
        <v/>
      </c>
      <c r="BV139" s="379" t="str">
        <f ca="1">+IF(OFFSET('Water Data'!$E$27,0,10*ROW('Water Data'!E133))="","",OFFSET('Water Data'!$E$27,0,10*ROW('Water Data'!E133)))</f>
        <v/>
      </c>
      <c r="BW139" s="379" t="str">
        <f ca="1">+IF(OFFSET('Water Data'!$E$28,0,10*ROW('Water Data'!E133))="","",OFFSET('Water Data'!$E$28,0,10*ROW('Water Data'!E133)))</f>
        <v/>
      </c>
      <c r="BX139" s="379" t="str">
        <f ca="1">+IF(OFFSET('Water Data'!$E$29,0,10*ROW('Water Data'!E133))="","",OFFSET('Water Data'!$E$29,0,10*ROW('Water Data'!E133)))</f>
        <v/>
      </c>
      <c r="BY139" s="379" t="str">
        <f ca="1">+IF(OFFSET('Water Data'!$F$27,0,10*ROW('Water Data'!F133))="","",OFFSET('Water Data'!$F$27,0,10*ROW('Water Data'!F133)))</f>
        <v/>
      </c>
      <c r="BZ139" s="379" t="str">
        <f ca="1">+IF(OFFSET('Water Data'!$F$28,0,10*ROW('Water Data'!F133))="","",OFFSET('Water Data'!$F$28,0,10*ROW('Water Data'!F133)))</f>
        <v/>
      </c>
      <c r="CA139" s="379" t="str">
        <f ca="1">+IF(OFFSET('Water Data'!$F$29,0,10*ROW('Water Data'!F133))="","",OFFSET('Water Data'!$F$29,0,10*ROW('Water Data'!F133)))</f>
        <v/>
      </c>
      <c r="CB139" s="379" t="str">
        <f ca="1">+IF(OFFSET('Water Data'!$G$27,0,10*ROW('Water Data'!G133))="","",OFFSET('Water Data'!$G$27,0,10*ROW('Water Data'!G133)))</f>
        <v/>
      </c>
      <c r="CC139" s="379" t="str">
        <f ca="1">+IF(OFFSET('Water Data'!$G$28,0,10*ROW('Water Data'!G133))="","",OFFSET('Water Data'!$G$28,0,10*ROW('Water Data'!G133)))</f>
        <v/>
      </c>
      <c r="CD139" s="379" t="str">
        <f ca="1">+IF(OFFSET('Water Data'!$G$29,0,10*ROW('Water Data'!G133))="","",OFFSET('Water Data'!$G$29,0,10*ROW('Water Data'!G133)))</f>
        <v/>
      </c>
      <c r="CE139" s="379" t="str">
        <f ca="1">+IF(OFFSET('Water Data'!$H$27,0,10*ROW('Water Data'!H133))="","",OFFSET('Water Data'!$H$27,0,10*ROW('Water Data'!H133)))</f>
        <v/>
      </c>
      <c r="CF139" s="379" t="str">
        <f ca="1">+IF(OFFSET('Water Data'!$H$28,0,10*ROW('Water Data'!H133))="","",OFFSET('Water Data'!$H$28,0,10*ROW('Water Data'!H133)))</f>
        <v/>
      </c>
      <c r="CG139" s="379" t="str">
        <f ca="1">+IF(OFFSET('Water Data'!$H$29,0,10*ROW('Water Data'!H133))="","",OFFSET('Water Data'!$H$29,0,10*ROW('Water Data'!H133)))</f>
        <v/>
      </c>
      <c r="CH139" s="379" t="str">
        <f ca="1">+IF(OFFSET('Water Data'!$I$27,0,10*ROW('Water Data'!I133))="","",OFFSET('Water Data'!$I$27,0,10*ROW('Water Data'!I133)))</f>
        <v/>
      </c>
      <c r="CI139" s="379" t="str">
        <f ca="1">+IF(OFFSET('Water Data'!$I$28,0,10*ROW('Water Data'!I133))="","",OFFSET('Water Data'!$I$28,0,10*ROW('Water Data'!I133)))</f>
        <v/>
      </c>
      <c r="CJ139" s="379" t="str">
        <f ca="1">+IF(OFFSET('Water Data'!$I$29,0,10*ROW('Water Data'!I133))="","",OFFSET('Water Data'!$I$29,0,10*ROW('Water Data'!I133)))</f>
        <v/>
      </c>
      <c r="CK139" s="379" t="str">
        <f ca="1">+IF(OFFSET('Sanitation Data'!$D$28,0,10*ROW('Sanitation Data'!D133))="","",OFFSET('Sanitation Data'!$D$28,0,10*ROW('Sanitation Data'!D133)))</f>
        <v/>
      </c>
      <c r="CL139" s="379" t="str">
        <f ca="1">+IF(OFFSET('Sanitation Data'!$D$29,0,10*ROW('Sanitation Data'!D133))="","",OFFSET('Sanitation Data'!$D$29,0,10*ROW('Sanitation Data'!D133)))</f>
        <v/>
      </c>
      <c r="CM139" s="379" t="str">
        <f ca="1">+IF(OFFSET('Sanitation Data'!$D$30,0,10*ROW('Sanitation Data'!D133))="","",OFFSET('Sanitation Data'!$D$30,0,10*ROW('Sanitation Data'!D133)))</f>
        <v/>
      </c>
      <c r="CN139" s="379" t="str">
        <f ca="1">+IF(OFFSET('Sanitation Data'!$D$31,0,10*ROW('Sanitation Data'!D133))="","",OFFSET('Sanitation Data'!$D$31,0,10*ROW('Sanitation Data'!D133)))</f>
        <v/>
      </c>
      <c r="CO139" s="379" t="str">
        <f ca="1">+IF(OFFSET('Sanitation Data'!$D$32,0,10*ROW('Sanitation Data'!D133))="","",OFFSET('Sanitation Data'!$D$32,0,10*ROW('Sanitation Data'!D133)))</f>
        <v/>
      </c>
      <c r="CP139" s="379" t="str">
        <f ca="1">+IF(OFFSET('Sanitation Data'!$E$28,0,10*ROW('Sanitation Data'!E133))="","",OFFSET('Sanitation Data'!$E$28,0,10*ROW('Sanitation Data'!E133)))</f>
        <v/>
      </c>
      <c r="CQ139" s="379" t="str">
        <f ca="1">+IF(OFFSET('Sanitation Data'!$E$29,0,10*ROW('Sanitation Data'!E133))="","",OFFSET('Sanitation Data'!$E$29,0,10*ROW('Sanitation Data'!E133)))</f>
        <v/>
      </c>
      <c r="CR139" s="379" t="str">
        <f ca="1">+IF(OFFSET('Sanitation Data'!$E$30,0,10*ROW('Sanitation Data'!E133))="","",OFFSET('Sanitation Data'!$E$30,0,10*ROW('Sanitation Data'!E133)))</f>
        <v/>
      </c>
      <c r="CS139" s="379" t="str">
        <f ca="1">+IF(OFFSET('Sanitation Data'!$E$31,0,10*ROW('Sanitation Data'!E133))="","",OFFSET('Sanitation Data'!$E$31,0,10*ROW('Sanitation Data'!E133)))</f>
        <v/>
      </c>
      <c r="CT139" s="379" t="str">
        <f ca="1">+IF(OFFSET('Sanitation Data'!$E$32,0,10*ROW('Sanitation Data'!E133))="","",OFFSET('Sanitation Data'!$E$32,0,10*ROW('Sanitation Data'!E133)))</f>
        <v/>
      </c>
      <c r="CU139" s="379" t="str">
        <f ca="1">+IF(OFFSET('Sanitation Data'!$F$28,0,10*ROW('Sanitation Data'!F133))="","",OFFSET('Sanitation Data'!$F$28,0,10*ROW('Sanitation Data'!F133)))</f>
        <v/>
      </c>
      <c r="CV139" s="379" t="str">
        <f ca="1">+IF(OFFSET('Sanitation Data'!$F$29,0,10*ROW('Sanitation Data'!F133))="","",OFFSET('Sanitation Data'!$F$29,0,10*ROW('Sanitation Data'!F133)))</f>
        <v/>
      </c>
      <c r="CW139" s="379" t="str">
        <f ca="1">+IF(OFFSET('Sanitation Data'!$F$30,0,10*ROW('Sanitation Data'!F133))="","",OFFSET('Sanitation Data'!$F$30,0,10*ROW('Sanitation Data'!F133)))</f>
        <v/>
      </c>
      <c r="CX139" s="379" t="str">
        <f ca="1">+IF(OFFSET('Sanitation Data'!$F$31,0,10*ROW('Sanitation Data'!F133))="","",OFFSET('Sanitation Data'!$F$31,0,10*ROW('Sanitation Data'!F133)))</f>
        <v/>
      </c>
      <c r="CY139" s="379" t="str">
        <f ca="1">+IF(OFFSET('Sanitation Data'!$F$32,0,10*ROW('Sanitation Data'!F133))="","",OFFSET('Sanitation Data'!$F$32,0,10*ROW('Sanitation Data'!F133)))</f>
        <v/>
      </c>
      <c r="CZ139" s="379" t="str">
        <f ca="1">+IF(OFFSET('Sanitation Data'!$G$28,0,10*ROW('Sanitation Data'!G133))="","",OFFSET('Sanitation Data'!$G$28,0,10*ROW('Sanitation Data'!G133)))</f>
        <v/>
      </c>
      <c r="DA139" s="379" t="str">
        <f ca="1">+IF(OFFSET('Sanitation Data'!$G$29,0,10*ROW('Sanitation Data'!G133))="","",OFFSET('Sanitation Data'!$G$29,0,10*ROW('Sanitation Data'!G133)))</f>
        <v/>
      </c>
      <c r="DB139" s="379" t="str">
        <f ca="1">+IF(OFFSET('Sanitation Data'!$G$30,0,10*ROW('Sanitation Data'!G133))="","",OFFSET('Sanitation Data'!$G$30,0,10*ROW('Sanitation Data'!G133)))</f>
        <v/>
      </c>
      <c r="DC139" s="379" t="str">
        <f ca="1">+IF(OFFSET('Sanitation Data'!$G$31,0,10*ROW('Sanitation Data'!G133))="","",OFFSET('Sanitation Data'!$G$31,0,10*ROW('Sanitation Data'!G133)))</f>
        <v/>
      </c>
      <c r="DD139" s="379" t="str">
        <f ca="1">+IF(OFFSET('Sanitation Data'!$G$32,0,10*ROW('Sanitation Data'!G133))="","",OFFSET('Sanitation Data'!$G$32,0,10*ROW('Sanitation Data'!G133)))</f>
        <v/>
      </c>
      <c r="DE139" s="379" t="str">
        <f ca="1">+IF(OFFSET('Sanitation Data'!$H$28,0,10*ROW('Sanitation Data'!H133))="","",OFFSET('Sanitation Data'!$H$28,0,10*ROW('Sanitation Data'!H133)))</f>
        <v/>
      </c>
      <c r="DF139" s="379" t="str">
        <f ca="1">+IF(OFFSET('Sanitation Data'!$H$29,0,10*ROW('Sanitation Data'!H133))="","",OFFSET('Sanitation Data'!$H$29,0,10*ROW('Sanitation Data'!H133)))</f>
        <v/>
      </c>
      <c r="DG139" s="379" t="str">
        <f ca="1">+IF(OFFSET('Sanitation Data'!$H$30,0,10*ROW('Sanitation Data'!H133))="","",OFFSET('Sanitation Data'!$H$30,0,10*ROW('Sanitation Data'!H133)))</f>
        <v/>
      </c>
      <c r="DH139" s="379" t="str">
        <f ca="1">+IF(OFFSET('Sanitation Data'!$H$31,0,10*ROW('Sanitation Data'!H133))="","",OFFSET('Sanitation Data'!$H$31,0,10*ROW('Sanitation Data'!H133)))</f>
        <v/>
      </c>
      <c r="DI139" s="379" t="str">
        <f ca="1">+IF(OFFSET('Sanitation Data'!$H$32,0,10*ROW('Sanitation Data'!H133))="","",OFFSET('Sanitation Data'!$H$32,0,10*ROW('Sanitation Data'!H133)))</f>
        <v/>
      </c>
      <c r="DJ139" s="379" t="str">
        <f ca="1">+IF(OFFSET('Sanitation Data'!$I$28,0,10*ROW('Sanitation Data'!I133))="","",OFFSET('Sanitation Data'!$I$28,0,10*ROW('Sanitation Data'!I133)))</f>
        <v/>
      </c>
      <c r="DK139" s="379" t="str">
        <f ca="1">+IF(OFFSET('Sanitation Data'!$I$29,0,10*ROW('Sanitation Data'!I133))="","",OFFSET('Sanitation Data'!$I$29,0,10*ROW('Sanitation Data'!I133)))</f>
        <v/>
      </c>
      <c r="DL139" s="379" t="str">
        <f ca="1">+IF(OFFSET('Sanitation Data'!$I$30,0,10*ROW('Sanitation Data'!I133))="","",OFFSET('Sanitation Data'!$I$30,0,10*ROW('Sanitation Data'!I133)))</f>
        <v/>
      </c>
      <c r="DM139" s="379" t="str">
        <f ca="1">+IF(OFFSET('Sanitation Data'!$I$31,0,10*ROW('Sanitation Data'!I133))="","",OFFSET('Sanitation Data'!$I$31,0,10*ROW('Sanitation Data'!I133)))</f>
        <v/>
      </c>
      <c r="DN139" s="379" t="str">
        <f ca="1">+IF(OFFSET('Sanitation Data'!$I$32,0,10*ROW('Sanitation Data'!I133))="","",OFFSET('Sanitation Data'!$I$32,0,10*ROW('Sanitation Data'!I133)))</f>
        <v/>
      </c>
      <c r="DO139" s="379" t="str">
        <f ca="1">+IF(OFFSET('Hygiene Data'!$D$11,0,10*ROW('Hygiene Data'!D133))="","",OFFSET('Hygiene Data'!$D$11,0,10*ROW('Hygiene Data'!D133)))</f>
        <v/>
      </c>
      <c r="DP139" s="379" t="str">
        <f ca="1">+IF(OFFSET('Hygiene Data'!$D$12,0,10*ROW('Hygiene Data'!D133))="","",OFFSET('Hygiene Data'!$D$12,0,10*ROW('Hygiene Data'!D133)))</f>
        <v/>
      </c>
      <c r="DQ139" s="379" t="str">
        <f ca="1">+IF(OFFSET('Hygiene Data'!$D$13,0,10*ROW('Hygiene Data'!D133))="","",OFFSET('Hygiene Data'!$D$13,0,10*ROW('Hygiene Data'!D133)))</f>
        <v/>
      </c>
      <c r="DR139" s="379" t="str">
        <f ca="1">+IF(OFFSET('Hygiene Data'!$E$11,0,10*ROW('Hygiene Data'!E133))="","",OFFSET('Hygiene Data'!$E$11,0,10*ROW('Hygiene Data'!E133)))</f>
        <v/>
      </c>
      <c r="DS139" s="379" t="str">
        <f ca="1">+IF(OFFSET('Hygiene Data'!$E$12,0,10*ROW('Hygiene Data'!E133))="","",OFFSET('Hygiene Data'!$E$12,0,10*ROW('Hygiene Data'!E133)))</f>
        <v/>
      </c>
      <c r="DT139" s="379" t="str">
        <f ca="1">+IF(OFFSET('Hygiene Data'!$E$13,0,10*ROW('Hygiene Data'!E133))="","",OFFSET('Hygiene Data'!$E$13,0,10*ROW('Hygiene Data'!E133)))</f>
        <v/>
      </c>
      <c r="DU139" s="379" t="str">
        <f ca="1">+IF(OFFSET('Hygiene Data'!$F$11,0,10*ROW('Hygiene Data'!F133))="","",OFFSET('Hygiene Data'!$F$11,0,10*ROW('Hygiene Data'!F133)))</f>
        <v/>
      </c>
      <c r="DV139" s="379" t="str">
        <f ca="1">+IF(OFFSET('Hygiene Data'!$F$12,0,10*ROW('Hygiene Data'!F133))="","",OFFSET('Hygiene Data'!$F$12,0,10*ROW('Hygiene Data'!F133)))</f>
        <v/>
      </c>
      <c r="DW139" s="379" t="str">
        <f ca="1">+IF(OFFSET('Hygiene Data'!$F$13,0,10*ROW('Hygiene Data'!F133))="","",OFFSET('Hygiene Data'!$F$13,0,10*ROW('Hygiene Data'!F133)))</f>
        <v/>
      </c>
      <c r="DX139" s="379" t="str">
        <f ca="1">+IF(OFFSET('Hygiene Data'!$G$11,0,10*ROW('Hygiene Data'!G133))="","",OFFSET('Hygiene Data'!$G$11,0,10*ROW('Hygiene Data'!G133)))</f>
        <v/>
      </c>
      <c r="DY139" s="379" t="str">
        <f ca="1">+IF(OFFSET('Hygiene Data'!$G$12,0,10*ROW('Hygiene Data'!G133))="","",OFFSET('Hygiene Data'!$G$12,0,10*ROW('Hygiene Data'!G133)))</f>
        <v/>
      </c>
      <c r="DZ139" s="379" t="str">
        <f ca="1">+IF(OFFSET('Hygiene Data'!$G$13,0,10*ROW('Hygiene Data'!G133))="","",OFFSET('Hygiene Data'!$G$13,0,10*ROW('Hygiene Data'!G133)))</f>
        <v/>
      </c>
      <c r="EA139" s="379" t="str">
        <f ca="1">+IF(OFFSET('Hygiene Data'!$H$11,0,10*ROW('Hygiene Data'!H133))="","",OFFSET('Hygiene Data'!$H$11,0,10*ROW('Hygiene Data'!H133)))</f>
        <v/>
      </c>
      <c r="EB139" s="379" t="str">
        <f ca="1">+IF(OFFSET('Hygiene Data'!$H$12,0,10*ROW('Hygiene Data'!H133))="","",OFFSET('Hygiene Data'!$H$12,0,10*ROW('Hygiene Data'!H133)))</f>
        <v/>
      </c>
      <c r="EC139" s="379" t="str">
        <f ca="1">+IF(OFFSET('Hygiene Data'!$H$13,0,10*ROW('Hygiene Data'!H133))="","",OFFSET('Hygiene Data'!$H$13,0,10*ROW('Hygiene Data'!H133)))</f>
        <v/>
      </c>
      <c r="ED139" s="379" t="str">
        <f ca="1">+IF(OFFSET('Hygiene Data'!$I$11,0,10*ROW('Hygiene Data'!I133))="","",OFFSET('Hygiene Data'!$I$11,0,10*ROW('Hygiene Data'!I133)))</f>
        <v/>
      </c>
      <c r="EE139" s="379" t="str">
        <f ca="1">+IF(OFFSET('Hygiene Data'!$I$12,0,10*ROW('Hygiene Data'!I133))="","",OFFSET('Hygiene Data'!$I$12,0,10*ROW('Hygiene Data'!I133)))</f>
        <v/>
      </c>
      <c r="EF139" s="379" t="str">
        <f ca="1">+IF(OFFSET('Hygiene Data'!$I$13,0,10*ROW('Hygiene Data'!I133))="","",OFFSET('Hygiene Data'!$I$13,0,10*ROW('Hygiene Data'!I133)))</f>
        <v/>
      </c>
    </row>
    <row r="140" spans="1:136" x14ac:dyDescent="0.25">
      <c r="A140" s="488" t="str">
        <f ca="1">+IF(OFFSET('Water Data'!$B$2,0,10*ROW('Water Data'!E134))="","",OFFSET('Water Data'!$B$2,0,10*ROW('Water Data'!E134)))</f>
        <v/>
      </c>
      <c r="B140" s="48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5" t="str">
        <f t="shared" ca="1" si="2"/>
        <v/>
      </c>
      <c r="D140" s="51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9" t="str">
        <f ca="1">+IF(OFFSET('Water Data'!$D$27,0,10*ROW('Water Data'!D134))="","",OFFSET('Water Data'!$D$27,0,10*ROW('Water Data'!D134)))</f>
        <v/>
      </c>
      <c r="BT140" s="379" t="str">
        <f ca="1">+IF(OFFSET('Water Data'!$D$28,0,10*ROW('Water Data'!D134))="","",OFFSET('Water Data'!$D$28,0,10*ROW('Water Data'!D134)))</f>
        <v/>
      </c>
      <c r="BU140" s="379" t="str">
        <f ca="1">+IF(OFFSET('Water Data'!$D$29,0,10*ROW('Water Data'!D134))="","",OFFSET('Water Data'!$D$29,0,10*ROW('Water Data'!D134)))</f>
        <v/>
      </c>
      <c r="BV140" s="379" t="str">
        <f ca="1">+IF(OFFSET('Water Data'!$E$27,0,10*ROW('Water Data'!E134))="","",OFFSET('Water Data'!$E$27,0,10*ROW('Water Data'!E134)))</f>
        <v/>
      </c>
      <c r="BW140" s="379" t="str">
        <f ca="1">+IF(OFFSET('Water Data'!$E$28,0,10*ROW('Water Data'!E134))="","",OFFSET('Water Data'!$E$28,0,10*ROW('Water Data'!E134)))</f>
        <v/>
      </c>
      <c r="BX140" s="379" t="str">
        <f ca="1">+IF(OFFSET('Water Data'!$E$29,0,10*ROW('Water Data'!E134))="","",OFFSET('Water Data'!$E$29,0,10*ROW('Water Data'!E134)))</f>
        <v/>
      </c>
      <c r="BY140" s="379" t="str">
        <f ca="1">+IF(OFFSET('Water Data'!$F$27,0,10*ROW('Water Data'!F134))="","",OFFSET('Water Data'!$F$27,0,10*ROW('Water Data'!F134)))</f>
        <v/>
      </c>
      <c r="BZ140" s="379" t="str">
        <f ca="1">+IF(OFFSET('Water Data'!$F$28,0,10*ROW('Water Data'!F134))="","",OFFSET('Water Data'!$F$28,0,10*ROW('Water Data'!F134)))</f>
        <v/>
      </c>
      <c r="CA140" s="379" t="str">
        <f ca="1">+IF(OFFSET('Water Data'!$F$29,0,10*ROW('Water Data'!F134))="","",OFFSET('Water Data'!$F$29,0,10*ROW('Water Data'!F134)))</f>
        <v/>
      </c>
      <c r="CB140" s="379" t="str">
        <f ca="1">+IF(OFFSET('Water Data'!$G$27,0,10*ROW('Water Data'!G134))="","",OFFSET('Water Data'!$G$27,0,10*ROW('Water Data'!G134)))</f>
        <v/>
      </c>
      <c r="CC140" s="379" t="str">
        <f ca="1">+IF(OFFSET('Water Data'!$G$28,0,10*ROW('Water Data'!G134))="","",OFFSET('Water Data'!$G$28,0,10*ROW('Water Data'!G134)))</f>
        <v/>
      </c>
      <c r="CD140" s="379" t="str">
        <f ca="1">+IF(OFFSET('Water Data'!$G$29,0,10*ROW('Water Data'!G134))="","",OFFSET('Water Data'!$G$29,0,10*ROW('Water Data'!G134)))</f>
        <v/>
      </c>
      <c r="CE140" s="379" t="str">
        <f ca="1">+IF(OFFSET('Water Data'!$H$27,0,10*ROW('Water Data'!H134))="","",OFFSET('Water Data'!$H$27,0,10*ROW('Water Data'!H134)))</f>
        <v/>
      </c>
      <c r="CF140" s="379" t="str">
        <f ca="1">+IF(OFFSET('Water Data'!$H$28,0,10*ROW('Water Data'!H134))="","",OFFSET('Water Data'!$H$28,0,10*ROW('Water Data'!H134)))</f>
        <v/>
      </c>
      <c r="CG140" s="379" t="str">
        <f ca="1">+IF(OFFSET('Water Data'!$H$29,0,10*ROW('Water Data'!H134))="","",OFFSET('Water Data'!$H$29,0,10*ROW('Water Data'!H134)))</f>
        <v/>
      </c>
      <c r="CH140" s="379" t="str">
        <f ca="1">+IF(OFFSET('Water Data'!$I$27,0,10*ROW('Water Data'!I134))="","",OFFSET('Water Data'!$I$27,0,10*ROW('Water Data'!I134)))</f>
        <v/>
      </c>
      <c r="CI140" s="379" t="str">
        <f ca="1">+IF(OFFSET('Water Data'!$I$28,0,10*ROW('Water Data'!I134))="","",OFFSET('Water Data'!$I$28,0,10*ROW('Water Data'!I134)))</f>
        <v/>
      </c>
      <c r="CJ140" s="379" t="str">
        <f ca="1">+IF(OFFSET('Water Data'!$I$29,0,10*ROW('Water Data'!I134))="","",OFFSET('Water Data'!$I$29,0,10*ROW('Water Data'!I134)))</f>
        <v/>
      </c>
      <c r="CK140" s="379" t="str">
        <f ca="1">+IF(OFFSET('Sanitation Data'!$D$28,0,10*ROW('Sanitation Data'!D134))="","",OFFSET('Sanitation Data'!$D$28,0,10*ROW('Sanitation Data'!D134)))</f>
        <v/>
      </c>
      <c r="CL140" s="379" t="str">
        <f ca="1">+IF(OFFSET('Sanitation Data'!$D$29,0,10*ROW('Sanitation Data'!D134))="","",OFFSET('Sanitation Data'!$D$29,0,10*ROW('Sanitation Data'!D134)))</f>
        <v/>
      </c>
      <c r="CM140" s="379" t="str">
        <f ca="1">+IF(OFFSET('Sanitation Data'!$D$30,0,10*ROW('Sanitation Data'!D134))="","",OFFSET('Sanitation Data'!$D$30,0,10*ROW('Sanitation Data'!D134)))</f>
        <v/>
      </c>
      <c r="CN140" s="379" t="str">
        <f ca="1">+IF(OFFSET('Sanitation Data'!$D$31,0,10*ROW('Sanitation Data'!D134))="","",OFFSET('Sanitation Data'!$D$31,0,10*ROW('Sanitation Data'!D134)))</f>
        <v/>
      </c>
      <c r="CO140" s="379" t="str">
        <f ca="1">+IF(OFFSET('Sanitation Data'!$D$32,0,10*ROW('Sanitation Data'!D134))="","",OFFSET('Sanitation Data'!$D$32,0,10*ROW('Sanitation Data'!D134)))</f>
        <v/>
      </c>
      <c r="CP140" s="379" t="str">
        <f ca="1">+IF(OFFSET('Sanitation Data'!$E$28,0,10*ROW('Sanitation Data'!E134))="","",OFFSET('Sanitation Data'!$E$28,0,10*ROW('Sanitation Data'!E134)))</f>
        <v/>
      </c>
      <c r="CQ140" s="379" t="str">
        <f ca="1">+IF(OFFSET('Sanitation Data'!$E$29,0,10*ROW('Sanitation Data'!E134))="","",OFFSET('Sanitation Data'!$E$29,0,10*ROW('Sanitation Data'!E134)))</f>
        <v/>
      </c>
      <c r="CR140" s="379" t="str">
        <f ca="1">+IF(OFFSET('Sanitation Data'!$E$30,0,10*ROW('Sanitation Data'!E134))="","",OFFSET('Sanitation Data'!$E$30,0,10*ROW('Sanitation Data'!E134)))</f>
        <v/>
      </c>
      <c r="CS140" s="379" t="str">
        <f ca="1">+IF(OFFSET('Sanitation Data'!$E$31,0,10*ROW('Sanitation Data'!E134))="","",OFFSET('Sanitation Data'!$E$31,0,10*ROW('Sanitation Data'!E134)))</f>
        <v/>
      </c>
      <c r="CT140" s="379" t="str">
        <f ca="1">+IF(OFFSET('Sanitation Data'!$E$32,0,10*ROW('Sanitation Data'!E134))="","",OFFSET('Sanitation Data'!$E$32,0,10*ROW('Sanitation Data'!E134)))</f>
        <v/>
      </c>
      <c r="CU140" s="379" t="str">
        <f ca="1">+IF(OFFSET('Sanitation Data'!$F$28,0,10*ROW('Sanitation Data'!F134))="","",OFFSET('Sanitation Data'!$F$28,0,10*ROW('Sanitation Data'!F134)))</f>
        <v/>
      </c>
      <c r="CV140" s="379" t="str">
        <f ca="1">+IF(OFFSET('Sanitation Data'!$F$29,0,10*ROW('Sanitation Data'!F134))="","",OFFSET('Sanitation Data'!$F$29,0,10*ROW('Sanitation Data'!F134)))</f>
        <v/>
      </c>
      <c r="CW140" s="379" t="str">
        <f ca="1">+IF(OFFSET('Sanitation Data'!$F$30,0,10*ROW('Sanitation Data'!F134))="","",OFFSET('Sanitation Data'!$F$30,0,10*ROW('Sanitation Data'!F134)))</f>
        <v/>
      </c>
      <c r="CX140" s="379" t="str">
        <f ca="1">+IF(OFFSET('Sanitation Data'!$F$31,0,10*ROW('Sanitation Data'!F134))="","",OFFSET('Sanitation Data'!$F$31,0,10*ROW('Sanitation Data'!F134)))</f>
        <v/>
      </c>
      <c r="CY140" s="379" t="str">
        <f ca="1">+IF(OFFSET('Sanitation Data'!$F$32,0,10*ROW('Sanitation Data'!F134))="","",OFFSET('Sanitation Data'!$F$32,0,10*ROW('Sanitation Data'!F134)))</f>
        <v/>
      </c>
      <c r="CZ140" s="379" t="str">
        <f ca="1">+IF(OFFSET('Sanitation Data'!$G$28,0,10*ROW('Sanitation Data'!G134))="","",OFFSET('Sanitation Data'!$G$28,0,10*ROW('Sanitation Data'!G134)))</f>
        <v/>
      </c>
      <c r="DA140" s="379" t="str">
        <f ca="1">+IF(OFFSET('Sanitation Data'!$G$29,0,10*ROW('Sanitation Data'!G134))="","",OFFSET('Sanitation Data'!$G$29,0,10*ROW('Sanitation Data'!G134)))</f>
        <v/>
      </c>
      <c r="DB140" s="379" t="str">
        <f ca="1">+IF(OFFSET('Sanitation Data'!$G$30,0,10*ROW('Sanitation Data'!G134))="","",OFFSET('Sanitation Data'!$G$30,0,10*ROW('Sanitation Data'!G134)))</f>
        <v/>
      </c>
      <c r="DC140" s="379" t="str">
        <f ca="1">+IF(OFFSET('Sanitation Data'!$G$31,0,10*ROW('Sanitation Data'!G134))="","",OFFSET('Sanitation Data'!$G$31,0,10*ROW('Sanitation Data'!G134)))</f>
        <v/>
      </c>
      <c r="DD140" s="379" t="str">
        <f ca="1">+IF(OFFSET('Sanitation Data'!$G$32,0,10*ROW('Sanitation Data'!G134))="","",OFFSET('Sanitation Data'!$G$32,0,10*ROW('Sanitation Data'!G134)))</f>
        <v/>
      </c>
      <c r="DE140" s="379" t="str">
        <f ca="1">+IF(OFFSET('Sanitation Data'!$H$28,0,10*ROW('Sanitation Data'!H134))="","",OFFSET('Sanitation Data'!$H$28,0,10*ROW('Sanitation Data'!H134)))</f>
        <v/>
      </c>
      <c r="DF140" s="379" t="str">
        <f ca="1">+IF(OFFSET('Sanitation Data'!$H$29,0,10*ROW('Sanitation Data'!H134))="","",OFFSET('Sanitation Data'!$H$29,0,10*ROW('Sanitation Data'!H134)))</f>
        <v/>
      </c>
      <c r="DG140" s="379" t="str">
        <f ca="1">+IF(OFFSET('Sanitation Data'!$H$30,0,10*ROW('Sanitation Data'!H134))="","",OFFSET('Sanitation Data'!$H$30,0,10*ROW('Sanitation Data'!H134)))</f>
        <v/>
      </c>
      <c r="DH140" s="379" t="str">
        <f ca="1">+IF(OFFSET('Sanitation Data'!$H$31,0,10*ROW('Sanitation Data'!H134))="","",OFFSET('Sanitation Data'!$H$31,0,10*ROW('Sanitation Data'!H134)))</f>
        <v/>
      </c>
      <c r="DI140" s="379" t="str">
        <f ca="1">+IF(OFFSET('Sanitation Data'!$H$32,0,10*ROW('Sanitation Data'!H134))="","",OFFSET('Sanitation Data'!$H$32,0,10*ROW('Sanitation Data'!H134)))</f>
        <v/>
      </c>
      <c r="DJ140" s="379" t="str">
        <f ca="1">+IF(OFFSET('Sanitation Data'!$I$28,0,10*ROW('Sanitation Data'!I134))="","",OFFSET('Sanitation Data'!$I$28,0,10*ROW('Sanitation Data'!I134)))</f>
        <v/>
      </c>
      <c r="DK140" s="379" t="str">
        <f ca="1">+IF(OFFSET('Sanitation Data'!$I$29,0,10*ROW('Sanitation Data'!I134))="","",OFFSET('Sanitation Data'!$I$29,0,10*ROW('Sanitation Data'!I134)))</f>
        <v/>
      </c>
      <c r="DL140" s="379" t="str">
        <f ca="1">+IF(OFFSET('Sanitation Data'!$I$30,0,10*ROW('Sanitation Data'!I134))="","",OFFSET('Sanitation Data'!$I$30,0,10*ROW('Sanitation Data'!I134)))</f>
        <v/>
      </c>
      <c r="DM140" s="379" t="str">
        <f ca="1">+IF(OFFSET('Sanitation Data'!$I$31,0,10*ROW('Sanitation Data'!I134))="","",OFFSET('Sanitation Data'!$I$31,0,10*ROW('Sanitation Data'!I134)))</f>
        <v/>
      </c>
      <c r="DN140" s="379" t="str">
        <f ca="1">+IF(OFFSET('Sanitation Data'!$I$32,0,10*ROW('Sanitation Data'!I134))="","",OFFSET('Sanitation Data'!$I$32,0,10*ROW('Sanitation Data'!I134)))</f>
        <v/>
      </c>
      <c r="DO140" s="379" t="str">
        <f ca="1">+IF(OFFSET('Hygiene Data'!$D$11,0,10*ROW('Hygiene Data'!D134))="","",OFFSET('Hygiene Data'!$D$11,0,10*ROW('Hygiene Data'!D134)))</f>
        <v/>
      </c>
      <c r="DP140" s="379" t="str">
        <f ca="1">+IF(OFFSET('Hygiene Data'!$D$12,0,10*ROW('Hygiene Data'!D134))="","",OFFSET('Hygiene Data'!$D$12,0,10*ROW('Hygiene Data'!D134)))</f>
        <v/>
      </c>
      <c r="DQ140" s="379" t="str">
        <f ca="1">+IF(OFFSET('Hygiene Data'!$D$13,0,10*ROW('Hygiene Data'!D134))="","",OFFSET('Hygiene Data'!$D$13,0,10*ROW('Hygiene Data'!D134)))</f>
        <v/>
      </c>
      <c r="DR140" s="379" t="str">
        <f ca="1">+IF(OFFSET('Hygiene Data'!$E$11,0,10*ROW('Hygiene Data'!E134))="","",OFFSET('Hygiene Data'!$E$11,0,10*ROW('Hygiene Data'!E134)))</f>
        <v/>
      </c>
      <c r="DS140" s="379" t="str">
        <f ca="1">+IF(OFFSET('Hygiene Data'!$E$12,0,10*ROW('Hygiene Data'!E134))="","",OFFSET('Hygiene Data'!$E$12,0,10*ROW('Hygiene Data'!E134)))</f>
        <v/>
      </c>
      <c r="DT140" s="379" t="str">
        <f ca="1">+IF(OFFSET('Hygiene Data'!$E$13,0,10*ROW('Hygiene Data'!E134))="","",OFFSET('Hygiene Data'!$E$13,0,10*ROW('Hygiene Data'!E134)))</f>
        <v/>
      </c>
      <c r="DU140" s="379" t="str">
        <f ca="1">+IF(OFFSET('Hygiene Data'!$F$11,0,10*ROW('Hygiene Data'!F134))="","",OFFSET('Hygiene Data'!$F$11,0,10*ROW('Hygiene Data'!F134)))</f>
        <v/>
      </c>
      <c r="DV140" s="379" t="str">
        <f ca="1">+IF(OFFSET('Hygiene Data'!$F$12,0,10*ROW('Hygiene Data'!F134))="","",OFFSET('Hygiene Data'!$F$12,0,10*ROW('Hygiene Data'!F134)))</f>
        <v/>
      </c>
      <c r="DW140" s="379" t="str">
        <f ca="1">+IF(OFFSET('Hygiene Data'!$F$13,0,10*ROW('Hygiene Data'!F134))="","",OFFSET('Hygiene Data'!$F$13,0,10*ROW('Hygiene Data'!F134)))</f>
        <v/>
      </c>
      <c r="DX140" s="379" t="str">
        <f ca="1">+IF(OFFSET('Hygiene Data'!$G$11,0,10*ROW('Hygiene Data'!G134))="","",OFFSET('Hygiene Data'!$G$11,0,10*ROW('Hygiene Data'!G134)))</f>
        <v/>
      </c>
      <c r="DY140" s="379" t="str">
        <f ca="1">+IF(OFFSET('Hygiene Data'!$G$12,0,10*ROW('Hygiene Data'!G134))="","",OFFSET('Hygiene Data'!$G$12,0,10*ROW('Hygiene Data'!G134)))</f>
        <v/>
      </c>
      <c r="DZ140" s="379" t="str">
        <f ca="1">+IF(OFFSET('Hygiene Data'!$G$13,0,10*ROW('Hygiene Data'!G134))="","",OFFSET('Hygiene Data'!$G$13,0,10*ROW('Hygiene Data'!G134)))</f>
        <v/>
      </c>
      <c r="EA140" s="379" t="str">
        <f ca="1">+IF(OFFSET('Hygiene Data'!$H$11,0,10*ROW('Hygiene Data'!H134))="","",OFFSET('Hygiene Data'!$H$11,0,10*ROW('Hygiene Data'!H134)))</f>
        <v/>
      </c>
      <c r="EB140" s="379" t="str">
        <f ca="1">+IF(OFFSET('Hygiene Data'!$H$12,0,10*ROW('Hygiene Data'!H134))="","",OFFSET('Hygiene Data'!$H$12,0,10*ROW('Hygiene Data'!H134)))</f>
        <v/>
      </c>
      <c r="EC140" s="379" t="str">
        <f ca="1">+IF(OFFSET('Hygiene Data'!$H$13,0,10*ROW('Hygiene Data'!H134))="","",OFFSET('Hygiene Data'!$H$13,0,10*ROW('Hygiene Data'!H134)))</f>
        <v/>
      </c>
      <c r="ED140" s="379" t="str">
        <f ca="1">+IF(OFFSET('Hygiene Data'!$I$11,0,10*ROW('Hygiene Data'!I134))="","",OFFSET('Hygiene Data'!$I$11,0,10*ROW('Hygiene Data'!I134)))</f>
        <v/>
      </c>
      <c r="EE140" s="379" t="str">
        <f ca="1">+IF(OFFSET('Hygiene Data'!$I$12,0,10*ROW('Hygiene Data'!I134))="","",OFFSET('Hygiene Data'!$I$12,0,10*ROW('Hygiene Data'!I134)))</f>
        <v/>
      </c>
      <c r="EF140" s="379" t="str">
        <f ca="1">+IF(OFFSET('Hygiene Data'!$I$13,0,10*ROW('Hygiene Data'!I134))="","",OFFSET('Hygiene Data'!$I$13,0,10*ROW('Hygiene Data'!I134)))</f>
        <v/>
      </c>
    </row>
    <row r="141" spans="1:136" x14ac:dyDescent="0.25">
      <c r="A141" s="488" t="str">
        <f ca="1">+IF(OFFSET('Water Data'!$B$2,0,10*ROW('Water Data'!E135))="","",OFFSET('Water Data'!$B$2,0,10*ROW('Water Data'!E135)))</f>
        <v/>
      </c>
      <c r="B141" s="48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5" t="str">
        <f t="shared" ca="1" si="2"/>
        <v/>
      </c>
      <c r="D141" s="51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9" t="str">
        <f ca="1">+IF(OFFSET('Water Data'!$D$27,0,10*ROW('Water Data'!D135))="","",OFFSET('Water Data'!$D$27,0,10*ROW('Water Data'!D135)))</f>
        <v/>
      </c>
      <c r="BT141" s="379" t="str">
        <f ca="1">+IF(OFFSET('Water Data'!$D$28,0,10*ROW('Water Data'!D135))="","",OFFSET('Water Data'!$D$28,0,10*ROW('Water Data'!D135)))</f>
        <v/>
      </c>
      <c r="BU141" s="379" t="str">
        <f ca="1">+IF(OFFSET('Water Data'!$D$29,0,10*ROW('Water Data'!D135))="","",OFFSET('Water Data'!$D$29,0,10*ROW('Water Data'!D135)))</f>
        <v/>
      </c>
      <c r="BV141" s="379" t="str">
        <f ca="1">+IF(OFFSET('Water Data'!$E$27,0,10*ROW('Water Data'!E135))="","",OFFSET('Water Data'!$E$27,0,10*ROW('Water Data'!E135)))</f>
        <v/>
      </c>
      <c r="BW141" s="379" t="str">
        <f ca="1">+IF(OFFSET('Water Data'!$E$28,0,10*ROW('Water Data'!E135))="","",OFFSET('Water Data'!$E$28,0,10*ROW('Water Data'!E135)))</f>
        <v/>
      </c>
      <c r="BX141" s="379" t="str">
        <f ca="1">+IF(OFFSET('Water Data'!$E$29,0,10*ROW('Water Data'!E135))="","",OFFSET('Water Data'!$E$29,0,10*ROW('Water Data'!E135)))</f>
        <v/>
      </c>
      <c r="BY141" s="379" t="str">
        <f ca="1">+IF(OFFSET('Water Data'!$F$27,0,10*ROW('Water Data'!F135))="","",OFFSET('Water Data'!$F$27,0,10*ROW('Water Data'!F135)))</f>
        <v/>
      </c>
      <c r="BZ141" s="379" t="str">
        <f ca="1">+IF(OFFSET('Water Data'!$F$28,0,10*ROW('Water Data'!F135))="","",OFFSET('Water Data'!$F$28,0,10*ROW('Water Data'!F135)))</f>
        <v/>
      </c>
      <c r="CA141" s="379" t="str">
        <f ca="1">+IF(OFFSET('Water Data'!$F$29,0,10*ROW('Water Data'!F135))="","",OFFSET('Water Data'!$F$29,0,10*ROW('Water Data'!F135)))</f>
        <v/>
      </c>
      <c r="CB141" s="379" t="str">
        <f ca="1">+IF(OFFSET('Water Data'!$G$27,0,10*ROW('Water Data'!G135))="","",OFFSET('Water Data'!$G$27,0,10*ROW('Water Data'!G135)))</f>
        <v/>
      </c>
      <c r="CC141" s="379" t="str">
        <f ca="1">+IF(OFFSET('Water Data'!$G$28,0,10*ROW('Water Data'!G135))="","",OFFSET('Water Data'!$G$28,0,10*ROW('Water Data'!G135)))</f>
        <v/>
      </c>
      <c r="CD141" s="379" t="str">
        <f ca="1">+IF(OFFSET('Water Data'!$G$29,0,10*ROW('Water Data'!G135))="","",OFFSET('Water Data'!$G$29,0,10*ROW('Water Data'!G135)))</f>
        <v/>
      </c>
      <c r="CE141" s="379" t="str">
        <f ca="1">+IF(OFFSET('Water Data'!$H$27,0,10*ROW('Water Data'!H135))="","",OFFSET('Water Data'!$H$27,0,10*ROW('Water Data'!H135)))</f>
        <v/>
      </c>
      <c r="CF141" s="379" t="str">
        <f ca="1">+IF(OFFSET('Water Data'!$H$28,0,10*ROW('Water Data'!H135))="","",OFFSET('Water Data'!$H$28,0,10*ROW('Water Data'!H135)))</f>
        <v/>
      </c>
      <c r="CG141" s="379" t="str">
        <f ca="1">+IF(OFFSET('Water Data'!$H$29,0,10*ROW('Water Data'!H135))="","",OFFSET('Water Data'!$H$29,0,10*ROW('Water Data'!H135)))</f>
        <v/>
      </c>
      <c r="CH141" s="379" t="str">
        <f ca="1">+IF(OFFSET('Water Data'!$I$27,0,10*ROW('Water Data'!I135))="","",OFFSET('Water Data'!$I$27,0,10*ROW('Water Data'!I135)))</f>
        <v/>
      </c>
      <c r="CI141" s="379" t="str">
        <f ca="1">+IF(OFFSET('Water Data'!$I$28,0,10*ROW('Water Data'!I135))="","",OFFSET('Water Data'!$I$28,0,10*ROW('Water Data'!I135)))</f>
        <v/>
      </c>
      <c r="CJ141" s="379" t="str">
        <f ca="1">+IF(OFFSET('Water Data'!$I$29,0,10*ROW('Water Data'!I135))="","",OFFSET('Water Data'!$I$29,0,10*ROW('Water Data'!I135)))</f>
        <v/>
      </c>
      <c r="CK141" s="379" t="str">
        <f ca="1">+IF(OFFSET('Sanitation Data'!$D$28,0,10*ROW('Sanitation Data'!D135))="","",OFFSET('Sanitation Data'!$D$28,0,10*ROW('Sanitation Data'!D135)))</f>
        <v/>
      </c>
      <c r="CL141" s="379" t="str">
        <f ca="1">+IF(OFFSET('Sanitation Data'!$D$29,0,10*ROW('Sanitation Data'!D135))="","",OFFSET('Sanitation Data'!$D$29,0,10*ROW('Sanitation Data'!D135)))</f>
        <v/>
      </c>
      <c r="CM141" s="379" t="str">
        <f ca="1">+IF(OFFSET('Sanitation Data'!$D$30,0,10*ROW('Sanitation Data'!D135))="","",OFFSET('Sanitation Data'!$D$30,0,10*ROW('Sanitation Data'!D135)))</f>
        <v/>
      </c>
      <c r="CN141" s="379" t="str">
        <f ca="1">+IF(OFFSET('Sanitation Data'!$D$31,0,10*ROW('Sanitation Data'!D135))="","",OFFSET('Sanitation Data'!$D$31,0,10*ROW('Sanitation Data'!D135)))</f>
        <v/>
      </c>
      <c r="CO141" s="379" t="str">
        <f ca="1">+IF(OFFSET('Sanitation Data'!$D$32,0,10*ROW('Sanitation Data'!D135))="","",OFFSET('Sanitation Data'!$D$32,0,10*ROW('Sanitation Data'!D135)))</f>
        <v/>
      </c>
      <c r="CP141" s="379" t="str">
        <f ca="1">+IF(OFFSET('Sanitation Data'!$E$28,0,10*ROW('Sanitation Data'!E135))="","",OFFSET('Sanitation Data'!$E$28,0,10*ROW('Sanitation Data'!E135)))</f>
        <v/>
      </c>
      <c r="CQ141" s="379" t="str">
        <f ca="1">+IF(OFFSET('Sanitation Data'!$E$29,0,10*ROW('Sanitation Data'!E135))="","",OFFSET('Sanitation Data'!$E$29,0,10*ROW('Sanitation Data'!E135)))</f>
        <v/>
      </c>
      <c r="CR141" s="379" t="str">
        <f ca="1">+IF(OFFSET('Sanitation Data'!$E$30,0,10*ROW('Sanitation Data'!E135))="","",OFFSET('Sanitation Data'!$E$30,0,10*ROW('Sanitation Data'!E135)))</f>
        <v/>
      </c>
      <c r="CS141" s="379" t="str">
        <f ca="1">+IF(OFFSET('Sanitation Data'!$E$31,0,10*ROW('Sanitation Data'!E135))="","",OFFSET('Sanitation Data'!$E$31,0,10*ROW('Sanitation Data'!E135)))</f>
        <v/>
      </c>
      <c r="CT141" s="379" t="str">
        <f ca="1">+IF(OFFSET('Sanitation Data'!$E$32,0,10*ROW('Sanitation Data'!E135))="","",OFFSET('Sanitation Data'!$E$32,0,10*ROW('Sanitation Data'!E135)))</f>
        <v/>
      </c>
      <c r="CU141" s="379" t="str">
        <f ca="1">+IF(OFFSET('Sanitation Data'!$F$28,0,10*ROW('Sanitation Data'!F135))="","",OFFSET('Sanitation Data'!$F$28,0,10*ROW('Sanitation Data'!F135)))</f>
        <v/>
      </c>
      <c r="CV141" s="379" t="str">
        <f ca="1">+IF(OFFSET('Sanitation Data'!$F$29,0,10*ROW('Sanitation Data'!F135))="","",OFFSET('Sanitation Data'!$F$29,0,10*ROW('Sanitation Data'!F135)))</f>
        <v/>
      </c>
      <c r="CW141" s="379" t="str">
        <f ca="1">+IF(OFFSET('Sanitation Data'!$F$30,0,10*ROW('Sanitation Data'!F135))="","",OFFSET('Sanitation Data'!$F$30,0,10*ROW('Sanitation Data'!F135)))</f>
        <v/>
      </c>
      <c r="CX141" s="379" t="str">
        <f ca="1">+IF(OFFSET('Sanitation Data'!$F$31,0,10*ROW('Sanitation Data'!F135))="","",OFFSET('Sanitation Data'!$F$31,0,10*ROW('Sanitation Data'!F135)))</f>
        <v/>
      </c>
      <c r="CY141" s="379" t="str">
        <f ca="1">+IF(OFFSET('Sanitation Data'!$F$32,0,10*ROW('Sanitation Data'!F135))="","",OFFSET('Sanitation Data'!$F$32,0,10*ROW('Sanitation Data'!F135)))</f>
        <v/>
      </c>
      <c r="CZ141" s="379" t="str">
        <f ca="1">+IF(OFFSET('Sanitation Data'!$G$28,0,10*ROW('Sanitation Data'!G135))="","",OFFSET('Sanitation Data'!$G$28,0,10*ROW('Sanitation Data'!G135)))</f>
        <v/>
      </c>
      <c r="DA141" s="379" t="str">
        <f ca="1">+IF(OFFSET('Sanitation Data'!$G$29,0,10*ROW('Sanitation Data'!G135))="","",OFFSET('Sanitation Data'!$G$29,0,10*ROW('Sanitation Data'!G135)))</f>
        <v/>
      </c>
      <c r="DB141" s="379" t="str">
        <f ca="1">+IF(OFFSET('Sanitation Data'!$G$30,0,10*ROW('Sanitation Data'!G135))="","",OFFSET('Sanitation Data'!$G$30,0,10*ROW('Sanitation Data'!G135)))</f>
        <v/>
      </c>
      <c r="DC141" s="379" t="str">
        <f ca="1">+IF(OFFSET('Sanitation Data'!$G$31,0,10*ROW('Sanitation Data'!G135))="","",OFFSET('Sanitation Data'!$G$31,0,10*ROW('Sanitation Data'!G135)))</f>
        <v/>
      </c>
      <c r="DD141" s="379" t="str">
        <f ca="1">+IF(OFFSET('Sanitation Data'!$G$32,0,10*ROW('Sanitation Data'!G135))="","",OFFSET('Sanitation Data'!$G$32,0,10*ROW('Sanitation Data'!G135)))</f>
        <v/>
      </c>
      <c r="DE141" s="379" t="str">
        <f ca="1">+IF(OFFSET('Sanitation Data'!$H$28,0,10*ROW('Sanitation Data'!H135))="","",OFFSET('Sanitation Data'!$H$28,0,10*ROW('Sanitation Data'!H135)))</f>
        <v/>
      </c>
      <c r="DF141" s="379" t="str">
        <f ca="1">+IF(OFFSET('Sanitation Data'!$H$29,0,10*ROW('Sanitation Data'!H135))="","",OFFSET('Sanitation Data'!$H$29,0,10*ROW('Sanitation Data'!H135)))</f>
        <v/>
      </c>
      <c r="DG141" s="379" t="str">
        <f ca="1">+IF(OFFSET('Sanitation Data'!$H$30,0,10*ROW('Sanitation Data'!H135))="","",OFFSET('Sanitation Data'!$H$30,0,10*ROW('Sanitation Data'!H135)))</f>
        <v/>
      </c>
      <c r="DH141" s="379" t="str">
        <f ca="1">+IF(OFFSET('Sanitation Data'!$H$31,0,10*ROW('Sanitation Data'!H135))="","",OFFSET('Sanitation Data'!$H$31,0,10*ROW('Sanitation Data'!H135)))</f>
        <v/>
      </c>
      <c r="DI141" s="379" t="str">
        <f ca="1">+IF(OFFSET('Sanitation Data'!$H$32,0,10*ROW('Sanitation Data'!H135))="","",OFFSET('Sanitation Data'!$H$32,0,10*ROW('Sanitation Data'!H135)))</f>
        <v/>
      </c>
      <c r="DJ141" s="379" t="str">
        <f ca="1">+IF(OFFSET('Sanitation Data'!$I$28,0,10*ROW('Sanitation Data'!I135))="","",OFFSET('Sanitation Data'!$I$28,0,10*ROW('Sanitation Data'!I135)))</f>
        <v/>
      </c>
      <c r="DK141" s="379" t="str">
        <f ca="1">+IF(OFFSET('Sanitation Data'!$I$29,0,10*ROW('Sanitation Data'!I135))="","",OFFSET('Sanitation Data'!$I$29,0,10*ROW('Sanitation Data'!I135)))</f>
        <v/>
      </c>
      <c r="DL141" s="379" t="str">
        <f ca="1">+IF(OFFSET('Sanitation Data'!$I$30,0,10*ROW('Sanitation Data'!I135))="","",OFFSET('Sanitation Data'!$I$30,0,10*ROW('Sanitation Data'!I135)))</f>
        <v/>
      </c>
      <c r="DM141" s="379" t="str">
        <f ca="1">+IF(OFFSET('Sanitation Data'!$I$31,0,10*ROW('Sanitation Data'!I135))="","",OFFSET('Sanitation Data'!$I$31,0,10*ROW('Sanitation Data'!I135)))</f>
        <v/>
      </c>
      <c r="DN141" s="379" t="str">
        <f ca="1">+IF(OFFSET('Sanitation Data'!$I$32,0,10*ROW('Sanitation Data'!I135))="","",OFFSET('Sanitation Data'!$I$32,0,10*ROW('Sanitation Data'!I135)))</f>
        <v/>
      </c>
      <c r="DO141" s="379" t="str">
        <f ca="1">+IF(OFFSET('Hygiene Data'!$D$11,0,10*ROW('Hygiene Data'!D135))="","",OFFSET('Hygiene Data'!$D$11,0,10*ROW('Hygiene Data'!D135)))</f>
        <v/>
      </c>
      <c r="DP141" s="379" t="str">
        <f ca="1">+IF(OFFSET('Hygiene Data'!$D$12,0,10*ROW('Hygiene Data'!D135))="","",OFFSET('Hygiene Data'!$D$12,0,10*ROW('Hygiene Data'!D135)))</f>
        <v/>
      </c>
      <c r="DQ141" s="379" t="str">
        <f ca="1">+IF(OFFSET('Hygiene Data'!$D$13,0,10*ROW('Hygiene Data'!D135))="","",OFFSET('Hygiene Data'!$D$13,0,10*ROW('Hygiene Data'!D135)))</f>
        <v/>
      </c>
      <c r="DR141" s="379" t="str">
        <f ca="1">+IF(OFFSET('Hygiene Data'!$E$11,0,10*ROW('Hygiene Data'!E135))="","",OFFSET('Hygiene Data'!$E$11,0,10*ROW('Hygiene Data'!E135)))</f>
        <v/>
      </c>
      <c r="DS141" s="379" t="str">
        <f ca="1">+IF(OFFSET('Hygiene Data'!$E$12,0,10*ROW('Hygiene Data'!E135))="","",OFFSET('Hygiene Data'!$E$12,0,10*ROW('Hygiene Data'!E135)))</f>
        <v/>
      </c>
      <c r="DT141" s="379" t="str">
        <f ca="1">+IF(OFFSET('Hygiene Data'!$E$13,0,10*ROW('Hygiene Data'!E135))="","",OFFSET('Hygiene Data'!$E$13,0,10*ROW('Hygiene Data'!E135)))</f>
        <v/>
      </c>
      <c r="DU141" s="379" t="str">
        <f ca="1">+IF(OFFSET('Hygiene Data'!$F$11,0,10*ROW('Hygiene Data'!F135))="","",OFFSET('Hygiene Data'!$F$11,0,10*ROW('Hygiene Data'!F135)))</f>
        <v/>
      </c>
      <c r="DV141" s="379" t="str">
        <f ca="1">+IF(OFFSET('Hygiene Data'!$F$12,0,10*ROW('Hygiene Data'!F135))="","",OFFSET('Hygiene Data'!$F$12,0,10*ROW('Hygiene Data'!F135)))</f>
        <v/>
      </c>
      <c r="DW141" s="379" t="str">
        <f ca="1">+IF(OFFSET('Hygiene Data'!$F$13,0,10*ROW('Hygiene Data'!F135))="","",OFFSET('Hygiene Data'!$F$13,0,10*ROW('Hygiene Data'!F135)))</f>
        <v/>
      </c>
      <c r="DX141" s="379" t="str">
        <f ca="1">+IF(OFFSET('Hygiene Data'!$G$11,0,10*ROW('Hygiene Data'!G135))="","",OFFSET('Hygiene Data'!$G$11,0,10*ROW('Hygiene Data'!G135)))</f>
        <v/>
      </c>
      <c r="DY141" s="379" t="str">
        <f ca="1">+IF(OFFSET('Hygiene Data'!$G$12,0,10*ROW('Hygiene Data'!G135))="","",OFFSET('Hygiene Data'!$G$12,0,10*ROW('Hygiene Data'!G135)))</f>
        <v/>
      </c>
      <c r="DZ141" s="379" t="str">
        <f ca="1">+IF(OFFSET('Hygiene Data'!$G$13,0,10*ROW('Hygiene Data'!G135))="","",OFFSET('Hygiene Data'!$G$13,0,10*ROW('Hygiene Data'!G135)))</f>
        <v/>
      </c>
      <c r="EA141" s="379" t="str">
        <f ca="1">+IF(OFFSET('Hygiene Data'!$H$11,0,10*ROW('Hygiene Data'!H135))="","",OFFSET('Hygiene Data'!$H$11,0,10*ROW('Hygiene Data'!H135)))</f>
        <v/>
      </c>
      <c r="EB141" s="379" t="str">
        <f ca="1">+IF(OFFSET('Hygiene Data'!$H$12,0,10*ROW('Hygiene Data'!H135))="","",OFFSET('Hygiene Data'!$H$12,0,10*ROW('Hygiene Data'!H135)))</f>
        <v/>
      </c>
      <c r="EC141" s="379" t="str">
        <f ca="1">+IF(OFFSET('Hygiene Data'!$H$13,0,10*ROW('Hygiene Data'!H135))="","",OFFSET('Hygiene Data'!$H$13,0,10*ROW('Hygiene Data'!H135)))</f>
        <v/>
      </c>
      <c r="ED141" s="379" t="str">
        <f ca="1">+IF(OFFSET('Hygiene Data'!$I$11,0,10*ROW('Hygiene Data'!I135))="","",OFFSET('Hygiene Data'!$I$11,0,10*ROW('Hygiene Data'!I135)))</f>
        <v/>
      </c>
      <c r="EE141" s="379" t="str">
        <f ca="1">+IF(OFFSET('Hygiene Data'!$I$12,0,10*ROW('Hygiene Data'!I135))="","",OFFSET('Hygiene Data'!$I$12,0,10*ROW('Hygiene Data'!I135)))</f>
        <v/>
      </c>
      <c r="EF141" s="379" t="str">
        <f ca="1">+IF(OFFSET('Hygiene Data'!$I$13,0,10*ROW('Hygiene Data'!I135))="","",OFFSET('Hygiene Data'!$I$13,0,10*ROW('Hygiene Data'!I135)))</f>
        <v/>
      </c>
    </row>
    <row r="142" spans="1:136" x14ac:dyDescent="0.25">
      <c r="A142" s="488" t="str">
        <f ca="1">+IF(OFFSET('Water Data'!$B$2,0,10*ROW('Water Data'!E136))="","",OFFSET('Water Data'!$B$2,0,10*ROW('Water Data'!E136)))</f>
        <v/>
      </c>
      <c r="B142" s="48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5" t="str">
        <f t="shared" ca="1" si="2"/>
        <v/>
      </c>
      <c r="D142" s="51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9" t="str">
        <f ca="1">+IF(OFFSET('Water Data'!$D$27,0,10*ROW('Water Data'!D136))="","",OFFSET('Water Data'!$D$27,0,10*ROW('Water Data'!D136)))</f>
        <v/>
      </c>
      <c r="BT142" s="379" t="str">
        <f ca="1">+IF(OFFSET('Water Data'!$D$28,0,10*ROW('Water Data'!D136))="","",OFFSET('Water Data'!$D$28,0,10*ROW('Water Data'!D136)))</f>
        <v/>
      </c>
      <c r="BU142" s="379" t="str">
        <f ca="1">+IF(OFFSET('Water Data'!$D$29,0,10*ROW('Water Data'!D136))="","",OFFSET('Water Data'!$D$29,0,10*ROW('Water Data'!D136)))</f>
        <v/>
      </c>
      <c r="BV142" s="379" t="str">
        <f ca="1">+IF(OFFSET('Water Data'!$E$27,0,10*ROW('Water Data'!E136))="","",OFFSET('Water Data'!$E$27,0,10*ROW('Water Data'!E136)))</f>
        <v/>
      </c>
      <c r="BW142" s="379" t="str">
        <f ca="1">+IF(OFFSET('Water Data'!$E$28,0,10*ROW('Water Data'!E136))="","",OFFSET('Water Data'!$E$28,0,10*ROW('Water Data'!E136)))</f>
        <v/>
      </c>
      <c r="BX142" s="379" t="str">
        <f ca="1">+IF(OFFSET('Water Data'!$E$29,0,10*ROW('Water Data'!E136))="","",OFFSET('Water Data'!$E$29,0,10*ROW('Water Data'!E136)))</f>
        <v/>
      </c>
      <c r="BY142" s="379" t="str">
        <f ca="1">+IF(OFFSET('Water Data'!$F$27,0,10*ROW('Water Data'!F136))="","",OFFSET('Water Data'!$F$27,0,10*ROW('Water Data'!F136)))</f>
        <v/>
      </c>
      <c r="BZ142" s="379" t="str">
        <f ca="1">+IF(OFFSET('Water Data'!$F$28,0,10*ROW('Water Data'!F136))="","",OFFSET('Water Data'!$F$28,0,10*ROW('Water Data'!F136)))</f>
        <v/>
      </c>
      <c r="CA142" s="379" t="str">
        <f ca="1">+IF(OFFSET('Water Data'!$F$29,0,10*ROW('Water Data'!F136))="","",OFFSET('Water Data'!$F$29,0,10*ROW('Water Data'!F136)))</f>
        <v/>
      </c>
      <c r="CB142" s="379" t="str">
        <f ca="1">+IF(OFFSET('Water Data'!$G$27,0,10*ROW('Water Data'!G136))="","",OFFSET('Water Data'!$G$27,0,10*ROW('Water Data'!G136)))</f>
        <v/>
      </c>
      <c r="CC142" s="379" t="str">
        <f ca="1">+IF(OFFSET('Water Data'!$G$28,0,10*ROW('Water Data'!G136))="","",OFFSET('Water Data'!$G$28,0,10*ROW('Water Data'!G136)))</f>
        <v/>
      </c>
      <c r="CD142" s="379" t="str">
        <f ca="1">+IF(OFFSET('Water Data'!$G$29,0,10*ROW('Water Data'!G136))="","",OFFSET('Water Data'!$G$29,0,10*ROW('Water Data'!G136)))</f>
        <v/>
      </c>
      <c r="CE142" s="379" t="str">
        <f ca="1">+IF(OFFSET('Water Data'!$H$27,0,10*ROW('Water Data'!H136))="","",OFFSET('Water Data'!$H$27,0,10*ROW('Water Data'!H136)))</f>
        <v/>
      </c>
      <c r="CF142" s="379" t="str">
        <f ca="1">+IF(OFFSET('Water Data'!$H$28,0,10*ROW('Water Data'!H136))="","",OFFSET('Water Data'!$H$28,0,10*ROW('Water Data'!H136)))</f>
        <v/>
      </c>
      <c r="CG142" s="379" t="str">
        <f ca="1">+IF(OFFSET('Water Data'!$H$29,0,10*ROW('Water Data'!H136))="","",OFFSET('Water Data'!$H$29,0,10*ROW('Water Data'!H136)))</f>
        <v/>
      </c>
      <c r="CH142" s="379" t="str">
        <f ca="1">+IF(OFFSET('Water Data'!$I$27,0,10*ROW('Water Data'!I136))="","",OFFSET('Water Data'!$I$27,0,10*ROW('Water Data'!I136)))</f>
        <v/>
      </c>
      <c r="CI142" s="379" t="str">
        <f ca="1">+IF(OFFSET('Water Data'!$I$28,0,10*ROW('Water Data'!I136))="","",OFFSET('Water Data'!$I$28,0,10*ROW('Water Data'!I136)))</f>
        <v/>
      </c>
      <c r="CJ142" s="379" t="str">
        <f ca="1">+IF(OFFSET('Water Data'!$I$29,0,10*ROW('Water Data'!I136))="","",OFFSET('Water Data'!$I$29,0,10*ROW('Water Data'!I136)))</f>
        <v/>
      </c>
      <c r="CK142" s="379" t="str">
        <f ca="1">+IF(OFFSET('Sanitation Data'!$D$28,0,10*ROW('Sanitation Data'!D136))="","",OFFSET('Sanitation Data'!$D$28,0,10*ROW('Sanitation Data'!D136)))</f>
        <v/>
      </c>
      <c r="CL142" s="379" t="str">
        <f ca="1">+IF(OFFSET('Sanitation Data'!$D$29,0,10*ROW('Sanitation Data'!D136))="","",OFFSET('Sanitation Data'!$D$29,0,10*ROW('Sanitation Data'!D136)))</f>
        <v/>
      </c>
      <c r="CM142" s="379" t="str">
        <f ca="1">+IF(OFFSET('Sanitation Data'!$D$30,0,10*ROW('Sanitation Data'!D136))="","",OFFSET('Sanitation Data'!$D$30,0,10*ROW('Sanitation Data'!D136)))</f>
        <v/>
      </c>
      <c r="CN142" s="379" t="str">
        <f ca="1">+IF(OFFSET('Sanitation Data'!$D$31,0,10*ROW('Sanitation Data'!D136))="","",OFFSET('Sanitation Data'!$D$31,0,10*ROW('Sanitation Data'!D136)))</f>
        <v/>
      </c>
      <c r="CO142" s="379" t="str">
        <f ca="1">+IF(OFFSET('Sanitation Data'!$D$32,0,10*ROW('Sanitation Data'!D136))="","",OFFSET('Sanitation Data'!$D$32,0,10*ROW('Sanitation Data'!D136)))</f>
        <v/>
      </c>
      <c r="CP142" s="379" t="str">
        <f ca="1">+IF(OFFSET('Sanitation Data'!$E$28,0,10*ROW('Sanitation Data'!E136))="","",OFFSET('Sanitation Data'!$E$28,0,10*ROW('Sanitation Data'!E136)))</f>
        <v/>
      </c>
      <c r="CQ142" s="379" t="str">
        <f ca="1">+IF(OFFSET('Sanitation Data'!$E$29,0,10*ROW('Sanitation Data'!E136))="","",OFFSET('Sanitation Data'!$E$29,0,10*ROW('Sanitation Data'!E136)))</f>
        <v/>
      </c>
      <c r="CR142" s="379" t="str">
        <f ca="1">+IF(OFFSET('Sanitation Data'!$E$30,0,10*ROW('Sanitation Data'!E136))="","",OFFSET('Sanitation Data'!$E$30,0,10*ROW('Sanitation Data'!E136)))</f>
        <v/>
      </c>
      <c r="CS142" s="379" t="str">
        <f ca="1">+IF(OFFSET('Sanitation Data'!$E$31,0,10*ROW('Sanitation Data'!E136))="","",OFFSET('Sanitation Data'!$E$31,0,10*ROW('Sanitation Data'!E136)))</f>
        <v/>
      </c>
      <c r="CT142" s="379" t="str">
        <f ca="1">+IF(OFFSET('Sanitation Data'!$E$32,0,10*ROW('Sanitation Data'!E136))="","",OFFSET('Sanitation Data'!$E$32,0,10*ROW('Sanitation Data'!E136)))</f>
        <v/>
      </c>
      <c r="CU142" s="379" t="str">
        <f ca="1">+IF(OFFSET('Sanitation Data'!$F$28,0,10*ROW('Sanitation Data'!F136))="","",OFFSET('Sanitation Data'!$F$28,0,10*ROW('Sanitation Data'!F136)))</f>
        <v/>
      </c>
      <c r="CV142" s="379" t="str">
        <f ca="1">+IF(OFFSET('Sanitation Data'!$F$29,0,10*ROW('Sanitation Data'!F136))="","",OFFSET('Sanitation Data'!$F$29,0,10*ROW('Sanitation Data'!F136)))</f>
        <v/>
      </c>
      <c r="CW142" s="379" t="str">
        <f ca="1">+IF(OFFSET('Sanitation Data'!$F$30,0,10*ROW('Sanitation Data'!F136))="","",OFFSET('Sanitation Data'!$F$30,0,10*ROW('Sanitation Data'!F136)))</f>
        <v/>
      </c>
      <c r="CX142" s="379" t="str">
        <f ca="1">+IF(OFFSET('Sanitation Data'!$F$31,0,10*ROW('Sanitation Data'!F136))="","",OFFSET('Sanitation Data'!$F$31,0,10*ROW('Sanitation Data'!F136)))</f>
        <v/>
      </c>
      <c r="CY142" s="379" t="str">
        <f ca="1">+IF(OFFSET('Sanitation Data'!$F$32,0,10*ROW('Sanitation Data'!F136))="","",OFFSET('Sanitation Data'!$F$32,0,10*ROW('Sanitation Data'!F136)))</f>
        <v/>
      </c>
      <c r="CZ142" s="379" t="str">
        <f ca="1">+IF(OFFSET('Sanitation Data'!$G$28,0,10*ROW('Sanitation Data'!G136))="","",OFFSET('Sanitation Data'!$G$28,0,10*ROW('Sanitation Data'!G136)))</f>
        <v/>
      </c>
      <c r="DA142" s="379" t="str">
        <f ca="1">+IF(OFFSET('Sanitation Data'!$G$29,0,10*ROW('Sanitation Data'!G136))="","",OFFSET('Sanitation Data'!$G$29,0,10*ROW('Sanitation Data'!G136)))</f>
        <v/>
      </c>
      <c r="DB142" s="379" t="str">
        <f ca="1">+IF(OFFSET('Sanitation Data'!$G$30,0,10*ROW('Sanitation Data'!G136))="","",OFFSET('Sanitation Data'!$G$30,0,10*ROW('Sanitation Data'!G136)))</f>
        <v/>
      </c>
      <c r="DC142" s="379" t="str">
        <f ca="1">+IF(OFFSET('Sanitation Data'!$G$31,0,10*ROW('Sanitation Data'!G136))="","",OFFSET('Sanitation Data'!$G$31,0,10*ROW('Sanitation Data'!G136)))</f>
        <v/>
      </c>
      <c r="DD142" s="379" t="str">
        <f ca="1">+IF(OFFSET('Sanitation Data'!$G$32,0,10*ROW('Sanitation Data'!G136))="","",OFFSET('Sanitation Data'!$G$32,0,10*ROW('Sanitation Data'!G136)))</f>
        <v/>
      </c>
      <c r="DE142" s="379" t="str">
        <f ca="1">+IF(OFFSET('Sanitation Data'!$H$28,0,10*ROW('Sanitation Data'!H136))="","",OFFSET('Sanitation Data'!$H$28,0,10*ROW('Sanitation Data'!H136)))</f>
        <v/>
      </c>
      <c r="DF142" s="379" t="str">
        <f ca="1">+IF(OFFSET('Sanitation Data'!$H$29,0,10*ROW('Sanitation Data'!H136))="","",OFFSET('Sanitation Data'!$H$29,0,10*ROW('Sanitation Data'!H136)))</f>
        <v/>
      </c>
      <c r="DG142" s="379" t="str">
        <f ca="1">+IF(OFFSET('Sanitation Data'!$H$30,0,10*ROW('Sanitation Data'!H136))="","",OFFSET('Sanitation Data'!$H$30,0,10*ROW('Sanitation Data'!H136)))</f>
        <v/>
      </c>
      <c r="DH142" s="379" t="str">
        <f ca="1">+IF(OFFSET('Sanitation Data'!$H$31,0,10*ROW('Sanitation Data'!H136))="","",OFFSET('Sanitation Data'!$H$31,0,10*ROW('Sanitation Data'!H136)))</f>
        <v/>
      </c>
      <c r="DI142" s="379" t="str">
        <f ca="1">+IF(OFFSET('Sanitation Data'!$H$32,0,10*ROW('Sanitation Data'!H136))="","",OFFSET('Sanitation Data'!$H$32,0,10*ROW('Sanitation Data'!H136)))</f>
        <v/>
      </c>
      <c r="DJ142" s="379" t="str">
        <f ca="1">+IF(OFFSET('Sanitation Data'!$I$28,0,10*ROW('Sanitation Data'!I136))="","",OFFSET('Sanitation Data'!$I$28,0,10*ROW('Sanitation Data'!I136)))</f>
        <v/>
      </c>
      <c r="DK142" s="379" t="str">
        <f ca="1">+IF(OFFSET('Sanitation Data'!$I$29,0,10*ROW('Sanitation Data'!I136))="","",OFFSET('Sanitation Data'!$I$29,0,10*ROW('Sanitation Data'!I136)))</f>
        <v/>
      </c>
      <c r="DL142" s="379" t="str">
        <f ca="1">+IF(OFFSET('Sanitation Data'!$I$30,0,10*ROW('Sanitation Data'!I136))="","",OFFSET('Sanitation Data'!$I$30,0,10*ROW('Sanitation Data'!I136)))</f>
        <v/>
      </c>
      <c r="DM142" s="379" t="str">
        <f ca="1">+IF(OFFSET('Sanitation Data'!$I$31,0,10*ROW('Sanitation Data'!I136))="","",OFFSET('Sanitation Data'!$I$31,0,10*ROW('Sanitation Data'!I136)))</f>
        <v/>
      </c>
      <c r="DN142" s="379" t="str">
        <f ca="1">+IF(OFFSET('Sanitation Data'!$I$32,0,10*ROW('Sanitation Data'!I136))="","",OFFSET('Sanitation Data'!$I$32,0,10*ROW('Sanitation Data'!I136)))</f>
        <v/>
      </c>
      <c r="DO142" s="379" t="str">
        <f ca="1">+IF(OFFSET('Hygiene Data'!$D$11,0,10*ROW('Hygiene Data'!D136))="","",OFFSET('Hygiene Data'!$D$11,0,10*ROW('Hygiene Data'!D136)))</f>
        <v/>
      </c>
      <c r="DP142" s="379" t="str">
        <f ca="1">+IF(OFFSET('Hygiene Data'!$D$12,0,10*ROW('Hygiene Data'!D136))="","",OFFSET('Hygiene Data'!$D$12,0,10*ROW('Hygiene Data'!D136)))</f>
        <v/>
      </c>
      <c r="DQ142" s="379" t="str">
        <f ca="1">+IF(OFFSET('Hygiene Data'!$D$13,0,10*ROW('Hygiene Data'!D136))="","",OFFSET('Hygiene Data'!$D$13,0,10*ROW('Hygiene Data'!D136)))</f>
        <v/>
      </c>
      <c r="DR142" s="379" t="str">
        <f ca="1">+IF(OFFSET('Hygiene Data'!$E$11,0,10*ROW('Hygiene Data'!E136))="","",OFFSET('Hygiene Data'!$E$11,0,10*ROW('Hygiene Data'!E136)))</f>
        <v/>
      </c>
      <c r="DS142" s="379" t="str">
        <f ca="1">+IF(OFFSET('Hygiene Data'!$E$12,0,10*ROW('Hygiene Data'!E136))="","",OFFSET('Hygiene Data'!$E$12,0,10*ROW('Hygiene Data'!E136)))</f>
        <v/>
      </c>
      <c r="DT142" s="379" t="str">
        <f ca="1">+IF(OFFSET('Hygiene Data'!$E$13,0,10*ROW('Hygiene Data'!E136))="","",OFFSET('Hygiene Data'!$E$13,0,10*ROW('Hygiene Data'!E136)))</f>
        <v/>
      </c>
      <c r="DU142" s="379" t="str">
        <f ca="1">+IF(OFFSET('Hygiene Data'!$F$11,0,10*ROW('Hygiene Data'!F136))="","",OFFSET('Hygiene Data'!$F$11,0,10*ROW('Hygiene Data'!F136)))</f>
        <v/>
      </c>
      <c r="DV142" s="379" t="str">
        <f ca="1">+IF(OFFSET('Hygiene Data'!$F$12,0,10*ROW('Hygiene Data'!F136))="","",OFFSET('Hygiene Data'!$F$12,0,10*ROW('Hygiene Data'!F136)))</f>
        <v/>
      </c>
      <c r="DW142" s="379" t="str">
        <f ca="1">+IF(OFFSET('Hygiene Data'!$F$13,0,10*ROW('Hygiene Data'!F136))="","",OFFSET('Hygiene Data'!$F$13,0,10*ROW('Hygiene Data'!F136)))</f>
        <v/>
      </c>
      <c r="DX142" s="379" t="str">
        <f ca="1">+IF(OFFSET('Hygiene Data'!$G$11,0,10*ROW('Hygiene Data'!G136))="","",OFFSET('Hygiene Data'!$G$11,0,10*ROW('Hygiene Data'!G136)))</f>
        <v/>
      </c>
      <c r="DY142" s="379" t="str">
        <f ca="1">+IF(OFFSET('Hygiene Data'!$G$12,0,10*ROW('Hygiene Data'!G136))="","",OFFSET('Hygiene Data'!$G$12,0,10*ROW('Hygiene Data'!G136)))</f>
        <v/>
      </c>
      <c r="DZ142" s="379" t="str">
        <f ca="1">+IF(OFFSET('Hygiene Data'!$G$13,0,10*ROW('Hygiene Data'!G136))="","",OFFSET('Hygiene Data'!$G$13,0,10*ROW('Hygiene Data'!G136)))</f>
        <v/>
      </c>
      <c r="EA142" s="379" t="str">
        <f ca="1">+IF(OFFSET('Hygiene Data'!$H$11,0,10*ROW('Hygiene Data'!H136))="","",OFFSET('Hygiene Data'!$H$11,0,10*ROW('Hygiene Data'!H136)))</f>
        <v/>
      </c>
      <c r="EB142" s="379" t="str">
        <f ca="1">+IF(OFFSET('Hygiene Data'!$H$12,0,10*ROW('Hygiene Data'!H136))="","",OFFSET('Hygiene Data'!$H$12,0,10*ROW('Hygiene Data'!H136)))</f>
        <v/>
      </c>
      <c r="EC142" s="379" t="str">
        <f ca="1">+IF(OFFSET('Hygiene Data'!$H$13,0,10*ROW('Hygiene Data'!H136))="","",OFFSET('Hygiene Data'!$H$13,0,10*ROW('Hygiene Data'!H136)))</f>
        <v/>
      </c>
      <c r="ED142" s="379" t="str">
        <f ca="1">+IF(OFFSET('Hygiene Data'!$I$11,0,10*ROW('Hygiene Data'!I136))="","",OFFSET('Hygiene Data'!$I$11,0,10*ROW('Hygiene Data'!I136)))</f>
        <v/>
      </c>
      <c r="EE142" s="379" t="str">
        <f ca="1">+IF(OFFSET('Hygiene Data'!$I$12,0,10*ROW('Hygiene Data'!I136))="","",OFFSET('Hygiene Data'!$I$12,0,10*ROW('Hygiene Data'!I136)))</f>
        <v/>
      </c>
      <c r="EF142" s="379" t="str">
        <f ca="1">+IF(OFFSET('Hygiene Data'!$I$13,0,10*ROW('Hygiene Data'!I136))="","",OFFSET('Hygiene Data'!$I$13,0,10*ROW('Hygiene Data'!I136)))</f>
        <v/>
      </c>
    </row>
    <row r="143" spans="1:136" x14ac:dyDescent="0.25">
      <c r="A143" s="488" t="str">
        <f ca="1">+IF(OFFSET('Water Data'!$B$2,0,10*ROW('Water Data'!E137))="","",OFFSET('Water Data'!$B$2,0,10*ROW('Water Data'!E137)))</f>
        <v/>
      </c>
      <c r="B143" s="48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5" t="str">
        <f t="shared" ca="1" si="2"/>
        <v/>
      </c>
      <c r="D143" s="51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9" t="str">
        <f ca="1">+IF(OFFSET('Water Data'!$D$27,0,10*ROW('Water Data'!D137))="","",OFFSET('Water Data'!$D$27,0,10*ROW('Water Data'!D137)))</f>
        <v/>
      </c>
      <c r="BT143" s="379" t="str">
        <f ca="1">+IF(OFFSET('Water Data'!$D$28,0,10*ROW('Water Data'!D137))="","",OFFSET('Water Data'!$D$28,0,10*ROW('Water Data'!D137)))</f>
        <v/>
      </c>
      <c r="BU143" s="379" t="str">
        <f ca="1">+IF(OFFSET('Water Data'!$D$29,0,10*ROW('Water Data'!D137))="","",OFFSET('Water Data'!$D$29,0,10*ROW('Water Data'!D137)))</f>
        <v/>
      </c>
      <c r="BV143" s="379" t="str">
        <f ca="1">+IF(OFFSET('Water Data'!$E$27,0,10*ROW('Water Data'!E137))="","",OFFSET('Water Data'!$E$27,0,10*ROW('Water Data'!E137)))</f>
        <v/>
      </c>
      <c r="BW143" s="379" t="str">
        <f ca="1">+IF(OFFSET('Water Data'!$E$28,0,10*ROW('Water Data'!E137))="","",OFFSET('Water Data'!$E$28,0,10*ROW('Water Data'!E137)))</f>
        <v/>
      </c>
      <c r="BX143" s="379" t="str">
        <f ca="1">+IF(OFFSET('Water Data'!$E$29,0,10*ROW('Water Data'!E137))="","",OFFSET('Water Data'!$E$29,0,10*ROW('Water Data'!E137)))</f>
        <v/>
      </c>
      <c r="BY143" s="379" t="str">
        <f ca="1">+IF(OFFSET('Water Data'!$F$27,0,10*ROW('Water Data'!F137))="","",OFFSET('Water Data'!$F$27,0,10*ROW('Water Data'!F137)))</f>
        <v/>
      </c>
      <c r="BZ143" s="379" t="str">
        <f ca="1">+IF(OFFSET('Water Data'!$F$28,0,10*ROW('Water Data'!F137))="","",OFFSET('Water Data'!$F$28,0,10*ROW('Water Data'!F137)))</f>
        <v/>
      </c>
      <c r="CA143" s="379" t="str">
        <f ca="1">+IF(OFFSET('Water Data'!$F$29,0,10*ROW('Water Data'!F137))="","",OFFSET('Water Data'!$F$29,0,10*ROW('Water Data'!F137)))</f>
        <v/>
      </c>
      <c r="CB143" s="379" t="str">
        <f ca="1">+IF(OFFSET('Water Data'!$G$27,0,10*ROW('Water Data'!G137))="","",OFFSET('Water Data'!$G$27,0,10*ROW('Water Data'!G137)))</f>
        <v/>
      </c>
      <c r="CC143" s="379" t="str">
        <f ca="1">+IF(OFFSET('Water Data'!$G$28,0,10*ROW('Water Data'!G137))="","",OFFSET('Water Data'!$G$28,0,10*ROW('Water Data'!G137)))</f>
        <v/>
      </c>
      <c r="CD143" s="379" t="str">
        <f ca="1">+IF(OFFSET('Water Data'!$G$29,0,10*ROW('Water Data'!G137))="","",OFFSET('Water Data'!$G$29,0,10*ROW('Water Data'!G137)))</f>
        <v/>
      </c>
      <c r="CE143" s="379" t="str">
        <f ca="1">+IF(OFFSET('Water Data'!$H$27,0,10*ROW('Water Data'!H137))="","",OFFSET('Water Data'!$H$27,0,10*ROW('Water Data'!H137)))</f>
        <v/>
      </c>
      <c r="CF143" s="379" t="str">
        <f ca="1">+IF(OFFSET('Water Data'!$H$28,0,10*ROW('Water Data'!H137))="","",OFFSET('Water Data'!$H$28,0,10*ROW('Water Data'!H137)))</f>
        <v/>
      </c>
      <c r="CG143" s="379" t="str">
        <f ca="1">+IF(OFFSET('Water Data'!$H$29,0,10*ROW('Water Data'!H137))="","",OFFSET('Water Data'!$H$29,0,10*ROW('Water Data'!H137)))</f>
        <v/>
      </c>
      <c r="CH143" s="379" t="str">
        <f ca="1">+IF(OFFSET('Water Data'!$I$27,0,10*ROW('Water Data'!I137))="","",OFFSET('Water Data'!$I$27,0,10*ROW('Water Data'!I137)))</f>
        <v/>
      </c>
      <c r="CI143" s="379" t="str">
        <f ca="1">+IF(OFFSET('Water Data'!$I$28,0,10*ROW('Water Data'!I137))="","",OFFSET('Water Data'!$I$28,0,10*ROW('Water Data'!I137)))</f>
        <v/>
      </c>
      <c r="CJ143" s="379" t="str">
        <f ca="1">+IF(OFFSET('Water Data'!$I$29,0,10*ROW('Water Data'!I137))="","",OFFSET('Water Data'!$I$29,0,10*ROW('Water Data'!I137)))</f>
        <v/>
      </c>
      <c r="CK143" s="379" t="str">
        <f ca="1">+IF(OFFSET('Sanitation Data'!$D$28,0,10*ROW('Sanitation Data'!D137))="","",OFFSET('Sanitation Data'!$D$28,0,10*ROW('Sanitation Data'!D137)))</f>
        <v/>
      </c>
      <c r="CL143" s="379" t="str">
        <f ca="1">+IF(OFFSET('Sanitation Data'!$D$29,0,10*ROW('Sanitation Data'!D137))="","",OFFSET('Sanitation Data'!$D$29,0,10*ROW('Sanitation Data'!D137)))</f>
        <v/>
      </c>
      <c r="CM143" s="379" t="str">
        <f ca="1">+IF(OFFSET('Sanitation Data'!$D$30,0,10*ROW('Sanitation Data'!D137))="","",OFFSET('Sanitation Data'!$D$30,0,10*ROW('Sanitation Data'!D137)))</f>
        <v/>
      </c>
      <c r="CN143" s="379" t="str">
        <f ca="1">+IF(OFFSET('Sanitation Data'!$D$31,0,10*ROW('Sanitation Data'!D137))="","",OFFSET('Sanitation Data'!$D$31,0,10*ROW('Sanitation Data'!D137)))</f>
        <v/>
      </c>
      <c r="CO143" s="379" t="str">
        <f ca="1">+IF(OFFSET('Sanitation Data'!$D$32,0,10*ROW('Sanitation Data'!D137))="","",OFFSET('Sanitation Data'!$D$32,0,10*ROW('Sanitation Data'!D137)))</f>
        <v/>
      </c>
      <c r="CP143" s="379" t="str">
        <f ca="1">+IF(OFFSET('Sanitation Data'!$E$28,0,10*ROW('Sanitation Data'!E137))="","",OFFSET('Sanitation Data'!$E$28,0,10*ROW('Sanitation Data'!E137)))</f>
        <v/>
      </c>
      <c r="CQ143" s="379" t="str">
        <f ca="1">+IF(OFFSET('Sanitation Data'!$E$29,0,10*ROW('Sanitation Data'!E137))="","",OFFSET('Sanitation Data'!$E$29,0,10*ROW('Sanitation Data'!E137)))</f>
        <v/>
      </c>
      <c r="CR143" s="379" t="str">
        <f ca="1">+IF(OFFSET('Sanitation Data'!$E$30,0,10*ROW('Sanitation Data'!E137))="","",OFFSET('Sanitation Data'!$E$30,0,10*ROW('Sanitation Data'!E137)))</f>
        <v/>
      </c>
      <c r="CS143" s="379" t="str">
        <f ca="1">+IF(OFFSET('Sanitation Data'!$E$31,0,10*ROW('Sanitation Data'!E137))="","",OFFSET('Sanitation Data'!$E$31,0,10*ROW('Sanitation Data'!E137)))</f>
        <v/>
      </c>
      <c r="CT143" s="379" t="str">
        <f ca="1">+IF(OFFSET('Sanitation Data'!$E$32,0,10*ROW('Sanitation Data'!E137))="","",OFFSET('Sanitation Data'!$E$32,0,10*ROW('Sanitation Data'!E137)))</f>
        <v/>
      </c>
      <c r="CU143" s="379" t="str">
        <f ca="1">+IF(OFFSET('Sanitation Data'!$F$28,0,10*ROW('Sanitation Data'!F137))="","",OFFSET('Sanitation Data'!$F$28,0,10*ROW('Sanitation Data'!F137)))</f>
        <v/>
      </c>
      <c r="CV143" s="379" t="str">
        <f ca="1">+IF(OFFSET('Sanitation Data'!$F$29,0,10*ROW('Sanitation Data'!F137))="","",OFFSET('Sanitation Data'!$F$29,0,10*ROW('Sanitation Data'!F137)))</f>
        <v/>
      </c>
      <c r="CW143" s="379" t="str">
        <f ca="1">+IF(OFFSET('Sanitation Data'!$F$30,0,10*ROW('Sanitation Data'!F137))="","",OFFSET('Sanitation Data'!$F$30,0,10*ROW('Sanitation Data'!F137)))</f>
        <v/>
      </c>
      <c r="CX143" s="379" t="str">
        <f ca="1">+IF(OFFSET('Sanitation Data'!$F$31,0,10*ROW('Sanitation Data'!F137))="","",OFFSET('Sanitation Data'!$F$31,0,10*ROW('Sanitation Data'!F137)))</f>
        <v/>
      </c>
      <c r="CY143" s="379" t="str">
        <f ca="1">+IF(OFFSET('Sanitation Data'!$F$32,0,10*ROW('Sanitation Data'!F137))="","",OFFSET('Sanitation Data'!$F$32,0,10*ROW('Sanitation Data'!F137)))</f>
        <v/>
      </c>
      <c r="CZ143" s="379" t="str">
        <f ca="1">+IF(OFFSET('Sanitation Data'!$G$28,0,10*ROW('Sanitation Data'!G137))="","",OFFSET('Sanitation Data'!$G$28,0,10*ROW('Sanitation Data'!G137)))</f>
        <v/>
      </c>
      <c r="DA143" s="379" t="str">
        <f ca="1">+IF(OFFSET('Sanitation Data'!$G$29,0,10*ROW('Sanitation Data'!G137))="","",OFFSET('Sanitation Data'!$G$29,0,10*ROW('Sanitation Data'!G137)))</f>
        <v/>
      </c>
      <c r="DB143" s="379" t="str">
        <f ca="1">+IF(OFFSET('Sanitation Data'!$G$30,0,10*ROW('Sanitation Data'!G137))="","",OFFSET('Sanitation Data'!$G$30,0,10*ROW('Sanitation Data'!G137)))</f>
        <v/>
      </c>
      <c r="DC143" s="379" t="str">
        <f ca="1">+IF(OFFSET('Sanitation Data'!$G$31,0,10*ROW('Sanitation Data'!G137))="","",OFFSET('Sanitation Data'!$G$31,0,10*ROW('Sanitation Data'!G137)))</f>
        <v/>
      </c>
      <c r="DD143" s="379" t="str">
        <f ca="1">+IF(OFFSET('Sanitation Data'!$G$32,0,10*ROW('Sanitation Data'!G137))="","",OFFSET('Sanitation Data'!$G$32,0,10*ROW('Sanitation Data'!G137)))</f>
        <v/>
      </c>
      <c r="DE143" s="379" t="str">
        <f ca="1">+IF(OFFSET('Sanitation Data'!$H$28,0,10*ROW('Sanitation Data'!H137))="","",OFFSET('Sanitation Data'!$H$28,0,10*ROW('Sanitation Data'!H137)))</f>
        <v/>
      </c>
      <c r="DF143" s="379" t="str">
        <f ca="1">+IF(OFFSET('Sanitation Data'!$H$29,0,10*ROW('Sanitation Data'!H137))="","",OFFSET('Sanitation Data'!$H$29,0,10*ROW('Sanitation Data'!H137)))</f>
        <v/>
      </c>
      <c r="DG143" s="379" t="str">
        <f ca="1">+IF(OFFSET('Sanitation Data'!$H$30,0,10*ROW('Sanitation Data'!H137))="","",OFFSET('Sanitation Data'!$H$30,0,10*ROW('Sanitation Data'!H137)))</f>
        <v/>
      </c>
      <c r="DH143" s="379" t="str">
        <f ca="1">+IF(OFFSET('Sanitation Data'!$H$31,0,10*ROW('Sanitation Data'!H137))="","",OFFSET('Sanitation Data'!$H$31,0,10*ROW('Sanitation Data'!H137)))</f>
        <v/>
      </c>
      <c r="DI143" s="379" t="str">
        <f ca="1">+IF(OFFSET('Sanitation Data'!$H$32,0,10*ROW('Sanitation Data'!H137))="","",OFFSET('Sanitation Data'!$H$32,0,10*ROW('Sanitation Data'!H137)))</f>
        <v/>
      </c>
      <c r="DJ143" s="379" t="str">
        <f ca="1">+IF(OFFSET('Sanitation Data'!$I$28,0,10*ROW('Sanitation Data'!I137))="","",OFFSET('Sanitation Data'!$I$28,0,10*ROW('Sanitation Data'!I137)))</f>
        <v/>
      </c>
      <c r="DK143" s="379" t="str">
        <f ca="1">+IF(OFFSET('Sanitation Data'!$I$29,0,10*ROW('Sanitation Data'!I137))="","",OFFSET('Sanitation Data'!$I$29,0,10*ROW('Sanitation Data'!I137)))</f>
        <v/>
      </c>
      <c r="DL143" s="379" t="str">
        <f ca="1">+IF(OFFSET('Sanitation Data'!$I$30,0,10*ROW('Sanitation Data'!I137))="","",OFFSET('Sanitation Data'!$I$30,0,10*ROW('Sanitation Data'!I137)))</f>
        <v/>
      </c>
      <c r="DM143" s="379" t="str">
        <f ca="1">+IF(OFFSET('Sanitation Data'!$I$31,0,10*ROW('Sanitation Data'!I137))="","",OFFSET('Sanitation Data'!$I$31,0,10*ROW('Sanitation Data'!I137)))</f>
        <v/>
      </c>
      <c r="DN143" s="379" t="str">
        <f ca="1">+IF(OFFSET('Sanitation Data'!$I$32,0,10*ROW('Sanitation Data'!I137))="","",OFFSET('Sanitation Data'!$I$32,0,10*ROW('Sanitation Data'!I137)))</f>
        <v/>
      </c>
      <c r="DO143" s="379" t="str">
        <f ca="1">+IF(OFFSET('Hygiene Data'!$D$11,0,10*ROW('Hygiene Data'!D137))="","",OFFSET('Hygiene Data'!$D$11,0,10*ROW('Hygiene Data'!D137)))</f>
        <v/>
      </c>
      <c r="DP143" s="379" t="str">
        <f ca="1">+IF(OFFSET('Hygiene Data'!$D$12,0,10*ROW('Hygiene Data'!D137))="","",OFFSET('Hygiene Data'!$D$12,0,10*ROW('Hygiene Data'!D137)))</f>
        <v/>
      </c>
      <c r="DQ143" s="379" t="str">
        <f ca="1">+IF(OFFSET('Hygiene Data'!$D$13,0,10*ROW('Hygiene Data'!D137))="","",OFFSET('Hygiene Data'!$D$13,0,10*ROW('Hygiene Data'!D137)))</f>
        <v/>
      </c>
      <c r="DR143" s="379" t="str">
        <f ca="1">+IF(OFFSET('Hygiene Data'!$E$11,0,10*ROW('Hygiene Data'!E137))="","",OFFSET('Hygiene Data'!$E$11,0,10*ROW('Hygiene Data'!E137)))</f>
        <v/>
      </c>
      <c r="DS143" s="379" t="str">
        <f ca="1">+IF(OFFSET('Hygiene Data'!$E$12,0,10*ROW('Hygiene Data'!E137))="","",OFFSET('Hygiene Data'!$E$12,0,10*ROW('Hygiene Data'!E137)))</f>
        <v/>
      </c>
      <c r="DT143" s="379" t="str">
        <f ca="1">+IF(OFFSET('Hygiene Data'!$E$13,0,10*ROW('Hygiene Data'!E137))="","",OFFSET('Hygiene Data'!$E$13,0,10*ROW('Hygiene Data'!E137)))</f>
        <v/>
      </c>
      <c r="DU143" s="379" t="str">
        <f ca="1">+IF(OFFSET('Hygiene Data'!$F$11,0,10*ROW('Hygiene Data'!F137))="","",OFFSET('Hygiene Data'!$F$11,0,10*ROW('Hygiene Data'!F137)))</f>
        <v/>
      </c>
      <c r="DV143" s="379" t="str">
        <f ca="1">+IF(OFFSET('Hygiene Data'!$F$12,0,10*ROW('Hygiene Data'!F137))="","",OFFSET('Hygiene Data'!$F$12,0,10*ROW('Hygiene Data'!F137)))</f>
        <v/>
      </c>
      <c r="DW143" s="379" t="str">
        <f ca="1">+IF(OFFSET('Hygiene Data'!$F$13,0,10*ROW('Hygiene Data'!F137))="","",OFFSET('Hygiene Data'!$F$13,0,10*ROW('Hygiene Data'!F137)))</f>
        <v/>
      </c>
      <c r="DX143" s="379" t="str">
        <f ca="1">+IF(OFFSET('Hygiene Data'!$G$11,0,10*ROW('Hygiene Data'!G137))="","",OFFSET('Hygiene Data'!$G$11,0,10*ROW('Hygiene Data'!G137)))</f>
        <v/>
      </c>
      <c r="DY143" s="379" t="str">
        <f ca="1">+IF(OFFSET('Hygiene Data'!$G$12,0,10*ROW('Hygiene Data'!G137))="","",OFFSET('Hygiene Data'!$G$12,0,10*ROW('Hygiene Data'!G137)))</f>
        <v/>
      </c>
      <c r="DZ143" s="379" t="str">
        <f ca="1">+IF(OFFSET('Hygiene Data'!$G$13,0,10*ROW('Hygiene Data'!G137))="","",OFFSET('Hygiene Data'!$G$13,0,10*ROW('Hygiene Data'!G137)))</f>
        <v/>
      </c>
      <c r="EA143" s="379" t="str">
        <f ca="1">+IF(OFFSET('Hygiene Data'!$H$11,0,10*ROW('Hygiene Data'!H137))="","",OFFSET('Hygiene Data'!$H$11,0,10*ROW('Hygiene Data'!H137)))</f>
        <v/>
      </c>
      <c r="EB143" s="379" t="str">
        <f ca="1">+IF(OFFSET('Hygiene Data'!$H$12,0,10*ROW('Hygiene Data'!H137))="","",OFFSET('Hygiene Data'!$H$12,0,10*ROW('Hygiene Data'!H137)))</f>
        <v/>
      </c>
      <c r="EC143" s="379" t="str">
        <f ca="1">+IF(OFFSET('Hygiene Data'!$H$13,0,10*ROW('Hygiene Data'!H137))="","",OFFSET('Hygiene Data'!$H$13,0,10*ROW('Hygiene Data'!H137)))</f>
        <v/>
      </c>
      <c r="ED143" s="379" t="str">
        <f ca="1">+IF(OFFSET('Hygiene Data'!$I$11,0,10*ROW('Hygiene Data'!I137))="","",OFFSET('Hygiene Data'!$I$11,0,10*ROW('Hygiene Data'!I137)))</f>
        <v/>
      </c>
      <c r="EE143" s="379" t="str">
        <f ca="1">+IF(OFFSET('Hygiene Data'!$I$12,0,10*ROW('Hygiene Data'!I137))="","",OFFSET('Hygiene Data'!$I$12,0,10*ROW('Hygiene Data'!I137)))</f>
        <v/>
      </c>
      <c r="EF143" s="379" t="str">
        <f ca="1">+IF(OFFSET('Hygiene Data'!$I$13,0,10*ROW('Hygiene Data'!I137))="","",OFFSET('Hygiene Data'!$I$13,0,10*ROW('Hygiene Data'!I137)))</f>
        <v/>
      </c>
    </row>
    <row r="144" spans="1:136" x14ac:dyDescent="0.25">
      <c r="A144" s="488" t="str">
        <f ca="1">+IF(OFFSET('Water Data'!$B$2,0,10*ROW('Water Data'!E138))="","",OFFSET('Water Data'!$B$2,0,10*ROW('Water Data'!E138)))</f>
        <v/>
      </c>
      <c r="B144" s="48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5" t="str">
        <f t="shared" ca="1" si="2"/>
        <v/>
      </c>
      <c r="D144" s="51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9" t="str">
        <f ca="1">+IF(OFFSET('Water Data'!$D$27,0,10*ROW('Water Data'!D138))="","",OFFSET('Water Data'!$D$27,0,10*ROW('Water Data'!D138)))</f>
        <v/>
      </c>
      <c r="BT144" s="379" t="str">
        <f ca="1">+IF(OFFSET('Water Data'!$D$28,0,10*ROW('Water Data'!D138))="","",OFFSET('Water Data'!$D$28,0,10*ROW('Water Data'!D138)))</f>
        <v/>
      </c>
      <c r="BU144" s="379" t="str">
        <f ca="1">+IF(OFFSET('Water Data'!$D$29,0,10*ROW('Water Data'!D138))="","",OFFSET('Water Data'!$D$29,0,10*ROW('Water Data'!D138)))</f>
        <v/>
      </c>
      <c r="BV144" s="379" t="str">
        <f ca="1">+IF(OFFSET('Water Data'!$E$27,0,10*ROW('Water Data'!E138))="","",OFFSET('Water Data'!$E$27,0,10*ROW('Water Data'!E138)))</f>
        <v/>
      </c>
      <c r="BW144" s="379" t="str">
        <f ca="1">+IF(OFFSET('Water Data'!$E$28,0,10*ROW('Water Data'!E138))="","",OFFSET('Water Data'!$E$28,0,10*ROW('Water Data'!E138)))</f>
        <v/>
      </c>
      <c r="BX144" s="379" t="str">
        <f ca="1">+IF(OFFSET('Water Data'!$E$29,0,10*ROW('Water Data'!E138))="","",OFFSET('Water Data'!$E$29,0,10*ROW('Water Data'!E138)))</f>
        <v/>
      </c>
      <c r="BY144" s="379" t="str">
        <f ca="1">+IF(OFFSET('Water Data'!$F$27,0,10*ROW('Water Data'!F138))="","",OFFSET('Water Data'!$F$27,0,10*ROW('Water Data'!F138)))</f>
        <v/>
      </c>
      <c r="BZ144" s="379" t="str">
        <f ca="1">+IF(OFFSET('Water Data'!$F$28,0,10*ROW('Water Data'!F138))="","",OFFSET('Water Data'!$F$28,0,10*ROW('Water Data'!F138)))</f>
        <v/>
      </c>
      <c r="CA144" s="379" t="str">
        <f ca="1">+IF(OFFSET('Water Data'!$F$29,0,10*ROW('Water Data'!F138))="","",OFFSET('Water Data'!$F$29,0,10*ROW('Water Data'!F138)))</f>
        <v/>
      </c>
      <c r="CB144" s="379" t="str">
        <f ca="1">+IF(OFFSET('Water Data'!$G$27,0,10*ROW('Water Data'!G138))="","",OFFSET('Water Data'!$G$27,0,10*ROW('Water Data'!G138)))</f>
        <v/>
      </c>
      <c r="CC144" s="379" t="str">
        <f ca="1">+IF(OFFSET('Water Data'!$G$28,0,10*ROW('Water Data'!G138))="","",OFFSET('Water Data'!$G$28,0,10*ROW('Water Data'!G138)))</f>
        <v/>
      </c>
      <c r="CD144" s="379" t="str">
        <f ca="1">+IF(OFFSET('Water Data'!$G$29,0,10*ROW('Water Data'!G138))="","",OFFSET('Water Data'!$G$29,0,10*ROW('Water Data'!G138)))</f>
        <v/>
      </c>
      <c r="CE144" s="379" t="str">
        <f ca="1">+IF(OFFSET('Water Data'!$H$27,0,10*ROW('Water Data'!H138))="","",OFFSET('Water Data'!$H$27,0,10*ROW('Water Data'!H138)))</f>
        <v/>
      </c>
      <c r="CF144" s="379" t="str">
        <f ca="1">+IF(OFFSET('Water Data'!$H$28,0,10*ROW('Water Data'!H138))="","",OFFSET('Water Data'!$H$28,0,10*ROW('Water Data'!H138)))</f>
        <v/>
      </c>
      <c r="CG144" s="379" t="str">
        <f ca="1">+IF(OFFSET('Water Data'!$H$29,0,10*ROW('Water Data'!H138))="","",OFFSET('Water Data'!$H$29,0,10*ROW('Water Data'!H138)))</f>
        <v/>
      </c>
      <c r="CH144" s="379" t="str">
        <f ca="1">+IF(OFFSET('Water Data'!$I$27,0,10*ROW('Water Data'!I138))="","",OFFSET('Water Data'!$I$27,0,10*ROW('Water Data'!I138)))</f>
        <v/>
      </c>
      <c r="CI144" s="379" t="str">
        <f ca="1">+IF(OFFSET('Water Data'!$I$28,0,10*ROW('Water Data'!I138))="","",OFFSET('Water Data'!$I$28,0,10*ROW('Water Data'!I138)))</f>
        <v/>
      </c>
      <c r="CJ144" s="379" t="str">
        <f ca="1">+IF(OFFSET('Water Data'!$I$29,0,10*ROW('Water Data'!I138))="","",OFFSET('Water Data'!$I$29,0,10*ROW('Water Data'!I138)))</f>
        <v/>
      </c>
      <c r="CK144" s="379" t="str">
        <f ca="1">+IF(OFFSET('Sanitation Data'!$D$28,0,10*ROW('Sanitation Data'!D138))="","",OFFSET('Sanitation Data'!$D$28,0,10*ROW('Sanitation Data'!D138)))</f>
        <v/>
      </c>
      <c r="CL144" s="379" t="str">
        <f ca="1">+IF(OFFSET('Sanitation Data'!$D$29,0,10*ROW('Sanitation Data'!D138))="","",OFFSET('Sanitation Data'!$D$29,0,10*ROW('Sanitation Data'!D138)))</f>
        <v/>
      </c>
      <c r="CM144" s="379" t="str">
        <f ca="1">+IF(OFFSET('Sanitation Data'!$D$30,0,10*ROW('Sanitation Data'!D138))="","",OFFSET('Sanitation Data'!$D$30,0,10*ROW('Sanitation Data'!D138)))</f>
        <v/>
      </c>
      <c r="CN144" s="379" t="str">
        <f ca="1">+IF(OFFSET('Sanitation Data'!$D$31,0,10*ROW('Sanitation Data'!D138))="","",OFFSET('Sanitation Data'!$D$31,0,10*ROW('Sanitation Data'!D138)))</f>
        <v/>
      </c>
      <c r="CO144" s="379" t="str">
        <f ca="1">+IF(OFFSET('Sanitation Data'!$D$32,0,10*ROW('Sanitation Data'!D138))="","",OFFSET('Sanitation Data'!$D$32,0,10*ROW('Sanitation Data'!D138)))</f>
        <v/>
      </c>
      <c r="CP144" s="379" t="str">
        <f ca="1">+IF(OFFSET('Sanitation Data'!$E$28,0,10*ROW('Sanitation Data'!E138))="","",OFFSET('Sanitation Data'!$E$28,0,10*ROW('Sanitation Data'!E138)))</f>
        <v/>
      </c>
      <c r="CQ144" s="379" t="str">
        <f ca="1">+IF(OFFSET('Sanitation Data'!$E$29,0,10*ROW('Sanitation Data'!E138))="","",OFFSET('Sanitation Data'!$E$29,0,10*ROW('Sanitation Data'!E138)))</f>
        <v/>
      </c>
      <c r="CR144" s="379" t="str">
        <f ca="1">+IF(OFFSET('Sanitation Data'!$E$30,0,10*ROW('Sanitation Data'!E138))="","",OFFSET('Sanitation Data'!$E$30,0,10*ROW('Sanitation Data'!E138)))</f>
        <v/>
      </c>
      <c r="CS144" s="379" t="str">
        <f ca="1">+IF(OFFSET('Sanitation Data'!$E$31,0,10*ROW('Sanitation Data'!E138))="","",OFFSET('Sanitation Data'!$E$31,0,10*ROW('Sanitation Data'!E138)))</f>
        <v/>
      </c>
      <c r="CT144" s="379" t="str">
        <f ca="1">+IF(OFFSET('Sanitation Data'!$E$32,0,10*ROW('Sanitation Data'!E138))="","",OFFSET('Sanitation Data'!$E$32,0,10*ROW('Sanitation Data'!E138)))</f>
        <v/>
      </c>
      <c r="CU144" s="379" t="str">
        <f ca="1">+IF(OFFSET('Sanitation Data'!$F$28,0,10*ROW('Sanitation Data'!F138))="","",OFFSET('Sanitation Data'!$F$28,0,10*ROW('Sanitation Data'!F138)))</f>
        <v/>
      </c>
      <c r="CV144" s="379" t="str">
        <f ca="1">+IF(OFFSET('Sanitation Data'!$F$29,0,10*ROW('Sanitation Data'!F138))="","",OFFSET('Sanitation Data'!$F$29,0,10*ROW('Sanitation Data'!F138)))</f>
        <v/>
      </c>
      <c r="CW144" s="379" t="str">
        <f ca="1">+IF(OFFSET('Sanitation Data'!$F$30,0,10*ROW('Sanitation Data'!F138))="","",OFFSET('Sanitation Data'!$F$30,0,10*ROW('Sanitation Data'!F138)))</f>
        <v/>
      </c>
      <c r="CX144" s="379" t="str">
        <f ca="1">+IF(OFFSET('Sanitation Data'!$F$31,0,10*ROW('Sanitation Data'!F138))="","",OFFSET('Sanitation Data'!$F$31,0,10*ROW('Sanitation Data'!F138)))</f>
        <v/>
      </c>
      <c r="CY144" s="379" t="str">
        <f ca="1">+IF(OFFSET('Sanitation Data'!$F$32,0,10*ROW('Sanitation Data'!F138))="","",OFFSET('Sanitation Data'!$F$32,0,10*ROW('Sanitation Data'!F138)))</f>
        <v/>
      </c>
      <c r="CZ144" s="379" t="str">
        <f ca="1">+IF(OFFSET('Sanitation Data'!$G$28,0,10*ROW('Sanitation Data'!G138))="","",OFFSET('Sanitation Data'!$G$28,0,10*ROW('Sanitation Data'!G138)))</f>
        <v/>
      </c>
      <c r="DA144" s="379" t="str">
        <f ca="1">+IF(OFFSET('Sanitation Data'!$G$29,0,10*ROW('Sanitation Data'!G138))="","",OFFSET('Sanitation Data'!$G$29,0,10*ROW('Sanitation Data'!G138)))</f>
        <v/>
      </c>
      <c r="DB144" s="379" t="str">
        <f ca="1">+IF(OFFSET('Sanitation Data'!$G$30,0,10*ROW('Sanitation Data'!G138))="","",OFFSET('Sanitation Data'!$G$30,0,10*ROW('Sanitation Data'!G138)))</f>
        <v/>
      </c>
      <c r="DC144" s="379" t="str">
        <f ca="1">+IF(OFFSET('Sanitation Data'!$G$31,0,10*ROW('Sanitation Data'!G138))="","",OFFSET('Sanitation Data'!$G$31,0,10*ROW('Sanitation Data'!G138)))</f>
        <v/>
      </c>
      <c r="DD144" s="379" t="str">
        <f ca="1">+IF(OFFSET('Sanitation Data'!$G$32,0,10*ROW('Sanitation Data'!G138))="","",OFFSET('Sanitation Data'!$G$32,0,10*ROW('Sanitation Data'!G138)))</f>
        <v/>
      </c>
      <c r="DE144" s="379" t="str">
        <f ca="1">+IF(OFFSET('Sanitation Data'!$H$28,0,10*ROW('Sanitation Data'!H138))="","",OFFSET('Sanitation Data'!$H$28,0,10*ROW('Sanitation Data'!H138)))</f>
        <v/>
      </c>
      <c r="DF144" s="379" t="str">
        <f ca="1">+IF(OFFSET('Sanitation Data'!$H$29,0,10*ROW('Sanitation Data'!H138))="","",OFFSET('Sanitation Data'!$H$29,0,10*ROW('Sanitation Data'!H138)))</f>
        <v/>
      </c>
      <c r="DG144" s="379" t="str">
        <f ca="1">+IF(OFFSET('Sanitation Data'!$H$30,0,10*ROW('Sanitation Data'!H138))="","",OFFSET('Sanitation Data'!$H$30,0,10*ROW('Sanitation Data'!H138)))</f>
        <v/>
      </c>
      <c r="DH144" s="379" t="str">
        <f ca="1">+IF(OFFSET('Sanitation Data'!$H$31,0,10*ROW('Sanitation Data'!H138))="","",OFFSET('Sanitation Data'!$H$31,0,10*ROW('Sanitation Data'!H138)))</f>
        <v/>
      </c>
      <c r="DI144" s="379" t="str">
        <f ca="1">+IF(OFFSET('Sanitation Data'!$H$32,0,10*ROW('Sanitation Data'!H138))="","",OFFSET('Sanitation Data'!$H$32,0,10*ROW('Sanitation Data'!H138)))</f>
        <v/>
      </c>
      <c r="DJ144" s="379" t="str">
        <f ca="1">+IF(OFFSET('Sanitation Data'!$I$28,0,10*ROW('Sanitation Data'!I138))="","",OFFSET('Sanitation Data'!$I$28,0,10*ROW('Sanitation Data'!I138)))</f>
        <v/>
      </c>
      <c r="DK144" s="379" t="str">
        <f ca="1">+IF(OFFSET('Sanitation Data'!$I$29,0,10*ROW('Sanitation Data'!I138))="","",OFFSET('Sanitation Data'!$I$29,0,10*ROW('Sanitation Data'!I138)))</f>
        <v/>
      </c>
      <c r="DL144" s="379" t="str">
        <f ca="1">+IF(OFFSET('Sanitation Data'!$I$30,0,10*ROW('Sanitation Data'!I138))="","",OFFSET('Sanitation Data'!$I$30,0,10*ROW('Sanitation Data'!I138)))</f>
        <v/>
      </c>
      <c r="DM144" s="379" t="str">
        <f ca="1">+IF(OFFSET('Sanitation Data'!$I$31,0,10*ROW('Sanitation Data'!I138))="","",OFFSET('Sanitation Data'!$I$31,0,10*ROW('Sanitation Data'!I138)))</f>
        <v/>
      </c>
      <c r="DN144" s="379" t="str">
        <f ca="1">+IF(OFFSET('Sanitation Data'!$I$32,0,10*ROW('Sanitation Data'!I138))="","",OFFSET('Sanitation Data'!$I$32,0,10*ROW('Sanitation Data'!I138)))</f>
        <v/>
      </c>
      <c r="DO144" s="379" t="str">
        <f ca="1">+IF(OFFSET('Hygiene Data'!$D$11,0,10*ROW('Hygiene Data'!D138))="","",OFFSET('Hygiene Data'!$D$11,0,10*ROW('Hygiene Data'!D138)))</f>
        <v/>
      </c>
      <c r="DP144" s="379" t="str">
        <f ca="1">+IF(OFFSET('Hygiene Data'!$D$12,0,10*ROW('Hygiene Data'!D138))="","",OFFSET('Hygiene Data'!$D$12,0,10*ROW('Hygiene Data'!D138)))</f>
        <v/>
      </c>
      <c r="DQ144" s="379" t="str">
        <f ca="1">+IF(OFFSET('Hygiene Data'!$D$13,0,10*ROW('Hygiene Data'!D138))="","",OFFSET('Hygiene Data'!$D$13,0,10*ROW('Hygiene Data'!D138)))</f>
        <v/>
      </c>
      <c r="DR144" s="379" t="str">
        <f ca="1">+IF(OFFSET('Hygiene Data'!$E$11,0,10*ROW('Hygiene Data'!E138))="","",OFFSET('Hygiene Data'!$E$11,0,10*ROW('Hygiene Data'!E138)))</f>
        <v/>
      </c>
      <c r="DS144" s="379" t="str">
        <f ca="1">+IF(OFFSET('Hygiene Data'!$E$12,0,10*ROW('Hygiene Data'!E138))="","",OFFSET('Hygiene Data'!$E$12,0,10*ROW('Hygiene Data'!E138)))</f>
        <v/>
      </c>
      <c r="DT144" s="379" t="str">
        <f ca="1">+IF(OFFSET('Hygiene Data'!$E$13,0,10*ROW('Hygiene Data'!E138))="","",OFFSET('Hygiene Data'!$E$13,0,10*ROW('Hygiene Data'!E138)))</f>
        <v/>
      </c>
      <c r="DU144" s="379" t="str">
        <f ca="1">+IF(OFFSET('Hygiene Data'!$F$11,0,10*ROW('Hygiene Data'!F138))="","",OFFSET('Hygiene Data'!$F$11,0,10*ROW('Hygiene Data'!F138)))</f>
        <v/>
      </c>
      <c r="DV144" s="379" t="str">
        <f ca="1">+IF(OFFSET('Hygiene Data'!$F$12,0,10*ROW('Hygiene Data'!F138))="","",OFFSET('Hygiene Data'!$F$12,0,10*ROW('Hygiene Data'!F138)))</f>
        <v/>
      </c>
      <c r="DW144" s="379" t="str">
        <f ca="1">+IF(OFFSET('Hygiene Data'!$F$13,0,10*ROW('Hygiene Data'!F138))="","",OFFSET('Hygiene Data'!$F$13,0,10*ROW('Hygiene Data'!F138)))</f>
        <v/>
      </c>
      <c r="DX144" s="379" t="str">
        <f ca="1">+IF(OFFSET('Hygiene Data'!$G$11,0,10*ROW('Hygiene Data'!G138))="","",OFFSET('Hygiene Data'!$G$11,0,10*ROW('Hygiene Data'!G138)))</f>
        <v/>
      </c>
      <c r="DY144" s="379" t="str">
        <f ca="1">+IF(OFFSET('Hygiene Data'!$G$12,0,10*ROW('Hygiene Data'!G138))="","",OFFSET('Hygiene Data'!$G$12,0,10*ROW('Hygiene Data'!G138)))</f>
        <v/>
      </c>
      <c r="DZ144" s="379" t="str">
        <f ca="1">+IF(OFFSET('Hygiene Data'!$G$13,0,10*ROW('Hygiene Data'!G138))="","",OFFSET('Hygiene Data'!$G$13,0,10*ROW('Hygiene Data'!G138)))</f>
        <v/>
      </c>
      <c r="EA144" s="379" t="str">
        <f ca="1">+IF(OFFSET('Hygiene Data'!$H$11,0,10*ROW('Hygiene Data'!H138))="","",OFFSET('Hygiene Data'!$H$11,0,10*ROW('Hygiene Data'!H138)))</f>
        <v/>
      </c>
      <c r="EB144" s="379" t="str">
        <f ca="1">+IF(OFFSET('Hygiene Data'!$H$12,0,10*ROW('Hygiene Data'!H138))="","",OFFSET('Hygiene Data'!$H$12,0,10*ROW('Hygiene Data'!H138)))</f>
        <v/>
      </c>
      <c r="EC144" s="379" t="str">
        <f ca="1">+IF(OFFSET('Hygiene Data'!$H$13,0,10*ROW('Hygiene Data'!H138))="","",OFFSET('Hygiene Data'!$H$13,0,10*ROW('Hygiene Data'!H138)))</f>
        <v/>
      </c>
      <c r="ED144" s="379" t="str">
        <f ca="1">+IF(OFFSET('Hygiene Data'!$I$11,0,10*ROW('Hygiene Data'!I138))="","",OFFSET('Hygiene Data'!$I$11,0,10*ROW('Hygiene Data'!I138)))</f>
        <v/>
      </c>
      <c r="EE144" s="379" t="str">
        <f ca="1">+IF(OFFSET('Hygiene Data'!$I$12,0,10*ROW('Hygiene Data'!I138))="","",OFFSET('Hygiene Data'!$I$12,0,10*ROW('Hygiene Data'!I138)))</f>
        <v/>
      </c>
      <c r="EF144" s="379" t="str">
        <f ca="1">+IF(OFFSET('Hygiene Data'!$I$13,0,10*ROW('Hygiene Data'!I138))="","",OFFSET('Hygiene Data'!$I$13,0,10*ROW('Hygiene Data'!I138)))</f>
        <v/>
      </c>
    </row>
    <row r="145" spans="1:136" x14ac:dyDescent="0.25">
      <c r="A145" s="488" t="str">
        <f ca="1">+IF(OFFSET('Water Data'!$B$2,0,10*ROW('Water Data'!E139))="","",OFFSET('Water Data'!$B$2,0,10*ROW('Water Data'!E139)))</f>
        <v/>
      </c>
      <c r="B145" s="48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5" t="str">
        <f t="shared" ca="1" si="2"/>
        <v/>
      </c>
      <c r="D145" s="51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9" t="str">
        <f ca="1">+IF(OFFSET('Water Data'!$D$27,0,10*ROW('Water Data'!D139))="","",OFFSET('Water Data'!$D$27,0,10*ROW('Water Data'!D139)))</f>
        <v/>
      </c>
      <c r="BT145" s="379" t="str">
        <f ca="1">+IF(OFFSET('Water Data'!$D$28,0,10*ROW('Water Data'!D139))="","",OFFSET('Water Data'!$D$28,0,10*ROW('Water Data'!D139)))</f>
        <v/>
      </c>
      <c r="BU145" s="379" t="str">
        <f ca="1">+IF(OFFSET('Water Data'!$D$29,0,10*ROW('Water Data'!D139))="","",OFFSET('Water Data'!$D$29,0,10*ROW('Water Data'!D139)))</f>
        <v/>
      </c>
      <c r="BV145" s="379" t="str">
        <f ca="1">+IF(OFFSET('Water Data'!$E$27,0,10*ROW('Water Data'!E139))="","",OFFSET('Water Data'!$E$27,0,10*ROW('Water Data'!E139)))</f>
        <v/>
      </c>
      <c r="BW145" s="379" t="str">
        <f ca="1">+IF(OFFSET('Water Data'!$E$28,0,10*ROW('Water Data'!E139))="","",OFFSET('Water Data'!$E$28,0,10*ROW('Water Data'!E139)))</f>
        <v/>
      </c>
      <c r="BX145" s="379" t="str">
        <f ca="1">+IF(OFFSET('Water Data'!$E$29,0,10*ROW('Water Data'!E139))="","",OFFSET('Water Data'!$E$29,0,10*ROW('Water Data'!E139)))</f>
        <v/>
      </c>
      <c r="BY145" s="379" t="str">
        <f ca="1">+IF(OFFSET('Water Data'!$F$27,0,10*ROW('Water Data'!F139))="","",OFFSET('Water Data'!$F$27,0,10*ROW('Water Data'!F139)))</f>
        <v/>
      </c>
      <c r="BZ145" s="379" t="str">
        <f ca="1">+IF(OFFSET('Water Data'!$F$28,0,10*ROW('Water Data'!F139))="","",OFFSET('Water Data'!$F$28,0,10*ROW('Water Data'!F139)))</f>
        <v/>
      </c>
      <c r="CA145" s="379" t="str">
        <f ca="1">+IF(OFFSET('Water Data'!$F$29,0,10*ROW('Water Data'!F139))="","",OFFSET('Water Data'!$F$29,0,10*ROW('Water Data'!F139)))</f>
        <v/>
      </c>
      <c r="CB145" s="379" t="str">
        <f ca="1">+IF(OFFSET('Water Data'!$G$27,0,10*ROW('Water Data'!G139))="","",OFFSET('Water Data'!$G$27,0,10*ROW('Water Data'!G139)))</f>
        <v/>
      </c>
      <c r="CC145" s="379" t="str">
        <f ca="1">+IF(OFFSET('Water Data'!$G$28,0,10*ROW('Water Data'!G139))="","",OFFSET('Water Data'!$G$28,0,10*ROW('Water Data'!G139)))</f>
        <v/>
      </c>
      <c r="CD145" s="379" t="str">
        <f ca="1">+IF(OFFSET('Water Data'!$G$29,0,10*ROW('Water Data'!G139))="","",OFFSET('Water Data'!$G$29,0,10*ROW('Water Data'!G139)))</f>
        <v/>
      </c>
      <c r="CE145" s="379" t="str">
        <f ca="1">+IF(OFFSET('Water Data'!$H$27,0,10*ROW('Water Data'!H139))="","",OFFSET('Water Data'!$H$27,0,10*ROW('Water Data'!H139)))</f>
        <v/>
      </c>
      <c r="CF145" s="379" t="str">
        <f ca="1">+IF(OFFSET('Water Data'!$H$28,0,10*ROW('Water Data'!H139))="","",OFFSET('Water Data'!$H$28,0,10*ROW('Water Data'!H139)))</f>
        <v/>
      </c>
      <c r="CG145" s="379" t="str">
        <f ca="1">+IF(OFFSET('Water Data'!$H$29,0,10*ROW('Water Data'!H139))="","",OFFSET('Water Data'!$H$29,0,10*ROW('Water Data'!H139)))</f>
        <v/>
      </c>
      <c r="CH145" s="379" t="str">
        <f ca="1">+IF(OFFSET('Water Data'!$I$27,0,10*ROW('Water Data'!I139))="","",OFFSET('Water Data'!$I$27,0,10*ROW('Water Data'!I139)))</f>
        <v/>
      </c>
      <c r="CI145" s="379" t="str">
        <f ca="1">+IF(OFFSET('Water Data'!$I$28,0,10*ROW('Water Data'!I139))="","",OFFSET('Water Data'!$I$28,0,10*ROW('Water Data'!I139)))</f>
        <v/>
      </c>
      <c r="CJ145" s="379" t="str">
        <f ca="1">+IF(OFFSET('Water Data'!$I$29,0,10*ROW('Water Data'!I139))="","",OFFSET('Water Data'!$I$29,0,10*ROW('Water Data'!I139)))</f>
        <v/>
      </c>
      <c r="CK145" s="379" t="str">
        <f ca="1">+IF(OFFSET('Sanitation Data'!$D$28,0,10*ROW('Sanitation Data'!D139))="","",OFFSET('Sanitation Data'!$D$28,0,10*ROW('Sanitation Data'!D139)))</f>
        <v/>
      </c>
      <c r="CL145" s="379" t="str">
        <f ca="1">+IF(OFFSET('Sanitation Data'!$D$29,0,10*ROW('Sanitation Data'!D139))="","",OFFSET('Sanitation Data'!$D$29,0,10*ROW('Sanitation Data'!D139)))</f>
        <v/>
      </c>
      <c r="CM145" s="379" t="str">
        <f ca="1">+IF(OFFSET('Sanitation Data'!$D$30,0,10*ROW('Sanitation Data'!D139))="","",OFFSET('Sanitation Data'!$D$30,0,10*ROW('Sanitation Data'!D139)))</f>
        <v/>
      </c>
      <c r="CN145" s="379" t="str">
        <f ca="1">+IF(OFFSET('Sanitation Data'!$D$31,0,10*ROW('Sanitation Data'!D139))="","",OFFSET('Sanitation Data'!$D$31,0,10*ROW('Sanitation Data'!D139)))</f>
        <v/>
      </c>
      <c r="CO145" s="379" t="str">
        <f ca="1">+IF(OFFSET('Sanitation Data'!$D$32,0,10*ROW('Sanitation Data'!D139))="","",OFFSET('Sanitation Data'!$D$32,0,10*ROW('Sanitation Data'!D139)))</f>
        <v/>
      </c>
      <c r="CP145" s="379" t="str">
        <f ca="1">+IF(OFFSET('Sanitation Data'!$E$28,0,10*ROW('Sanitation Data'!E139))="","",OFFSET('Sanitation Data'!$E$28,0,10*ROW('Sanitation Data'!E139)))</f>
        <v/>
      </c>
      <c r="CQ145" s="379" t="str">
        <f ca="1">+IF(OFFSET('Sanitation Data'!$E$29,0,10*ROW('Sanitation Data'!E139))="","",OFFSET('Sanitation Data'!$E$29,0,10*ROW('Sanitation Data'!E139)))</f>
        <v/>
      </c>
      <c r="CR145" s="379" t="str">
        <f ca="1">+IF(OFFSET('Sanitation Data'!$E$30,0,10*ROW('Sanitation Data'!E139))="","",OFFSET('Sanitation Data'!$E$30,0,10*ROW('Sanitation Data'!E139)))</f>
        <v/>
      </c>
      <c r="CS145" s="379" t="str">
        <f ca="1">+IF(OFFSET('Sanitation Data'!$E$31,0,10*ROW('Sanitation Data'!E139))="","",OFFSET('Sanitation Data'!$E$31,0,10*ROW('Sanitation Data'!E139)))</f>
        <v/>
      </c>
      <c r="CT145" s="379" t="str">
        <f ca="1">+IF(OFFSET('Sanitation Data'!$E$32,0,10*ROW('Sanitation Data'!E139))="","",OFFSET('Sanitation Data'!$E$32,0,10*ROW('Sanitation Data'!E139)))</f>
        <v/>
      </c>
      <c r="CU145" s="379" t="str">
        <f ca="1">+IF(OFFSET('Sanitation Data'!$F$28,0,10*ROW('Sanitation Data'!F139))="","",OFFSET('Sanitation Data'!$F$28,0,10*ROW('Sanitation Data'!F139)))</f>
        <v/>
      </c>
      <c r="CV145" s="379" t="str">
        <f ca="1">+IF(OFFSET('Sanitation Data'!$F$29,0,10*ROW('Sanitation Data'!F139))="","",OFFSET('Sanitation Data'!$F$29,0,10*ROW('Sanitation Data'!F139)))</f>
        <v/>
      </c>
      <c r="CW145" s="379" t="str">
        <f ca="1">+IF(OFFSET('Sanitation Data'!$F$30,0,10*ROW('Sanitation Data'!F139))="","",OFFSET('Sanitation Data'!$F$30,0,10*ROW('Sanitation Data'!F139)))</f>
        <v/>
      </c>
      <c r="CX145" s="379" t="str">
        <f ca="1">+IF(OFFSET('Sanitation Data'!$F$31,0,10*ROW('Sanitation Data'!F139))="","",OFFSET('Sanitation Data'!$F$31,0,10*ROW('Sanitation Data'!F139)))</f>
        <v/>
      </c>
      <c r="CY145" s="379" t="str">
        <f ca="1">+IF(OFFSET('Sanitation Data'!$F$32,0,10*ROW('Sanitation Data'!F139))="","",OFFSET('Sanitation Data'!$F$32,0,10*ROW('Sanitation Data'!F139)))</f>
        <v/>
      </c>
      <c r="CZ145" s="379" t="str">
        <f ca="1">+IF(OFFSET('Sanitation Data'!$G$28,0,10*ROW('Sanitation Data'!G139))="","",OFFSET('Sanitation Data'!$G$28,0,10*ROW('Sanitation Data'!G139)))</f>
        <v/>
      </c>
      <c r="DA145" s="379" t="str">
        <f ca="1">+IF(OFFSET('Sanitation Data'!$G$29,0,10*ROW('Sanitation Data'!G139))="","",OFFSET('Sanitation Data'!$G$29,0,10*ROW('Sanitation Data'!G139)))</f>
        <v/>
      </c>
      <c r="DB145" s="379" t="str">
        <f ca="1">+IF(OFFSET('Sanitation Data'!$G$30,0,10*ROW('Sanitation Data'!G139))="","",OFFSET('Sanitation Data'!$G$30,0,10*ROW('Sanitation Data'!G139)))</f>
        <v/>
      </c>
      <c r="DC145" s="379" t="str">
        <f ca="1">+IF(OFFSET('Sanitation Data'!$G$31,0,10*ROW('Sanitation Data'!G139))="","",OFFSET('Sanitation Data'!$G$31,0,10*ROW('Sanitation Data'!G139)))</f>
        <v/>
      </c>
      <c r="DD145" s="379" t="str">
        <f ca="1">+IF(OFFSET('Sanitation Data'!$G$32,0,10*ROW('Sanitation Data'!G139))="","",OFFSET('Sanitation Data'!$G$32,0,10*ROW('Sanitation Data'!G139)))</f>
        <v/>
      </c>
      <c r="DE145" s="379" t="str">
        <f ca="1">+IF(OFFSET('Sanitation Data'!$H$28,0,10*ROW('Sanitation Data'!H139))="","",OFFSET('Sanitation Data'!$H$28,0,10*ROW('Sanitation Data'!H139)))</f>
        <v/>
      </c>
      <c r="DF145" s="379" t="str">
        <f ca="1">+IF(OFFSET('Sanitation Data'!$H$29,0,10*ROW('Sanitation Data'!H139))="","",OFFSET('Sanitation Data'!$H$29,0,10*ROW('Sanitation Data'!H139)))</f>
        <v/>
      </c>
      <c r="DG145" s="379" t="str">
        <f ca="1">+IF(OFFSET('Sanitation Data'!$H$30,0,10*ROW('Sanitation Data'!H139))="","",OFFSET('Sanitation Data'!$H$30,0,10*ROW('Sanitation Data'!H139)))</f>
        <v/>
      </c>
      <c r="DH145" s="379" t="str">
        <f ca="1">+IF(OFFSET('Sanitation Data'!$H$31,0,10*ROW('Sanitation Data'!H139))="","",OFFSET('Sanitation Data'!$H$31,0,10*ROW('Sanitation Data'!H139)))</f>
        <v/>
      </c>
      <c r="DI145" s="379" t="str">
        <f ca="1">+IF(OFFSET('Sanitation Data'!$H$32,0,10*ROW('Sanitation Data'!H139))="","",OFFSET('Sanitation Data'!$H$32,0,10*ROW('Sanitation Data'!H139)))</f>
        <v/>
      </c>
      <c r="DJ145" s="379" t="str">
        <f ca="1">+IF(OFFSET('Sanitation Data'!$I$28,0,10*ROW('Sanitation Data'!I139))="","",OFFSET('Sanitation Data'!$I$28,0,10*ROW('Sanitation Data'!I139)))</f>
        <v/>
      </c>
      <c r="DK145" s="379" t="str">
        <f ca="1">+IF(OFFSET('Sanitation Data'!$I$29,0,10*ROW('Sanitation Data'!I139))="","",OFFSET('Sanitation Data'!$I$29,0,10*ROW('Sanitation Data'!I139)))</f>
        <v/>
      </c>
      <c r="DL145" s="379" t="str">
        <f ca="1">+IF(OFFSET('Sanitation Data'!$I$30,0,10*ROW('Sanitation Data'!I139))="","",OFFSET('Sanitation Data'!$I$30,0,10*ROW('Sanitation Data'!I139)))</f>
        <v/>
      </c>
      <c r="DM145" s="379" t="str">
        <f ca="1">+IF(OFFSET('Sanitation Data'!$I$31,0,10*ROW('Sanitation Data'!I139))="","",OFFSET('Sanitation Data'!$I$31,0,10*ROW('Sanitation Data'!I139)))</f>
        <v/>
      </c>
      <c r="DN145" s="379" t="str">
        <f ca="1">+IF(OFFSET('Sanitation Data'!$I$32,0,10*ROW('Sanitation Data'!I139))="","",OFFSET('Sanitation Data'!$I$32,0,10*ROW('Sanitation Data'!I139)))</f>
        <v/>
      </c>
      <c r="DO145" s="379" t="str">
        <f ca="1">+IF(OFFSET('Hygiene Data'!$D$11,0,10*ROW('Hygiene Data'!D139))="","",OFFSET('Hygiene Data'!$D$11,0,10*ROW('Hygiene Data'!D139)))</f>
        <v/>
      </c>
      <c r="DP145" s="379" t="str">
        <f ca="1">+IF(OFFSET('Hygiene Data'!$D$12,0,10*ROW('Hygiene Data'!D139))="","",OFFSET('Hygiene Data'!$D$12,0,10*ROW('Hygiene Data'!D139)))</f>
        <v/>
      </c>
      <c r="DQ145" s="379" t="str">
        <f ca="1">+IF(OFFSET('Hygiene Data'!$D$13,0,10*ROW('Hygiene Data'!D139))="","",OFFSET('Hygiene Data'!$D$13,0,10*ROW('Hygiene Data'!D139)))</f>
        <v/>
      </c>
      <c r="DR145" s="379" t="str">
        <f ca="1">+IF(OFFSET('Hygiene Data'!$E$11,0,10*ROW('Hygiene Data'!E139))="","",OFFSET('Hygiene Data'!$E$11,0,10*ROW('Hygiene Data'!E139)))</f>
        <v/>
      </c>
      <c r="DS145" s="379" t="str">
        <f ca="1">+IF(OFFSET('Hygiene Data'!$E$12,0,10*ROW('Hygiene Data'!E139))="","",OFFSET('Hygiene Data'!$E$12,0,10*ROW('Hygiene Data'!E139)))</f>
        <v/>
      </c>
      <c r="DT145" s="379" t="str">
        <f ca="1">+IF(OFFSET('Hygiene Data'!$E$13,0,10*ROW('Hygiene Data'!E139))="","",OFFSET('Hygiene Data'!$E$13,0,10*ROW('Hygiene Data'!E139)))</f>
        <v/>
      </c>
      <c r="DU145" s="379" t="str">
        <f ca="1">+IF(OFFSET('Hygiene Data'!$F$11,0,10*ROW('Hygiene Data'!F139))="","",OFFSET('Hygiene Data'!$F$11,0,10*ROW('Hygiene Data'!F139)))</f>
        <v/>
      </c>
      <c r="DV145" s="379" t="str">
        <f ca="1">+IF(OFFSET('Hygiene Data'!$F$12,0,10*ROW('Hygiene Data'!F139))="","",OFFSET('Hygiene Data'!$F$12,0,10*ROW('Hygiene Data'!F139)))</f>
        <v/>
      </c>
      <c r="DW145" s="379" t="str">
        <f ca="1">+IF(OFFSET('Hygiene Data'!$F$13,0,10*ROW('Hygiene Data'!F139))="","",OFFSET('Hygiene Data'!$F$13,0,10*ROW('Hygiene Data'!F139)))</f>
        <v/>
      </c>
      <c r="DX145" s="379" t="str">
        <f ca="1">+IF(OFFSET('Hygiene Data'!$G$11,0,10*ROW('Hygiene Data'!G139))="","",OFFSET('Hygiene Data'!$G$11,0,10*ROW('Hygiene Data'!G139)))</f>
        <v/>
      </c>
      <c r="DY145" s="379" t="str">
        <f ca="1">+IF(OFFSET('Hygiene Data'!$G$12,0,10*ROW('Hygiene Data'!G139))="","",OFFSET('Hygiene Data'!$G$12,0,10*ROW('Hygiene Data'!G139)))</f>
        <v/>
      </c>
      <c r="DZ145" s="379" t="str">
        <f ca="1">+IF(OFFSET('Hygiene Data'!$G$13,0,10*ROW('Hygiene Data'!G139))="","",OFFSET('Hygiene Data'!$G$13,0,10*ROW('Hygiene Data'!G139)))</f>
        <v/>
      </c>
      <c r="EA145" s="379" t="str">
        <f ca="1">+IF(OFFSET('Hygiene Data'!$H$11,0,10*ROW('Hygiene Data'!H139))="","",OFFSET('Hygiene Data'!$H$11,0,10*ROW('Hygiene Data'!H139)))</f>
        <v/>
      </c>
      <c r="EB145" s="379" t="str">
        <f ca="1">+IF(OFFSET('Hygiene Data'!$H$12,0,10*ROW('Hygiene Data'!H139))="","",OFFSET('Hygiene Data'!$H$12,0,10*ROW('Hygiene Data'!H139)))</f>
        <v/>
      </c>
      <c r="EC145" s="379" t="str">
        <f ca="1">+IF(OFFSET('Hygiene Data'!$H$13,0,10*ROW('Hygiene Data'!H139))="","",OFFSET('Hygiene Data'!$H$13,0,10*ROW('Hygiene Data'!H139)))</f>
        <v/>
      </c>
      <c r="ED145" s="379" t="str">
        <f ca="1">+IF(OFFSET('Hygiene Data'!$I$11,0,10*ROW('Hygiene Data'!I139))="","",OFFSET('Hygiene Data'!$I$11,0,10*ROW('Hygiene Data'!I139)))</f>
        <v/>
      </c>
      <c r="EE145" s="379" t="str">
        <f ca="1">+IF(OFFSET('Hygiene Data'!$I$12,0,10*ROW('Hygiene Data'!I139))="","",OFFSET('Hygiene Data'!$I$12,0,10*ROW('Hygiene Data'!I139)))</f>
        <v/>
      </c>
      <c r="EF145" s="379" t="str">
        <f ca="1">+IF(OFFSET('Hygiene Data'!$I$13,0,10*ROW('Hygiene Data'!I139))="","",OFFSET('Hygiene Data'!$I$13,0,10*ROW('Hygiene Data'!I139)))</f>
        <v/>
      </c>
    </row>
    <row r="146" spans="1:136" x14ac:dyDescent="0.25">
      <c r="A146" s="488" t="str">
        <f ca="1">+IF(OFFSET('Water Data'!$B$2,0,10*ROW('Water Data'!E140))="","",OFFSET('Water Data'!$B$2,0,10*ROW('Water Data'!E140)))</f>
        <v/>
      </c>
      <c r="B146" s="48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5" t="str">
        <f t="shared" ca="1" si="2"/>
        <v/>
      </c>
      <c r="D146" s="51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9" t="str">
        <f ca="1">+IF(OFFSET('Water Data'!$D$27,0,10*ROW('Water Data'!D140))="","",OFFSET('Water Data'!$D$27,0,10*ROW('Water Data'!D140)))</f>
        <v/>
      </c>
      <c r="BT146" s="379" t="str">
        <f ca="1">+IF(OFFSET('Water Data'!$D$28,0,10*ROW('Water Data'!D140))="","",OFFSET('Water Data'!$D$28,0,10*ROW('Water Data'!D140)))</f>
        <v/>
      </c>
      <c r="BU146" s="379" t="str">
        <f ca="1">+IF(OFFSET('Water Data'!$D$29,0,10*ROW('Water Data'!D140))="","",OFFSET('Water Data'!$D$29,0,10*ROW('Water Data'!D140)))</f>
        <v/>
      </c>
      <c r="BV146" s="379" t="str">
        <f ca="1">+IF(OFFSET('Water Data'!$E$27,0,10*ROW('Water Data'!E140))="","",OFFSET('Water Data'!$E$27,0,10*ROW('Water Data'!E140)))</f>
        <v/>
      </c>
      <c r="BW146" s="379" t="str">
        <f ca="1">+IF(OFFSET('Water Data'!$E$28,0,10*ROW('Water Data'!E140))="","",OFFSET('Water Data'!$E$28,0,10*ROW('Water Data'!E140)))</f>
        <v/>
      </c>
      <c r="BX146" s="379" t="str">
        <f ca="1">+IF(OFFSET('Water Data'!$E$29,0,10*ROW('Water Data'!E140))="","",OFFSET('Water Data'!$E$29,0,10*ROW('Water Data'!E140)))</f>
        <v/>
      </c>
      <c r="BY146" s="379" t="str">
        <f ca="1">+IF(OFFSET('Water Data'!$F$27,0,10*ROW('Water Data'!F140))="","",OFFSET('Water Data'!$F$27,0,10*ROW('Water Data'!F140)))</f>
        <v/>
      </c>
      <c r="BZ146" s="379" t="str">
        <f ca="1">+IF(OFFSET('Water Data'!$F$28,0,10*ROW('Water Data'!F140))="","",OFFSET('Water Data'!$F$28,0,10*ROW('Water Data'!F140)))</f>
        <v/>
      </c>
      <c r="CA146" s="379" t="str">
        <f ca="1">+IF(OFFSET('Water Data'!$F$29,0,10*ROW('Water Data'!F140))="","",OFFSET('Water Data'!$F$29,0,10*ROW('Water Data'!F140)))</f>
        <v/>
      </c>
      <c r="CB146" s="379" t="str">
        <f ca="1">+IF(OFFSET('Water Data'!$G$27,0,10*ROW('Water Data'!G140))="","",OFFSET('Water Data'!$G$27,0,10*ROW('Water Data'!G140)))</f>
        <v/>
      </c>
      <c r="CC146" s="379" t="str">
        <f ca="1">+IF(OFFSET('Water Data'!$G$28,0,10*ROW('Water Data'!G140))="","",OFFSET('Water Data'!$G$28,0,10*ROW('Water Data'!G140)))</f>
        <v/>
      </c>
      <c r="CD146" s="379" t="str">
        <f ca="1">+IF(OFFSET('Water Data'!$G$29,0,10*ROW('Water Data'!G140))="","",OFFSET('Water Data'!$G$29,0,10*ROW('Water Data'!G140)))</f>
        <v/>
      </c>
      <c r="CE146" s="379" t="str">
        <f ca="1">+IF(OFFSET('Water Data'!$H$27,0,10*ROW('Water Data'!H140))="","",OFFSET('Water Data'!$H$27,0,10*ROW('Water Data'!H140)))</f>
        <v/>
      </c>
      <c r="CF146" s="379" t="str">
        <f ca="1">+IF(OFFSET('Water Data'!$H$28,0,10*ROW('Water Data'!H140))="","",OFFSET('Water Data'!$H$28,0,10*ROW('Water Data'!H140)))</f>
        <v/>
      </c>
      <c r="CG146" s="379" t="str">
        <f ca="1">+IF(OFFSET('Water Data'!$H$29,0,10*ROW('Water Data'!H140))="","",OFFSET('Water Data'!$H$29,0,10*ROW('Water Data'!H140)))</f>
        <v/>
      </c>
      <c r="CH146" s="379" t="str">
        <f ca="1">+IF(OFFSET('Water Data'!$I$27,0,10*ROW('Water Data'!I140))="","",OFFSET('Water Data'!$I$27,0,10*ROW('Water Data'!I140)))</f>
        <v/>
      </c>
      <c r="CI146" s="379" t="str">
        <f ca="1">+IF(OFFSET('Water Data'!$I$28,0,10*ROW('Water Data'!I140))="","",OFFSET('Water Data'!$I$28,0,10*ROW('Water Data'!I140)))</f>
        <v/>
      </c>
      <c r="CJ146" s="379" t="str">
        <f ca="1">+IF(OFFSET('Water Data'!$I$29,0,10*ROW('Water Data'!I140))="","",OFFSET('Water Data'!$I$29,0,10*ROW('Water Data'!I140)))</f>
        <v/>
      </c>
      <c r="CK146" s="379" t="str">
        <f ca="1">+IF(OFFSET('Sanitation Data'!$D$28,0,10*ROW('Sanitation Data'!D140))="","",OFFSET('Sanitation Data'!$D$28,0,10*ROW('Sanitation Data'!D140)))</f>
        <v/>
      </c>
      <c r="CL146" s="379" t="str">
        <f ca="1">+IF(OFFSET('Sanitation Data'!$D$29,0,10*ROW('Sanitation Data'!D140))="","",OFFSET('Sanitation Data'!$D$29,0,10*ROW('Sanitation Data'!D140)))</f>
        <v/>
      </c>
      <c r="CM146" s="379" t="str">
        <f ca="1">+IF(OFFSET('Sanitation Data'!$D$30,0,10*ROW('Sanitation Data'!D140))="","",OFFSET('Sanitation Data'!$D$30,0,10*ROW('Sanitation Data'!D140)))</f>
        <v/>
      </c>
      <c r="CN146" s="379" t="str">
        <f ca="1">+IF(OFFSET('Sanitation Data'!$D$31,0,10*ROW('Sanitation Data'!D140))="","",OFFSET('Sanitation Data'!$D$31,0,10*ROW('Sanitation Data'!D140)))</f>
        <v/>
      </c>
      <c r="CO146" s="379" t="str">
        <f ca="1">+IF(OFFSET('Sanitation Data'!$D$32,0,10*ROW('Sanitation Data'!D140))="","",OFFSET('Sanitation Data'!$D$32,0,10*ROW('Sanitation Data'!D140)))</f>
        <v/>
      </c>
      <c r="CP146" s="379" t="str">
        <f ca="1">+IF(OFFSET('Sanitation Data'!$E$28,0,10*ROW('Sanitation Data'!E140))="","",OFFSET('Sanitation Data'!$E$28,0,10*ROW('Sanitation Data'!E140)))</f>
        <v/>
      </c>
      <c r="CQ146" s="379" t="str">
        <f ca="1">+IF(OFFSET('Sanitation Data'!$E$29,0,10*ROW('Sanitation Data'!E140))="","",OFFSET('Sanitation Data'!$E$29,0,10*ROW('Sanitation Data'!E140)))</f>
        <v/>
      </c>
      <c r="CR146" s="379" t="str">
        <f ca="1">+IF(OFFSET('Sanitation Data'!$E$30,0,10*ROW('Sanitation Data'!E140))="","",OFFSET('Sanitation Data'!$E$30,0,10*ROW('Sanitation Data'!E140)))</f>
        <v/>
      </c>
      <c r="CS146" s="379" t="str">
        <f ca="1">+IF(OFFSET('Sanitation Data'!$E$31,0,10*ROW('Sanitation Data'!E140))="","",OFFSET('Sanitation Data'!$E$31,0,10*ROW('Sanitation Data'!E140)))</f>
        <v/>
      </c>
      <c r="CT146" s="379" t="str">
        <f ca="1">+IF(OFFSET('Sanitation Data'!$E$32,0,10*ROW('Sanitation Data'!E140))="","",OFFSET('Sanitation Data'!$E$32,0,10*ROW('Sanitation Data'!E140)))</f>
        <v/>
      </c>
      <c r="CU146" s="379" t="str">
        <f ca="1">+IF(OFFSET('Sanitation Data'!$F$28,0,10*ROW('Sanitation Data'!F140))="","",OFFSET('Sanitation Data'!$F$28,0,10*ROW('Sanitation Data'!F140)))</f>
        <v/>
      </c>
      <c r="CV146" s="379" t="str">
        <f ca="1">+IF(OFFSET('Sanitation Data'!$F$29,0,10*ROW('Sanitation Data'!F140))="","",OFFSET('Sanitation Data'!$F$29,0,10*ROW('Sanitation Data'!F140)))</f>
        <v/>
      </c>
      <c r="CW146" s="379" t="str">
        <f ca="1">+IF(OFFSET('Sanitation Data'!$F$30,0,10*ROW('Sanitation Data'!F140))="","",OFFSET('Sanitation Data'!$F$30,0,10*ROW('Sanitation Data'!F140)))</f>
        <v/>
      </c>
      <c r="CX146" s="379" t="str">
        <f ca="1">+IF(OFFSET('Sanitation Data'!$F$31,0,10*ROW('Sanitation Data'!F140))="","",OFFSET('Sanitation Data'!$F$31,0,10*ROW('Sanitation Data'!F140)))</f>
        <v/>
      </c>
      <c r="CY146" s="379" t="str">
        <f ca="1">+IF(OFFSET('Sanitation Data'!$F$32,0,10*ROW('Sanitation Data'!F140))="","",OFFSET('Sanitation Data'!$F$32,0,10*ROW('Sanitation Data'!F140)))</f>
        <v/>
      </c>
      <c r="CZ146" s="379" t="str">
        <f ca="1">+IF(OFFSET('Sanitation Data'!$G$28,0,10*ROW('Sanitation Data'!G140))="","",OFFSET('Sanitation Data'!$G$28,0,10*ROW('Sanitation Data'!G140)))</f>
        <v/>
      </c>
      <c r="DA146" s="379" t="str">
        <f ca="1">+IF(OFFSET('Sanitation Data'!$G$29,0,10*ROW('Sanitation Data'!G140))="","",OFFSET('Sanitation Data'!$G$29,0,10*ROW('Sanitation Data'!G140)))</f>
        <v/>
      </c>
      <c r="DB146" s="379" t="str">
        <f ca="1">+IF(OFFSET('Sanitation Data'!$G$30,0,10*ROW('Sanitation Data'!G140))="","",OFFSET('Sanitation Data'!$G$30,0,10*ROW('Sanitation Data'!G140)))</f>
        <v/>
      </c>
      <c r="DC146" s="379" t="str">
        <f ca="1">+IF(OFFSET('Sanitation Data'!$G$31,0,10*ROW('Sanitation Data'!G140))="","",OFFSET('Sanitation Data'!$G$31,0,10*ROW('Sanitation Data'!G140)))</f>
        <v/>
      </c>
      <c r="DD146" s="379" t="str">
        <f ca="1">+IF(OFFSET('Sanitation Data'!$G$32,0,10*ROW('Sanitation Data'!G140))="","",OFFSET('Sanitation Data'!$G$32,0,10*ROW('Sanitation Data'!G140)))</f>
        <v/>
      </c>
      <c r="DE146" s="379" t="str">
        <f ca="1">+IF(OFFSET('Sanitation Data'!$H$28,0,10*ROW('Sanitation Data'!H140))="","",OFFSET('Sanitation Data'!$H$28,0,10*ROW('Sanitation Data'!H140)))</f>
        <v/>
      </c>
      <c r="DF146" s="379" t="str">
        <f ca="1">+IF(OFFSET('Sanitation Data'!$H$29,0,10*ROW('Sanitation Data'!H140))="","",OFFSET('Sanitation Data'!$H$29,0,10*ROW('Sanitation Data'!H140)))</f>
        <v/>
      </c>
      <c r="DG146" s="379" t="str">
        <f ca="1">+IF(OFFSET('Sanitation Data'!$H$30,0,10*ROW('Sanitation Data'!H140))="","",OFFSET('Sanitation Data'!$H$30,0,10*ROW('Sanitation Data'!H140)))</f>
        <v/>
      </c>
      <c r="DH146" s="379" t="str">
        <f ca="1">+IF(OFFSET('Sanitation Data'!$H$31,0,10*ROW('Sanitation Data'!H140))="","",OFFSET('Sanitation Data'!$H$31,0,10*ROW('Sanitation Data'!H140)))</f>
        <v/>
      </c>
      <c r="DI146" s="379" t="str">
        <f ca="1">+IF(OFFSET('Sanitation Data'!$H$32,0,10*ROW('Sanitation Data'!H140))="","",OFFSET('Sanitation Data'!$H$32,0,10*ROW('Sanitation Data'!H140)))</f>
        <v/>
      </c>
      <c r="DJ146" s="379" t="str">
        <f ca="1">+IF(OFFSET('Sanitation Data'!$I$28,0,10*ROW('Sanitation Data'!I140))="","",OFFSET('Sanitation Data'!$I$28,0,10*ROW('Sanitation Data'!I140)))</f>
        <v/>
      </c>
      <c r="DK146" s="379" t="str">
        <f ca="1">+IF(OFFSET('Sanitation Data'!$I$29,0,10*ROW('Sanitation Data'!I140))="","",OFFSET('Sanitation Data'!$I$29,0,10*ROW('Sanitation Data'!I140)))</f>
        <v/>
      </c>
      <c r="DL146" s="379" t="str">
        <f ca="1">+IF(OFFSET('Sanitation Data'!$I$30,0,10*ROW('Sanitation Data'!I140))="","",OFFSET('Sanitation Data'!$I$30,0,10*ROW('Sanitation Data'!I140)))</f>
        <v/>
      </c>
      <c r="DM146" s="379" t="str">
        <f ca="1">+IF(OFFSET('Sanitation Data'!$I$31,0,10*ROW('Sanitation Data'!I140))="","",OFFSET('Sanitation Data'!$I$31,0,10*ROW('Sanitation Data'!I140)))</f>
        <v/>
      </c>
      <c r="DN146" s="379" t="str">
        <f ca="1">+IF(OFFSET('Sanitation Data'!$I$32,0,10*ROW('Sanitation Data'!I140))="","",OFFSET('Sanitation Data'!$I$32,0,10*ROW('Sanitation Data'!I140)))</f>
        <v/>
      </c>
      <c r="DO146" s="379" t="str">
        <f ca="1">+IF(OFFSET('Hygiene Data'!$D$11,0,10*ROW('Hygiene Data'!D140))="","",OFFSET('Hygiene Data'!$D$11,0,10*ROW('Hygiene Data'!D140)))</f>
        <v/>
      </c>
      <c r="DP146" s="379" t="str">
        <f ca="1">+IF(OFFSET('Hygiene Data'!$D$12,0,10*ROW('Hygiene Data'!D140))="","",OFFSET('Hygiene Data'!$D$12,0,10*ROW('Hygiene Data'!D140)))</f>
        <v/>
      </c>
      <c r="DQ146" s="379" t="str">
        <f ca="1">+IF(OFFSET('Hygiene Data'!$D$13,0,10*ROW('Hygiene Data'!D140))="","",OFFSET('Hygiene Data'!$D$13,0,10*ROW('Hygiene Data'!D140)))</f>
        <v/>
      </c>
      <c r="DR146" s="379" t="str">
        <f ca="1">+IF(OFFSET('Hygiene Data'!$E$11,0,10*ROW('Hygiene Data'!E140))="","",OFFSET('Hygiene Data'!$E$11,0,10*ROW('Hygiene Data'!E140)))</f>
        <v/>
      </c>
      <c r="DS146" s="379" t="str">
        <f ca="1">+IF(OFFSET('Hygiene Data'!$E$12,0,10*ROW('Hygiene Data'!E140))="","",OFFSET('Hygiene Data'!$E$12,0,10*ROW('Hygiene Data'!E140)))</f>
        <v/>
      </c>
      <c r="DT146" s="379" t="str">
        <f ca="1">+IF(OFFSET('Hygiene Data'!$E$13,0,10*ROW('Hygiene Data'!E140))="","",OFFSET('Hygiene Data'!$E$13,0,10*ROW('Hygiene Data'!E140)))</f>
        <v/>
      </c>
      <c r="DU146" s="379" t="str">
        <f ca="1">+IF(OFFSET('Hygiene Data'!$F$11,0,10*ROW('Hygiene Data'!F140))="","",OFFSET('Hygiene Data'!$F$11,0,10*ROW('Hygiene Data'!F140)))</f>
        <v/>
      </c>
      <c r="DV146" s="379" t="str">
        <f ca="1">+IF(OFFSET('Hygiene Data'!$F$12,0,10*ROW('Hygiene Data'!F140))="","",OFFSET('Hygiene Data'!$F$12,0,10*ROW('Hygiene Data'!F140)))</f>
        <v/>
      </c>
      <c r="DW146" s="379" t="str">
        <f ca="1">+IF(OFFSET('Hygiene Data'!$F$13,0,10*ROW('Hygiene Data'!F140))="","",OFFSET('Hygiene Data'!$F$13,0,10*ROW('Hygiene Data'!F140)))</f>
        <v/>
      </c>
      <c r="DX146" s="379" t="str">
        <f ca="1">+IF(OFFSET('Hygiene Data'!$G$11,0,10*ROW('Hygiene Data'!G140))="","",OFFSET('Hygiene Data'!$G$11,0,10*ROW('Hygiene Data'!G140)))</f>
        <v/>
      </c>
      <c r="DY146" s="379" t="str">
        <f ca="1">+IF(OFFSET('Hygiene Data'!$G$12,0,10*ROW('Hygiene Data'!G140))="","",OFFSET('Hygiene Data'!$G$12,0,10*ROW('Hygiene Data'!G140)))</f>
        <v/>
      </c>
      <c r="DZ146" s="379" t="str">
        <f ca="1">+IF(OFFSET('Hygiene Data'!$G$13,0,10*ROW('Hygiene Data'!G140))="","",OFFSET('Hygiene Data'!$G$13,0,10*ROW('Hygiene Data'!G140)))</f>
        <v/>
      </c>
      <c r="EA146" s="379" t="str">
        <f ca="1">+IF(OFFSET('Hygiene Data'!$H$11,0,10*ROW('Hygiene Data'!H140))="","",OFFSET('Hygiene Data'!$H$11,0,10*ROW('Hygiene Data'!H140)))</f>
        <v/>
      </c>
      <c r="EB146" s="379" t="str">
        <f ca="1">+IF(OFFSET('Hygiene Data'!$H$12,0,10*ROW('Hygiene Data'!H140))="","",OFFSET('Hygiene Data'!$H$12,0,10*ROW('Hygiene Data'!H140)))</f>
        <v/>
      </c>
      <c r="EC146" s="379" t="str">
        <f ca="1">+IF(OFFSET('Hygiene Data'!$H$13,0,10*ROW('Hygiene Data'!H140))="","",OFFSET('Hygiene Data'!$H$13,0,10*ROW('Hygiene Data'!H140)))</f>
        <v/>
      </c>
      <c r="ED146" s="379" t="str">
        <f ca="1">+IF(OFFSET('Hygiene Data'!$I$11,0,10*ROW('Hygiene Data'!I140))="","",OFFSET('Hygiene Data'!$I$11,0,10*ROW('Hygiene Data'!I140)))</f>
        <v/>
      </c>
      <c r="EE146" s="379" t="str">
        <f ca="1">+IF(OFFSET('Hygiene Data'!$I$12,0,10*ROW('Hygiene Data'!I140))="","",OFFSET('Hygiene Data'!$I$12,0,10*ROW('Hygiene Data'!I140)))</f>
        <v/>
      </c>
      <c r="EF146" s="379" t="str">
        <f ca="1">+IF(OFFSET('Hygiene Data'!$I$13,0,10*ROW('Hygiene Data'!I140))="","",OFFSET('Hygiene Data'!$I$13,0,10*ROW('Hygiene Data'!I140)))</f>
        <v/>
      </c>
    </row>
    <row r="147" spans="1:136" x14ac:dyDescent="0.25">
      <c r="A147" s="488" t="str">
        <f ca="1">+IF(OFFSET('Water Data'!$B$2,0,10*ROW('Water Data'!E141))="","",OFFSET('Water Data'!$B$2,0,10*ROW('Water Data'!E141)))</f>
        <v/>
      </c>
      <c r="B147" s="48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5" t="str">
        <f t="shared" ca="1" si="2"/>
        <v/>
      </c>
      <c r="D147" s="51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9" t="str">
        <f ca="1">+IF(OFFSET('Water Data'!$D$27,0,10*ROW('Water Data'!D141))="","",OFFSET('Water Data'!$D$27,0,10*ROW('Water Data'!D141)))</f>
        <v/>
      </c>
      <c r="BT147" s="379" t="str">
        <f ca="1">+IF(OFFSET('Water Data'!$D$28,0,10*ROW('Water Data'!D141))="","",OFFSET('Water Data'!$D$28,0,10*ROW('Water Data'!D141)))</f>
        <v/>
      </c>
      <c r="BU147" s="379" t="str">
        <f ca="1">+IF(OFFSET('Water Data'!$D$29,0,10*ROW('Water Data'!D141))="","",OFFSET('Water Data'!$D$29,0,10*ROW('Water Data'!D141)))</f>
        <v/>
      </c>
      <c r="BV147" s="379" t="str">
        <f ca="1">+IF(OFFSET('Water Data'!$E$27,0,10*ROW('Water Data'!E141))="","",OFFSET('Water Data'!$E$27,0,10*ROW('Water Data'!E141)))</f>
        <v/>
      </c>
      <c r="BW147" s="379" t="str">
        <f ca="1">+IF(OFFSET('Water Data'!$E$28,0,10*ROW('Water Data'!E141))="","",OFFSET('Water Data'!$E$28,0,10*ROW('Water Data'!E141)))</f>
        <v/>
      </c>
      <c r="BX147" s="379" t="str">
        <f ca="1">+IF(OFFSET('Water Data'!$E$29,0,10*ROW('Water Data'!E141))="","",OFFSET('Water Data'!$E$29,0,10*ROW('Water Data'!E141)))</f>
        <v/>
      </c>
      <c r="BY147" s="379" t="str">
        <f ca="1">+IF(OFFSET('Water Data'!$F$27,0,10*ROW('Water Data'!F141))="","",OFFSET('Water Data'!$F$27,0,10*ROW('Water Data'!F141)))</f>
        <v/>
      </c>
      <c r="BZ147" s="379" t="str">
        <f ca="1">+IF(OFFSET('Water Data'!$F$28,0,10*ROW('Water Data'!F141))="","",OFFSET('Water Data'!$F$28,0,10*ROW('Water Data'!F141)))</f>
        <v/>
      </c>
      <c r="CA147" s="379" t="str">
        <f ca="1">+IF(OFFSET('Water Data'!$F$29,0,10*ROW('Water Data'!F141))="","",OFFSET('Water Data'!$F$29,0,10*ROW('Water Data'!F141)))</f>
        <v/>
      </c>
      <c r="CB147" s="379" t="str">
        <f ca="1">+IF(OFFSET('Water Data'!$G$27,0,10*ROW('Water Data'!G141))="","",OFFSET('Water Data'!$G$27,0,10*ROW('Water Data'!G141)))</f>
        <v/>
      </c>
      <c r="CC147" s="379" t="str">
        <f ca="1">+IF(OFFSET('Water Data'!$G$28,0,10*ROW('Water Data'!G141))="","",OFFSET('Water Data'!$G$28,0,10*ROW('Water Data'!G141)))</f>
        <v/>
      </c>
      <c r="CD147" s="379" t="str">
        <f ca="1">+IF(OFFSET('Water Data'!$G$29,0,10*ROW('Water Data'!G141))="","",OFFSET('Water Data'!$G$29,0,10*ROW('Water Data'!G141)))</f>
        <v/>
      </c>
      <c r="CE147" s="379" t="str">
        <f ca="1">+IF(OFFSET('Water Data'!$H$27,0,10*ROW('Water Data'!H141))="","",OFFSET('Water Data'!$H$27,0,10*ROW('Water Data'!H141)))</f>
        <v/>
      </c>
      <c r="CF147" s="379" t="str">
        <f ca="1">+IF(OFFSET('Water Data'!$H$28,0,10*ROW('Water Data'!H141))="","",OFFSET('Water Data'!$H$28,0,10*ROW('Water Data'!H141)))</f>
        <v/>
      </c>
      <c r="CG147" s="379" t="str">
        <f ca="1">+IF(OFFSET('Water Data'!$H$29,0,10*ROW('Water Data'!H141))="","",OFFSET('Water Data'!$H$29,0,10*ROW('Water Data'!H141)))</f>
        <v/>
      </c>
      <c r="CH147" s="379" t="str">
        <f ca="1">+IF(OFFSET('Water Data'!$I$27,0,10*ROW('Water Data'!I141))="","",OFFSET('Water Data'!$I$27,0,10*ROW('Water Data'!I141)))</f>
        <v/>
      </c>
      <c r="CI147" s="379" t="str">
        <f ca="1">+IF(OFFSET('Water Data'!$I$28,0,10*ROW('Water Data'!I141))="","",OFFSET('Water Data'!$I$28,0,10*ROW('Water Data'!I141)))</f>
        <v/>
      </c>
      <c r="CJ147" s="379" t="str">
        <f ca="1">+IF(OFFSET('Water Data'!$I$29,0,10*ROW('Water Data'!I141))="","",OFFSET('Water Data'!$I$29,0,10*ROW('Water Data'!I141)))</f>
        <v/>
      </c>
      <c r="CK147" s="379" t="str">
        <f ca="1">+IF(OFFSET('Sanitation Data'!$D$28,0,10*ROW('Sanitation Data'!D141))="","",OFFSET('Sanitation Data'!$D$28,0,10*ROW('Sanitation Data'!D141)))</f>
        <v/>
      </c>
      <c r="CL147" s="379" t="str">
        <f ca="1">+IF(OFFSET('Sanitation Data'!$D$29,0,10*ROW('Sanitation Data'!D141))="","",OFFSET('Sanitation Data'!$D$29,0,10*ROW('Sanitation Data'!D141)))</f>
        <v/>
      </c>
      <c r="CM147" s="379" t="str">
        <f ca="1">+IF(OFFSET('Sanitation Data'!$D$30,0,10*ROW('Sanitation Data'!D141))="","",OFFSET('Sanitation Data'!$D$30,0,10*ROW('Sanitation Data'!D141)))</f>
        <v/>
      </c>
      <c r="CN147" s="379" t="str">
        <f ca="1">+IF(OFFSET('Sanitation Data'!$D$31,0,10*ROW('Sanitation Data'!D141))="","",OFFSET('Sanitation Data'!$D$31,0,10*ROW('Sanitation Data'!D141)))</f>
        <v/>
      </c>
      <c r="CO147" s="379" t="str">
        <f ca="1">+IF(OFFSET('Sanitation Data'!$D$32,0,10*ROW('Sanitation Data'!D141))="","",OFFSET('Sanitation Data'!$D$32,0,10*ROW('Sanitation Data'!D141)))</f>
        <v/>
      </c>
      <c r="CP147" s="379" t="str">
        <f ca="1">+IF(OFFSET('Sanitation Data'!$E$28,0,10*ROW('Sanitation Data'!E141))="","",OFFSET('Sanitation Data'!$E$28,0,10*ROW('Sanitation Data'!E141)))</f>
        <v/>
      </c>
      <c r="CQ147" s="379" t="str">
        <f ca="1">+IF(OFFSET('Sanitation Data'!$E$29,0,10*ROW('Sanitation Data'!E141))="","",OFFSET('Sanitation Data'!$E$29,0,10*ROW('Sanitation Data'!E141)))</f>
        <v/>
      </c>
      <c r="CR147" s="379" t="str">
        <f ca="1">+IF(OFFSET('Sanitation Data'!$E$30,0,10*ROW('Sanitation Data'!E141))="","",OFFSET('Sanitation Data'!$E$30,0,10*ROW('Sanitation Data'!E141)))</f>
        <v/>
      </c>
      <c r="CS147" s="379" t="str">
        <f ca="1">+IF(OFFSET('Sanitation Data'!$E$31,0,10*ROW('Sanitation Data'!E141))="","",OFFSET('Sanitation Data'!$E$31,0,10*ROW('Sanitation Data'!E141)))</f>
        <v/>
      </c>
      <c r="CT147" s="379" t="str">
        <f ca="1">+IF(OFFSET('Sanitation Data'!$E$32,0,10*ROW('Sanitation Data'!E141))="","",OFFSET('Sanitation Data'!$E$32,0,10*ROW('Sanitation Data'!E141)))</f>
        <v/>
      </c>
      <c r="CU147" s="379" t="str">
        <f ca="1">+IF(OFFSET('Sanitation Data'!$F$28,0,10*ROW('Sanitation Data'!F141))="","",OFFSET('Sanitation Data'!$F$28,0,10*ROW('Sanitation Data'!F141)))</f>
        <v/>
      </c>
      <c r="CV147" s="379" t="str">
        <f ca="1">+IF(OFFSET('Sanitation Data'!$F$29,0,10*ROW('Sanitation Data'!F141))="","",OFFSET('Sanitation Data'!$F$29,0,10*ROW('Sanitation Data'!F141)))</f>
        <v/>
      </c>
      <c r="CW147" s="379" t="str">
        <f ca="1">+IF(OFFSET('Sanitation Data'!$F$30,0,10*ROW('Sanitation Data'!F141))="","",OFFSET('Sanitation Data'!$F$30,0,10*ROW('Sanitation Data'!F141)))</f>
        <v/>
      </c>
      <c r="CX147" s="379" t="str">
        <f ca="1">+IF(OFFSET('Sanitation Data'!$F$31,0,10*ROW('Sanitation Data'!F141))="","",OFFSET('Sanitation Data'!$F$31,0,10*ROW('Sanitation Data'!F141)))</f>
        <v/>
      </c>
      <c r="CY147" s="379" t="str">
        <f ca="1">+IF(OFFSET('Sanitation Data'!$F$32,0,10*ROW('Sanitation Data'!F141))="","",OFFSET('Sanitation Data'!$F$32,0,10*ROW('Sanitation Data'!F141)))</f>
        <v/>
      </c>
      <c r="CZ147" s="379" t="str">
        <f ca="1">+IF(OFFSET('Sanitation Data'!$G$28,0,10*ROW('Sanitation Data'!G141))="","",OFFSET('Sanitation Data'!$G$28,0,10*ROW('Sanitation Data'!G141)))</f>
        <v/>
      </c>
      <c r="DA147" s="379" t="str">
        <f ca="1">+IF(OFFSET('Sanitation Data'!$G$29,0,10*ROW('Sanitation Data'!G141))="","",OFFSET('Sanitation Data'!$G$29,0,10*ROW('Sanitation Data'!G141)))</f>
        <v/>
      </c>
      <c r="DB147" s="379" t="str">
        <f ca="1">+IF(OFFSET('Sanitation Data'!$G$30,0,10*ROW('Sanitation Data'!G141))="","",OFFSET('Sanitation Data'!$G$30,0,10*ROW('Sanitation Data'!G141)))</f>
        <v/>
      </c>
      <c r="DC147" s="379" t="str">
        <f ca="1">+IF(OFFSET('Sanitation Data'!$G$31,0,10*ROW('Sanitation Data'!G141))="","",OFFSET('Sanitation Data'!$G$31,0,10*ROW('Sanitation Data'!G141)))</f>
        <v/>
      </c>
      <c r="DD147" s="379" t="str">
        <f ca="1">+IF(OFFSET('Sanitation Data'!$G$32,0,10*ROW('Sanitation Data'!G141))="","",OFFSET('Sanitation Data'!$G$32,0,10*ROW('Sanitation Data'!G141)))</f>
        <v/>
      </c>
      <c r="DE147" s="379" t="str">
        <f ca="1">+IF(OFFSET('Sanitation Data'!$H$28,0,10*ROW('Sanitation Data'!H141))="","",OFFSET('Sanitation Data'!$H$28,0,10*ROW('Sanitation Data'!H141)))</f>
        <v/>
      </c>
      <c r="DF147" s="379" t="str">
        <f ca="1">+IF(OFFSET('Sanitation Data'!$H$29,0,10*ROW('Sanitation Data'!H141))="","",OFFSET('Sanitation Data'!$H$29,0,10*ROW('Sanitation Data'!H141)))</f>
        <v/>
      </c>
      <c r="DG147" s="379" t="str">
        <f ca="1">+IF(OFFSET('Sanitation Data'!$H$30,0,10*ROW('Sanitation Data'!H141))="","",OFFSET('Sanitation Data'!$H$30,0,10*ROW('Sanitation Data'!H141)))</f>
        <v/>
      </c>
      <c r="DH147" s="379" t="str">
        <f ca="1">+IF(OFFSET('Sanitation Data'!$H$31,0,10*ROW('Sanitation Data'!H141))="","",OFFSET('Sanitation Data'!$H$31,0,10*ROW('Sanitation Data'!H141)))</f>
        <v/>
      </c>
      <c r="DI147" s="379" t="str">
        <f ca="1">+IF(OFFSET('Sanitation Data'!$H$32,0,10*ROW('Sanitation Data'!H141))="","",OFFSET('Sanitation Data'!$H$32,0,10*ROW('Sanitation Data'!H141)))</f>
        <v/>
      </c>
      <c r="DJ147" s="379" t="str">
        <f ca="1">+IF(OFFSET('Sanitation Data'!$I$28,0,10*ROW('Sanitation Data'!I141))="","",OFFSET('Sanitation Data'!$I$28,0,10*ROW('Sanitation Data'!I141)))</f>
        <v/>
      </c>
      <c r="DK147" s="379" t="str">
        <f ca="1">+IF(OFFSET('Sanitation Data'!$I$29,0,10*ROW('Sanitation Data'!I141))="","",OFFSET('Sanitation Data'!$I$29,0,10*ROW('Sanitation Data'!I141)))</f>
        <v/>
      </c>
      <c r="DL147" s="379" t="str">
        <f ca="1">+IF(OFFSET('Sanitation Data'!$I$30,0,10*ROW('Sanitation Data'!I141))="","",OFFSET('Sanitation Data'!$I$30,0,10*ROW('Sanitation Data'!I141)))</f>
        <v/>
      </c>
      <c r="DM147" s="379" t="str">
        <f ca="1">+IF(OFFSET('Sanitation Data'!$I$31,0,10*ROW('Sanitation Data'!I141))="","",OFFSET('Sanitation Data'!$I$31,0,10*ROW('Sanitation Data'!I141)))</f>
        <v/>
      </c>
      <c r="DN147" s="379" t="str">
        <f ca="1">+IF(OFFSET('Sanitation Data'!$I$32,0,10*ROW('Sanitation Data'!I141))="","",OFFSET('Sanitation Data'!$I$32,0,10*ROW('Sanitation Data'!I141)))</f>
        <v/>
      </c>
      <c r="DO147" s="379" t="str">
        <f ca="1">+IF(OFFSET('Hygiene Data'!$D$11,0,10*ROW('Hygiene Data'!D141))="","",OFFSET('Hygiene Data'!$D$11,0,10*ROW('Hygiene Data'!D141)))</f>
        <v/>
      </c>
      <c r="DP147" s="379" t="str">
        <f ca="1">+IF(OFFSET('Hygiene Data'!$D$12,0,10*ROW('Hygiene Data'!D141))="","",OFFSET('Hygiene Data'!$D$12,0,10*ROW('Hygiene Data'!D141)))</f>
        <v/>
      </c>
      <c r="DQ147" s="379" t="str">
        <f ca="1">+IF(OFFSET('Hygiene Data'!$D$13,0,10*ROW('Hygiene Data'!D141))="","",OFFSET('Hygiene Data'!$D$13,0,10*ROW('Hygiene Data'!D141)))</f>
        <v/>
      </c>
      <c r="DR147" s="379" t="str">
        <f ca="1">+IF(OFFSET('Hygiene Data'!$E$11,0,10*ROW('Hygiene Data'!E141))="","",OFFSET('Hygiene Data'!$E$11,0,10*ROW('Hygiene Data'!E141)))</f>
        <v/>
      </c>
      <c r="DS147" s="379" t="str">
        <f ca="1">+IF(OFFSET('Hygiene Data'!$E$12,0,10*ROW('Hygiene Data'!E141))="","",OFFSET('Hygiene Data'!$E$12,0,10*ROW('Hygiene Data'!E141)))</f>
        <v/>
      </c>
      <c r="DT147" s="379" t="str">
        <f ca="1">+IF(OFFSET('Hygiene Data'!$E$13,0,10*ROW('Hygiene Data'!E141))="","",OFFSET('Hygiene Data'!$E$13,0,10*ROW('Hygiene Data'!E141)))</f>
        <v/>
      </c>
      <c r="DU147" s="379" t="str">
        <f ca="1">+IF(OFFSET('Hygiene Data'!$F$11,0,10*ROW('Hygiene Data'!F141))="","",OFFSET('Hygiene Data'!$F$11,0,10*ROW('Hygiene Data'!F141)))</f>
        <v/>
      </c>
      <c r="DV147" s="379" t="str">
        <f ca="1">+IF(OFFSET('Hygiene Data'!$F$12,0,10*ROW('Hygiene Data'!F141))="","",OFFSET('Hygiene Data'!$F$12,0,10*ROW('Hygiene Data'!F141)))</f>
        <v/>
      </c>
      <c r="DW147" s="379" t="str">
        <f ca="1">+IF(OFFSET('Hygiene Data'!$F$13,0,10*ROW('Hygiene Data'!F141))="","",OFFSET('Hygiene Data'!$F$13,0,10*ROW('Hygiene Data'!F141)))</f>
        <v/>
      </c>
      <c r="DX147" s="379" t="str">
        <f ca="1">+IF(OFFSET('Hygiene Data'!$G$11,0,10*ROW('Hygiene Data'!G141))="","",OFFSET('Hygiene Data'!$G$11,0,10*ROW('Hygiene Data'!G141)))</f>
        <v/>
      </c>
      <c r="DY147" s="379" t="str">
        <f ca="1">+IF(OFFSET('Hygiene Data'!$G$12,0,10*ROW('Hygiene Data'!G141))="","",OFFSET('Hygiene Data'!$G$12,0,10*ROW('Hygiene Data'!G141)))</f>
        <v/>
      </c>
      <c r="DZ147" s="379" t="str">
        <f ca="1">+IF(OFFSET('Hygiene Data'!$G$13,0,10*ROW('Hygiene Data'!G141))="","",OFFSET('Hygiene Data'!$G$13,0,10*ROW('Hygiene Data'!G141)))</f>
        <v/>
      </c>
      <c r="EA147" s="379" t="str">
        <f ca="1">+IF(OFFSET('Hygiene Data'!$H$11,0,10*ROW('Hygiene Data'!H141))="","",OFFSET('Hygiene Data'!$H$11,0,10*ROW('Hygiene Data'!H141)))</f>
        <v/>
      </c>
      <c r="EB147" s="379" t="str">
        <f ca="1">+IF(OFFSET('Hygiene Data'!$H$12,0,10*ROW('Hygiene Data'!H141))="","",OFFSET('Hygiene Data'!$H$12,0,10*ROW('Hygiene Data'!H141)))</f>
        <v/>
      </c>
      <c r="EC147" s="379" t="str">
        <f ca="1">+IF(OFFSET('Hygiene Data'!$H$13,0,10*ROW('Hygiene Data'!H141))="","",OFFSET('Hygiene Data'!$H$13,0,10*ROW('Hygiene Data'!H141)))</f>
        <v/>
      </c>
      <c r="ED147" s="379" t="str">
        <f ca="1">+IF(OFFSET('Hygiene Data'!$I$11,0,10*ROW('Hygiene Data'!I141))="","",OFFSET('Hygiene Data'!$I$11,0,10*ROW('Hygiene Data'!I141)))</f>
        <v/>
      </c>
      <c r="EE147" s="379" t="str">
        <f ca="1">+IF(OFFSET('Hygiene Data'!$I$12,0,10*ROW('Hygiene Data'!I141))="","",OFFSET('Hygiene Data'!$I$12,0,10*ROW('Hygiene Data'!I141)))</f>
        <v/>
      </c>
      <c r="EF147" s="379" t="str">
        <f ca="1">+IF(OFFSET('Hygiene Data'!$I$13,0,10*ROW('Hygiene Data'!I141))="","",OFFSET('Hygiene Data'!$I$13,0,10*ROW('Hygiene Data'!I141)))</f>
        <v/>
      </c>
    </row>
    <row r="148" spans="1:136" x14ac:dyDescent="0.25">
      <c r="A148" s="488" t="str">
        <f ca="1">+IF(OFFSET('Water Data'!$B$2,0,10*ROW('Water Data'!E142))="","",OFFSET('Water Data'!$B$2,0,10*ROW('Water Data'!E142)))</f>
        <v/>
      </c>
      <c r="B148" s="48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5" t="str">
        <f t="shared" ca="1" si="2"/>
        <v/>
      </c>
      <c r="D148" s="51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9" t="str">
        <f ca="1">+IF(OFFSET('Water Data'!$D$27,0,10*ROW('Water Data'!D142))="","",OFFSET('Water Data'!$D$27,0,10*ROW('Water Data'!D142)))</f>
        <v/>
      </c>
      <c r="BT148" s="379" t="str">
        <f ca="1">+IF(OFFSET('Water Data'!$D$28,0,10*ROW('Water Data'!D142))="","",OFFSET('Water Data'!$D$28,0,10*ROW('Water Data'!D142)))</f>
        <v/>
      </c>
      <c r="BU148" s="379" t="str">
        <f ca="1">+IF(OFFSET('Water Data'!$D$29,0,10*ROW('Water Data'!D142))="","",OFFSET('Water Data'!$D$29,0,10*ROW('Water Data'!D142)))</f>
        <v/>
      </c>
      <c r="BV148" s="379" t="str">
        <f ca="1">+IF(OFFSET('Water Data'!$E$27,0,10*ROW('Water Data'!E142))="","",OFFSET('Water Data'!$E$27,0,10*ROW('Water Data'!E142)))</f>
        <v/>
      </c>
      <c r="BW148" s="379" t="str">
        <f ca="1">+IF(OFFSET('Water Data'!$E$28,0,10*ROW('Water Data'!E142))="","",OFFSET('Water Data'!$E$28,0,10*ROW('Water Data'!E142)))</f>
        <v/>
      </c>
      <c r="BX148" s="379" t="str">
        <f ca="1">+IF(OFFSET('Water Data'!$E$29,0,10*ROW('Water Data'!E142))="","",OFFSET('Water Data'!$E$29,0,10*ROW('Water Data'!E142)))</f>
        <v/>
      </c>
      <c r="BY148" s="379" t="str">
        <f ca="1">+IF(OFFSET('Water Data'!$F$27,0,10*ROW('Water Data'!F142))="","",OFFSET('Water Data'!$F$27,0,10*ROW('Water Data'!F142)))</f>
        <v/>
      </c>
      <c r="BZ148" s="379" t="str">
        <f ca="1">+IF(OFFSET('Water Data'!$F$28,0,10*ROW('Water Data'!F142))="","",OFFSET('Water Data'!$F$28,0,10*ROW('Water Data'!F142)))</f>
        <v/>
      </c>
      <c r="CA148" s="379" t="str">
        <f ca="1">+IF(OFFSET('Water Data'!$F$29,0,10*ROW('Water Data'!F142))="","",OFFSET('Water Data'!$F$29,0,10*ROW('Water Data'!F142)))</f>
        <v/>
      </c>
      <c r="CB148" s="379" t="str">
        <f ca="1">+IF(OFFSET('Water Data'!$G$27,0,10*ROW('Water Data'!G142))="","",OFFSET('Water Data'!$G$27,0,10*ROW('Water Data'!G142)))</f>
        <v/>
      </c>
      <c r="CC148" s="379" t="str">
        <f ca="1">+IF(OFFSET('Water Data'!$G$28,0,10*ROW('Water Data'!G142))="","",OFFSET('Water Data'!$G$28,0,10*ROW('Water Data'!G142)))</f>
        <v/>
      </c>
      <c r="CD148" s="379" t="str">
        <f ca="1">+IF(OFFSET('Water Data'!$G$29,0,10*ROW('Water Data'!G142))="","",OFFSET('Water Data'!$G$29,0,10*ROW('Water Data'!G142)))</f>
        <v/>
      </c>
      <c r="CE148" s="379" t="str">
        <f ca="1">+IF(OFFSET('Water Data'!$H$27,0,10*ROW('Water Data'!H142))="","",OFFSET('Water Data'!$H$27,0,10*ROW('Water Data'!H142)))</f>
        <v/>
      </c>
      <c r="CF148" s="379" t="str">
        <f ca="1">+IF(OFFSET('Water Data'!$H$28,0,10*ROW('Water Data'!H142))="","",OFFSET('Water Data'!$H$28,0,10*ROW('Water Data'!H142)))</f>
        <v/>
      </c>
      <c r="CG148" s="379" t="str">
        <f ca="1">+IF(OFFSET('Water Data'!$H$29,0,10*ROW('Water Data'!H142))="","",OFFSET('Water Data'!$H$29,0,10*ROW('Water Data'!H142)))</f>
        <v/>
      </c>
      <c r="CH148" s="379" t="str">
        <f ca="1">+IF(OFFSET('Water Data'!$I$27,0,10*ROW('Water Data'!I142))="","",OFFSET('Water Data'!$I$27,0,10*ROW('Water Data'!I142)))</f>
        <v/>
      </c>
      <c r="CI148" s="379" t="str">
        <f ca="1">+IF(OFFSET('Water Data'!$I$28,0,10*ROW('Water Data'!I142))="","",OFFSET('Water Data'!$I$28,0,10*ROW('Water Data'!I142)))</f>
        <v/>
      </c>
      <c r="CJ148" s="379" t="str">
        <f ca="1">+IF(OFFSET('Water Data'!$I$29,0,10*ROW('Water Data'!I142))="","",OFFSET('Water Data'!$I$29,0,10*ROW('Water Data'!I142)))</f>
        <v/>
      </c>
      <c r="CK148" s="379" t="str">
        <f ca="1">+IF(OFFSET('Sanitation Data'!$D$28,0,10*ROW('Sanitation Data'!D142))="","",OFFSET('Sanitation Data'!$D$28,0,10*ROW('Sanitation Data'!D142)))</f>
        <v/>
      </c>
      <c r="CL148" s="379" t="str">
        <f ca="1">+IF(OFFSET('Sanitation Data'!$D$29,0,10*ROW('Sanitation Data'!D142))="","",OFFSET('Sanitation Data'!$D$29,0,10*ROW('Sanitation Data'!D142)))</f>
        <v/>
      </c>
      <c r="CM148" s="379" t="str">
        <f ca="1">+IF(OFFSET('Sanitation Data'!$D$30,0,10*ROW('Sanitation Data'!D142))="","",OFFSET('Sanitation Data'!$D$30,0,10*ROW('Sanitation Data'!D142)))</f>
        <v/>
      </c>
      <c r="CN148" s="379" t="str">
        <f ca="1">+IF(OFFSET('Sanitation Data'!$D$31,0,10*ROW('Sanitation Data'!D142))="","",OFFSET('Sanitation Data'!$D$31,0,10*ROW('Sanitation Data'!D142)))</f>
        <v/>
      </c>
      <c r="CO148" s="379" t="str">
        <f ca="1">+IF(OFFSET('Sanitation Data'!$D$32,0,10*ROW('Sanitation Data'!D142))="","",OFFSET('Sanitation Data'!$D$32,0,10*ROW('Sanitation Data'!D142)))</f>
        <v/>
      </c>
      <c r="CP148" s="379" t="str">
        <f ca="1">+IF(OFFSET('Sanitation Data'!$E$28,0,10*ROW('Sanitation Data'!E142))="","",OFFSET('Sanitation Data'!$E$28,0,10*ROW('Sanitation Data'!E142)))</f>
        <v/>
      </c>
      <c r="CQ148" s="379" t="str">
        <f ca="1">+IF(OFFSET('Sanitation Data'!$E$29,0,10*ROW('Sanitation Data'!E142))="","",OFFSET('Sanitation Data'!$E$29,0,10*ROW('Sanitation Data'!E142)))</f>
        <v/>
      </c>
      <c r="CR148" s="379" t="str">
        <f ca="1">+IF(OFFSET('Sanitation Data'!$E$30,0,10*ROW('Sanitation Data'!E142))="","",OFFSET('Sanitation Data'!$E$30,0,10*ROW('Sanitation Data'!E142)))</f>
        <v/>
      </c>
      <c r="CS148" s="379" t="str">
        <f ca="1">+IF(OFFSET('Sanitation Data'!$E$31,0,10*ROW('Sanitation Data'!E142))="","",OFFSET('Sanitation Data'!$E$31,0,10*ROW('Sanitation Data'!E142)))</f>
        <v/>
      </c>
      <c r="CT148" s="379" t="str">
        <f ca="1">+IF(OFFSET('Sanitation Data'!$E$32,0,10*ROW('Sanitation Data'!E142))="","",OFFSET('Sanitation Data'!$E$32,0,10*ROW('Sanitation Data'!E142)))</f>
        <v/>
      </c>
      <c r="CU148" s="379" t="str">
        <f ca="1">+IF(OFFSET('Sanitation Data'!$F$28,0,10*ROW('Sanitation Data'!F142))="","",OFFSET('Sanitation Data'!$F$28,0,10*ROW('Sanitation Data'!F142)))</f>
        <v/>
      </c>
      <c r="CV148" s="379" t="str">
        <f ca="1">+IF(OFFSET('Sanitation Data'!$F$29,0,10*ROW('Sanitation Data'!F142))="","",OFFSET('Sanitation Data'!$F$29,0,10*ROW('Sanitation Data'!F142)))</f>
        <v/>
      </c>
      <c r="CW148" s="379" t="str">
        <f ca="1">+IF(OFFSET('Sanitation Data'!$F$30,0,10*ROW('Sanitation Data'!F142))="","",OFFSET('Sanitation Data'!$F$30,0,10*ROW('Sanitation Data'!F142)))</f>
        <v/>
      </c>
      <c r="CX148" s="379" t="str">
        <f ca="1">+IF(OFFSET('Sanitation Data'!$F$31,0,10*ROW('Sanitation Data'!F142))="","",OFFSET('Sanitation Data'!$F$31,0,10*ROW('Sanitation Data'!F142)))</f>
        <v/>
      </c>
      <c r="CY148" s="379" t="str">
        <f ca="1">+IF(OFFSET('Sanitation Data'!$F$32,0,10*ROW('Sanitation Data'!F142))="","",OFFSET('Sanitation Data'!$F$32,0,10*ROW('Sanitation Data'!F142)))</f>
        <v/>
      </c>
      <c r="CZ148" s="379" t="str">
        <f ca="1">+IF(OFFSET('Sanitation Data'!$G$28,0,10*ROW('Sanitation Data'!G142))="","",OFFSET('Sanitation Data'!$G$28,0,10*ROW('Sanitation Data'!G142)))</f>
        <v/>
      </c>
      <c r="DA148" s="379" t="str">
        <f ca="1">+IF(OFFSET('Sanitation Data'!$G$29,0,10*ROW('Sanitation Data'!G142))="","",OFFSET('Sanitation Data'!$G$29,0,10*ROW('Sanitation Data'!G142)))</f>
        <v/>
      </c>
      <c r="DB148" s="379" t="str">
        <f ca="1">+IF(OFFSET('Sanitation Data'!$G$30,0,10*ROW('Sanitation Data'!G142))="","",OFFSET('Sanitation Data'!$G$30,0,10*ROW('Sanitation Data'!G142)))</f>
        <v/>
      </c>
      <c r="DC148" s="379" t="str">
        <f ca="1">+IF(OFFSET('Sanitation Data'!$G$31,0,10*ROW('Sanitation Data'!G142))="","",OFFSET('Sanitation Data'!$G$31,0,10*ROW('Sanitation Data'!G142)))</f>
        <v/>
      </c>
      <c r="DD148" s="379" t="str">
        <f ca="1">+IF(OFFSET('Sanitation Data'!$G$32,0,10*ROW('Sanitation Data'!G142))="","",OFFSET('Sanitation Data'!$G$32,0,10*ROW('Sanitation Data'!G142)))</f>
        <v/>
      </c>
      <c r="DE148" s="379" t="str">
        <f ca="1">+IF(OFFSET('Sanitation Data'!$H$28,0,10*ROW('Sanitation Data'!H142))="","",OFFSET('Sanitation Data'!$H$28,0,10*ROW('Sanitation Data'!H142)))</f>
        <v/>
      </c>
      <c r="DF148" s="379" t="str">
        <f ca="1">+IF(OFFSET('Sanitation Data'!$H$29,0,10*ROW('Sanitation Data'!H142))="","",OFFSET('Sanitation Data'!$H$29,0,10*ROW('Sanitation Data'!H142)))</f>
        <v/>
      </c>
      <c r="DG148" s="379" t="str">
        <f ca="1">+IF(OFFSET('Sanitation Data'!$H$30,0,10*ROW('Sanitation Data'!H142))="","",OFFSET('Sanitation Data'!$H$30,0,10*ROW('Sanitation Data'!H142)))</f>
        <v/>
      </c>
      <c r="DH148" s="379" t="str">
        <f ca="1">+IF(OFFSET('Sanitation Data'!$H$31,0,10*ROW('Sanitation Data'!H142))="","",OFFSET('Sanitation Data'!$H$31,0,10*ROW('Sanitation Data'!H142)))</f>
        <v/>
      </c>
      <c r="DI148" s="379" t="str">
        <f ca="1">+IF(OFFSET('Sanitation Data'!$H$32,0,10*ROW('Sanitation Data'!H142))="","",OFFSET('Sanitation Data'!$H$32,0,10*ROW('Sanitation Data'!H142)))</f>
        <v/>
      </c>
      <c r="DJ148" s="379" t="str">
        <f ca="1">+IF(OFFSET('Sanitation Data'!$I$28,0,10*ROW('Sanitation Data'!I142))="","",OFFSET('Sanitation Data'!$I$28,0,10*ROW('Sanitation Data'!I142)))</f>
        <v/>
      </c>
      <c r="DK148" s="379" t="str">
        <f ca="1">+IF(OFFSET('Sanitation Data'!$I$29,0,10*ROW('Sanitation Data'!I142))="","",OFFSET('Sanitation Data'!$I$29,0,10*ROW('Sanitation Data'!I142)))</f>
        <v/>
      </c>
      <c r="DL148" s="379" t="str">
        <f ca="1">+IF(OFFSET('Sanitation Data'!$I$30,0,10*ROW('Sanitation Data'!I142))="","",OFFSET('Sanitation Data'!$I$30,0,10*ROW('Sanitation Data'!I142)))</f>
        <v/>
      </c>
      <c r="DM148" s="379" t="str">
        <f ca="1">+IF(OFFSET('Sanitation Data'!$I$31,0,10*ROW('Sanitation Data'!I142))="","",OFFSET('Sanitation Data'!$I$31,0,10*ROW('Sanitation Data'!I142)))</f>
        <v/>
      </c>
      <c r="DN148" s="379" t="str">
        <f ca="1">+IF(OFFSET('Sanitation Data'!$I$32,0,10*ROW('Sanitation Data'!I142))="","",OFFSET('Sanitation Data'!$I$32,0,10*ROW('Sanitation Data'!I142)))</f>
        <v/>
      </c>
      <c r="DO148" s="379" t="str">
        <f ca="1">+IF(OFFSET('Hygiene Data'!$D$11,0,10*ROW('Hygiene Data'!D142))="","",OFFSET('Hygiene Data'!$D$11,0,10*ROW('Hygiene Data'!D142)))</f>
        <v/>
      </c>
      <c r="DP148" s="379" t="str">
        <f ca="1">+IF(OFFSET('Hygiene Data'!$D$12,0,10*ROW('Hygiene Data'!D142))="","",OFFSET('Hygiene Data'!$D$12,0,10*ROW('Hygiene Data'!D142)))</f>
        <v/>
      </c>
      <c r="DQ148" s="379" t="str">
        <f ca="1">+IF(OFFSET('Hygiene Data'!$D$13,0,10*ROW('Hygiene Data'!D142))="","",OFFSET('Hygiene Data'!$D$13,0,10*ROW('Hygiene Data'!D142)))</f>
        <v/>
      </c>
      <c r="DR148" s="379" t="str">
        <f ca="1">+IF(OFFSET('Hygiene Data'!$E$11,0,10*ROW('Hygiene Data'!E142))="","",OFFSET('Hygiene Data'!$E$11,0,10*ROW('Hygiene Data'!E142)))</f>
        <v/>
      </c>
      <c r="DS148" s="379" t="str">
        <f ca="1">+IF(OFFSET('Hygiene Data'!$E$12,0,10*ROW('Hygiene Data'!E142))="","",OFFSET('Hygiene Data'!$E$12,0,10*ROW('Hygiene Data'!E142)))</f>
        <v/>
      </c>
      <c r="DT148" s="379" t="str">
        <f ca="1">+IF(OFFSET('Hygiene Data'!$E$13,0,10*ROW('Hygiene Data'!E142))="","",OFFSET('Hygiene Data'!$E$13,0,10*ROW('Hygiene Data'!E142)))</f>
        <v/>
      </c>
      <c r="DU148" s="379" t="str">
        <f ca="1">+IF(OFFSET('Hygiene Data'!$F$11,0,10*ROW('Hygiene Data'!F142))="","",OFFSET('Hygiene Data'!$F$11,0,10*ROW('Hygiene Data'!F142)))</f>
        <v/>
      </c>
      <c r="DV148" s="379" t="str">
        <f ca="1">+IF(OFFSET('Hygiene Data'!$F$12,0,10*ROW('Hygiene Data'!F142))="","",OFFSET('Hygiene Data'!$F$12,0,10*ROW('Hygiene Data'!F142)))</f>
        <v/>
      </c>
      <c r="DW148" s="379" t="str">
        <f ca="1">+IF(OFFSET('Hygiene Data'!$F$13,0,10*ROW('Hygiene Data'!F142))="","",OFFSET('Hygiene Data'!$F$13,0,10*ROW('Hygiene Data'!F142)))</f>
        <v/>
      </c>
      <c r="DX148" s="379" t="str">
        <f ca="1">+IF(OFFSET('Hygiene Data'!$G$11,0,10*ROW('Hygiene Data'!G142))="","",OFFSET('Hygiene Data'!$G$11,0,10*ROW('Hygiene Data'!G142)))</f>
        <v/>
      </c>
      <c r="DY148" s="379" t="str">
        <f ca="1">+IF(OFFSET('Hygiene Data'!$G$12,0,10*ROW('Hygiene Data'!G142))="","",OFFSET('Hygiene Data'!$G$12,0,10*ROW('Hygiene Data'!G142)))</f>
        <v/>
      </c>
      <c r="DZ148" s="379" t="str">
        <f ca="1">+IF(OFFSET('Hygiene Data'!$G$13,0,10*ROW('Hygiene Data'!G142))="","",OFFSET('Hygiene Data'!$G$13,0,10*ROW('Hygiene Data'!G142)))</f>
        <v/>
      </c>
      <c r="EA148" s="379" t="str">
        <f ca="1">+IF(OFFSET('Hygiene Data'!$H$11,0,10*ROW('Hygiene Data'!H142))="","",OFFSET('Hygiene Data'!$H$11,0,10*ROW('Hygiene Data'!H142)))</f>
        <v/>
      </c>
      <c r="EB148" s="379" t="str">
        <f ca="1">+IF(OFFSET('Hygiene Data'!$H$12,0,10*ROW('Hygiene Data'!H142))="","",OFFSET('Hygiene Data'!$H$12,0,10*ROW('Hygiene Data'!H142)))</f>
        <v/>
      </c>
      <c r="EC148" s="379" t="str">
        <f ca="1">+IF(OFFSET('Hygiene Data'!$H$13,0,10*ROW('Hygiene Data'!H142))="","",OFFSET('Hygiene Data'!$H$13,0,10*ROW('Hygiene Data'!H142)))</f>
        <v/>
      </c>
      <c r="ED148" s="379" t="str">
        <f ca="1">+IF(OFFSET('Hygiene Data'!$I$11,0,10*ROW('Hygiene Data'!I142))="","",OFFSET('Hygiene Data'!$I$11,0,10*ROW('Hygiene Data'!I142)))</f>
        <v/>
      </c>
      <c r="EE148" s="379" t="str">
        <f ca="1">+IF(OFFSET('Hygiene Data'!$I$12,0,10*ROW('Hygiene Data'!I142))="","",OFFSET('Hygiene Data'!$I$12,0,10*ROW('Hygiene Data'!I142)))</f>
        <v/>
      </c>
      <c r="EF148" s="379" t="str">
        <f ca="1">+IF(OFFSET('Hygiene Data'!$I$13,0,10*ROW('Hygiene Data'!I142))="","",OFFSET('Hygiene Data'!$I$13,0,10*ROW('Hygiene Data'!I142)))</f>
        <v/>
      </c>
    </row>
    <row r="149" spans="1:136" x14ac:dyDescent="0.25">
      <c r="A149" s="488" t="str">
        <f ca="1">+IF(OFFSET('Water Data'!$B$2,0,10*ROW('Water Data'!E143))="","",OFFSET('Water Data'!$B$2,0,10*ROW('Water Data'!E143)))</f>
        <v/>
      </c>
      <c r="B149" s="48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5" t="str">
        <f t="shared" ca="1" si="2"/>
        <v/>
      </c>
      <c r="D149" s="51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9" t="str">
        <f ca="1">+IF(OFFSET('Water Data'!$D$27,0,10*ROW('Water Data'!D143))="","",OFFSET('Water Data'!$D$27,0,10*ROW('Water Data'!D143)))</f>
        <v/>
      </c>
      <c r="BT149" s="379" t="str">
        <f ca="1">+IF(OFFSET('Water Data'!$D$28,0,10*ROW('Water Data'!D143))="","",OFFSET('Water Data'!$D$28,0,10*ROW('Water Data'!D143)))</f>
        <v/>
      </c>
      <c r="BU149" s="379" t="str">
        <f ca="1">+IF(OFFSET('Water Data'!$D$29,0,10*ROW('Water Data'!D143))="","",OFFSET('Water Data'!$D$29,0,10*ROW('Water Data'!D143)))</f>
        <v/>
      </c>
      <c r="BV149" s="379" t="str">
        <f ca="1">+IF(OFFSET('Water Data'!$E$27,0,10*ROW('Water Data'!E143))="","",OFFSET('Water Data'!$E$27,0,10*ROW('Water Data'!E143)))</f>
        <v/>
      </c>
      <c r="BW149" s="379" t="str">
        <f ca="1">+IF(OFFSET('Water Data'!$E$28,0,10*ROW('Water Data'!E143))="","",OFFSET('Water Data'!$E$28,0,10*ROW('Water Data'!E143)))</f>
        <v/>
      </c>
      <c r="BX149" s="379" t="str">
        <f ca="1">+IF(OFFSET('Water Data'!$E$29,0,10*ROW('Water Data'!E143))="","",OFFSET('Water Data'!$E$29,0,10*ROW('Water Data'!E143)))</f>
        <v/>
      </c>
      <c r="BY149" s="379" t="str">
        <f ca="1">+IF(OFFSET('Water Data'!$F$27,0,10*ROW('Water Data'!F143))="","",OFFSET('Water Data'!$F$27,0,10*ROW('Water Data'!F143)))</f>
        <v/>
      </c>
      <c r="BZ149" s="379" t="str">
        <f ca="1">+IF(OFFSET('Water Data'!$F$28,0,10*ROW('Water Data'!F143))="","",OFFSET('Water Data'!$F$28,0,10*ROW('Water Data'!F143)))</f>
        <v/>
      </c>
      <c r="CA149" s="379" t="str">
        <f ca="1">+IF(OFFSET('Water Data'!$F$29,0,10*ROW('Water Data'!F143))="","",OFFSET('Water Data'!$F$29,0,10*ROW('Water Data'!F143)))</f>
        <v/>
      </c>
      <c r="CB149" s="379" t="str">
        <f ca="1">+IF(OFFSET('Water Data'!$G$27,0,10*ROW('Water Data'!G143))="","",OFFSET('Water Data'!$G$27,0,10*ROW('Water Data'!G143)))</f>
        <v/>
      </c>
      <c r="CC149" s="379" t="str">
        <f ca="1">+IF(OFFSET('Water Data'!$G$28,0,10*ROW('Water Data'!G143))="","",OFFSET('Water Data'!$G$28,0,10*ROW('Water Data'!G143)))</f>
        <v/>
      </c>
      <c r="CD149" s="379" t="str">
        <f ca="1">+IF(OFFSET('Water Data'!$G$29,0,10*ROW('Water Data'!G143))="","",OFFSET('Water Data'!$G$29,0,10*ROW('Water Data'!G143)))</f>
        <v/>
      </c>
      <c r="CE149" s="379" t="str">
        <f ca="1">+IF(OFFSET('Water Data'!$H$27,0,10*ROW('Water Data'!H143))="","",OFFSET('Water Data'!$H$27,0,10*ROW('Water Data'!H143)))</f>
        <v/>
      </c>
      <c r="CF149" s="379" t="str">
        <f ca="1">+IF(OFFSET('Water Data'!$H$28,0,10*ROW('Water Data'!H143))="","",OFFSET('Water Data'!$H$28,0,10*ROW('Water Data'!H143)))</f>
        <v/>
      </c>
      <c r="CG149" s="379" t="str">
        <f ca="1">+IF(OFFSET('Water Data'!$H$29,0,10*ROW('Water Data'!H143))="","",OFFSET('Water Data'!$H$29,0,10*ROW('Water Data'!H143)))</f>
        <v/>
      </c>
      <c r="CH149" s="379" t="str">
        <f ca="1">+IF(OFFSET('Water Data'!$I$27,0,10*ROW('Water Data'!I143))="","",OFFSET('Water Data'!$I$27,0,10*ROW('Water Data'!I143)))</f>
        <v/>
      </c>
      <c r="CI149" s="379" t="str">
        <f ca="1">+IF(OFFSET('Water Data'!$I$28,0,10*ROW('Water Data'!I143))="","",OFFSET('Water Data'!$I$28,0,10*ROW('Water Data'!I143)))</f>
        <v/>
      </c>
      <c r="CJ149" s="379" t="str">
        <f ca="1">+IF(OFFSET('Water Data'!$I$29,0,10*ROW('Water Data'!I143))="","",OFFSET('Water Data'!$I$29,0,10*ROW('Water Data'!I143)))</f>
        <v/>
      </c>
      <c r="CK149" s="379" t="str">
        <f ca="1">+IF(OFFSET('Sanitation Data'!$D$28,0,10*ROW('Sanitation Data'!D143))="","",OFFSET('Sanitation Data'!$D$28,0,10*ROW('Sanitation Data'!D143)))</f>
        <v/>
      </c>
      <c r="CL149" s="379" t="str">
        <f ca="1">+IF(OFFSET('Sanitation Data'!$D$29,0,10*ROW('Sanitation Data'!D143))="","",OFFSET('Sanitation Data'!$D$29,0,10*ROW('Sanitation Data'!D143)))</f>
        <v/>
      </c>
      <c r="CM149" s="379" t="str">
        <f ca="1">+IF(OFFSET('Sanitation Data'!$D$30,0,10*ROW('Sanitation Data'!D143))="","",OFFSET('Sanitation Data'!$D$30,0,10*ROW('Sanitation Data'!D143)))</f>
        <v/>
      </c>
      <c r="CN149" s="379" t="str">
        <f ca="1">+IF(OFFSET('Sanitation Data'!$D$31,0,10*ROW('Sanitation Data'!D143))="","",OFFSET('Sanitation Data'!$D$31,0,10*ROW('Sanitation Data'!D143)))</f>
        <v/>
      </c>
      <c r="CO149" s="379" t="str">
        <f ca="1">+IF(OFFSET('Sanitation Data'!$D$32,0,10*ROW('Sanitation Data'!D143))="","",OFFSET('Sanitation Data'!$D$32,0,10*ROW('Sanitation Data'!D143)))</f>
        <v/>
      </c>
      <c r="CP149" s="379" t="str">
        <f ca="1">+IF(OFFSET('Sanitation Data'!$E$28,0,10*ROW('Sanitation Data'!E143))="","",OFFSET('Sanitation Data'!$E$28,0,10*ROW('Sanitation Data'!E143)))</f>
        <v/>
      </c>
      <c r="CQ149" s="379" t="str">
        <f ca="1">+IF(OFFSET('Sanitation Data'!$E$29,0,10*ROW('Sanitation Data'!E143))="","",OFFSET('Sanitation Data'!$E$29,0,10*ROW('Sanitation Data'!E143)))</f>
        <v/>
      </c>
      <c r="CR149" s="379" t="str">
        <f ca="1">+IF(OFFSET('Sanitation Data'!$E$30,0,10*ROW('Sanitation Data'!E143))="","",OFFSET('Sanitation Data'!$E$30,0,10*ROW('Sanitation Data'!E143)))</f>
        <v/>
      </c>
      <c r="CS149" s="379" t="str">
        <f ca="1">+IF(OFFSET('Sanitation Data'!$E$31,0,10*ROW('Sanitation Data'!E143))="","",OFFSET('Sanitation Data'!$E$31,0,10*ROW('Sanitation Data'!E143)))</f>
        <v/>
      </c>
      <c r="CT149" s="379" t="str">
        <f ca="1">+IF(OFFSET('Sanitation Data'!$E$32,0,10*ROW('Sanitation Data'!E143))="","",OFFSET('Sanitation Data'!$E$32,0,10*ROW('Sanitation Data'!E143)))</f>
        <v/>
      </c>
      <c r="CU149" s="379" t="str">
        <f ca="1">+IF(OFFSET('Sanitation Data'!$F$28,0,10*ROW('Sanitation Data'!F143))="","",OFFSET('Sanitation Data'!$F$28,0,10*ROW('Sanitation Data'!F143)))</f>
        <v/>
      </c>
      <c r="CV149" s="379" t="str">
        <f ca="1">+IF(OFFSET('Sanitation Data'!$F$29,0,10*ROW('Sanitation Data'!F143))="","",OFFSET('Sanitation Data'!$F$29,0,10*ROW('Sanitation Data'!F143)))</f>
        <v/>
      </c>
      <c r="CW149" s="379" t="str">
        <f ca="1">+IF(OFFSET('Sanitation Data'!$F$30,0,10*ROW('Sanitation Data'!F143))="","",OFFSET('Sanitation Data'!$F$30,0,10*ROW('Sanitation Data'!F143)))</f>
        <v/>
      </c>
      <c r="CX149" s="379" t="str">
        <f ca="1">+IF(OFFSET('Sanitation Data'!$F$31,0,10*ROW('Sanitation Data'!F143))="","",OFFSET('Sanitation Data'!$F$31,0,10*ROW('Sanitation Data'!F143)))</f>
        <v/>
      </c>
      <c r="CY149" s="379" t="str">
        <f ca="1">+IF(OFFSET('Sanitation Data'!$F$32,0,10*ROW('Sanitation Data'!F143))="","",OFFSET('Sanitation Data'!$F$32,0,10*ROW('Sanitation Data'!F143)))</f>
        <v/>
      </c>
      <c r="CZ149" s="379" t="str">
        <f ca="1">+IF(OFFSET('Sanitation Data'!$G$28,0,10*ROW('Sanitation Data'!G143))="","",OFFSET('Sanitation Data'!$G$28,0,10*ROW('Sanitation Data'!G143)))</f>
        <v/>
      </c>
      <c r="DA149" s="379" t="str">
        <f ca="1">+IF(OFFSET('Sanitation Data'!$G$29,0,10*ROW('Sanitation Data'!G143))="","",OFFSET('Sanitation Data'!$G$29,0,10*ROW('Sanitation Data'!G143)))</f>
        <v/>
      </c>
      <c r="DB149" s="379" t="str">
        <f ca="1">+IF(OFFSET('Sanitation Data'!$G$30,0,10*ROW('Sanitation Data'!G143))="","",OFFSET('Sanitation Data'!$G$30,0,10*ROW('Sanitation Data'!G143)))</f>
        <v/>
      </c>
      <c r="DC149" s="379" t="str">
        <f ca="1">+IF(OFFSET('Sanitation Data'!$G$31,0,10*ROW('Sanitation Data'!G143))="","",OFFSET('Sanitation Data'!$G$31,0,10*ROW('Sanitation Data'!G143)))</f>
        <v/>
      </c>
      <c r="DD149" s="379" t="str">
        <f ca="1">+IF(OFFSET('Sanitation Data'!$G$32,0,10*ROW('Sanitation Data'!G143))="","",OFFSET('Sanitation Data'!$G$32,0,10*ROW('Sanitation Data'!G143)))</f>
        <v/>
      </c>
      <c r="DE149" s="379" t="str">
        <f ca="1">+IF(OFFSET('Sanitation Data'!$H$28,0,10*ROW('Sanitation Data'!H143))="","",OFFSET('Sanitation Data'!$H$28,0,10*ROW('Sanitation Data'!H143)))</f>
        <v/>
      </c>
      <c r="DF149" s="379" t="str">
        <f ca="1">+IF(OFFSET('Sanitation Data'!$H$29,0,10*ROW('Sanitation Data'!H143))="","",OFFSET('Sanitation Data'!$H$29,0,10*ROW('Sanitation Data'!H143)))</f>
        <v/>
      </c>
      <c r="DG149" s="379" t="str">
        <f ca="1">+IF(OFFSET('Sanitation Data'!$H$30,0,10*ROW('Sanitation Data'!H143))="","",OFFSET('Sanitation Data'!$H$30,0,10*ROW('Sanitation Data'!H143)))</f>
        <v/>
      </c>
      <c r="DH149" s="379" t="str">
        <f ca="1">+IF(OFFSET('Sanitation Data'!$H$31,0,10*ROW('Sanitation Data'!H143))="","",OFFSET('Sanitation Data'!$H$31,0,10*ROW('Sanitation Data'!H143)))</f>
        <v/>
      </c>
      <c r="DI149" s="379" t="str">
        <f ca="1">+IF(OFFSET('Sanitation Data'!$H$32,0,10*ROW('Sanitation Data'!H143))="","",OFFSET('Sanitation Data'!$H$32,0,10*ROW('Sanitation Data'!H143)))</f>
        <v/>
      </c>
      <c r="DJ149" s="379" t="str">
        <f ca="1">+IF(OFFSET('Sanitation Data'!$I$28,0,10*ROW('Sanitation Data'!I143))="","",OFFSET('Sanitation Data'!$I$28,0,10*ROW('Sanitation Data'!I143)))</f>
        <v/>
      </c>
      <c r="DK149" s="379" t="str">
        <f ca="1">+IF(OFFSET('Sanitation Data'!$I$29,0,10*ROW('Sanitation Data'!I143))="","",OFFSET('Sanitation Data'!$I$29,0,10*ROW('Sanitation Data'!I143)))</f>
        <v/>
      </c>
      <c r="DL149" s="379" t="str">
        <f ca="1">+IF(OFFSET('Sanitation Data'!$I$30,0,10*ROW('Sanitation Data'!I143))="","",OFFSET('Sanitation Data'!$I$30,0,10*ROW('Sanitation Data'!I143)))</f>
        <v/>
      </c>
      <c r="DM149" s="379" t="str">
        <f ca="1">+IF(OFFSET('Sanitation Data'!$I$31,0,10*ROW('Sanitation Data'!I143))="","",OFFSET('Sanitation Data'!$I$31,0,10*ROW('Sanitation Data'!I143)))</f>
        <v/>
      </c>
      <c r="DN149" s="379" t="str">
        <f ca="1">+IF(OFFSET('Sanitation Data'!$I$32,0,10*ROW('Sanitation Data'!I143))="","",OFFSET('Sanitation Data'!$I$32,0,10*ROW('Sanitation Data'!I143)))</f>
        <v/>
      </c>
      <c r="DO149" s="379" t="str">
        <f ca="1">+IF(OFFSET('Hygiene Data'!$D$11,0,10*ROW('Hygiene Data'!D143))="","",OFFSET('Hygiene Data'!$D$11,0,10*ROW('Hygiene Data'!D143)))</f>
        <v/>
      </c>
      <c r="DP149" s="379" t="str">
        <f ca="1">+IF(OFFSET('Hygiene Data'!$D$12,0,10*ROW('Hygiene Data'!D143))="","",OFFSET('Hygiene Data'!$D$12,0,10*ROW('Hygiene Data'!D143)))</f>
        <v/>
      </c>
      <c r="DQ149" s="379" t="str">
        <f ca="1">+IF(OFFSET('Hygiene Data'!$D$13,0,10*ROW('Hygiene Data'!D143))="","",OFFSET('Hygiene Data'!$D$13,0,10*ROW('Hygiene Data'!D143)))</f>
        <v/>
      </c>
      <c r="DR149" s="379" t="str">
        <f ca="1">+IF(OFFSET('Hygiene Data'!$E$11,0,10*ROW('Hygiene Data'!E143))="","",OFFSET('Hygiene Data'!$E$11,0,10*ROW('Hygiene Data'!E143)))</f>
        <v/>
      </c>
      <c r="DS149" s="379" t="str">
        <f ca="1">+IF(OFFSET('Hygiene Data'!$E$12,0,10*ROW('Hygiene Data'!E143))="","",OFFSET('Hygiene Data'!$E$12,0,10*ROW('Hygiene Data'!E143)))</f>
        <v/>
      </c>
      <c r="DT149" s="379" t="str">
        <f ca="1">+IF(OFFSET('Hygiene Data'!$E$13,0,10*ROW('Hygiene Data'!E143))="","",OFFSET('Hygiene Data'!$E$13,0,10*ROW('Hygiene Data'!E143)))</f>
        <v/>
      </c>
      <c r="DU149" s="379" t="str">
        <f ca="1">+IF(OFFSET('Hygiene Data'!$F$11,0,10*ROW('Hygiene Data'!F143))="","",OFFSET('Hygiene Data'!$F$11,0,10*ROW('Hygiene Data'!F143)))</f>
        <v/>
      </c>
      <c r="DV149" s="379" t="str">
        <f ca="1">+IF(OFFSET('Hygiene Data'!$F$12,0,10*ROW('Hygiene Data'!F143))="","",OFFSET('Hygiene Data'!$F$12,0,10*ROW('Hygiene Data'!F143)))</f>
        <v/>
      </c>
      <c r="DW149" s="379" t="str">
        <f ca="1">+IF(OFFSET('Hygiene Data'!$F$13,0,10*ROW('Hygiene Data'!F143))="","",OFFSET('Hygiene Data'!$F$13,0,10*ROW('Hygiene Data'!F143)))</f>
        <v/>
      </c>
      <c r="DX149" s="379" t="str">
        <f ca="1">+IF(OFFSET('Hygiene Data'!$G$11,0,10*ROW('Hygiene Data'!G143))="","",OFFSET('Hygiene Data'!$G$11,0,10*ROW('Hygiene Data'!G143)))</f>
        <v/>
      </c>
      <c r="DY149" s="379" t="str">
        <f ca="1">+IF(OFFSET('Hygiene Data'!$G$12,0,10*ROW('Hygiene Data'!G143))="","",OFFSET('Hygiene Data'!$G$12,0,10*ROW('Hygiene Data'!G143)))</f>
        <v/>
      </c>
      <c r="DZ149" s="379" t="str">
        <f ca="1">+IF(OFFSET('Hygiene Data'!$G$13,0,10*ROW('Hygiene Data'!G143))="","",OFFSET('Hygiene Data'!$G$13,0,10*ROW('Hygiene Data'!G143)))</f>
        <v/>
      </c>
      <c r="EA149" s="379" t="str">
        <f ca="1">+IF(OFFSET('Hygiene Data'!$H$11,0,10*ROW('Hygiene Data'!H143))="","",OFFSET('Hygiene Data'!$H$11,0,10*ROW('Hygiene Data'!H143)))</f>
        <v/>
      </c>
      <c r="EB149" s="379" t="str">
        <f ca="1">+IF(OFFSET('Hygiene Data'!$H$12,0,10*ROW('Hygiene Data'!H143))="","",OFFSET('Hygiene Data'!$H$12,0,10*ROW('Hygiene Data'!H143)))</f>
        <v/>
      </c>
      <c r="EC149" s="379" t="str">
        <f ca="1">+IF(OFFSET('Hygiene Data'!$H$13,0,10*ROW('Hygiene Data'!H143))="","",OFFSET('Hygiene Data'!$H$13,0,10*ROW('Hygiene Data'!H143)))</f>
        <v/>
      </c>
      <c r="ED149" s="379" t="str">
        <f ca="1">+IF(OFFSET('Hygiene Data'!$I$11,0,10*ROW('Hygiene Data'!I143))="","",OFFSET('Hygiene Data'!$I$11,0,10*ROW('Hygiene Data'!I143)))</f>
        <v/>
      </c>
      <c r="EE149" s="379" t="str">
        <f ca="1">+IF(OFFSET('Hygiene Data'!$I$12,0,10*ROW('Hygiene Data'!I143))="","",OFFSET('Hygiene Data'!$I$12,0,10*ROW('Hygiene Data'!I143)))</f>
        <v/>
      </c>
      <c r="EF149" s="379" t="str">
        <f ca="1">+IF(OFFSET('Hygiene Data'!$I$13,0,10*ROW('Hygiene Data'!I143))="","",OFFSET('Hygiene Data'!$I$13,0,10*ROW('Hygiene Data'!I143)))</f>
        <v/>
      </c>
    </row>
    <row r="150" spans="1:136" x14ac:dyDescent="0.25">
      <c r="A150" s="488" t="str">
        <f ca="1">+IF(OFFSET('Water Data'!$B$2,0,10*ROW('Water Data'!E144))="","",OFFSET('Water Data'!$B$2,0,10*ROW('Water Data'!E144)))</f>
        <v/>
      </c>
      <c r="B150" s="48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5" t="str">
        <f t="shared" ca="1" si="2"/>
        <v/>
      </c>
      <c r="D150" s="51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9" t="str">
        <f ca="1">+IF(OFFSET('Water Data'!$D$27,0,10*ROW('Water Data'!D144))="","",OFFSET('Water Data'!$D$27,0,10*ROW('Water Data'!D144)))</f>
        <v/>
      </c>
      <c r="BT150" s="379" t="str">
        <f ca="1">+IF(OFFSET('Water Data'!$D$28,0,10*ROW('Water Data'!D144))="","",OFFSET('Water Data'!$D$28,0,10*ROW('Water Data'!D144)))</f>
        <v/>
      </c>
      <c r="BU150" s="379" t="str">
        <f ca="1">+IF(OFFSET('Water Data'!$D$29,0,10*ROW('Water Data'!D144))="","",OFFSET('Water Data'!$D$29,0,10*ROW('Water Data'!D144)))</f>
        <v/>
      </c>
      <c r="BV150" s="379" t="str">
        <f ca="1">+IF(OFFSET('Water Data'!$E$27,0,10*ROW('Water Data'!E144))="","",OFFSET('Water Data'!$E$27,0,10*ROW('Water Data'!E144)))</f>
        <v/>
      </c>
      <c r="BW150" s="379" t="str">
        <f ca="1">+IF(OFFSET('Water Data'!$E$28,0,10*ROW('Water Data'!E144))="","",OFFSET('Water Data'!$E$28,0,10*ROW('Water Data'!E144)))</f>
        <v/>
      </c>
      <c r="BX150" s="379" t="str">
        <f ca="1">+IF(OFFSET('Water Data'!$E$29,0,10*ROW('Water Data'!E144))="","",OFFSET('Water Data'!$E$29,0,10*ROW('Water Data'!E144)))</f>
        <v/>
      </c>
      <c r="BY150" s="379" t="str">
        <f ca="1">+IF(OFFSET('Water Data'!$F$27,0,10*ROW('Water Data'!F144))="","",OFFSET('Water Data'!$F$27,0,10*ROW('Water Data'!F144)))</f>
        <v/>
      </c>
      <c r="BZ150" s="379" t="str">
        <f ca="1">+IF(OFFSET('Water Data'!$F$28,0,10*ROW('Water Data'!F144))="","",OFFSET('Water Data'!$F$28,0,10*ROW('Water Data'!F144)))</f>
        <v/>
      </c>
      <c r="CA150" s="379" t="str">
        <f ca="1">+IF(OFFSET('Water Data'!$F$29,0,10*ROW('Water Data'!F144))="","",OFFSET('Water Data'!$F$29,0,10*ROW('Water Data'!F144)))</f>
        <v/>
      </c>
      <c r="CB150" s="379" t="str">
        <f ca="1">+IF(OFFSET('Water Data'!$G$27,0,10*ROW('Water Data'!G144))="","",OFFSET('Water Data'!$G$27,0,10*ROW('Water Data'!G144)))</f>
        <v/>
      </c>
      <c r="CC150" s="379" t="str">
        <f ca="1">+IF(OFFSET('Water Data'!$G$28,0,10*ROW('Water Data'!G144))="","",OFFSET('Water Data'!$G$28,0,10*ROW('Water Data'!G144)))</f>
        <v/>
      </c>
      <c r="CD150" s="379" t="str">
        <f ca="1">+IF(OFFSET('Water Data'!$G$29,0,10*ROW('Water Data'!G144))="","",OFFSET('Water Data'!$G$29,0,10*ROW('Water Data'!G144)))</f>
        <v/>
      </c>
      <c r="CE150" s="379" t="str">
        <f ca="1">+IF(OFFSET('Water Data'!$H$27,0,10*ROW('Water Data'!H144))="","",OFFSET('Water Data'!$H$27,0,10*ROW('Water Data'!H144)))</f>
        <v/>
      </c>
      <c r="CF150" s="379" t="str">
        <f ca="1">+IF(OFFSET('Water Data'!$H$28,0,10*ROW('Water Data'!H144))="","",OFFSET('Water Data'!$H$28,0,10*ROW('Water Data'!H144)))</f>
        <v/>
      </c>
      <c r="CG150" s="379" t="str">
        <f ca="1">+IF(OFFSET('Water Data'!$H$29,0,10*ROW('Water Data'!H144))="","",OFFSET('Water Data'!$H$29,0,10*ROW('Water Data'!H144)))</f>
        <v/>
      </c>
      <c r="CH150" s="379" t="str">
        <f ca="1">+IF(OFFSET('Water Data'!$I$27,0,10*ROW('Water Data'!I144))="","",OFFSET('Water Data'!$I$27,0,10*ROW('Water Data'!I144)))</f>
        <v/>
      </c>
      <c r="CI150" s="379" t="str">
        <f ca="1">+IF(OFFSET('Water Data'!$I$28,0,10*ROW('Water Data'!I144))="","",OFFSET('Water Data'!$I$28,0,10*ROW('Water Data'!I144)))</f>
        <v/>
      </c>
      <c r="CJ150" s="379" t="str">
        <f ca="1">+IF(OFFSET('Water Data'!$I$29,0,10*ROW('Water Data'!I144))="","",OFFSET('Water Data'!$I$29,0,10*ROW('Water Data'!I144)))</f>
        <v/>
      </c>
      <c r="CK150" s="379" t="str">
        <f ca="1">+IF(OFFSET('Sanitation Data'!$D$28,0,10*ROW('Sanitation Data'!D144))="","",OFFSET('Sanitation Data'!$D$28,0,10*ROW('Sanitation Data'!D144)))</f>
        <v/>
      </c>
      <c r="CL150" s="379" t="str">
        <f ca="1">+IF(OFFSET('Sanitation Data'!$D$29,0,10*ROW('Sanitation Data'!D144))="","",OFFSET('Sanitation Data'!$D$29,0,10*ROW('Sanitation Data'!D144)))</f>
        <v/>
      </c>
      <c r="CM150" s="379" t="str">
        <f ca="1">+IF(OFFSET('Sanitation Data'!$D$30,0,10*ROW('Sanitation Data'!D144))="","",OFFSET('Sanitation Data'!$D$30,0,10*ROW('Sanitation Data'!D144)))</f>
        <v/>
      </c>
      <c r="CN150" s="379" t="str">
        <f ca="1">+IF(OFFSET('Sanitation Data'!$D$31,0,10*ROW('Sanitation Data'!D144))="","",OFFSET('Sanitation Data'!$D$31,0,10*ROW('Sanitation Data'!D144)))</f>
        <v/>
      </c>
      <c r="CO150" s="379" t="str">
        <f ca="1">+IF(OFFSET('Sanitation Data'!$D$32,0,10*ROW('Sanitation Data'!D144))="","",OFFSET('Sanitation Data'!$D$32,0,10*ROW('Sanitation Data'!D144)))</f>
        <v/>
      </c>
      <c r="CP150" s="379" t="str">
        <f ca="1">+IF(OFFSET('Sanitation Data'!$E$28,0,10*ROW('Sanitation Data'!E144))="","",OFFSET('Sanitation Data'!$E$28,0,10*ROW('Sanitation Data'!E144)))</f>
        <v/>
      </c>
      <c r="CQ150" s="379" t="str">
        <f ca="1">+IF(OFFSET('Sanitation Data'!$E$29,0,10*ROW('Sanitation Data'!E144))="","",OFFSET('Sanitation Data'!$E$29,0,10*ROW('Sanitation Data'!E144)))</f>
        <v/>
      </c>
      <c r="CR150" s="379" t="str">
        <f ca="1">+IF(OFFSET('Sanitation Data'!$E$30,0,10*ROW('Sanitation Data'!E144))="","",OFFSET('Sanitation Data'!$E$30,0,10*ROW('Sanitation Data'!E144)))</f>
        <v/>
      </c>
      <c r="CS150" s="379" t="str">
        <f ca="1">+IF(OFFSET('Sanitation Data'!$E$31,0,10*ROW('Sanitation Data'!E144))="","",OFFSET('Sanitation Data'!$E$31,0,10*ROW('Sanitation Data'!E144)))</f>
        <v/>
      </c>
      <c r="CT150" s="379" t="str">
        <f ca="1">+IF(OFFSET('Sanitation Data'!$E$32,0,10*ROW('Sanitation Data'!E144))="","",OFFSET('Sanitation Data'!$E$32,0,10*ROW('Sanitation Data'!E144)))</f>
        <v/>
      </c>
      <c r="CU150" s="379" t="str">
        <f ca="1">+IF(OFFSET('Sanitation Data'!$F$28,0,10*ROW('Sanitation Data'!F144))="","",OFFSET('Sanitation Data'!$F$28,0,10*ROW('Sanitation Data'!F144)))</f>
        <v/>
      </c>
      <c r="CV150" s="379" t="str">
        <f ca="1">+IF(OFFSET('Sanitation Data'!$F$29,0,10*ROW('Sanitation Data'!F144))="","",OFFSET('Sanitation Data'!$F$29,0,10*ROW('Sanitation Data'!F144)))</f>
        <v/>
      </c>
      <c r="CW150" s="379" t="str">
        <f ca="1">+IF(OFFSET('Sanitation Data'!$F$30,0,10*ROW('Sanitation Data'!F144))="","",OFFSET('Sanitation Data'!$F$30,0,10*ROW('Sanitation Data'!F144)))</f>
        <v/>
      </c>
      <c r="CX150" s="379" t="str">
        <f ca="1">+IF(OFFSET('Sanitation Data'!$F$31,0,10*ROW('Sanitation Data'!F144))="","",OFFSET('Sanitation Data'!$F$31,0,10*ROW('Sanitation Data'!F144)))</f>
        <v/>
      </c>
      <c r="CY150" s="379" t="str">
        <f ca="1">+IF(OFFSET('Sanitation Data'!$F$32,0,10*ROW('Sanitation Data'!F144))="","",OFFSET('Sanitation Data'!$F$32,0,10*ROW('Sanitation Data'!F144)))</f>
        <v/>
      </c>
      <c r="CZ150" s="379" t="str">
        <f ca="1">+IF(OFFSET('Sanitation Data'!$G$28,0,10*ROW('Sanitation Data'!G144))="","",OFFSET('Sanitation Data'!$G$28,0,10*ROW('Sanitation Data'!G144)))</f>
        <v/>
      </c>
      <c r="DA150" s="379" t="str">
        <f ca="1">+IF(OFFSET('Sanitation Data'!$G$29,0,10*ROW('Sanitation Data'!G144))="","",OFFSET('Sanitation Data'!$G$29,0,10*ROW('Sanitation Data'!G144)))</f>
        <v/>
      </c>
      <c r="DB150" s="379" t="str">
        <f ca="1">+IF(OFFSET('Sanitation Data'!$G$30,0,10*ROW('Sanitation Data'!G144))="","",OFFSET('Sanitation Data'!$G$30,0,10*ROW('Sanitation Data'!G144)))</f>
        <v/>
      </c>
      <c r="DC150" s="379" t="str">
        <f ca="1">+IF(OFFSET('Sanitation Data'!$G$31,0,10*ROW('Sanitation Data'!G144))="","",OFFSET('Sanitation Data'!$G$31,0,10*ROW('Sanitation Data'!G144)))</f>
        <v/>
      </c>
      <c r="DD150" s="379" t="str">
        <f ca="1">+IF(OFFSET('Sanitation Data'!$G$32,0,10*ROW('Sanitation Data'!G144))="","",OFFSET('Sanitation Data'!$G$32,0,10*ROW('Sanitation Data'!G144)))</f>
        <v/>
      </c>
      <c r="DE150" s="379" t="str">
        <f ca="1">+IF(OFFSET('Sanitation Data'!$H$28,0,10*ROW('Sanitation Data'!H144))="","",OFFSET('Sanitation Data'!$H$28,0,10*ROW('Sanitation Data'!H144)))</f>
        <v/>
      </c>
      <c r="DF150" s="379" t="str">
        <f ca="1">+IF(OFFSET('Sanitation Data'!$H$29,0,10*ROW('Sanitation Data'!H144))="","",OFFSET('Sanitation Data'!$H$29,0,10*ROW('Sanitation Data'!H144)))</f>
        <v/>
      </c>
      <c r="DG150" s="379" t="str">
        <f ca="1">+IF(OFFSET('Sanitation Data'!$H$30,0,10*ROW('Sanitation Data'!H144))="","",OFFSET('Sanitation Data'!$H$30,0,10*ROW('Sanitation Data'!H144)))</f>
        <v/>
      </c>
      <c r="DH150" s="379" t="str">
        <f ca="1">+IF(OFFSET('Sanitation Data'!$H$31,0,10*ROW('Sanitation Data'!H144))="","",OFFSET('Sanitation Data'!$H$31,0,10*ROW('Sanitation Data'!H144)))</f>
        <v/>
      </c>
      <c r="DI150" s="379" t="str">
        <f ca="1">+IF(OFFSET('Sanitation Data'!$H$32,0,10*ROW('Sanitation Data'!H144))="","",OFFSET('Sanitation Data'!$H$32,0,10*ROW('Sanitation Data'!H144)))</f>
        <v/>
      </c>
      <c r="DJ150" s="379" t="str">
        <f ca="1">+IF(OFFSET('Sanitation Data'!$I$28,0,10*ROW('Sanitation Data'!I144))="","",OFFSET('Sanitation Data'!$I$28,0,10*ROW('Sanitation Data'!I144)))</f>
        <v/>
      </c>
      <c r="DK150" s="379" t="str">
        <f ca="1">+IF(OFFSET('Sanitation Data'!$I$29,0,10*ROW('Sanitation Data'!I144))="","",OFFSET('Sanitation Data'!$I$29,0,10*ROW('Sanitation Data'!I144)))</f>
        <v/>
      </c>
      <c r="DL150" s="379" t="str">
        <f ca="1">+IF(OFFSET('Sanitation Data'!$I$30,0,10*ROW('Sanitation Data'!I144))="","",OFFSET('Sanitation Data'!$I$30,0,10*ROW('Sanitation Data'!I144)))</f>
        <v/>
      </c>
      <c r="DM150" s="379" t="str">
        <f ca="1">+IF(OFFSET('Sanitation Data'!$I$31,0,10*ROW('Sanitation Data'!I144))="","",OFFSET('Sanitation Data'!$I$31,0,10*ROW('Sanitation Data'!I144)))</f>
        <v/>
      </c>
      <c r="DN150" s="379" t="str">
        <f ca="1">+IF(OFFSET('Sanitation Data'!$I$32,0,10*ROW('Sanitation Data'!I144))="","",OFFSET('Sanitation Data'!$I$32,0,10*ROW('Sanitation Data'!I144)))</f>
        <v/>
      </c>
      <c r="DO150" s="379" t="str">
        <f ca="1">+IF(OFFSET('Hygiene Data'!$D$11,0,10*ROW('Hygiene Data'!D144))="","",OFFSET('Hygiene Data'!$D$11,0,10*ROW('Hygiene Data'!D144)))</f>
        <v/>
      </c>
      <c r="DP150" s="379" t="str">
        <f ca="1">+IF(OFFSET('Hygiene Data'!$D$12,0,10*ROW('Hygiene Data'!D144))="","",OFFSET('Hygiene Data'!$D$12,0,10*ROW('Hygiene Data'!D144)))</f>
        <v/>
      </c>
      <c r="DQ150" s="379" t="str">
        <f ca="1">+IF(OFFSET('Hygiene Data'!$D$13,0,10*ROW('Hygiene Data'!D144))="","",OFFSET('Hygiene Data'!$D$13,0,10*ROW('Hygiene Data'!D144)))</f>
        <v/>
      </c>
      <c r="DR150" s="379" t="str">
        <f ca="1">+IF(OFFSET('Hygiene Data'!$E$11,0,10*ROW('Hygiene Data'!E144))="","",OFFSET('Hygiene Data'!$E$11,0,10*ROW('Hygiene Data'!E144)))</f>
        <v/>
      </c>
      <c r="DS150" s="379" t="str">
        <f ca="1">+IF(OFFSET('Hygiene Data'!$E$12,0,10*ROW('Hygiene Data'!E144))="","",OFFSET('Hygiene Data'!$E$12,0,10*ROW('Hygiene Data'!E144)))</f>
        <v/>
      </c>
      <c r="DT150" s="379" t="str">
        <f ca="1">+IF(OFFSET('Hygiene Data'!$E$13,0,10*ROW('Hygiene Data'!E144))="","",OFFSET('Hygiene Data'!$E$13,0,10*ROW('Hygiene Data'!E144)))</f>
        <v/>
      </c>
      <c r="DU150" s="379" t="str">
        <f ca="1">+IF(OFFSET('Hygiene Data'!$F$11,0,10*ROW('Hygiene Data'!F144))="","",OFFSET('Hygiene Data'!$F$11,0,10*ROW('Hygiene Data'!F144)))</f>
        <v/>
      </c>
      <c r="DV150" s="379" t="str">
        <f ca="1">+IF(OFFSET('Hygiene Data'!$F$12,0,10*ROW('Hygiene Data'!F144))="","",OFFSET('Hygiene Data'!$F$12,0,10*ROW('Hygiene Data'!F144)))</f>
        <v/>
      </c>
      <c r="DW150" s="379" t="str">
        <f ca="1">+IF(OFFSET('Hygiene Data'!$F$13,0,10*ROW('Hygiene Data'!F144))="","",OFFSET('Hygiene Data'!$F$13,0,10*ROW('Hygiene Data'!F144)))</f>
        <v/>
      </c>
      <c r="DX150" s="379" t="str">
        <f ca="1">+IF(OFFSET('Hygiene Data'!$G$11,0,10*ROW('Hygiene Data'!G144))="","",OFFSET('Hygiene Data'!$G$11,0,10*ROW('Hygiene Data'!G144)))</f>
        <v/>
      </c>
      <c r="DY150" s="379" t="str">
        <f ca="1">+IF(OFFSET('Hygiene Data'!$G$12,0,10*ROW('Hygiene Data'!G144))="","",OFFSET('Hygiene Data'!$G$12,0,10*ROW('Hygiene Data'!G144)))</f>
        <v/>
      </c>
      <c r="DZ150" s="379" t="str">
        <f ca="1">+IF(OFFSET('Hygiene Data'!$G$13,0,10*ROW('Hygiene Data'!G144))="","",OFFSET('Hygiene Data'!$G$13,0,10*ROW('Hygiene Data'!G144)))</f>
        <v/>
      </c>
      <c r="EA150" s="379" t="str">
        <f ca="1">+IF(OFFSET('Hygiene Data'!$H$11,0,10*ROW('Hygiene Data'!H144))="","",OFFSET('Hygiene Data'!$H$11,0,10*ROW('Hygiene Data'!H144)))</f>
        <v/>
      </c>
      <c r="EB150" s="379" t="str">
        <f ca="1">+IF(OFFSET('Hygiene Data'!$H$12,0,10*ROW('Hygiene Data'!H144))="","",OFFSET('Hygiene Data'!$H$12,0,10*ROW('Hygiene Data'!H144)))</f>
        <v/>
      </c>
      <c r="EC150" s="379" t="str">
        <f ca="1">+IF(OFFSET('Hygiene Data'!$H$13,0,10*ROW('Hygiene Data'!H144))="","",OFFSET('Hygiene Data'!$H$13,0,10*ROW('Hygiene Data'!H144)))</f>
        <v/>
      </c>
      <c r="ED150" s="379" t="str">
        <f ca="1">+IF(OFFSET('Hygiene Data'!$I$11,0,10*ROW('Hygiene Data'!I144))="","",OFFSET('Hygiene Data'!$I$11,0,10*ROW('Hygiene Data'!I144)))</f>
        <v/>
      </c>
      <c r="EE150" s="379" t="str">
        <f ca="1">+IF(OFFSET('Hygiene Data'!$I$12,0,10*ROW('Hygiene Data'!I144))="","",OFFSET('Hygiene Data'!$I$12,0,10*ROW('Hygiene Data'!I144)))</f>
        <v/>
      </c>
      <c r="EF150" s="379" t="str">
        <f ca="1">+IF(OFFSET('Hygiene Data'!$I$13,0,10*ROW('Hygiene Data'!I144))="","",OFFSET('Hygiene Data'!$I$13,0,10*ROW('Hygiene Data'!I144)))</f>
        <v/>
      </c>
    </row>
    <row r="151" spans="1:136" x14ac:dyDescent="0.25">
      <c r="A151" s="488" t="str">
        <f ca="1">+IF(OFFSET('Water Data'!$B$2,0,10*ROW('Water Data'!E145))="","",OFFSET('Water Data'!$B$2,0,10*ROW('Water Data'!E145)))</f>
        <v/>
      </c>
      <c r="B151" s="48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5" t="str">
        <f t="shared" ca="1" si="2"/>
        <v/>
      </c>
      <c r="D151" s="51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9" t="str">
        <f ca="1">+IF(OFFSET('Water Data'!$D$27,0,10*ROW('Water Data'!D145))="","",OFFSET('Water Data'!$D$27,0,10*ROW('Water Data'!D145)))</f>
        <v/>
      </c>
      <c r="BT151" s="379" t="str">
        <f ca="1">+IF(OFFSET('Water Data'!$D$28,0,10*ROW('Water Data'!D145))="","",OFFSET('Water Data'!$D$28,0,10*ROW('Water Data'!D145)))</f>
        <v/>
      </c>
      <c r="BU151" s="379" t="str">
        <f ca="1">+IF(OFFSET('Water Data'!$D$29,0,10*ROW('Water Data'!D145))="","",OFFSET('Water Data'!$D$29,0,10*ROW('Water Data'!D145)))</f>
        <v/>
      </c>
      <c r="BV151" s="379" t="str">
        <f ca="1">+IF(OFFSET('Water Data'!$E$27,0,10*ROW('Water Data'!E145))="","",OFFSET('Water Data'!$E$27,0,10*ROW('Water Data'!E145)))</f>
        <v/>
      </c>
      <c r="BW151" s="379" t="str">
        <f ca="1">+IF(OFFSET('Water Data'!$E$28,0,10*ROW('Water Data'!E145))="","",OFFSET('Water Data'!$E$28,0,10*ROW('Water Data'!E145)))</f>
        <v/>
      </c>
      <c r="BX151" s="379" t="str">
        <f ca="1">+IF(OFFSET('Water Data'!$E$29,0,10*ROW('Water Data'!E145))="","",OFFSET('Water Data'!$E$29,0,10*ROW('Water Data'!E145)))</f>
        <v/>
      </c>
      <c r="BY151" s="379" t="str">
        <f ca="1">+IF(OFFSET('Water Data'!$F$27,0,10*ROW('Water Data'!F145))="","",OFFSET('Water Data'!$F$27,0,10*ROW('Water Data'!F145)))</f>
        <v/>
      </c>
      <c r="BZ151" s="379" t="str">
        <f ca="1">+IF(OFFSET('Water Data'!$F$28,0,10*ROW('Water Data'!F145))="","",OFFSET('Water Data'!$F$28,0,10*ROW('Water Data'!F145)))</f>
        <v/>
      </c>
      <c r="CA151" s="379" t="str">
        <f ca="1">+IF(OFFSET('Water Data'!$F$29,0,10*ROW('Water Data'!F145))="","",OFFSET('Water Data'!$F$29,0,10*ROW('Water Data'!F145)))</f>
        <v/>
      </c>
      <c r="CB151" s="379" t="str">
        <f ca="1">+IF(OFFSET('Water Data'!$G$27,0,10*ROW('Water Data'!G145))="","",OFFSET('Water Data'!$G$27,0,10*ROW('Water Data'!G145)))</f>
        <v/>
      </c>
      <c r="CC151" s="379" t="str">
        <f ca="1">+IF(OFFSET('Water Data'!$G$28,0,10*ROW('Water Data'!G145))="","",OFFSET('Water Data'!$G$28,0,10*ROW('Water Data'!G145)))</f>
        <v/>
      </c>
      <c r="CD151" s="379" t="str">
        <f ca="1">+IF(OFFSET('Water Data'!$G$29,0,10*ROW('Water Data'!G145))="","",OFFSET('Water Data'!$G$29,0,10*ROW('Water Data'!G145)))</f>
        <v/>
      </c>
      <c r="CE151" s="379" t="str">
        <f ca="1">+IF(OFFSET('Water Data'!$H$27,0,10*ROW('Water Data'!H145))="","",OFFSET('Water Data'!$H$27,0,10*ROW('Water Data'!H145)))</f>
        <v/>
      </c>
      <c r="CF151" s="379" t="str">
        <f ca="1">+IF(OFFSET('Water Data'!$H$28,0,10*ROW('Water Data'!H145))="","",OFFSET('Water Data'!$H$28,0,10*ROW('Water Data'!H145)))</f>
        <v/>
      </c>
      <c r="CG151" s="379" t="str">
        <f ca="1">+IF(OFFSET('Water Data'!$H$29,0,10*ROW('Water Data'!H145))="","",OFFSET('Water Data'!$H$29,0,10*ROW('Water Data'!H145)))</f>
        <v/>
      </c>
      <c r="CH151" s="379" t="str">
        <f ca="1">+IF(OFFSET('Water Data'!$I$27,0,10*ROW('Water Data'!I145))="","",OFFSET('Water Data'!$I$27,0,10*ROW('Water Data'!I145)))</f>
        <v/>
      </c>
      <c r="CI151" s="379" t="str">
        <f ca="1">+IF(OFFSET('Water Data'!$I$28,0,10*ROW('Water Data'!I145))="","",OFFSET('Water Data'!$I$28,0,10*ROW('Water Data'!I145)))</f>
        <v/>
      </c>
      <c r="CJ151" s="379" t="str">
        <f ca="1">+IF(OFFSET('Water Data'!$I$29,0,10*ROW('Water Data'!I145))="","",OFFSET('Water Data'!$I$29,0,10*ROW('Water Data'!I145)))</f>
        <v/>
      </c>
      <c r="CK151" s="379" t="str">
        <f ca="1">+IF(OFFSET('Sanitation Data'!$D$28,0,10*ROW('Sanitation Data'!D145))="","",OFFSET('Sanitation Data'!$D$28,0,10*ROW('Sanitation Data'!D145)))</f>
        <v/>
      </c>
      <c r="CL151" s="379" t="str">
        <f ca="1">+IF(OFFSET('Sanitation Data'!$D$29,0,10*ROW('Sanitation Data'!D145))="","",OFFSET('Sanitation Data'!$D$29,0,10*ROW('Sanitation Data'!D145)))</f>
        <v/>
      </c>
      <c r="CM151" s="379" t="str">
        <f ca="1">+IF(OFFSET('Sanitation Data'!$D$30,0,10*ROW('Sanitation Data'!D145))="","",OFFSET('Sanitation Data'!$D$30,0,10*ROW('Sanitation Data'!D145)))</f>
        <v/>
      </c>
      <c r="CN151" s="379" t="str">
        <f ca="1">+IF(OFFSET('Sanitation Data'!$D$31,0,10*ROW('Sanitation Data'!D145))="","",OFFSET('Sanitation Data'!$D$31,0,10*ROW('Sanitation Data'!D145)))</f>
        <v/>
      </c>
      <c r="CO151" s="379" t="str">
        <f ca="1">+IF(OFFSET('Sanitation Data'!$D$32,0,10*ROW('Sanitation Data'!D145))="","",OFFSET('Sanitation Data'!$D$32,0,10*ROW('Sanitation Data'!D145)))</f>
        <v/>
      </c>
      <c r="CP151" s="379" t="str">
        <f ca="1">+IF(OFFSET('Sanitation Data'!$E$28,0,10*ROW('Sanitation Data'!E145))="","",OFFSET('Sanitation Data'!$E$28,0,10*ROW('Sanitation Data'!E145)))</f>
        <v/>
      </c>
      <c r="CQ151" s="379" t="str">
        <f ca="1">+IF(OFFSET('Sanitation Data'!$E$29,0,10*ROW('Sanitation Data'!E145))="","",OFFSET('Sanitation Data'!$E$29,0,10*ROW('Sanitation Data'!E145)))</f>
        <v/>
      </c>
      <c r="CR151" s="379" t="str">
        <f ca="1">+IF(OFFSET('Sanitation Data'!$E$30,0,10*ROW('Sanitation Data'!E145))="","",OFFSET('Sanitation Data'!$E$30,0,10*ROW('Sanitation Data'!E145)))</f>
        <v/>
      </c>
      <c r="CS151" s="379" t="str">
        <f ca="1">+IF(OFFSET('Sanitation Data'!$E$31,0,10*ROW('Sanitation Data'!E145))="","",OFFSET('Sanitation Data'!$E$31,0,10*ROW('Sanitation Data'!E145)))</f>
        <v/>
      </c>
      <c r="CT151" s="379" t="str">
        <f ca="1">+IF(OFFSET('Sanitation Data'!$E$32,0,10*ROW('Sanitation Data'!E145))="","",OFFSET('Sanitation Data'!$E$32,0,10*ROW('Sanitation Data'!E145)))</f>
        <v/>
      </c>
      <c r="CU151" s="379" t="str">
        <f ca="1">+IF(OFFSET('Sanitation Data'!$F$28,0,10*ROW('Sanitation Data'!F145))="","",OFFSET('Sanitation Data'!$F$28,0,10*ROW('Sanitation Data'!F145)))</f>
        <v/>
      </c>
      <c r="CV151" s="379" t="str">
        <f ca="1">+IF(OFFSET('Sanitation Data'!$F$29,0,10*ROW('Sanitation Data'!F145))="","",OFFSET('Sanitation Data'!$F$29,0,10*ROW('Sanitation Data'!F145)))</f>
        <v/>
      </c>
      <c r="CW151" s="379" t="str">
        <f ca="1">+IF(OFFSET('Sanitation Data'!$F$30,0,10*ROW('Sanitation Data'!F145))="","",OFFSET('Sanitation Data'!$F$30,0,10*ROW('Sanitation Data'!F145)))</f>
        <v/>
      </c>
      <c r="CX151" s="379" t="str">
        <f ca="1">+IF(OFFSET('Sanitation Data'!$F$31,0,10*ROW('Sanitation Data'!F145))="","",OFFSET('Sanitation Data'!$F$31,0,10*ROW('Sanitation Data'!F145)))</f>
        <v/>
      </c>
      <c r="CY151" s="379" t="str">
        <f ca="1">+IF(OFFSET('Sanitation Data'!$F$32,0,10*ROW('Sanitation Data'!F145))="","",OFFSET('Sanitation Data'!$F$32,0,10*ROW('Sanitation Data'!F145)))</f>
        <v/>
      </c>
      <c r="CZ151" s="379" t="str">
        <f ca="1">+IF(OFFSET('Sanitation Data'!$G$28,0,10*ROW('Sanitation Data'!G145))="","",OFFSET('Sanitation Data'!$G$28,0,10*ROW('Sanitation Data'!G145)))</f>
        <v/>
      </c>
      <c r="DA151" s="379" t="str">
        <f ca="1">+IF(OFFSET('Sanitation Data'!$G$29,0,10*ROW('Sanitation Data'!G145))="","",OFFSET('Sanitation Data'!$G$29,0,10*ROW('Sanitation Data'!G145)))</f>
        <v/>
      </c>
      <c r="DB151" s="379" t="str">
        <f ca="1">+IF(OFFSET('Sanitation Data'!$G$30,0,10*ROW('Sanitation Data'!G145))="","",OFFSET('Sanitation Data'!$G$30,0,10*ROW('Sanitation Data'!G145)))</f>
        <v/>
      </c>
      <c r="DC151" s="379" t="str">
        <f ca="1">+IF(OFFSET('Sanitation Data'!$G$31,0,10*ROW('Sanitation Data'!G145))="","",OFFSET('Sanitation Data'!$G$31,0,10*ROW('Sanitation Data'!G145)))</f>
        <v/>
      </c>
      <c r="DD151" s="379" t="str">
        <f ca="1">+IF(OFFSET('Sanitation Data'!$G$32,0,10*ROW('Sanitation Data'!G145))="","",OFFSET('Sanitation Data'!$G$32,0,10*ROW('Sanitation Data'!G145)))</f>
        <v/>
      </c>
      <c r="DE151" s="379" t="str">
        <f ca="1">+IF(OFFSET('Sanitation Data'!$H$28,0,10*ROW('Sanitation Data'!H145))="","",OFFSET('Sanitation Data'!$H$28,0,10*ROW('Sanitation Data'!H145)))</f>
        <v/>
      </c>
      <c r="DF151" s="379" t="str">
        <f ca="1">+IF(OFFSET('Sanitation Data'!$H$29,0,10*ROW('Sanitation Data'!H145))="","",OFFSET('Sanitation Data'!$H$29,0,10*ROW('Sanitation Data'!H145)))</f>
        <v/>
      </c>
      <c r="DG151" s="379" t="str">
        <f ca="1">+IF(OFFSET('Sanitation Data'!$H$30,0,10*ROW('Sanitation Data'!H145))="","",OFFSET('Sanitation Data'!$H$30,0,10*ROW('Sanitation Data'!H145)))</f>
        <v/>
      </c>
      <c r="DH151" s="379" t="str">
        <f ca="1">+IF(OFFSET('Sanitation Data'!$H$31,0,10*ROW('Sanitation Data'!H145))="","",OFFSET('Sanitation Data'!$H$31,0,10*ROW('Sanitation Data'!H145)))</f>
        <v/>
      </c>
      <c r="DI151" s="379" t="str">
        <f ca="1">+IF(OFFSET('Sanitation Data'!$H$32,0,10*ROW('Sanitation Data'!H145))="","",OFFSET('Sanitation Data'!$H$32,0,10*ROW('Sanitation Data'!H145)))</f>
        <v/>
      </c>
      <c r="DJ151" s="379" t="str">
        <f ca="1">+IF(OFFSET('Sanitation Data'!$I$28,0,10*ROW('Sanitation Data'!I145))="","",OFFSET('Sanitation Data'!$I$28,0,10*ROW('Sanitation Data'!I145)))</f>
        <v/>
      </c>
      <c r="DK151" s="379" t="str">
        <f ca="1">+IF(OFFSET('Sanitation Data'!$I$29,0,10*ROW('Sanitation Data'!I145))="","",OFFSET('Sanitation Data'!$I$29,0,10*ROW('Sanitation Data'!I145)))</f>
        <v/>
      </c>
      <c r="DL151" s="379" t="str">
        <f ca="1">+IF(OFFSET('Sanitation Data'!$I$30,0,10*ROW('Sanitation Data'!I145))="","",OFFSET('Sanitation Data'!$I$30,0,10*ROW('Sanitation Data'!I145)))</f>
        <v/>
      </c>
      <c r="DM151" s="379" t="str">
        <f ca="1">+IF(OFFSET('Sanitation Data'!$I$31,0,10*ROW('Sanitation Data'!I145))="","",OFFSET('Sanitation Data'!$I$31,0,10*ROW('Sanitation Data'!I145)))</f>
        <v/>
      </c>
      <c r="DN151" s="379" t="str">
        <f ca="1">+IF(OFFSET('Sanitation Data'!$I$32,0,10*ROW('Sanitation Data'!I145))="","",OFFSET('Sanitation Data'!$I$32,0,10*ROW('Sanitation Data'!I145)))</f>
        <v/>
      </c>
      <c r="DO151" s="379" t="str">
        <f ca="1">+IF(OFFSET('Hygiene Data'!$D$11,0,10*ROW('Hygiene Data'!D145))="","",OFFSET('Hygiene Data'!$D$11,0,10*ROW('Hygiene Data'!D145)))</f>
        <v/>
      </c>
      <c r="DP151" s="379" t="str">
        <f ca="1">+IF(OFFSET('Hygiene Data'!$D$12,0,10*ROW('Hygiene Data'!D145))="","",OFFSET('Hygiene Data'!$D$12,0,10*ROW('Hygiene Data'!D145)))</f>
        <v/>
      </c>
      <c r="DQ151" s="379" t="str">
        <f ca="1">+IF(OFFSET('Hygiene Data'!$D$13,0,10*ROW('Hygiene Data'!D145))="","",OFFSET('Hygiene Data'!$D$13,0,10*ROW('Hygiene Data'!D145)))</f>
        <v/>
      </c>
      <c r="DR151" s="379" t="str">
        <f ca="1">+IF(OFFSET('Hygiene Data'!$E$11,0,10*ROW('Hygiene Data'!E145))="","",OFFSET('Hygiene Data'!$E$11,0,10*ROW('Hygiene Data'!E145)))</f>
        <v/>
      </c>
      <c r="DS151" s="379" t="str">
        <f ca="1">+IF(OFFSET('Hygiene Data'!$E$12,0,10*ROW('Hygiene Data'!E145))="","",OFFSET('Hygiene Data'!$E$12,0,10*ROW('Hygiene Data'!E145)))</f>
        <v/>
      </c>
      <c r="DT151" s="379" t="str">
        <f ca="1">+IF(OFFSET('Hygiene Data'!$E$13,0,10*ROW('Hygiene Data'!E145))="","",OFFSET('Hygiene Data'!$E$13,0,10*ROW('Hygiene Data'!E145)))</f>
        <v/>
      </c>
      <c r="DU151" s="379" t="str">
        <f ca="1">+IF(OFFSET('Hygiene Data'!$F$11,0,10*ROW('Hygiene Data'!F145))="","",OFFSET('Hygiene Data'!$F$11,0,10*ROW('Hygiene Data'!F145)))</f>
        <v/>
      </c>
      <c r="DV151" s="379" t="str">
        <f ca="1">+IF(OFFSET('Hygiene Data'!$F$12,0,10*ROW('Hygiene Data'!F145))="","",OFFSET('Hygiene Data'!$F$12,0,10*ROW('Hygiene Data'!F145)))</f>
        <v/>
      </c>
      <c r="DW151" s="379" t="str">
        <f ca="1">+IF(OFFSET('Hygiene Data'!$F$13,0,10*ROW('Hygiene Data'!F145))="","",OFFSET('Hygiene Data'!$F$13,0,10*ROW('Hygiene Data'!F145)))</f>
        <v/>
      </c>
      <c r="DX151" s="379" t="str">
        <f ca="1">+IF(OFFSET('Hygiene Data'!$G$11,0,10*ROW('Hygiene Data'!G145))="","",OFFSET('Hygiene Data'!$G$11,0,10*ROW('Hygiene Data'!G145)))</f>
        <v/>
      </c>
      <c r="DY151" s="379" t="str">
        <f ca="1">+IF(OFFSET('Hygiene Data'!$G$12,0,10*ROW('Hygiene Data'!G145))="","",OFFSET('Hygiene Data'!$G$12,0,10*ROW('Hygiene Data'!G145)))</f>
        <v/>
      </c>
      <c r="DZ151" s="379" t="str">
        <f ca="1">+IF(OFFSET('Hygiene Data'!$G$13,0,10*ROW('Hygiene Data'!G145))="","",OFFSET('Hygiene Data'!$G$13,0,10*ROW('Hygiene Data'!G145)))</f>
        <v/>
      </c>
      <c r="EA151" s="379" t="str">
        <f ca="1">+IF(OFFSET('Hygiene Data'!$H$11,0,10*ROW('Hygiene Data'!H145))="","",OFFSET('Hygiene Data'!$H$11,0,10*ROW('Hygiene Data'!H145)))</f>
        <v/>
      </c>
      <c r="EB151" s="379" t="str">
        <f ca="1">+IF(OFFSET('Hygiene Data'!$H$12,0,10*ROW('Hygiene Data'!H145))="","",OFFSET('Hygiene Data'!$H$12,0,10*ROW('Hygiene Data'!H145)))</f>
        <v/>
      </c>
      <c r="EC151" s="379" t="str">
        <f ca="1">+IF(OFFSET('Hygiene Data'!$H$13,0,10*ROW('Hygiene Data'!H145))="","",OFFSET('Hygiene Data'!$H$13,0,10*ROW('Hygiene Data'!H145)))</f>
        <v/>
      </c>
      <c r="ED151" s="379" t="str">
        <f ca="1">+IF(OFFSET('Hygiene Data'!$I$11,0,10*ROW('Hygiene Data'!I145))="","",OFFSET('Hygiene Data'!$I$11,0,10*ROW('Hygiene Data'!I145)))</f>
        <v/>
      </c>
      <c r="EE151" s="379" t="str">
        <f ca="1">+IF(OFFSET('Hygiene Data'!$I$12,0,10*ROW('Hygiene Data'!I145))="","",OFFSET('Hygiene Data'!$I$12,0,10*ROW('Hygiene Data'!I145)))</f>
        <v/>
      </c>
      <c r="EF151" s="379" t="str">
        <f ca="1">+IF(OFFSET('Hygiene Data'!$I$13,0,10*ROW('Hygiene Data'!I145))="","",OFFSET('Hygiene Data'!$I$13,0,10*ROW('Hygiene Data'!I145)))</f>
        <v/>
      </c>
    </row>
    <row r="152" spans="1:136" x14ac:dyDescent="0.25">
      <c r="A152" s="488" t="str">
        <f ca="1">+IF(OFFSET('Water Data'!$B$2,0,10*ROW('Water Data'!E146))="","",OFFSET('Water Data'!$B$2,0,10*ROW('Water Data'!E146)))</f>
        <v/>
      </c>
      <c r="B152" s="48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5" t="str">
        <f t="shared" ca="1" si="2"/>
        <v/>
      </c>
      <c r="D152" s="51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9" t="str">
        <f ca="1">+IF(OFFSET('Water Data'!$D$27,0,10*ROW('Water Data'!D146))="","",OFFSET('Water Data'!$D$27,0,10*ROW('Water Data'!D146)))</f>
        <v/>
      </c>
      <c r="BT152" s="379" t="str">
        <f ca="1">+IF(OFFSET('Water Data'!$D$28,0,10*ROW('Water Data'!D146))="","",OFFSET('Water Data'!$D$28,0,10*ROW('Water Data'!D146)))</f>
        <v/>
      </c>
      <c r="BU152" s="379" t="str">
        <f ca="1">+IF(OFFSET('Water Data'!$D$29,0,10*ROW('Water Data'!D146))="","",OFFSET('Water Data'!$D$29,0,10*ROW('Water Data'!D146)))</f>
        <v/>
      </c>
      <c r="BV152" s="379" t="str">
        <f ca="1">+IF(OFFSET('Water Data'!$E$27,0,10*ROW('Water Data'!E146))="","",OFFSET('Water Data'!$E$27,0,10*ROW('Water Data'!E146)))</f>
        <v/>
      </c>
      <c r="BW152" s="379" t="str">
        <f ca="1">+IF(OFFSET('Water Data'!$E$28,0,10*ROW('Water Data'!E146))="","",OFFSET('Water Data'!$E$28,0,10*ROW('Water Data'!E146)))</f>
        <v/>
      </c>
      <c r="BX152" s="379" t="str">
        <f ca="1">+IF(OFFSET('Water Data'!$E$29,0,10*ROW('Water Data'!E146))="","",OFFSET('Water Data'!$E$29,0,10*ROW('Water Data'!E146)))</f>
        <v/>
      </c>
      <c r="BY152" s="379" t="str">
        <f ca="1">+IF(OFFSET('Water Data'!$F$27,0,10*ROW('Water Data'!F146))="","",OFFSET('Water Data'!$F$27,0,10*ROW('Water Data'!F146)))</f>
        <v/>
      </c>
      <c r="BZ152" s="379" t="str">
        <f ca="1">+IF(OFFSET('Water Data'!$F$28,0,10*ROW('Water Data'!F146))="","",OFFSET('Water Data'!$F$28,0,10*ROW('Water Data'!F146)))</f>
        <v/>
      </c>
      <c r="CA152" s="379" t="str">
        <f ca="1">+IF(OFFSET('Water Data'!$F$29,0,10*ROW('Water Data'!F146))="","",OFFSET('Water Data'!$F$29,0,10*ROW('Water Data'!F146)))</f>
        <v/>
      </c>
      <c r="CB152" s="379" t="str">
        <f ca="1">+IF(OFFSET('Water Data'!$G$27,0,10*ROW('Water Data'!G146))="","",OFFSET('Water Data'!$G$27,0,10*ROW('Water Data'!G146)))</f>
        <v/>
      </c>
      <c r="CC152" s="379" t="str">
        <f ca="1">+IF(OFFSET('Water Data'!$G$28,0,10*ROW('Water Data'!G146))="","",OFFSET('Water Data'!$G$28,0,10*ROW('Water Data'!G146)))</f>
        <v/>
      </c>
      <c r="CD152" s="379" t="str">
        <f ca="1">+IF(OFFSET('Water Data'!$G$29,0,10*ROW('Water Data'!G146))="","",OFFSET('Water Data'!$G$29,0,10*ROW('Water Data'!G146)))</f>
        <v/>
      </c>
      <c r="CE152" s="379" t="str">
        <f ca="1">+IF(OFFSET('Water Data'!$H$27,0,10*ROW('Water Data'!H146))="","",OFFSET('Water Data'!$H$27,0,10*ROW('Water Data'!H146)))</f>
        <v/>
      </c>
      <c r="CF152" s="379" t="str">
        <f ca="1">+IF(OFFSET('Water Data'!$H$28,0,10*ROW('Water Data'!H146))="","",OFFSET('Water Data'!$H$28,0,10*ROW('Water Data'!H146)))</f>
        <v/>
      </c>
      <c r="CG152" s="379" t="str">
        <f ca="1">+IF(OFFSET('Water Data'!$H$29,0,10*ROW('Water Data'!H146))="","",OFFSET('Water Data'!$H$29,0,10*ROW('Water Data'!H146)))</f>
        <v/>
      </c>
      <c r="CH152" s="379" t="str">
        <f ca="1">+IF(OFFSET('Water Data'!$I$27,0,10*ROW('Water Data'!I146))="","",OFFSET('Water Data'!$I$27,0,10*ROW('Water Data'!I146)))</f>
        <v/>
      </c>
      <c r="CI152" s="379" t="str">
        <f ca="1">+IF(OFFSET('Water Data'!$I$28,0,10*ROW('Water Data'!I146))="","",OFFSET('Water Data'!$I$28,0,10*ROW('Water Data'!I146)))</f>
        <v/>
      </c>
      <c r="CJ152" s="379" t="str">
        <f ca="1">+IF(OFFSET('Water Data'!$I$29,0,10*ROW('Water Data'!I146))="","",OFFSET('Water Data'!$I$29,0,10*ROW('Water Data'!I146)))</f>
        <v/>
      </c>
      <c r="CK152" s="379" t="str">
        <f ca="1">+IF(OFFSET('Sanitation Data'!$D$28,0,10*ROW('Sanitation Data'!D146))="","",OFFSET('Sanitation Data'!$D$28,0,10*ROW('Sanitation Data'!D146)))</f>
        <v/>
      </c>
      <c r="CL152" s="379" t="str">
        <f ca="1">+IF(OFFSET('Sanitation Data'!$D$29,0,10*ROW('Sanitation Data'!D146))="","",OFFSET('Sanitation Data'!$D$29,0,10*ROW('Sanitation Data'!D146)))</f>
        <v/>
      </c>
      <c r="CM152" s="379" t="str">
        <f ca="1">+IF(OFFSET('Sanitation Data'!$D$30,0,10*ROW('Sanitation Data'!D146))="","",OFFSET('Sanitation Data'!$D$30,0,10*ROW('Sanitation Data'!D146)))</f>
        <v/>
      </c>
      <c r="CN152" s="379" t="str">
        <f ca="1">+IF(OFFSET('Sanitation Data'!$D$31,0,10*ROW('Sanitation Data'!D146))="","",OFFSET('Sanitation Data'!$D$31,0,10*ROW('Sanitation Data'!D146)))</f>
        <v/>
      </c>
      <c r="CO152" s="379" t="str">
        <f ca="1">+IF(OFFSET('Sanitation Data'!$D$32,0,10*ROW('Sanitation Data'!D146))="","",OFFSET('Sanitation Data'!$D$32,0,10*ROW('Sanitation Data'!D146)))</f>
        <v/>
      </c>
      <c r="CP152" s="379" t="str">
        <f ca="1">+IF(OFFSET('Sanitation Data'!$E$28,0,10*ROW('Sanitation Data'!E146))="","",OFFSET('Sanitation Data'!$E$28,0,10*ROW('Sanitation Data'!E146)))</f>
        <v/>
      </c>
      <c r="CQ152" s="379" t="str">
        <f ca="1">+IF(OFFSET('Sanitation Data'!$E$29,0,10*ROW('Sanitation Data'!E146))="","",OFFSET('Sanitation Data'!$E$29,0,10*ROW('Sanitation Data'!E146)))</f>
        <v/>
      </c>
      <c r="CR152" s="379" t="str">
        <f ca="1">+IF(OFFSET('Sanitation Data'!$E$30,0,10*ROW('Sanitation Data'!E146))="","",OFFSET('Sanitation Data'!$E$30,0,10*ROW('Sanitation Data'!E146)))</f>
        <v/>
      </c>
      <c r="CS152" s="379" t="str">
        <f ca="1">+IF(OFFSET('Sanitation Data'!$E$31,0,10*ROW('Sanitation Data'!E146))="","",OFFSET('Sanitation Data'!$E$31,0,10*ROW('Sanitation Data'!E146)))</f>
        <v/>
      </c>
      <c r="CT152" s="379" t="str">
        <f ca="1">+IF(OFFSET('Sanitation Data'!$E$32,0,10*ROW('Sanitation Data'!E146))="","",OFFSET('Sanitation Data'!$E$32,0,10*ROW('Sanitation Data'!E146)))</f>
        <v/>
      </c>
      <c r="CU152" s="379" t="str">
        <f ca="1">+IF(OFFSET('Sanitation Data'!$F$28,0,10*ROW('Sanitation Data'!F146))="","",OFFSET('Sanitation Data'!$F$28,0,10*ROW('Sanitation Data'!F146)))</f>
        <v/>
      </c>
      <c r="CV152" s="379" t="str">
        <f ca="1">+IF(OFFSET('Sanitation Data'!$F$29,0,10*ROW('Sanitation Data'!F146))="","",OFFSET('Sanitation Data'!$F$29,0,10*ROW('Sanitation Data'!F146)))</f>
        <v/>
      </c>
      <c r="CW152" s="379" t="str">
        <f ca="1">+IF(OFFSET('Sanitation Data'!$F$30,0,10*ROW('Sanitation Data'!F146))="","",OFFSET('Sanitation Data'!$F$30,0,10*ROW('Sanitation Data'!F146)))</f>
        <v/>
      </c>
      <c r="CX152" s="379" t="str">
        <f ca="1">+IF(OFFSET('Sanitation Data'!$F$31,0,10*ROW('Sanitation Data'!F146))="","",OFFSET('Sanitation Data'!$F$31,0,10*ROW('Sanitation Data'!F146)))</f>
        <v/>
      </c>
      <c r="CY152" s="379" t="str">
        <f ca="1">+IF(OFFSET('Sanitation Data'!$F$32,0,10*ROW('Sanitation Data'!F146))="","",OFFSET('Sanitation Data'!$F$32,0,10*ROW('Sanitation Data'!F146)))</f>
        <v/>
      </c>
      <c r="CZ152" s="379" t="str">
        <f ca="1">+IF(OFFSET('Sanitation Data'!$G$28,0,10*ROW('Sanitation Data'!G146))="","",OFFSET('Sanitation Data'!$G$28,0,10*ROW('Sanitation Data'!G146)))</f>
        <v/>
      </c>
      <c r="DA152" s="379" t="str">
        <f ca="1">+IF(OFFSET('Sanitation Data'!$G$29,0,10*ROW('Sanitation Data'!G146))="","",OFFSET('Sanitation Data'!$G$29,0,10*ROW('Sanitation Data'!G146)))</f>
        <v/>
      </c>
      <c r="DB152" s="379" t="str">
        <f ca="1">+IF(OFFSET('Sanitation Data'!$G$30,0,10*ROW('Sanitation Data'!G146))="","",OFFSET('Sanitation Data'!$G$30,0,10*ROW('Sanitation Data'!G146)))</f>
        <v/>
      </c>
      <c r="DC152" s="379" t="str">
        <f ca="1">+IF(OFFSET('Sanitation Data'!$G$31,0,10*ROW('Sanitation Data'!G146))="","",OFFSET('Sanitation Data'!$G$31,0,10*ROW('Sanitation Data'!G146)))</f>
        <v/>
      </c>
      <c r="DD152" s="379" t="str">
        <f ca="1">+IF(OFFSET('Sanitation Data'!$G$32,0,10*ROW('Sanitation Data'!G146))="","",OFFSET('Sanitation Data'!$G$32,0,10*ROW('Sanitation Data'!G146)))</f>
        <v/>
      </c>
      <c r="DE152" s="379" t="str">
        <f ca="1">+IF(OFFSET('Sanitation Data'!$H$28,0,10*ROW('Sanitation Data'!H146))="","",OFFSET('Sanitation Data'!$H$28,0,10*ROW('Sanitation Data'!H146)))</f>
        <v/>
      </c>
      <c r="DF152" s="379" t="str">
        <f ca="1">+IF(OFFSET('Sanitation Data'!$H$29,0,10*ROW('Sanitation Data'!H146))="","",OFFSET('Sanitation Data'!$H$29,0,10*ROW('Sanitation Data'!H146)))</f>
        <v/>
      </c>
      <c r="DG152" s="379" t="str">
        <f ca="1">+IF(OFFSET('Sanitation Data'!$H$30,0,10*ROW('Sanitation Data'!H146))="","",OFFSET('Sanitation Data'!$H$30,0,10*ROW('Sanitation Data'!H146)))</f>
        <v/>
      </c>
      <c r="DH152" s="379" t="str">
        <f ca="1">+IF(OFFSET('Sanitation Data'!$H$31,0,10*ROW('Sanitation Data'!H146))="","",OFFSET('Sanitation Data'!$H$31,0,10*ROW('Sanitation Data'!H146)))</f>
        <v/>
      </c>
      <c r="DI152" s="379" t="str">
        <f ca="1">+IF(OFFSET('Sanitation Data'!$H$32,0,10*ROW('Sanitation Data'!H146))="","",OFFSET('Sanitation Data'!$H$32,0,10*ROW('Sanitation Data'!H146)))</f>
        <v/>
      </c>
      <c r="DJ152" s="379" t="str">
        <f ca="1">+IF(OFFSET('Sanitation Data'!$I$28,0,10*ROW('Sanitation Data'!I146))="","",OFFSET('Sanitation Data'!$I$28,0,10*ROW('Sanitation Data'!I146)))</f>
        <v/>
      </c>
      <c r="DK152" s="379" t="str">
        <f ca="1">+IF(OFFSET('Sanitation Data'!$I$29,0,10*ROW('Sanitation Data'!I146))="","",OFFSET('Sanitation Data'!$I$29,0,10*ROW('Sanitation Data'!I146)))</f>
        <v/>
      </c>
      <c r="DL152" s="379" t="str">
        <f ca="1">+IF(OFFSET('Sanitation Data'!$I$30,0,10*ROW('Sanitation Data'!I146))="","",OFFSET('Sanitation Data'!$I$30,0,10*ROW('Sanitation Data'!I146)))</f>
        <v/>
      </c>
      <c r="DM152" s="379" t="str">
        <f ca="1">+IF(OFFSET('Sanitation Data'!$I$31,0,10*ROW('Sanitation Data'!I146))="","",OFFSET('Sanitation Data'!$I$31,0,10*ROW('Sanitation Data'!I146)))</f>
        <v/>
      </c>
      <c r="DN152" s="379" t="str">
        <f ca="1">+IF(OFFSET('Sanitation Data'!$I$32,0,10*ROW('Sanitation Data'!I146))="","",OFFSET('Sanitation Data'!$I$32,0,10*ROW('Sanitation Data'!I146)))</f>
        <v/>
      </c>
      <c r="DO152" s="379" t="str">
        <f ca="1">+IF(OFFSET('Hygiene Data'!$D$11,0,10*ROW('Hygiene Data'!D146))="","",OFFSET('Hygiene Data'!$D$11,0,10*ROW('Hygiene Data'!D146)))</f>
        <v/>
      </c>
      <c r="DP152" s="379" t="str">
        <f ca="1">+IF(OFFSET('Hygiene Data'!$D$12,0,10*ROW('Hygiene Data'!D146))="","",OFFSET('Hygiene Data'!$D$12,0,10*ROW('Hygiene Data'!D146)))</f>
        <v/>
      </c>
      <c r="DQ152" s="379" t="str">
        <f ca="1">+IF(OFFSET('Hygiene Data'!$D$13,0,10*ROW('Hygiene Data'!D146))="","",OFFSET('Hygiene Data'!$D$13,0,10*ROW('Hygiene Data'!D146)))</f>
        <v/>
      </c>
      <c r="DR152" s="379" t="str">
        <f ca="1">+IF(OFFSET('Hygiene Data'!$E$11,0,10*ROW('Hygiene Data'!E146))="","",OFFSET('Hygiene Data'!$E$11,0,10*ROW('Hygiene Data'!E146)))</f>
        <v/>
      </c>
      <c r="DS152" s="379" t="str">
        <f ca="1">+IF(OFFSET('Hygiene Data'!$E$12,0,10*ROW('Hygiene Data'!E146))="","",OFFSET('Hygiene Data'!$E$12,0,10*ROW('Hygiene Data'!E146)))</f>
        <v/>
      </c>
      <c r="DT152" s="379" t="str">
        <f ca="1">+IF(OFFSET('Hygiene Data'!$E$13,0,10*ROW('Hygiene Data'!E146))="","",OFFSET('Hygiene Data'!$E$13,0,10*ROW('Hygiene Data'!E146)))</f>
        <v/>
      </c>
      <c r="DU152" s="379" t="str">
        <f ca="1">+IF(OFFSET('Hygiene Data'!$F$11,0,10*ROW('Hygiene Data'!F146))="","",OFFSET('Hygiene Data'!$F$11,0,10*ROW('Hygiene Data'!F146)))</f>
        <v/>
      </c>
      <c r="DV152" s="379" t="str">
        <f ca="1">+IF(OFFSET('Hygiene Data'!$F$12,0,10*ROW('Hygiene Data'!F146))="","",OFFSET('Hygiene Data'!$F$12,0,10*ROW('Hygiene Data'!F146)))</f>
        <v/>
      </c>
      <c r="DW152" s="379" t="str">
        <f ca="1">+IF(OFFSET('Hygiene Data'!$F$13,0,10*ROW('Hygiene Data'!F146))="","",OFFSET('Hygiene Data'!$F$13,0,10*ROW('Hygiene Data'!F146)))</f>
        <v/>
      </c>
      <c r="DX152" s="379" t="str">
        <f ca="1">+IF(OFFSET('Hygiene Data'!$G$11,0,10*ROW('Hygiene Data'!G146))="","",OFFSET('Hygiene Data'!$G$11,0,10*ROW('Hygiene Data'!G146)))</f>
        <v/>
      </c>
      <c r="DY152" s="379" t="str">
        <f ca="1">+IF(OFFSET('Hygiene Data'!$G$12,0,10*ROW('Hygiene Data'!G146))="","",OFFSET('Hygiene Data'!$G$12,0,10*ROW('Hygiene Data'!G146)))</f>
        <v/>
      </c>
      <c r="DZ152" s="379" t="str">
        <f ca="1">+IF(OFFSET('Hygiene Data'!$G$13,0,10*ROW('Hygiene Data'!G146))="","",OFFSET('Hygiene Data'!$G$13,0,10*ROW('Hygiene Data'!G146)))</f>
        <v/>
      </c>
      <c r="EA152" s="379" t="str">
        <f ca="1">+IF(OFFSET('Hygiene Data'!$H$11,0,10*ROW('Hygiene Data'!H146))="","",OFFSET('Hygiene Data'!$H$11,0,10*ROW('Hygiene Data'!H146)))</f>
        <v/>
      </c>
      <c r="EB152" s="379" t="str">
        <f ca="1">+IF(OFFSET('Hygiene Data'!$H$12,0,10*ROW('Hygiene Data'!H146))="","",OFFSET('Hygiene Data'!$H$12,0,10*ROW('Hygiene Data'!H146)))</f>
        <v/>
      </c>
      <c r="EC152" s="379" t="str">
        <f ca="1">+IF(OFFSET('Hygiene Data'!$H$13,0,10*ROW('Hygiene Data'!H146))="","",OFFSET('Hygiene Data'!$H$13,0,10*ROW('Hygiene Data'!H146)))</f>
        <v/>
      </c>
      <c r="ED152" s="379" t="str">
        <f ca="1">+IF(OFFSET('Hygiene Data'!$I$11,0,10*ROW('Hygiene Data'!I146))="","",OFFSET('Hygiene Data'!$I$11,0,10*ROW('Hygiene Data'!I146)))</f>
        <v/>
      </c>
      <c r="EE152" s="379" t="str">
        <f ca="1">+IF(OFFSET('Hygiene Data'!$I$12,0,10*ROW('Hygiene Data'!I146))="","",OFFSET('Hygiene Data'!$I$12,0,10*ROW('Hygiene Data'!I146)))</f>
        <v/>
      </c>
      <c r="EF152" s="379" t="str">
        <f ca="1">+IF(OFFSET('Hygiene Data'!$I$13,0,10*ROW('Hygiene Data'!I146))="","",OFFSET('Hygiene Data'!$I$13,0,10*ROW('Hygiene Data'!I146)))</f>
        <v/>
      </c>
    </row>
    <row r="153" spans="1:136" x14ac:dyDescent="0.25">
      <c r="A153" s="488" t="str">
        <f ca="1">+IF(OFFSET('Water Data'!$B$2,0,10*ROW('Water Data'!E147))="","",OFFSET('Water Data'!$B$2,0,10*ROW('Water Data'!E147)))</f>
        <v/>
      </c>
      <c r="B153" s="48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5" t="str">
        <f t="shared" ca="1" si="2"/>
        <v/>
      </c>
      <c r="D153" s="51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9" t="str">
        <f ca="1">+IF(OFFSET('Water Data'!$D$27,0,10*ROW('Water Data'!D147))="","",OFFSET('Water Data'!$D$27,0,10*ROW('Water Data'!D147)))</f>
        <v/>
      </c>
      <c r="BT153" s="379" t="str">
        <f ca="1">+IF(OFFSET('Water Data'!$D$28,0,10*ROW('Water Data'!D147))="","",OFFSET('Water Data'!$D$28,0,10*ROW('Water Data'!D147)))</f>
        <v/>
      </c>
      <c r="BU153" s="379" t="str">
        <f ca="1">+IF(OFFSET('Water Data'!$D$29,0,10*ROW('Water Data'!D147))="","",OFFSET('Water Data'!$D$29,0,10*ROW('Water Data'!D147)))</f>
        <v/>
      </c>
      <c r="BV153" s="379" t="str">
        <f ca="1">+IF(OFFSET('Water Data'!$E$27,0,10*ROW('Water Data'!E147))="","",OFFSET('Water Data'!$E$27,0,10*ROW('Water Data'!E147)))</f>
        <v/>
      </c>
      <c r="BW153" s="379" t="str">
        <f ca="1">+IF(OFFSET('Water Data'!$E$28,0,10*ROW('Water Data'!E147))="","",OFFSET('Water Data'!$E$28,0,10*ROW('Water Data'!E147)))</f>
        <v/>
      </c>
      <c r="BX153" s="379" t="str">
        <f ca="1">+IF(OFFSET('Water Data'!$E$29,0,10*ROW('Water Data'!E147))="","",OFFSET('Water Data'!$E$29,0,10*ROW('Water Data'!E147)))</f>
        <v/>
      </c>
      <c r="BY153" s="379" t="str">
        <f ca="1">+IF(OFFSET('Water Data'!$F$27,0,10*ROW('Water Data'!F147))="","",OFFSET('Water Data'!$F$27,0,10*ROW('Water Data'!F147)))</f>
        <v/>
      </c>
      <c r="BZ153" s="379" t="str">
        <f ca="1">+IF(OFFSET('Water Data'!$F$28,0,10*ROW('Water Data'!F147))="","",OFFSET('Water Data'!$F$28,0,10*ROW('Water Data'!F147)))</f>
        <v/>
      </c>
      <c r="CA153" s="379" t="str">
        <f ca="1">+IF(OFFSET('Water Data'!$F$29,0,10*ROW('Water Data'!F147))="","",OFFSET('Water Data'!$F$29,0,10*ROW('Water Data'!F147)))</f>
        <v/>
      </c>
      <c r="CB153" s="379" t="str">
        <f ca="1">+IF(OFFSET('Water Data'!$G$27,0,10*ROW('Water Data'!G147))="","",OFFSET('Water Data'!$G$27,0,10*ROW('Water Data'!G147)))</f>
        <v/>
      </c>
      <c r="CC153" s="379" t="str">
        <f ca="1">+IF(OFFSET('Water Data'!$G$28,0,10*ROW('Water Data'!G147))="","",OFFSET('Water Data'!$G$28,0,10*ROW('Water Data'!G147)))</f>
        <v/>
      </c>
      <c r="CD153" s="379" t="str">
        <f ca="1">+IF(OFFSET('Water Data'!$G$29,0,10*ROW('Water Data'!G147))="","",OFFSET('Water Data'!$G$29,0,10*ROW('Water Data'!G147)))</f>
        <v/>
      </c>
      <c r="CE153" s="379" t="str">
        <f ca="1">+IF(OFFSET('Water Data'!$H$27,0,10*ROW('Water Data'!H147))="","",OFFSET('Water Data'!$H$27,0,10*ROW('Water Data'!H147)))</f>
        <v/>
      </c>
      <c r="CF153" s="379" t="str">
        <f ca="1">+IF(OFFSET('Water Data'!$H$28,0,10*ROW('Water Data'!H147))="","",OFFSET('Water Data'!$H$28,0,10*ROW('Water Data'!H147)))</f>
        <v/>
      </c>
      <c r="CG153" s="379" t="str">
        <f ca="1">+IF(OFFSET('Water Data'!$H$29,0,10*ROW('Water Data'!H147))="","",OFFSET('Water Data'!$H$29,0,10*ROW('Water Data'!H147)))</f>
        <v/>
      </c>
      <c r="CH153" s="379" t="str">
        <f ca="1">+IF(OFFSET('Water Data'!$I$27,0,10*ROW('Water Data'!I147))="","",OFFSET('Water Data'!$I$27,0,10*ROW('Water Data'!I147)))</f>
        <v/>
      </c>
      <c r="CI153" s="379" t="str">
        <f ca="1">+IF(OFFSET('Water Data'!$I$28,0,10*ROW('Water Data'!I147))="","",OFFSET('Water Data'!$I$28,0,10*ROW('Water Data'!I147)))</f>
        <v/>
      </c>
      <c r="CJ153" s="379" t="str">
        <f ca="1">+IF(OFFSET('Water Data'!$I$29,0,10*ROW('Water Data'!I147))="","",OFFSET('Water Data'!$I$29,0,10*ROW('Water Data'!I147)))</f>
        <v/>
      </c>
      <c r="CK153" s="379" t="str">
        <f ca="1">+IF(OFFSET('Sanitation Data'!$D$28,0,10*ROW('Sanitation Data'!D147))="","",OFFSET('Sanitation Data'!$D$28,0,10*ROW('Sanitation Data'!D147)))</f>
        <v/>
      </c>
      <c r="CL153" s="379" t="str">
        <f ca="1">+IF(OFFSET('Sanitation Data'!$D$29,0,10*ROW('Sanitation Data'!D147))="","",OFFSET('Sanitation Data'!$D$29,0,10*ROW('Sanitation Data'!D147)))</f>
        <v/>
      </c>
      <c r="CM153" s="379" t="str">
        <f ca="1">+IF(OFFSET('Sanitation Data'!$D$30,0,10*ROW('Sanitation Data'!D147))="","",OFFSET('Sanitation Data'!$D$30,0,10*ROW('Sanitation Data'!D147)))</f>
        <v/>
      </c>
      <c r="CN153" s="379" t="str">
        <f ca="1">+IF(OFFSET('Sanitation Data'!$D$31,0,10*ROW('Sanitation Data'!D147))="","",OFFSET('Sanitation Data'!$D$31,0,10*ROW('Sanitation Data'!D147)))</f>
        <v/>
      </c>
      <c r="CO153" s="379" t="str">
        <f ca="1">+IF(OFFSET('Sanitation Data'!$D$32,0,10*ROW('Sanitation Data'!D147))="","",OFFSET('Sanitation Data'!$D$32,0,10*ROW('Sanitation Data'!D147)))</f>
        <v/>
      </c>
      <c r="CP153" s="379" t="str">
        <f ca="1">+IF(OFFSET('Sanitation Data'!$E$28,0,10*ROW('Sanitation Data'!E147))="","",OFFSET('Sanitation Data'!$E$28,0,10*ROW('Sanitation Data'!E147)))</f>
        <v/>
      </c>
      <c r="CQ153" s="379" t="str">
        <f ca="1">+IF(OFFSET('Sanitation Data'!$E$29,0,10*ROW('Sanitation Data'!E147))="","",OFFSET('Sanitation Data'!$E$29,0,10*ROW('Sanitation Data'!E147)))</f>
        <v/>
      </c>
      <c r="CR153" s="379" t="str">
        <f ca="1">+IF(OFFSET('Sanitation Data'!$E$30,0,10*ROW('Sanitation Data'!E147))="","",OFFSET('Sanitation Data'!$E$30,0,10*ROW('Sanitation Data'!E147)))</f>
        <v/>
      </c>
      <c r="CS153" s="379" t="str">
        <f ca="1">+IF(OFFSET('Sanitation Data'!$E$31,0,10*ROW('Sanitation Data'!E147))="","",OFFSET('Sanitation Data'!$E$31,0,10*ROW('Sanitation Data'!E147)))</f>
        <v/>
      </c>
      <c r="CT153" s="379" t="str">
        <f ca="1">+IF(OFFSET('Sanitation Data'!$E$32,0,10*ROW('Sanitation Data'!E147))="","",OFFSET('Sanitation Data'!$E$32,0,10*ROW('Sanitation Data'!E147)))</f>
        <v/>
      </c>
      <c r="CU153" s="379" t="str">
        <f ca="1">+IF(OFFSET('Sanitation Data'!$F$28,0,10*ROW('Sanitation Data'!F147))="","",OFFSET('Sanitation Data'!$F$28,0,10*ROW('Sanitation Data'!F147)))</f>
        <v/>
      </c>
      <c r="CV153" s="379" t="str">
        <f ca="1">+IF(OFFSET('Sanitation Data'!$F$29,0,10*ROW('Sanitation Data'!F147))="","",OFFSET('Sanitation Data'!$F$29,0,10*ROW('Sanitation Data'!F147)))</f>
        <v/>
      </c>
      <c r="CW153" s="379" t="str">
        <f ca="1">+IF(OFFSET('Sanitation Data'!$F$30,0,10*ROW('Sanitation Data'!F147))="","",OFFSET('Sanitation Data'!$F$30,0,10*ROW('Sanitation Data'!F147)))</f>
        <v/>
      </c>
      <c r="CX153" s="379" t="str">
        <f ca="1">+IF(OFFSET('Sanitation Data'!$F$31,0,10*ROW('Sanitation Data'!F147))="","",OFFSET('Sanitation Data'!$F$31,0,10*ROW('Sanitation Data'!F147)))</f>
        <v/>
      </c>
      <c r="CY153" s="379" t="str">
        <f ca="1">+IF(OFFSET('Sanitation Data'!$F$32,0,10*ROW('Sanitation Data'!F147))="","",OFFSET('Sanitation Data'!$F$32,0,10*ROW('Sanitation Data'!F147)))</f>
        <v/>
      </c>
      <c r="CZ153" s="379" t="str">
        <f ca="1">+IF(OFFSET('Sanitation Data'!$G$28,0,10*ROW('Sanitation Data'!G147))="","",OFFSET('Sanitation Data'!$G$28,0,10*ROW('Sanitation Data'!G147)))</f>
        <v/>
      </c>
      <c r="DA153" s="379" t="str">
        <f ca="1">+IF(OFFSET('Sanitation Data'!$G$29,0,10*ROW('Sanitation Data'!G147))="","",OFFSET('Sanitation Data'!$G$29,0,10*ROW('Sanitation Data'!G147)))</f>
        <v/>
      </c>
      <c r="DB153" s="379" t="str">
        <f ca="1">+IF(OFFSET('Sanitation Data'!$G$30,0,10*ROW('Sanitation Data'!G147))="","",OFFSET('Sanitation Data'!$G$30,0,10*ROW('Sanitation Data'!G147)))</f>
        <v/>
      </c>
      <c r="DC153" s="379" t="str">
        <f ca="1">+IF(OFFSET('Sanitation Data'!$G$31,0,10*ROW('Sanitation Data'!G147))="","",OFFSET('Sanitation Data'!$G$31,0,10*ROW('Sanitation Data'!G147)))</f>
        <v/>
      </c>
      <c r="DD153" s="379" t="str">
        <f ca="1">+IF(OFFSET('Sanitation Data'!$G$32,0,10*ROW('Sanitation Data'!G147))="","",OFFSET('Sanitation Data'!$G$32,0,10*ROW('Sanitation Data'!G147)))</f>
        <v/>
      </c>
      <c r="DE153" s="379" t="str">
        <f ca="1">+IF(OFFSET('Sanitation Data'!$H$28,0,10*ROW('Sanitation Data'!H147))="","",OFFSET('Sanitation Data'!$H$28,0,10*ROW('Sanitation Data'!H147)))</f>
        <v/>
      </c>
      <c r="DF153" s="379" t="str">
        <f ca="1">+IF(OFFSET('Sanitation Data'!$H$29,0,10*ROW('Sanitation Data'!H147))="","",OFFSET('Sanitation Data'!$H$29,0,10*ROW('Sanitation Data'!H147)))</f>
        <v/>
      </c>
      <c r="DG153" s="379" t="str">
        <f ca="1">+IF(OFFSET('Sanitation Data'!$H$30,0,10*ROW('Sanitation Data'!H147))="","",OFFSET('Sanitation Data'!$H$30,0,10*ROW('Sanitation Data'!H147)))</f>
        <v/>
      </c>
      <c r="DH153" s="379" t="str">
        <f ca="1">+IF(OFFSET('Sanitation Data'!$H$31,0,10*ROW('Sanitation Data'!H147))="","",OFFSET('Sanitation Data'!$H$31,0,10*ROW('Sanitation Data'!H147)))</f>
        <v/>
      </c>
      <c r="DI153" s="379" t="str">
        <f ca="1">+IF(OFFSET('Sanitation Data'!$H$32,0,10*ROW('Sanitation Data'!H147))="","",OFFSET('Sanitation Data'!$H$32,0,10*ROW('Sanitation Data'!H147)))</f>
        <v/>
      </c>
      <c r="DJ153" s="379" t="str">
        <f ca="1">+IF(OFFSET('Sanitation Data'!$I$28,0,10*ROW('Sanitation Data'!I147))="","",OFFSET('Sanitation Data'!$I$28,0,10*ROW('Sanitation Data'!I147)))</f>
        <v/>
      </c>
      <c r="DK153" s="379" t="str">
        <f ca="1">+IF(OFFSET('Sanitation Data'!$I$29,0,10*ROW('Sanitation Data'!I147))="","",OFFSET('Sanitation Data'!$I$29,0,10*ROW('Sanitation Data'!I147)))</f>
        <v/>
      </c>
      <c r="DL153" s="379" t="str">
        <f ca="1">+IF(OFFSET('Sanitation Data'!$I$30,0,10*ROW('Sanitation Data'!I147))="","",OFFSET('Sanitation Data'!$I$30,0,10*ROW('Sanitation Data'!I147)))</f>
        <v/>
      </c>
      <c r="DM153" s="379" t="str">
        <f ca="1">+IF(OFFSET('Sanitation Data'!$I$31,0,10*ROW('Sanitation Data'!I147))="","",OFFSET('Sanitation Data'!$I$31,0,10*ROW('Sanitation Data'!I147)))</f>
        <v/>
      </c>
      <c r="DN153" s="379" t="str">
        <f ca="1">+IF(OFFSET('Sanitation Data'!$I$32,0,10*ROW('Sanitation Data'!I147))="","",OFFSET('Sanitation Data'!$I$32,0,10*ROW('Sanitation Data'!I147)))</f>
        <v/>
      </c>
      <c r="DO153" s="379" t="str">
        <f ca="1">+IF(OFFSET('Hygiene Data'!$D$11,0,10*ROW('Hygiene Data'!D147))="","",OFFSET('Hygiene Data'!$D$11,0,10*ROW('Hygiene Data'!D147)))</f>
        <v/>
      </c>
      <c r="DP153" s="379" t="str">
        <f ca="1">+IF(OFFSET('Hygiene Data'!$D$12,0,10*ROW('Hygiene Data'!D147))="","",OFFSET('Hygiene Data'!$D$12,0,10*ROW('Hygiene Data'!D147)))</f>
        <v/>
      </c>
      <c r="DQ153" s="379" t="str">
        <f ca="1">+IF(OFFSET('Hygiene Data'!$D$13,0,10*ROW('Hygiene Data'!D147))="","",OFFSET('Hygiene Data'!$D$13,0,10*ROW('Hygiene Data'!D147)))</f>
        <v/>
      </c>
      <c r="DR153" s="379" t="str">
        <f ca="1">+IF(OFFSET('Hygiene Data'!$E$11,0,10*ROW('Hygiene Data'!E147))="","",OFFSET('Hygiene Data'!$E$11,0,10*ROW('Hygiene Data'!E147)))</f>
        <v/>
      </c>
      <c r="DS153" s="379" t="str">
        <f ca="1">+IF(OFFSET('Hygiene Data'!$E$12,0,10*ROW('Hygiene Data'!E147))="","",OFFSET('Hygiene Data'!$E$12,0,10*ROW('Hygiene Data'!E147)))</f>
        <v/>
      </c>
      <c r="DT153" s="379" t="str">
        <f ca="1">+IF(OFFSET('Hygiene Data'!$E$13,0,10*ROW('Hygiene Data'!E147))="","",OFFSET('Hygiene Data'!$E$13,0,10*ROW('Hygiene Data'!E147)))</f>
        <v/>
      </c>
      <c r="DU153" s="379" t="str">
        <f ca="1">+IF(OFFSET('Hygiene Data'!$F$11,0,10*ROW('Hygiene Data'!F147))="","",OFFSET('Hygiene Data'!$F$11,0,10*ROW('Hygiene Data'!F147)))</f>
        <v/>
      </c>
      <c r="DV153" s="379" t="str">
        <f ca="1">+IF(OFFSET('Hygiene Data'!$F$12,0,10*ROW('Hygiene Data'!F147))="","",OFFSET('Hygiene Data'!$F$12,0,10*ROW('Hygiene Data'!F147)))</f>
        <v/>
      </c>
      <c r="DW153" s="379" t="str">
        <f ca="1">+IF(OFFSET('Hygiene Data'!$F$13,0,10*ROW('Hygiene Data'!F147))="","",OFFSET('Hygiene Data'!$F$13,0,10*ROW('Hygiene Data'!F147)))</f>
        <v/>
      </c>
      <c r="DX153" s="379" t="str">
        <f ca="1">+IF(OFFSET('Hygiene Data'!$G$11,0,10*ROW('Hygiene Data'!G147))="","",OFFSET('Hygiene Data'!$G$11,0,10*ROW('Hygiene Data'!G147)))</f>
        <v/>
      </c>
      <c r="DY153" s="379" t="str">
        <f ca="1">+IF(OFFSET('Hygiene Data'!$G$12,0,10*ROW('Hygiene Data'!G147))="","",OFFSET('Hygiene Data'!$G$12,0,10*ROW('Hygiene Data'!G147)))</f>
        <v/>
      </c>
      <c r="DZ153" s="379" t="str">
        <f ca="1">+IF(OFFSET('Hygiene Data'!$G$13,0,10*ROW('Hygiene Data'!G147))="","",OFFSET('Hygiene Data'!$G$13,0,10*ROW('Hygiene Data'!G147)))</f>
        <v/>
      </c>
      <c r="EA153" s="379" t="str">
        <f ca="1">+IF(OFFSET('Hygiene Data'!$H$11,0,10*ROW('Hygiene Data'!H147))="","",OFFSET('Hygiene Data'!$H$11,0,10*ROW('Hygiene Data'!H147)))</f>
        <v/>
      </c>
      <c r="EB153" s="379" t="str">
        <f ca="1">+IF(OFFSET('Hygiene Data'!$H$12,0,10*ROW('Hygiene Data'!H147))="","",OFFSET('Hygiene Data'!$H$12,0,10*ROW('Hygiene Data'!H147)))</f>
        <v/>
      </c>
      <c r="EC153" s="379" t="str">
        <f ca="1">+IF(OFFSET('Hygiene Data'!$H$13,0,10*ROW('Hygiene Data'!H147))="","",OFFSET('Hygiene Data'!$H$13,0,10*ROW('Hygiene Data'!H147)))</f>
        <v/>
      </c>
      <c r="ED153" s="379" t="str">
        <f ca="1">+IF(OFFSET('Hygiene Data'!$I$11,0,10*ROW('Hygiene Data'!I147))="","",OFFSET('Hygiene Data'!$I$11,0,10*ROW('Hygiene Data'!I147)))</f>
        <v/>
      </c>
      <c r="EE153" s="379" t="str">
        <f ca="1">+IF(OFFSET('Hygiene Data'!$I$12,0,10*ROW('Hygiene Data'!I147))="","",OFFSET('Hygiene Data'!$I$12,0,10*ROW('Hygiene Data'!I147)))</f>
        <v/>
      </c>
      <c r="EF153" s="379" t="str">
        <f ca="1">+IF(OFFSET('Hygiene Data'!$I$13,0,10*ROW('Hygiene Data'!I147))="","",OFFSET('Hygiene Data'!$I$13,0,10*ROW('Hygiene Data'!I147)))</f>
        <v/>
      </c>
    </row>
    <row r="154" spans="1:136" x14ac:dyDescent="0.25">
      <c r="A154" s="488" t="str">
        <f ca="1">+IF(OFFSET('Water Data'!$B$2,0,10*ROW('Water Data'!E148))="","",OFFSET('Water Data'!$B$2,0,10*ROW('Water Data'!E148)))</f>
        <v/>
      </c>
      <c r="B154" s="48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5" t="str">
        <f t="shared" ca="1" si="2"/>
        <v/>
      </c>
      <c r="D154" s="51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9" t="str">
        <f ca="1">+IF(OFFSET('Water Data'!$D$27,0,10*ROW('Water Data'!D148))="","",OFFSET('Water Data'!$D$27,0,10*ROW('Water Data'!D148)))</f>
        <v/>
      </c>
      <c r="BT154" s="379" t="str">
        <f ca="1">+IF(OFFSET('Water Data'!$D$28,0,10*ROW('Water Data'!D148))="","",OFFSET('Water Data'!$D$28,0,10*ROW('Water Data'!D148)))</f>
        <v/>
      </c>
      <c r="BU154" s="379" t="str">
        <f ca="1">+IF(OFFSET('Water Data'!$D$29,0,10*ROW('Water Data'!D148))="","",OFFSET('Water Data'!$D$29,0,10*ROW('Water Data'!D148)))</f>
        <v/>
      </c>
      <c r="BV154" s="379" t="str">
        <f ca="1">+IF(OFFSET('Water Data'!$E$27,0,10*ROW('Water Data'!E148))="","",OFFSET('Water Data'!$E$27,0,10*ROW('Water Data'!E148)))</f>
        <v/>
      </c>
      <c r="BW154" s="379" t="str">
        <f ca="1">+IF(OFFSET('Water Data'!$E$28,0,10*ROW('Water Data'!E148))="","",OFFSET('Water Data'!$E$28,0,10*ROW('Water Data'!E148)))</f>
        <v/>
      </c>
      <c r="BX154" s="379" t="str">
        <f ca="1">+IF(OFFSET('Water Data'!$E$29,0,10*ROW('Water Data'!E148))="","",OFFSET('Water Data'!$E$29,0,10*ROW('Water Data'!E148)))</f>
        <v/>
      </c>
      <c r="BY154" s="379" t="str">
        <f ca="1">+IF(OFFSET('Water Data'!$F$27,0,10*ROW('Water Data'!F148))="","",OFFSET('Water Data'!$F$27,0,10*ROW('Water Data'!F148)))</f>
        <v/>
      </c>
      <c r="BZ154" s="379" t="str">
        <f ca="1">+IF(OFFSET('Water Data'!$F$28,0,10*ROW('Water Data'!F148))="","",OFFSET('Water Data'!$F$28,0,10*ROW('Water Data'!F148)))</f>
        <v/>
      </c>
      <c r="CA154" s="379" t="str">
        <f ca="1">+IF(OFFSET('Water Data'!$F$29,0,10*ROW('Water Data'!F148))="","",OFFSET('Water Data'!$F$29,0,10*ROW('Water Data'!F148)))</f>
        <v/>
      </c>
      <c r="CB154" s="379" t="str">
        <f ca="1">+IF(OFFSET('Water Data'!$G$27,0,10*ROW('Water Data'!G148))="","",OFFSET('Water Data'!$G$27,0,10*ROW('Water Data'!G148)))</f>
        <v/>
      </c>
      <c r="CC154" s="379" t="str">
        <f ca="1">+IF(OFFSET('Water Data'!$G$28,0,10*ROW('Water Data'!G148))="","",OFFSET('Water Data'!$G$28,0,10*ROW('Water Data'!G148)))</f>
        <v/>
      </c>
      <c r="CD154" s="379" t="str">
        <f ca="1">+IF(OFFSET('Water Data'!$G$29,0,10*ROW('Water Data'!G148))="","",OFFSET('Water Data'!$G$29,0,10*ROW('Water Data'!G148)))</f>
        <v/>
      </c>
      <c r="CE154" s="379" t="str">
        <f ca="1">+IF(OFFSET('Water Data'!$H$27,0,10*ROW('Water Data'!H148))="","",OFFSET('Water Data'!$H$27,0,10*ROW('Water Data'!H148)))</f>
        <v/>
      </c>
      <c r="CF154" s="379" t="str">
        <f ca="1">+IF(OFFSET('Water Data'!$H$28,0,10*ROW('Water Data'!H148))="","",OFFSET('Water Data'!$H$28,0,10*ROW('Water Data'!H148)))</f>
        <v/>
      </c>
      <c r="CG154" s="379" t="str">
        <f ca="1">+IF(OFFSET('Water Data'!$H$29,0,10*ROW('Water Data'!H148))="","",OFFSET('Water Data'!$H$29,0,10*ROW('Water Data'!H148)))</f>
        <v/>
      </c>
      <c r="CH154" s="379" t="str">
        <f ca="1">+IF(OFFSET('Water Data'!$I$27,0,10*ROW('Water Data'!I148))="","",OFFSET('Water Data'!$I$27,0,10*ROW('Water Data'!I148)))</f>
        <v/>
      </c>
      <c r="CI154" s="379" t="str">
        <f ca="1">+IF(OFFSET('Water Data'!$I$28,0,10*ROW('Water Data'!I148))="","",OFFSET('Water Data'!$I$28,0,10*ROW('Water Data'!I148)))</f>
        <v/>
      </c>
      <c r="CJ154" s="379" t="str">
        <f ca="1">+IF(OFFSET('Water Data'!$I$29,0,10*ROW('Water Data'!I148))="","",OFFSET('Water Data'!$I$29,0,10*ROW('Water Data'!I148)))</f>
        <v/>
      </c>
      <c r="CK154" s="379" t="str">
        <f ca="1">+IF(OFFSET('Sanitation Data'!$D$28,0,10*ROW('Sanitation Data'!D148))="","",OFFSET('Sanitation Data'!$D$28,0,10*ROW('Sanitation Data'!D148)))</f>
        <v/>
      </c>
      <c r="CL154" s="379" t="str">
        <f ca="1">+IF(OFFSET('Sanitation Data'!$D$29,0,10*ROW('Sanitation Data'!D148))="","",OFFSET('Sanitation Data'!$D$29,0,10*ROW('Sanitation Data'!D148)))</f>
        <v/>
      </c>
      <c r="CM154" s="379" t="str">
        <f ca="1">+IF(OFFSET('Sanitation Data'!$D$30,0,10*ROW('Sanitation Data'!D148))="","",OFFSET('Sanitation Data'!$D$30,0,10*ROW('Sanitation Data'!D148)))</f>
        <v/>
      </c>
      <c r="CN154" s="379" t="str">
        <f ca="1">+IF(OFFSET('Sanitation Data'!$D$31,0,10*ROW('Sanitation Data'!D148))="","",OFFSET('Sanitation Data'!$D$31,0,10*ROW('Sanitation Data'!D148)))</f>
        <v/>
      </c>
      <c r="CO154" s="379" t="str">
        <f ca="1">+IF(OFFSET('Sanitation Data'!$D$32,0,10*ROW('Sanitation Data'!D148))="","",OFFSET('Sanitation Data'!$D$32,0,10*ROW('Sanitation Data'!D148)))</f>
        <v/>
      </c>
      <c r="CP154" s="379" t="str">
        <f ca="1">+IF(OFFSET('Sanitation Data'!$E$28,0,10*ROW('Sanitation Data'!E148))="","",OFFSET('Sanitation Data'!$E$28,0,10*ROW('Sanitation Data'!E148)))</f>
        <v/>
      </c>
      <c r="CQ154" s="379" t="str">
        <f ca="1">+IF(OFFSET('Sanitation Data'!$E$29,0,10*ROW('Sanitation Data'!E148))="","",OFFSET('Sanitation Data'!$E$29,0,10*ROW('Sanitation Data'!E148)))</f>
        <v/>
      </c>
      <c r="CR154" s="379" t="str">
        <f ca="1">+IF(OFFSET('Sanitation Data'!$E$30,0,10*ROW('Sanitation Data'!E148))="","",OFFSET('Sanitation Data'!$E$30,0,10*ROW('Sanitation Data'!E148)))</f>
        <v/>
      </c>
      <c r="CS154" s="379" t="str">
        <f ca="1">+IF(OFFSET('Sanitation Data'!$E$31,0,10*ROW('Sanitation Data'!E148))="","",OFFSET('Sanitation Data'!$E$31,0,10*ROW('Sanitation Data'!E148)))</f>
        <v/>
      </c>
      <c r="CT154" s="379" t="str">
        <f ca="1">+IF(OFFSET('Sanitation Data'!$E$32,0,10*ROW('Sanitation Data'!E148))="","",OFFSET('Sanitation Data'!$E$32,0,10*ROW('Sanitation Data'!E148)))</f>
        <v/>
      </c>
      <c r="CU154" s="379" t="str">
        <f ca="1">+IF(OFFSET('Sanitation Data'!$F$28,0,10*ROW('Sanitation Data'!F148))="","",OFFSET('Sanitation Data'!$F$28,0,10*ROW('Sanitation Data'!F148)))</f>
        <v/>
      </c>
      <c r="CV154" s="379" t="str">
        <f ca="1">+IF(OFFSET('Sanitation Data'!$F$29,0,10*ROW('Sanitation Data'!F148))="","",OFFSET('Sanitation Data'!$F$29,0,10*ROW('Sanitation Data'!F148)))</f>
        <v/>
      </c>
      <c r="CW154" s="379" t="str">
        <f ca="1">+IF(OFFSET('Sanitation Data'!$F$30,0,10*ROW('Sanitation Data'!F148))="","",OFFSET('Sanitation Data'!$F$30,0,10*ROW('Sanitation Data'!F148)))</f>
        <v/>
      </c>
      <c r="CX154" s="379" t="str">
        <f ca="1">+IF(OFFSET('Sanitation Data'!$F$31,0,10*ROW('Sanitation Data'!F148))="","",OFFSET('Sanitation Data'!$F$31,0,10*ROW('Sanitation Data'!F148)))</f>
        <v/>
      </c>
      <c r="CY154" s="379" t="str">
        <f ca="1">+IF(OFFSET('Sanitation Data'!$F$32,0,10*ROW('Sanitation Data'!F148))="","",OFFSET('Sanitation Data'!$F$32,0,10*ROW('Sanitation Data'!F148)))</f>
        <v/>
      </c>
      <c r="CZ154" s="379" t="str">
        <f ca="1">+IF(OFFSET('Sanitation Data'!$G$28,0,10*ROW('Sanitation Data'!G148))="","",OFFSET('Sanitation Data'!$G$28,0,10*ROW('Sanitation Data'!G148)))</f>
        <v/>
      </c>
      <c r="DA154" s="379" t="str">
        <f ca="1">+IF(OFFSET('Sanitation Data'!$G$29,0,10*ROW('Sanitation Data'!G148))="","",OFFSET('Sanitation Data'!$G$29,0,10*ROW('Sanitation Data'!G148)))</f>
        <v/>
      </c>
      <c r="DB154" s="379" t="str">
        <f ca="1">+IF(OFFSET('Sanitation Data'!$G$30,0,10*ROW('Sanitation Data'!G148))="","",OFFSET('Sanitation Data'!$G$30,0,10*ROW('Sanitation Data'!G148)))</f>
        <v/>
      </c>
      <c r="DC154" s="379" t="str">
        <f ca="1">+IF(OFFSET('Sanitation Data'!$G$31,0,10*ROW('Sanitation Data'!G148))="","",OFFSET('Sanitation Data'!$G$31,0,10*ROW('Sanitation Data'!G148)))</f>
        <v/>
      </c>
      <c r="DD154" s="379" t="str">
        <f ca="1">+IF(OFFSET('Sanitation Data'!$G$32,0,10*ROW('Sanitation Data'!G148))="","",OFFSET('Sanitation Data'!$G$32,0,10*ROW('Sanitation Data'!G148)))</f>
        <v/>
      </c>
      <c r="DE154" s="379" t="str">
        <f ca="1">+IF(OFFSET('Sanitation Data'!$H$28,0,10*ROW('Sanitation Data'!H148))="","",OFFSET('Sanitation Data'!$H$28,0,10*ROW('Sanitation Data'!H148)))</f>
        <v/>
      </c>
      <c r="DF154" s="379" t="str">
        <f ca="1">+IF(OFFSET('Sanitation Data'!$H$29,0,10*ROW('Sanitation Data'!H148))="","",OFFSET('Sanitation Data'!$H$29,0,10*ROW('Sanitation Data'!H148)))</f>
        <v/>
      </c>
      <c r="DG154" s="379" t="str">
        <f ca="1">+IF(OFFSET('Sanitation Data'!$H$30,0,10*ROW('Sanitation Data'!H148))="","",OFFSET('Sanitation Data'!$H$30,0,10*ROW('Sanitation Data'!H148)))</f>
        <v/>
      </c>
      <c r="DH154" s="379" t="str">
        <f ca="1">+IF(OFFSET('Sanitation Data'!$H$31,0,10*ROW('Sanitation Data'!H148))="","",OFFSET('Sanitation Data'!$H$31,0,10*ROW('Sanitation Data'!H148)))</f>
        <v/>
      </c>
      <c r="DI154" s="379" t="str">
        <f ca="1">+IF(OFFSET('Sanitation Data'!$H$32,0,10*ROW('Sanitation Data'!H148))="","",OFFSET('Sanitation Data'!$H$32,0,10*ROW('Sanitation Data'!H148)))</f>
        <v/>
      </c>
      <c r="DJ154" s="379" t="str">
        <f ca="1">+IF(OFFSET('Sanitation Data'!$I$28,0,10*ROW('Sanitation Data'!I148))="","",OFFSET('Sanitation Data'!$I$28,0,10*ROW('Sanitation Data'!I148)))</f>
        <v/>
      </c>
      <c r="DK154" s="379" t="str">
        <f ca="1">+IF(OFFSET('Sanitation Data'!$I$29,0,10*ROW('Sanitation Data'!I148))="","",OFFSET('Sanitation Data'!$I$29,0,10*ROW('Sanitation Data'!I148)))</f>
        <v/>
      </c>
      <c r="DL154" s="379" t="str">
        <f ca="1">+IF(OFFSET('Sanitation Data'!$I$30,0,10*ROW('Sanitation Data'!I148))="","",OFFSET('Sanitation Data'!$I$30,0,10*ROW('Sanitation Data'!I148)))</f>
        <v/>
      </c>
      <c r="DM154" s="379" t="str">
        <f ca="1">+IF(OFFSET('Sanitation Data'!$I$31,0,10*ROW('Sanitation Data'!I148))="","",OFFSET('Sanitation Data'!$I$31,0,10*ROW('Sanitation Data'!I148)))</f>
        <v/>
      </c>
      <c r="DN154" s="379" t="str">
        <f ca="1">+IF(OFFSET('Sanitation Data'!$I$32,0,10*ROW('Sanitation Data'!I148))="","",OFFSET('Sanitation Data'!$I$32,0,10*ROW('Sanitation Data'!I148)))</f>
        <v/>
      </c>
      <c r="DO154" s="379" t="str">
        <f ca="1">+IF(OFFSET('Hygiene Data'!$D$11,0,10*ROW('Hygiene Data'!D148))="","",OFFSET('Hygiene Data'!$D$11,0,10*ROW('Hygiene Data'!D148)))</f>
        <v/>
      </c>
      <c r="DP154" s="379" t="str">
        <f ca="1">+IF(OFFSET('Hygiene Data'!$D$12,0,10*ROW('Hygiene Data'!D148))="","",OFFSET('Hygiene Data'!$D$12,0,10*ROW('Hygiene Data'!D148)))</f>
        <v/>
      </c>
      <c r="DQ154" s="379" t="str">
        <f ca="1">+IF(OFFSET('Hygiene Data'!$D$13,0,10*ROW('Hygiene Data'!D148))="","",OFFSET('Hygiene Data'!$D$13,0,10*ROW('Hygiene Data'!D148)))</f>
        <v/>
      </c>
      <c r="DR154" s="379" t="str">
        <f ca="1">+IF(OFFSET('Hygiene Data'!$E$11,0,10*ROW('Hygiene Data'!E148))="","",OFFSET('Hygiene Data'!$E$11,0,10*ROW('Hygiene Data'!E148)))</f>
        <v/>
      </c>
      <c r="DS154" s="379" t="str">
        <f ca="1">+IF(OFFSET('Hygiene Data'!$E$12,0,10*ROW('Hygiene Data'!E148))="","",OFFSET('Hygiene Data'!$E$12,0,10*ROW('Hygiene Data'!E148)))</f>
        <v/>
      </c>
      <c r="DT154" s="379" t="str">
        <f ca="1">+IF(OFFSET('Hygiene Data'!$E$13,0,10*ROW('Hygiene Data'!E148))="","",OFFSET('Hygiene Data'!$E$13,0,10*ROW('Hygiene Data'!E148)))</f>
        <v/>
      </c>
      <c r="DU154" s="379" t="str">
        <f ca="1">+IF(OFFSET('Hygiene Data'!$F$11,0,10*ROW('Hygiene Data'!F148))="","",OFFSET('Hygiene Data'!$F$11,0,10*ROW('Hygiene Data'!F148)))</f>
        <v/>
      </c>
      <c r="DV154" s="379" t="str">
        <f ca="1">+IF(OFFSET('Hygiene Data'!$F$12,0,10*ROW('Hygiene Data'!F148))="","",OFFSET('Hygiene Data'!$F$12,0,10*ROW('Hygiene Data'!F148)))</f>
        <v/>
      </c>
      <c r="DW154" s="379" t="str">
        <f ca="1">+IF(OFFSET('Hygiene Data'!$F$13,0,10*ROW('Hygiene Data'!F148))="","",OFFSET('Hygiene Data'!$F$13,0,10*ROW('Hygiene Data'!F148)))</f>
        <v/>
      </c>
      <c r="DX154" s="379" t="str">
        <f ca="1">+IF(OFFSET('Hygiene Data'!$G$11,0,10*ROW('Hygiene Data'!G148))="","",OFFSET('Hygiene Data'!$G$11,0,10*ROW('Hygiene Data'!G148)))</f>
        <v/>
      </c>
      <c r="DY154" s="379" t="str">
        <f ca="1">+IF(OFFSET('Hygiene Data'!$G$12,0,10*ROW('Hygiene Data'!G148))="","",OFFSET('Hygiene Data'!$G$12,0,10*ROW('Hygiene Data'!G148)))</f>
        <v/>
      </c>
      <c r="DZ154" s="379" t="str">
        <f ca="1">+IF(OFFSET('Hygiene Data'!$G$13,0,10*ROW('Hygiene Data'!G148))="","",OFFSET('Hygiene Data'!$G$13,0,10*ROW('Hygiene Data'!G148)))</f>
        <v/>
      </c>
      <c r="EA154" s="379" t="str">
        <f ca="1">+IF(OFFSET('Hygiene Data'!$H$11,0,10*ROW('Hygiene Data'!H148))="","",OFFSET('Hygiene Data'!$H$11,0,10*ROW('Hygiene Data'!H148)))</f>
        <v/>
      </c>
      <c r="EB154" s="379" t="str">
        <f ca="1">+IF(OFFSET('Hygiene Data'!$H$12,0,10*ROW('Hygiene Data'!H148))="","",OFFSET('Hygiene Data'!$H$12,0,10*ROW('Hygiene Data'!H148)))</f>
        <v/>
      </c>
      <c r="EC154" s="379" t="str">
        <f ca="1">+IF(OFFSET('Hygiene Data'!$H$13,0,10*ROW('Hygiene Data'!H148))="","",OFFSET('Hygiene Data'!$H$13,0,10*ROW('Hygiene Data'!H148)))</f>
        <v/>
      </c>
      <c r="ED154" s="379" t="str">
        <f ca="1">+IF(OFFSET('Hygiene Data'!$I$11,0,10*ROW('Hygiene Data'!I148))="","",OFFSET('Hygiene Data'!$I$11,0,10*ROW('Hygiene Data'!I148)))</f>
        <v/>
      </c>
      <c r="EE154" s="379" t="str">
        <f ca="1">+IF(OFFSET('Hygiene Data'!$I$12,0,10*ROW('Hygiene Data'!I148))="","",OFFSET('Hygiene Data'!$I$12,0,10*ROW('Hygiene Data'!I148)))</f>
        <v/>
      </c>
      <c r="EF154" s="379" t="str">
        <f ca="1">+IF(OFFSET('Hygiene Data'!$I$13,0,10*ROW('Hygiene Data'!I148))="","",OFFSET('Hygiene Data'!$I$13,0,10*ROW('Hygiene Data'!I148)))</f>
        <v/>
      </c>
    </row>
    <row r="155" spans="1:136" x14ac:dyDescent="0.25">
      <c r="A155" s="488" t="str">
        <f ca="1">+IF(OFFSET('Water Data'!$B$2,0,10*ROW('Water Data'!E149))="","",OFFSET('Water Data'!$B$2,0,10*ROW('Water Data'!E149)))</f>
        <v/>
      </c>
      <c r="B155" s="48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5" t="str">
        <f t="shared" ca="1" si="2"/>
        <v/>
      </c>
      <c r="D155" s="51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9" t="str">
        <f ca="1">+IF(OFFSET('Water Data'!$D$27,0,10*ROW('Water Data'!D149))="","",OFFSET('Water Data'!$D$27,0,10*ROW('Water Data'!D149)))</f>
        <v/>
      </c>
      <c r="BT155" s="379" t="str">
        <f ca="1">+IF(OFFSET('Water Data'!$D$28,0,10*ROW('Water Data'!D149))="","",OFFSET('Water Data'!$D$28,0,10*ROW('Water Data'!D149)))</f>
        <v/>
      </c>
      <c r="BU155" s="379" t="str">
        <f ca="1">+IF(OFFSET('Water Data'!$D$29,0,10*ROW('Water Data'!D149))="","",OFFSET('Water Data'!$D$29,0,10*ROW('Water Data'!D149)))</f>
        <v/>
      </c>
      <c r="BV155" s="379" t="str">
        <f ca="1">+IF(OFFSET('Water Data'!$E$27,0,10*ROW('Water Data'!E149))="","",OFFSET('Water Data'!$E$27,0,10*ROW('Water Data'!E149)))</f>
        <v/>
      </c>
      <c r="BW155" s="379" t="str">
        <f ca="1">+IF(OFFSET('Water Data'!$E$28,0,10*ROW('Water Data'!E149))="","",OFFSET('Water Data'!$E$28,0,10*ROW('Water Data'!E149)))</f>
        <v/>
      </c>
      <c r="BX155" s="379" t="str">
        <f ca="1">+IF(OFFSET('Water Data'!$E$29,0,10*ROW('Water Data'!E149))="","",OFFSET('Water Data'!$E$29,0,10*ROW('Water Data'!E149)))</f>
        <v/>
      </c>
      <c r="BY155" s="379" t="str">
        <f ca="1">+IF(OFFSET('Water Data'!$F$27,0,10*ROW('Water Data'!F149))="","",OFFSET('Water Data'!$F$27,0,10*ROW('Water Data'!F149)))</f>
        <v/>
      </c>
      <c r="BZ155" s="379" t="str">
        <f ca="1">+IF(OFFSET('Water Data'!$F$28,0,10*ROW('Water Data'!F149))="","",OFFSET('Water Data'!$F$28,0,10*ROW('Water Data'!F149)))</f>
        <v/>
      </c>
      <c r="CA155" s="379" t="str">
        <f ca="1">+IF(OFFSET('Water Data'!$F$29,0,10*ROW('Water Data'!F149))="","",OFFSET('Water Data'!$F$29,0,10*ROW('Water Data'!F149)))</f>
        <v/>
      </c>
      <c r="CB155" s="379" t="str">
        <f ca="1">+IF(OFFSET('Water Data'!$G$27,0,10*ROW('Water Data'!G149))="","",OFFSET('Water Data'!$G$27,0,10*ROW('Water Data'!G149)))</f>
        <v/>
      </c>
      <c r="CC155" s="379" t="str">
        <f ca="1">+IF(OFFSET('Water Data'!$G$28,0,10*ROW('Water Data'!G149))="","",OFFSET('Water Data'!$G$28,0,10*ROW('Water Data'!G149)))</f>
        <v/>
      </c>
      <c r="CD155" s="379" t="str">
        <f ca="1">+IF(OFFSET('Water Data'!$G$29,0,10*ROW('Water Data'!G149))="","",OFFSET('Water Data'!$G$29,0,10*ROW('Water Data'!G149)))</f>
        <v/>
      </c>
      <c r="CE155" s="379" t="str">
        <f ca="1">+IF(OFFSET('Water Data'!$H$27,0,10*ROW('Water Data'!H149))="","",OFFSET('Water Data'!$H$27,0,10*ROW('Water Data'!H149)))</f>
        <v/>
      </c>
      <c r="CF155" s="379" t="str">
        <f ca="1">+IF(OFFSET('Water Data'!$H$28,0,10*ROW('Water Data'!H149))="","",OFFSET('Water Data'!$H$28,0,10*ROW('Water Data'!H149)))</f>
        <v/>
      </c>
      <c r="CG155" s="379" t="str">
        <f ca="1">+IF(OFFSET('Water Data'!$H$29,0,10*ROW('Water Data'!H149))="","",OFFSET('Water Data'!$H$29,0,10*ROW('Water Data'!H149)))</f>
        <v/>
      </c>
      <c r="CH155" s="379" t="str">
        <f ca="1">+IF(OFFSET('Water Data'!$I$27,0,10*ROW('Water Data'!I149))="","",OFFSET('Water Data'!$I$27,0,10*ROW('Water Data'!I149)))</f>
        <v/>
      </c>
      <c r="CI155" s="379" t="str">
        <f ca="1">+IF(OFFSET('Water Data'!$I$28,0,10*ROW('Water Data'!I149))="","",OFFSET('Water Data'!$I$28,0,10*ROW('Water Data'!I149)))</f>
        <v/>
      </c>
      <c r="CJ155" s="379" t="str">
        <f ca="1">+IF(OFFSET('Water Data'!$I$29,0,10*ROW('Water Data'!I149))="","",OFFSET('Water Data'!$I$29,0,10*ROW('Water Data'!I149)))</f>
        <v/>
      </c>
      <c r="CK155" s="379" t="str">
        <f ca="1">+IF(OFFSET('Sanitation Data'!$D$28,0,10*ROW('Sanitation Data'!D149))="","",OFFSET('Sanitation Data'!$D$28,0,10*ROW('Sanitation Data'!D149)))</f>
        <v/>
      </c>
      <c r="CL155" s="379" t="str">
        <f ca="1">+IF(OFFSET('Sanitation Data'!$D$29,0,10*ROW('Sanitation Data'!D149))="","",OFFSET('Sanitation Data'!$D$29,0,10*ROW('Sanitation Data'!D149)))</f>
        <v/>
      </c>
      <c r="CM155" s="379" t="str">
        <f ca="1">+IF(OFFSET('Sanitation Data'!$D$30,0,10*ROW('Sanitation Data'!D149))="","",OFFSET('Sanitation Data'!$D$30,0,10*ROW('Sanitation Data'!D149)))</f>
        <v/>
      </c>
      <c r="CN155" s="379" t="str">
        <f ca="1">+IF(OFFSET('Sanitation Data'!$D$31,0,10*ROW('Sanitation Data'!D149))="","",OFFSET('Sanitation Data'!$D$31,0,10*ROW('Sanitation Data'!D149)))</f>
        <v/>
      </c>
      <c r="CO155" s="379" t="str">
        <f ca="1">+IF(OFFSET('Sanitation Data'!$D$32,0,10*ROW('Sanitation Data'!D149))="","",OFFSET('Sanitation Data'!$D$32,0,10*ROW('Sanitation Data'!D149)))</f>
        <v/>
      </c>
      <c r="CP155" s="379" t="str">
        <f ca="1">+IF(OFFSET('Sanitation Data'!$E$28,0,10*ROW('Sanitation Data'!E149))="","",OFFSET('Sanitation Data'!$E$28,0,10*ROW('Sanitation Data'!E149)))</f>
        <v/>
      </c>
      <c r="CQ155" s="379" t="str">
        <f ca="1">+IF(OFFSET('Sanitation Data'!$E$29,0,10*ROW('Sanitation Data'!E149))="","",OFFSET('Sanitation Data'!$E$29,0,10*ROW('Sanitation Data'!E149)))</f>
        <v/>
      </c>
      <c r="CR155" s="379" t="str">
        <f ca="1">+IF(OFFSET('Sanitation Data'!$E$30,0,10*ROW('Sanitation Data'!E149))="","",OFFSET('Sanitation Data'!$E$30,0,10*ROW('Sanitation Data'!E149)))</f>
        <v/>
      </c>
      <c r="CS155" s="379" t="str">
        <f ca="1">+IF(OFFSET('Sanitation Data'!$E$31,0,10*ROW('Sanitation Data'!E149))="","",OFFSET('Sanitation Data'!$E$31,0,10*ROW('Sanitation Data'!E149)))</f>
        <v/>
      </c>
      <c r="CT155" s="379" t="str">
        <f ca="1">+IF(OFFSET('Sanitation Data'!$E$32,0,10*ROW('Sanitation Data'!E149))="","",OFFSET('Sanitation Data'!$E$32,0,10*ROW('Sanitation Data'!E149)))</f>
        <v/>
      </c>
      <c r="CU155" s="379" t="str">
        <f ca="1">+IF(OFFSET('Sanitation Data'!$F$28,0,10*ROW('Sanitation Data'!F149))="","",OFFSET('Sanitation Data'!$F$28,0,10*ROW('Sanitation Data'!F149)))</f>
        <v/>
      </c>
      <c r="CV155" s="379" t="str">
        <f ca="1">+IF(OFFSET('Sanitation Data'!$F$29,0,10*ROW('Sanitation Data'!F149))="","",OFFSET('Sanitation Data'!$F$29,0,10*ROW('Sanitation Data'!F149)))</f>
        <v/>
      </c>
      <c r="CW155" s="379" t="str">
        <f ca="1">+IF(OFFSET('Sanitation Data'!$F$30,0,10*ROW('Sanitation Data'!F149))="","",OFFSET('Sanitation Data'!$F$30,0,10*ROW('Sanitation Data'!F149)))</f>
        <v/>
      </c>
      <c r="CX155" s="379" t="str">
        <f ca="1">+IF(OFFSET('Sanitation Data'!$F$31,0,10*ROW('Sanitation Data'!F149))="","",OFFSET('Sanitation Data'!$F$31,0,10*ROW('Sanitation Data'!F149)))</f>
        <v/>
      </c>
      <c r="CY155" s="379" t="str">
        <f ca="1">+IF(OFFSET('Sanitation Data'!$F$32,0,10*ROW('Sanitation Data'!F149))="","",OFFSET('Sanitation Data'!$F$32,0,10*ROW('Sanitation Data'!F149)))</f>
        <v/>
      </c>
      <c r="CZ155" s="379" t="str">
        <f ca="1">+IF(OFFSET('Sanitation Data'!$G$28,0,10*ROW('Sanitation Data'!G149))="","",OFFSET('Sanitation Data'!$G$28,0,10*ROW('Sanitation Data'!G149)))</f>
        <v/>
      </c>
      <c r="DA155" s="379" t="str">
        <f ca="1">+IF(OFFSET('Sanitation Data'!$G$29,0,10*ROW('Sanitation Data'!G149))="","",OFFSET('Sanitation Data'!$G$29,0,10*ROW('Sanitation Data'!G149)))</f>
        <v/>
      </c>
      <c r="DB155" s="379" t="str">
        <f ca="1">+IF(OFFSET('Sanitation Data'!$G$30,0,10*ROW('Sanitation Data'!G149))="","",OFFSET('Sanitation Data'!$G$30,0,10*ROW('Sanitation Data'!G149)))</f>
        <v/>
      </c>
      <c r="DC155" s="379" t="str">
        <f ca="1">+IF(OFFSET('Sanitation Data'!$G$31,0,10*ROW('Sanitation Data'!G149))="","",OFFSET('Sanitation Data'!$G$31,0,10*ROW('Sanitation Data'!G149)))</f>
        <v/>
      </c>
      <c r="DD155" s="379" t="str">
        <f ca="1">+IF(OFFSET('Sanitation Data'!$G$32,0,10*ROW('Sanitation Data'!G149))="","",OFFSET('Sanitation Data'!$G$32,0,10*ROW('Sanitation Data'!G149)))</f>
        <v/>
      </c>
      <c r="DE155" s="379" t="str">
        <f ca="1">+IF(OFFSET('Sanitation Data'!$H$28,0,10*ROW('Sanitation Data'!H149))="","",OFFSET('Sanitation Data'!$H$28,0,10*ROW('Sanitation Data'!H149)))</f>
        <v/>
      </c>
      <c r="DF155" s="379" t="str">
        <f ca="1">+IF(OFFSET('Sanitation Data'!$H$29,0,10*ROW('Sanitation Data'!H149))="","",OFFSET('Sanitation Data'!$H$29,0,10*ROW('Sanitation Data'!H149)))</f>
        <v/>
      </c>
      <c r="DG155" s="379" t="str">
        <f ca="1">+IF(OFFSET('Sanitation Data'!$H$30,0,10*ROW('Sanitation Data'!H149))="","",OFFSET('Sanitation Data'!$H$30,0,10*ROW('Sanitation Data'!H149)))</f>
        <v/>
      </c>
      <c r="DH155" s="379" t="str">
        <f ca="1">+IF(OFFSET('Sanitation Data'!$H$31,0,10*ROW('Sanitation Data'!H149))="","",OFFSET('Sanitation Data'!$H$31,0,10*ROW('Sanitation Data'!H149)))</f>
        <v/>
      </c>
      <c r="DI155" s="379" t="str">
        <f ca="1">+IF(OFFSET('Sanitation Data'!$H$32,0,10*ROW('Sanitation Data'!H149))="","",OFFSET('Sanitation Data'!$H$32,0,10*ROW('Sanitation Data'!H149)))</f>
        <v/>
      </c>
      <c r="DJ155" s="379" t="str">
        <f ca="1">+IF(OFFSET('Sanitation Data'!$I$28,0,10*ROW('Sanitation Data'!I149))="","",OFFSET('Sanitation Data'!$I$28,0,10*ROW('Sanitation Data'!I149)))</f>
        <v/>
      </c>
      <c r="DK155" s="379" t="str">
        <f ca="1">+IF(OFFSET('Sanitation Data'!$I$29,0,10*ROW('Sanitation Data'!I149))="","",OFFSET('Sanitation Data'!$I$29,0,10*ROW('Sanitation Data'!I149)))</f>
        <v/>
      </c>
      <c r="DL155" s="379" t="str">
        <f ca="1">+IF(OFFSET('Sanitation Data'!$I$30,0,10*ROW('Sanitation Data'!I149))="","",OFFSET('Sanitation Data'!$I$30,0,10*ROW('Sanitation Data'!I149)))</f>
        <v/>
      </c>
      <c r="DM155" s="379" t="str">
        <f ca="1">+IF(OFFSET('Sanitation Data'!$I$31,0,10*ROW('Sanitation Data'!I149))="","",OFFSET('Sanitation Data'!$I$31,0,10*ROW('Sanitation Data'!I149)))</f>
        <v/>
      </c>
      <c r="DN155" s="379" t="str">
        <f ca="1">+IF(OFFSET('Sanitation Data'!$I$32,0,10*ROW('Sanitation Data'!I149))="","",OFFSET('Sanitation Data'!$I$32,0,10*ROW('Sanitation Data'!I149)))</f>
        <v/>
      </c>
      <c r="DO155" s="379" t="str">
        <f ca="1">+IF(OFFSET('Hygiene Data'!$D$11,0,10*ROW('Hygiene Data'!D149))="","",OFFSET('Hygiene Data'!$D$11,0,10*ROW('Hygiene Data'!D149)))</f>
        <v/>
      </c>
      <c r="DP155" s="379" t="str">
        <f ca="1">+IF(OFFSET('Hygiene Data'!$D$12,0,10*ROW('Hygiene Data'!D149))="","",OFFSET('Hygiene Data'!$D$12,0,10*ROW('Hygiene Data'!D149)))</f>
        <v/>
      </c>
      <c r="DQ155" s="379" t="str">
        <f ca="1">+IF(OFFSET('Hygiene Data'!$D$13,0,10*ROW('Hygiene Data'!D149))="","",OFFSET('Hygiene Data'!$D$13,0,10*ROW('Hygiene Data'!D149)))</f>
        <v/>
      </c>
      <c r="DR155" s="379" t="str">
        <f ca="1">+IF(OFFSET('Hygiene Data'!$E$11,0,10*ROW('Hygiene Data'!E149))="","",OFFSET('Hygiene Data'!$E$11,0,10*ROW('Hygiene Data'!E149)))</f>
        <v/>
      </c>
      <c r="DS155" s="379" t="str">
        <f ca="1">+IF(OFFSET('Hygiene Data'!$E$12,0,10*ROW('Hygiene Data'!E149))="","",OFFSET('Hygiene Data'!$E$12,0,10*ROW('Hygiene Data'!E149)))</f>
        <v/>
      </c>
      <c r="DT155" s="379" t="str">
        <f ca="1">+IF(OFFSET('Hygiene Data'!$E$13,0,10*ROW('Hygiene Data'!E149))="","",OFFSET('Hygiene Data'!$E$13,0,10*ROW('Hygiene Data'!E149)))</f>
        <v/>
      </c>
      <c r="DU155" s="379" t="str">
        <f ca="1">+IF(OFFSET('Hygiene Data'!$F$11,0,10*ROW('Hygiene Data'!F149))="","",OFFSET('Hygiene Data'!$F$11,0,10*ROW('Hygiene Data'!F149)))</f>
        <v/>
      </c>
      <c r="DV155" s="379" t="str">
        <f ca="1">+IF(OFFSET('Hygiene Data'!$F$12,0,10*ROW('Hygiene Data'!F149))="","",OFFSET('Hygiene Data'!$F$12,0,10*ROW('Hygiene Data'!F149)))</f>
        <v/>
      </c>
      <c r="DW155" s="379" t="str">
        <f ca="1">+IF(OFFSET('Hygiene Data'!$F$13,0,10*ROW('Hygiene Data'!F149))="","",OFFSET('Hygiene Data'!$F$13,0,10*ROW('Hygiene Data'!F149)))</f>
        <v/>
      </c>
      <c r="DX155" s="379" t="str">
        <f ca="1">+IF(OFFSET('Hygiene Data'!$G$11,0,10*ROW('Hygiene Data'!G149))="","",OFFSET('Hygiene Data'!$G$11,0,10*ROW('Hygiene Data'!G149)))</f>
        <v/>
      </c>
      <c r="DY155" s="379" t="str">
        <f ca="1">+IF(OFFSET('Hygiene Data'!$G$12,0,10*ROW('Hygiene Data'!G149))="","",OFFSET('Hygiene Data'!$G$12,0,10*ROW('Hygiene Data'!G149)))</f>
        <v/>
      </c>
      <c r="DZ155" s="379" t="str">
        <f ca="1">+IF(OFFSET('Hygiene Data'!$G$13,0,10*ROW('Hygiene Data'!G149))="","",OFFSET('Hygiene Data'!$G$13,0,10*ROW('Hygiene Data'!G149)))</f>
        <v/>
      </c>
      <c r="EA155" s="379" t="str">
        <f ca="1">+IF(OFFSET('Hygiene Data'!$H$11,0,10*ROW('Hygiene Data'!H149))="","",OFFSET('Hygiene Data'!$H$11,0,10*ROW('Hygiene Data'!H149)))</f>
        <v/>
      </c>
      <c r="EB155" s="379" t="str">
        <f ca="1">+IF(OFFSET('Hygiene Data'!$H$12,0,10*ROW('Hygiene Data'!H149))="","",OFFSET('Hygiene Data'!$H$12,0,10*ROW('Hygiene Data'!H149)))</f>
        <v/>
      </c>
      <c r="EC155" s="379" t="str">
        <f ca="1">+IF(OFFSET('Hygiene Data'!$H$13,0,10*ROW('Hygiene Data'!H149))="","",OFFSET('Hygiene Data'!$H$13,0,10*ROW('Hygiene Data'!H149)))</f>
        <v/>
      </c>
      <c r="ED155" s="379" t="str">
        <f ca="1">+IF(OFFSET('Hygiene Data'!$I$11,0,10*ROW('Hygiene Data'!I149))="","",OFFSET('Hygiene Data'!$I$11,0,10*ROW('Hygiene Data'!I149)))</f>
        <v/>
      </c>
      <c r="EE155" s="379" t="str">
        <f ca="1">+IF(OFFSET('Hygiene Data'!$I$12,0,10*ROW('Hygiene Data'!I149))="","",OFFSET('Hygiene Data'!$I$12,0,10*ROW('Hygiene Data'!I149)))</f>
        <v/>
      </c>
      <c r="EF155" s="379" t="str">
        <f ca="1">+IF(OFFSET('Hygiene Data'!$I$13,0,10*ROW('Hygiene Data'!I149))="","",OFFSET('Hygiene Data'!$I$13,0,10*ROW('Hygiene Data'!I149)))</f>
        <v/>
      </c>
    </row>
    <row r="156" spans="1:136" x14ac:dyDescent="0.25">
      <c r="A156" s="488" t="str">
        <f ca="1">+IF(OFFSET('Water Data'!$B$2,0,10*ROW('Water Data'!E150))="","",OFFSET('Water Data'!$B$2,0,10*ROW('Water Data'!E150)))</f>
        <v/>
      </c>
      <c r="B156" s="48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5" t="str">
        <f t="shared" ca="1" si="2"/>
        <v/>
      </c>
      <c r="D156" s="51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9" t="str">
        <f ca="1">+IF(OFFSET('Water Data'!$D$27,0,10*ROW('Water Data'!D150))="","",OFFSET('Water Data'!$D$27,0,10*ROW('Water Data'!D150)))</f>
        <v/>
      </c>
      <c r="BT156" s="379" t="str">
        <f ca="1">+IF(OFFSET('Water Data'!$D$28,0,10*ROW('Water Data'!D150))="","",OFFSET('Water Data'!$D$28,0,10*ROW('Water Data'!D150)))</f>
        <v/>
      </c>
      <c r="BU156" s="379" t="str">
        <f ca="1">+IF(OFFSET('Water Data'!$D$29,0,10*ROW('Water Data'!D150))="","",OFFSET('Water Data'!$D$29,0,10*ROW('Water Data'!D150)))</f>
        <v/>
      </c>
      <c r="BV156" s="379" t="str">
        <f ca="1">+IF(OFFSET('Water Data'!$E$27,0,10*ROW('Water Data'!E150))="","",OFFSET('Water Data'!$E$27,0,10*ROW('Water Data'!E150)))</f>
        <v/>
      </c>
      <c r="BW156" s="379" t="str">
        <f ca="1">+IF(OFFSET('Water Data'!$E$28,0,10*ROW('Water Data'!E150))="","",OFFSET('Water Data'!$E$28,0,10*ROW('Water Data'!E150)))</f>
        <v/>
      </c>
      <c r="BX156" s="379" t="str">
        <f ca="1">+IF(OFFSET('Water Data'!$E$29,0,10*ROW('Water Data'!E150))="","",OFFSET('Water Data'!$E$29,0,10*ROW('Water Data'!E150)))</f>
        <v/>
      </c>
      <c r="BY156" s="379" t="str">
        <f ca="1">+IF(OFFSET('Water Data'!$F$27,0,10*ROW('Water Data'!F150))="","",OFFSET('Water Data'!$F$27,0,10*ROW('Water Data'!F150)))</f>
        <v/>
      </c>
      <c r="BZ156" s="379" t="str">
        <f ca="1">+IF(OFFSET('Water Data'!$F$28,0,10*ROW('Water Data'!F150))="","",OFFSET('Water Data'!$F$28,0,10*ROW('Water Data'!F150)))</f>
        <v/>
      </c>
      <c r="CA156" s="379" t="str">
        <f ca="1">+IF(OFFSET('Water Data'!$F$29,0,10*ROW('Water Data'!F150))="","",OFFSET('Water Data'!$F$29,0,10*ROW('Water Data'!F150)))</f>
        <v/>
      </c>
      <c r="CB156" s="379" t="str">
        <f ca="1">+IF(OFFSET('Water Data'!$G$27,0,10*ROW('Water Data'!G150))="","",OFFSET('Water Data'!$G$27,0,10*ROW('Water Data'!G150)))</f>
        <v/>
      </c>
      <c r="CC156" s="379" t="str">
        <f ca="1">+IF(OFFSET('Water Data'!$G$28,0,10*ROW('Water Data'!G150))="","",OFFSET('Water Data'!$G$28,0,10*ROW('Water Data'!G150)))</f>
        <v/>
      </c>
      <c r="CD156" s="379" t="str">
        <f ca="1">+IF(OFFSET('Water Data'!$G$29,0,10*ROW('Water Data'!G150))="","",OFFSET('Water Data'!$G$29,0,10*ROW('Water Data'!G150)))</f>
        <v/>
      </c>
      <c r="CE156" s="379" t="str">
        <f ca="1">+IF(OFFSET('Water Data'!$H$27,0,10*ROW('Water Data'!H150))="","",OFFSET('Water Data'!$H$27,0,10*ROW('Water Data'!H150)))</f>
        <v/>
      </c>
      <c r="CF156" s="379" t="str">
        <f ca="1">+IF(OFFSET('Water Data'!$H$28,0,10*ROW('Water Data'!H150))="","",OFFSET('Water Data'!$H$28,0,10*ROW('Water Data'!H150)))</f>
        <v/>
      </c>
      <c r="CG156" s="379" t="str">
        <f ca="1">+IF(OFFSET('Water Data'!$H$29,0,10*ROW('Water Data'!H150))="","",OFFSET('Water Data'!$H$29,0,10*ROW('Water Data'!H150)))</f>
        <v/>
      </c>
      <c r="CH156" s="379" t="str">
        <f ca="1">+IF(OFFSET('Water Data'!$I$27,0,10*ROW('Water Data'!I150))="","",OFFSET('Water Data'!$I$27,0,10*ROW('Water Data'!I150)))</f>
        <v/>
      </c>
      <c r="CI156" s="379" t="str">
        <f ca="1">+IF(OFFSET('Water Data'!$I$28,0,10*ROW('Water Data'!I150))="","",OFFSET('Water Data'!$I$28,0,10*ROW('Water Data'!I150)))</f>
        <v/>
      </c>
      <c r="CJ156" s="379" t="str">
        <f ca="1">+IF(OFFSET('Water Data'!$I$29,0,10*ROW('Water Data'!I150))="","",OFFSET('Water Data'!$I$29,0,10*ROW('Water Data'!I150)))</f>
        <v/>
      </c>
      <c r="CK156" s="379" t="str">
        <f ca="1">+IF(OFFSET('Sanitation Data'!$D$28,0,10*ROW('Sanitation Data'!D150))="","",OFFSET('Sanitation Data'!$D$28,0,10*ROW('Sanitation Data'!D150)))</f>
        <v/>
      </c>
      <c r="CL156" s="379" t="str">
        <f ca="1">+IF(OFFSET('Sanitation Data'!$D$29,0,10*ROW('Sanitation Data'!D150))="","",OFFSET('Sanitation Data'!$D$29,0,10*ROW('Sanitation Data'!D150)))</f>
        <v/>
      </c>
      <c r="CM156" s="379" t="str">
        <f ca="1">+IF(OFFSET('Sanitation Data'!$D$30,0,10*ROW('Sanitation Data'!D150))="","",OFFSET('Sanitation Data'!$D$30,0,10*ROW('Sanitation Data'!D150)))</f>
        <v/>
      </c>
      <c r="CN156" s="379" t="str">
        <f ca="1">+IF(OFFSET('Sanitation Data'!$D$31,0,10*ROW('Sanitation Data'!D150))="","",OFFSET('Sanitation Data'!$D$31,0,10*ROW('Sanitation Data'!D150)))</f>
        <v/>
      </c>
      <c r="CO156" s="379" t="str">
        <f ca="1">+IF(OFFSET('Sanitation Data'!$D$32,0,10*ROW('Sanitation Data'!D150))="","",OFFSET('Sanitation Data'!$D$32,0,10*ROW('Sanitation Data'!D150)))</f>
        <v/>
      </c>
      <c r="CP156" s="379" t="str">
        <f ca="1">+IF(OFFSET('Sanitation Data'!$E$28,0,10*ROW('Sanitation Data'!E150))="","",OFFSET('Sanitation Data'!$E$28,0,10*ROW('Sanitation Data'!E150)))</f>
        <v/>
      </c>
      <c r="CQ156" s="379" t="str">
        <f ca="1">+IF(OFFSET('Sanitation Data'!$E$29,0,10*ROW('Sanitation Data'!E150))="","",OFFSET('Sanitation Data'!$E$29,0,10*ROW('Sanitation Data'!E150)))</f>
        <v/>
      </c>
      <c r="CR156" s="379" t="str">
        <f ca="1">+IF(OFFSET('Sanitation Data'!$E$30,0,10*ROW('Sanitation Data'!E150))="","",OFFSET('Sanitation Data'!$E$30,0,10*ROW('Sanitation Data'!E150)))</f>
        <v/>
      </c>
      <c r="CS156" s="379" t="str">
        <f ca="1">+IF(OFFSET('Sanitation Data'!$E$31,0,10*ROW('Sanitation Data'!E150))="","",OFFSET('Sanitation Data'!$E$31,0,10*ROW('Sanitation Data'!E150)))</f>
        <v/>
      </c>
      <c r="CT156" s="379" t="str">
        <f ca="1">+IF(OFFSET('Sanitation Data'!$E$32,0,10*ROW('Sanitation Data'!E150))="","",OFFSET('Sanitation Data'!$E$32,0,10*ROW('Sanitation Data'!E150)))</f>
        <v/>
      </c>
      <c r="CU156" s="379" t="str">
        <f ca="1">+IF(OFFSET('Sanitation Data'!$F$28,0,10*ROW('Sanitation Data'!F150))="","",OFFSET('Sanitation Data'!$F$28,0,10*ROW('Sanitation Data'!F150)))</f>
        <v/>
      </c>
      <c r="CV156" s="379" t="str">
        <f ca="1">+IF(OFFSET('Sanitation Data'!$F$29,0,10*ROW('Sanitation Data'!F150))="","",OFFSET('Sanitation Data'!$F$29,0,10*ROW('Sanitation Data'!F150)))</f>
        <v/>
      </c>
      <c r="CW156" s="379" t="str">
        <f ca="1">+IF(OFFSET('Sanitation Data'!$F$30,0,10*ROW('Sanitation Data'!F150))="","",OFFSET('Sanitation Data'!$F$30,0,10*ROW('Sanitation Data'!F150)))</f>
        <v/>
      </c>
      <c r="CX156" s="379" t="str">
        <f ca="1">+IF(OFFSET('Sanitation Data'!$F$31,0,10*ROW('Sanitation Data'!F150))="","",OFFSET('Sanitation Data'!$F$31,0,10*ROW('Sanitation Data'!F150)))</f>
        <v/>
      </c>
      <c r="CY156" s="379" t="str">
        <f ca="1">+IF(OFFSET('Sanitation Data'!$F$32,0,10*ROW('Sanitation Data'!F150))="","",OFFSET('Sanitation Data'!$F$32,0,10*ROW('Sanitation Data'!F150)))</f>
        <v/>
      </c>
      <c r="CZ156" s="379" t="str">
        <f ca="1">+IF(OFFSET('Sanitation Data'!$G$28,0,10*ROW('Sanitation Data'!G150))="","",OFFSET('Sanitation Data'!$G$28,0,10*ROW('Sanitation Data'!G150)))</f>
        <v/>
      </c>
      <c r="DA156" s="379" t="str">
        <f ca="1">+IF(OFFSET('Sanitation Data'!$G$29,0,10*ROW('Sanitation Data'!G150))="","",OFFSET('Sanitation Data'!$G$29,0,10*ROW('Sanitation Data'!G150)))</f>
        <v/>
      </c>
      <c r="DB156" s="379" t="str">
        <f ca="1">+IF(OFFSET('Sanitation Data'!$G$30,0,10*ROW('Sanitation Data'!G150))="","",OFFSET('Sanitation Data'!$G$30,0,10*ROW('Sanitation Data'!G150)))</f>
        <v/>
      </c>
      <c r="DC156" s="379" t="str">
        <f ca="1">+IF(OFFSET('Sanitation Data'!$G$31,0,10*ROW('Sanitation Data'!G150))="","",OFFSET('Sanitation Data'!$G$31,0,10*ROW('Sanitation Data'!G150)))</f>
        <v/>
      </c>
      <c r="DD156" s="379" t="str">
        <f ca="1">+IF(OFFSET('Sanitation Data'!$G$32,0,10*ROW('Sanitation Data'!G150))="","",OFFSET('Sanitation Data'!$G$32,0,10*ROW('Sanitation Data'!G150)))</f>
        <v/>
      </c>
      <c r="DE156" s="379" t="str">
        <f ca="1">+IF(OFFSET('Sanitation Data'!$H$28,0,10*ROW('Sanitation Data'!H150))="","",OFFSET('Sanitation Data'!$H$28,0,10*ROW('Sanitation Data'!H150)))</f>
        <v/>
      </c>
      <c r="DF156" s="379" t="str">
        <f ca="1">+IF(OFFSET('Sanitation Data'!$H$29,0,10*ROW('Sanitation Data'!H150))="","",OFFSET('Sanitation Data'!$H$29,0,10*ROW('Sanitation Data'!H150)))</f>
        <v/>
      </c>
      <c r="DG156" s="379" t="str">
        <f ca="1">+IF(OFFSET('Sanitation Data'!$H$30,0,10*ROW('Sanitation Data'!H150))="","",OFFSET('Sanitation Data'!$H$30,0,10*ROW('Sanitation Data'!H150)))</f>
        <v/>
      </c>
      <c r="DH156" s="379" t="str">
        <f ca="1">+IF(OFFSET('Sanitation Data'!$H$31,0,10*ROW('Sanitation Data'!H150))="","",OFFSET('Sanitation Data'!$H$31,0,10*ROW('Sanitation Data'!H150)))</f>
        <v/>
      </c>
      <c r="DI156" s="379" t="str">
        <f ca="1">+IF(OFFSET('Sanitation Data'!$H$32,0,10*ROW('Sanitation Data'!H150))="","",OFFSET('Sanitation Data'!$H$32,0,10*ROW('Sanitation Data'!H150)))</f>
        <v/>
      </c>
      <c r="DJ156" s="379" t="str">
        <f ca="1">+IF(OFFSET('Sanitation Data'!$I$28,0,10*ROW('Sanitation Data'!I150))="","",OFFSET('Sanitation Data'!$I$28,0,10*ROW('Sanitation Data'!I150)))</f>
        <v/>
      </c>
      <c r="DK156" s="379" t="str">
        <f ca="1">+IF(OFFSET('Sanitation Data'!$I$29,0,10*ROW('Sanitation Data'!I150))="","",OFFSET('Sanitation Data'!$I$29,0,10*ROW('Sanitation Data'!I150)))</f>
        <v/>
      </c>
      <c r="DL156" s="379" t="str">
        <f ca="1">+IF(OFFSET('Sanitation Data'!$I$30,0,10*ROW('Sanitation Data'!I150))="","",OFFSET('Sanitation Data'!$I$30,0,10*ROW('Sanitation Data'!I150)))</f>
        <v/>
      </c>
      <c r="DM156" s="379" t="str">
        <f ca="1">+IF(OFFSET('Sanitation Data'!$I$31,0,10*ROW('Sanitation Data'!I150))="","",OFFSET('Sanitation Data'!$I$31,0,10*ROW('Sanitation Data'!I150)))</f>
        <v/>
      </c>
      <c r="DN156" s="379" t="str">
        <f ca="1">+IF(OFFSET('Sanitation Data'!$I$32,0,10*ROW('Sanitation Data'!I150))="","",OFFSET('Sanitation Data'!$I$32,0,10*ROW('Sanitation Data'!I150)))</f>
        <v/>
      </c>
      <c r="DO156" s="379" t="str">
        <f ca="1">+IF(OFFSET('Hygiene Data'!$D$11,0,10*ROW('Hygiene Data'!D150))="","",OFFSET('Hygiene Data'!$D$11,0,10*ROW('Hygiene Data'!D150)))</f>
        <v/>
      </c>
      <c r="DP156" s="379" t="str">
        <f ca="1">+IF(OFFSET('Hygiene Data'!$D$12,0,10*ROW('Hygiene Data'!D150))="","",OFFSET('Hygiene Data'!$D$12,0,10*ROW('Hygiene Data'!D150)))</f>
        <v/>
      </c>
      <c r="DQ156" s="379" t="str">
        <f ca="1">+IF(OFFSET('Hygiene Data'!$D$13,0,10*ROW('Hygiene Data'!D150))="","",OFFSET('Hygiene Data'!$D$13,0,10*ROW('Hygiene Data'!D150)))</f>
        <v/>
      </c>
      <c r="DR156" s="379" t="str">
        <f ca="1">+IF(OFFSET('Hygiene Data'!$E$11,0,10*ROW('Hygiene Data'!E150))="","",OFFSET('Hygiene Data'!$E$11,0,10*ROW('Hygiene Data'!E150)))</f>
        <v/>
      </c>
      <c r="DS156" s="379" t="str">
        <f ca="1">+IF(OFFSET('Hygiene Data'!$E$12,0,10*ROW('Hygiene Data'!E150))="","",OFFSET('Hygiene Data'!$E$12,0,10*ROW('Hygiene Data'!E150)))</f>
        <v/>
      </c>
      <c r="DT156" s="379" t="str">
        <f ca="1">+IF(OFFSET('Hygiene Data'!$E$13,0,10*ROW('Hygiene Data'!E150))="","",OFFSET('Hygiene Data'!$E$13,0,10*ROW('Hygiene Data'!E150)))</f>
        <v/>
      </c>
      <c r="DU156" s="379" t="str">
        <f ca="1">+IF(OFFSET('Hygiene Data'!$F$11,0,10*ROW('Hygiene Data'!F150))="","",OFFSET('Hygiene Data'!$F$11,0,10*ROW('Hygiene Data'!F150)))</f>
        <v/>
      </c>
      <c r="DV156" s="379" t="str">
        <f ca="1">+IF(OFFSET('Hygiene Data'!$F$12,0,10*ROW('Hygiene Data'!F150))="","",OFFSET('Hygiene Data'!$F$12,0,10*ROW('Hygiene Data'!F150)))</f>
        <v/>
      </c>
      <c r="DW156" s="379" t="str">
        <f ca="1">+IF(OFFSET('Hygiene Data'!$F$13,0,10*ROW('Hygiene Data'!F150))="","",OFFSET('Hygiene Data'!$F$13,0,10*ROW('Hygiene Data'!F150)))</f>
        <v/>
      </c>
      <c r="DX156" s="379" t="str">
        <f ca="1">+IF(OFFSET('Hygiene Data'!$G$11,0,10*ROW('Hygiene Data'!G150))="","",OFFSET('Hygiene Data'!$G$11,0,10*ROW('Hygiene Data'!G150)))</f>
        <v/>
      </c>
      <c r="DY156" s="379" t="str">
        <f ca="1">+IF(OFFSET('Hygiene Data'!$G$12,0,10*ROW('Hygiene Data'!G150))="","",OFFSET('Hygiene Data'!$G$12,0,10*ROW('Hygiene Data'!G150)))</f>
        <v/>
      </c>
      <c r="DZ156" s="379" t="str">
        <f ca="1">+IF(OFFSET('Hygiene Data'!$G$13,0,10*ROW('Hygiene Data'!G150))="","",OFFSET('Hygiene Data'!$G$13,0,10*ROW('Hygiene Data'!G150)))</f>
        <v/>
      </c>
      <c r="EA156" s="379" t="str">
        <f ca="1">+IF(OFFSET('Hygiene Data'!$H$11,0,10*ROW('Hygiene Data'!H150))="","",OFFSET('Hygiene Data'!$H$11,0,10*ROW('Hygiene Data'!H150)))</f>
        <v/>
      </c>
      <c r="EB156" s="379" t="str">
        <f ca="1">+IF(OFFSET('Hygiene Data'!$H$12,0,10*ROW('Hygiene Data'!H150))="","",OFFSET('Hygiene Data'!$H$12,0,10*ROW('Hygiene Data'!H150)))</f>
        <v/>
      </c>
      <c r="EC156" s="379" t="str">
        <f ca="1">+IF(OFFSET('Hygiene Data'!$H$13,0,10*ROW('Hygiene Data'!H150))="","",OFFSET('Hygiene Data'!$H$13,0,10*ROW('Hygiene Data'!H150)))</f>
        <v/>
      </c>
      <c r="ED156" s="379" t="str">
        <f ca="1">+IF(OFFSET('Hygiene Data'!$I$11,0,10*ROW('Hygiene Data'!I150))="","",OFFSET('Hygiene Data'!$I$11,0,10*ROW('Hygiene Data'!I150)))</f>
        <v/>
      </c>
      <c r="EE156" s="379" t="str">
        <f ca="1">+IF(OFFSET('Hygiene Data'!$I$12,0,10*ROW('Hygiene Data'!I150))="","",OFFSET('Hygiene Data'!$I$12,0,10*ROW('Hygiene Data'!I150)))</f>
        <v/>
      </c>
      <c r="EF156" s="379" t="str">
        <f ca="1">+IF(OFFSET('Hygiene Data'!$I$13,0,10*ROW('Hygiene Data'!I150))="","",OFFSET('Hygiene Data'!$I$13,0,10*ROW('Hygiene Data'!I150)))</f>
        <v/>
      </c>
    </row>
    <row r="157" spans="1:136" x14ac:dyDescent="0.25">
      <c r="A157" s="488" t="str">
        <f ca="1">+IF(OFFSET('Water Data'!$B$2,0,10*ROW('Water Data'!E151))="","",OFFSET('Water Data'!$B$2,0,10*ROW('Water Data'!E151)))</f>
        <v/>
      </c>
      <c r="B157" s="48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5" t="str">
        <f t="shared" ca="1" si="2"/>
        <v/>
      </c>
      <c r="D157" s="51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9" t="str">
        <f ca="1">+IF(OFFSET('Water Data'!$D$27,0,10*ROW('Water Data'!D151))="","",OFFSET('Water Data'!$D$27,0,10*ROW('Water Data'!D151)))</f>
        <v/>
      </c>
      <c r="BT157" s="379" t="str">
        <f ca="1">+IF(OFFSET('Water Data'!$D$28,0,10*ROW('Water Data'!D151))="","",OFFSET('Water Data'!$D$28,0,10*ROW('Water Data'!D151)))</f>
        <v/>
      </c>
      <c r="BU157" s="379" t="str">
        <f ca="1">+IF(OFFSET('Water Data'!$D$29,0,10*ROW('Water Data'!D151))="","",OFFSET('Water Data'!$D$29,0,10*ROW('Water Data'!D151)))</f>
        <v/>
      </c>
      <c r="BV157" s="379" t="str">
        <f ca="1">+IF(OFFSET('Water Data'!$E$27,0,10*ROW('Water Data'!E151))="","",OFFSET('Water Data'!$E$27,0,10*ROW('Water Data'!E151)))</f>
        <v/>
      </c>
      <c r="BW157" s="379" t="str">
        <f ca="1">+IF(OFFSET('Water Data'!$E$28,0,10*ROW('Water Data'!E151))="","",OFFSET('Water Data'!$E$28,0,10*ROW('Water Data'!E151)))</f>
        <v/>
      </c>
      <c r="BX157" s="379" t="str">
        <f ca="1">+IF(OFFSET('Water Data'!$E$29,0,10*ROW('Water Data'!E151))="","",OFFSET('Water Data'!$E$29,0,10*ROW('Water Data'!E151)))</f>
        <v/>
      </c>
      <c r="BY157" s="379" t="str">
        <f ca="1">+IF(OFFSET('Water Data'!$F$27,0,10*ROW('Water Data'!F151))="","",OFFSET('Water Data'!$F$27,0,10*ROW('Water Data'!F151)))</f>
        <v/>
      </c>
      <c r="BZ157" s="379" t="str">
        <f ca="1">+IF(OFFSET('Water Data'!$F$28,0,10*ROW('Water Data'!F151))="","",OFFSET('Water Data'!$F$28,0,10*ROW('Water Data'!F151)))</f>
        <v/>
      </c>
      <c r="CA157" s="379" t="str">
        <f ca="1">+IF(OFFSET('Water Data'!$F$29,0,10*ROW('Water Data'!F151))="","",OFFSET('Water Data'!$F$29,0,10*ROW('Water Data'!F151)))</f>
        <v/>
      </c>
      <c r="CB157" s="379" t="str">
        <f ca="1">+IF(OFFSET('Water Data'!$G$27,0,10*ROW('Water Data'!G151))="","",OFFSET('Water Data'!$G$27,0,10*ROW('Water Data'!G151)))</f>
        <v/>
      </c>
      <c r="CC157" s="379" t="str">
        <f ca="1">+IF(OFFSET('Water Data'!$G$28,0,10*ROW('Water Data'!G151))="","",OFFSET('Water Data'!$G$28,0,10*ROW('Water Data'!G151)))</f>
        <v/>
      </c>
      <c r="CD157" s="379" t="str">
        <f ca="1">+IF(OFFSET('Water Data'!$G$29,0,10*ROW('Water Data'!G151))="","",OFFSET('Water Data'!$G$29,0,10*ROW('Water Data'!G151)))</f>
        <v/>
      </c>
      <c r="CE157" s="379" t="str">
        <f ca="1">+IF(OFFSET('Water Data'!$H$27,0,10*ROW('Water Data'!H151))="","",OFFSET('Water Data'!$H$27,0,10*ROW('Water Data'!H151)))</f>
        <v/>
      </c>
      <c r="CF157" s="379" t="str">
        <f ca="1">+IF(OFFSET('Water Data'!$H$28,0,10*ROW('Water Data'!H151))="","",OFFSET('Water Data'!$H$28,0,10*ROW('Water Data'!H151)))</f>
        <v/>
      </c>
      <c r="CG157" s="379" t="str">
        <f ca="1">+IF(OFFSET('Water Data'!$H$29,0,10*ROW('Water Data'!H151))="","",OFFSET('Water Data'!$H$29,0,10*ROW('Water Data'!H151)))</f>
        <v/>
      </c>
      <c r="CH157" s="379" t="str">
        <f ca="1">+IF(OFFSET('Water Data'!$I$27,0,10*ROW('Water Data'!I151))="","",OFFSET('Water Data'!$I$27,0,10*ROW('Water Data'!I151)))</f>
        <v/>
      </c>
      <c r="CI157" s="379" t="str">
        <f ca="1">+IF(OFFSET('Water Data'!$I$28,0,10*ROW('Water Data'!I151))="","",OFFSET('Water Data'!$I$28,0,10*ROW('Water Data'!I151)))</f>
        <v/>
      </c>
      <c r="CJ157" s="379" t="str">
        <f ca="1">+IF(OFFSET('Water Data'!$I$29,0,10*ROW('Water Data'!I151))="","",OFFSET('Water Data'!$I$29,0,10*ROW('Water Data'!I151)))</f>
        <v/>
      </c>
      <c r="CK157" s="379" t="str">
        <f ca="1">+IF(OFFSET('Sanitation Data'!$D$28,0,10*ROW('Sanitation Data'!D151))="","",OFFSET('Sanitation Data'!$D$28,0,10*ROW('Sanitation Data'!D151)))</f>
        <v/>
      </c>
      <c r="CL157" s="379" t="str">
        <f ca="1">+IF(OFFSET('Sanitation Data'!$D$29,0,10*ROW('Sanitation Data'!D151))="","",OFFSET('Sanitation Data'!$D$29,0,10*ROW('Sanitation Data'!D151)))</f>
        <v/>
      </c>
      <c r="CM157" s="379" t="str">
        <f ca="1">+IF(OFFSET('Sanitation Data'!$D$30,0,10*ROW('Sanitation Data'!D151))="","",OFFSET('Sanitation Data'!$D$30,0,10*ROW('Sanitation Data'!D151)))</f>
        <v/>
      </c>
      <c r="CN157" s="379" t="str">
        <f ca="1">+IF(OFFSET('Sanitation Data'!$D$31,0,10*ROW('Sanitation Data'!D151))="","",OFFSET('Sanitation Data'!$D$31,0,10*ROW('Sanitation Data'!D151)))</f>
        <v/>
      </c>
      <c r="CO157" s="379" t="str">
        <f ca="1">+IF(OFFSET('Sanitation Data'!$D$32,0,10*ROW('Sanitation Data'!D151))="","",OFFSET('Sanitation Data'!$D$32,0,10*ROW('Sanitation Data'!D151)))</f>
        <v/>
      </c>
      <c r="CP157" s="379" t="str">
        <f ca="1">+IF(OFFSET('Sanitation Data'!$E$28,0,10*ROW('Sanitation Data'!E151))="","",OFFSET('Sanitation Data'!$E$28,0,10*ROW('Sanitation Data'!E151)))</f>
        <v/>
      </c>
      <c r="CQ157" s="379" t="str">
        <f ca="1">+IF(OFFSET('Sanitation Data'!$E$29,0,10*ROW('Sanitation Data'!E151))="","",OFFSET('Sanitation Data'!$E$29,0,10*ROW('Sanitation Data'!E151)))</f>
        <v/>
      </c>
      <c r="CR157" s="379" t="str">
        <f ca="1">+IF(OFFSET('Sanitation Data'!$E$30,0,10*ROW('Sanitation Data'!E151))="","",OFFSET('Sanitation Data'!$E$30,0,10*ROW('Sanitation Data'!E151)))</f>
        <v/>
      </c>
      <c r="CS157" s="379" t="str">
        <f ca="1">+IF(OFFSET('Sanitation Data'!$E$31,0,10*ROW('Sanitation Data'!E151))="","",OFFSET('Sanitation Data'!$E$31,0,10*ROW('Sanitation Data'!E151)))</f>
        <v/>
      </c>
      <c r="CT157" s="379" t="str">
        <f ca="1">+IF(OFFSET('Sanitation Data'!$E$32,0,10*ROW('Sanitation Data'!E151))="","",OFFSET('Sanitation Data'!$E$32,0,10*ROW('Sanitation Data'!E151)))</f>
        <v/>
      </c>
      <c r="CU157" s="379" t="str">
        <f ca="1">+IF(OFFSET('Sanitation Data'!$F$28,0,10*ROW('Sanitation Data'!F151))="","",OFFSET('Sanitation Data'!$F$28,0,10*ROW('Sanitation Data'!F151)))</f>
        <v/>
      </c>
      <c r="CV157" s="379" t="str">
        <f ca="1">+IF(OFFSET('Sanitation Data'!$F$29,0,10*ROW('Sanitation Data'!F151))="","",OFFSET('Sanitation Data'!$F$29,0,10*ROW('Sanitation Data'!F151)))</f>
        <v/>
      </c>
      <c r="CW157" s="379" t="str">
        <f ca="1">+IF(OFFSET('Sanitation Data'!$F$30,0,10*ROW('Sanitation Data'!F151))="","",OFFSET('Sanitation Data'!$F$30,0,10*ROW('Sanitation Data'!F151)))</f>
        <v/>
      </c>
      <c r="CX157" s="379" t="str">
        <f ca="1">+IF(OFFSET('Sanitation Data'!$F$31,0,10*ROW('Sanitation Data'!F151))="","",OFFSET('Sanitation Data'!$F$31,0,10*ROW('Sanitation Data'!F151)))</f>
        <v/>
      </c>
      <c r="CY157" s="379" t="str">
        <f ca="1">+IF(OFFSET('Sanitation Data'!$F$32,0,10*ROW('Sanitation Data'!F151))="","",OFFSET('Sanitation Data'!$F$32,0,10*ROW('Sanitation Data'!F151)))</f>
        <v/>
      </c>
      <c r="CZ157" s="379" t="str">
        <f ca="1">+IF(OFFSET('Sanitation Data'!$G$28,0,10*ROW('Sanitation Data'!G151))="","",OFFSET('Sanitation Data'!$G$28,0,10*ROW('Sanitation Data'!G151)))</f>
        <v/>
      </c>
      <c r="DA157" s="379" t="str">
        <f ca="1">+IF(OFFSET('Sanitation Data'!$G$29,0,10*ROW('Sanitation Data'!G151))="","",OFFSET('Sanitation Data'!$G$29,0,10*ROW('Sanitation Data'!G151)))</f>
        <v/>
      </c>
      <c r="DB157" s="379" t="str">
        <f ca="1">+IF(OFFSET('Sanitation Data'!$G$30,0,10*ROW('Sanitation Data'!G151))="","",OFFSET('Sanitation Data'!$G$30,0,10*ROW('Sanitation Data'!G151)))</f>
        <v/>
      </c>
      <c r="DC157" s="379" t="str">
        <f ca="1">+IF(OFFSET('Sanitation Data'!$G$31,0,10*ROW('Sanitation Data'!G151))="","",OFFSET('Sanitation Data'!$G$31,0,10*ROW('Sanitation Data'!G151)))</f>
        <v/>
      </c>
      <c r="DD157" s="379" t="str">
        <f ca="1">+IF(OFFSET('Sanitation Data'!$G$32,0,10*ROW('Sanitation Data'!G151))="","",OFFSET('Sanitation Data'!$G$32,0,10*ROW('Sanitation Data'!G151)))</f>
        <v/>
      </c>
      <c r="DE157" s="379" t="str">
        <f ca="1">+IF(OFFSET('Sanitation Data'!$H$28,0,10*ROW('Sanitation Data'!H151))="","",OFFSET('Sanitation Data'!$H$28,0,10*ROW('Sanitation Data'!H151)))</f>
        <v/>
      </c>
      <c r="DF157" s="379" t="str">
        <f ca="1">+IF(OFFSET('Sanitation Data'!$H$29,0,10*ROW('Sanitation Data'!H151))="","",OFFSET('Sanitation Data'!$H$29,0,10*ROW('Sanitation Data'!H151)))</f>
        <v/>
      </c>
      <c r="DG157" s="379" t="str">
        <f ca="1">+IF(OFFSET('Sanitation Data'!$H$30,0,10*ROW('Sanitation Data'!H151))="","",OFFSET('Sanitation Data'!$H$30,0,10*ROW('Sanitation Data'!H151)))</f>
        <v/>
      </c>
      <c r="DH157" s="379" t="str">
        <f ca="1">+IF(OFFSET('Sanitation Data'!$H$31,0,10*ROW('Sanitation Data'!H151))="","",OFFSET('Sanitation Data'!$H$31,0,10*ROW('Sanitation Data'!H151)))</f>
        <v/>
      </c>
      <c r="DI157" s="379" t="str">
        <f ca="1">+IF(OFFSET('Sanitation Data'!$H$32,0,10*ROW('Sanitation Data'!H151))="","",OFFSET('Sanitation Data'!$H$32,0,10*ROW('Sanitation Data'!H151)))</f>
        <v/>
      </c>
      <c r="DJ157" s="379" t="str">
        <f ca="1">+IF(OFFSET('Sanitation Data'!$I$28,0,10*ROW('Sanitation Data'!I151))="","",OFFSET('Sanitation Data'!$I$28,0,10*ROW('Sanitation Data'!I151)))</f>
        <v/>
      </c>
      <c r="DK157" s="379" t="str">
        <f ca="1">+IF(OFFSET('Sanitation Data'!$I$29,0,10*ROW('Sanitation Data'!I151))="","",OFFSET('Sanitation Data'!$I$29,0,10*ROW('Sanitation Data'!I151)))</f>
        <v/>
      </c>
      <c r="DL157" s="379" t="str">
        <f ca="1">+IF(OFFSET('Sanitation Data'!$I$30,0,10*ROW('Sanitation Data'!I151))="","",OFFSET('Sanitation Data'!$I$30,0,10*ROW('Sanitation Data'!I151)))</f>
        <v/>
      </c>
      <c r="DM157" s="379" t="str">
        <f ca="1">+IF(OFFSET('Sanitation Data'!$I$31,0,10*ROW('Sanitation Data'!I151))="","",OFFSET('Sanitation Data'!$I$31,0,10*ROW('Sanitation Data'!I151)))</f>
        <v/>
      </c>
      <c r="DN157" s="379" t="str">
        <f ca="1">+IF(OFFSET('Sanitation Data'!$I$32,0,10*ROW('Sanitation Data'!I151))="","",OFFSET('Sanitation Data'!$I$32,0,10*ROW('Sanitation Data'!I151)))</f>
        <v/>
      </c>
      <c r="DO157" s="379" t="str">
        <f ca="1">+IF(OFFSET('Hygiene Data'!$D$11,0,10*ROW('Hygiene Data'!D151))="","",OFFSET('Hygiene Data'!$D$11,0,10*ROW('Hygiene Data'!D151)))</f>
        <v/>
      </c>
      <c r="DP157" s="379" t="str">
        <f ca="1">+IF(OFFSET('Hygiene Data'!$D$12,0,10*ROW('Hygiene Data'!D151))="","",OFFSET('Hygiene Data'!$D$12,0,10*ROW('Hygiene Data'!D151)))</f>
        <v/>
      </c>
      <c r="DQ157" s="379" t="str">
        <f ca="1">+IF(OFFSET('Hygiene Data'!$D$13,0,10*ROW('Hygiene Data'!D151))="","",OFFSET('Hygiene Data'!$D$13,0,10*ROW('Hygiene Data'!D151)))</f>
        <v/>
      </c>
      <c r="DR157" s="379" t="str">
        <f ca="1">+IF(OFFSET('Hygiene Data'!$E$11,0,10*ROW('Hygiene Data'!E151))="","",OFFSET('Hygiene Data'!$E$11,0,10*ROW('Hygiene Data'!E151)))</f>
        <v/>
      </c>
      <c r="DS157" s="379" t="str">
        <f ca="1">+IF(OFFSET('Hygiene Data'!$E$12,0,10*ROW('Hygiene Data'!E151))="","",OFFSET('Hygiene Data'!$E$12,0,10*ROW('Hygiene Data'!E151)))</f>
        <v/>
      </c>
      <c r="DT157" s="379" t="str">
        <f ca="1">+IF(OFFSET('Hygiene Data'!$E$13,0,10*ROW('Hygiene Data'!E151))="","",OFFSET('Hygiene Data'!$E$13,0,10*ROW('Hygiene Data'!E151)))</f>
        <v/>
      </c>
      <c r="DU157" s="379" t="str">
        <f ca="1">+IF(OFFSET('Hygiene Data'!$F$11,0,10*ROW('Hygiene Data'!F151))="","",OFFSET('Hygiene Data'!$F$11,0,10*ROW('Hygiene Data'!F151)))</f>
        <v/>
      </c>
      <c r="DV157" s="379" t="str">
        <f ca="1">+IF(OFFSET('Hygiene Data'!$F$12,0,10*ROW('Hygiene Data'!F151))="","",OFFSET('Hygiene Data'!$F$12,0,10*ROW('Hygiene Data'!F151)))</f>
        <v/>
      </c>
      <c r="DW157" s="379" t="str">
        <f ca="1">+IF(OFFSET('Hygiene Data'!$F$13,0,10*ROW('Hygiene Data'!F151))="","",OFFSET('Hygiene Data'!$F$13,0,10*ROW('Hygiene Data'!F151)))</f>
        <v/>
      </c>
      <c r="DX157" s="379" t="str">
        <f ca="1">+IF(OFFSET('Hygiene Data'!$G$11,0,10*ROW('Hygiene Data'!G151))="","",OFFSET('Hygiene Data'!$G$11,0,10*ROW('Hygiene Data'!G151)))</f>
        <v/>
      </c>
      <c r="DY157" s="379" t="str">
        <f ca="1">+IF(OFFSET('Hygiene Data'!$G$12,0,10*ROW('Hygiene Data'!G151))="","",OFFSET('Hygiene Data'!$G$12,0,10*ROW('Hygiene Data'!G151)))</f>
        <v/>
      </c>
      <c r="DZ157" s="379" t="str">
        <f ca="1">+IF(OFFSET('Hygiene Data'!$G$13,0,10*ROW('Hygiene Data'!G151))="","",OFFSET('Hygiene Data'!$G$13,0,10*ROW('Hygiene Data'!G151)))</f>
        <v/>
      </c>
      <c r="EA157" s="379" t="str">
        <f ca="1">+IF(OFFSET('Hygiene Data'!$H$11,0,10*ROW('Hygiene Data'!H151))="","",OFFSET('Hygiene Data'!$H$11,0,10*ROW('Hygiene Data'!H151)))</f>
        <v/>
      </c>
      <c r="EB157" s="379" t="str">
        <f ca="1">+IF(OFFSET('Hygiene Data'!$H$12,0,10*ROW('Hygiene Data'!H151))="","",OFFSET('Hygiene Data'!$H$12,0,10*ROW('Hygiene Data'!H151)))</f>
        <v/>
      </c>
      <c r="EC157" s="379" t="str">
        <f ca="1">+IF(OFFSET('Hygiene Data'!$H$13,0,10*ROW('Hygiene Data'!H151))="","",OFFSET('Hygiene Data'!$H$13,0,10*ROW('Hygiene Data'!H151)))</f>
        <v/>
      </c>
      <c r="ED157" s="379" t="str">
        <f ca="1">+IF(OFFSET('Hygiene Data'!$I$11,0,10*ROW('Hygiene Data'!I151))="","",OFFSET('Hygiene Data'!$I$11,0,10*ROW('Hygiene Data'!I151)))</f>
        <v/>
      </c>
      <c r="EE157" s="379" t="str">
        <f ca="1">+IF(OFFSET('Hygiene Data'!$I$12,0,10*ROW('Hygiene Data'!I151))="","",OFFSET('Hygiene Data'!$I$12,0,10*ROW('Hygiene Data'!I151)))</f>
        <v/>
      </c>
      <c r="EF157" s="379" t="str">
        <f ca="1">+IF(OFFSET('Hygiene Data'!$I$13,0,10*ROW('Hygiene Data'!I151))="","",OFFSET('Hygiene Data'!$I$13,0,10*ROW('Hygiene Data'!I151)))</f>
        <v/>
      </c>
    </row>
    <row r="158" spans="1:136" x14ac:dyDescent="0.25">
      <c r="A158" s="488" t="str">
        <f ca="1">+IF(OFFSET('Water Data'!$B$2,0,10*ROW('Water Data'!E152))="","",OFFSET('Water Data'!$B$2,0,10*ROW('Water Data'!E152)))</f>
        <v/>
      </c>
      <c r="B158" s="48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5" t="str">
        <f t="shared" ca="1" si="2"/>
        <v/>
      </c>
      <c r="D158" s="51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9" t="str">
        <f ca="1">+IF(OFFSET('Water Data'!$D$27,0,10*ROW('Water Data'!D152))="","",OFFSET('Water Data'!$D$27,0,10*ROW('Water Data'!D152)))</f>
        <v/>
      </c>
      <c r="BT158" s="379" t="str">
        <f ca="1">+IF(OFFSET('Water Data'!$D$28,0,10*ROW('Water Data'!D152))="","",OFFSET('Water Data'!$D$28,0,10*ROW('Water Data'!D152)))</f>
        <v/>
      </c>
      <c r="BU158" s="379" t="str">
        <f ca="1">+IF(OFFSET('Water Data'!$D$29,0,10*ROW('Water Data'!D152))="","",OFFSET('Water Data'!$D$29,0,10*ROW('Water Data'!D152)))</f>
        <v/>
      </c>
      <c r="BV158" s="379" t="str">
        <f ca="1">+IF(OFFSET('Water Data'!$E$27,0,10*ROW('Water Data'!E152))="","",OFFSET('Water Data'!$E$27,0,10*ROW('Water Data'!E152)))</f>
        <v/>
      </c>
      <c r="BW158" s="379" t="str">
        <f ca="1">+IF(OFFSET('Water Data'!$E$28,0,10*ROW('Water Data'!E152))="","",OFFSET('Water Data'!$E$28,0,10*ROW('Water Data'!E152)))</f>
        <v/>
      </c>
      <c r="BX158" s="379" t="str">
        <f ca="1">+IF(OFFSET('Water Data'!$E$29,0,10*ROW('Water Data'!E152))="","",OFFSET('Water Data'!$E$29,0,10*ROW('Water Data'!E152)))</f>
        <v/>
      </c>
      <c r="BY158" s="379" t="str">
        <f ca="1">+IF(OFFSET('Water Data'!$F$27,0,10*ROW('Water Data'!F152))="","",OFFSET('Water Data'!$F$27,0,10*ROW('Water Data'!F152)))</f>
        <v/>
      </c>
      <c r="BZ158" s="379" t="str">
        <f ca="1">+IF(OFFSET('Water Data'!$F$28,0,10*ROW('Water Data'!F152))="","",OFFSET('Water Data'!$F$28,0,10*ROW('Water Data'!F152)))</f>
        <v/>
      </c>
      <c r="CA158" s="379" t="str">
        <f ca="1">+IF(OFFSET('Water Data'!$F$29,0,10*ROW('Water Data'!F152))="","",OFFSET('Water Data'!$F$29,0,10*ROW('Water Data'!F152)))</f>
        <v/>
      </c>
      <c r="CB158" s="379" t="str">
        <f ca="1">+IF(OFFSET('Water Data'!$G$27,0,10*ROW('Water Data'!G152))="","",OFFSET('Water Data'!$G$27,0,10*ROW('Water Data'!G152)))</f>
        <v/>
      </c>
      <c r="CC158" s="379" t="str">
        <f ca="1">+IF(OFFSET('Water Data'!$G$28,0,10*ROW('Water Data'!G152))="","",OFFSET('Water Data'!$G$28,0,10*ROW('Water Data'!G152)))</f>
        <v/>
      </c>
      <c r="CD158" s="379" t="str">
        <f ca="1">+IF(OFFSET('Water Data'!$G$29,0,10*ROW('Water Data'!G152))="","",OFFSET('Water Data'!$G$29,0,10*ROW('Water Data'!G152)))</f>
        <v/>
      </c>
      <c r="CE158" s="379" t="str">
        <f ca="1">+IF(OFFSET('Water Data'!$H$27,0,10*ROW('Water Data'!H152))="","",OFFSET('Water Data'!$H$27,0,10*ROW('Water Data'!H152)))</f>
        <v/>
      </c>
      <c r="CF158" s="379" t="str">
        <f ca="1">+IF(OFFSET('Water Data'!$H$28,0,10*ROW('Water Data'!H152))="","",OFFSET('Water Data'!$H$28,0,10*ROW('Water Data'!H152)))</f>
        <v/>
      </c>
      <c r="CG158" s="379" t="str">
        <f ca="1">+IF(OFFSET('Water Data'!$H$29,0,10*ROW('Water Data'!H152))="","",OFFSET('Water Data'!$H$29,0,10*ROW('Water Data'!H152)))</f>
        <v/>
      </c>
      <c r="CH158" s="379" t="str">
        <f ca="1">+IF(OFFSET('Water Data'!$I$27,0,10*ROW('Water Data'!I152))="","",OFFSET('Water Data'!$I$27,0,10*ROW('Water Data'!I152)))</f>
        <v/>
      </c>
      <c r="CI158" s="379" t="str">
        <f ca="1">+IF(OFFSET('Water Data'!$I$28,0,10*ROW('Water Data'!I152))="","",OFFSET('Water Data'!$I$28,0,10*ROW('Water Data'!I152)))</f>
        <v/>
      </c>
      <c r="CJ158" s="379" t="str">
        <f ca="1">+IF(OFFSET('Water Data'!$I$29,0,10*ROW('Water Data'!I152))="","",OFFSET('Water Data'!$I$29,0,10*ROW('Water Data'!I152)))</f>
        <v/>
      </c>
      <c r="CK158" s="379" t="str">
        <f ca="1">+IF(OFFSET('Sanitation Data'!$D$28,0,10*ROW('Sanitation Data'!D152))="","",OFFSET('Sanitation Data'!$D$28,0,10*ROW('Sanitation Data'!D152)))</f>
        <v/>
      </c>
      <c r="CL158" s="379" t="str">
        <f ca="1">+IF(OFFSET('Sanitation Data'!$D$29,0,10*ROW('Sanitation Data'!D152))="","",OFFSET('Sanitation Data'!$D$29,0,10*ROW('Sanitation Data'!D152)))</f>
        <v/>
      </c>
      <c r="CM158" s="379" t="str">
        <f ca="1">+IF(OFFSET('Sanitation Data'!$D$30,0,10*ROW('Sanitation Data'!D152))="","",OFFSET('Sanitation Data'!$D$30,0,10*ROW('Sanitation Data'!D152)))</f>
        <v/>
      </c>
      <c r="CN158" s="379" t="str">
        <f ca="1">+IF(OFFSET('Sanitation Data'!$D$31,0,10*ROW('Sanitation Data'!D152))="","",OFFSET('Sanitation Data'!$D$31,0,10*ROW('Sanitation Data'!D152)))</f>
        <v/>
      </c>
      <c r="CO158" s="379" t="str">
        <f ca="1">+IF(OFFSET('Sanitation Data'!$D$32,0,10*ROW('Sanitation Data'!D152))="","",OFFSET('Sanitation Data'!$D$32,0,10*ROW('Sanitation Data'!D152)))</f>
        <v/>
      </c>
      <c r="CP158" s="379" t="str">
        <f ca="1">+IF(OFFSET('Sanitation Data'!$E$28,0,10*ROW('Sanitation Data'!E152))="","",OFFSET('Sanitation Data'!$E$28,0,10*ROW('Sanitation Data'!E152)))</f>
        <v/>
      </c>
      <c r="CQ158" s="379" t="str">
        <f ca="1">+IF(OFFSET('Sanitation Data'!$E$29,0,10*ROW('Sanitation Data'!E152))="","",OFFSET('Sanitation Data'!$E$29,0,10*ROW('Sanitation Data'!E152)))</f>
        <v/>
      </c>
      <c r="CR158" s="379" t="str">
        <f ca="1">+IF(OFFSET('Sanitation Data'!$E$30,0,10*ROW('Sanitation Data'!E152))="","",OFFSET('Sanitation Data'!$E$30,0,10*ROW('Sanitation Data'!E152)))</f>
        <v/>
      </c>
      <c r="CS158" s="379" t="str">
        <f ca="1">+IF(OFFSET('Sanitation Data'!$E$31,0,10*ROW('Sanitation Data'!E152))="","",OFFSET('Sanitation Data'!$E$31,0,10*ROW('Sanitation Data'!E152)))</f>
        <v/>
      </c>
      <c r="CT158" s="379" t="str">
        <f ca="1">+IF(OFFSET('Sanitation Data'!$E$32,0,10*ROW('Sanitation Data'!E152))="","",OFFSET('Sanitation Data'!$E$32,0,10*ROW('Sanitation Data'!E152)))</f>
        <v/>
      </c>
      <c r="CU158" s="379" t="str">
        <f ca="1">+IF(OFFSET('Sanitation Data'!$F$28,0,10*ROW('Sanitation Data'!F152))="","",OFFSET('Sanitation Data'!$F$28,0,10*ROW('Sanitation Data'!F152)))</f>
        <v/>
      </c>
      <c r="CV158" s="379" t="str">
        <f ca="1">+IF(OFFSET('Sanitation Data'!$F$29,0,10*ROW('Sanitation Data'!F152))="","",OFFSET('Sanitation Data'!$F$29,0,10*ROW('Sanitation Data'!F152)))</f>
        <v/>
      </c>
      <c r="CW158" s="379" t="str">
        <f ca="1">+IF(OFFSET('Sanitation Data'!$F$30,0,10*ROW('Sanitation Data'!F152))="","",OFFSET('Sanitation Data'!$F$30,0,10*ROW('Sanitation Data'!F152)))</f>
        <v/>
      </c>
      <c r="CX158" s="379" t="str">
        <f ca="1">+IF(OFFSET('Sanitation Data'!$F$31,0,10*ROW('Sanitation Data'!F152))="","",OFFSET('Sanitation Data'!$F$31,0,10*ROW('Sanitation Data'!F152)))</f>
        <v/>
      </c>
      <c r="CY158" s="379" t="str">
        <f ca="1">+IF(OFFSET('Sanitation Data'!$F$32,0,10*ROW('Sanitation Data'!F152))="","",OFFSET('Sanitation Data'!$F$32,0,10*ROW('Sanitation Data'!F152)))</f>
        <v/>
      </c>
      <c r="CZ158" s="379" t="str">
        <f ca="1">+IF(OFFSET('Sanitation Data'!$G$28,0,10*ROW('Sanitation Data'!G152))="","",OFFSET('Sanitation Data'!$G$28,0,10*ROW('Sanitation Data'!G152)))</f>
        <v/>
      </c>
      <c r="DA158" s="379" t="str">
        <f ca="1">+IF(OFFSET('Sanitation Data'!$G$29,0,10*ROW('Sanitation Data'!G152))="","",OFFSET('Sanitation Data'!$G$29,0,10*ROW('Sanitation Data'!G152)))</f>
        <v/>
      </c>
      <c r="DB158" s="379" t="str">
        <f ca="1">+IF(OFFSET('Sanitation Data'!$G$30,0,10*ROW('Sanitation Data'!G152))="","",OFFSET('Sanitation Data'!$G$30,0,10*ROW('Sanitation Data'!G152)))</f>
        <v/>
      </c>
      <c r="DC158" s="379" t="str">
        <f ca="1">+IF(OFFSET('Sanitation Data'!$G$31,0,10*ROW('Sanitation Data'!G152))="","",OFFSET('Sanitation Data'!$G$31,0,10*ROW('Sanitation Data'!G152)))</f>
        <v/>
      </c>
      <c r="DD158" s="379" t="str">
        <f ca="1">+IF(OFFSET('Sanitation Data'!$G$32,0,10*ROW('Sanitation Data'!G152))="","",OFFSET('Sanitation Data'!$G$32,0,10*ROW('Sanitation Data'!G152)))</f>
        <v/>
      </c>
      <c r="DE158" s="379" t="str">
        <f ca="1">+IF(OFFSET('Sanitation Data'!$H$28,0,10*ROW('Sanitation Data'!H152))="","",OFFSET('Sanitation Data'!$H$28,0,10*ROW('Sanitation Data'!H152)))</f>
        <v/>
      </c>
      <c r="DF158" s="379" t="str">
        <f ca="1">+IF(OFFSET('Sanitation Data'!$H$29,0,10*ROW('Sanitation Data'!H152))="","",OFFSET('Sanitation Data'!$H$29,0,10*ROW('Sanitation Data'!H152)))</f>
        <v/>
      </c>
      <c r="DG158" s="379" t="str">
        <f ca="1">+IF(OFFSET('Sanitation Data'!$H$30,0,10*ROW('Sanitation Data'!H152))="","",OFFSET('Sanitation Data'!$H$30,0,10*ROW('Sanitation Data'!H152)))</f>
        <v/>
      </c>
      <c r="DH158" s="379" t="str">
        <f ca="1">+IF(OFFSET('Sanitation Data'!$H$31,0,10*ROW('Sanitation Data'!H152))="","",OFFSET('Sanitation Data'!$H$31,0,10*ROW('Sanitation Data'!H152)))</f>
        <v/>
      </c>
      <c r="DI158" s="379" t="str">
        <f ca="1">+IF(OFFSET('Sanitation Data'!$H$32,0,10*ROW('Sanitation Data'!H152))="","",OFFSET('Sanitation Data'!$H$32,0,10*ROW('Sanitation Data'!H152)))</f>
        <v/>
      </c>
      <c r="DJ158" s="379" t="str">
        <f ca="1">+IF(OFFSET('Sanitation Data'!$I$28,0,10*ROW('Sanitation Data'!I152))="","",OFFSET('Sanitation Data'!$I$28,0,10*ROW('Sanitation Data'!I152)))</f>
        <v/>
      </c>
      <c r="DK158" s="379" t="str">
        <f ca="1">+IF(OFFSET('Sanitation Data'!$I$29,0,10*ROW('Sanitation Data'!I152))="","",OFFSET('Sanitation Data'!$I$29,0,10*ROW('Sanitation Data'!I152)))</f>
        <v/>
      </c>
      <c r="DL158" s="379" t="str">
        <f ca="1">+IF(OFFSET('Sanitation Data'!$I$30,0,10*ROW('Sanitation Data'!I152))="","",OFFSET('Sanitation Data'!$I$30,0,10*ROW('Sanitation Data'!I152)))</f>
        <v/>
      </c>
      <c r="DM158" s="379" t="str">
        <f ca="1">+IF(OFFSET('Sanitation Data'!$I$31,0,10*ROW('Sanitation Data'!I152))="","",OFFSET('Sanitation Data'!$I$31,0,10*ROW('Sanitation Data'!I152)))</f>
        <v/>
      </c>
      <c r="DN158" s="379" t="str">
        <f ca="1">+IF(OFFSET('Sanitation Data'!$I$32,0,10*ROW('Sanitation Data'!I152))="","",OFFSET('Sanitation Data'!$I$32,0,10*ROW('Sanitation Data'!I152)))</f>
        <v/>
      </c>
      <c r="DO158" s="379" t="str">
        <f ca="1">+IF(OFFSET('Hygiene Data'!$D$11,0,10*ROW('Hygiene Data'!D152))="","",OFFSET('Hygiene Data'!$D$11,0,10*ROW('Hygiene Data'!D152)))</f>
        <v/>
      </c>
      <c r="DP158" s="379" t="str">
        <f ca="1">+IF(OFFSET('Hygiene Data'!$D$12,0,10*ROW('Hygiene Data'!D152))="","",OFFSET('Hygiene Data'!$D$12,0,10*ROW('Hygiene Data'!D152)))</f>
        <v/>
      </c>
      <c r="DQ158" s="379" t="str">
        <f ca="1">+IF(OFFSET('Hygiene Data'!$D$13,0,10*ROW('Hygiene Data'!D152))="","",OFFSET('Hygiene Data'!$D$13,0,10*ROW('Hygiene Data'!D152)))</f>
        <v/>
      </c>
      <c r="DR158" s="379" t="str">
        <f ca="1">+IF(OFFSET('Hygiene Data'!$E$11,0,10*ROW('Hygiene Data'!E152))="","",OFFSET('Hygiene Data'!$E$11,0,10*ROW('Hygiene Data'!E152)))</f>
        <v/>
      </c>
      <c r="DS158" s="379" t="str">
        <f ca="1">+IF(OFFSET('Hygiene Data'!$E$12,0,10*ROW('Hygiene Data'!E152))="","",OFFSET('Hygiene Data'!$E$12,0,10*ROW('Hygiene Data'!E152)))</f>
        <v/>
      </c>
      <c r="DT158" s="379" t="str">
        <f ca="1">+IF(OFFSET('Hygiene Data'!$E$13,0,10*ROW('Hygiene Data'!E152))="","",OFFSET('Hygiene Data'!$E$13,0,10*ROW('Hygiene Data'!E152)))</f>
        <v/>
      </c>
      <c r="DU158" s="379" t="str">
        <f ca="1">+IF(OFFSET('Hygiene Data'!$F$11,0,10*ROW('Hygiene Data'!F152))="","",OFFSET('Hygiene Data'!$F$11,0,10*ROW('Hygiene Data'!F152)))</f>
        <v/>
      </c>
      <c r="DV158" s="379" t="str">
        <f ca="1">+IF(OFFSET('Hygiene Data'!$F$12,0,10*ROW('Hygiene Data'!F152))="","",OFFSET('Hygiene Data'!$F$12,0,10*ROW('Hygiene Data'!F152)))</f>
        <v/>
      </c>
      <c r="DW158" s="379" t="str">
        <f ca="1">+IF(OFFSET('Hygiene Data'!$F$13,0,10*ROW('Hygiene Data'!F152))="","",OFFSET('Hygiene Data'!$F$13,0,10*ROW('Hygiene Data'!F152)))</f>
        <v/>
      </c>
      <c r="DX158" s="379" t="str">
        <f ca="1">+IF(OFFSET('Hygiene Data'!$G$11,0,10*ROW('Hygiene Data'!G152))="","",OFFSET('Hygiene Data'!$G$11,0,10*ROW('Hygiene Data'!G152)))</f>
        <v/>
      </c>
      <c r="DY158" s="379" t="str">
        <f ca="1">+IF(OFFSET('Hygiene Data'!$G$12,0,10*ROW('Hygiene Data'!G152))="","",OFFSET('Hygiene Data'!$G$12,0,10*ROW('Hygiene Data'!G152)))</f>
        <v/>
      </c>
      <c r="DZ158" s="379" t="str">
        <f ca="1">+IF(OFFSET('Hygiene Data'!$G$13,0,10*ROW('Hygiene Data'!G152))="","",OFFSET('Hygiene Data'!$G$13,0,10*ROW('Hygiene Data'!G152)))</f>
        <v/>
      </c>
      <c r="EA158" s="379" t="str">
        <f ca="1">+IF(OFFSET('Hygiene Data'!$H$11,0,10*ROW('Hygiene Data'!H152))="","",OFFSET('Hygiene Data'!$H$11,0,10*ROW('Hygiene Data'!H152)))</f>
        <v/>
      </c>
      <c r="EB158" s="379" t="str">
        <f ca="1">+IF(OFFSET('Hygiene Data'!$H$12,0,10*ROW('Hygiene Data'!H152))="","",OFFSET('Hygiene Data'!$H$12,0,10*ROW('Hygiene Data'!H152)))</f>
        <v/>
      </c>
      <c r="EC158" s="379" t="str">
        <f ca="1">+IF(OFFSET('Hygiene Data'!$H$13,0,10*ROW('Hygiene Data'!H152))="","",OFFSET('Hygiene Data'!$H$13,0,10*ROW('Hygiene Data'!H152)))</f>
        <v/>
      </c>
      <c r="ED158" s="379" t="str">
        <f ca="1">+IF(OFFSET('Hygiene Data'!$I$11,0,10*ROW('Hygiene Data'!I152))="","",OFFSET('Hygiene Data'!$I$11,0,10*ROW('Hygiene Data'!I152)))</f>
        <v/>
      </c>
      <c r="EE158" s="379" t="str">
        <f ca="1">+IF(OFFSET('Hygiene Data'!$I$12,0,10*ROW('Hygiene Data'!I152))="","",OFFSET('Hygiene Data'!$I$12,0,10*ROW('Hygiene Data'!I152)))</f>
        <v/>
      </c>
      <c r="EF158" s="379" t="str">
        <f ca="1">+IF(OFFSET('Hygiene Data'!$I$13,0,10*ROW('Hygiene Data'!I152))="","",OFFSET('Hygiene Data'!$I$13,0,10*ROW('Hygiene Data'!I152)))</f>
        <v/>
      </c>
    </row>
    <row r="159" spans="1:136" x14ac:dyDescent="0.25">
      <c r="A159" s="488" t="str">
        <f ca="1">+IF(OFFSET('Water Data'!$B$2,0,10*ROW('Water Data'!E153))="","",OFFSET('Water Data'!$B$2,0,10*ROW('Water Data'!E153)))</f>
        <v/>
      </c>
      <c r="B159" s="48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5" t="str">
        <f t="shared" ca="1" si="2"/>
        <v/>
      </c>
      <c r="D159" s="51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9" t="str">
        <f ca="1">+IF(OFFSET('Water Data'!$D$27,0,10*ROW('Water Data'!D153))="","",OFFSET('Water Data'!$D$27,0,10*ROW('Water Data'!D153)))</f>
        <v/>
      </c>
      <c r="BT159" s="379" t="str">
        <f ca="1">+IF(OFFSET('Water Data'!$D$28,0,10*ROW('Water Data'!D153))="","",OFFSET('Water Data'!$D$28,0,10*ROW('Water Data'!D153)))</f>
        <v/>
      </c>
      <c r="BU159" s="379" t="str">
        <f ca="1">+IF(OFFSET('Water Data'!$D$29,0,10*ROW('Water Data'!D153))="","",OFFSET('Water Data'!$D$29,0,10*ROW('Water Data'!D153)))</f>
        <v/>
      </c>
      <c r="BV159" s="379" t="str">
        <f ca="1">+IF(OFFSET('Water Data'!$E$27,0,10*ROW('Water Data'!E153))="","",OFFSET('Water Data'!$E$27,0,10*ROW('Water Data'!E153)))</f>
        <v/>
      </c>
      <c r="BW159" s="379" t="str">
        <f ca="1">+IF(OFFSET('Water Data'!$E$28,0,10*ROW('Water Data'!E153))="","",OFFSET('Water Data'!$E$28,0,10*ROW('Water Data'!E153)))</f>
        <v/>
      </c>
      <c r="BX159" s="379" t="str">
        <f ca="1">+IF(OFFSET('Water Data'!$E$29,0,10*ROW('Water Data'!E153))="","",OFFSET('Water Data'!$E$29,0,10*ROW('Water Data'!E153)))</f>
        <v/>
      </c>
      <c r="BY159" s="379" t="str">
        <f ca="1">+IF(OFFSET('Water Data'!$F$27,0,10*ROW('Water Data'!F153))="","",OFFSET('Water Data'!$F$27,0,10*ROW('Water Data'!F153)))</f>
        <v/>
      </c>
      <c r="BZ159" s="379" t="str">
        <f ca="1">+IF(OFFSET('Water Data'!$F$28,0,10*ROW('Water Data'!F153))="","",OFFSET('Water Data'!$F$28,0,10*ROW('Water Data'!F153)))</f>
        <v/>
      </c>
      <c r="CA159" s="379" t="str">
        <f ca="1">+IF(OFFSET('Water Data'!$F$29,0,10*ROW('Water Data'!F153))="","",OFFSET('Water Data'!$F$29,0,10*ROW('Water Data'!F153)))</f>
        <v/>
      </c>
      <c r="CB159" s="379" t="str">
        <f ca="1">+IF(OFFSET('Water Data'!$G$27,0,10*ROW('Water Data'!G153))="","",OFFSET('Water Data'!$G$27,0,10*ROW('Water Data'!G153)))</f>
        <v/>
      </c>
      <c r="CC159" s="379" t="str">
        <f ca="1">+IF(OFFSET('Water Data'!$G$28,0,10*ROW('Water Data'!G153))="","",OFFSET('Water Data'!$G$28,0,10*ROW('Water Data'!G153)))</f>
        <v/>
      </c>
      <c r="CD159" s="379" t="str">
        <f ca="1">+IF(OFFSET('Water Data'!$G$29,0,10*ROW('Water Data'!G153))="","",OFFSET('Water Data'!$G$29,0,10*ROW('Water Data'!G153)))</f>
        <v/>
      </c>
      <c r="CE159" s="379" t="str">
        <f ca="1">+IF(OFFSET('Water Data'!$H$27,0,10*ROW('Water Data'!H153))="","",OFFSET('Water Data'!$H$27,0,10*ROW('Water Data'!H153)))</f>
        <v/>
      </c>
      <c r="CF159" s="379" t="str">
        <f ca="1">+IF(OFFSET('Water Data'!$H$28,0,10*ROW('Water Data'!H153))="","",OFFSET('Water Data'!$H$28,0,10*ROW('Water Data'!H153)))</f>
        <v/>
      </c>
      <c r="CG159" s="379" t="str">
        <f ca="1">+IF(OFFSET('Water Data'!$H$29,0,10*ROW('Water Data'!H153))="","",OFFSET('Water Data'!$H$29,0,10*ROW('Water Data'!H153)))</f>
        <v/>
      </c>
      <c r="CH159" s="379" t="str">
        <f ca="1">+IF(OFFSET('Water Data'!$I$27,0,10*ROW('Water Data'!I153))="","",OFFSET('Water Data'!$I$27,0,10*ROW('Water Data'!I153)))</f>
        <v/>
      </c>
      <c r="CI159" s="379" t="str">
        <f ca="1">+IF(OFFSET('Water Data'!$I$28,0,10*ROW('Water Data'!I153))="","",OFFSET('Water Data'!$I$28,0,10*ROW('Water Data'!I153)))</f>
        <v/>
      </c>
      <c r="CJ159" s="379" t="str">
        <f ca="1">+IF(OFFSET('Water Data'!$I$29,0,10*ROW('Water Data'!I153))="","",OFFSET('Water Data'!$I$29,0,10*ROW('Water Data'!I153)))</f>
        <v/>
      </c>
      <c r="CK159" s="379" t="str">
        <f ca="1">+IF(OFFSET('Sanitation Data'!$D$28,0,10*ROW('Sanitation Data'!D153))="","",OFFSET('Sanitation Data'!$D$28,0,10*ROW('Sanitation Data'!D153)))</f>
        <v/>
      </c>
      <c r="CL159" s="379" t="str">
        <f ca="1">+IF(OFFSET('Sanitation Data'!$D$29,0,10*ROW('Sanitation Data'!D153))="","",OFFSET('Sanitation Data'!$D$29,0,10*ROW('Sanitation Data'!D153)))</f>
        <v/>
      </c>
      <c r="CM159" s="379" t="str">
        <f ca="1">+IF(OFFSET('Sanitation Data'!$D$30,0,10*ROW('Sanitation Data'!D153))="","",OFFSET('Sanitation Data'!$D$30,0,10*ROW('Sanitation Data'!D153)))</f>
        <v/>
      </c>
      <c r="CN159" s="379" t="str">
        <f ca="1">+IF(OFFSET('Sanitation Data'!$D$31,0,10*ROW('Sanitation Data'!D153))="","",OFFSET('Sanitation Data'!$D$31,0,10*ROW('Sanitation Data'!D153)))</f>
        <v/>
      </c>
      <c r="CO159" s="379" t="str">
        <f ca="1">+IF(OFFSET('Sanitation Data'!$D$32,0,10*ROW('Sanitation Data'!D153))="","",OFFSET('Sanitation Data'!$D$32,0,10*ROW('Sanitation Data'!D153)))</f>
        <v/>
      </c>
      <c r="CP159" s="379" t="str">
        <f ca="1">+IF(OFFSET('Sanitation Data'!$E$28,0,10*ROW('Sanitation Data'!E153))="","",OFFSET('Sanitation Data'!$E$28,0,10*ROW('Sanitation Data'!E153)))</f>
        <v/>
      </c>
      <c r="CQ159" s="379" t="str">
        <f ca="1">+IF(OFFSET('Sanitation Data'!$E$29,0,10*ROW('Sanitation Data'!E153))="","",OFFSET('Sanitation Data'!$E$29,0,10*ROW('Sanitation Data'!E153)))</f>
        <v/>
      </c>
      <c r="CR159" s="379" t="str">
        <f ca="1">+IF(OFFSET('Sanitation Data'!$E$30,0,10*ROW('Sanitation Data'!E153))="","",OFFSET('Sanitation Data'!$E$30,0,10*ROW('Sanitation Data'!E153)))</f>
        <v/>
      </c>
      <c r="CS159" s="379" t="str">
        <f ca="1">+IF(OFFSET('Sanitation Data'!$E$31,0,10*ROW('Sanitation Data'!E153))="","",OFFSET('Sanitation Data'!$E$31,0,10*ROW('Sanitation Data'!E153)))</f>
        <v/>
      </c>
      <c r="CT159" s="379" t="str">
        <f ca="1">+IF(OFFSET('Sanitation Data'!$E$32,0,10*ROW('Sanitation Data'!E153))="","",OFFSET('Sanitation Data'!$E$32,0,10*ROW('Sanitation Data'!E153)))</f>
        <v/>
      </c>
      <c r="CU159" s="379" t="str">
        <f ca="1">+IF(OFFSET('Sanitation Data'!$F$28,0,10*ROW('Sanitation Data'!F153))="","",OFFSET('Sanitation Data'!$F$28,0,10*ROW('Sanitation Data'!F153)))</f>
        <v/>
      </c>
      <c r="CV159" s="379" t="str">
        <f ca="1">+IF(OFFSET('Sanitation Data'!$F$29,0,10*ROW('Sanitation Data'!F153))="","",OFFSET('Sanitation Data'!$F$29,0,10*ROW('Sanitation Data'!F153)))</f>
        <v/>
      </c>
      <c r="CW159" s="379" t="str">
        <f ca="1">+IF(OFFSET('Sanitation Data'!$F$30,0,10*ROW('Sanitation Data'!F153))="","",OFFSET('Sanitation Data'!$F$30,0,10*ROW('Sanitation Data'!F153)))</f>
        <v/>
      </c>
      <c r="CX159" s="379" t="str">
        <f ca="1">+IF(OFFSET('Sanitation Data'!$F$31,0,10*ROW('Sanitation Data'!F153))="","",OFFSET('Sanitation Data'!$F$31,0,10*ROW('Sanitation Data'!F153)))</f>
        <v/>
      </c>
      <c r="CY159" s="379" t="str">
        <f ca="1">+IF(OFFSET('Sanitation Data'!$F$32,0,10*ROW('Sanitation Data'!F153))="","",OFFSET('Sanitation Data'!$F$32,0,10*ROW('Sanitation Data'!F153)))</f>
        <v/>
      </c>
      <c r="CZ159" s="379" t="str">
        <f ca="1">+IF(OFFSET('Sanitation Data'!$G$28,0,10*ROW('Sanitation Data'!G153))="","",OFFSET('Sanitation Data'!$G$28,0,10*ROW('Sanitation Data'!G153)))</f>
        <v/>
      </c>
      <c r="DA159" s="379" t="str">
        <f ca="1">+IF(OFFSET('Sanitation Data'!$G$29,0,10*ROW('Sanitation Data'!G153))="","",OFFSET('Sanitation Data'!$G$29,0,10*ROW('Sanitation Data'!G153)))</f>
        <v/>
      </c>
      <c r="DB159" s="379" t="str">
        <f ca="1">+IF(OFFSET('Sanitation Data'!$G$30,0,10*ROW('Sanitation Data'!G153))="","",OFFSET('Sanitation Data'!$G$30,0,10*ROW('Sanitation Data'!G153)))</f>
        <v/>
      </c>
      <c r="DC159" s="379" t="str">
        <f ca="1">+IF(OFFSET('Sanitation Data'!$G$31,0,10*ROW('Sanitation Data'!G153))="","",OFFSET('Sanitation Data'!$G$31,0,10*ROW('Sanitation Data'!G153)))</f>
        <v/>
      </c>
      <c r="DD159" s="379" t="str">
        <f ca="1">+IF(OFFSET('Sanitation Data'!$G$32,0,10*ROW('Sanitation Data'!G153))="","",OFFSET('Sanitation Data'!$G$32,0,10*ROW('Sanitation Data'!G153)))</f>
        <v/>
      </c>
      <c r="DE159" s="379" t="str">
        <f ca="1">+IF(OFFSET('Sanitation Data'!$H$28,0,10*ROW('Sanitation Data'!H153))="","",OFFSET('Sanitation Data'!$H$28,0,10*ROW('Sanitation Data'!H153)))</f>
        <v/>
      </c>
      <c r="DF159" s="379" t="str">
        <f ca="1">+IF(OFFSET('Sanitation Data'!$H$29,0,10*ROW('Sanitation Data'!H153))="","",OFFSET('Sanitation Data'!$H$29,0,10*ROW('Sanitation Data'!H153)))</f>
        <v/>
      </c>
      <c r="DG159" s="379" t="str">
        <f ca="1">+IF(OFFSET('Sanitation Data'!$H$30,0,10*ROW('Sanitation Data'!H153))="","",OFFSET('Sanitation Data'!$H$30,0,10*ROW('Sanitation Data'!H153)))</f>
        <v/>
      </c>
      <c r="DH159" s="379" t="str">
        <f ca="1">+IF(OFFSET('Sanitation Data'!$H$31,0,10*ROW('Sanitation Data'!H153))="","",OFFSET('Sanitation Data'!$H$31,0,10*ROW('Sanitation Data'!H153)))</f>
        <v/>
      </c>
      <c r="DI159" s="379" t="str">
        <f ca="1">+IF(OFFSET('Sanitation Data'!$H$32,0,10*ROW('Sanitation Data'!H153))="","",OFFSET('Sanitation Data'!$H$32,0,10*ROW('Sanitation Data'!H153)))</f>
        <v/>
      </c>
      <c r="DJ159" s="379" t="str">
        <f ca="1">+IF(OFFSET('Sanitation Data'!$I$28,0,10*ROW('Sanitation Data'!I153))="","",OFFSET('Sanitation Data'!$I$28,0,10*ROW('Sanitation Data'!I153)))</f>
        <v/>
      </c>
      <c r="DK159" s="379" t="str">
        <f ca="1">+IF(OFFSET('Sanitation Data'!$I$29,0,10*ROW('Sanitation Data'!I153))="","",OFFSET('Sanitation Data'!$I$29,0,10*ROW('Sanitation Data'!I153)))</f>
        <v/>
      </c>
      <c r="DL159" s="379" t="str">
        <f ca="1">+IF(OFFSET('Sanitation Data'!$I$30,0,10*ROW('Sanitation Data'!I153))="","",OFFSET('Sanitation Data'!$I$30,0,10*ROW('Sanitation Data'!I153)))</f>
        <v/>
      </c>
      <c r="DM159" s="379" t="str">
        <f ca="1">+IF(OFFSET('Sanitation Data'!$I$31,0,10*ROW('Sanitation Data'!I153))="","",OFFSET('Sanitation Data'!$I$31,0,10*ROW('Sanitation Data'!I153)))</f>
        <v/>
      </c>
      <c r="DN159" s="379" t="str">
        <f ca="1">+IF(OFFSET('Sanitation Data'!$I$32,0,10*ROW('Sanitation Data'!I153))="","",OFFSET('Sanitation Data'!$I$32,0,10*ROW('Sanitation Data'!I153)))</f>
        <v/>
      </c>
      <c r="DO159" s="379" t="str">
        <f ca="1">+IF(OFFSET('Hygiene Data'!$D$11,0,10*ROW('Hygiene Data'!D153))="","",OFFSET('Hygiene Data'!$D$11,0,10*ROW('Hygiene Data'!D153)))</f>
        <v/>
      </c>
      <c r="DP159" s="379" t="str">
        <f ca="1">+IF(OFFSET('Hygiene Data'!$D$12,0,10*ROW('Hygiene Data'!D153))="","",OFFSET('Hygiene Data'!$D$12,0,10*ROW('Hygiene Data'!D153)))</f>
        <v/>
      </c>
      <c r="DQ159" s="379" t="str">
        <f ca="1">+IF(OFFSET('Hygiene Data'!$D$13,0,10*ROW('Hygiene Data'!D153))="","",OFFSET('Hygiene Data'!$D$13,0,10*ROW('Hygiene Data'!D153)))</f>
        <v/>
      </c>
      <c r="DR159" s="379" t="str">
        <f ca="1">+IF(OFFSET('Hygiene Data'!$E$11,0,10*ROW('Hygiene Data'!E153))="","",OFFSET('Hygiene Data'!$E$11,0,10*ROW('Hygiene Data'!E153)))</f>
        <v/>
      </c>
      <c r="DS159" s="379" t="str">
        <f ca="1">+IF(OFFSET('Hygiene Data'!$E$12,0,10*ROW('Hygiene Data'!E153))="","",OFFSET('Hygiene Data'!$E$12,0,10*ROW('Hygiene Data'!E153)))</f>
        <v/>
      </c>
      <c r="DT159" s="379" t="str">
        <f ca="1">+IF(OFFSET('Hygiene Data'!$E$13,0,10*ROW('Hygiene Data'!E153))="","",OFFSET('Hygiene Data'!$E$13,0,10*ROW('Hygiene Data'!E153)))</f>
        <v/>
      </c>
      <c r="DU159" s="379" t="str">
        <f ca="1">+IF(OFFSET('Hygiene Data'!$F$11,0,10*ROW('Hygiene Data'!F153))="","",OFFSET('Hygiene Data'!$F$11,0,10*ROW('Hygiene Data'!F153)))</f>
        <v/>
      </c>
      <c r="DV159" s="379" t="str">
        <f ca="1">+IF(OFFSET('Hygiene Data'!$F$12,0,10*ROW('Hygiene Data'!F153))="","",OFFSET('Hygiene Data'!$F$12,0,10*ROW('Hygiene Data'!F153)))</f>
        <v/>
      </c>
      <c r="DW159" s="379" t="str">
        <f ca="1">+IF(OFFSET('Hygiene Data'!$F$13,0,10*ROW('Hygiene Data'!F153))="","",OFFSET('Hygiene Data'!$F$13,0,10*ROW('Hygiene Data'!F153)))</f>
        <v/>
      </c>
      <c r="DX159" s="379" t="str">
        <f ca="1">+IF(OFFSET('Hygiene Data'!$G$11,0,10*ROW('Hygiene Data'!G153))="","",OFFSET('Hygiene Data'!$G$11,0,10*ROW('Hygiene Data'!G153)))</f>
        <v/>
      </c>
      <c r="DY159" s="379" t="str">
        <f ca="1">+IF(OFFSET('Hygiene Data'!$G$12,0,10*ROW('Hygiene Data'!G153))="","",OFFSET('Hygiene Data'!$G$12,0,10*ROW('Hygiene Data'!G153)))</f>
        <v/>
      </c>
      <c r="DZ159" s="379" t="str">
        <f ca="1">+IF(OFFSET('Hygiene Data'!$G$13,0,10*ROW('Hygiene Data'!G153))="","",OFFSET('Hygiene Data'!$G$13,0,10*ROW('Hygiene Data'!G153)))</f>
        <v/>
      </c>
      <c r="EA159" s="379" t="str">
        <f ca="1">+IF(OFFSET('Hygiene Data'!$H$11,0,10*ROW('Hygiene Data'!H153))="","",OFFSET('Hygiene Data'!$H$11,0,10*ROW('Hygiene Data'!H153)))</f>
        <v/>
      </c>
      <c r="EB159" s="379" t="str">
        <f ca="1">+IF(OFFSET('Hygiene Data'!$H$12,0,10*ROW('Hygiene Data'!H153))="","",OFFSET('Hygiene Data'!$H$12,0,10*ROW('Hygiene Data'!H153)))</f>
        <v/>
      </c>
      <c r="EC159" s="379" t="str">
        <f ca="1">+IF(OFFSET('Hygiene Data'!$H$13,0,10*ROW('Hygiene Data'!H153))="","",OFFSET('Hygiene Data'!$H$13,0,10*ROW('Hygiene Data'!H153)))</f>
        <v/>
      </c>
      <c r="ED159" s="379" t="str">
        <f ca="1">+IF(OFFSET('Hygiene Data'!$I$11,0,10*ROW('Hygiene Data'!I153))="","",OFFSET('Hygiene Data'!$I$11,0,10*ROW('Hygiene Data'!I153)))</f>
        <v/>
      </c>
      <c r="EE159" s="379" t="str">
        <f ca="1">+IF(OFFSET('Hygiene Data'!$I$12,0,10*ROW('Hygiene Data'!I153))="","",OFFSET('Hygiene Data'!$I$12,0,10*ROW('Hygiene Data'!I153)))</f>
        <v/>
      </c>
      <c r="EF159" s="379" t="str">
        <f ca="1">+IF(OFFSET('Hygiene Data'!$I$13,0,10*ROW('Hygiene Data'!I153))="","",OFFSET('Hygiene Data'!$I$13,0,10*ROW('Hygiene Data'!I153)))</f>
        <v/>
      </c>
    </row>
    <row r="160" spans="1:136" x14ac:dyDescent="0.25">
      <c r="A160" s="488" t="str">
        <f ca="1">+IF(OFFSET('Water Data'!$B$2,0,10*ROW('Water Data'!E154))="","",OFFSET('Water Data'!$B$2,0,10*ROW('Water Data'!E154)))</f>
        <v/>
      </c>
      <c r="B160" s="48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5" t="str">
        <f t="shared" ca="1" si="2"/>
        <v/>
      </c>
      <c r="D160" s="51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9" t="str">
        <f ca="1">+IF(OFFSET('Water Data'!$D$27,0,10*ROW('Water Data'!D154))="","",OFFSET('Water Data'!$D$27,0,10*ROW('Water Data'!D154)))</f>
        <v/>
      </c>
      <c r="BT160" s="379" t="str">
        <f ca="1">+IF(OFFSET('Water Data'!$D$28,0,10*ROW('Water Data'!D154))="","",OFFSET('Water Data'!$D$28,0,10*ROW('Water Data'!D154)))</f>
        <v/>
      </c>
      <c r="BU160" s="379" t="str">
        <f ca="1">+IF(OFFSET('Water Data'!$D$29,0,10*ROW('Water Data'!D154))="","",OFFSET('Water Data'!$D$29,0,10*ROW('Water Data'!D154)))</f>
        <v/>
      </c>
      <c r="BV160" s="379" t="str">
        <f ca="1">+IF(OFFSET('Water Data'!$E$27,0,10*ROW('Water Data'!E154))="","",OFFSET('Water Data'!$E$27,0,10*ROW('Water Data'!E154)))</f>
        <v/>
      </c>
      <c r="BW160" s="379" t="str">
        <f ca="1">+IF(OFFSET('Water Data'!$E$28,0,10*ROW('Water Data'!E154))="","",OFFSET('Water Data'!$E$28,0,10*ROW('Water Data'!E154)))</f>
        <v/>
      </c>
      <c r="BX160" s="379" t="str">
        <f ca="1">+IF(OFFSET('Water Data'!$E$29,0,10*ROW('Water Data'!E154))="","",OFFSET('Water Data'!$E$29,0,10*ROW('Water Data'!E154)))</f>
        <v/>
      </c>
      <c r="BY160" s="379" t="str">
        <f ca="1">+IF(OFFSET('Water Data'!$F$27,0,10*ROW('Water Data'!F154))="","",OFFSET('Water Data'!$F$27,0,10*ROW('Water Data'!F154)))</f>
        <v/>
      </c>
      <c r="BZ160" s="379" t="str">
        <f ca="1">+IF(OFFSET('Water Data'!$F$28,0,10*ROW('Water Data'!F154))="","",OFFSET('Water Data'!$F$28,0,10*ROW('Water Data'!F154)))</f>
        <v/>
      </c>
      <c r="CA160" s="379" t="str">
        <f ca="1">+IF(OFFSET('Water Data'!$F$29,0,10*ROW('Water Data'!F154))="","",OFFSET('Water Data'!$F$29,0,10*ROW('Water Data'!F154)))</f>
        <v/>
      </c>
      <c r="CB160" s="379" t="str">
        <f ca="1">+IF(OFFSET('Water Data'!$G$27,0,10*ROW('Water Data'!G154))="","",OFFSET('Water Data'!$G$27,0,10*ROW('Water Data'!G154)))</f>
        <v/>
      </c>
      <c r="CC160" s="379" t="str">
        <f ca="1">+IF(OFFSET('Water Data'!$G$28,0,10*ROW('Water Data'!G154))="","",OFFSET('Water Data'!$G$28,0,10*ROW('Water Data'!G154)))</f>
        <v/>
      </c>
      <c r="CD160" s="379" t="str">
        <f ca="1">+IF(OFFSET('Water Data'!$G$29,0,10*ROW('Water Data'!G154))="","",OFFSET('Water Data'!$G$29,0,10*ROW('Water Data'!G154)))</f>
        <v/>
      </c>
      <c r="CE160" s="379" t="str">
        <f ca="1">+IF(OFFSET('Water Data'!$H$27,0,10*ROW('Water Data'!H154))="","",OFFSET('Water Data'!$H$27,0,10*ROW('Water Data'!H154)))</f>
        <v/>
      </c>
      <c r="CF160" s="379" t="str">
        <f ca="1">+IF(OFFSET('Water Data'!$H$28,0,10*ROW('Water Data'!H154))="","",OFFSET('Water Data'!$H$28,0,10*ROW('Water Data'!H154)))</f>
        <v/>
      </c>
      <c r="CG160" s="379" t="str">
        <f ca="1">+IF(OFFSET('Water Data'!$H$29,0,10*ROW('Water Data'!H154))="","",OFFSET('Water Data'!$H$29,0,10*ROW('Water Data'!H154)))</f>
        <v/>
      </c>
      <c r="CH160" s="379" t="str">
        <f ca="1">+IF(OFFSET('Water Data'!$I$27,0,10*ROW('Water Data'!I154))="","",OFFSET('Water Data'!$I$27,0,10*ROW('Water Data'!I154)))</f>
        <v/>
      </c>
      <c r="CI160" s="379" t="str">
        <f ca="1">+IF(OFFSET('Water Data'!$I$28,0,10*ROW('Water Data'!I154))="","",OFFSET('Water Data'!$I$28,0,10*ROW('Water Data'!I154)))</f>
        <v/>
      </c>
      <c r="CJ160" s="379" t="str">
        <f ca="1">+IF(OFFSET('Water Data'!$I$29,0,10*ROW('Water Data'!I154))="","",OFFSET('Water Data'!$I$29,0,10*ROW('Water Data'!I154)))</f>
        <v/>
      </c>
      <c r="CK160" s="379" t="str">
        <f ca="1">+IF(OFFSET('Sanitation Data'!$D$28,0,10*ROW('Sanitation Data'!D154))="","",OFFSET('Sanitation Data'!$D$28,0,10*ROW('Sanitation Data'!D154)))</f>
        <v/>
      </c>
      <c r="CL160" s="379" t="str">
        <f ca="1">+IF(OFFSET('Sanitation Data'!$D$29,0,10*ROW('Sanitation Data'!D154))="","",OFFSET('Sanitation Data'!$D$29,0,10*ROW('Sanitation Data'!D154)))</f>
        <v/>
      </c>
      <c r="CM160" s="379" t="str">
        <f ca="1">+IF(OFFSET('Sanitation Data'!$D$30,0,10*ROW('Sanitation Data'!D154))="","",OFFSET('Sanitation Data'!$D$30,0,10*ROW('Sanitation Data'!D154)))</f>
        <v/>
      </c>
      <c r="CN160" s="379" t="str">
        <f ca="1">+IF(OFFSET('Sanitation Data'!$D$31,0,10*ROW('Sanitation Data'!D154))="","",OFFSET('Sanitation Data'!$D$31,0,10*ROW('Sanitation Data'!D154)))</f>
        <v/>
      </c>
      <c r="CO160" s="379" t="str">
        <f ca="1">+IF(OFFSET('Sanitation Data'!$D$32,0,10*ROW('Sanitation Data'!D154))="","",OFFSET('Sanitation Data'!$D$32,0,10*ROW('Sanitation Data'!D154)))</f>
        <v/>
      </c>
      <c r="CP160" s="379" t="str">
        <f ca="1">+IF(OFFSET('Sanitation Data'!$E$28,0,10*ROW('Sanitation Data'!E154))="","",OFFSET('Sanitation Data'!$E$28,0,10*ROW('Sanitation Data'!E154)))</f>
        <v/>
      </c>
      <c r="CQ160" s="379" t="str">
        <f ca="1">+IF(OFFSET('Sanitation Data'!$E$29,0,10*ROW('Sanitation Data'!E154))="","",OFFSET('Sanitation Data'!$E$29,0,10*ROW('Sanitation Data'!E154)))</f>
        <v/>
      </c>
      <c r="CR160" s="379" t="str">
        <f ca="1">+IF(OFFSET('Sanitation Data'!$E$30,0,10*ROW('Sanitation Data'!E154))="","",OFFSET('Sanitation Data'!$E$30,0,10*ROW('Sanitation Data'!E154)))</f>
        <v/>
      </c>
      <c r="CS160" s="379" t="str">
        <f ca="1">+IF(OFFSET('Sanitation Data'!$E$31,0,10*ROW('Sanitation Data'!E154))="","",OFFSET('Sanitation Data'!$E$31,0,10*ROW('Sanitation Data'!E154)))</f>
        <v/>
      </c>
      <c r="CT160" s="379" t="str">
        <f ca="1">+IF(OFFSET('Sanitation Data'!$E$32,0,10*ROW('Sanitation Data'!E154))="","",OFFSET('Sanitation Data'!$E$32,0,10*ROW('Sanitation Data'!E154)))</f>
        <v/>
      </c>
      <c r="CU160" s="379" t="str">
        <f ca="1">+IF(OFFSET('Sanitation Data'!$F$28,0,10*ROW('Sanitation Data'!F154))="","",OFFSET('Sanitation Data'!$F$28,0,10*ROW('Sanitation Data'!F154)))</f>
        <v/>
      </c>
      <c r="CV160" s="379" t="str">
        <f ca="1">+IF(OFFSET('Sanitation Data'!$F$29,0,10*ROW('Sanitation Data'!F154))="","",OFFSET('Sanitation Data'!$F$29,0,10*ROW('Sanitation Data'!F154)))</f>
        <v/>
      </c>
      <c r="CW160" s="379" t="str">
        <f ca="1">+IF(OFFSET('Sanitation Data'!$F$30,0,10*ROW('Sanitation Data'!F154))="","",OFFSET('Sanitation Data'!$F$30,0,10*ROW('Sanitation Data'!F154)))</f>
        <v/>
      </c>
      <c r="CX160" s="379" t="str">
        <f ca="1">+IF(OFFSET('Sanitation Data'!$F$31,0,10*ROW('Sanitation Data'!F154))="","",OFFSET('Sanitation Data'!$F$31,0,10*ROW('Sanitation Data'!F154)))</f>
        <v/>
      </c>
      <c r="CY160" s="379" t="str">
        <f ca="1">+IF(OFFSET('Sanitation Data'!$F$32,0,10*ROW('Sanitation Data'!F154))="","",OFFSET('Sanitation Data'!$F$32,0,10*ROW('Sanitation Data'!F154)))</f>
        <v/>
      </c>
      <c r="CZ160" s="379" t="str">
        <f ca="1">+IF(OFFSET('Sanitation Data'!$G$28,0,10*ROW('Sanitation Data'!G154))="","",OFFSET('Sanitation Data'!$G$28,0,10*ROW('Sanitation Data'!G154)))</f>
        <v/>
      </c>
      <c r="DA160" s="379" t="str">
        <f ca="1">+IF(OFFSET('Sanitation Data'!$G$29,0,10*ROW('Sanitation Data'!G154))="","",OFFSET('Sanitation Data'!$G$29,0,10*ROW('Sanitation Data'!G154)))</f>
        <v/>
      </c>
      <c r="DB160" s="379" t="str">
        <f ca="1">+IF(OFFSET('Sanitation Data'!$G$30,0,10*ROW('Sanitation Data'!G154))="","",OFFSET('Sanitation Data'!$G$30,0,10*ROW('Sanitation Data'!G154)))</f>
        <v/>
      </c>
      <c r="DC160" s="379" t="str">
        <f ca="1">+IF(OFFSET('Sanitation Data'!$G$31,0,10*ROW('Sanitation Data'!G154))="","",OFFSET('Sanitation Data'!$G$31,0,10*ROW('Sanitation Data'!G154)))</f>
        <v/>
      </c>
      <c r="DD160" s="379" t="str">
        <f ca="1">+IF(OFFSET('Sanitation Data'!$G$32,0,10*ROW('Sanitation Data'!G154))="","",OFFSET('Sanitation Data'!$G$32,0,10*ROW('Sanitation Data'!G154)))</f>
        <v/>
      </c>
      <c r="DE160" s="379" t="str">
        <f ca="1">+IF(OFFSET('Sanitation Data'!$H$28,0,10*ROW('Sanitation Data'!H154))="","",OFFSET('Sanitation Data'!$H$28,0,10*ROW('Sanitation Data'!H154)))</f>
        <v/>
      </c>
      <c r="DF160" s="379" t="str">
        <f ca="1">+IF(OFFSET('Sanitation Data'!$H$29,0,10*ROW('Sanitation Data'!H154))="","",OFFSET('Sanitation Data'!$H$29,0,10*ROW('Sanitation Data'!H154)))</f>
        <v/>
      </c>
      <c r="DG160" s="379" t="str">
        <f ca="1">+IF(OFFSET('Sanitation Data'!$H$30,0,10*ROW('Sanitation Data'!H154))="","",OFFSET('Sanitation Data'!$H$30,0,10*ROW('Sanitation Data'!H154)))</f>
        <v/>
      </c>
      <c r="DH160" s="379" t="str">
        <f ca="1">+IF(OFFSET('Sanitation Data'!$H$31,0,10*ROW('Sanitation Data'!H154))="","",OFFSET('Sanitation Data'!$H$31,0,10*ROW('Sanitation Data'!H154)))</f>
        <v/>
      </c>
      <c r="DI160" s="379" t="str">
        <f ca="1">+IF(OFFSET('Sanitation Data'!$H$32,0,10*ROW('Sanitation Data'!H154))="","",OFFSET('Sanitation Data'!$H$32,0,10*ROW('Sanitation Data'!H154)))</f>
        <v/>
      </c>
      <c r="DJ160" s="379" t="str">
        <f ca="1">+IF(OFFSET('Sanitation Data'!$I$28,0,10*ROW('Sanitation Data'!I154))="","",OFFSET('Sanitation Data'!$I$28,0,10*ROW('Sanitation Data'!I154)))</f>
        <v/>
      </c>
      <c r="DK160" s="379" t="str">
        <f ca="1">+IF(OFFSET('Sanitation Data'!$I$29,0,10*ROW('Sanitation Data'!I154))="","",OFFSET('Sanitation Data'!$I$29,0,10*ROW('Sanitation Data'!I154)))</f>
        <v/>
      </c>
      <c r="DL160" s="379" t="str">
        <f ca="1">+IF(OFFSET('Sanitation Data'!$I$30,0,10*ROW('Sanitation Data'!I154))="","",OFFSET('Sanitation Data'!$I$30,0,10*ROW('Sanitation Data'!I154)))</f>
        <v/>
      </c>
      <c r="DM160" s="379" t="str">
        <f ca="1">+IF(OFFSET('Sanitation Data'!$I$31,0,10*ROW('Sanitation Data'!I154))="","",OFFSET('Sanitation Data'!$I$31,0,10*ROW('Sanitation Data'!I154)))</f>
        <v/>
      </c>
      <c r="DN160" s="379" t="str">
        <f ca="1">+IF(OFFSET('Sanitation Data'!$I$32,0,10*ROW('Sanitation Data'!I154))="","",OFFSET('Sanitation Data'!$I$32,0,10*ROW('Sanitation Data'!I154)))</f>
        <v/>
      </c>
      <c r="DO160" s="379" t="str">
        <f ca="1">+IF(OFFSET('Hygiene Data'!$D$11,0,10*ROW('Hygiene Data'!D154))="","",OFFSET('Hygiene Data'!$D$11,0,10*ROW('Hygiene Data'!D154)))</f>
        <v/>
      </c>
      <c r="DP160" s="379" t="str">
        <f ca="1">+IF(OFFSET('Hygiene Data'!$D$12,0,10*ROW('Hygiene Data'!D154))="","",OFFSET('Hygiene Data'!$D$12,0,10*ROW('Hygiene Data'!D154)))</f>
        <v/>
      </c>
      <c r="DQ160" s="379" t="str">
        <f ca="1">+IF(OFFSET('Hygiene Data'!$D$13,0,10*ROW('Hygiene Data'!D154))="","",OFFSET('Hygiene Data'!$D$13,0,10*ROW('Hygiene Data'!D154)))</f>
        <v/>
      </c>
      <c r="DR160" s="379" t="str">
        <f ca="1">+IF(OFFSET('Hygiene Data'!$E$11,0,10*ROW('Hygiene Data'!E154))="","",OFFSET('Hygiene Data'!$E$11,0,10*ROW('Hygiene Data'!E154)))</f>
        <v/>
      </c>
      <c r="DS160" s="379" t="str">
        <f ca="1">+IF(OFFSET('Hygiene Data'!$E$12,0,10*ROW('Hygiene Data'!E154))="","",OFFSET('Hygiene Data'!$E$12,0,10*ROW('Hygiene Data'!E154)))</f>
        <v/>
      </c>
      <c r="DT160" s="379" t="str">
        <f ca="1">+IF(OFFSET('Hygiene Data'!$E$13,0,10*ROW('Hygiene Data'!E154))="","",OFFSET('Hygiene Data'!$E$13,0,10*ROW('Hygiene Data'!E154)))</f>
        <v/>
      </c>
      <c r="DU160" s="379" t="str">
        <f ca="1">+IF(OFFSET('Hygiene Data'!$F$11,0,10*ROW('Hygiene Data'!F154))="","",OFFSET('Hygiene Data'!$F$11,0,10*ROW('Hygiene Data'!F154)))</f>
        <v/>
      </c>
      <c r="DV160" s="379" t="str">
        <f ca="1">+IF(OFFSET('Hygiene Data'!$F$12,0,10*ROW('Hygiene Data'!F154))="","",OFFSET('Hygiene Data'!$F$12,0,10*ROW('Hygiene Data'!F154)))</f>
        <v/>
      </c>
      <c r="DW160" s="379" t="str">
        <f ca="1">+IF(OFFSET('Hygiene Data'!$F$13,0,10*ROW('Hygiene Data'!F154))="","",OFFSET('Hygiene Data'!$F$13,0,10*ROW('Hygiene Data'!F154)))</f>
        <v/>
      </c>
      <c r="DX160" s="379" t="str">
        <f ca="1">+IF(OFFSET('Hygiene Data'!$G$11,0,10*ROW('Hygiene Data'!G154))="","",OFFSET('Hygiene Data'!$G$11,0,10*ROW('Hygiene Data'!G154)))</f>
        <v/>
      </c>
      <c r="DY160" s="379" t="str">
        <f ca="1">+IF(OFFSET('Hygiene Data'!$G$12,0,10*ROW('Hygiene Data'!G154))="","",OFFSET('Hygiene Data'!$G$12,0,10*ROW('Hygiene Data'!G154)))</f>
        <v/>
      </c>
      <c r="DZ160" s="379" t="str">
        <f ca="1">+IF(OFFSET('Hygiene Data'!$G$13,0,10*ROW('Hygiene Data'!G154))="","",OFFSET('Hygiene Data'!$G$13,0,10*ROW('Hygiene Data'!G154)))</f>
        <v/>
      </c>
      <c r="EA160" s="379" t="str">
        <f ca="1">+IF(OFFSET('Hygiene Data'!$H$11,0,10*ROW('Hygiene Data'!H154))="","",OFFSET('Hygiene Data'!$H$11,0,10*ROW('Hygiene Data'!H154)))</f>
        <v/>
      </c>
      <c r="EB160" s="379" t="str">
        <f ca="1">+IF(OFFSET('Hygiene Data'!$H$12,0,10*ROW('Hygiene Data'!H154))="","",OFFSET('Hygiene Data'!$H$12,0,10*ROW('Hygiene Data'!H154)))</f>
        <v/>
      </c>
      <c r="EC160" s="379" t="str">
        <f ca="1">+IF(OFFSET('Hygiene Data'!$H$13,0,10*ROW('Hygiene Data'!H154))="","",OFFSET('Hygiene Data'!$H$13,0,10*ROW('Hygiene Data'!H154)))</f>
        <v/>
      </c>
      <c r="ED160" s="379" t="str">
        <f ca="1">+IF(OFFSET('Hygiene Data'!$I$11,0,10*ROW('Hygiene Data'!I154))="","",OFFSET('Hygiene Data'!$I$11,0,10*ROW('Hygiene Data'!I154)))</f>
        <v/>
      </c>
      <c r="EE160" s="379" t="str">
        <f ca="1">+IF(OFFSET('Hygiene Data'!$I$12,0,10*ROW('Hygiene Data'!I154))="","",OFFSET('Hygiene Data'!$I$12,0,10*ROW('Hygiene Data'!I154)))</f>
        <v/>
      </c>
      <c r="EF160" s="379" t="str">
        <f ca="1">+IF(OFFSET('Hygiene Data'!$I$13,0,10*ROW('Hygiene Data'!I154))="","",OFFSET('Hygiene Data'!$I$13,0,10*ROW('Hygiene Data'!I154)))</f>
        <v/>
      </c>
    </row>
    <row r="161" spans="1:136" x14ac:dyDescent="0.25">
      <c r="A161" s="488" t="str">
        <f ca="1">+IF(OFFSET('Water Data'!$B$2,0,10*ROW('Water Data'!E155))="","",OFFSET('Water Data'!$B$2,0,10*ROW('Water Data'!E155)))</f>
        <v/>
      </c>
      <c r="B161" s="48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5" t="str">
        <f t="shared" ca="1" si="2"/>
        <v/>
      </c>
      <c r="D161" s="51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9" t="str">
        <f ca="1">+IF(OFFSET('Water Data'!$D$27,0,10*ROW('Water Data'!D155))="","",OFFSET('Water Data'!$D$27,0,10*ROW('Water Data'!D155)))</f>
        <v/>
      </c>
      <c r="BT161" s="379" t="str">
        <f ca="1">+IF(OFFSET('Water Data'!$D$28,0,10*ROW('Water Data'!D155))="","",OFFSET('Water Data'!$D$28,0,10*ROW('Water Data'!D155)))</f>
        <v/>
      </c>
      <c r="BU161" s="379" t="str">
        <f ca="1">+IF(OFFSET('Water Data'!$D$29,0,10*ROW('Water Data'!D155))="","",OFFSET('Water Data'!$D$29,0,10*ROW('Water Data'!D155)))</f>
        <v/>
      </c>
      <c r="BV161" s="379" t="str">
        <f ca="1">+IF(OFFSET('Water Data'!$E$27,0,10*ROW('Water Data'!E155))="","",OFFSET('Water Data'!$E$27,0,10*ROW('Water Data'!E155)))</f>
        <v/>
      </c>
      <c r="BW161" s="379" t="str">
        <f ca="1">+IF(OFFSET('Water Data'!$E$28,0,10*ROW('Water Data'!E155))="","",OFFSET('Water Data'!$E$28,0,10*ROW('Water Data'!E155)))</f>
        <v/>
      </c>
      <c r="BX161" s="379" t="str">
        <f ca="1">+IF(OFFSET('Water Data'!$E$29,0,10*ROW('Water Data'!E155))="","",OFFSET('Water Data'!$E$29,0,10*ROW('Water Data'!E155)))</f>
        <v/>
      </c>
      <c r="BY161" s="379" t="str">
        <f ca="1">+IF(OFFSET('Water Data'!$F$27,0,10*ROW('Water Data'!F155))="","",OFFSET('Water Data'!$F$27,0,10*ROW('Water Data'!F155)))</f>
        <v/>
      </c>
      <c r="BZ161" s="379" t="str">
        <f ca="1">+IF(OFFSET('Water Data'!$F$28,0,10*ROW('Water Data'!F155))="","",OFFSET('Water Data'!$F$28,0,10*ROW('Water Data'!F155)))</f>
        <v/>
      </c>
      <c r="CA161" s="379" t="str">
        <f ca="1">+IF(OFFSET('Water Data'!$F$29,0,10*ROW('Water Data'!F155))="","",OFFSET('Water Data'!$F$29,0,10*ROW('Water Data'!F155)))</f>
        <v/>
      </c>
      <c r="CB161" s="379" t="str">
        <f ca="1">+IF(OFFSET('Water Data'!$G$27,0,10*ROW('Water Data'!G155))="","",OFFSET('Water Data'!$G$27,0,10*ROW('Water Data'!G155)))</f>
        <v/>
      </c>
      <c r="CC161" s="379" t="str">
        <f ca="1">+IF(OFFSET('Water Data'!$G$28,0,10*ROW('Water Data'!G155))="","",OFFSET('Water Data'!$G$28,0,10*ROW('Water Data'!G155)))</f>
        <v/>
      </c>
      <c r="CD161" s="379" t="str">
        <f ca="1">+IF(OFFSET('Water Data'!$G$29,0,10*ROW('Water Data'!G155))="","",OFFSET('Water Data'!$G$29,0,10*ROW('Water Data'!G155)))</f>
        <v/>
      </c>
      <c r="CE161" s="379" t="str">
        <f ca="1">+IF(OFFSET('Water Data'!$H$27,0,10*ROW('Water Data'!H155))="","",OFFSET('Water Data'!$H$27,0,10*ROW('Water Data'!H155)))</f>
        <v/>
      </c>
      <c r="CF161" s="379" t="str">
        <f ca="1">+IF(OFFSET('Water Data'!$H$28,0,10*ROW('Water Data'!H155))="","",OFFSET('Water Data'!$H$28,0,10*ROW('Water Data'!H155)))</f>
        <v/>
      </c>
      <c r="CG161" s="379" t="str">
        <f ca="1">+IF(OFFSET('Water Data'!$H$29,0,10*ROW('Water Data'!H155))="","",OFFSET('Water Data'!$H$29,0,10*ROW('Water Data'!H155)))</f>
        <v/>
      </c>
      <c r="CH161" s="379" t="str">
        <f ca="1">+IF(OFFSET('Water Data'!$I$27,0,10*ROW('Water Data'!I155))="","",OFFSET('Water Data'!$I$27,0,10*ROW('Water Data'!I155)))</f>
        <v/>
      </c>
      <c r="CI161" s="379" t="str">
        <f ca="1">+IF(OFFSET('Water Data'!$I$28,0,10*ROW('Water Data'!I155))="","",OFFSET('Water Data'!$I$28,0,10*ROW('Water Data'!I155)))</f>
        <v/>
      </c>
      <c r="CJ161" s="379" t="str">
        <f ca="1">+IF(OFFSET('Water Data'!$I$29,0,10*ROW('Water Data'!I155))="","",OFFSET('Water Data'!$I$29,0,10*ROW('Water Data'!I155)))</f>
        <v/>
      </c>
      <c r="CK161" s="379" t="str">
        <f ca="1">+IF(OFFSET('Sanitation Data'!$D$28,0,10*ROW('Sanitation Data'!D155))="","",OFFSET('Sanitation Data'!$D$28,0,10*ROW('Sanitation Data'!D155)))</f>
        <v/>
      </c>
      <c r="CL161" s="379" t="str">
        <f ca="1">+IF(OFFSET('Sanitation Data'!$D$29,0,10*ROW('Sanitation Data'!D155))="","",OFFSET('Sanitation Data'!$D$29,0,10*ROW('Sanitation Data'!D155)))</f>
        <v/>
      </c>
      <c r="CM161" s="379" t="str">
        <f ca="1">+IF(OFFSET('Sanitation Data'!$D$30,0,10*ROW('Sanitation Data'!D155))="","",OFFSET('Sanitation Data'!$D$30,0,10*ROW('Sanitation Data'!D155)))</f>
        <v/>
      </c>
      <c r="CN161" s="379" t="str">
        <f ca="1">+IF(OFFSET('Sanitation Data'!$D$31,0,10*ROW('Sanitation Data'!D155))="","",OFFSET('Sanitation Data'!$D$31,0,10*ROW('Sanitation Data'!D155)))</f>
        <v/>
      </c>
      <c r="CO161" s="379" t="str">
        <f ca="1">+IF(OFFSET('Sanitation Data'!$D$32,0,10*ROW('Sanitation Data'!D155))="","",OFFSET('Sanitation Data'!$D$32,0,10*ROW('Sanitation Data'!D155)))</f>
        <v/>
      </c>
      <c r="CP161" s="379" t="str">
        <f ca="1">+IF(OFFSET('Sanitation Data'!$E$28,0,10*ROW('Sanitation Data'!E155))="","",OFFSET('Sanitation Data'!$E$28,0,10*ROW('Sanitation Data'!E155)))</f>
        <v/>
      </c>
      <c r="CQ161" s="379" t="str">
        <f ca="1">+IF(OFFSET('Sanitation Data'!$E$29,0,10*ROW('Sanitation Data'!E155))="","",OFFSET('Sanitation Data'!$E$29,0,10*ROW('Sanitation Data'!E155)))</f>
        <v/>
      </c>
      <c r="CR161" s="379" t="str">
        <f ca="1">+IF(OFFSET('Sanitation Data'!$E$30,0,10*ROW('Sanitation Data'!E155))="","",OFFSET('Sanitation Data'!$E$30,0,10*ROW('Sanitation Data'!E155)))</f>
        <v/>
      </c>
      <c r="CS161" s="379" t="str">
        <f ca="1">+IF(OFFSET('Sanitation Data'!$E$31,0,10*ROW('Sanitation Data'!E155))="","",OFFSET('Sanitation Data'!$E$31,0,10*ROW('Sanitation Data'!E155)))</f>
        <v/>
      </c>
      <c r="CT161" s="379" t="str">
        <f ca="1">+IF(OFFSET('Sanitation Data'!$E$32,0,10*ROW('Sanitation Data'!E155))="","",OFFSET('Sanitation Data'!$E$32,0,10*ROW('Sanitation Data'!E155)))</f>
        <v/>
      </c>
      <c r="CU161" s="379" t="str">
        <f ca="1">+IF(OFFSET('Sanitation Data'!$F$28,0,10*ROW('Sanitation Data'!F155))="","",OFFSET('Sanitation Data'!$F$28,0,10*ROW('Sanitation Data'!F155)))</f>
        <v/>
      </c>
      <c r="CV161" s="379" t="str">
        <f ca="1">+IF(OFFSET('Sanitation Data'!$F$29,0,10*ROW('Sanitation Data'!F155))="","",OFFSET('Sanitation Data'!$F$29,0,10*ROW('Sanitation Data'!F155)))</f>
        <v/>
      </c>
      <c r="CW161" s="379" t="str">
        <f ca="1">+IF(OFFSET('Sanitation Data'!$F$30,0,10*ROW('Sanitation Data'!F155))="","",OFFSET('Sanitation Data'!$F$30,0,10*ROW('Sanitation Data'!F155)))</f>
        <v/>
      </c>
      <c r="CX161" s="379" t="str">
        <f ca="1">+IF(OFFSET('Sanitation Data'!$F$31,0,10*ROW('Sanitation Data'!F155))="","",OFFSET('Sanitation Data'!$F$31,0,10*ROW('Sanitation Data'!F155)))</f>
        <v/>
      </c>
      <c r="CY161" s="379" t="str">
        <f ca="1">+IF(OFFSET('Sanitation Data'!$F$32,0,10*ROW('Sanitation Data'!F155))="","",OFFSET('Sanitation Data'!$F$32,0,10*ROW('Sanitation Data'!F155)))</f>
        <v/>
      </c>
      <c r="CZ161" s="379" t="str">
        <f ca="1">+IF(OFFSET('Sanitation Data'!$G$28,0,10*ROW('Sanitation Data'!G155))="","",OFFSET('Sanitation Data'!$G$28,0,10*ROW('Sanitation Data'!G155)))</f>
        <v/>
      </c>
      <c r="DA161" s="379" t="str">
        <f ca="1">+IF(OFFSET('Sanitation Data'!$G$29,0,10*ROW('Sanitation Data'!G155))="","",OFFSET('Sanitation Data'!$G$29,0,10*ROW('Sanitation Data'!G155)))</f>
        <v/>
      </c>
      <c r="DB161" s="379" t="str">
        <f ca="1">+IF(OFFSET('Sanitation Data'!$G$30,0,10*ROW('Sanitation Data'!G155))="","",OFFSET('Sanitation Data'!$G$30,0,10*ROW('Sanitation Data'!G155)))</f>
        <v/>
      </c>
      <c r="DC161" s="379" t="str">
        <f ca="1">+IF(OFFSET('Sanitation Data'!$G$31,0,10*ROW('Sanitation Data'!G155))="","",OFFSET('Sanitation Data'!$G$31,0,10*ROW('Sanitation Data'!G155)))</f>
        <v/>
      </c>
      <c r="DD161" s="379" t="str">
        <f ca="1">+IF(OFFSET('Sanitation Data'!$G$32,0,10*ROW('Sanitation Data'!G155))="","",OFFSET('Sanitation Data'!$G$32,0,10*ROW('Sanitation Data'!G155)))</f>
        <v/>
      </c>
      <c r="DE161" s="379" t="str">
        <f ca="1">+IF(OFFSET('Sanitation Data'!$H$28,0,10*ROW('Sanitation Data'!H155))="","",OFFSET('Sanitation Data'!$H$28,0,10*ROW('Sanitation Data'!H155)))</f>
        <v/>
      </c>
      <c r="DF161" s="379" t="str">
        <f ca="1">+IF(OFFSET('Sanitation Data'!$H$29,0,10*ROW('Sanitation Data'!H155))="","",OFFSET('Sanitation Data'!$H$29,0,10*ROW('Sanitation Data'!H155)))</f>
        <v/>
      </c>
      <c r="DG161" s="379" t="str">
        <f ca="1">+IF(OFFSET('Sanitation Data'!$H$30,0,10*ROW('Sanitation Data'!H155))="","",OFFSET('Sanitation Data'!$H$30,0,10*ROW('Sanitation Data'!H155)))</f>
        <v/>
      </c>
      <c r="DH161" s="379" t="str">
        <f ca="1">+IF(OFFSET('Sanitation Data'!$H$31,0,10*ROW('Sanitation Data'!H155))="","",OFFSET('Sanitation Data'!$H$31,0,10*ROW('Sanitation Data'!H155)))</f>
        <v/>
      </c>
      <c r="DI161" s="379" t="str">
        <f ca="1">+IF(OFFSET('Sanitation Data'!$H$32,0,10*ROW('Sanitation Data'!H155))="","",OFFSET('Sanitation Data'!$H$32,0,10*ROW('Sanitation Data'!H155)))</f>
        <v/>
      </c>
      <c r="DJ161" s="379" t="str">
        <f ca="1">+IF(OFFSET('Sanitation Data'!$I$28,0,10*ROW('Sanitation Data'!I155))="","",OFFSET('Sanitation Data'!$I$28,0,10*ROW('Sanitation Data'!I155)))</f>
        <v/>
      </c>
      <c r="DK161" s="379" t="str">
        <f ca="1">+IF(OFFSET('Sanitation Data'!$I$29,0,10*ROW('Sanitation Data'!I155))="","",OFFSET('Sanitation Data'!$I$29,0,10*ROW('Sanitation Data'!I155)))</f>
        <v/>
      </c>
      <c r="DL161" s="379" t="str">
        <f ca="1">+IF(OFFSET('Sanitation Data'!$I$30,0,10*ROW('Sanitation Data'!I155))="","",OFFSET('Sanitation Data'!$I$30,0,10*ROW('Sanitation Data'!I155)))</f>
        <v/>
      </c>
      <c r="DM161" s="379" t="str">
        <f ca="1">+IF(OFFSET('Sanitation Data'!$I$31,0,10*ROW('Sanitation Data'!I155))="","",OFFSET('Sanitation Data'!$I$31,0,10*ROW('Sanitation Data'!I155)))</f>
        <v/>
      </c>
      <c r="DN161" s="379" t="str">
        <f ca="1">+IF(OFFSET('Sanitation Data'!$I$32,0,10*ROW('Sanitation Data'!I155))="","",OFFSET('Sanitation Data'!$I$32,0,10*ROW('Sanitation Data'!I155)))</f>
        <v/>
      </c>
      <c r="DO161" s="379" t="str">
        <f ca="1">+IF(OFFSET('Hygiene Data'!$D$11,0,10*ROW('Hygiene Data'!D155))="","",OFFSET('Hygiene Data'!$D$11,0,10*ROW('Hygiene Data'!D155)))</f>
        <v/>
      </c>
      <c r="DP161" s="379" t="str">
        <f ca="1">+IF(OFFSET('Hygiene Data'!$D$12,0,10*ROW('Hygiene Data'!D155))="","",OFFSET('Hygiene Data'!$D$12,0,10*ROW('Hygiene Data'!D155)))</f>
        <v/>
      </c>
      <c r="DQ161" s="379" t="str">
        <f ca="1">+IF(OFFSET('Hygiene Data'!$D$13,0,10*ROW('Hygiene Data'!D155))="","",OFFSET('Hygiene Data'!$D$13,0,10*ROW('Hygiene Data'!D155)))</f>
        <v/>
      </c>
      <c r="DR161" s="379" t="str">
        <f ca="1">+IF(OFFSET('Hygiene Data'!$E$11,0,10*ROW('Hygiene Data'!E155))="","",OFFSET('Hygiene Data'!$E$11,0,10*ROW('Hygiene Data'!E155)))</f>
        <v/>
      </c>
      <c r="DS161" s="379" t="str">
        <f ca="1">+IF(OFFSET('Hygiene Data'!$E$12,0,10*ROW('Hygiene Data'!E155))="","",OFFSET('Hygiene Data'!$E$12,0,10*ROW('Hygiene Data'!E155)))</f>
        <v/>
      </c>
      <c r="DT161" s="379" t="str">
        <f ca="1">+IF(OFFSET('Hygiene Data'!$E$13,0,10*ROW('Hygiene Data'!E155))="","",OFFSET('Hygiene Data'!$E$13,0,10*ROW('Hygiene Data'!E155)))</f>
        <v/>
      </c>
      <c r="DU161" s="379" t="str">
        <f ca="1">+IF(OFFSET('Hygiene Data'!$F$11,0,10*ROW('Hygiene Data'!F155))="","",OFFSET('Hygiene Data'!$F$11,0,10*ROW('Hygiene Data'!F155)))</f>
        <v/>
      </c>
      <c r="DV161" s="379" t="str">
        <f ca="1">+IF(OFFSET('Hygiene Data'!$F$12,0,10*ROW('Hygiene Data'!F155))="","",OFFSET('Hygiene Data'!$F$12,0,10*ROW('Hygiene Data'!F155)))</f>
        <v/>
      </c>
      <c r="DW161" s="379" t="str">
        <f ca="1">+IF(OFFSET('Hygiene Data'!$F$13,0,10*ROW('Hygiene Data'!F155))="","",OFFSET('Hygiene Data'!$F$13,0,10*ROW('Hygiene Data'!F155)))</f>
        <v/>
      </c>
      <c r="DX161" s="379" t="str">
        <f ca="1">+IF(OFFSET('Hygiene Data'!$G$11,0,10*ROW('Hygiene Data'!G155))="","",OFFSET('Hygiene Data'!$G$11,0,10*ROW('Hygiene Data'!G155)))</f>
        <v/>
      </c>
      <c r="DY161" s="379" t="str">
        <f ca="1">+IF(OFFSET('Hygiene Data'!$G$12,0,10*ROW('Hygiene Data'!G155))="","",OFFSET('Hygiene Data'!$G$12,0,10*ROW('Hygiene Data'!G155)))</f>
        <v/>
      </c>
      <c r="DZ161" s="379" t="str">
        <f ca="1">+IF(OFFSET('Hygiene Data'!$G$13,0,10*ROW('Hygiene Data'!G155))="","",OFFSET('Hygiene Data'!$G$13,0,10*ROW('Hygiene Data'!G155)))</f>
        <v/>
      </c>
      <c r="EA161" s="379" t="str">
        <f ca="1">+IF(OFFSET('Hygiene Data'!$H$11,0,10*ROW('Hygiene Data'!H155))="","",OFFSET('Hygiene Data'!$H$11,0,10*ROW('Hygiene Data'!H155)))</f>
        <v/>
      </c>
      <c r="EB161" s="379" t="str">
        <f ca="1">+IF(OFFSET('Hygiene Data'!$H$12,0,10*ROW('Hygiene Data'!H155))="","",OFFSET('Hygiene Data'!$H$12,0,10*ROW('Hygiene Data'!H155)))</f>
        <v/>
      </c>
      <c r="EC161" s="379" t="str">
        <f ca="1">+IF(OFFSET('Hygiene Data'!$H$13,0,10*ROW('Hygiene Data'!H155))="","",OFFSET('Hygiene Data'!$H$13,0,10*ROW('Hygiene Data'!H155)))</f>
        <v/>
      </c>
      <c r="ED161" s="379" t="str">
        <f ca="1">+IF(OFFSET('Hygiene Data'!$I$11,0,10*ROW('Hygiene Data'!I155))="","",OFFSET('Hygiene Data'!$I$11,0,10*ROW('Hygiene Data'!I155)))</f>
        <v/>
      </c>
      <c r="EE161" s="379" t="str">
        <f ca="1">+IF(OFFSET('Hygiene Data'!$I$12,0,10*ROW('Hygiene Data'!I155))="","",OFFSET('Hygiene Data'!$I$12,0,10*ROW('Hygiene Data'!I155)))</f>
        <v/>
      </c>
      <c r="EF161" s="379" t="str">
        <f ca="1">+IF(OFFSET('Hygiene Data'!$I$13,0,10*ROW('Hygiene Data'!I155))="","",OFFSET('Hygiene Data'!$I$13,0,10*ROW('Hygiene Data'!I155)))</f>
        <v/>
      </c>
    </row>
    <row r="162" spans="1:136" x14ac:dyDescent="0.25">
      <c r="A162" s="488" t="str">
        <f ca="1">+IF(OFFSET('Water Data'!$B$2,0,10*ROW('Water Data'!E156))="","",OFFSET('Water Data'!$B$2,0,10*ROW('Water Data'!E156)))</f>
        <v/>
      </c>
      <c r="B162" s="48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5" t="str">
        <f t="shared" ca="1" si="2"/>
        <v/>
      </c>
      <c r="D162" s="51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9" t="str">
        <f ca="1">+IF(OFFSET('Water Data'!$D$27,0,10*ROW('Water Data'!D156))="","",OFFSET('Water Data'!$D$27,0,10*ROW('Water Data'!D156)))</f>
        <v/>
      </c>
      <c r="BT162" s="379" t="str">
        <f ca="1">+IF(OFFSET('Water Data'!$D$28,0,10*ROW('Water Data'!D156))="","",OFFSET('Water Data'!$D$28,0,10*ROW('Water Data'!D156)))</f>
        <v/>
      </c>
      <c r="BU162" s="379" t="str">
        <f ca="1">+IF(OFFSET('Water Data'!$D$29,0,10*ROW('Water Data'!D156))="","",OFFSET('Water Data'!$D$29,0,10*ROW('Water Data'!D156)))</f>
        <v/>
      </c>
      <c r="BV162" s="379" t="str">
        <f ca="1">+IF(OFFSET('Water Data'!$E$27,0,10*ROW('Water Data'!E156))="","",OFFSET('Water Data'!$E$27,0,10*ROW('Water Data'!E156)))</f>
        <v/>
      </c>
      <c r="BW162" s="379" t="str">
        <f ca="1">+IF(OFFSET('Water Data'!$E$28,0,10*ROW('Water Data'!E156))="","",OFFSET('Water Data'!$E$28,0,10*ROW('Water Data'!E156)))</f>
        <v/>
      </c>
      <c r="BX162" s="379" t="str">
        <f ca="1">+IF(OFFSET('Water Data'!$E$29,0,10*ROW('Water Data'!E156))="","",OFFSET('Water Data'!$E$29,0,10*ROW('Water Data'!E156)))</f>
        <v/>
      </c>
      <c r="BY162" s="379" t="str">
        <f ca="1">+IF(OFFSET('Water Data'!$F$27,0,10*ROW('Water Data'!F156))="","",OFFSET('Water Data'!$F$27,0,10*ROW('Water Data'!F156)))</f>
        <v/>
      </c>
      <c r="BZ162" s="379" t="str">
        <f ca="1">+IF(OFFSET('Water Data'!$F$28,0,10*ROW('Water Data'!F156))="","",OFFSET('Water Data'!$F$28,0,10*ROW('Water Data'!F156)))</f>
        <v/>
      </c>
      <c r="CA162" s="379" t="str">
        <f ca="1">+IF(OFFSET('Water Data'!$F$29,0,10*ROW('Water Data'!F156))="","",OFFSET('Water Data'!$F$29,0,10*ROW('Water Data'!F156)))</f>
        <v/>
      </c>
      <c r="CB162" s="379" t="str">
        <f ca="1">+IF(OFFSET('Water Data'!$G$27,0,10*ROW('Water Data'!G156))="","",OFFSET('Water Data'!$G$27,0,10*ROW('Water Data'!G156)))</f>
        <v/>
      </c>
      <c r="CC162" s="379" t="str">
        <f ca="1">+IF(OFFSET('Water Data'!$G$28,0,10*ROW('Water Data'!G156))="","",OFFSET('Water Data'!$G$28,0,10*ROW('Water Data'!G156)))</f>
        <v/>
      </c>
      <c r="CD162" s="379" t="str">
        <f ca="1">+IF(OFFSET('Water Data'!$G$29,0,10*ROW('Water Data'!G156))="","",OFFSET('Water Data'!$G$29,0,10*ROW('Water Data'!G156)))</f>
        <v/>
      </c>
      <c r="CE162" s="379" t="str">
        <f ca="1">+IF(OFFSET('Water Data'!$H$27,0,10*ROW('Water Data'!H156))="","",OFFSET('Water Data'!$H$27,0,10*ROW('Water Data'!H156)))</f>
        <v/>
      </c>
      <c r="CF162" s="379" t="str">
        <f ca="1">+IF(OFFSET('Water Data'!$H$28,0,10*ROW('Water Data'!H156))="","",OFFSET('Water Data'!$H$28,0,10*ROW('Water Data'!H156)))</f>
        <v/>
      </c>
      <c r="CG162" s="379" t="str">
        <f ca="1">+IF(OFFSET('Water Data'!$H$29,0,10*ROW('Water Data'!H156))="","",OFFSET('Water Data'!$H$29,0,10*ROW('Water Data'!H156)))</f>
        <v/>
      </c>
      <c r="CH162" s="379" t="str">
        <f ca="1">+IF(OFFSET('Water Data'!$I$27,0,10*ROW('Water Data'!I156))="","",OFFSET('Water Data'!$I$27,0,10*ROW('Water Data'!I156)))</f>
        <v/>
      </c>
      <c r="CI162" s="379" t="str">
        <f ca="1">+IF(OFFSET('Water Data'!$I$28,0,10*ROW('Water Data'!I156))="","",OFFSET('Water Data'!$I$28,0,10*ROW('Water Data'!I156)))</f>
        <v/>
      </c>
      <c r="CJ162" s="379" t="str">
        <f ca="1">+IF(OFFSET('Water Data'!$I$29,0,10*ROW('Water Data'!I156))="","",OFFSET('Water Data'!$I$29,0,10*ROW('Water Data'!I156)))</f>
        <v/>
      </c>
      <c r="CK162" s="379" t="str">
        <f ca="1">+IF(OFFSET('Sanitation Data'!$D$28,0,10*ROW('Sanitation Data'!D156))="","",OFFSET('Sanitation Data'!$D$28,0,10*ROW('Sanitation Data'!D156)))</f>
        <v/>
      </c>
      <c r="CL162" s="379" t="str">
        <f ca="1">+IF(OFFSET('Sanitation Data'!$D$29,0,10*ROW('Sanitation Data'!D156))="","",OFFSET('Sanitation Data'!$D$29,0,10*ROW('Sanitation Data'!D156)))</f>
        <v/>
      </c>
      <c r="CM162" s="379" t="str">
        <f ca="1">+IF(OFFSET('Sanitation Data'!$D$30,0,10*ROW('Sanitation Data'!D156))="","",OFFSET('Sanitation Data'!$D$30,0,10*ROW('Sanitation Data'!D156)))</f>
        <v/>
      </c>
      <c r="CN162" s="379" t="str">
        <f ca="1">+IF(OFFSET('Sanitation Data'!$D$31,0,10*ROW('Sanitation Data'!D156))="","",OFFSET('Sanitation Data'!$D$31,0,10*ROW('Sanitation Data'!D156)))</f>
        <v/>
      </c>
      <c r="CO162" s="379" t="str">
        <f ca="1">+IF(OFFSET('Sanitation Data'!$D$32,0,10*ROW('Sanitation Data'!D156))="","",OFFSET('Sanitation Data'!$D$32,0,10*ROW('Sanitation Data'!D156)))</f>
        <v/>
      </c>
      <c r="CP162" s="379" t="str">
        <f ca="1">+IF(OFFSET('Sanitation Data'!$E$28,0,10*ROW('Sanitation Data'!E156))="","",OFFSET('Sanitation Data'!$E$28,0,10*ROW('Sanitation Data'!E156)))</f>
        <v/>
      </c>
      <c r="CQ162" s="379" t="str">
        <f ca="1">+IF(OFFSET('Sanitation Data'!$E$29,0,10*ROW('Sanitation Data'!E156))="","",OFFSET('Sanitation Data'!$E$29,0,10*ROW('Sanitation Data'!E156)))</f>
        <v/>
      </c>
      <c r="CR162" s="379" t="str">
        <f ca="1">+IF(OFFSET('Sanitation Data'!$E$30,0,10*ROW('Sanitation Data'!E156))="","",OFFSET('Sanitation Data'!$E$30,0,10*ROW('Sanitation Data'!E156)))</f>
        <v/>
      </c>
      <c r="CS162" s="379" t="str">
        <f ca="1">+IF(OFFSET('Sanitation Data'!$E$31,0,10*ROW('Sanitation Data'!E156))="","",OFFSET('Sanitation Data'!$E$31,0,10*ROW('Sanitation Data'!E156)))</f>
        <v/>
      </c>
      <c r="CT162" s="379" t="str">
        <f ca="1">+IF(OFFSET('Sanitation Data'!$E$32,0,10*ROW('Sanitation Data'!E156))="","",OFFSET('Sanitation Data'!$E$32,0,10*ROW('Sanitation Data'!E156)))</f>
        <v/>
      </c>
      <c r="CU162" s="379" t="str">
        <f ca="1">+IF(OFFSET('Sanitation Data'!$F$28,0,10*ROW('Sanitation Data'!F156))="","",OFFSET('Sanitation Data'!$F$28,0,10*ROW('Sanitation Data'!F156)))</f>
        <v/>
      </c>
      <c r="CV162" s="379" t="str">
        <f ca="1">+IF(OFFSET('Sanitation Data'!$F$29,0,10*ROW('Sanitation Data'!F156))="","",OFFSET('Sanitation Data'!$F$29,0,10*ROW('Sanitation Data'!F156)))</f>
        <v/>
      </c>
      <c r="CW162" s="379" t="str">
        <f ca="1">+IF(OFFSET('Sanitation Data'!$F$30,0,10*ROW('Sanitation Data'!F156))="","",OFFSET('Sanitation Data'!$F$30,0,10*ROW('Sanitation Data'!F156)))</f>
        <v/>
      </c>
      <c r="CX162" s="379" t="str">
        <f ca="1">+IF(OFFSET('Sanitation Data'!$F$31,0,10*ROW('Sanitation Data'!F156))="","",OFFSET('Sanitation Data'!$F$31,0,10*ROW('Sanitation Data'!F156)))</f>
        <v/>
      </c>
      <c r="CY162" s="379" t="str">
        <f ca="1">+IF(OFFSET('Sanitation Data'!$F$32,0,10*ROW('Sanitation Data'!F156))="","",OFFSET('Sanitation Data'!$F$32,0,10*ROW('Sanitation Data'!F156)))</f>
        <v/>
      </c>
      <c r="CZ162" s="379" t="str">
        <f ca="1">+IF(OFFSET('Sanitation Data'!$G$28,0,10*ROW('Sanitation Data'!G156))="","",OFFSET('Sanitation Data'!$G$28,0,10*ROW('Sanitation Data'!G156)))</f>
        <v/>
      </c>
      <c r="DA162" s="379" t="str">
        <f ca="1">+IF(OFFSET('Sanitation Data'!$G$29,0,10*ROW('Sanitation Data'!G156))="","",OFFSET('Sanitation Data'!$G$29,0,10*ROW('Sanitation Data'!G156)))</f>
        <v/>
      </c>
      <c r="DB162" s="379" t="str">
        <f ca="1">+IF(OFFSET('Sanitation Data'!$G$30,0,10*ROW('Sanitation Data'!G156))="","",OFFSET('Sanitation Data'!$G$30,0,10*ROW('Sanitation Data'!G156)))</f>
        <v/>
      </c>
      <c r="DC162" s="379" t="str">
        <f ca="1">+IF(OFFSET('Sanitation Data'!$G$31,0,10*ROW('Sanitation Data'!G156))="","",OFFSET('Sanitation Data'!$G$31,0,10*ROW('Sanitation Data'!G156)))</f>
        <v/>
      </c>
      <c r="DD162" s="379" t="str">
        <f ca="1">+IF(OFFSET('Sanitation Data'!$G$32,0,10*ROW('Sanitation Data'!G156))="","",OFFSET('Sanitation Data'!$G$32,0,10*ROW('Sanitation Data'!G156)))</f>
        <v/>
      </c>
      <c r="DE162" s="379" t="str">
        <f ca="1">+IF(OFFSET('Sanitation Data'!$H$28,0,10*ROW('Sanitation Data'!H156))="","",OFFSET('Sanitation Data'!$H$28,0,10*ROW('Sanitation Data'!H156)))</f>
        <v/>
      </c>
      <c r="DF162" s="379" t="str">
        <f ca="1">+IF(OFFSET('Sanitation Data'!$H$29,0,10*ROW('Sanitation Data'!H156))="","",OFFSET('Sanitation Data'!$H$29,0,10*ROW('Sanitation Data'!H156)))</f>
        <v/>
      </c>
      <c r="DG162" s="379" t="str">
        <f ca="1">+IF(OFFSET('Sanitation Data'!$H$30,0,10*ROW('Sanitation Data'!H156))="","",OFFSET('Sanitation Data'!$H$30,0,10*ROW('Sanitation Data'!H156)))</f>
        <v/>
      </c>
      <c r="DH162" s="379" t="str">
        <f ca="1">+IF(OFFSET('Sanitation Data'!$H$31,0,10*ROW('Sanitation Data'!H156))="","",OFFSET('Sanitation Data'!$H$31,0,10*ROW('Sanitation Data'!H156)))</f>
        <v/>
      </c>
      <c r="DI162" s="379" t="str">
        <f ca="1">+IF(OFFSET('Sanitation Data'!$H$32,0,10*ROW('Sanitation Data'!H156))="","",OFFSET('Sanitation Data'!$H$32,0,10*ROW('Sanitation Data'!H156)))</f>
        <v/>
      </c>
      <c r="DJ162" s="379" t="str">
        <f ca="1">+IF(OFFSET('Sanitation Data'!$I$28,0,10*ROW('Sanitation Data'!I156))="","",OFFSET('Sanitation Data'!$I$28,0,10*ROW('Sanitation Data'!I156)))</f>
        <v/>
      </c>
      <c r="DK162" s="379" t="str">
        <f ca="1">+IF(OFFSET('Sanitation Data'!$I$29,0,10*ROW('Sanitation Data'!I156))="","",OFFSET('Sanitation Data'!$I$29,0,10*ROW('Sanitation Data'!I156)))</f>
        <v/>
      </c>
      <c r="DL162" s="379" t="str">
        <f ca="1">+IF(OFFSET('Sanitation Data'!$I$30,0,10*ROW('Sanitation Data'!I156))="","",OFFSET('Sanitation Data'!$I$30,0,10*ROW('Sanitation Data'!I156)))</f>
        <v/>
      </c>
      <c r="DM162" s="379" t="str">
        <f ca="1">+IF(OFFSET('Sanitation Data'!$I$31,0,10*ROW('Sanitation Data'!I156))="","",OFFSET('Sanitation Data'!$I$31,0,10*ROW('Sanitation Data'!I156)))</f>
        <v/>
      </c>
      <c r="DN162" s="379" t="str">
        <f ca="1">+IF(OFFSET('Sanitation Data'!$I$32,0,10*ROW('Sanitation Data'!I156))="","",OFFSET('Sanitation Data'!$I$32,0,10*ROW('Sanitation Data'!I156)))</f>
        <v/>
      </c>
      <c r="DO162" s="379" t="str">
        <f ca="1">+IF(OFFSET('Hygiene Data'!$D$11,0,10*ROW('Hygiene Data'!D156))="","",OFFSET('Hygiene Data'!$D$11,0,10*ROW('Hygiene Data'!D156)))</f>
        <v/>
      </c>
      <c r="DP162" s="379" t="str">
        <f ca="1">+IF(OFFSET('Hygiene Data'!$D$12,0,10*ROW('Hygiene Data'!D156))="","",OFFSET('Hygiene Data'!$D$12,0,10*ROW('Hygiene Data'!D156)))</f>
        <v/>
      </c>
      <c r="DQ162" s="379" t="str">
        <f ca="1">+IF(OFFSET('Hygiene Data'!$D$13,0,10*ROW('Hygiene Data'!D156))="","",OFFSET('Hygiene Data'!$D$13,0,10*ROW('Hygiene Data'!D156)))</f>
        <v/>
      </c>
      <c r="DR162" s="379" t="str">
        <f ca="1">+IF(OFFSET('Hygiene Data'!$E$11,0,10*ROW('Hygiene Data'!E156))="","",OFFSET('Hygiene Data'!$E$11,0,10*ROW('Hygiene Data'!E156)))</f>
        <v/>
      </c>
      <c r="DS162" s="379" t="str">
        <f ca="1">+IF(OFFSET('Hygiene Data'!$E$12,0,10*ROW('Hygiene Data'!E156))="","",OFFSET('Hygiene Data'!$E$12,0,10*ROW('Hygiene Data'!E156)))</f>
        <v/>
      </c>
      <c r="DT162" s="379" t="str">
        <f ca="1">+IF(OFFSET('Hygiene Data'!$E$13,0,10*ROW('Hygiene Data'!E156))="","",OFFSET('Hygiene Data'!$E$13,0,10*ROW('Hygiene Data'!E156)))</f>
        <v/>
      </c>
      <c r="DU162" s="379" t="str">
        <f ca="1">+IF(OFFSET('Hygiene Data'!$F$11,0,10*ROW('Hygiene Data'!F156))="","",OFFSET('Hygiene Data'!$F$11,0,10*ROW('Hygiene Data'!F156)))</f>
        <v/>
      </c>
      <c r="DV162" s="379" t="str">
        <f ca="1">+IF(OFFSET('Hygiene Data'!$F$12,0,10*ROW('Hygiene Data'!F156))="","",OFFSET('Hygiene Data'!$F$12,0,10*ROW('Hygiene Data'!F156)))</f>
        <v/>
      </c>
      <c r="DW162" s="379" t="str">
        <f ca="1">+IF(OFFSET('Hygiene Data'!$F$13,0,10*ROW('Hygiene Data'!F156))="","",OFFSET('Hygiene Data'!$F$13,0,10*ROW('Hygiene Data'!F156)))</f>
        <v/>
      </c>
      <c r="DX162" s="379" t="str">
        <f ca="1">+IF(OFFSET('Hygiene Data'!$G$11,0,10*ROW('Hygiene Data'!G156))="","",OFFSET('Hygiene Data'!$G$11,0,10*ROW('Hygiene Data'!G156)))</f>
        <v/>
      </c>
      <c r="DY162" s="379" t="str">
        <f ca="1">+IF(OFFSET('Hygiene Data'!$G$12,0,10*ROW('Hygiene Data'!G156))="","",OFFSET('Hygiene Data'!$G$12,0,10*ROW('Hygiene Data'!G156)))</f>
        <v/>
      </c>
      <c r="DZ162" s="379" t="str">
        <f ca="1">+IF(OFFSET('Hygiene Data'!$G$13,0,10*ROW('Hygiene Data'!G156))="","",OFFSET('Hygiene Data'!$G$13,0,10*ROW('Hygiene Data'!G156)))</f>
        <v/>
      </c>
      <c r="EA162" s="379" t="str">
        <f ca="1">+IF(OFFSET('Hygiene Data'!$H$11,0,10*ROW('Hygiene Data'!H156))="","",OFFSET('Hygiene Data'!$H$11,0,10*ROW('Hygiene Data'!H156)))</f>
        <v/>
      </c>
      <c r="EB162" s="379" t="str">
        <f ca="1">+IF(OFFSET('Hygiene Data'!$H$12,0,10*ROW('Hygiene Data'!H156))="","",OFFSET('Hygiene Data'!$H$12,0,10*ROW('Hygiene Data'!H156)))</f>
        <v/>
      </c>
      <c r="EC162" s="379" t="str">
        <f ca="1">+IF(OFFSET('Hygiene Data'!$H$13,0,10*ROW('Hygiene Data'!H156))="","",OFFSET('Hygiene Data'!$H$13,0,10*ROW('Hygiene Data'!H156)))</f>
        <v/>
      </c>
      <c r="ED162" s="379" t="str">
        <f ca="1">+IF(OFFSET('Hygiene Data'!$I$11,0,10*ROW('Hygiene Data'!I156))="","",OFFSET('Hygiene Data'!$I$11,0,10*ROW('Hygiene Data'!I156)))</f>
        <v/>
      </c>
      <c r="EE162" s="379" t="str">
        <f ca="1">+IF(OFFSET('Hygiene Data'!$I$12,0,10*ROW('Hygiene Data'!I156))="","",OFFSET('Hygiene Data'!$I$12,0,10*ROW('Hygiene Data'!I156)))</f>
        <v/>
      </c>
      <c r="EF162" s="379" t="str">
        <f ca="1">+IF(OFFSET('Hygiene Data'!$I$13,0,10*ROW('Hygiene Data'!I156))="","",OFFSET('Hygiene Data'!$I$13,0,10*ROW('Hygiene Data'!I156)))</f>
        <v/>
      </c>
    </row>
    <row r="163" spans="1:136" x14ac:dyDescent="0.25">
      <c r="A163" s="488" t="str">
        <f ca="1">+IF(OFFSET('Water Data'!$B$2,0,10*ROW('Water Data'!E157))="","",OFFSET('Water Data'!$B$2,0,10*ROW('Water Data'!E157)))</f>
        <v/>
      </c>
      <c r="B163" s="48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5" t="str">
        <f t="shared" ca="1" si="2"/>
        <v/>
      </c>
      <c r="D163" s="51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9" t="str">
        <f ca="1">+IF(OFFSET('Water Data'!$D$27,0,10*ROW('Water Data'!D157))="","",OFFSET('Water Data'!$D$27,0,10*ROW('Water Data'!D157)))</f>
        <v/>
      </c>
      <c r="BT163" s="379" t="str">
        <f ca="1">+IF(OFFSET('Water Data'!$D$28,0,10*ROW('Water Data'!D157))="","",OFFSET('Water Data'!$D$28,0,10*ROW('Water Data'!D157)))</f>
        <v/>
      </c>
      <c r="BU163" s="379" t="str">
        <f ca="1">+IF(OFFSET('Water Data'!$D$29,0,10*ROW('Water Data'!D157))="","",OFFSET('Water Data'!$D$29,0,10*ROW('Water Data'!D157)))</f>
        <v/>
      </c>
      <c r="BV163" s="379" t="str">
        <f ca="1">+IF(OFFSET('Water Data'!$E$27,0,10*ROW('Water Data'!E157))="","",OFFSET('Water Data'!$E$27,0,10*ROW('Water Data'!E157)))</f>
        <v/>
      </c>
      <c r="BW163" s="379" t="str">
        <f ca="1">+IF(OFFSET('Water Data'!$E$28,0,10*ROW('Water Data'!E157))="","",OFFSET('Water Data'!$E$28,0,10*ROW('Water Data'!E157)))</f>
        <v/>
      </c>
      <c r="BX163" s="379" t="str">
        <f ca="1">+IF(OFFSET('Water Data'!$E$29,0,10*ROW('Water Data'!E157))="","",OFFSET('Water Data'!$E$29,0,10*ROW('Water Data'!E157)))</f>
        <v/>
      </c>
      <c r="BY163" s="379" t="str">
        <f ca="1">+IF(OFFSET('Water Data'!$F$27,0,10*ROW('Water Data'!F157))="","",OFFSET('Water Data'!$F$27,0,10*ROW('Water Data'!F157)))</f>
        <v/>
      </c>
      <c r="BZ163" s="379" t="str">
        <f ca="1">+IF(OFFSET('Water Data'!$F$28,0,10*ROW('Water Data'!F157))="","",OFFSET('Water Data'!$F$28,0,10*ROW('Water Data'!F157)))</f>
        <v/>
      </c>
      <c r="CA163" s="379" t="str">
        <f ca="1">+IF(OFFSET('Water Data'!$F$29,0,10*ROW('Water Data'!F157))="","",OFFSET('Water Data'!$F$29,0,10*ROW('Water Data'!F157)))</f>
        <v/>
      </c>
      <c r="CB163" s="379" t="str">
        <f ca="1">+IF(OFFSET('Water Data'!$G$27,0,10*ROW('Water Data'!G157))="","",OFFSET('Water Data'!$G$27,0,10*ROW('Water Data'!G157)))</f>
        <v/>
      </c>
      <c r="CC163" s="379" t="str">
        <f ca="1">+IF(OFFSET('Water Data'!$G$28,0,10*ROW('Water Data'!G157))="","",OFFSET('Water Data'!$G$28,0,10*ROW('Water Data'!G157)))</f>
        <v/>
      </c>
      <c r="CD163" s="379" t="str">
        <f ca="1">+IF(OFFSET('Water Data'!$G$29,0,10*ROW('Water Data'!G157))="","",OFFSET('Water Data'!$G$29,0,10*ROW('Water Data'!G157)))</f>
        <v/>
      </c>
      <c r="CE163" s="379" t="str">
        <f ca="1">+IF(OFFSET('Water Data'!$H$27,0,10*ROW('Water Data'!H157))="","",OFFSET('Water Data'!$H$27,0,10*ROW('Water Data'!H157)))</f>
        <v/>
      </c>
      <c r="CF163" s="379" t="str">
        <f ca="1">+IF(OFFSET('Water Data'!$H$28,0,10*ROW('Water Data'!H157))="","",OFFSET('Water Data'!$H$28,0,10*ROW('Water Data'!H157)))</f>
        <v/>
      </c>
      <c r="CG163" s="379" t="str">
        <f ca="1">+IF(OFFSET('Water Data'!$H$29,0,10*ROW('Water Data'!H157))="","",OFFSET('Water Data'!$H$29,0,10*ROW('Water Data'!H157)))</f>
        <v/>
      </c>
      <c r="CH163" s="379" t="str">
        <f ca="1">+IF(OFFSET('Water Data'!$I$27,0,10*ROW('Water Data'!I157))="","",OFFSET('Water Data'!$I$27,0,10*ROW('Water Data'!I157)))</f>
        <v/>
      </c>
      <c r="CI163" s="379" t="str">
        <f ca="1">+IF(OFFSET('Water Data'!$I$28,0,10*ROW('Water Data'!I157))="","",OFFSET('Water Data'!$I$28,0,10*ROW('Water Data'!I157)))</f>
        <v/>
      </c>
      <c r="CJ163" s="379" t="str">
        <f ca="1">+IF(OFFSET('Water Data'!$I$29,0,10*ROW('Water Data'!I157))="","",OFFSET('Water Data'!$I$29,0,10*ROW('Water Data'!I157)))</f>
        <v/>
      </c>
      <c r="CK163" s="379" t="str">
        <f ca="1">+IF(OFFSET('Sanitation Data'!$D$28,0,10*ROW('Sanitation Data'!D157))="","",OFFSET('Sanitation Data'!$D$28,0,10*ROW('Sanitation Data'!D157)))</f>
        <v/>
      </c>
      <c r="CL163" s="379" t="str">
        <f ca="1">+IF(OFFSET('Sanitation Data'!$D$29,0,10*ROW('Sanitation Data'!D157))="","",OFFSET('Sanitation Data'!$D$29,0,10*ROW('Sanitation Data'!D157)))</f>
        <v/>
      </c>
      <c r="CM163" s="379" t="str">
        <f ca="1">+IF(OFFSET('Sanitation Data'!$D$30,0,10*ROW('Sanitation Data'!D157))="","",OFFSET('Sanitation Data'!$D$30,0,10*ROW('Sanitation Data'!D157)))</f>
        <v/>
      </c>
      <c r="CN163" s="379" t="str">
        <f ca="1">+IF(OFFSET('Sanitation Data'!$D$31,0,10*ROW('Sanitation Data'!D157))="","",OFFSET('Sanitation Data'!$D$31,0,10*ROW('Sanitation Data'!D157)))</f>
        <v/>
      </c>
      <c r="CO163" s="379" t="str">
        <f ca="1">+IF(OFFSET('Sanitation Data'!$D$32,0,10*ROW('Sanitation Data'!D157))="","",OFFSET('Sanitation Data'!$D$32,0,10*ROW('Sanitation Data'!D157)))</f>
        <v/>
      </c>
      <c r="CP163" s="379" t="str">
        <f ca="1">+IF(OFFSET('Sanitation Data'!$E$28,0,10*ROW('Sanitation Data'!E157))="","",OFFSET('Sanitation Data'!$E$28,0,10*ROW('Sanitation Data'!E157)))</f>
        <v/>
      </c>
      <c r="CQ163" s="379" t="str">
        <f ca="1">+IF(OFFSET('Sanitation Data'!$E$29,0,10*ROW('Sanitation Data'!E157))="","",OFFSET('Sanitation Data'!$E$29,0,10*ROW('Sanitation Data'!E157)))</f>
        <v/>
      </c>
      <c r="CR163" s="379" t="str">
        <f ca="1">+IF(OFFSET('Sanitation Data'!$E$30,0,10*ROW('Sanitation Data'!E157))="","",OFFSET('Sanitation Data'!$E$30,0,10*ROW('Sanitation Data'!E157)))</f>
        <v/>
      </c>
      <c r="CS163" s="379" t="str">
        <f ca="1">+IF(OFFSET('Sanitation Data'!$E$31,0,10*ROW('Sanitation Data'!E157))="","",OFFSET('Sanitation Data'!$E$31,0,10*ROW('Sanitation Data'!E157)))</f>
        <v/>
      </c>
      <c r="CT163" s="379" t="str">
        <f ca="1">+IF(OFFSET('Sanitation Data'!$E$32,0,10*ROW('Sanitation Data'!E157))="","",OFFSET('Sanitation Data'!$E$32,0,10*ROW('Sanitation Data'!E157)))</f>
        <v/>
      </c>
      <c r="CU163" s="379" t="str">
        <f ca="1">+IF(OFFSET('Sanitation Data'!$F$28,0,10*ROW('Sanitation Data'!F157))="","",OFFSET('Sanitation Data'!$F$28,0,10*ROW('Sanitation Data'!F157)))</f>
        <v/>
      </c>
      <c r="CV163" s="379" t="str">
        <f ca="1">+IF(OFFSET('Sanitation Data'!$F$29,0,10*ROW('Sanitation Data'!F157))="","",OFFSET('Sanitation Data'!$F$29,0,10*ROW('Sanitation Data'!F157)))</f>
        <v/>
      </c>
      <c r="CW163" s="379" t="str">
        <f ca="1">+IF(OFFSET('Sanitation Data'!$F$30,0,10*ROW('Sanitation Data'!F157))="","",OFFSET('Sanitation Data'!$F$30,0,10*ROW('Sanitation Data'!F157)))</f>
        <v/>
      </c>
      <c r="CX163" s="379" t="str">
        <f ca="1">+IF(OFFSET('Sanitation Data'!$F$31,0,10*ROW('Sanitation Data'!F157))="","",OFFSET('Sanitation Data'!$F$31,0,10*ROW('Sanitation Data'!F157)))</f>
        <v/>
      </c>
      <c r="CY163" s="379" t="str">
        <f ca="1">+IF(OFFSET('Sanitation Data'!$F$32,0,10*ROW('Sanitation Data'!F157))="","",OFFSET('Sanitation Data'!$F$32,0,10*ROW('Sanitation Data'!F157)))</f>
        <v/>
      </c>
      <c r="CZ163" s="379" t="str">
        <f ca="1">+IF(OFFSET('Sanitation Data'!$G$28,0,10*ROW('Sanitation Data'!G157))="","",OFFSET('Sanitation Data'!$G$28,0,10*ROW('Sanitation Data'!G157)))</f>
        <v/>
      </c>
      <c r="DA163" s="379" t="str">
        <f ca="1">+IF(OFFSET('Sanitation Data'!$G$29,0,10*ROW('Sanitation Data'!G157))="","",OFFSET('Sanitation Data'!$G$29,0,10*ROW('Sanitation Data'!G157)))</f>
        <v/>
      </c>
      <c r="DB163" s="379" t="str">
        <f ca="1">+IF(OFFSET('Sanitation Data'!$G$30,0,10*ROW('Sanitation Data'!G157))="","",OFFSET('Sanitation Data'!$G$30,0,10*ROW('Sanitation Data'!G157)))</f>
        <v/>
      </c>
      <c r="DC163" s="379" t="str">
        <f ca="1">+IF(OFFSET('Sanitation Data'!$G$31,0,10*ROW('Sanitation Data'!G157))="","",OFFSET('Sanitation Data'!$G$31,0,10*ROW('Sanitation Data'!G157)))</f>
        <v/>
      </c>
      <c r="DD163" s="379" t="str">
        <f ca="1">+IF(OFFSET('Sanitation Data'!$G$32,0,10*ROW('Sanitation Data'!G157))="","",OFFSET('Sanitation Data'!$G$32,0,10*ROW('Sanitation Data'!G157)))</f>
        <v/>
      </c>
      <c r="DE163" s="379" t="str">
        <f ca="1">+IF(OFFSET('Sanitation Data'!$H$28,0,10*ROW('Sanitation Data'!H157))="","",OFFSET('Sanitation Data'!$H$28,0,10*ROW('Sanitation Data'!H157)))</f>
        <v/>
      </c>
      <c r="DF163" s="379" t="str">
        <f ca="1">+IF(OFFSET('Sanitation Data'!$H$29,0,10*ROW('Sanitation Data'!H157))="","",OFFSET('Sanitation Data'!$H$29,0,10*ROW('Sanitation Data'!H157)))</f>
        <v/>
      </c>
      <c r="DG163" s="379" t="str">
        <f ca="1">+IF(OFFSET('Sanitation Data'!$H$30,0,10*ROW('Sanitation Data'!H157))="","",OFFSET('Sanitation Data'!$H$30,0,10*ROW('Sanitation Data'!H157)))</f>
        <v/>
      </c>
      <c r="DH163" s="379" t="str">
        <f ca="1">+IF(OFFSET('Sanitation Data'!$H$31,0,10*ROW('Sanitation Data'!H157))="","",OFFSET('Sanitation Data'!$H$31,0,10*ROW('Sanitation Data'!H157)))</f>
        <v/>
      </c>
      <c r="DI163" s="379" t="str">
        <f ca="1">+IF(OFFSET('Sanitation Data'!$H$32,0,10*ROW('Sanitation Data'!H157))="","",OFFSET('Sanitation Data'!$H$32,0,10*ROW('Sanitation Data'!H157)))</f>
        <v/>
      </c>
      <c r="DJ163" s="379" t="str">
        <f ca="1">+IF(OFFSET('Sanitation Data'!$I$28,0,10*ROW('Sanitation Data'!I157))="","",OFFSET('Sanitation Data'!$I$28,0,10*ROW('Sanitation Data'!I157)))</f>
        <v/>
      </c>
      <c r="DK163" s="379" t="str">
        <f ca="1">+IF(OFFSET('Sanitation Data'!$I$29,0,10*ROW('Sanitation Data'!I157))="","",OFFSET('Sanitation Data'!$I$29,0,10*ROW('Sanitation Data'!I157)))</f>
        <v/>
      </c>
      <c r="DL163" s="379" t="str">
        <f ca="1">+IF(OFFSET('Sanitation Data'!$I$30,0,10*ROW('Sanitation Data'!I157))="","",OFFSET('Sanitation Data'!$I$30,0,10*ROW('Sanitation Data'!I157)))</f>
        <v/>
      </c>
      <c r="DM163" s="379" t="str">
        <f ca="1">+IF(OFFSET('Sanitation Data'!$I$31,0,10*ROW('Sanitation Data'!I157))="","",OFFSET('Sanitation Data'!$I$31,0,10*ROW('Sanitation Data'!I157)))</f>
        <v/>
      </c>
      <c r="DN163" s="379" t="str">
        <f ca="1">+IF(OFFSET('Sanitation Data'!$I$32,0,10*ROW('Sanitation Data'!I157))="","",OFFSET('Sanitation Data'!$I$32,0,10*ROW('Sanitation Data'!I157)))</f>
        <v/>
      </c>
      <c r="DO163" s="379" t="str">
        <f ca="1">+IF(OFFSET('Hygiene Data'!$D$11,0,10*ROW('Hygiene Data'!D157))="","",OFFSET('Hygiene Data'!$D$11,0,10*ROW('Hygiene Data'!D157)))</f>
        <v/>
      </c>
      <c r="DP163" s="379" t="str">
        <f ca="1">+IF(OFFSET('Hygiene Data'!$D$12,0,10*ROW('Hygiene Data'!D157))="","",OFFSET('Hygiene Data'!$D$12,0,10*ROW('Hygiene Data'!D157)))</f>
        <v/>
      </c>
      <c r="DQ163" s="379" t="str">
        <f ca="1">+IF(OFFSET('Hygiene Data'!$D$13,0,10*ROW('Hygiene Data'!D157))="","",OFFSET('Hygiene Data'!$D$13,0,10*ROW('Hygiene Data'!D157)))</f>
        <v/>
      </c>
      <c r="DR163" s="379" t="str">
        <f ca="1">+IF(OFFSET('Hygiene Data'!$E$11,0,10*ROW('Hygiene Data'!E157))="","",OFFSET('Hygiene Data'!$E$11,0,10*ROW('Hygiene Data'!E157)))</f>
        <v/>
      </c>
      <c r="DS163" s="379" t="str">
        <f ca="1">+IF(OFFSET('Hygiene Data'!$E$12,0,10*ROW('Hygiene Data'!E157))="","",OFFSET('Hygiene Data'!$E$12,0,10*ROW('Hygiene Data'!E157)))</f>
        <v/>
      </c>
      <c r="DT163" s="379" t="str">
        <f ca="1">+IF(OFFSET('Hygiene Data'!$E$13,0,10*ROW('Hygiene Data'!E157))="","",OFFSET('Hygiene Data'!$E$13,0,10*ROW('Hygiene Data'!E157)))</f>
        <v/>
      </c>
      <c r="DU163" s="379" t="str">
        <f ca="1">+IF(OFFSET('Hygiene Data'!$F$11,0,10*ROW('Hygiene Data'!F157))="","",OFFSET('Hygiene Data'!$F$11,0,10*ROW('Hygiene Data'!F157)))</f>
        <v/>
      </c>
      <c r="DV163" s="379" t="str">
        <f ca="1">+IF(OFFSET('Hygiene Data'!$F$12,0,10*ROW('Hygiene Data'!F157))="","",OFFSET('Hygiene Data'!$F$12,0,10*ROW('Hygiene Data'!F157)))</f>
        <v/>
      </c>
      <c r="DW163" s="379" t="str">
        <f ca="1">+IF(OFFSET('Hygiene Data'!$F$13,0,10*ROW('Hygiene Data'!F157))="","",OFFSET('Hygiene Data'!$F$13,0,10*ROW('Hygiene Data'!F157)))</f>
        <v/>
      </c>
      <c r="DX163" s="379" t="str">
        <f ca="1">+IF(OFFSET('Hygiene Data'!$G$11,0,10*ROW('Hygiene Data'!G157))="","",OFFSET('Hygiene Data'!$G$11,0,10*ROW('Hygiene Data'!G157)))</f>
        <v/>
      </c>
      <c r="DY163" s="379" t="str">
        <f ca="1">+IF(OFFSET('Hygiene Data'!$G$12,0,10*ROW('Hygiene Data'!G157))="","",OFFSET('Hygiene Data'!$G$12,0,10*ROW('Hygiene Data'!G157)))</f>
        <v/>
      </c>
      <c r="DZ163" s="379" t="str">
        <f ca="1">+IF(OFFSET('Hygiene Data'!$G$13,0,10*ROW('Hygiene Data'!G157))="","",OFFSET('Hygiene Data'!$G$13,0,10*ROW('Hygiene Data'!G157)))</f>
        <v/>
      </c>
      <c r="EA163" s="379" t="str">
        <f ca="1">+IF(OFFSET('Hygiene Data'!$H$11,0,10*ROW('Hygiene Data'!H157))="","",OFFSET('Hygiene Data'!$H$11,0,10*ROW('Hygiene Data'!H157)))</f>
        <v/>
      </c>
      <c r="EB163" s="379" t="str">
        <f ca="1">+IF(OFFSET('Hygiene Data'!$H$12,0,10*ROW('Hygiene Data'!H157))="","",OFFSET('Hygiene Data'!$H$12,0,10*ROW('Hygiene Data'!H157)))</f>
        <v/>
      </c>
      <c r="EC163" s="379" t="str">
        <f ca="1">+IF(OFFSET('Hygiene Data'!$H$13,0,10*ROW('Hygiene Data'!H157))="","",OFFSET('Hygiene Data'!$H$13,0,10*ROW('Hygiene Data'!H157)))</f>
        <v/>
      </c>
      <c r="ED163" s="379" t="str">
        <f ca="1">+IF(OFFSET('Hygiene Data'!$I$11,0,10*ROW('Hygiene Data'!I157))="","",OFFSET('Hygiene Data'!$I$11,0,10*ROW('Hygiene Data'!I157)))</f>
        <v/>
      </c>
      <c r="EE163" s="379" t="str">
        <f ca="1">+IF(OFFSET('Hygiene Data'!$I$12,0,10*ROW('Hygiene Data'!I157))="","",OFFSET('Hygiene Data'!$I$12,0,10*ROW('Hygiene Data'!I157)))</f>
        <v/>
      </c>
      <c r="EF163" s="379" t="str">
        <f ca="1">+IF(OFFSET('Hygiene Data'!$I$13,0,10*ROW('Hygiene Data'!I157))="","",OFFSET('Hygiene Data'!$I$13,0,10*ROW('Hygiene Data'!I157)))</f>
        <v/>
      </c>
    </row>
    <row r="164" spans="1:136" x14ac:dyDescent="0.25">
      <c r="A164" s="488" t="str">
        <f ca="1">+IF(OFFSET('Water Data'!$B$2,0,10*ROW('Water Data'!E158))="","",OFFSET('Water Data'!$B$2,0,10*ROW('Water Data'!E158)))</f>
        <v/>
      </c>
      <c r="B164" s="48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5" t="str">
        <f t="shared" ca="1" si="2"/>
        <v/>
      </c>
      <c r="D164" s="51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9" t="str">
        <f ca="1">+IF(OFFSET('Water Data'!$D$27,0,10*ROW('Water Data'!D158))="","",OFFSET('Water Data'!$D$27,0,10*ROW('Water Data'!D158)))</f>
        <v/>
      </c>
      <c r="BT164" s="379" t="str">
        <f ca="1">+IF(OFFSET('Water Data'!$D$28,0,10*ROW('Water Data'!D158))="","",OFFSET('Water Data'!$D$28,0,10*ROW('Water Data'!D158)))</f>
        <v/>
      </c>
      <c r="BU164" s="379" t="str">
        <f ca="1">+IF(OFFSET('Water Data'!$D$29,0,10*ROW('Water Data'!D158))="","",OFFSET('Water Data'!$D$29,0,10*ROW('Water Data'!D158)))</f>
        <v/>
      </c>
      <c r="BV164" s="379" t="str">
        <f ca="1">+IF(OFFSET('Water Data'!$E$27,0,10*ROW('Water Data'!E158))="","",OFFSET('Water Data'!$E$27,0,10*ROW('Water Data'!E158)))</f>
        <v/>
      </c>
      <c r="BW164" s="379" t="str">
        <f ca="1">+IF(OFFSET('Water Data'!$E$28,0,10*ROW('Water Data'!E158))="","",OFFSET('Water Data'!$E$28,0,10*ROW('Water Data'!E158)))</f>
        <v/>
      </c>
      <c r="BX164" s="379" t="str">
        <f ca="1">+IF(OFFSET('Water Data'!$E$29,0,10*ROW('Water Data'!E158))="","",OFFSET('Water Data'!$E$29,0,10*ROW('Water Data'!E158)))</f>
        <v/>
      </c>
      <c r="BY164" s="379" t="str">
        <f ca="1">+IF(OFFSET('Water Data'!$F$27,0,10*ROW('Water Data'!F158))="","",OFFSET('Water Data'!$F$27,0,10*ROW('Water Data'!F158)))</f>
        <v/>
      </c>
      <c r="BZ164" s="379" t="str">
        <f ca="1">+IF(OFFSET('Water Data'!$F$28,0,10*ROW('Water Data'!F158))="","",OFFSET('Water Data'!$F$28,0,10*ROW('Water Data'!F158)))</f>
        <v/>
      </c>
      <c r="CA164" s="379" t="str">
        <f ca="1">+IF(OFFSET('Water Data'!$F$29,0,10*ROW('Water Data'!F158))="","",OFFSET('Water Data'!$F$29,0,10*ROW('Water Data'!F158)))</f>
        <v/>
      </c>
      <c r="CB164" s="379" t="str">
        <f ca="1">+IF(OFFSET('Water Data'!$G$27,0,10*ROW('Water Data'!G158))="","",OFFSET('Water Data'!$G$27,0,10*ROW('Water Data'!G158)))</f>
        <v/>
      </c>
      <c r="CC164" s="379" t="str">
        <f ca="1">+IF(OFFSET('Water Data'!$G$28,0,10*ROW('Water Data'!G158))="","",OFFSET('Water Data'!$G$28,0,10*ROW('Water Data'!G158)))</f>
        <v/>
      </c>
      <c r="CD164" s="379" t="str">
        <f ca="1">+IF(OFFSET('Water Data'!$G$29,0,10*ROW('Water Data'!G158))="","",OFFSET('Water Data'!$G$29,0,10*ROW('Water Data'!G158)))</f>
        <v/>
      </c>
      <c r="CE164" s="379" t="str">
        <f ca="1">+IF(OFFSET('Water Data'!$H$27,0,10*ROW('Water Data'!H158))="","",OFFSET('Water Data'!$H$27,0,10*ROW('Water Data'!H158)))</f>
        <v/>
      </c>
      <c r="CF164" s="379" t="str">
        <f ca="1">+IF(OFFSET('Water Data'!$H$28,0,10*ROW('Water Data'!H158))="","",OFFSET('Water Data'!$H$28,0,10*ROW('Water Data'!H158)))</f>
        <v/>
      </c>
      <c r="CG164" s="379" t="str">
        <f ca="1">+IF(OFFSET('Water Data'!$H$29,0,10*ROW('Water Data'!H158))="","",OFFSET('Water Data'!$H$29,0,10*ROW('Water Data'!H158)))</f>
        <v/>
      </c>
      <c r="CH164" s="379" t="str">
        <f ca="1">+IF(OFFSET('Water Data'!$I$27,0,10*ROW('Water Data'!I158))="","",OFFSET('Water Data'!$I$27,0,10*ROW('Water Data'!I158)))</f>
        <v/>
      </c>
      <c r="CI164" s="379" t="str">
        <f ca="1">+IF(OFFSET('Water Data'!$I$28,0,10*ROW('Water Data'!I158))="","",OFFSET('Water Data'!$I$28,0,10*ROW('Water Data'!I158)))</f>
        <v/>
      </c>
      <c r="CJ164" s="379" t="str">
        <f ca="1">+IF(OFFSET('Water Data'!$I$29,0,10*ROW('Water Data'!I158))="","",OFFSET('Water Data'!$I$29,0,10*ROW('Water Data'!I158)))</f>
        <v/>
      </c>
      <c r="CK164" s="379" t="str">
        <f ca="1">+IF(OFFSET('Sanitation Data'!$D$28,0,10*ROW('Sanitation Data'!D158))="","",OFFSET('Sanitation Data'!$D$28,0,10*ROW('Sanitation Data'!D158)))</f>
        <v/>
      </c>
      <c r="CL164" s="379" t="str">
        <f ca="1">+IF(OFFSET('Sanitation Data'!$D$29,0,10*ROW('Sanitation Data'!D158))="","",OFFSET('Sanitation Data'!$D$29,0,10*ROW('Sanitation Data'!D158)))</f>
        <v/>
      </c>
      <c r="CM164" s="379" t="str">
        <f ca="1">+IF(OFFSET('Sanitation Data'!$D$30,0,10*ROW('Sanitation Data'!D158))="","",OFFSET('Sanitation Data'!$D$30,0,10*ROW('Sanitation Data'!D158)))</f>
        <v/>
      </c>
      <c r="CN164" s="379" t="str">
        <f ca="1">+IF(OFFSET('Sanitation Data'!$D$31,0,10*ROW('Sanitation Data'!D158))="","",OFFSET('Sanitation Data'!$D$31,0,10*ROW('Sanitation Data'!D158)))</f>
        <v/>
      </c>
      <c r="CO164" s="379" t="str">
        <f ca="1">+IF(OFFSET('Sanitation Data'!$D$32,0,10*ROW('Sanitation Data'!D158))="","",OFFSET('Sanitation Data'!$D$32,0,10*ROW('Sanitation Data'!D158)))</f>
        <v/>
      </c>
      <c r="CP164" s="379" t="str">
        <f ca="1">+IF(OFFSET('Sanitation Data'!$E$28,0,10*ROW('Sanitation Data'!E158))="","",OFFSET('Sanitation Data'!$E$28,0,10*ROW('Sanitation Data'!E158)))</f>
        <v/>
      </c>
      <c r="CQ164" s="379" t="str">
        <f ca="1">+IF(OFFSET('Sanitation Data'!$E$29,0,10*ROW('Sanitation Data'!E158))="","",OFFSET('Sanitation Data'!$E$29,0,10*ROW('Sanitation Data'!E158)))</f>
        <v/>
      </c>
      <c r="CR164" s="379" t="str">
        <f ca="1">+IF(OFFSET('Sanitation Data'!$E$30,0,10*ROW('Sanitation Data'!E158))="","",OFFSET('Sanitation Data'!$E$30,0,10*ROW('Sanitation Data'!E158)))</f>
        <v/>
      </c>
      <c r="CS164" s="379" t="str">
        <f ca="1">+IF(OFFSET('Sanitation Data'!$E$31,0,10*ROW('Sanitation Data'!E158))="","",OFFSET('Sanitation Data'!$E$31,0,10*ROW('Sanitation Data'!E158)))</f>
        <v/>
      </c>
      <c r="CT164" s="379" t="str">
        <f ca="1">+IF(OFFSET('Sanitation Data'!$E$32,0,10*ROW('Sanitation Data'!E158))="","",OFFSET('Sanitation Data'!$E$32,0,10*ROW('Sanitation Data'!E158)))</f>
        <v/>
      </c>
      <c r="CU164" s="379" t="str">
        <f ca="1">+IF(OFFSET('Sanitation Data'!$F$28,0,10*ROW('Sanitation Data'!F158))="","",OFFSET('Sanitation Data'!$F$28,0,10*ROW('Sanitation Data'!F158)))</f>
        <v/>
      </c>
      <c r="CV164" s="379" t="str">
        <f ca="1">+IF(OFFSET('Sanitation Data'!$F$29,0,10*ROW('Sanitation Data'!F158))="","",OFFSET('Sanitation Data'!$F$29,0,10*ROW('Sanitation Data'!F158)))</f>
        <v/>
      </c>
      <c r="CW164" s="379" t="str">
        <f ca="1">+IF(OFFSET('Sanitation Data'!$F$30,0,10*ROW('Sanitation Data'!F158))="","",OFFSET('Sanitation Data'!$F$30,0,10*ROW('Sanitation Data'!F158)))</f>
        <v/>
      </c>
      <c r="CX164" s="379" t="str">
        <f ca="1">+IF(OFFSET('Sanitation Data'!$F$31,0,10*ROW('Sanitation Data'!F158))="","",OFFSET('Sanitation Data'!$F$31,0,10*ROW('Sanitation Data'!F158)))</f>
        <v/>
      </c>
      <c r="CY164" s="379" t="str">
        <f ca="1">+IF(OFFSET('Sanitation Data'!$F$32,0,10*ROW('Sanitation Data'!F158))="","",OFFSET('Sanitation Data'!$F$32,0,10*ROW('Sanitation Data'!F158)))</f>
        <v/>
      </c>
      <c r="CZ164" s="379" t="str">
        <f ca="1">+IF(OFFSET('Sanitation Data'!$G$28,0,10*ROW('Sanitation Data'!G158))="","",OFFSET('Sanitation Data'!$G$28,0,10*ROW('Sanitation Data'!G158)))</f>
        <v/>
      </c>
      <c r="DA164" s="379" t="str">
        <f ca="1">+IF(OFFSET('Sanitation Data'!$G$29,0,10*ROW('Sanitation Data'!G158))="","",OFFSET('Sanitation Data'!$G$29,0,10*ROW('Sanitation Data'!G158)))</f>
        <v/>
      </c>
      <c r="DB164" s="379" t="str">
        <f ca="1">+IF(OFFSET('Sanitation Data'!$G$30,0,10*ROW('Sanitation Data'!G158))="","",OFFSET('Sanitation Data'!$G$30,0,10*ROW('Sanitation Data'!G158)))</f>
        <v/>
      </c>
      <c r="DC164" s="379" t="str">
        <f ca="1">+IF(OFFSET('Sanitation Data'!$G$31,0,10*ROW('Sanitation Data'!G158))="","",OFFSET('Sanitation Data'!$G$31,0,10*ROW('Sanitation Data'!G158)))</f>
        <v/>
      </c>
      <c r="DD164" s="379" t="str">
        <f ca="1">+IF(OFFSET('Sanitation Data'!$G$32,0,10*ROW('Sanitation Data'!G158))="","",OFFSET('Sanitation Data'!$G$32,0,10*ROW('Sanitation Data'!G158)))</f>
        <v/>
      </c>
      <c r="DE164" s="379" t="str">
        <f ca="1">+IF(OFFSET('Sanitation Data'!$H$28,0,10*ROW('Sanitation Data'!H158))="","",OFFSET('Sanitation Data'!$H$28,0,10*ROW('Sanitation Data'!H158)))</f>
        <v/>
      </c>
      <c r="DF164" s="379" t="str">
        <f ca="1">+IF(OFFSET('Sanitation Data'!$H$29,0,10*ROW('Sanitation Data'!H158))="","",OFFSET('Sanitation Data'!$H$29,0,10*ROW('Sanitation Data'!H158)))</f>
        <v/>
      </c>
      <c r="DG164" s="379" t="str">
        <f ca="1">+IF(OFFSET('Sanitation Data'!$H$30,0,10*ROW('Sanitation Data'!H158))="","",OFFSET('Sanitation Data'!$H$30,0,10*ROW('Sanitation Data'!H158)))</f>
        <v/>
      </c>
      <c r="DH164" s="379" t="str">
        <f ca="1">+IF(OFFSET('Sanitation Data'!$H$31,0,10*ROW('Sanitation Data'!H158))="","",OFFSET('Sanitation Data'!$H$31,0,10*ROW('Sanitation Data'!H158)))</f>
        <v/>
      </c>
      <c r="DI164" s="379" t="str">
        <f ca="1">+IF(OFFSET('Sanitation Data'!$H$32,0,10*ROW('Sanitation Data'!H158))="","",OFFSET('Sanitation Data'!$H$32,0,10*ROW('Sanitation Data'!H158)))</f>
        <v/>
      </c>
      <c r="DJ164" s="379" t="str">
        <f ca="1">+IF(OFFSET('Sanitation Data'!$I$28,0,10*ROW('Sanitation Data'!I158))="","",OFFSET('Sanitation Data'!$I$28,0,10*ROW('Sanitation Data'!I158)))</f>
        <v/>
      </c>
      <c r="DK164" s="379" t="str">
        <f ca="1">+IF(OFFSET('Sanitation Data'!$I$29,0,10*ROW('Sanitation Data'!I158))="","",OFFSET('Sanitation Data'!$I$29,0,10*ROW('Sanitation Data'!I158)))</f>
        <v/>
      </c>
      <c r="DL164" s="379" t="str">
        <f ca="1">+IF(OFFSET('Sanitation Data'!$I$30,0,10*ROW('Sanitation Data'!I158))="","",OFFSET('Sanitation Data'!$I$30,0,10*ROW('Sanitation Data'!I158)))</f>
        <v/>
      </c>
      <c r="DM164" s="379" t="str">
        <f ca="1">+IF(OFFSET('Sanitation Data'!$I$31,0,10*ROW('Sanitation Data'!I158))="","",OFFSET('Sanitation Data'!$I$31,0,10*ROW('Sanitation Data'!I158)))</f>
        <v/>
      </c>
      <c r="DN164" s="379" t="str">
        <f ca="1">+IF(OFFSET('Sanitation Data'!$I$32,0,10*ROW('Sanitation Data'!I158))="","",OFFSET('Sanitation Data'!$I$32,0,10*ROW('Sanitation Data'!I158)))</f>
        <v/>
      </c>
      <c r="DO164" s="379" t="str">
        <f ca="1">+IF(OFFSET('Hygiene Data'!$D$11,0,10*ROW('Hygiene Data'!D158))="","",OFFSET('Hygiene Data'!$D$11,0,10*ROW('Hygiene Data'!D158)))</f>
        <v/>
      </c>
      <c r="DP164" s="379" t="str">
        <f ca="1">+IF(OFFSET('Hygiene Data'!$D$12,0,10*ROW('Hygiene Data'!D158))="","",OFFSET('Hygiene Data'!$D$12,0,10*ROW('Hygiene Data'!D158)))</f>
        <v/>
      </c>
      <c r="DQ164" s="379" t="str">
        <f ca="1">+IF(OFFSET('Hygiene Data'!$D$13,0,10*ROW('Hygiene Data'!D158))="","",OFFSET('Hygiene Data'!$D$13,0,10*ROW('Hygiene Data'!D158)))</f>
        <v/>
      </c>
      <c r="DR164" s="379" t="str">
        <f ca="1">+IF(OFFSET('Hygiene Data'!$E$11,0,10*ROW('Hygiene Data'!E158))="","",OFFSET('Hygiene Data'!$E$11,0,10*ROW('Hygiene Data'!E158)))</f>
        <v/>
      </c>
      <c r="DS164" s="379" t="str">
        <f ca="1">+IF(OFFSET('Hygiene Data'!$E$12,0,10*ROW('Hygiene Data'!E158))="","",OFFSET('Hygiene Data'!$E$12,0,10*ROW('Hygiene Data'!E158)))</f>
        <v/>
      </c>
      <c r="DT164" s="379" t="str">
        <f ca="1">+IF(OFFSET('Hygiene Data'!$E$13,0,10*ROW('Hygiene Data'!E158))="","",OFFSET('Hygiene Data'!$E$13,0,10*ROW('Hygiene Data'!E158)))</f>
        <v/>
      </c>
      <c r="DU164" s="379" t="str">
        <f ca="1">+IF(OFFSET('Hygiene Data'!$F$11,0,10*ROW('Hygiene Data'!F158))="","",OFFSET('Hygiene Data'!$F$11,0,10*ROW('Hygiene Data'!F158)))</f>
        <v/>
      </c>
      <c r="DV164" s="379" t="str">
        <f ca="1">+IF(OFFSET('Hygiene Data'!$F$12,0,10*ROW('Hygiene Data'!F158))="","",OFFSET('Hygiene Data'!$F$12,0,10*ROW('Hygiene Data'!F158)))</f>
        <v/>
      </c>
      <c r="DW164" s="379" t="str">
        <f ca="1">+IF(OFFSET('Hygiene Data'!$F$13,0,10*ROW('Hygiene Data'!F158))="","",OFFSET('Hygiene Data'!$F$13,0,10*ROW('Hygiene Data'!F158)))</f>
        <v/>
      </c>
      <c r="DX164" s="379" t="str">
        <f ca="1">+IF(OFFSET('Hygiene Data'!$G$11,0,10*ROW('Hygiene Data'!G158))="","",OFFSET('Hygiene Data'!$G$11,0,10*ROW('Hygiene Data'!G158)))</f>
        <v/>
      </c>
      <c r="DY164" s="379" t="str">
        <f ca="1">+IF(OFFSET('Hygiene Data'!$G$12,0,10*ROW('Hygiene Data'!G158))="","",OFFSET('Hygiene Data'!$G$12,0,10*ROW('Hygiene Data'!G158)))</f>
        <v/>
      </c>
      <c r="DZ164" s="379" t="str">
        <f ca="1">+IF(OFFSET('Hygiene Data'!$G$13,0,10*ROW('Hygiene Data'!G158))="","",OFFSET('Hygiene Data'!$G$13,0,10*ROW('Hygiene Data'!G158)))</f>
        <v/>
      </c>
      <c r="EA164" s="379" t="str">
        <f ca="1">+IF(OFFSET('Hygiene Data'!$H$11,0,10*ROW('Hygiene Data'!H158))="","",OFFSET('Hygiene Data'!$H$11,0,10*ROW('Hygiene Data'!H158)))</f>
        <v/>
      </c>
      <c r="EB164" s="379" t="str">
        <f ca="1">+IF(OFFSET('Hygiene Data'!$H$12,0,10*ROW('Hygiene Data'!H158))="","",OFFSET('Hygiene Data'!$H$12,0,10*ROW('Hygiene Data'!H158)))</f>
        <v/>
      </c>
      <c r="EC164" s="379" t="str">
        <f ca="1">+IF(OFFSET('Hygiene Data'!$H$13,0,10*ROW('Hygiene Data'!H158))="","",OFFSET('Hygiene Data'!$H$13,0,10*ROW('Hygiene Data'!H158)))</f>
        <v/>
      </c>
      <c r="ED164" s="379" t="str">
        <f ca="1">+IF(OFFSET('Hygiene Data'!$I$11,0,10*ROW('Hygiene Data'!I158))="","",OFFSET('Hygiene Data'!$I$11,0,10*ROW('Hygiene Data'!I158)))</f>
        <v/>
      </c>
      <c r="EE164" s="379" t="str">
        <f ca="1">+IF(OFFSET('Hygiene Data'!$I$12,0,10*ROW('Hygiene Data'!I158))="","",OFFSET('Hygiene Data'!$I$12,0,10*ROW('Hygiene Data'!I158)))</f>
        <v/>
      </c>
      <c r="EF164" s="379" t="str">
        <f ca="1">+IF(OFFSET('Hygiene Data'!$I$13,0,10*ROW('Hygiene Data'!I158))="","",OFFSET('Hygiene Data'!$I$13,0,10*ROW('Hygiene Data'!I158)))</f>
        <v/>
      </c>
    </row>
    <row r="165" spans="1:136" x14ac:dyDescent="0.25">
      <c r="A165" s="488" t="str">
        <f ca="1">+IF(OFFSET('Water Data'!$B$2,0,10*ROW('Water Data'!E159))="","",OFFSET('Water Data'!$B$2,0,10*ROW('Water Data'!E159)))</f>
        <v/>
      </c>
      <c r="B165" s="48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5" t="str">
        <f t="shared" ca="1" si="2"/>
        <v/>
      </c>
      <c r="D165" s="51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9" t="str">
        <f ca="1">+IF(OFFSET('Water Data'!$D$27,0,10*ROW('Water Data'!D159))="","",OFFSET('Water Data'!$D$27,0,10*ROW('Water Data'!D159)))</f>
        <v/>
      </c>
      <c r="BT165" s="379" t="str">
        <f ca="1">+IF(OFFSET('Water Data'!$D$28,0,10*ROW('Water Data'!D159))="","",OFFSET('Water Data'!$D$28,0,10*ROW('Water Data'!D159)))</f>
        <v/>
      </c>
      <c r="BU165" s="379" t="str">
        <f ca="1">+IF(OFFSET('Water Data'!$D$29,0,10*ROW('Water Data'!D159))="","",OFFSET('Water Data'!$D$29,0,10*ROW('Water Data'!D159)))</f>
        <v/>
      </c>
      <c r="BV165" s="379" t="str">
        <f ca="1">+IF(OFFSET('Water Data'!$E$27,0,10*ROW('Water Data'!E159))="","",OFFSET('Water Data'!$E$27,0,10*ROW('Water Data'!E159)))</f>
        <v/>
      </c>
      <c r="BW165" s="379" t="str">
        <f ca="1">+IF(OFFSET('Water Data'!$E$28,0,10*ROW('Water Data'!E159))="","",OFFSET('Water Data'!$E$28,0,10*ROW('Water Data'!E159)))</f>
        <v/>
      </c>
      <c r="BX165" s="379" t="str">
        <f ca="1">+IF(OFFSET('Water Data'!$E$29,0,10*ROW('Water Data'!E159))="","",OFFSET('Water Data'!$E$29,0,10*ROW('Water Data'!E159)))</f>
        <v/>
      </c>
      <c r="BY165" s="379" t="str">
        <f ca="1">+IF(OFFSET('Water Data'!$F$27,0,10*ROW('Water Data'!F159))="","",OFFSET('Water Data'!$F$27,0,10*ROW('Water Data'!F159)))</f>
        <v/>
      </c>
      <c r="BZ165" s="379" t="str">
        <f ca="1">+IF(OFFSET('Water Data'!$F$28,0,10*ROW('Water Data'!F159))="","",OFFSET('Water Data'!$F$28,0,10*ROW('Water Data'!F159)))</f>
        <v/>
      </c>
      <c r="CA165" s="379" t="str">
        <f ca="1">+IF(OFFSET('Water Data'!$F$29,0,10*ROW('Water Data'!F159))="","",OFFSET('Water Data'!$F$29,0,10*ROW('Water Data'!F159)))</f>
        <v/>
      </c>
      <c r="CB165" s="379" t="str">
        <f ca="1">+IF(OFFSET('Water Data'!$G$27,0,10*ROW('Water Data'!G159))="","",OFFSET('Water Data'!$G$27,0,10*ROW('Water Data'!G159)))</f>
        <v/>
      </c>
      <c r="CC165" s="379" t="str">
        <f ca="1">+IF(OFFSET('Water Data'!$G$28,0,10*ROW('Water Data'!G159))="","",OFFSET('Water Data'!$G$28,0,10*ROW('Water Data'!G159)))</f>
        <v/>
      </c>
      <c r="CD165" s="379" t="str">
        <f ca="1">+IF(OFFSET('Water Data'!$G$29,0,10*ROW('Water Data'!G159))="","",OFFSET('Water Data'!$G$29,0,10*ROW('Water Data'!G159)))</f>
        <v/>
      </c>
      <c r="CE165" s="379" t="str">
        <f ca="1">+IF(OFFSET('Water Data'!$H$27,0,10*ROW('Water Data'!H159))="","",OFFSET('Water Data'!$H$27,0,10*ROW('Water Data'!H159)))</f>
        <v/>
      </c>
      <c r="CF165" s="379" t="str">
        <f ca="1">+IF(OFFSET('Water Data'!$H$28,0,10*ROW('Water Data'!H159))="","",OFFSET('Water Data'!$H$28,0,10*ROW('Water Data'!H159)))</f>
        <v/>
      </c>
      <c r="CG165" s="379" t="str">
        <f ca="1">+IF(OFFSET('Water Data'!$H$29,0,10*ROW('Water Data'!H159))="","",OFFSET('Water Data'!$H$29,0,10*ROW('Water Data'!H159)))</f>
        <v/>
      </c>
      <c r="CH165" s="379" t="str">
        <f ca="1">+IF(OFFSET('Water Data'!$I$27,0,10*ROW('Water Data'!I159))="","",OFFSET('Water Data'!$I$27,0,10*ROW('Water Data'!I159)))</f>
        <v/>
      </c>
      <c r="CI165" s="379" t="str">
        <f ca="1">+IF(OFFSET('Water Data'!$I$28,0,10*ROW('Water Data'!I159))="","",OFFSET('Water Data'!$I$28,0,10*ROW('Water Data'!I159)))</f>
        <v/>
      </c>
      <c r="CJ165" s="379" t="str">
        <f ca="1">+IF(OFFSET('Water Data'!$I$29,0,10*ROW('Water Data'!I159))="","",OFFSET('Water Data'!$I$29,0,10*ROW('Water Data'!I159)))</f>
        <v/>
      </c>
      <c r="CK165" s="379" t="str">
        <f ca="1">+IF(OFFSET('Sanitation Data'!$D$28,0,10*ROW('Sanitation Data'!D159))="","",OFFSET('Sanitation Data'!$D$28,0,10*ROW('Sanitation Data'!D159)))</f>
        <v/>
      </c>
      <c r="CL165" s="379" t="str">
        <f ca="1">+IF(OFFSET('Sanitation Data'!$D$29,0,10*ROW('Sanitation Data'!D159))="","",OFFSET('Sanitation Data'!$D$29,0,10*ROW('Sanitation Data'!D159)))</f>
        <v/>
      </c>
      <c r="CM165" s="379" t="str">
        <f ca="1">+IF(OFFSET('Sanitation Data'!$D$30,0,10*ROW('Sanitation Data'!D159))="","",OFFSET('Sanitation Data'!$D$30,0,10*ROW('Sanitation Data'!D159)))</f>
        <v/>
      </c>
      <c r="CN165" s="379" t="str">
        <f ca="1">+IF(OFFSET('Sanitation Data'!$D$31,0,10*ROW('Sanitation Data'!D159))="","",OFFSET('Sanitation Data'!$D$31,0,10*ROW('Sanitation Data'!D159)))</f>
        <v/>
      </c>
      <c r="CO165" s="379" t="str">
        <f ca="1">+IF(OFFSET('Sanitation Data'!$D$32,0,10*ROW('Sanitation Data'!D159))="","",OFFSET('Sanitation Data'!$D$32,0,10*ROW('Sanitation Data'!D159)))</f>
        <v/>
      </c>
      <c r="CP165" s="379" t="str">
        <f ca="1">+IF(OFFSET('Sanitation Data'!$E$28,0,10*ROW('Sanitation Data'!E159))="","",OFFSET('Sanitation Data'!$E$28,0,10*ROW('Sanitation Data'!E159)))</f>
        <v/>
      </c>
      <c r="CQ165" s="379" t="str">
        <f ca="1">+IF(OFFSET('Sanitation Data'!$E$29,0,10*ROW('Sanitation Data'!E159))="","",OFFSET('Sanitation Data'!$E$29,0,10*ROW('Sanitation Data'!E159)))</f>
        <v/>
      </c>
      <c r="CR165" s="379" t="str">
        <f ca="1">+IF(OFFSET('Sanitation Data'!$E$30,0,10*ROW('Sanitation Data'!E159))="","",OFFSET('Sanitation Data'!$E$30,0,10*ROW('Sanitation Data'!E159)))</f>
        <v/>
      </c>
      <c r="CS165" s="379" t="str">
        <f ca="1">+IF(OFFSET('Sanitation Data'!$E$31,0,10*ROW('Sanitation Data'!E159))="","",OFFSET('Sanitation Data'!$E$31,0,10*ROW('Sanitation Data'!E159)))</f>
        <v/>
      </c>
      <c r="CT165" s="379" t="str">
        <f ca="1">+IF(OFFSET('Sanitation Data'!$E$32,0,10*ROW('Sanitation Data'!E159))="","",OFFSET('Sanitation Data'!$E$32,0,10*ROW('Sanitation Data'!E159)))</f>
        <v/>
      </c>
      <c r="CU165" s="379" t="str">
        <f ca="1">+IF(OFFSET('Sanitation Data'!$F$28,0,10*ROW('Sanitation Data'!F159))="","",OFFSET('Sanitation Data'!$F$28,0,10*ROW('Sanitation Data'!F159)))</f>
        <v/>
      </c>
      <c r="CV165" s="379" t="str">
        <f ca="1">+IF(OFFSET('Sanitation Data'!$F$29,0,10*ROW('Sanitation Data'!F159))="","",OFFSET('Sanitation Data'!$F$29,0,10*ROW('Sanitation Data'!F159)))</f>
        <v/>
      </c>
      <c r="CW165" s="379" t="str">
        <f ca="1">+IF(OFFSET('Sanitation Data'!$F$30,0,10*ROW('Sanitation Data'!F159))="","",OFFSET('Sanitation Data'!$F$30,0,10*ROW('Sanitation Data'!F159)))</f>
        <v/>
      </c>
      <c r="CX165" s="379" t="str">
        <f ca="1">+IF(OFFSET('Sanitation Data'!$F$31,0,10*ROW('Sanitation Data'!F159))="","",OFFSET('Sanitation Data'!$F$31,0,10*ROW('Sanitation Data'!F159)))</f>
        <v/>
      </c>
      <c r="CY165" s="379" t="str">
        <f ca="1">+IF(OFFSET('Sanitation Data'!$F$32,0,10*ROW('Sanitation Data'!F159))="","",OFFSET('Sanitation Data'!$F$32,0,10*ROW('Sanitation Data'!F159)))</f>
        <v/>
      </c>
      <c r="CZ165" s="379" t="str">
        <f ca="1">+IF(OFFSET('Sanitation Data'!$G$28,0,10*ROW('Sanitation Data'!G159))="","",OFFSET('Sanitation Data'!$G$28,0,10*ROW('Sanitation Data'!G159)))</f>
        <v/>
      </c>
      <c r="DA165" s="379" t="str">
        <f ca="1">+IF(OFFSET('Sanitation Data'!$G$29,0,10*ROW('Sanitation Data'!G159))="","",OFFSET('Sanitation Data'!$G$29,0,10*ROW('Sanitation Data'!G159)))</f>
        <v/>
      </c>
      <c r="DB165" s="379" t="str">
        <f ca="1">+IF(OFFSET('Sanitation Data'!$G$30,0,10*ROW('Sanitation Data'!G159))="","",OFFSET('Sanitation Data'!$G$30,0,10*ROW('Sanitation Data'!G159)))</f>
        <v/>
      </c>
      <c r="DC165" s="379" t="str">
        <f ca="1">+IF(OFFSET('Sanitation Data'!$G$31,0,10*ROW('Sanitation Data'!G159))="","",OFFSET('Sanitation Data'!$G$31,0,10*ROW('Sanitation Data'!G159)))</f>
        <v/>
      </c>
      <c r="DD165" s="379" t="str">
        <f ca="1">+IF(OFFSET('Sanitation Data'!$G$32,0,10*ROW('Sanitation Data'!G159))="","",OFFSET('Sanitation Data'!$G$32,0,10*ROW('Sanitation Data'!G159)))</f>
        <v/>
      </c>
      <c r="DE165" s="379" t="str">
        <f ca="1">+IF(OFFSET('Sanitation Data'!$H$28,0,10*ROW('Sanitation Data'!H159))="","",OFFSET('Sanitation Data'!$H$28,0,10*ROW('Sanitation Data'!H159)))</f>
        <v/>
      </c>
      <c r="DF165" s="379" t="str">
        <f ca="1">+IF(OFFSET('Sanitation Data'!$H$29,0,10*ROW('Sanitation Data'!H159))="","",OFFSET('Sanitation Data'!$H$29,0,10*ROW('Sanitation Data'!H159)))</f>
        <v/>
      </c>
      <c r="DG165" s="379" t="str">
        <f ca="1">+IF(OFFSET('Sanitation Data'!$H$30,0,10*ROW('Sanitation Data'!H159))="","",OFFSET('Sanitation Data'!$H$30,0,10*ROW('Sanitation Data'!H159)))</f>
        <v/>
      </c>
      <c r="DH165" s="379" t="str">
        <f ca="1">+IF(OFFSET('Sanitation Data'!$H$31,0,10*ROW('Sanitation Data'!H159))="","",OFFSET('Sanitation Data'!$H$31,0,10*ROW('Sanitation Data'!H159)))</f>
        <v/>
      </c>
      <c r="DI165" s="379" t="str">
        <f ca="1">+IF(OFFSET('Sanitation Data'!$H$32,0,10*ROW('Sanitation Data'!H159))="","",OFFSET('Sanitation Data'!$H$32,0,10*ROW('Sanitation Data'!H159)))</f>
        <v/>
      </c>
      <c r="DJ165" s="379" t="str">
        <f ca="1">+IF(OFFSET('Sanitation Data'!$I$28,0,10*ROW('Sanitation Data'!I159))="","",OFFSET('Sanitation Data'!$I$28,0,10*ROW('Sanitation Data'!I159)))</f>
        <v/>
      </c>
      <c r="DK165" s="379" t="str">
        <f ca="1">+IF(OFFSET('Sanitation Data'!$I$29,0,10*ROW('Sanitation Data'!I159))="","",OFFSET('Sanitation Data'!$I$29,0,10*ROW('Sanitation Data'!I159)))</f>
        <v/>
      </c>
      <c r="DL165" s="379" t="str">
        <f ca="1">+IF(OFFSET('Sanitation Data'!$I$30,0,10*ROW('Sanitation Data'!I159))="","",OFFSET('Sanitation Data'!$I$30,0,10*ROW('Sanitation Data'!I159)))</f>
        <v/>
      </c>
      <c r="DM165" s="379" t="str">
        <f ca="1">+IF(OFFSET('Sanitation Data'!$I$31,0,10*ROW('Sanitation Data'!I159))="","",OFFSET('Sanitation Data'!$I$31,0,10*ROW('Sanitation Data'!I159)))</f>
        <v/>
      </c>
      <c r="DN165" s="379" t="str">
        <f ca="1">+IF(OFFSET('Sanitation Data'!$I$32,0,10*ROW('Sanitation Data'!I159))="","",OFFSET('Sanitation Data'!$I$32,0,10*ROW('Sanitation Data'!I159)))</f>
        <v/>
      </c>
      <c r="DO165" s="379" t="str">
        <f ca="1">+IF(OFFSET('Hygiene Data'!$D$11,0,10*ROW('Hygiene Data'!D159))="","",OFFSET('Hygiene Data'!$D$11,0,10*ROW('Hygiene Data'!D159)))</f>
        <v/>
      </c>
      <c r="DP165" s="379" t="str">
        <f ca="1">+IF(OFFSET('Hygiene Data'!$D$12,0,10*ROW('Hygiene Data'!D159))="","",OFFSET('Hygiene Data'!$D$12,0,10*ROW('Hygiene Data'!D159)))</f>
        <v/>
      </c>
      <c r="DQ165" s="379" t="str">
        <f ca="1">+IF(OFFSET('Hygiene Data'!$D$13,0,10*ROW('Hygiene Data'!D159))="","",OFFSET('Hygiene Data'!$D$13,0,10*ROW('Hygiene Data'!D159)))</f>
        <v/>
      </c>
      <c r="DR165" s="379" t="str">
        <f ca="1">+IF(OFFSET('Hygiene Data'!$E$11,0,10*ROW('Hygiene Data'!E159))="","",OFFSET('Hygiene Data'!$E$11,0,10*ROW('Hygiene Data'!E159)))</f>
        <v/>
      </c>
      <c r="DS165" s="379" t="str">
        <f ca="1">+IF(OFFSET('Hygiene Data'!$E$12,0,10*ROW('Hygiene Data'!E159))="","",OFFSET('Hygiene Data'!$E$12,0,10*ROW('Hygiene Data'!E159)))</f>
        <v/>
      </c>
      <c r="DT165" s="379" t="str">
        <f ca="1">+IF(OFFSET('Hygiene Data'!$E$13,0,10*ROW('Hygiene Data'!E159))="","",OFFSET('Hygiene Data'!$E$13,0,10*ROW('Hygiene Data'!E159)))</f>
        <v/>
      </c>
      <c r="DU165" s="379" t="str">
        <f ca="1">+IF(OFFSET('Hygiene Data'!$F$11,0,10*ROW('Hygiene Data'!F159))="","",OFFSET('Hygiene Data'!$F$11,0,10*ROW('Hygiene Data'!F159)))</f>
        <v/>
      </c>
      <c r="DV165" s="379" t="str">
        <f ca="1">+IF(OFFSET('Hygiene Data'!$F$12,0,10*ROW('Hygiene Data'!F159))="","",OFFSET('Hygiene Data'!$F$12,0,10*ROW('Hygiene Data'!F159)))</f>
        <v/>
      </c>
      <c r="DW165" s="379" t="str">
        <f ca="1">+IF(OFFSET('Hygiene Data'!$F$13,0,10*ROW('Hygiene Data'!F159))="","",OFFSET('Hygiene Data'!$F$13,0,10*ROW('Hygiene Data'!F159)))</f>
        <v/>
      </c>
      <c r="DX165" s="379" t="str">
        <f ca="1">+IF(OFFSET('Hygiene Data'!$G$11,0,10*ROW('Hygiene Data'!G159))="","",OFFSET('Hygiene Data'!$G$11,0,10*ROW('Hygiene Data'!G159)))</f>
        <v/>
      </c>
      <c r="DY165" s="379" t="str">
        <f ca="1">+IF(OFFSET('Hygiene Data'!$G$12,0,10*ROW('Hygiene Data'!G159))="","",OFFSET('Hygiene Data'!$G$12,0,10*ROW('Hygiene Data'!G159)))</f>
        <v/>
      </c>
      <c r="DZ165" s="379" t="str">
        <f ca="1">+IF(OFFSET('Hygiene Data'!$G$13,0,10*ROW('Hygiene Data'!G159))="","",OFFSET('Hygiene Data'!$G$13,0,10*ROW('Hygiene Data'!G159)))</f>
        <v/>
      </c>
      <c r="EA165" s="379" t="str">
        <f ca="1">+IF(OFFSET('Hygiene Data'!$H$11,0,10*ROW('Hygiene Data'!H159))="","",OFFSET('Hygiene Data'!$H$11,0,10*ROW('Hygiene Data'!H159)))</f>
        <v/>
      </c>
      <c r="EB165" s="379" t="str">
        <f ca="1">+IF(OFFSET('Hygiene Data'!$H$12,0,10*ROW('Hygiene Data'!H159))="","",OFFSET('Hygiene Data'!$H$12,0,10*ROW('Hygiene Data'!H159)))</f>
        <v/>
      </c>
      <c r="EC165" s="379" t="str">
        <f ca="1">+IF(OFFSET('Hygiene Data'!$H$13,0,10*ROW('Hygiene Data'!H159))="","",OFFSET('Hygiene Data'!$H$13,0,10*ROW('Hygiene Data'!H159)))</f>
        <v/>
      </c>
      <c r="ED165" s="379" t="str">
        <f ca="1">+IF(OFFSET('Hygiene Data'!$I$11,0,10*ROW('Hygiene Data'!I159))="","",OFFSET('Hygiene Data'!$I$11,0,10*ROW('Hygiene Data'!I159)))</f>
        <v/>
      </c>
      <c r="EE165" s="379" t="str">
        <f ca="1">+IF(OFFSET('Hygiene Data'!$I$12,0,10*ROW('Hygiene Data'!I159))="","",OFFSET('Hygiene Data'!$I$12,0,10*ROW('Hygiene Data'!I159)))</f>
        <v/>
      </c>
      <c r="EF165" s="379" t="str">
        <f ca="1">+IF(OFFSET('Hygiene Data'!$I$13,0,10*ROW('Hygiene Data'!I159))="","",OFFSET('Hygiene Data'!$I$13,0,10*ROW('Hygiene Data'!I159)))</f>
        <v/>
      </c>
    </row>
    <row r="166" spans="1:136" x14ac:dyDescent="0.25">
      <c r="A166" s="488" t="str">
        <f ca="1">+IF(OFFSET('Water Data'!$B$2,0,10*ROW('Water Data'!E160))="","",OFFSET('Water Data'!$B$2,0,10*ROW('Water Data'!E160)))</f>
        <v/>
      </c>
      <c r="B166" s="48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5" t="str">
        <f t="shared" ca="1" si="2"/>
        <v/>
      </c>
      <c r="D166" s="51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9" t="str">
        <f ca="1">+IF(OFFSET('Water Data'!$D$27,0,10*ROW('Water Data'!D160))="","",OFFSET('Water Data'!$D$27,0,10*ROW('Water Data'!D160)))</f>
        <v/>
      </c>
      <c r="BT166" s="379" t="str">
        <f ca="1">+IF(OFFSET('Water Data'!$D$28,0,10*ROW('Water Data'!D160))="","",OFFSET('Water Data'!$D$28,0,10*ROW('Water Data'!D160)))</f>
        <v/>
      </c>
      <c r="BU166" s="379" t="str">
        <f ca="1">+IF(OFFSET('Water Data'!$D$29,0,10*ROW('Water Data'!D160))="","",OFFSET('Water Data'!$D$29,0,10*ROW('Water Data'!D160)))</f>
        <v/>
      </c>
      <c r="BV166" s="379" t="str">
        <f ca="1">+IF(OFFSET('Water Data'!$E$27,0,10*ROW('Water Data'!E160))="","",OFFSET('Water Data'!$E$27,0,10*ROW('Water Data'!E160)))</f>
        <v/>
      </c>
      <c r="BW166" s="379" t="str">
        <f ca="1">+IF(OFFSET('Water Data'!$E$28,0,10*ROW('Water Data'!E160))="","",OFFSET('Water Data'!$E$28,0,10*ROW('Water Data'!E160)))</f>
        <v/>
      </c>
      <c r="BX166" s="379" t="str">
        <f ca="1">+IF(OFFSET('Water Data'!$E$29,0,10*ROW('Water Data'!E160))="","",OFFSET('Water Data'!$E$29,0,10*ROW('Water Data'!E160)))</f>
        <v/>
      </c>
      <c r="BY166" s="379" t="str">
        <f ca="1">+IF(OFFSET('Water Data'!$F$27,0,10*ROW('Water Data'!F160))="","",OFFSET('Water Data'!$F$27,0,10*ROW('Water Data'!F160)))</f>
        <v/>
      </c>
      <c r="BZ166" s="379" t="str">
        <f ca="1">+IF(OFFSET('Water Data'!$F$28,0,10*ROW('Water Data'!F160))="","",OFFSET('Water Data'!$F$28,0,10*ROW('Water Data'!F160)))</f>
        <v/>
      </c>
      <c r="CA166" s="379" t="str">
        <f ca="1">+IF(OFFSET('Water Data'!$F$29,0,10*ROW('Water Data'!F160))="","",OFFSET('Water Data'!$F$29,0,10*ROW('Water Data'!F160)))</f>
        <v/>
      </c>
      <c r="CB166" s="379" t="str">
        <f ca="1">+IF(OFFSET('Water Data'!$G$27,0,10*ROW('Water Data'!G160))="","",OFFSET('Water Data'!$G$27,0,10*ROW('Water Data'!G160)))</f>
        <v/>
      </c>
      <c r="CC166" s="379" t="str">
        <f ca="1">+IF(OFFSET('Water Data'!$G$28,0,10*ROW('Water Data'!G160))="","",OFFSET('Water Data'!$G$28,0,10*ROW('Water Data'!G160)))</f>
        <v/>
      </c>
      <c r="CD166" s="379" t="str">
        <f ca="1">+IF(OFFSET('Water Data'!$G$29,0,10*ROW('Water Data'!G160))="","",OFFSET('Water Data'!$G$29,0,10*ROW('Water Data'!G160)))</f>
        <v/>
      </c>
      <c r="CE166" s="379" t="str">
        <f ca="1">+IF(OFFSET('Water Data'!$H$27,0,10*ROW('Water Data'!H160))="","",OFFSET('Water Data'!$H$27,0,10*ROW('Water Data'!H160)))</f>
        <v/>
      </c>
      <c r="CF166" s="379" t="str">
        <f ca="1">+IF(OFFSET('Water Data'!$H$28,0,10*ROW('Water Data'!H160))="","",OFFSET('Water Data'!$H$28,0,10*ROW('Water Data'!H160)))</f>
        <v/>
      </c>
      <c r="CG166" s="379" t="str">
        <f ca="1">+IF(OFFSET('Water Data'!$H$29,0,10*ROW('Water Data'!H160))="","",OFFSET('Water Data'!$H$29,0,10*ROW('Water Data'!H160)))</f>
        <v/>
      </c>
      <c r="CH166" s="379" t="str">
        <f ca="1">+IF(OFFSET('Water Data'!$I$27,0,10*ROW('Water Data'!I160))="","",OFFSET('Water Data'!$I$27,0,10*ROW('Water Data'!I160)))</f>
        <v/>
      </c>
      <c r="CI166" s="379" t="str">
        <f ca="1">+IF(OFFSET('Water Data'!$I$28,0,10*ROW('Water Data'!I160))="","",OFFSET('Water Data'!$I$28,0,10*ROW('Water Data'!I160)))</f>
        <v/>
      </c>
      <c r="CJ166" s="379" t="str">
        <f ca="1">+IF(OFFSET('Water Data'!$I$29,0,10*ROW('Water Data'!I160))="","",OFFSET('Water Data'!$I$29,0,10*ROW('Water Data'!I160)))</f>
        <v/>
      </c>
      <c r="CK166" s="379" t="str">
        <f ca="1">+IF(OFFSET('Sanitation Data'!$D$28,0,10*ROW('Sanitation Data'!D160))="","",OFFSET('Sanitation Data'!$D$28,0,10*ROW('Sanitation Data'!D160)))</f>
        <v/>
      </c>
      <c r="CL166" s="379" t="str">
        <f ca="1">+IF(OFFSET('Sanitation Data'!$D$29,0,10*ROW('Sanitation Data'!D160))="","",OFFSET('Sanitation Data'!$D$29,0,10*ROW('Sanitation Data'!D160)))</f>
        <v/>
      </c>
      <c r="CM166" s="379" t="str">
        <f ca="1">+IF(OFFSET('Sanitation Data'!$D$30,0,10*ROW('Sanitation Data'!D160))="","",OFFSET('Sanitation Data'!$D$30,0,10*ROW('Sanitation Data'!D160)))</f>
        <v/>
      </c>
      <c r="CN166" s="379" t="str">
        <f ca="1">+IF(OFFSET('Sanitation Data'!$D$31,0,10*ROW('Sanitation Data'!D160))="","",OFFSET('Sanitation Data'!$D$31,0,10*ROW('Sanitation Data'!D160)))</f>
        <v/>
      </c>
      <c r="CO166" s="379" t="str">
        <f ca="1">+IF(OFFSET('Sanitation Data'!$D$32,0,10*ROW('Sanitation Data'!D160))="","",OFFSET('Sanitation Data'!$D$32,0,10*ROW('Sanitation Data'!D160)))</f>
        <v/>
      </c>
      <c r="CP166" s="379" t="str">
        <f ca="1">+IF(OFFSET('Sanitation Data'!$E$28,0,10*ROW('Sanitation Data'!E160))="","",OFFSET('Sanitation Data'!$E$28,0,10*ROW('Sanitation Data'!E160)))</f>
        <v/>
      </c>
      <c r="CQ166" s="379" t="str">
        <f ca="1">+IF(OFFSET('Sanitation Data'!$E$29,0,10*ROW('Sanitation Data'!E160))="","",OFFSET('Sanitation Data'!$E$29,0,10*ROW('Sanitation Data'!E160)))</f>
        <v/>
      </c>
      <c r="CR166" s="379" t="str">
        <f ca="1">+IF(OFFSET('Sanitation Data'!$E$30,0,10*ROW('Sanitation Data'!E160))="","",OFFSET('Sanitation Data'!$E$30,0,10*ROW('Sanitation Data'!E160)))</f>
        <v/>
      </c>
      <c r="CS166" s="379" t="str">
        <f ca="1">+IF(OFFSET('Sanitation Data'!$E$31,0,10*ROW('Sanitation Data'!E160))="","",OFFSET('Sanitation Data'!$E$31,0,10*ROW('Sanitation Data'!E160)))</f>
        <v/>
      </c>
      <c r="CT166" s="379" t="str">
        <f ca="1">+IF(OFFSET('Sanitation Data'!$E$32,0,10*ROW('Sanitation Data'!E160))="","",OFFSET('Sanitation Data'!$E$32,0,10*ROW('Sanitation Data'!E160)))</f>
        <v/>
      </c>
      <c r="CU166" s="379" t="str">
        <f ca="1">+IF(OFFSET('Sanitation Data'!$F$28,0,10*ROW('Sanitation Data'!F160))="","",OFFSET('Sanitation Data'!$F$28,0,10*ROW('Sanitation Data'!F160)))</f>
        <v/>
      </c>
      <c r="CV166" s="379" t="str">
        <f ca="1">+IF(OFFSET('Sanitation Data'!$F$29,0,10*ROW('Sanitation Data'!F160))="","",OFFSET('Sanitation Data'!$F$29,0,10*ROW('Sanitation Data'!F160)))</f>
        <v/>
      </c>
      <c r="CW166" s="379" t="str">
        <f ca="1">+IF(OFFSET('Sanitation Data'!$F$30,0,10*ROW('Sanitation Data'!F160))="","",OFFSET('Sanitation Data'!$F$30,0,10*ROW('Sanitation Data'!F160)))</f>
        <v/>
      </c>
      <c r="CX166" s="379" t="str">
        <f ca="1">+IF(OFFSET('Sanitation Data'!$F$31,0,10*ROW('Sanitation Data'!F160))="","",OFFSET('Sanitation Data'!$F$31,0,10*ROW('Sanitation Data'!F160)))</f>
        <v/>
      </c>
      <c r="CY166" s="379" t="str">
        <f ca="1">+IF(OFFSET('Sanitation Data'!$F$32,0,10*ROW('Sanitation Data'!F160))="","",OFFSET('Sanitation Data'!$F$32,0,10*ROW('Sanitation Data'!F160)))</f>
        <v/>
      </c>
      <c r="CZ166" s="379" t="str">
        <f ca="1">+IF(OFFSET('Sanitation Data'!$G$28,0,10*ROW('Sanitation Data'!G160))="","",OFFSET('Sanitation Data'!$G$28,0,10*ROW('Sanitation Data'!G160)))</f>
        <v/>
      </c>
      <c r="DA166" s="379" t="str">
        <f ca="1">+IF(OFFSET('Sanitation Data'!$G$29,0,10*ROW('Sanitation Data'!G160))="","",OFFSET('Sanitation Data'!$G$29,0,10*ROW('Sanitation Data'!G160)))</f>
        <v/>
      </c>
      <c r="DB166" s="379" t="str">
        <f ca="1">+IF(OFFSET('Sanitation Data'!$G$30,0,10*ROW('Sanitation Data'!G160))="","",OFFSET('Sanitation Data'!$G$30,0,10*ROW('Sanitation Data'!G160)))</f>
        <v/>
      </c>
      <c r="DC166" s="379" t="str">
        <f ca="1">+IF(OFFSET('Sanitation Data'!$G$31,0,10*ROW('Sanitation Data'!G160))="","",OFFSET('Sanitation Data'!$G$31,0,10*ROW('Sanitation Data'!G160)))</f>
        <v/>
      </c>
      <c r="DD166" s="379" t="str">
        <f ca="1">+IF(OFFSET('Sanitation Data'!$G$32,0,10*ROW('Sanitation Data'!G160))="","",OFFSET('Sanitation Data'!$G$32,0,10*ROW('Sanitation Data'!G160)))</f>
        <v/>
      </c>
      <c r="DE166" s="379" t="str">
        <f ca="1">+IF(OFFSET('Sanitation Data'!$H$28,0,10*ROW('Sanitation Data'!H160))="","",OFFSET('Sanitation Data'!$H$28,0,10*ROW('Sanitation Data'!H160)))</f>
        <v/>
      </c>
      <c r="DF166" s="379" t="str">
        <f ca="1">+IF(OFFSET('Sanitation Data'!$H$29,0,10*ROW('Sanitation Data'!H160))="","",OFFSET('Sanitation Data'!$H$29,0,10*ROW('Sanitation Data'!H160)))</f>
        <v/>
      </c>
      <c r="DG166" s="379" t="str">
        <f ca="1">+IF(OFFSET('Sanitation Data'!$H$30,0,10*ROW('Sanitation Data'!H160))="","",OFFSET('Sanitation Data'!$H$30,0,10*ROW('Sanitation Data'!H160)))</f>
        <v/>
      </c>
      <c r="DH166" s="379" t="str">
        <f ca="1">+IF(OFFSET('Sanitation Data'!$H$31,0,10*ROW('Sanitation Data'!H160))="","",OFFSET('Sanitation Data'!$H$31,0,10*ROW('Sanitation Data'!H160)))</f>
        <v/>
      </c>
      <c r="DI166" s="379" t="str">
        <f ca="1">+IF(OFFSET('Sanitation Data'!$H$32,0,10*ROW('Sanitation Data'!H160))="","",OFFSET('Sanitation Data'!$H$32,0,10*ROW('Sanitation Data'!H160)))</f>
        <v/>
      </c>
      <c r="DJ166" s="379" t="str">
        <f ca="1">+IF(OFFSET('Sanitation Data'!$I$28,0,10*ROW('Sanitation Data'!I160))="","",OFFSET('Sanitation Data'!$I$28,0,10*ROW('Sanitation Data'!I160)))</f>
        <v/>
      </c>
      <c r="DK166" s="379" t="str">
        <f ca="1">+IF(OFFSET('Sanitation Data'!$I$29,0,10*ROW('Sanitation Data'!I160))="","",OFFSET('Sanitation Data'!$I$29,0,10*ROW('Sanitation Data'!I160)))</f>
        <v/>
      </c>
      <c r="DL166" s="379" t="str">
        <f ca="1">+IF(OFFSET('Sanitation Data'!$I$30,0,10*ROW('Sanitation Data'!I160))="","",OFFSET('Sanitation Data'!$I$30,0,10*ROW('Sanitation Data'!I160)))</f>
        <v/>
      </c>
      <c r="DM166" s="379" t="str">
        <f ca="1">+IF(OFFSET('Sanitation Data'!$I$31,0,10*ROW('Sanitation Data'!I160))="","",OFFSET('Sanitation Data'!$I$31,0,10*ROW('Sanitation Data'!I160)))</f>
        <v/>
      </c>
      <c r="DN166" s="379" t="str">
        <f ca="1">+IF(OFFSET('Sanitation Data'!$I$32,0,10*ROW('Sanitation Data'!I160))="","",OFFSET('Sanitation Data'!$I$32,0,10*ROW('Sanitation Data'!I160)))</f>
        <v/>
      </c>
      <c r="DO166" s="379" t="str">
        <f ca="1">+IF(OFFSET('Hygiene Data'!$D$11,0,10*ROW('Hygiene Data'!D160))="","",OFFSET('Hygiene Data'!$D$11,0,10*ROW('Hygiene Data'!D160)))</f>
        <v/>
      </c>
      <c r="DP166" s="379" t="str">
        <f ca="1">+IF(OFFSET('Hygiene Data'!$D$12,0,10*ROW('Hygiene Data'!D160))="","",OFFSET('Hygiene Data'!$D$12,0,10*ROW('Hygiene Data'!D160)))</f>
        <v/>
      </c>
      <c r="DQ166" s="379" t="str">
        <f ca="1">+IF(OFFSET('Hygiene Data'!$D$13,0,10*ROW('Hygiene Data'!D160))="","",OFFSET('Hygiene Data'!$D$13,0,10*ROW('Hygiene Data'!D160)))</f>
        <v/>
      </c>
      <c r="DR166" s="379" t="str">
        <f ca="1">+IF(OFFSET('Hygiene Data'!$E$11,0,10*ROW('Hygiene Data'!E160))="","",OFFSET('Hygiene Data'!$E$11,0,10*ROW('Hygiene Data'!E160)))</f>
        <v/>
      </c>
      <c r="DS166" s="379" t="str">
        <f ca="1">+IF(OFFSET('Hygiene Data'!$E$12,0,10*ROW('Hygiene Data'!E160))="","",OFFSET('Hygiene Data'!$E$12,0,10*ROW('Hygiene Data'!E160)))</f>
        <v/>
      </c>
      <c r="DT166" s="379" t="str">
        <f ca="1">+IF(OFFSET('Hygiene Data'!$E$13,0,10*ROW('Hygiene Data'!E160))="","",OFFSET('Hygiene Data'!$E$13,0,10*ROW('Hygiene Data'!E160)))</f>
        <v/>
      </c>
      <c r="DU166" s="379" t="str">
        <f ca="1">+IF(OFFSET('Hygiene Data'!$F$11,0,10*ROW('Hygiene Data'!F160))="","",OFFSET('Hygiene Data'!$F$11,0,10*ROW('Hygiene Data'!F160)))</f>
        <v/>
      </c>
      <c r="DV166" s="379" t="str">
        <f ca="1">+IF(OFFSET('Hygiene Data'!$F$12,0,10*ROW('Hygiene Data'!F160))="","",OFFSET('Hygiene Data'!$F$12,0,10*ROW('Hygiene Data'!F160)))</f>
        <v/>
      </c>
      <c r="DW166" s="379" t="str">
        <f ca="1">+IF(OFFSET('Hygiene Data'!$F$13,0,10*ROW('Hygiene Data'!F160))="","",OFFSET('Hygiene Data'!$F$13,0,10*ROW('Hygiene Data'!F160)))</f>
        <v/>
      </c>
      <c r="DX166" s="379" t="str">
        <f ca="1">+IF(OFFSET('Hygiene Data'!$G$11,0,10*ROW('Hygiene Data'!G160))="","",OFFSET('Hygiene Data'!$G$11,0,10*ROW('Hygiene Data'!G160)))</f>
        <v/>
      </c>
      <c r="DY166" s="379" t="str">
        <f ca="1">+IF(OFFSET('Hygiene Data'!$G$12,0,10*ROW('Hygiene Data'!G160))="","",OFFSET('Hygiene Data'!$G$12,0,10*ROW('Hygiene Data'!G160)))</f>
        <v/>
      </c>
      <c r="DZ166" s="379" t="str">
        <f ca="1">+IF(OFFSET('Hygiene Data'!$G$13,0,10*ROW('Hygiene Data'!G160))="","",OFFSET('Hygiene Data'!$G$13,0,10*ROW('Hygiene Data'!G160)))</f>
        <v/>
      </c>
      <c r="EA166" s="379" t="str">
        <f ca="1">+IF(OFFSET('Hygiene Data'!$H$11,0,10*ROW('Hygiene Data'!H160))="","",OFFSET('Hygiene Data'!$H$11,0,10*ROW('Hygiene Data'!H160)))</f>
        <v/>
      </c>
      <c r="EB166" s="379" t="str">
        <f ca="1">+IF(OFFSET('Hygiene Data'!$H$12,0,10*ROW('Hygiene Data'!H160))="","",OFFSET('Hygiene Data'!$H$12,0,10*ROW('Hygiene Data'!H160)))</f>
        <v/>
      </c>
      <c r="EC166" s="379" t="str">
        <f ca="1">+IF(OFFSET('Hygiene Data'!$H$13,0,10*ROW('Hygiene Data'!H160))="","",OFFSET('Hygiene Data'!$H$13,0,10*ROW('Hygiene Data'!H160)))</f>
        <v/>
      </c>
      <c r="ED166" s="379" t="str">
        <f ca="1">+IF(OFFSET('Hygiene Data'!$I$11,0,10*ROW('Hygiene Data'!I160))="","",OFFSET('Hygiene Data'!$I$11,0,10*ROW('Hygiene Data'!I160)))</f>
        <v/>
      </c>
      <c r="EE166" s="379" t="str">
        <f ca="1">+IF(OFFSET('Hygiene Data'!$I$12,0,10*ROW('Hygiene Data'!I160))="","",OFFSET('Hygiene Data'!$I$12,0,10*ROW('Hygiene Data'!I160)))</f>
        <v/>
      </c>
      <c r="EF166" s="379" t="str">
        <f ca="1">+IF(OFFSET('Hygiene Data'!$I$13,0,10*ROW('Hygiene Data'!I160))="","",OFFSET('Hygiene Data'!$I$13,0,10*ROW('Hygiene Data'!I160)))</f>
        <v/>
      </c>
    </row>
    <row r="167" spans="1:136" x14ac:dyDescent="0.25">
      <c r="A167" s="488" t="str">
        <f ca="1">+IF(OFFSET('Water Data'!$B$2,0,10*ROW('Water Data'!E161))="","",OFFSET('Water Data'!$B$2,0,10*ROW('Water Data'!E161)))</f>
        <v/>
      </c>
      <c r="B167" s="48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5" t="str">
        <f t="shared" ca="1" si="2"/>
        <v/>
      </c>
      <c r="D167" s="51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9" t="str">
        <f ca="1">+IF(OFFSET('Water Data'!$D$27,0,10*ROW('Water Data'!D161))="","",OFFSET('Water Data'!$D$27,0,10*ROW('Water Data'!D161)))</f>
        <v/>
      </c>
      <c r="BT167" s="379" t="str">
        <f ca="1">+IF(OFFSET('Water Data'!$D$28,0,10*ROW('Water Data'!D161))="","",OFFSET('Water Data'!$D$28,0,10*ROW('Water Data'!D161)))</f>
        <v/>
      </c>
      <c r="BU167" s="379" t="str">
        <f ca="1">+IF(OFFSET('Water Data'!$D$29,0,10*ROW('Water Data'!D161))="","",OFFSET('Water Data'!$D$29,0,10*ROW('Water Data'!D161)))</f>
        <v/>
      </c>
      <c r="BV167" s="379" t="str">
        <f ca="1">+IF(OFFSET('Water Data'!$E$27,0,10*ROW('Water Data'!E161))="","",OFFSET('Water Data'!$E$27,0,10*ROW('Water Data'!E161)))</f>
        <v/>
      </c>
      <c r="BW167" s="379" t="str">
        <f ca="1">+IF(OFFSET('Water Data'!$E$28,0,10*ROW('Water Data'!E161))="","",OFFSET('Water Data'!$E$28,0,10*ROW('Water Data'!E161)))</f>
        <v/>
      </c>
      <c r="BX167" s="379" t="str">
        <f ca="1">+IF(OFFSET('Water Data'!$E$29,0,10*ROW('Water Data'!E161))="","",OFFSET('Water Data'!$E$29,0,10*ROW('Water Data'!E161)))</f>
        <v/>
      </c>
      <c r="BY167" s="379" t="str">
        <f ca="1">+IF(OFFSET('Water Data'!$F$27,0,10*ROW('Water Data'!F161))="","",OFFSET('Water Data'!$F$27,0,10*ROW('Water Data'!F161)))</f>
        <v/>
      </c>
      <c r="BZ167" s="379" t="str">
        <f ca="1">+IF(OFFSET('Water Data'!$F$28,0,10*ROW('Water Data'!F161))="","",OFFSET('Water Data'!$F$28,0,10*ROW('Water Data'!F161)))</f>
        <v/>
      </c>
      <c r="CA167" s="379" t="str">
        <f ca="1">+IF(OFFSET('Water Data'!$F$29,0,10*ROW('Water Data'!F161))="","",OFFSET('Water Data'!$F$29,0,10*ROW('Water Data'!F161)))</f>
        <v/>
      </c>
      <c r="CB167" s="379" t="str">
        <f ca="1">+IF(OFFSET('Water Data'!$G$27,0,10*ROW('Water Data'!G161))="","",OFFSET('Water Data'!$G$27,0,10*ROW('Water Data'!G161)))</f>
        <v/>
      </c>
      <c r="CC167" s="379" t="str">
        <f ca="1">+IF(OFFSET('Water Data'!$G$28,0,10*ROW('Water Data'!G161))="","",OFFSET('Water Data'!$G$28,0,10*ROW('Water Data'!G161)))</f>
        <v/>
      </c>
      <c r="CD167" s="379" t="str">
        <f ca="1">+IF(OFFSET('Water Data'!$G$29,0,10*ROW('Water Data'!G161))="","",OFFSET('Water Data'!$G$29,0,10*ROW('Water Data'!G161)))</f>
        <v/>
      </c>
      <c r="CE167" s="379" t="str">
        <f ca="1">+IF(OFFSET('Water Data'!$H$27,0,10*ROW('Water Data'!H161))="","",OFFSET('Water Data'!$H$27,0,10*ROW('Water Data'!H161)))</f>
        <v/>
      </c>
      <c r="CF167" s="379" t="str">
        <f ca="1">+IF(OFFSET('Water Data'!$H$28,0,10*ROW('Water Data'!H161))="","",OFFSET('Water Data'!$H$28,0,10*ROW('Water Data'!H161)))</f>
        <v/>
      </c>
      <c r="CG167" s="379" t="str">
        <f ca="1">+IF(OFFSET('Water Data'!$H$29,0,10*ROW('Water Data'!H161))="","",OFFSET('Water Data'!$H$29,0,10*ROW('Water Data'!H161)))</f>
        <v/>
      </c>
      <c r="CH167" s="379" t="str">
        <f ca="1">+IF(OFFSET('Water Data'!$I$27,0,10*ROW('Water Data'!I161))="","",OFFSET('Water Data'!$I$27,0,10*ROW('Water Data'!I161)))</f>
        <v/>
      </c>
      <c r="CI167" s="379" t="str">
        <f ca="1">+IF(OFFSET('Water Data'!$I$28,0,10*ROW('Water Data'!I161))="","",OFFSET('Water Data'!$I$28,0,10*ROW('Water Data'!I161)))</f>
        <v/>
      </c>
      <c r="CJ167" s="379" t="str">
        <f ca="1">+IF(OFFSET('Water Data'!$I$29,0,10*ROW('Water Data'!I161))="","",OFFSET('Water Data'!$I$29,0,10*ROW('Water Data'!I161)))</f>
        <v/>
      </c>
      <c r="CK167" s="379" t="str">
        <f ca="1">+IF(OFFSET('Sanitation Data'!$D$28,0,10*ROW('Sanitation Data'!D161))="","",OFFSET('Sanitation Data'!$D$28,0,10*ROW('Sanitation Data'!D161)))</f>
        <v/>
      </c>
      <c r="CL167" s="379" t="str">
        <f ca="1">+IF(OFFSET('Sanitation Data'!$D$29,0,10*ROW('Sanitation Data'!D161))="","",OFFSET('Sanitation Data'!$D$29,0,10*ROW('Sanitation Data'!D161)))</f>
        <v/>
      </c>
      <c r="CM167" s="379" t="str">
        <f ca="1">+IF(OFFSET('Sanitation Data'!$D$30,0,10*ROW('Sanitation Data'!D161))="","",OFFSET('Sanitation Data'!$D$30,0,10*ROW('Sanitation Data'!D161)))</f>
        <v/>
      </c>
      <c r="CN167" s="379" t="str">
        <f ca="1">+IF(OFFSET('Sanitation Data'!$D$31,0,10*ROW('Sanitation Data'!D161))="","",OFFSET('Sanitation Data'!$D$31,0,10*ROW('Sanitation Data'!D161)))</f>
        <v/>
      </c>
      <c r="CO167" s="379" t="str">
        <f ca="1">+IF(OFFSET('Sanitation Data'!$D$32,0,10*ROW('Sanitation Data'!D161))="","",OFFSET('Sanitation Data'!$D$32,0,10*ROW('Sanitation Data'!D161)))</f>
        <v/>
      </c>
      <c r="CP167" s="379" t="str">
        <f ca="1">+IF(OFFSET('Sanitation Data'!$E$28,0,10*ROW('Sanitation Data'!E161))="","",OFFSET('Sanitation Data'!$E$28,0,10*ROW('Sanitation Data'!E161)))</f>
        <v/>
      </c>
      <c r="CQ167" s="379" t="str">
        <f ca="1">+IF(OFFSET('Sanitation Data'!$E$29,0,10*ROW('Sanitation Data'!E161))="","",OFFSET('Sanitation Data'!$E$29,0,10*ROW('Sanitation Data'!E161)))</f>
        <v/>
      </c>
      <c r="CR167" s="379" t="str">
        <f ca="1">+IF(OFFSET('Sanitation Data'!$E$30,0,10*ROW('Sanitation Data'!E161))="","",OFFSET('Sanitation Data'!$E$30,0,10*ROW('Sanitation Data'!E161)))</f>
        <v/>
      </c>
      <c r="CS167" s="379" t="str">
        <f ca="1">+IF(OFFSET('Sanitation Data'!$E$31,0,10*ROW('Sanitation Data'!E161))="","",OFFSET('Sanitation Data'!$E$31,0,10*ROW('Sanitation Data'!E161)))</f>
        <v/>
      </c>
      <c r="CT167" s="379" t="str">
        <f ca="1">+IF(OFFSET('Sanitation Data'!$E$32,0,10*ROW('Sanitation Data'!E161))="","",OFFSET('Sanitation Data'!$E$32,0,10*ROW('Sanitation Data'!E161)))</f>
        <v/>
      </c>
      <c r="CU167" s="379" t="str">
        <f ca="1">+IF(OFFSET('Sanitation Data'!$F$28,0,10*ROW('Sanitation Data'!F161))="","",OFFSET('Sanitation Data'!$F$28,0,10*ROW('Sanitation Data'!F161)))</f>
        <v/>
      </c>
      <c r="CV167" s="379" t="str">
        <f ca="1">+IF(OFFSET('Sanitation Data'!$F$29,0,10*ROW('Sanitation Data'!F161))="","",OFFSET('Sanitation Data'!$F$29,0,10*ROW('Sanitation Data'!F161)))</f>
        <v/>
      </c>
      <c r="CW167" s="379" t="str">
        <f ca="1">+IF(OFFSET('Sanitation Data'!$F$30,0,10*ROW('Sanitation Data'!F161))="","",OFFSET('Sanitation Data'!$F$30,0,10*ROW('Sanitation Data'!F161)))</f>
        <v/>
      </c>
      <c r="CX167" s="379" t="str">
        <f ca="1">+IF(OFFSET('Sanitation Data'!$F$31,0,10*ROW('Sanitation Data'!F161))="","",OFFSET('Sanitation Data'!$F$31,0,10*ROW('Sanitation Data'!F161)))</f>
        <v/>
      </c>
      <c r="CY167" s="379" t="str">
        <f ca="1">+IF(OFFSET('Sanitation Data'!$F$32,0,10*ROW('Sanitation Data'!F161))="","",OFFSET('Sanitation Data'!$F$32,0,10*ROW('Sanitation Data'!F161)))</f>
        <v/>
      </c>
      <c r="CZ167" s="379" t="str">
        <f ca="1">+IF(OFFSET('Sanitation Data'!$G$28,0,10*ROW('Sanitation Data'!G161))="","",OFFSET('Sanitation Data'!$G$28,0,10*ROW('Sanitation Data'!G161)))</f>
        <v/>
      </c>
      <c r="DA167" s="379" t="str">
        <f ca="1">+IF(OFFSET('Sanitation Data'!$G$29,0,10*ROW('Sanitation Data'!G161))="","",OFFSET('Sanitation Data'!$G$29,0,10*ROW('Sanitation Data'!G161)))</f>
        <v/>
      </c>
      <c r="DB167" s="379" t="str">
        <f ca="1">+IF(OFFSET('Sanitation Data'!$G$30,0,10*ROW('Sanitation Data'!G161))="","",OFFSET('Sanitation Data'!$G$30,0,10*ROW('Sanitation Data'!G161)))</f>
        <v/>
      </c>
      <c r="DC167" s="379" t="str">
        <f ca="1">+IF(OFFSET('Sanitation Data'!$G$31,0,10*ROW('Sanitation Data'!G161))="","",OFFSET('Sanitation Data'!$G$31,0,10*ROW('Sanitation Data'!G161)))</f>
        <v/>
      </c>
      <c r="DD167" s="379" t="str">
        <f ca="1">+IF(OFFSET('Sanitation Data'!$G$32,0,10*ROW('Sanitation Data'!G161))="","",OFFSET('Sanitation Data'!$G$32,0,10*ROW('Sanitation Data'!G161)))</f>
        <v/>
      </c>
      <c r="DE167" s="379" t="str">
        <f ca="1">+IF(OFFSET('Sanitation Data'!$H$28,0,10*ROW('Sanitation Data'!H161))="","",OFFSET('Sanitation Data'!$H$28,0,10*ROW('Sanitation Data'!H161)))</f>
        <v/>
      </c>
      <c r="DF167" s="379" t="str">
        <f ca="1">+IF(OFFSET('Sanitation Data'!$H$29,0,10*ROW('Sanitation Data'!H161))="","",OFFSET('Sanitation Data'!$H$29,0,10*ROW('Sanitation Data'!H161)))</f>
        <v/>
      </c>
      <c r="DG167" s="379" t="str">
        <f ca="1">+IF(OFFSET('Sanitation Data'!$H$30,0,10*ROW('Sanitation Data'!H161))="","",OFFSET('Sanitation Data'!$H$30,0,10*ROW('Sanitation Data'!H161)))</f>
        <v/>
      </c>
      <c r="DH167" s="379" t="str">
        <f ca="1">+IF(OFFSET('Sanitation Data'!$H$31,0,10*ROW('Sanitation Data'!H161))="","",OFFSET('Sanitation Data'!$H$31,0,10*ROW('Sanitation Data'!H161)))</f>
        <v/>
      </c>
      <c r="DI167" s="379" t="str">
        <f ca="1">+IF(OFFSET('Sanitation Data'!$H$32,0,10*ROW('Sanitation Data'!H161))="","",OFFSET('Sanitation Data'!$H$32,0,10*ROW('Sanitation Data'!H161)))</f>
        <v/>
      </c>
      <c r="DJ167" s="379" t="str">
        <f ca="1">+IF(OFFSET('Sanitation Data'!$I$28,0,10*ROW('Sanitation Data'!I161))="","",OFFSET('Sanitation Data'!$I$28,0,10*ROW('Sanitation Data'!I161)))</f>
        <v/>
      </c>
      <c r="DK167" s="379" t="str">
        <f ca="1">+IF(OFFSET('Sanitation Data'!$I$29,0,10*ROW('Sanitation Data'!I161))="","",OFFSET('Sanitation Data'!$I$29,0,10*ROW('Sanitation Data'!I161)))</f>
        <v/>
      </c>
      <c r="DL167" s="379" t="str">
        <f ca="1">+IF(OFFSET('Sanitation Data'!$I$30,0,10*ROW('Sanitation Data'!I161))="","",OFFSET('Sanitation Data'!$I$30,0,10*ROW('Sanitation Data'!I161)))</f>
        <v/>
      </c>
      <c r="DM167" s="379" t="str">
        <f ca="1">+IF(OFFSET('Sanitation Data'!$I$31,0,10*ROW('Sanitation Data'!I161))="","",OFFSET('Sanitation Data'!$I$31,0,10*ROW('Sanitation Data'!I161)))</f>
        <v/>
      </c>
      <c r="DN167" s="379" t="str">
        <f ca="1">+IF(OFFSET('Sanitation Data'!$I$32,0,10*ROW('Sanitation Data'!I161))="","",OFFSET('Sanitation Data'!$I$32,0,10*ROW('Sanitation Data'!I161)))</f>
        <v/>
      </c>
      <c r="DO167" s="379" t="str">
        <f ca="1">+IF(OFFSET('Hygiene Data'!$D$11,0,10*ROW('Hygiene Data'!D161))="","",OFFSET('Hygiene Data'!$D$11,0,10*ROW('Hygiene Data'!D161)))</f>
        <v/>
      </c>
      <c r="DP167" s="379" t="str">
        <f ca="1">+IF(OFFSET('Hygiene Data'!$D$12,0,10*ROW('Hygiene Data'!D161))="","",OFFSET('Hygiene Data'!$D$12,0,10*ROW('Hygiene Data'!D161)))</f>
        <v/>
      </c>
      <c r="DQ167" s="379" t="str">
        <f ca="1">+IF(OFFSET('Hygiene Data'!$D$13,0,10*ROW('Hygiene Data'!D161))="","",OFFSET('Hygiene Data'!$D$13,0,10*ROW('Hygiene Data'!D161)))</f>
        <v/>
      </c>
      <c r="DR167" s="379" t="str">
        <f ca="1">+IF(OFFSET('Hygiene Data'!$E$11,0,10*ROW('Hygiene Data'!E161))="","",OFFSET('Hygiene Data'!$E$11,0,10*ROW('Hygiene Data'!E161)))</f>
        <v/>
      </c>
      <c r="DS167" s="379" t="str">
        <f ca="1">+IF(OFFSET('Hygiene Data'!$E$12,0,10*ROW('Hygiene Data'!E161))="","",OFFSET('Hygiene Data'!$E$12,0,10*ROW('Hygiene Data'!E161)))</f>
        <v/>
      </c>
      <c r="DT167" s="379" t="str">
        <f ca="1">+IF(OFFSET('Hygiene Data'!$E$13,0,10*ROW('Hygiene Data'!E161))="","",OFFSET('Hygiene Data'!$E$13,0,10*ROW('Hygiene Data'!E161)))</f>
        <v/>
      </c>
      <c r="DU167" s="379" t="str">
        <f ca="1">+IF(OFFSET('Hygiene Data'!$F$11,0,10*ROW('Hygiene Data'!F161))="","",OFFSET('Hygiene Data'!$F$11,0,10*ROW('Hygiene Data'!F161)))</f>
        <v/>
      </c>
      <c r="DV167" s="379" t="str">
        <f ca="1">+IF(OFFSET('Hygiene Data'!$F$12,0,10*ROW('Hygiene Data'!F161))="","",OFFSET('Hygiene Data'!$F$12,0,10*ROW('Hygiene Data'!F161)))</f>
        <v/>
      </c>
      <c r="DW167" s="379" t="str">
        <f ca="1">+IF(OFFSET('Hygiene Data'!$F$13,0,10*ROW('Hygiene Data'!F161))="","",OFFSET('Hygiene Data'!$F$13,0,10*ROW('Hygiene Data'!F161)))</f>
        <v/>
      </c>
      <c r="DX167" s="379" t="str">
        <f ca="1">+IF(OFFSET('Hygiene Data'!$G$11,0,10*ROW('Hygiene Data'!G161))="","",OFFSET('Hygiene Data'!$G$11,0,10*ROW('Hygiene Data'!G161)))</f>
        <v/>
      </c>
      <c r="DY167" s="379" t="str">
        <f ca="1">+IF(OFFSET('Hygiene Data'!$G$12,0,10*ROW('Hygiene Data'!G161))="","",OFFSET('Hygiene Data'!$G$12,0,10*ROW('Hygiene Data'!G161)))</f>
        <v/>
      </c>
      <c r="DZ167" s="379" t="str">
        <f ca="1">+IF(OFFSET('Hygiene Data'!$G$13,0,10*ROW('Hygiene Data'!G161))="","",OFFSET('Hygiene Data'!$G$13,0,10*ROW('Hygiene Data'!G161)))</f>
        <v/>
      </c>
      <c r="EA167" s="379" t="str">
        <f ca="1">+IF(OFFSET('Hygiene Data'!$H$11,0,10*ROW('Hygiene Data'!H161))="","",OFFSET('Hygiene Data'!$H$11,0,10*ROW('Hygiene Data'!H161)))</f>
        <v/>
      </c>
      <c r="EB167" s="379" t="str">
        <f ca="1">+IF(OFFSET('Hygiene Data'!$H$12,0,10*ROW('Hygiene Data'!H161))="","",OFFSET('Hygiene Data'!$H$12,0,10*ROW('Hygiene Data'!H161)))</f>
        <v/>
      </c>
      <c r="EC167" s="379" t="str">
        <f ca="1">+IF(OFFSET('Hygiene Data'!$H$13,0,10*ROW('Hygiene Data'!H161))="","",OFFSET('Hygiene Data'!$H$13,0,10*ROW('Hygiene Data'!H161)))</f>
        <v/>
      </c>
      <c r="ED167" s="379" t="str">
        <f ca="1">+IF(OFFSET('Hygiene Data'!$I$11,0,10*ROW('Hygiene Data'!I161))="","",OFFSET('Hygiene Data'!$I$11,0,10*ROW('Hygiene Data'!I161)))</f>
        <v/>
      </c>
      <c r="EE167" s="379" t="str">
        <f ca="1">+IF(OFFSET('Hygiene Data'!$I$12,0,10*ROW('Hygiene Data'!I161))="","",OFFSET('Hygiene Data'!$I$12,0,10*ROW('Hygiene Data'!I161)))</f>
        <v/>
      </c>
      <c r="EF167" s="379" t="str">
        <f ca="1">+IF(OFFSET('Hygiene Data'!$I$13,0,10*ROW('Hygiene Data'!I161))="","",OFFSET('Hygiene Data'!$I$13,0,10*ROW('Hygiene Data'!I161)))</f>
        <v/>
      </c>
    </row>
    <row r="168" spans="1:136" x14ac:dyDescent="0.25">
      <c r="A168" s="488" t="str">
        <f ca="1">+IF(OFFSET('Water Data'!$B$2,0,10*ROW('Water Data'!E162))="","",OFFSET('Water Data'!$B$2,0,10*ROW('Water Data'!E162)))</f>
        <v/>
      </c>
      <c r="B168" s="48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5" t="str">
        <f t="shared" ca="1" si="2"/>
        <v/>
      </c>
      <c r="D168" s="51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9" t="str">
        <f ca="1">+IF(OFFSET('Water Data'!$D$27,0,10*ROW('Water Data'!D162))="","",OFFSET('Water Data'!$D$27,0,10*ROW('Water Data'!D162)))</f>
        <v/>
      </c>
      <c r="BT168" s="379" t="str">
        <f ca="1">+IF(OFFSET('Water Data'!$D$28,0,10*ROW('Water Data'!D162))="","",OFFSET('Water Data'!$D$28,0,10*ROW('Water Data'!D162)))</f>
        <v/>
      </c>
      <c r="BU168" s="379" t="str">
        <f ca="1">+IF(OFFSET('Water Data'!$D$29,0,10*ROW('Water Data'!D162))="","",OFFSET('Water Data'!$D$29,0,10*ROW('Water Data'!D162)))</f>
        <v/>
      </c>
      <c r="BV168" s="379" t="str">
        <f ca="1">+IF(OFFSET('Water Data'!$E$27,0,10*ROW('Water Data'!E162))="","",OFFSET('Water Data'!$E$27,0,10*ROW('Water Data'!E162)))</f>
        <v/>
      </c>
      <c r="BW168" s="379" t="str">
        <f ca="1">+IF(OFFSET('Water Data'!$E$28,0,10*ROW('Water Data'!E162))="","",OFFSET('Water Data'!$E$28,0,10*ROW('Water Data'!E162)))</f>
        <v/>
      </c>
      <c r="BX168" s="379" t="str">
        <f ca="1">+IF(OFFSET('Water Data'!$E$29,0,10*ROW('Water Data'!E162))="","",OFFSET('Water Data'!$E$29,0,10*ROW('Water Data'!E162)))</f>
        <v/>
      </c>
      <c r="BY168" s="379" t="str">
        <f ca="1">+IF(OFFSET('Water Data'!$F$27,0,10*ROW('Water Data'!F162))="","",OFFSET('Water Data'!$F$27,0,10*ROW('Water Data'!F162)))</f>
        <v/>
      </c>
      <c r="BZ168" s="379" t="str">
        <f ca="1">+IF(OFFSET('Water Data'!$F$28,0,10*ROW('Water Data'!F162))="","",OFFSET('Water Data'!$F$28,0,10*ROW('Water Data'!F162)))</f>
        <v/>
      </c>
      <c r="CA168" s="379" t="str">
        <f ca="1">+IF(OFFSET('Water Data'!$F$29,0,10*ROW('Water Data'!F162))="","",OFFSET('Water Data'!$F$29,0,10*ROW('Water Data'!F162)))</f>
        <v/>
      </c>
      <c r="CB168" s="379" t="str">
        <f ca="1">+IF(OFFSET('Water Data'!$G$27,0,10*ROW('Water Data'!G162))="","",OFFSET('Water Data'!$G$27,0,10*ROW('Water Data'!G162)))</f>
        <v/>
      </c>
      <c r="CC168" s="379" t="str">
        <f ca="1">+IF(OFFSET('Water Data'!$G$28,0,10*ROW('Water Data'!G162))="","",OFFSET('Water Data'!$G$28,0,10*ROW('Water Data'!G162)))</f>
        <v/>
      </c>
      <c r="CD168" s="379" t="str">
        <f ca="1">+IF(OFFSET('Water Data'!$G$29,0,10*ROW('Water Data'!G162))="","",OFFSET('Water Data'!$G$29,0,10*ROW('Water Data'!G162)))</f>
        <v/>
      </c>
      <c r="CE168" s="379" t="str">
        <f ca="1">+IF(OFFSET('Water Data'!$H$27,0,10*ROW('Water Data'!H162))="","",OFFSET('Water Data'!$H$27,0,10*ROW('Water Data'!H162)))</f>
        <v/>
      </c>
      <c r="CF168" s="379" t="str">
        <f ca="1">+IF(OFFSET('Water Data'!$H$28,0,10*ROW('Water Data'!H162))="","",OFFSET('Water Data'!$H$28,0,10*ROW('Water Data'!H162)))</f>
        <v/>
      </c>
      <c r="CG168" s="379" t="str">
        <f ca="1">+IF(OFFSET('Water Data'!$H$29,0,10*ROW('Water Data'!H162))="","",OFFSET('Water Data'!$H$29,0,10*ROW('Water Data'!H162)))</f>
        <v/>
      </c>
      <c r="CH168" s="379" t="str">
        <f ca="1">+IF(OFFSET('Water Data'!$I$27,0,10*ROW('Water Data'!I162))="","",OFFSET('Water Data'!$I$27,0,10*ROW('Water Data'!I162)))</f>
        <v/>
      </c>
      <c r="CI168" s="379" t="str">
        <f ca="1">+IF(OFFSET('Water Data'!$I$28,0,10*ROW('Water Data'!I162))="","",OFFSET('Water Data'!$I$28,0,10*ROW('Water Data'!I162)))</f>
        <v/>
      </c>
      <c r="CJ168" s="379" t="str">
        <f ca="1">+IF(OFFSET('Water Data'!$I$29,0,10*ROW('Water Data'!I162))="","",OFFSET('Water Data'!$I$29,0,10*ROW('Water Data'!I162)))</f>
        <v/>
      </c>
      <c r="CK168" s="379" t="str">
        <f ca="1">+IF(OFFSET('Sanitation Data'!$D$28,0,10*ROW('Sanitation Data'!D162))="","",OFFSET('Sanitation Data'!$D$28,0,10*ROW('Sanitation Data'!D162)))</f>
        <v/>
      </c>
      <c r="CL168" s="379" t="str">
        <f ca="1">+IF(OFFSET('Sanitation Data'!$D$29,0,10*ROW('Sanitation Data'!D162))="","",OFFSET('Sanitation Data'!$D$29,0,10*ROW('Sanitation Data'!D162)))</f>
        <v/>
      </c>
      <c r="CM168" s="379" t="str">
        <f ca="1">+IF(OFFSET('Sanitation Data'!$D$30,0,10*ROW('Sanitation Data'!D162))="","",OFFSET('Sanitation Data'!$D$30,0,10*ROW('Sanitation Data'!D162)))</f>
        <v/>
      </c>
      <c r="CN168" s="379" t="str">
        <f ca="1">+IF(OFFSET('Sanitation Data'!$D$31,0,10*ROW('Sanitation Data'!D162))="","",OFFSET('Sanitation Data'!$D$31,0,10*ROW('Sanitation Data'!D162)))</f>
        <v/>
      </c>
      <c r="CO168" s="379" t="str">
        <f ca="1">+IF(OFFSET('Sanitation Data'!$D$32,0,10*ROW('Sanitation Data'!D162))="","",OFFSET('Sanitation Data'!$D$32,0,10*ROW('Sanitation Data'!D162)))</f>
        <v/>
      </c>
      <c r="CP168" s="379" t="str">
        <f ca="1">+IF(OFFSET('Sanitation Data'!$E$28,0,10*ROW('Sanitation Data'!E162))="","",OFFSET('Sanitation Data'!$E$28,0,10*ROW('Sanitation Data'!E162)))</f>
        <v/>
      </c>
      <c r="CQ168" s="379" t="str">
        <f ca="1">+IF(OFFSET('Sanitation Data'!$E$29,0,10*ROW('Sanitation Data'!E162))="","",OFFSET('Sanitation Data'!$E$29,0,10*ROW('Sanitation Data'!E162)))</f>
        <v/>
      </c>
      <c r="CR168" s="379" t="str">
        <f ca="1">+IF(OFFSET('Sanitation Data'!$E$30,0,10*ROW('Sanitation Data'!E162))="","",OFFSET('Sanitation Data'!$E$30,0,10*ROW('Sanitation Data'!E162)))</f>
        <v/>
      </c>
      <c r="CS168" s="379" t="str">
        <f ca="1">+IF(OFFSET('Sanitation Data'!$E$31,0,10*ROW('Sanitation Data'!E162))="","",OFFSET('Sanitation Data'!$E$31,0,10*ROW('Sanitation Data'!E162)))</f>
        <v/>
      </c>
      <c r="CT168" s="379" t="str">
        <f ca="1">+IF(OFFSET('Sanitation Data'!$E$32,0,10*ROW('Sanitation Data'!E162))="","",OFFSET('Sanitation Data'!$E$32,0,10*ROW('Sanitation Data'!E162)))</f>
        <v/>
      </c>
      <c r="CU168" s="379" t="str">
        <f ca="1">+IF(OFFSET('Sanitation Data'!$F$28,0,10*ROW('Sanitation Data'!F162))="","",OFFSET('Sanitation Data'!$F$28,0,10*ROW('Sanitation Data'!F162)))</f>
        <v/>
      </c>
      <c r="CV168" s="379" t="str">
        <f ca="1">+IF(OFFSET('Sanitation Data'!$F$29,0,10*ROW('Sanitation Data'!F162))="","",OFFSET('Sanitation Data'!$F$29,0,10*ROW('Sanitation Data'!F162)))</f>
        <v/>
      </c>
      <c r="CW168" s="379" t="str">
        <f ca="1">+IF(OFFSET('Sanitation Data'!$F$30,0,10*ROW('Sanitation Data'!F162))="","",OFFSET('Sanitation Data'!$F$30,0,10*ROW('Sanitation Data'!F162)))</f>
        <v/>
      </c>
      <c r="CX168" s="379" t="str">
        <f ca="1">+IF(OFFSET('Sanitation Data'!$F$31,0,10*ROW('Sanitation Data'!F162))="","",OFFSET('Sanitation Data'!$F$31,0,10*ROW('Sanitation Data'!F162)))</f>
        <v/>
      </c>
      <c r="CY168" s="379" t="str">
        <f ca="1">+IF(OFFSET('Sanitation Data'!$F$32,0,10*ROW('Sanitation Data'!F162))="","",OFFSET('Sanitation Data'!$F$32,0,10*ROW('Sanitation Data'!F162)))</f>
        <v/>
      </c>
      <c r="CZ168" s="379" t="str">
        <f ca="1">+IF(OFFSET('Sanitation Data'!$G$28,0,10*ROW('Sanitation Data'!G162))="","",OFFSET('Sanitation Data'!$G$28,0,10*ROW('Sanitation Data'!G162)))</f>
        <v/>
      </c>
      <c r="DA168" s="379" t="str">
        <f ca="1">+IF(OFFSET('Sanitation Data'!$G$29,0,10*ROW('Sanitation Data'!G162))="","",OFFSET('Sanitation Data'!$G$29,0,10*ROW('Sanitation Data'!G162)))</f>
        <v/>
      </c>
      <c r="DB168" s="379" t="str">
        <f ca="1">+IF(OFFSET('Sanitation Data'!$G$30,0,10*ROW('Sanitation Data'!G162))="","",OFFSET('Sanitation Data'!$G$30,0,10*ROW('Sanitation Data'!G162)))</f>
        <v/>
      </c>
      <c r="DC168" s="379" t="str">
        <f ca="1">+IF(OFFSET('Sanitation Data'!$G$31,0,10*ROW('Sanitation Data'!G162))="","",OFFSET('Sanitation Data'!$G$31,0,10*ROW('Sanitation Data'!G162)))</f>
        <v/>
      </c>
      <c r="DD168" s="379" t="str">
        <f ca="1">+IF(OFFSET('Sanitation Data'!$G$32,0,10*ROW('Sanitation Data'!G162))="","",OFFSET('Sanitation Data'!$G$32,0,10*ROW('Sanitation Data'!G162)))</f>
        <v/>
      </c>
      <c r="DE168" s="379" t="str">
        <f ca="1">+IF(OFFSET('Sanitation Data'!$H$28,0,10*ROW('Sanitation Data'!H162))="","",OFFSET('Sanitation Data'!$H$28,0,10*ROW('Sanitation Data'!H162)))</f>
        <v/>
      </c>
      <c r="DF168" s="379" t="str">
        <f ca="1">+IF(OFFSET('Sanitation Data'!$H$29,0,10*ROW('Sanitation Data'!H162))="","",OFFSET('Sanitation Data'!$H$29,0,10*ROW('Sanitation Data'!H162)))</f>
        <v/>
      </c>
      <c r="DG168" s="379" t="str">
        <f ca="1">+IF(OFFSET('Sanitation Data'!$H$30,0,10*ROW('Sanitation Data'!H162))="","",OFFSET('Sanitation Data'!$H$30,0,10*ROW('Sanitation Data'!H162)))</f>
        <v/>
      </c>
      <c r="DH168" s="379" t="str">
        <f ca="1">+IF(OFFSET('Sanitation Data'!$H$31,0,10*ROW('Sanitation Data'!H162))="","",OFFSET('Sanitation Data'!$H$31,0,10*ROW('Sanitation Data'!H162)))</f>
        <v/>
      </c>
      <c r="DI168" s="379" t="str">
        <f ca="1">+IF(OFFSET('Sanitation Data'!$H$32,0,10*ROW('Sanitation Data'!H162))="","",OFFSET('Sanitation Data'!$H$32,0,10*ROW('Sanitation Data'!H162)))</f>
        <v/>
      </c>
      <c r="DJ168" s="379" t="str">
        <f ca="1">+IF(OFFSET('Sanitation Data'!$I$28,0,10*ROW('Sanitation Data'!I162))="","",OFFSET('Sanitation Data'!$I$28,0,10*ROW('Sanitation Data'!I162)))</f>
        <v/>
      </c>
      <c r="DK168" s="379" t="str">
        <f ca="1">+IF(OFFSET('Sanitation Data'!$I$29,0,10*ROW('Sanitation Data'!I162))="","",OFFSET('Sanitation Data'!$I$29,0,10*ROW('Sanitation Data'!I162)))</f>
        <v/>
      </c>
      <c r="DL168" s="379" t="str">
        <f ca="1">+IF(OFFSET('Sanitation Data'!$I$30,0,10*ROW('Sanitation Data'!I162))="","",OFFSET('Sanitation Data'!$I$30,0,10*ROW('Sanitation Data'!I162)))</f>
        <v/>
      </c>
      <c r="DM168" s="379" t="str">
        <f ca="1">+IF(OFFSET('Sanitation Data'!$I$31,0,10*ROW('Sanitation Data'!I162))="","",OFFSET('Sanitation Data'!$I$31,0,10*ROW('Sanitation Data'!I162)))</f>
        <v/>
      </c>
      <c r="DN168" s="379" t="str">
        <f ca="1">+IF(OFFSET('Sanitation Data'!$I$32,0,10*ROW('Sanitation Data'!I162))="","",OFFSET('Sanitation Data'!$I$32,0,10*ROW('Sanitation Data'!I162)))</f>
        <v/>
      </c>
      <c r="DO168" s="379" t="str">
        <f ca="1">+IF(OFFSET('Hygiene Data'!$D$11,0,10*ROW('Hygiene Data'!D162))="","",OFFSET('Hygiene Data'!$D$11,0,10*ROW('Hygiene Data'!D162)))</f>
        <v/>
      </c>
      <c r="DP168" s="379" t="str">
        <f ca="1">+IF(OFFSET('Hygiene Data'!$D$12,0,10*ROW('Hygiene Data'!D162))="","",OFFSET('Hygiene Data'!$D$12,0,10*ROW('Hygiene Data'!D162)))</f>
        <v/>
      </c>
      <c r="DQ168" s="379" t="str">
        <f ca="1">+IF(OFFSET('Hygiene Data'!$D$13,0,10*ROW('Hygiene Data'!D162))="","",OFFSET('Hygiene Data'!$D$13,0,10*ROW('Hygiene Data'!D162)))</f>
        <v/>
      </c>
      <c r="DR168" s="379" t="str">
        <f ca="1">+IF(OFFSET('Hygiene Data'!$E$11,0,10*ROW('Hygiene Data'!E162))="","",OFFSET('Hygiene Data'!$E$11,0,10*ROW('Hygiene Data'!E162)))</f>
        <v/>
      </c>
      <c r="DS168" s="379" t="str">
        <f ca="1">+IF(OFFSET('Hygiene Data'!$E$12,0,10*ROW('Hygiene Data'!E162))="","",OFFSET('Hygiene Data'!$E$12,0,10*ROW('Hygiene Data'!E162)))</f>
        <v/>
      </c>
      <c r="DT168" s="379" t="str">
        <f ca="1">+IF(OFFSET('Hygiene Data'!$E$13,0,10*ROW('Hygiene Data'!E162))="","",OFFSET('Hygiene Data'!$E$13,0,10*ROW('Hygiene Data'!E162)))</f>
        <v/>
      </c>
      <c r="DU168" s="379" t="str">
        <f ca="1">+IF(OFFSET('Hygiene Data'!$F$11,0,10*ROW('Hygiene Data'!F162))="","",OFFSET('Hygiene Data'!$F$11,0,10*ROW('Hygiene Data'!F162)))</f>
        <v/>
      </c>
      <c r="DV168" s="379" t="str">
        <f ca="1">+IF(OFFSET('Hygiene Data'!$F$12,0,10*ROW('Hygiene Data'!F162))="","",OFFSET('Hygiene Data'!$F$12,0,10*ROW('Hygiene Data'!F162)))</f>
        <v/>
      </c>
      <c r="DW168" s="379" t="str">
        <f ca="1">+IF(OFFSET('Hygiene Data'!$F$13,0,10*ROW('Hygiene Data'!F162))="","",OFFSET('Hygiene Data'!$F$13,0,10*ROW('Hygiene Data'!F162)))</f>
        <v/>
      </c>
      <c r="DX168" s="379" t="str">
        <f ca="1">+IF(OFFSET('Hygiene Data'!$G$11,0,10*ROW('Hygiene Data'!G162))="","",OFFSET('Hygiene Data'!$G$11,0,10*ROW('Hygiene Data'!G162)))</f>
        <v/>
      </c>
      <c r="DY168" s="379" t="str">
        <f ca="1">+IF(OFFSET('Hygiene Data'!$G$12,0,10*ROW('Hygiene Data'!G162))="","",OFFSET('Hygiene Data'!$G$12,0,10*ROW('Hygiene Data'!G162)))</f>
        <v/>
      </c>
      <c r="DZ168" s="379" t="str">
        <f ca="1">+IF(OFFSET('Hygiene Data'!$G$13,0,10*ROW('Hygiene Data'!G162))="","",OFFSET('Hygiene Data'!$G$13,0,10*ROW('Hygiene Data'!G162)))</f>
        <v/>
      </c>
      <c r="EA168" s="379" t="str">
        <f ca="1">+IF(OFFSET('Hygiene Data'!$H$11,0,10*ROW('Hygiene Data'!H162))="","",OFFSET('Hygiene Data'!$H$11,0,10*ROW('Hygiene Data'!H162)))</f>
        <v/>
      </c>
      <c r="EB168" s="379" t="str">
        <f ca="1">+IF(OFFSET('Hygiene Data'!$H$12,0,10*ROW('Hygiene Data'!H162))="","",OFFSET('Hygiene Data'!$H$12,0,10*ROW('Hygiene Data'!H162)))</f>
        <v/>
      </c>
      <c r="EC168" s="379" t="str">
        <f ca="1">+IF(OFFSET('Hygiene Data'!$H$13,0,10*ROW('Hygiene Data'!H162))="","",OFFSET('Hygiene Data'!$H$13,0,10*ROW('Hygiene Data'!H162)))</f>
        <v/>
      </c>
      <c r="ED168" s="379" t="str">
        <f ca="1">+IF(OFFSET('Hygiene Data'!$I$11,0,10*ROW('Hygiene Data'!I162))="","",OFFSET('Hygiene Data'!$I$11,0,10*ROW('Hygiene Data'!I162)))</f>
        <v/>
      </c>
      <c r="EE168" s="379" t="str">
        <f ca="1">+IF(OFFSET('Hygiene Data'!$I$12,0,10*ROW('Hygiene Data'!I162))="","",OFFSET('Hygiene Data'!$I$12,0,10*ROW('Hygiene Data'!I162)))</f>
        <v/>
      </c>
      <c r="EF168" s="379" t="str">
        <f ca="1">+IF(OFFSET('Hygiene Data'!$I$13,0,10*ROW('Hygiene Data'!I162))="","",OFFSET('Hygiene Data'!$I$13,0,10*ROW('Hygiene Data'!I162)))</f>
        <v/>
      </c>
    </row>
    <row r="169" spans="1:136" x14ac:dyDescent="0.25">
      <c r="A169" s="488" t="str">
        <f ca="1">+IF(OFFSET('Water Data'!$B$2,0,10*ROW('Water Data'!E163))="","",OFFSET('Water Data'!$B$2,0,10*ROW('Water Data'!E163)))</f>
        <v/>
      </c>
      <c r="B169" s="48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5" t="str">
        <f t="shared" ca="1" si="2"/>
        <v/>
      </c>
      <c r="D169" s="51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9" t="str">
        <f ca="1">+IF(OFFSET('Water Data'!$D$27,0,10*ROW('Water Data'!D163))="","",OFFSET('Water Data'!$D$27,0,10*ROW('Water Data'!D163)))</f>
        <v/>
      </c>
      <c r="BT169" s="379" t="str">
        <f ca="1">+IF(OFFSET('Water Data'!$D$28,0,10*ROW('Water Data'!D163))="","",OFFSET('Water Data'!$D$28,0,10*ROW('Water Data'!D163)))</f>
        <v/>
      </c>
      <c r="BU169" s="379" t="str">
        <f ca="1">+IF(OFFSET('Water Data'!$D$29,0,10*ROW('Water Data'!D163))="","",OFFSET('Water Data'!$D$29,0,10*ROW('Water Data'!D163)))</f>
        <v/>
      </c>
      <c r="BV169" s="379" t="str">
        <f ca="1">+IF(OFFSET('Water Data'!$E$27,0,10*ROW('Water Data'!E163))="","",OFFSET('Water Data'!$E$27,0,10*ROW('Water Data'!E163)))</f>
        <v/>
      </c>
      <c r="BW169" s="379" t="str">
        <f ca="1">+IF(OFFSET('Water Data'!$E$28,0,10*ROW('Water Data'!E163))="","",OFFSET('Water Data'!$E$28,0,10*ROW('Water Data'!E163)))</f>
        <v/>
      </c>
      <c r="BX169" s="379" t="str">
        <f ca="1">+IF(OFFSET('Water Data'!$E$29,0,10*ROW('Water Data'!E163))="","",OFFSET('Water Data'!$E$29,0,10*ROW('Water Data'!E163)))</f>
        <v/>
      </c>
      <c r="BY169" s="379" t="str">
        <f ca="1">+IF(OFFSET('Water Data'!$F$27,0,10*ROW('Water Data'!F163))="","",OFFSET('Water Data'!$F$27,0,10*ROW('Water Data'!F163)))</f>
        <v/>
      </c>
      <c r="BZ169" s="379" t="str">
        <f ca="1">+IF(OFFSET('Water Data'!$F$28,0,10*ROW('Water Data'!F163))="","",OFFSET('Water Data'!$F$28,0,10*ROW('Water Data'!F163)))</f>
        <v/>
      </c>
      <c r="CA169" s="379" t="str">
        <f ca="1">+IF(OFFSET('Water Data'!$F$29,0,10*ROW('Water Data'!F163))="","",OFFSET('Water Data'!$F$29,0,10*ROW('Water Data'!F163)))</f>
        <v/>
      </c>
      <c r="CB169" s="379" t="str">
        <f ca="1">+IF(OFFSET('Water Data'!$G$27,0,10*ROW('Water Data'!G163))="","",OFFSET('Water Data'!$G$27,0,10*ROW('Water Data'!G163)))</f>
        <v/>
      </c>
      <c r="CC169" s="379" t="str">
        <f ca="1">+IF(OFFSET('Water Data'!$G$28,0,10*ROW('Water Data'!G163))="","",OFFSET('Water Data'!$G$28,0,10*ROW('Water Data'!G163)))</f>
        <v/>
      </c>
      <c r="CD169" s="379" t="str">
        <f ca="1">+IF(OFFSET('Water Data'!$G$29,0,10*ROW('Water Data'!G163))="","",OFFSET('Water Data'!$G$29,0,10*ROW('Water Data'!G163)))</f>
        <v/>
      </c>
      <c r="CE169" s="379" t="str">
        <f ca="1">+IF(OFFSET('Water Data'!$H$27,0,10*ROW('Water Data'!H163))="","",OFFSET('Water Data'!$H$27,0,10*ROW('Water Data'!H163)))</f>
        <v/>
      </c>
      <c r="CF169" s="379" t="str">
        <f ca="1">+IF(OFFSET('Water Data'!$H$28,0,10*ROW('Water Data'!H163))="","",OFFSET('Water Data'!$H$28,0,10*ROW('Water Data'!H163)))</f>
        <v/>
      </c>
      <c r="CG169" s="379" t="str">
        <f ca="1">+IF(OFFSET('Water Data'!$H$29,0,10*ROW('Water Data'!H163))="","",OFFSET('Water Data'!$H$29,0,10*ROW('Water Data'!H163)))</f>
        <v/>
      </c>
      <c r="CH169" s="379" t="str">
        <f ca="1">+IF(OFFSET('Water Data'!$I$27,0,10*ROW('Water Data'!I163))="","",OFFSET('Water Data'!$I$27,0,10*ROW('Water Data'!I163)))</f>
        <v/>
      </c>
      <c r="CI169" s="379" t="str">
        <f ca="1">+IF(OFFSET('Water Data'!$I$28,0,10*ROW('Water Data'!I163))="","",OFFSET('Water Data'!$I$28,0,10*ROW('Water Data'!I163)))</f>
        <v/>
      </c>
      <c r="CJ169" s="379" t="str">
        <f ca="1">+IF(OFFSET('Water Data'!$I$29,0,10*ROW('Water Data'!I163))="","",OFFSET('Water Data'!$I$29,0,10*ROW('Water Data'!I163)))</f>
        <v/>
      </c>
      <c r="CK169" s="379" t="str">
        <f ca="1">+IF(OFFSET('Sanitation Data'!$D$28,0,10*ROW('Sanitation Data'!D163))="","",OFFSET('Sanitation Data'!$D$28,0,10*ROW('Sanitation Data'!D163)))</f>
        <v/>
      </c>
      <c r="CL169" s="379" t="str">
        <f ca="1">+IF(OFFSET('Sanitation Data'!$D$29,0,10*ROW('Sanitation Data'!D163))="","",OFFSET('Sanitation Data'!$D$29,0,10*ROW('Sanitation Data'!D163)))</f>
        <v/>
      </c>
      <c r="CM169" s="379" t="str">
        <f ca="1">+IF(OFFSET('Sanitation Data'!$D$30,0,10*ROW('Sanitation Data'!D163))="","",OFFSET('Sanitation Data'!$D$30,0,10*ROW('Sanitation Data'!D163)))</f>
        <v/>
      </c>
      <c r="CN169" s="379" t="str">
        <f ca="1">+IF(OFFSET('Sanitation Data'!$D$31,0,10*ROW('Sanitation Data'!D163))="","",OFFSET('Sanitation Data'!$D$31,0,10*ROW('Sanitation Data'!D163)))</f>
        <v/>
      </c>
      <c r="CO169" s="379" t="str">
        <f ca="1">+IF(OFFSET('Sanitation Data'!$D$32,0,10*ROW('Sanitation Data'!D163))="","",OFFSET('Sanitation Data'!$D$32,0,10*ROW('Sanitation Data'!D163)))</f>
        <v/>
      </c>
      <c r="CP169" s="379" t="str">
        <f ca="1">+IF(OFFSET('Sanitation Data'!$E$28,0,10*ROW('Sanitation Data'!E163))="","",OFFSET('Sanitation Data'!$E$28,0,10*ROW('Sanitation Data'!E163)))</f>
        <v/>
      </c>
      <c r="CQ169" s="379" t="str">
        <f ca="1">+IF(OFFSET('Sanitation Data'!$E$29,0,10*ROW('Sanitation Data'!E163))="","",OFFSET('Sanitation Data'!$E$29,0,10*ROW('Sanitation Data'!E163)))</f>
        <v/>
      </c>
      <c r="CR169" s="379" t="str">
        <f ca="1">+IF(OFFSET('Sanitation Data'!$E$30,0,10*ROW('Sanitation Data'!E163))="","",OFFSET('Sanitation Data'!$E$30,0,10*ROW('Sanitation Data'!E163)))</f>
        <v/>
      </c>
      <c r="CS169" s="379" t="str">
        <f ca="1">+IF(OFFSET('Sanitation Data'!$E$31,0,10*ROW('Sanitation Data'!E163))="","",OFFSET('Sanitation Data'!$E$31,0,10*ROW('Sanitation Data'!E163)))</f>
        <v/>
      </c>
      <c r="CT169" s="379" t="str">
        <f ca="1">+IF(OFFSET('Sanitation Data'!$E$32,0,10*ROW('Sanitation Data'!E163))="","",OFFSET('Sanitation Data'!$E$32,0,10*ROW('Sanitation Data'!E163)))</f>
        <v/>
      </c>
      <c r="CU169" s="379" t="str">
        <f ca="1">+IF(OFFSET('Sanitation Data'!$F$28,0,10*ROW('Sanitation Data'!F163))="","",OFFSET('Sanitation Data'!$F$28,0,10*ROW('Sanitation Data'!F163)))</f>
        <v/>
      </c>
      <c r="CV169" s="379" t="str">
        <f ca="1">+IF(OFFSET('Sanitation Data'!$F$29,0,10*ROW('Sanitation Data'!F163))="","",OFFSET('Sanitation Data'!$F$29,0,10*ROW('Sanitation Data'!F163)))</f>
        <v/>
      </c>
      <c r="CW169" s="379" t="str">
        <f ca="1">+IF(OFFSET('Sanitation Data'!$F$30,0,10*ROW('Sanitation Data'!F163))="","",OFFSET('Sanitation Data'!$F$30,0,10*ROW('Sanitation Data'!F163)))</f>
        <v/>
      </c>
      <c r="CX169" s="379" t="str">
        <f ca="1">+IF(OFFSET('Sanitation Data'!$F$31,0,10*ROW('Sanitation Data'!F163))="","",OFFSET('Sanitation Data'!$F$31,0,10*ROW('Sanitation Data'!F163)))</f>
        <v/>
      </c>
      <c r="CY169" s="379" t="str">
        <f ca="1">+IF(OFFSET('Sanitation Data'!$F$32,0,10*ROW('Sanitation Data'!F163))="","",OFFSET('Sanitation Data'!$F$32,0,10*ROW('Sanitation Data'!F163)))</f>
        <v/>
      </c>
      <c r="CZ169" s="379" t="str">
        <f ca="1">+IF(OFFSET('Sanitation Data'!$G$28,0,10*ROW('Sanitation Data'!G163))="","",OFFSET('Sanitation Data'!$G$28,0,10*ROW('Sanitation Data'!G163)))</f>
        <v/>
      </c>
      <c r="DA169" s="379" t="str">
        <f ca="1">+IF(OFFSET('Sanitation Data'!$G$29,0,10*ROW('Sanitation Data'!G163))="","",OFFSET('Sanitation Data'!$G$29,0,10*ROW('Sanitation Data'!G163)))</f>
        <v/>
      </c>
      <c r="DB169" s="379" t="str">
        <f ca="1">+IF(OFFSET('Sanitation Data'!$G$30,0,10*ROW('Sanitation Data'!G163))="","",OFFSET('Sanitation Data'!$G$30,0,10*ROW('Sanitation Data'!G163)))</f>
        <v/>
      </c>
      <c r="DC169" s="379" t="str">
        <f ca="1">+IF(OFFSET('Sanitation Data'!$G$31,0,10*ROW('Sanitation Data'!G163))="","",OFFSET('Sanitation Data'!$G$31,0,10*ROW('Sanitation Data'!G163)))</f>
        <v/>
      </c>
      <c r="DD169" s="379" t="str">
        <f ca="1">+IF(OFFSET('Sanitation Data'!$G$32,0,10*ROW('Sanitation Data'!G163))="","",OFFSET('Sanitation Data'!$G$32,0,10*ROW('Sanitation Data'!G163)))</f>
        <v/>
      </c>
      <c r="DE169" s="379" t="str">
        <f ca="1">+IF(OFFSET('Sanitation Data'!$H$28,0,10*ROW('Sanitation Data'!H163))="","",OFFSET('Sanitation Data'!$H$28,0,10*ROW('Sanitation Data'!H163)))</f>
        <v/>
      </c>
      <c r="DF169" s="379" t="str">
        <f ca="1">+IF(OFFSET('Sanitation Data'!$H$29,0,10*ROW('Sanitation Data'!H163))="","",OFFSET('Sanitation Data'!$H$29,0,10*ROW('Sanitation Data'!H163)))</f>
        <v/>
      </c>
      <c r="DG169" s="379" t="str">
        <f ca="1">+IF(OFFSET('Sanitation Data'!$H$30,0,10*ROW('Sanitation Data'!H163))="","",OFFSET('Sanitation Data'!$H$30,0,10*ROW('Sanitation Data'!H163)))</f>
        <v/>
      </c>
      <c r="DH169" s="379" t="str">
        <f ca="1">+IF(OFFSET('Sanitation Data'!$H$31,0,10*ROW('Sanitation Data'!H163))="","",OFFSET('Sanitation Data'!$H$31,0,10*ROW('Sanitation Data'!H163)))</f>
        <v/>
      </c>
      <c r="DI169" s="379" t="str">
        <f ca="1">+IF(OFFSET('Sanitation Data'!$H$32,0,10*ROW('Sanitation Data'!H163))="","",OFFSET('Sanitation Data'!$H$32,0,10*ROW('Sanitation Data'!H163)))</f>
        <v/>
      </c>
      <c r="DJ169" s="379" t="str">
        <f ca="1">+IF(OFFSET('Sanitation Data'!$I$28,0,10*ROW('Sanitation Data'!I163))="","",OFFSET('Sanitation Data'!$I$28,0,10*ROW('Sanitation Data'!I163)))</f>
        <v/>
      </c>
      <c r="DK169" s="379" t="str">
        <f ca="1">+IF(OFFSET('Sanitation Data'!$I$29,0,10*ROW('Sanitation Data'!I163))="","",OFFSET('Sanitation Data'!$I$29,0,10*ROW('Sanitation Data'!I163)))</f>
        <v/>
      </c>
      <c r="DL169" s="379" t="str">
        <f ca="1">+IF(OFFSET('Sanitation Data'!$I$30,0,10*ROW('Sanitation Data'!I163))="","",OFFSET('Sanitation Data'!$I$30,0,10*ROW('Sanitation Data'!I163)))</f>
        <v/>
      </c>
      <c r="DM169" s="379" t="str">
        <f ca="1">+IF(OFFSET('Sanitation Data'!$I$31,0,10*ROW('Sanitation Data'!I163))="","",OFFSET('Sanitation Data'!$I$31,0,10*ROW('Sanitation Data'!I163)))</f>
        <v/>
      </c>
      <c r="DN169" s="379" t="str">
        <f ca="1">+IF(OFFSET('Sanitation Data'!$I$32,0,10*ROW('Sanitation Data'!I163))="","",OFFSET('Sanitation Data'!$I$32,0,10*ROW('Sanitation Data'!I163)))</f>
        <v/>
      </c>
      <c r="DO169" s="379" t="str">
        <f ca="1">+IF(OFFSET('Hygiene Data'!$D$11,0,10*ROW('Hygiene Data'!D163))="","",OFFSET('Hygiene Data'!$D$11,0,10*ROW('Hygiene Data'!D163)))</f>
        <v/>
      </c>
      <c r="DP169" s="379" t="str">
        <f ca="1">+IF(OFFSET('Hygiene Data'!$D$12,0,10*ROW('Hygiene Data'!D163))="","",OFFSET('Hygiene Data'!$D$12,0,10*ROW('Hygiene Data'!D163)))</f>
        <v/>
      </c>
      <c r="DQ169" s="379" t="str">
        <f ca="1">+IF(OFFSET('Hygiene Data'!$D$13,0,10*ROW('Hygiene Data'!D163))="","",OFFSET('Hygiene Data'!$D$13,0,10*ROW('Hygiene Data'!D163)))</f>
        <v/>
      </c>
      <c r="DR169" s="379" t="str">
        <f ca="1">+IF(OFFSET('Hygiene Data'!$E$11,0,10*ROW('Hygiene Data'!E163))="","",OFFSET('Hygiene Data'!$E$11,0,10*ROW('Hygiene Data'!E163)))</f>
        <v/>
      </c>
      <c r="DS169" s="379" t="str">
        <f ca="1">+IF(OFFSET('Hygiene Data'!$E$12,0,10*ROW('Hygiene Data'!E163))="","",OFFSET('Hygiene Data'!$E$12,0,10*ROW('Hygiene Data'!E163)))</f>
        <v/>
      </c>
      <c r="DT169" s="379" t="str">
        <f ca="1">+IF(OFFSET('Hygiene Data'!$E$13,0,10*ROW('Hygiene Data'!E163))="","",OFFSET('Hygiene Data'!$E$13,0,10*ROW('Hygiene Data'!E163)))</f>
        <v/>
      </c>
      <c r="DU169" s="379" t="str">
        <f ca="1">+IF(OFFSET('Hygiene Data'!$F$11,0,10*ROW('Hygiene Data'!F163))="","",OFFSET('Hygiene Data'!$F$11,0,10*ROW('Hygiene Data'!F163)))</f>
        <v/>
      </c>
      <c r="DV169" s="379" t="str">
        <f ca="1">+IF(OFFSET('Hygiene Data'!$F$12,0,10*ROW('Hygiene Data'!F163))="","",OFFSET('Hygiene Data'!$F$12,0,10*ROW('Hygiene Data'!F163)))</f>
        <v/>
      </c>
      <c r="DW169" s="379" t="str">
        <f ca="1">+IF(OFFSET('Hygiene Data'!$F$13,0,10*ROW('Hygiene Data'!F163))="","",OFFSET('Hygiene Data'!$F$13,0,10*ROW('Hygiene Data'!F163)))</f>
        <v/>
      </c>
      <c r="DX169" s="379" t="str">
        <f ca="1">+IF(OFFSET('Hygiene Data'!$G$11,0,10*ROW('Hygiene Data'!G163))="","",OFFSET('Hygiene Data'!$G$11,0,10*ROW('Hygiene Data'!G163)))</f>
        <v/>
      </c>
      <c r="DY169" s="379" t="str">
        <f ca="1">+IF(OFFSET('Hygiene Data'!$G$12,0,10*ROW('Hygiene Data'!G163))="","",OFFSET('Hygiene Data'!$G$12,0,10*ROW('Hygiene Data'!G163)))</f>
        <v/>
      </c>
      <c r="DZ169" s="379" t="str">
        <f ca="1">+IF(OFFSET('Hygiene Data'!$G$13,0,10*ROW('Hygiene Data'!G163))="","",OFFSET('Hygiene Data'!$G$13,0,10*ROW('Hygiene Data'!G163)))</f>
        <v/>
      </c>
      <c r="EA169" s="379" t="str">
        <f ca="1">+IF(OFFSET('Hygiene Data'!$H$11,0,10*ROW('Hygiene Data'!H163))="","",OFFSET('Hygiene Data'!$H$11,0,10*ROW('Hygiene Data'!H163)))</f>
        <v/>
      </c>
      <c r="EB169" s="379" t="str">
        <f ca="1">+IF(OFFSET('Hygiene Data'!$H$12,0,10*ROW('Hygiene Data'!H163))="","",OFFSET('Hygiene Data'!$H$12,0,10*ROW('Hygiene Data'!H163)))</f>
        <v/>
      </c>
      <c r="EC169" s="379" t="str">
        <f ca="1">+IF(OFFSET('Hygiene Data'!$H$13,0,10*ROW('Hygiene Data'!H163))="","",OFFSET('Hygiene Data'!$H$13,0,10*ROW('Hygiene Data'!H163)))</f>
        <v/>
      </c>
      <c r="ED169" s="379" t="str">
        <f ca="1">+IF(OFFSET('Hygiene Data'!$I$11,0,10*ROW('Hygiene Data'!I163))="","",OFFSET('Hygiene Data'!$I$11,0,10*ROW('Hygiene Data'!I163)))</f>
        <v/>
      </c>
      <c r="EE169" s="379" t="str">
        <f ca="1">+IF(OFFSET('Hygiene Data'!$I$12,0,10*ROW('Hygiene Data'!I163))="","",OFFSET('Hygiene Data'!$I$12,0,10*ROW('Hygiene Data'!I163)))</f>
        <v/>
      </c>
      <c r="EF169" s="379" t="str">
        <f ca="1">+IF(OFFSET('Hygiene Data'!$I$13,0,10*ROW('Hygiene Data'!I163))="","",OFFSET('Hygiene Data'!$I$13,0,10*ROW('Hygiene Data'!I163)))</f>
        <v/>
      </c>
    </row>
    <row r="170" spans="1:136" x14ac:dyDescent="0.25">
      <c r="A170" s="488" t="str">
        <f ca="1">+IF(OFFSET('Water Data'!$B$2,0,10*ROW('Water Data'!E164))="","",OFFSET('Water Data'!$B$2,0,10*ROW('Water Data'!E164)))</f>
        <v/>
      </c>
      <c r="B170" s="48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5" t="str">
        <f t="shared" ca="1" si="2"/>
        <v/>
      </c>
      <c r="D170" s="51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9" t="str">
        <f ca="1">+IF(OFFSET('Water Data'!$D$27,0,10*ROW('Water Data'!D164))="","",OFFSET('Water Data'!$D$27,0,10*ROW('Water Data'!D164)))</f>
        <v/>
      </c>
      <c r="BT170" s="379" t="str">
        <f ca="1">+IF(OFFSET('Water Data'!$D$28,0,10*ROW('Water Data'!D164))="","",OFFSET('Water Data'!$D$28,0,10*ROW('Water Data'!D164)))</f>
        <v/>
      </c>
      <c r="BU170" s="379" t="str">
        <f ca="1">+IF(OFFSET('Water Data'!$D$29,0,10*ROW('Water Data'!D164))="","",OFFSET('Water Data'!$D$29,0,10*ROW('Water Data'!D164)))</f>
        <v/>
      </c>
      <c r="BV170" s="379" t="str">
        <f ca="1">+IF(OFFSET('Water Data'!$E$27,0,10*ROW('Water Data'!E164))="","",OFFSET('Water Data'!$E$27,0,10*ROW('Water Data'!E164)))</f>
        <v/>
      </c>
      <c r="BW170" s="379" t="str">
        <f ca="1">+IF(OFFSET('Water Data'!$E$28,0,10*ROW('Water Data'!E164))="","",OFFSET('Water Data'!$E$28,0,10*ROW('Water Data'!E164)))</f>
        <v/>
      </c>
      <c r="BX170" s="379" t="str">
        <f ca="1">+IF(OFFSET('Water Data'!$E$29,0,10*ROW('Water Data'!E164))="","",OFFSET('Water Data'!$E$29,0,10*ROW('Water Data'!E164)))</f>
        <v/>
      </c>
      <c r="BY170" s="379" t="str">
        <f ca="1">+IF(OFFSET('Water Data'!$F$27,0,10*ROW('Water Data'!F164))="","",OFFSET('Water Data'!$F$27,0,10*ROW('Water Data'!F164)))</f>
        <v/>
      </c>
      <c r="BZ170" s="379" t="str">
        <f ca="1">+IF(OFFSET('Water Data'!$F$28,0,10*ROW('Water Data'!F164))="","",OFFSET('Water Data'!$F$28,0,10*ROW('Water Data'!F164)))</f>
        <v/>
      </c>
      <c r="CA170" s="379" t="str">
        <f ca="1">+IF(OFFSET('Water Data'!$F$29,0,10*ROW('Water Data'!F164))="","",OFFSET('Water Data'!$F$29,0,10*ROW('Water Data'!F164)))</f>
        <v/>
      </c>
      <c r="CB170" s="379" t="str">
        <f ca="1">+IF(OFFSET('Water Data'!$G$27,0,10*ROW('Water Data'!G164))="","",OFFSET('Water Data'!$G$27,0,10*ROW('Water Data'!G164)))</f>
        <v/>
      </c>
      <c r="CC170" s="379" t="str">
        <f ca="1">+IF(OFFSET('Water Data'!$G$28,0,10*ROW('Water Data'!G164))="","",OFFSET('Water Data'!$G$28,0,10*ROW('Water Data'!G164)))</f>
        <v/>
      </c>
      <c r="CD170" s="379" t="str">
        <f ca="1">+IF(OFFSET('Water Data'!$G$29,0,10*ROW('Water Data'!G164))="","",OFFSET('Water Data'!$G$29,0,10*ROW('Water Data'!G164)))</f>
        <v/>
      </c>
      <c r="CE170" s="379" t="str">
        <f ca="1">+IF(OFFSET('Water Data'!$H$27,0,10*ROW('Water Data'!H164))="","",OFFSET('Water Data'!$H$27,0,10*ROW('Water Data'!H164)))</f>
        <v/>
      </c>
      <c r="CF170" s="379" t="str">
        <f ca="1">+IF(OFFSET('Water Data'!$H$28,0,10*ROW('Water Data'!H164))="","",OFFSET('Water Data'!$H$28,0,10*ROW('Water Data'!H164)))</f>
        <v/>
      </c>
      <c r="CG170" s="379" t="str">
        <f ca="1">+IF(OFFSET('Water Data'!$H$29,0,10*ROW('Water Data'!H164))="","",OFFSET('Water Data'!$H$29,0,10*ROW('Water Data'!H164)))</f>
        <v/>
      </c>
      <c r="CH170" s="379" t="str">
        <f ca="1">+IF(OFFSET('Water Data'!$I$27,0,10*ROW('Water Data'!I164))="","",OFFSET('Water Data'!$I$27,0,10*ROW('Water Data'!I164)))</f>
        <v/>
      </c>
      <c r="CI170" s="379" t="str">
        <f ca="1">+IF(OFFSET('Water Data'!$I$28,0,10*ROW('Water Data'!I164))="","",OFFSET('Water Data'!$I$28,0,10*ROW('Water Data'!I164)))</f>
        <v/>
      </c>
      <c r="CJ170" s="379" t="str">
        <f ca="1">+IF(OFFSET('Water Data'!$I$29,0,10*ROW('Water Data'!I164))="","",OFFSET('Water Data'!$I$29,0,10*ROW('Water Data'!I164)))</f>
        <v/>
      </c>
      <c r="CK170" s="379" t="str">
        <f ca="1">+IF(OFFSET('Sanitation Data'!$D$28,0,10*ROW('Sanitation Data'!D164))="","",OFFSET('Sanitation Data'!$D$28,0,10*ROW('Sanitation Data'!D164)))</f>
        <v/>
      </c>
      <c r="CL170" s="379" t="str">
        <f ca="1">+IF(OFFSET('Sanitation Data'!$D$29,0,10*ROW('Sanitation Data'!D164))="","",OFFSET('Sanitation Data'!$D$29,0,10*ROW('Sanitation Data'!D164)))</f>
        <v/>
      </c>
      <c r="CM170" s="379" t="str">
        <f ca="1">+IF(OFFSET('Sanitation Data'!$D$30,0,10*ROW('Sanitation Data'!D164))="","",OFFSET('Sanitation Data'!$D$30,0,10*ROW('Sanitation Data'!D164)))</f>
        <v/>
      </c>
      <c r="CN170" s="379" t="str">
        <f ca="1">+IF(OFFSET('Sanitation Data'!$D$31,0,10*ROW('Sanitation Data'!D164))="","",OFFSET('Sanitation Data'!$D$31,0,10*ROW('Sanitation Data'!D164)))</f>
        <v/>
      </c>
      <c r="CO170" s="379" t="str">
        <f ca="1">+IF(OFFSET('Sanitation Data'!$D$32,0,10*ROW('Sanitation Data'!D164))="","",OFFSET('Sanitation Data'!$D$32,0,10*ROW('Sanitation Data'!D164)))</f>
        <v/>
      </c>
      <c r="CP170" s="379" t="str">
        <f ca="1">+IF(OFFSET('Sanitation Data'!$E$28,0,10*ROW('Sanitation Data'!E164))="","",OFFSET('Sanitation Data'!$E$28,0,10*ROW('Sanitation Data'!E164)))</f>
        <v/>
      </c>
      <c r="CQ170" s="379" t="str">
        <f ca="1">+IF(OFFSET('Sanitation Data'!$E$29,0,10*ROW('Sanitation Data'!E164))="","",OFFSET('Sanitation Data'!$E$29,0,10*ROW('Sanitation Data'!E164)))</f>
        <v/>
      </c>
      <c r="CR170" s="379" t="str">
        <f ca="1">+IF(OFFSET('Sanitation Data'!$E$30,0,10*ROW('Sanitation Data'!E164))="","",OFFSET('Sanitation Data'!$E$30,0,10*ROW('Sanitation Data'!E164)))</f>
        <v/>
      </c>
      <c r="CS170" s="379" t="str">
        <f ca="1">+IF(OFFSET('Sanitation Data'!$E$31,0,10*ROW('Sanitation Data'!E164))="","",OFFSET('Sanitation Data'!$E$31,0,10*ROW('Sanitation Data'!E164)))</f>
        <v/>
      </c>
      <c r="CT170" s="379" t="str">
        <f ca="1">+IF(OFFSET('Sanitation Data'!$E$32,0,10*ROW('Sanitation Data'!E164))="","",OFFSET('Sanitation Data'!$E$32,0,10*ROW('Sanitation Data'!E164)))</f>
        <v/>
      </c>
      <c r="CU170" s="379" t="str">
        <f ca="1">+IF(OFFSET('Sanitation Data'!$F$28,0,10*ROW('Sanitation Data'!F164))="","",OFFSET('Sanitation Data'!$F$28,0,10*ROW('Sanitation Data'!F164)))</f>
        <v/>
      </c>
      <c r="CV170" s="379" t="str">
        <f ca="1">+IF(OFFSET('Sanitation Data'!$F$29,0,10*ROW('Sanitation Data'!F164))="","",OFFSET('Sanitation Data'!$F$29,0,10*ROW('Sanitation Data'!F164)))</f>
        <v/>
      </c>
      <c r="CW170" s="379" t="str">
        <f ca="1">+IF(OFFSET('Sanitation Data'!$F$30,0,10*ROW('Sanitation Data'!F164))="","",OFFSET('Sanitation Data'!$F$30,0,10*ROW('Sanitation Data'!F164)))</f>
        <v/>
      </c>
      <c r="CX170" s="379" t="str">
        <f ca="1">+IF(OFFSET('Sanitation Data'!$F$31,0,10*ROW('Sanitation Data'!F164))="","",OFFSET('Sanitation Data'!$F$31,0,10*ROW('Sanitation Data'!F164)))</f>
        <v/>
      </c>
      <c r="CY170" s="379" t="str">
        <f ca="1">+IF(OFFSET('Sanitation Data'!$F$32,0,10*ROW('Sanitation Data'!F164))="","",OFFSET('Sanitation Data'!$F$32,0,10*ROW('Sanitation Data'!F164)))</f>
        <v/>
      </c>
      <c r="CZ170" s="379" t="str">
        <f ca="1">+IF(OFFSET('Sanitation Data'!$G$28,0,10*ROW('Sanitation Data'!G164))="","",OFFSET('Sanitation Data'!$G$28,0,10*ROW('Sanitation Data'!G164)))</f>
        <v/>
      </c>
      <c r="DA170" s="379" t="str">
        <f ca="1">+IF(OFFSET('Sanitation Data'!$G$29,0,10*ROW('Sanitation Data'!G164))="","",OFFSET('Sanitation Data'!$G$29,0,10*ROW('Sanitation Data'!G164)))</f>
        <v/>
      </c>
      <c r="DB170" s="379" t="str">
        <f ca="1">+IF(OFFSET('Sanitation Data'!$G$30,0,10*ROW('Sanitation Data'!G164))="","",OFFSET('Sanitation Data'!$G$30,0,10*ROW('Sanitation Data'!G164)))</f>
        <v/>
      </c>
      <c r="DC170" s="379" t="str">
        <f ca="1">+IF(OFFSET('Sanitation Data'!$G$31,0,10*ROW('Sanitation Data'!G164))="","",OFFSET('Sanitation Data'!$G$31,0,10*ROW('Sanitation Data'!G164)))</f>
        <v/>
      </c>
      <c r="DD170" s="379" t="str">
        <f ca="1">+IF(OFFSET('Sanitation Data'!$G$32,0,10*ROW('Sanitation Data'!G164))="","",OFFSET('Sanitation Data'!$G$32,0,10*ROW('Sanitation Data'!G164)))</f>
        <v/>
      </c>
      <c r="DE170" s="379" t="str">
        <f ca="1">+IF(OFFSET('Sanitation Data'!$H$28,0,10*ROW('Sanitation Data'!H164))="","",OFFSET('Sanitation Data'!$H$28,0,10*ROW('Sanitation Data'!H164)))</f>
        <v/>
      </c>
      <c r="DF170" s="379" t="str">
        <f ca="1">+IF(OFFSET('Sanitation Data'!$H$29,0,10*ROW('Sanitation Data'!H164))="","",OFFSET('Sanitation Data'!$H$29,0,10*ROW('Sanitation Data'!H164)))</f>
        <v/>
      </c>
      <c r="DG170" s="379" t="str">
        <f ca="1">+IF(OFFSET('Sanitation Data'!$H$30,0,10*ROW('Sanitation Data'!H164))="","",OFFSET('Sanitation Data'!$H$30,0,10*ROW('Sanitation Data'!H164)))</f>
        <v/>
      </c>
      <c r="DH170" s="379" t="str">
        <f ca="1">+IF(OFFSET('Sanitation Data'!$H$31,0,10*ROW('Sanitation Data'!H164))="","",OFFSET('Sanitation Data'!$H$31,0,10*ROW('Sanitation Data'!H164)))</f>
        <v/>
      </c>
      <c r="DI170" s="379" t="str">
        <f ca="1">+IF(OFFSET('Sanitation Data'!$H$32,0,10*ROW('Sanitation Data'!H164))="","",OFFSET('Sanitation Data'!$H$32,0,10*ROW('Sanitation Data'!H164)))</f>
        <v/>
      </c>
      <c r="DJ170" s="379" t="str">
        <f ca="1">+IF(OFFSET('Sanitation Data'!$I$28,0,10*ROW('Sanitation Data'!I164))="","",OFFSET('Sanitation Data'!$I$28,0,10*ROW('Sanitation Data'!I164)))</f>
        <v/>
      </c>
      <c r="DK170" s="379" t="str">
        <f ca="1">+IF(OFFSET('Sanitation Data'!$I$29,0,10*ROW('Sanitation Data'!I164))="","",OFFSET('Sanitation Data'!$I$29,0,10*ROW('Sanitation Data'!I164)))</f>
        <v/>
      </c>
      <c r="DL170" s="379" t="str">
        <f ca="1">+IF(OFFSET('Sanitation Data'!$I$30,0,10*ROW('Sanitation Data'!I164))="","",OFFSET('Sanitation Data'!$I$30,0,10*ROW('Sanitation Data'!I164)))</f>
        <v/>
      </c>
      <c r="DM170" s="379" t="str">
        <f ca="1">+IF(OFFSET('Sanitation Data'!$I$31,0,10*ROW('Sanitation Data'!I164))="","",OFFSET('Sanitation Data'!$I$31,0,10*ROW('Sanitation Data'!I164)))</f>
        <v/>
      </c>
      <c r="DN170" s="379" t="str">
        <f ca="1">+IF(OFFSET('Sanitation Data'!$I$32,0,10*ROW('Sanitation Data'!I164))="","",OFFSET('Sanitation Data'!$I$32,0,10*ROW('Sanitation Data'!I164)))</f>
        <v/>
      </c>
      <c r="DO170" s="379" t="str">
        <f ca="1">+IF(OFFSET('Hygiene Data'!$D$11,0,10*ROW('Hygiene Data'!D164))="","",OFFSET('Hygiene Data'!$D$11,0,10*ROW('Hygiene Data'!D164)))</f>
        <v/>
      </c>
      <c r="DP170" s="379" t="str">
        <f ca="1">+IF(OFFSET('Hygiene Data'!$D$12,0,10*ROW('Hygiene Data'!D164))="","",OFFSET('Hygiene Data'!$D$12,0,10*ROW('Hygiene Data'!D164)))</f>
        <v/>
      </c>
      <c r="DQ170" s="379" t="str">
        <f ca="1">+IF(OFFSET('Hygiene Data'!$D$13,0,10*ROW('Hygiene Data'!D164))="","",OFFSET('Hygiene Data'!$D$13,0,10*ROW('Hygiene Data'!D164)))</f>
        <v/>
      </c>
      <c r="DR170" s="379" t="str">
        <f ca="1">+IF(OFFSET('Hygiene Data'!$E$11,0,10*ROW('Hygiene Data'!E164))="","",OFFSET('Hygiene Data'!$E$11,0,10*ROW('Hygiene Data'!E164)))</f>
        <v/>
      </c>
      <c r="DS170" s="379" t="str">
        <f ca="1">+IF(OFFSET('Hygiene Data'!$E$12,0,10*ROW('Hygiene Data'!E164))="","",OFFSET('Hygiene Data'!$E$12,0,10*ROW('Hygiene Data'!E164)))</f>
        <v/>
      </c>
      <c r="DT170" s="379" t="str">
        <f ca="1">+IF(OFFSET('Hygiene Data'!$E$13,0,10*ROW('Hygiene Data'!E164))="","",OFFSET('Hygiene Data'!$E$13,0,10*ROW('Hygiene Data'!E164)))</f>
        <v/>
      </c>
      <c r="DU170" s="379" t="str">
        <f ca="1">+IF(OFFSET('Hygiene Data'!$F$11,0,10*ROW('Hygiene Data'!F164))="","",OFFSET('Hygiene Data'!$F$11,0,10*ROW('Hygiene Data'!F164)))</f>
        <v/>
      </c>
      <c r="DV170" s="379" t="str">
        <f ca="1">+IF(OFFSET('Hygiene Data'!$F$12,0,10*ROW('Hygiene Data'!F164))="","",OFFSET('Hygiene Data'!$F$12,0,10*ROW('Hygiene Data'!F164)))</f>
        <v/>
      </c>
      <c r="DW170" s="379" t="str">
        <f ca="1">+IF(OFFSET('Hygiene Data'!$F$13,0,10*ROW('Hygiene Data'!F164))="","",OFFSET('Hygiene Data'!$F$13,0,10*ROW('Hygiene Data'!F164)))</f>
        <v/>
      </c>
      <c r="DX170" s="379" t="str">
        <f ca="1">+IF(OFFSET('Hygiene Data'!$G$11,0,10*ROW('Hygiene Data'!G164))="","",OFFSET('Hygiene Data'!$G$11,0,10*ROW('Hygiene Data'!G164)))</f>
        <v/>
      </c>
      <c r="DY170" s="379" t="str">
        <f ca="1">+IF(OFFSET('Hygiene Data'!$G$12,0,10*ROW('Hygiene Data'!G164))="","",OFFSET('Hygiene Data'!$G$12,0,10*ROW('Hygiene Data'!G164)))</f>
        <v/>
      </c>
      <c r="DZ170" s="379" t="str">
        <f ca="1">+IF(OFFSET('Hygiene Data'!$G$13,0,10*ROW('Hygiene Data'!G164))="","",OFFSET('Hygiene Data'!$G$13,0,10*ROW('Hygiene Data'!G164)))</f>
        <v/>
      </c>
      <c r="EA170" s="379" t="str">
        <f ca="1">+IF(OFFSET('Hygiene Data'!$H$11,0,10*ROW('Hygiene Data'!H164))="","",OFFSET('Hygiene Data'!$H$11,0,10*ROW('Hygiene Data'!H164)))</f>
        <v/>
      </c>
      <c r="EB170" s="379" t="str">
        <f ca="1">+IF(OFFSET('Hygiene Data'!$H$12,0,10*ROW('Hygiene Data'!H164))="","",OFFSET('Hygiene Data'!$H$12,0,10*ROW('Hygiene Data'!H164)))</f>
        <v/>
      </c>
      <c r="EC170" s="379" t="str">
        <f ca="1">+IF(OFFSET('Hygiene Data'!$H$13,0,10*ROW('Hygiene Data'!H164))="","",OFFSET('Hygiene Data'!$H$13,0,10*ROW('Hygiene Data'!H164)))</f>
        <v/>
      </c>
      <c r="ED170" s="379" t="str">
        <f ca="1">+IF(OFFSET('Hygiene Data'!$I$11,0,10*ROW('Hygiene Data'!I164))="","",OFFSET('Hygiene Data'!$I$11,0,10*ROW('Hygiene Data'!I164)))</f>
        <v/>
      </c>
      <c r="EE170" s="379" t="str">
        <f ca="1">+IF(OFFSET('Hygiene Data'!$I$12,0,10*ROW('Hygiene Data'!I164))="","",OFFSET('Hygiene Data'!$I$12,0,10*ROW('Hygiene Data'!I164)))</f>
        <v/>
      </c>
      <c r="EF170" s="379" t="str">
        <f ca="1">+IF(OFFSET('Hygiene Data'!$I$13,0,10*ROW('Hygiene Data'!I164))="","",OFFSET('Hygiene Data'!$I$13,0,10*ROW('Hygiene Data'!I164)))</f>
        <v/>
      </c>
    </row>
    <row r="171" spans="1:136" x14ac:dyDescent="0.25">
      <c r="A171" s="488" t="str">
        <f ca="1">+IF(OFFSET('Water Data'!$B$2,0,10*ROW('Water Data'!E165))="","",OFFSET('Water Data'!$B$2,0,10*ROW('Water Data'!E165)))</f>
        <v/>
      </c>
      <c r="B171" s="48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5" t="str">
        <f t="shared" ca="1" si="2"/>
        <v/>
      </c>
      <c r="D171" s="51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9" t="str">
        <f ca="1">+IF(OFFSET('Water Data'!$D$27,0,10*ROW('Water Data'!D165))="","",OFFSET('Water Data'!$D$27,0,10*ROW('Water Data'!D165)))</f>
        <v/>
      </c>
      <c r="BT171" s="379" t="str">
        <f ca="1">+IF(OFFSET('Water Data'!$D$28,0,10*ROW('Water Data'!D165))="","",OFFSET('Water Data'!$D$28,0,10*ROW('Water Data'!D165)))</f>
        <v/>
      </c>
      <c r="BU171" s="379" t="str">
        <f ca="1">+IF(OFFSET('Water Data'!$D$29,0,10*ROW('Water Data'!D165))="","",OFFSET('Water Data'!$D$29,0,10*ROW('Water Data'!D165)))</f>
        <v/>
      </c>
      <c r="BV171" s="379" t="str">
        <f ca="1">+IF(OFFSET('Water Data'!$E$27,0,10*ROW('Water Data'!E165))="","",OFFSET('Water Data'!$E$27,0,10*ROW('Water Data'!E165)))</f>
        <v/>
      </c>
      <c r="BW171" s="379" t="str">
        <f ca="1">+IF(OFFSET('Water Data'!$E$28,0,10*ROW('Water Data'!E165))="","",OFFSET('Water Data'!$E$28,0,10*ROW('Water Data'!E165)))</f>
        <v/>
      </c>
      <c r="BX171" s="379" t="str">
        <f ca="1">+IF(OFFSET('Water Data'!$E$29,0,10*ROW('Water Data'!E165))="","",OFFSET('Water Data'!$E$29,0,10*ROW('Water Data'!E165)))</f>
        <v/>
      </c>
      <c r="BY171" s="379" t="str">
        <f ca="1">+IF(OFFSET('Water Data'!$F$27,0,10*ROW('Water Data'!F165))="","",OFFSET('Water Data'!$F$27,0,10*ROW('Water Data'!F165)))</f>
        <v/>
      </c>
      <c r="BZ171" s="379" t="str">
        <f ca="1">+IF(OFFSET('Water Data'!$F$28,0,10*ROW('Water Data'!F165))="","",OFFSET('Water Data'!$F$28,0,10*ROW('Water Data'!F165)))</f>
        <v/>
      </c>
      <c r="CA171" s="379" t="str">
        <f ca="1">+IF(OFFSET('Water Data'!$F$29,0,10*ROW('Water Data'!F165))="","",OFFSET('Water Data'!$F$29,0,10*ROW('Water Data'!F165)))</f>
        <v/>
      </c>
      <c r="CB171" s="379" t="str">
        <f ca="1">+IF(OFFSET('Water Data'!$G$27,0,10*ROW('Water Data'!G165))="","",OFFSET('Water Data'!$G$27,0,10*ROW('Water Data'!G165)))</f>
        <v/>
      </c>
      <c r="CC171" s="379" t="str">
        <f ca="1">+IF(OFFSET('Water Data'!$G$28,0,10*ROW('Water Data'!G165))="","",OFFSET('Water Data'!$G$28,0,10*ROW('Water Data'!G165)))</f>
        <v/>
      </c>
      <c r="CD171" s="379" t="str">
        <f ca="1">+IF(OFFSET('Water Data'!$G$29,0,10*ROW('Water Data'!G165))="","",OFFSET('Water Data'!$G$29,0,10*ROW('Water Data'!G165)))</f>
        <v/>
      </c>
      <c r="CE171" s="379" t="str">
        <f ca="1">+IF(OFFSET('Water Data'!$H$27,0,10*ROW('Water Data'!H165))="","",OFFSET('Water Data'!$H$27,0,10*ROW('Water Data'!H165)))</f>
        <v/>
      </c>
      <c r="CF171" s="379" t="str">
        <f ca="1">+IF(OFFSET('Water Data'!$H$28,0,10*ROW('Water Data'!H165))="","",OFFSET('Water Data'!$H$28,0,10*ROW('Water Data'!H165)))</f>
        <v/>
      </c>
      <c r="CG171" s="379" t="str">
        <f ca="1">+IF(OFFSET('Water Data'!$H$29,0,10*ROW('Water Data'!H165))="","",OFFSET('Water Data'!$H$29,0,10*ROW('Water Data'!H165)))</f>
        <v/>
      </c>
      <c r="CH171" s="379" t="str">
        <f ca="1">+IF(OFFSET('Water Data'!$I$27,0,10*ROW('Water Data'!I165))="","",OFFSET('Water Data'!$I$27,0,10*ROW('Water Data'!I165)))</f>
        <v/>
      </c>
      <c r="CI171" s="379" t="str">
        <f ca="1">+IF(OFFSET('Water Data'!$I$28,0,10*ROW('Water Data'!I165))="","",OFFSET('Water Data'!$I$28,0,10*ROW('Water Data'!I165)))</f>
        <v/>
      </c>
      <c r="CJ171" s="379" t="str">
        <f ca="1">+IF(OFFSET('Water Data'!$I$29,0,10*ROW('Water Data'!I165))="","",OFFSET('Water Data'!$I$29,0,10*ROW('Water Data'!I165)))</f>
        <v/>
      </c>
      <c r="CK171" s="379" t="str">
        <f ca="1">+IF(OFFSET('Sanitation Data'!$D$28,0,10*ROW('Sanitation Data'!D165))="","",OFFSET('Sanitation Data'!$D$28,0,10*ROW('Sanitation Data'!D165)))</f>
        <v/>
      </c>
      <c r="CL171" s="379" t="str">
        <f ca="1">+IF(OFFSET('Sanitation Data'!$D$29,0,10*ROW('Sanitation Data'!D165))="","",OFFSET('Sanitation Data'!$D$29,0,10*ROW('Sanitation Data'!D165)))</f>
        <v/>
      </c>
      <c r="CM171" s="379" t="str">
        <f ca="1">+IF(OFFSET('Sanitation Data'!$D$30,0,10*ROW('Sanitation Data'!D165))="","",OFFSET('Sanitation Data'!$D$30,0,10*ROW('Sanitation Data'!D165)))</f>
        <v/>
      </c>
      <c r="CN171" s="379" t="str">
        <f ca="1">+IF(OFFSET('Sanitation Data'!$D$31,0,10*ROW('Sanitation Data'!D165))="","",OFFSET('Sanitation Data'!$D$31,0,10*ROW('Sanitation Data'!D165)))</f>
        <v/>
      </c>
      <c r="CO171" s="379" t="str">
        <f ca="1">+IF(OFFSET('Sanitation Data'!$D$32,0,10*ROW('Sanitation Data'!D165))="","",OFFSET('Sanitation Data'!$D$32,0,10*ROW('Sanitation Data'!D165)))</f>
        <v/>
      </c>
      <c r="CP171" s="379" t="str">
        <f ca="1">+IF(OFFSET('Sanitation Data'!$E$28,0,10*ROW('Sanitation Data'!E165))="","",OFFSET('Sanitation Data'!$E$28,0,10*ROW('Sanitation Data'!E165)))</f>
        <v/>
      </c>
      <c r="CQ171" s="379" t="str">
        <f ca="1">+IF(OFFSET('Sanitation Data'!$E$29,0,10*ROW('Sanitation Data'!E165))="","",OFFSET('Sanitation Data'!$E$29,0,10*ROW('Sanitation Data'!E165)))</f>
        <v/>
      </c>
      <c r="CR171" s="379" t="str">
        <f ca="1">+IF(OFFSET('Sanitation Data'!$E$30,0,10*ROW('Sanitation Data'!E165))="","",OFFSET('Sanitation Data'!$E$30,0,10*ROW('Sanitation Data'!E165)))</f>
        <v/>
      </c>
      <c r="CS171" s="379" t="str">
        <f ca="1">+IF(OFFSET('Sanitation Data'!$E$31,0,10*ROW('Sanitation Data'!E165))="","",OFFSET('Sanitation Data'!$E$31,0,10*ROW('Sanitation Data'!E165)))</f>
        <v/>
      </c>
      <c r="CT171" s="379" t="str">
        <f ca="1">+IF(OFFSET('Sanitation Data'!$E$32,0,10*ROW('Sanitation Data'!E165))="","",OFFSET('Sanitation Data'!$E$32,0,10*ROW('Sanitation Data'!E165)))</f>
        <v/>
      </c>
      <c r="CU171" s="379" t="str">
        <f ca="1">+IF(OFFSET('Sanitation Data'!$F$28,0,10*ROW('Sanitation Data'!F165))="","",OFFSET('Sanitation Data'!$F$28,0,10*ROW('Sanitation Data'!F165)))</f>
        <v/>
      </c>
      <c r="CV171" s="379" t="str">
        <f ca="1">+IF(OFFSET('Sanitation Data'!$F$29,0,10*ROW('Sanitation Data'!F165))="","",OFFSET('Sanitation Data'!$F$29,0,10*ROW('Sanitation Data'!F165)))</f>
        <v/>
      </c>
      <c r="CW171" s="379" t="str">
        <f ca="1">+IF(OFFSET('Sanitation Data'!$F$30,0,10*ROW('Sanitation Data'!F165))="","",OFFSET('Sanitation Data'!$F$30,0,10*ROW('Sanitation Data'!F165)))</f>
        <v/>
      </c>
      <c r="CX171" s="379" t="str">
        <f ca="1">+IF(OFFSET('Sanitation Data'!$F$31,0,10*ROW('Sanitation Data'!F165))="","",OFFSET('Sanitation Data'!$F$31,0,10*ROW('Sanitation Data'!F165)))</f>
        <v/>
      </c>
      <c r="CY171" s="379" t="str">
        <f ca="1">+IF(OFFSET('Sanitation Data'!$F$32,0,10*ROW('Sanitation Data'!F165))="","",OFFSET('Sanitation Data'!$F$32,0,10*ROW('Sanitation Data'!F165)))</f>
        <v/>
      </c>
      <c r="CZ171" s="379" t="str">
        <f ca="1">+IF(OFFSET('Sanitation Data'!$G$28,0,10*ROW('Sanitation Data'!G165))="","",OFFSET('Sanitation Data'!$G$28,0,10*ROW('Sanitation Data'!G165)))</f>
        <v/>
      </c>
      <c r="DA171" s="379" t="str">
        <f ca="1">+IF(OFFSET('Sanitation Data'!$G$29,0,10*ROW('Sanitation Data'!G165))="","",OFFSET('Sanitation Data'!$G$29,0,10*ROW('Sanitation Data'!G165)))</f>
        <v/>
      </c>
      <c r="DB171" s="379" t="str">
        <f ca="1">+IF(OFFSET('Sanitation Data'!$G$30,0,10*ROW('Sanitation Data'!G165))="","",OFFSET('Sanitation Data'!$G$30,0,10*ROW('Sanitation Data'!G165)))</f>
        <v/>
      </c>
      <c r="DC171" s="379" t="str">
        <f ca="1">+IF(OFFSET('Sanitation Data'!$G$31,0,10*ROW('Sanitation Data'!G165))="","",OFFSET('Sanitation Data'!$G$31,0,10*ROW('Sanitation Data'!G165)))</f>
        <v/>
      </c>
      <c r="DD171" s="379" t="str">
        <f ca="1">+IF(OFFSET('Sanitation Data'!$G$32,0,10*ROW('Sanitation Data'!G165))="","",OFFSET('Sanitation Data'!$G$32,0,10*ROW('Sanitation Data'!G165)))</f>
        <v/>
      </c>
      <c r="DE171" s="379" t="str">
        <f ca="1">+IF(OFFSET('Sanitation Data'!$H$28,0,10*ROW('Sanitation Data'!H165))="","",OFFSET('Sanitation Data'!$H$28,0,10*ROW('Sanitation Data'!H165)))</f>
        <v/>
      </c>
      <c r="DF171" s="379" t="str">
        <f ca="1">+IF(OFFSET('Sanitation Data'!$H$29,0,10*ROW('Sanitation Data'!H165))="","",OFFSET('Sanitation Data'!$H$29,0,10*ROW('Sanitation Data'!H165)))</f>
        <v/>
      </c>
      <c r="DG171" s="379" t="str">
        <f ca="1">+IF(OFFSET('Sanitation Data'!$H$30,0,10*ROW('Sanitation Data'!H165))="","",OFFSET('Sanitation Data'!$H$30,0,10*ROW('Sanitation Data'!H165)))</f>
        <v/>
      </c>
      <c r="DH171" s="379" t="str">
        <f ca="1">+IF(OFFSET('Sanitation Data'!$H$31,0,10*ROW('Sanitation Data'!H165))="","",OFFSET('Sanitation Data'!$H$31,0,10*ROW('Sanitation Data'!H165)))</f>
        <v/>
      </c>
      <c r="DI171" s="379" t="str">
        <f ca="1">+IF(OFFSET('Sanitation Data'!$H$32,0,10*ROW('Sanitation Data'!H165))="","",OFFSET('Sanitation Data'!$H$32,0,10*ROW('Sanitation Data'!H165)))</f>
        <v/>
      </c>
      <c r="DJ171" s="379" t="str">
        <f ca="1">+IF(OFFSET('Sanitation Data'!$I$28,0,10*ROW('Sanitation Data'!I165))="","",OFFSET('Sanitation Data'!$I$28,0,10*ROW('Sanitation Data'!I165)))</f>
        <v/>
      </c>
      <c r="DK171" s="379" t="str">
        <f ca="1">+IF(OFFSET('Sanitation Data'!$I$29,0,10*ROW('Sanitation Data'!I165))="","",OFFSET('Sanitation Data'!$I$29,0,10*ROW('Sanitation Data'!I165)))</f>
        <v/>
      </c>
      <c r="DL171" s="379" t="str">
        <f ca="1">+IF(OFFSET('Sanitation Data'!$I$30,0,10*ROW('Sanitation Data'!I165))="","",OFFSET('Sanitation Data'!$I$30,0,10*ROW('Sanitation Data'!I165)))</f>
        <v/>
      </c>
      <c r="DM171" s="379" t="str">
        <f ca="1">+IF(OFFSET('Sanitation Data'!$I$31,0,10*ROW('Sanitation Data'!I165))="","",OFFSET('Sanitation Data'!$I$31,0,10*ROW('Sanitation Data'!I165)))</f>
        <v/>
      </c>
      <c r="DN171" s="379" t="str">
        <f ca="1">+IF(OFFSET('Sanitation Data'!$I$32,0,10*ROW('Sanitation Data'!I165))="","",OFFSET('Sanitation Data'!$I$32,0,10*ROW('Sanitation Data'!I165)))</f>
        <v/>
      </c>
      <c r="DO171" s="379" t="str">
        <f ca="1">+IF(OFFSET('Hygiene Data'!$D$11,0,10*ROW('Hygiene Data'!D165))="","",OFFSET('Hygiene Data'!$D$11,0,10*ROW('Hygiene Data'!D165)))</f>
        <v/>
      </c>
      <c r="DP171" s="379" t="str">
        <f ca="1">+IF(OFFSET('Hygiene Data'!$D$12,0,10*ROW('Hygiene Data'!D165))="","",OFFSET('Hygiene Data'!$D$12,0,10*ROW('Hygiene Data'!D165)))</f>
        <v/>
      </c>
      <c r="DQ171" s="379" t="str">
        <f ca="1">+IF(OFFSET('Hygiene Data'!$D$13,0,10*ROW('Hygiene Data'!D165))="","",OFFSET('Hygiene Data'!$D$13,0,10*ROW('Hygiene Data'!D165)))</f>
        <v/>
      </c>
      <c r="DR171" s="379" t="str">
        <f ca="1">+IF(OFFSET('Hygiene Data'!$E$11,0,10*ROW('Hygiene Data'!E165))="","",OFFSET('Hygiene Data'!$E$11,0,10*ROW('Hygiene Data'!E165)))</f>
        <v/>
      </c>
      <c r="DS171" s="379" t="str">
        <f ca="1">+IF(OFFSET('Hygiene Data'!$E$12,0,10*ROW('Hygiene Data'!E165))="","",OFFSET('Hygiene Data'!$E$12,0,10*ROW('Hygiene Data'!E165)))</f>
        <v/>
      </c>
      <c r="DT171" s="379" t="str">
        <f ca="1">+IF(OFFSET('Hygiene Data'!$E$13,0,10*ROW('Hygiene Data'!E165))="","",OFFSET('Hygiene Data'!$E$13,0,10*ROW('Hygiene Data'!E165)))</f>
        <v/>
      </c>
      <c r="DU171" s="379" t="str">
        <f ca="1">+IF(OFFSET('Hygiene Data'!$F$11,0,10*ROW('Hygiene Data'!F165))="","",OFFSET('Hygiene Data'!$F$11,0,10*ROW('Hygiene Data'!F165)))</f>
        <v/>
      </c>
      <c r="DV171" s="379" t="str">
        <f ca="1">+IF(OFFSET('Hygiene Data'!$F$12,0,10*ROW('Hygiene Data'!F165))="","",OFFSET('Hygiene Data'!$F$12,0,10*ROW('Hygiene Data'!F165)))</f>
        <v/>
      </c>
      <c r="DW171" s="379" t="str">
        <f ca="1">+IF(OFFSET('Hygiene Data'!$F$13,0,10*ROW('Hygiene Data'!F165))="","",OFFSET('Hygiene Data'!$F$13,0,10*ROW('Hygiene Data'!F165)))</f>
        <v/>
      </c>
      <c r="DX171" s="379" t="str">
        <f ca="1">+IF(OFFSET('Hygiene Data'!$G$11,0,10*ROW('Hygiene Data'!G165))="","",OFFSET('Hygiene Data'!$G$11,0,10*ROW('Hygiene Data'!G165)))</f>
        <v/>
      </c>
      <c r="DY171" s="379" t="str">
        <f ca="1">+IF(OFFSET('Hygiene Data'!$G$12,0,10*ROW('Hygiene Data'!G165))="","",OFFSET('Hygiene Data'!$G$12,0,10*ROW('Hygiene Data'!G165)))</f>
        <v/>
      </c>
      <c r="DZ171" s="379" t="str">
        <f ca="1">+IF(OFFSET('Hygiene Data'!$G$13,0,10*ROW('Hygiene Data'!G165))="","",OFFSET('Hygiene Data'!$G$13,0,10*ROW('Hygiene Data'!G165)))</f>
        <v/>
      </c>
      <c r="EA171" s="379" t="str">
        <f ca="1">+IF(OFFSET('Hygiene Data'!$H$11,0,10*ROW('Hygiene Data'!H165))="","",OFFSET('Hygiene Data'!$H$11,0,10*ROW('Hygiene Data'!H165)))</f>
        <v/>
      </c>
      <c r="EB171" s="379" t="str">
        <f ca="1">+IF(OFFSET('Hygiene Data'!$H$12,0,10*ROW('Hygiene Data'!H165))="","",OFFSET('Hygiene Data'!$H$12,0,10*ROW('Hygiene Data'!H165)))</f>
        <v/>
      </c>
      <c r="EC171" s="379" t="str">
        <f ca="1">+IF(OFFSET('Hygiene Data'!$H$13,0,10*ROW('Hygiene Data'!H165))="","",OFFSET('Hygiene Data'!$H$13,0,10*ROW('Hygiene Data'!H165)))</f>
        <v/>
      </c>
      <c r="ED171" s="379" t="str">
        <f ca="1">+IF(OFFSET('Hygiene Data'!$I$11,0,10*ROW('Hygiene Data'!I165))="","",OFFSET('Hygiene Data'!$I$11,0,10*ROW('Hygiene Data'!I165)))</f>
        <v/>
      </c>
      <c r="EE171" s="379" t="str">
        <f ca="1">+IF(OFFSET('Hygiene Data'!$I$12,0,10*ROW('Hygiene Data'!I165))="","",OFFSET('Hygiene Data'!$I$12,0,10*ROW('Hygiene Data'!I165)))</f>
        <v/>
      </c>
      <c r="EF171" s="379" t="str">
        <f ca="1">+IF(OFFSET('Hygiene Data'!$I$13,0,10*ROW('Hygiene Data'!I165))="","",OFFSET('Hygiene Data'!$I$13,0,10*ROW('Hygiene Data'!I165)))</f>
        <v/>
      </c>
    </row>
    <row r="172" spans="1:136" x14ac:dyDescent="0.25">
      <c r="A172" s="488" t="str">
        <f ca="1">+IF(OFFSET('Water Data'!$B$2,0,10*ROW('Water Data'!E166))="","",OFFSET('Water Data'!$B$2,0,10*ROW('Water Data'!E166)))</f>
        <v/>
      </c>
      <c r="B172" s="48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5" t="str">
        <f t="shared" ca="1" si="2"/>
        <v/>
      </c>
      <c r="D172" s="51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9" t="str">
        <f ca="1">+IF(OFFSET('Water Data'!$D$27,0,10*ROW('Water Data'!D166))="","",OFFSET('Water Data'!$D$27,0,10*ROW('Water Data'!D166)))</f>
        <v/>
      </c>
      <c r="BT172" s="379" t="str">
        <f ca="1">+IF(OFFSET('Water Data'!$D$28,0,10*ROW('Water Data'!D166))="","",OFFSET('Water Data'!$D$28,0,10*ROW('Water Data'!D166)))</f>
        <v/>
      </c>
      <c r="BU172" s="379" t="str">
        <f ca="1">+IF(OFFSET('Water Data'!$D$29,0,10*ROW('Water Data'!D166))="","",OFFSET('Water Data'!$D$29,0,10*ROW('Water Data'!D166)))</f>
        <v/>
      </c>
      <c r="BV172" s="379" t="str">
        <f ca="1">+IF(OFFSET('Water Data'!$E$27,0,10*ROW('Water Data'!E166))="","",OFFSET('Water Data'!$E$27,0,10*ROW('Water Data'!E166)))</f>
        <v/>
      </c>
      <c r="BW172" s="379" t="str">
        <f ca="1">+IF(OFFSET('Water Data'!$E$28,0,10*ROW('Water Data'!E166))="","",OFFSET('Water Data'!$E$28,0,10*ROW('Water Data'!E166)))</f>
        <v/>
      </c>
      <c r="BX172" s="379" t="str">
        <f ca="1">+IF(OFFSET('Water Data'!$E$29,0,10*ROW('Water Data'!E166))="","",OFFSET('Water Data'!$E$29,0,10*ROW('Water Data'!E166)))</f>
        <v/>
      </c>
      <c r="BY172" s="379" t="str">
        <f ca="1">+IF(OFFSET('Water Data'!$F$27,0,10*ROW('Water Data'!F166))="","",OFFSET('Water Data'!$F$27,0,10*ROW('Water Data'!F166)))</f>
        <v/>
      </c>
      <c r="BZ172" s="379" t="str">
        <f ca="1">+IF(OFFSET('Water Data'!$F$28,0,10*ROW('Water Data'!F166))="","",OFFSET('Water Data'!$F$28,0,10*ROW('Water Data'!F166)))</f>
        <v/>
      </c>
      <c r="CA172" s="379" t="str">
        <f ca="1">+IF(OFFSET('Water Data'!$F$29,0,10*ROW('Water Data'!F166))="","",OFFSET('Water Data'!$F$29,0,10*ROW('Water Data'!F166)))</f>
        <v/>
      </c>
      <c r="CB172" s="379" t="str">
        <f ca="1">+IF(OFFSET('Water Data'!$G$27,0,10*ROW('Water Data'!G166))="","",OFFSET('Water Data'!$G$27,0,10*ROW('Water Data'!G166)))</f>
        <v/>
      </c>
      <c r="CC172" s="379" t="str">
        <f ca="1">+IF(OFFSET('Water Data'!$G$28,0,10*ROW('Water Data'!G166))="","",OFFSET('Water Data'!$G$28,0,10*ROW('Water Data'!G166)))</f>
        <v/>
      </c>
      <c r="CD172" s="379" t="str">
        <f ca="1">+IF(OFFSET('Water Data'!$G$29,0,10*ROW('Water Data'!G166))="","",OFFSET('Water Data'!$G$29,0,10*ROW('Water Data'!G166)))</f>
        <v/>
      </c>
      <c r="CE172" s="379" t="str">
        <f ca="1">+IF(OFFSET('Water Data'!$H$27,0,10*ROW('Water Data'!H166))="","",OFFSET('Water Data'!$H$27,0,10*ROW('Water Data'!H166)))</f>
        <v/>
      </c>
      <c r="CF172" s="379" t="str">
        <f ca="1">+IF(OFFSET('Water Data'!$H$28,0,10*ROW('Water Data'!H166))="","",OFFSET('Water Data'!$H$28,0,10*ROW('Water Data'!H166)))</f>
        <v/>
      </c>
      <c r="CG172" s="379" t="str">
        <f ca="1">+IF(OFFSET('Water Data'!$H$29,0,10*ROW('Water Data'!H166))="","",OFFSET('Water Data'!$H$29,0,10*ROW('Water Data'!H166)))</f>
        <v/>
      </c>
      <c r="CH172" s="379" t="str">
        <f ca="1">+IF(OFFSET('Water Data'!$I$27,0,10*ROW('Water Data'!I166))="","",OFFSET('Water Data'!$I$27,0,10*ROW('Water Data'!I166)))</f>
        <v/>
      </c>
      <c r="CI172" s="379" t="str">
        <f ca="1">+IF(OFFSET('Water Data'!$I$28,0,10*ROW('Water Data'!I166))="","",OFFSET('Water Data'!$I$28,0,10*ROW('Water Data'!I166)))</f>
        <v/>
      </c>
      <c r="CJ172" s="379" t="str">
        <f ca="1">+IF(OFFSET('Water Data'!$I$29,0,10*ROW('Water Data'!I166))="","",OFFSET('Water Data'!$I$29,0,10*ROW('Water Data'!I166)))</f>
        <v/>
      </c>
      <c r="CK172" s="379" t="str">
        <f ca="1">+IF(OFFSET('Sanitation Data'!$D$28,0,10*ROW('Sanitation Data'!D166))="","",OFFSET('Sanitation Data'!$D$28,0,10*ROW('Sanitation Data'!D166)))</f>
        <v/>
      </c>
      <c r="CL172" s="379" t="str">
        <f ca="1">+IF(OFFSET('Sanitation Data'!$D$29,0,10*ROW('Sanitation Data'!D166))="","",OFFSET('Sanitation Data'!$D$29,0,10*ROW('Sanitation Data'!D166)))</f>
        <v/>
      </c>
      <c r="CM172" s="379" t="str">
        <f ca="1">+IF(OFFSET('Sanitation Data'!$D$30,0,10*ROW('Sanitation Data'!D166))="","",OFFSET('Sanitation Data'!$D$30,0,10*ROW('Sanitation Data'!D166)))</f>
        <v/>
      </c>
      <c r="CN172" s="379" t="str">
        <f ca="1">+IF(OFFSET('Sanitation Data'!$D$31,0,10*ROW('Sanitation Data'!D166))="","",OFFSET('Sanitation Data'!$D$31,0,10*ROW('Sanitation Data'!D166)))</f>
        <v/>
      </c>
      <c r="CO172" s="379" t="str">
        <f ca="1">+IF(OFFSET('Sanitation Data'!$D$32,0,10*ROW('Sanitation Data'!D166))="","",OFFSET('Sanitation Data'!$D$32,0,10*ROW('Sanitation Data'!D166)))</f>
        <v/>
      </c>
      <c r="CP172" s="379" t="str">
        <f ca="1">+IF(OFFSET('Sanitation Data'!$E$28,0,10*ROW('Sanitation Data'!E166))="","",OFFSET('Sanitation Data'!$E$28,0,10*ROW('Sanitation Data'!E166)))</f>
        <v/>
      </c>
      <c r="CQ172" s="379" t="str">
        <f ca="1">+IF(OFFSET('Sanitation Data'!$E$29,0,10*ROW('Sanitation Data'!E166))="","",OFFSET('Sanitation Data'!$E$29,0,10*ROW('Sanitation Data'!E166)))</f>
        <v/>
      </c>
      <c r="CR172" s="379" t="str">
        <f ca="1">+IF(OFFSET('Sanitation Data'!$E$30,0,10*ROW('Sanitation Data'!E166))="","",OFFSET('Sanitation Data'!$E$30,0,10*ROW('Sanitation Data'!E166)))</f>
        <v/>
      </c>
      <c r="CS172" s="379" t="str">
        <f ca="1">+IF(OFFSET('Sanitation Data'!$E$31,0,10*ROW('Sanitation Data'!E166))="","",OFFSET('Sanitation Data'!$E$31,0,10*ROW('Sanitation Data'!E166)))</f>
        <v/>
      </c>
      <c r="CT172" s="379" t="str">
        <f ca="1">+IF(OFFSET('Sanitation Data'!$E$32,0,10*ROW('Sanitation Data'!E166))="","",OFFSET('Sanitation Data'!$E$32,0,10*ROW('Sanitation Data'!E166)))</f>
        <v/>
      </c>
      <c r="CU172" s="379" t="str">
        <f ca="1">+IF(OFFSET('Sanitation Data'!$F$28,0,10*ROW('Sanitation Data'!F166))="","",OFFSET('Sanitation Data'!$F$28,0,10*ROW('Sanitation Data'!F166)))</f>
        <v/>
      </c>
      <c r="CV172" s="379" t="str">
        <f ca="1">+IF(OFFSET('Sanitation Data'!$F$29,0,10*ROW('Sanitation Data'!F166))="","",OFFSET('Sanitation Data'!$F$29,0,10*ROW('Sanitation Data'!F166)))</f>
        <v/>
      </c>
      <c r="CW172" s="379" t="str">
        <f ca="1">+IF(OFFSET('Sanitation Data'!$F$30,0,10*ROW('Sanitation Data'!F166))="","",OFFSET('Sanitation Data'!$F$30,0,10*ROW('Sanitation Data'!F166)))</f>
        <v/>
      </c>
      <c r="CX172" s="379" t="str">
        <f ca="1">+IF(OFFSET('Sanitation Data'!$F$31,0,10*ROW('Sanitation Data'!F166))="","",OFFSET('Sanitation Data'!$F$31,0,10*ROW('Sanitation Data'!F166)))</f>
        <v/>
      </c>
      <c r="CY172" s="379" t="str">
        <f ca="1">+IF(OFFSET('Sanitation Data'!$F$32,0,10*ROW('Sanitation Data'!F166))="","",OFFSET('Sanitation Data'!$F$32,0,10*ROW('Sanitation Data'!F166)))</f>
        <v/>
      </c>
      <c r="CZ172" s="379" t="str">
        <f ca="1">+IF(OFFSET('Sanitation Data'!$G$28,0,10*ROW('Sanitation Data'!G166))="","",OFFSET('Sanitation Data'!$G$28,0,10*ROW('Sanitation Data'!G166)))</f>
        <v/>
      </c>
      <c r="DA172" s="379" t="str">
        <f ca="1">+IF(OFFSET('Sanitation Data'!$G$29,0,10*ROW('Sanitation Data'!G166))="","",OFFSET('Sanitation Data'!$G$29,0,10*ROW('Sanitation Data'!G166)))</f>
        <v/>
      </c>
      <c r="DB172" s="379" t="str">
        <f ca="1">+IF(OFFSET('Sanitation Data'!$G$30,0,10*ROW('Sanitation Data'!G166))="","",OFFSET('Sanitation Data'!$G$30,0,10*ROW('Sanitation Data'!G166)))</f>
        <v/>
      </c>
      <c r="DC172" s="379" t="str">
        <f ca="1">+IF(OFFSET('Sanitation Data'!$G$31,0,10*ROW('Sanitation Data'!G166))="","",OFFSET('Sanitation Data'!$G$31,0,10*ROW('Sanitation Data'!G166)))</f>
        <v/>
      </c>
      <c r="DD172" s="379" t="str">
        <f ca="1">+IF(OFFSET('Sanitation Data'!$G$32,0,10*ROW('Sanitation Data'!G166))="","",OFFSET('Sanitation Data'!$G$32,0,10*ROW('Sanitation Data'!G166)))</f>
        <v/>
      </c>
      <c r="DE172" s="379" t="str">
        <f ca="1">+IF(OFFSET('Sanitation Data'!$H$28,0,10*ROW('Sanitation Data'!H166))="","",OFFSET('Sanitation Data'!$H$28,0,10*ROW('Sanitation Data'!H166)))</f>
        <v/>
      </c>
      <c r="DF172" s="379" t="str">
        <f ca="1">+IF(OFFSET('Sanitation Data'!$H$29,0,10*ROW('Sanitation Data'!H166))="","",OFFSET('Sanitation Data'!$H$29,0,10*ROW('Sanitation Data'!H166)))</f>
        <v/>
      </c>
      <c r="DG172" s="379" t="str">
        <f ca="1">+IF(OFFSET('Sanitation Data'!$H$30,0,10*ROW('Sanitation Data'!H166))="","",OFFSET('Sanitation Data'!$H$30,0,10*ROW('Sanitation Data'!H166)))</f>
        <v/>
      </c>
      <c r="DH172" s="379" t="str">
        <f ca="1">+IF(OFFSET('Sanitation Data'!$H$31,0,10*ROW('Sanitation Data'!H166))="","",OFFSET('Sanitation Data'!$H$31,0,10*ROW('Sanitation Data'!H166)))</f>
        <v/>
      </c>
      <c r="DI172" s="379" t="str">
        <f ca="1">+IF(OFFSET('Sanitation Data'!$H$32,0,10*ROW('Sanitation Data'!H166))="","",OFFSET('Sanitation Data'!$H$32,0,10*ROW('Sanitation Data'!H166)))</f>
        <v/>
      </c>
      <c r="DJ172" s="379" t="str">
        <f ca="1">+IF(OFFSET('Sanitation Data'!$I$28,0,10*ROW('Sanitation Data'!I166))="","",OFFSET('Sanitation Data'!$I$28,0,10*ROW('Sanitation Data'!I166)))</f>
        <v/>
      </c>
      <c r="DK172" s="379" t="str">
        <f ca="1">+IF(OFFSET('Sanitation Data'!$I$29,0,10*ROW('Sanitation Data'!I166))="","",OFFSET('Sanitation Data'!$I$29,0,10*ROW('Sanitation Data'!I166)))</f>
        <v/>
      </c>
      <c r="DL172" s="379" t="str">
        <f ca="1">+IF(OFFSET('Sanitation Data'!$I$30,0,10*ROW('Sanitation Data'!I166))="","",OFFSET('Sanitation Data'!$I$30,0,10*ROW('Sanitation Data'!I166)))</f>
        <v/>
      </c>
      <c r="DM172" s="379" t="str">
        <f ca="1">+IF(OFFSET('Sanitation Data'!$I$31,0,10*ROW('Sanitation Data'!I166))="","",OFFSET('Sanitation Data'!$I$31,0,10*ROW('Sanitation Data'!I166)))</f>
        <v/>
      </c>
      <c r="DN172" s="379" t="str">
        <f ca="1">+IF(OFFSET('Sanitation Data'!$I$32,0,10*ROW('Sanitation Data'!I166))="","",OFFSET('Sanitation Data'!$I$32,0,10*ROW('Sanitation Data'!I166)))</f>
        <v/>
      </c>
      <c r="DO172" s="379" t="str">
        <f ca="1">+IF(OFFSET('Hygiene Data'!$D$11,0,10*ROW('Hygiene Data'!D166))="","",OFFSET('Hygiene Data'!$D$11,0,10*ROW('Hygiene Data'!D166)))</f>
        <v/>
      </c>
      <c r="DP172" s="379" t="str">
        <f ca="1">+IF(OFFSET('Hygiene Data'!$D$12,0,10*ROW('Hygiene Data'!D166))="","",OFFSET('Hygiene Data'!$D$12,0,10*ROW('Hygiene Data'!D166)))</f>
        <v/>
      </c>
      <c r="DQ172" s="379" t="str">
        <f ca="1">+IF(OFFSET('Hygiene Data'!$D$13,0,10*ROW('Hygiene Data'!D166))="","",OFFSET('Hygiene Data'!$D$13,0,10*ROW('Hygiene Data'!D166)))</f>
        <v/>
      </c>
      <c r="DR172" s="379" t="str">
        <f ca="1">+IF(OFFSET('Hygiene Data'!$E$11,0,10*ROW('Hygiene Data'!E166))="","",OFFSET('Hygiene Data'!$E$11,0,10*ROW('Hygiene Data'!E166)))</f>
        <v/>
      </c>
      <c r="DS172" s="379" t="str">
        <f ca="1">+IF(OFFSET('Hygiene Data'!$E$12,0,10*ROW('Hygiene Data'!E166))="","",OFFSET('Hygiene Data'!$E$12,0,10*ROW('Hygiene Data'!E166)))</f>
        <v/>
      </c>
      <c r="DT172" s="379" t="str">
        <f ca="1">+IF(OFFSET('Hygiene Data'!$E$13,0,10*ROW('Hygiene Data'!E166))="","",OFFSET('Hygiene Data'!$E$13,0,10*ROW('Hygiene Data'!E166)))</f>
        <v/>
      </c>
      <c r="DU172" s="379" t="str">
        <f ca="1">+IF(OFFSET('Hygiene Data'!$F$11,0,10*ROW('Hygiene Data'!F166))="","",OFFSET('Hygiene Data'!$F$11,0,10*ROW('Hygiene Data'!F166)))</f>
        <v/>
      </c>
      <c r="DV172" s="379" t="str">
        <f ca="1">+IF(OFFSET('Hygiene Data'!$F$12,0,10*ROW('Hygiene Data'!F166))="","",OFFSET('Hygiene Data'!$F$12,0,10*ROW('Hygiene Data'!F166)))</f>
        <v/>
      </c>
      <c r="DW172" s="379" t="str">
        <f ca="1">+IF(OFFSET('Hygiene Data'!$F$13,0,10*ROW('Hygiene Data'!F166))="","",OFFSET('Hygiene Data'!$F$13,0,10*ROW('Hygiene Data'!F166)))</f>
        <v/>
      </c>
      <c r="DX172" s="379" t="str">
        <f ca="1">+IF(OFFSET('Hygiene Data'!$G$11,0,10*ROW('Hygiene Data'!G166))="","",OFFSET('Hygiene Data'!$G$11,0,10*ROW('Hygiene Data'!G166)))</f>
        <v/>
      </c>
      <c r="DY172" s="379" t="str">
        <f ca="1">+IF(OFFSET('Hygiene Data'!$G$12,0,10*ROW('Hygiene Data'!G166))="","",OFFSET('Hygiene Data'!$G$12,0,10*ROW('Hygiene Data'!G166)))</f>
        <v/>
      </c>
      <c r="DZ172" s="379" t="str">
        <f ca="1">+IF(OFFSET('Hygiene Data'!$G$13,0,10*ROW('Hygiene Data'!G166))="","",OFFSET('Hygiene Data'!$G$13,0,10*ROW('Hygiene Data'!G166)))</f>
        <v/>
      </c>
      <c r="EA172" s="379" t="str">
        <f ca="1">+IF(OFFSET('Hygiene Data'!$H$11,0,10*ROW('Hygiene Data'!H166))="","",OFFSET('Hygiene Data'!$H$11,0,10*ROW('Hygiene Data'!H166)))</f>
        <v/>
      </c>
      <c r="EB172" s="379" t="str">
        <f ca="1">+IF(OFFSET('Hygiene Data'!$H$12,0,10*ROW('Hygiene Data'!H166))="","",OFFSET('Hygiene Data'!$H$12,0,10*ROW('Hygiene Data'!H166)))</f>
        <v/>
      </c>
      <c r="EC172" s="379" t="str">
        <f ca="1">+IF(OFFSET('Hygiene Data'!$H$13,0,10*ROW('Hygiene Data'!H166))="","",OFFSET('Hygiene Data'!$H$13,0,10*ROW('Hygiene Data'!H166)))</f>
        <v/>
      </c>
      <c r="ED172" s="379" t="str">
        <f ca="1">+IF(OFFSET('Hygiene Data'!$I$11,0,10*ROW('Hygiene Data'!I166))="","",OFFSET('Hygiene Data'!$I$11,0,10*ROW('Hygiene Data'!I166)))</f>
        <v/>
      </c>
      <c r="EE172" s="379" t="str">
        <f ca="1">+IF(OFFSET('Hygiene Data'!$I$12,0,10*ROW('Hygiene Data'!I166))="","",OFFSET('Hygiene Data'!$I$12,0,10*ROW('Hygiene Data'!I166)))</f>
        <v/>
      </c>
      <c r="EF172" s="379" t="str">
        <f ca="1">+IF(OFFSET('Hygiene Data'!$I$13,0,10*ROW('Hygiene Data'!I166))="","",OFFSET('Hygiene Data'!$I$13,0,10*ROW('Hygiene Data'!I166)))</f>
        <v/>
      </c>
    </row>
    <row r="173" spans="1:136" x14ac:dyDescent="0.25">
      <c r="A173" s="488" t="str">
        <f ca="1">+IF(OFFSET('Water Data'!$B$2,0,10*ROW('Water Data'!E167))="","",OFFSET('Water Data'!$B$2,0,10*ROW('Water Data'!E167)))</f>
        <v/>
      </c>
      <c r="B173" s="48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5" t="str">
        <f t="shared" ca="1" si="2"/>
        <v/>
      </c>
      <c r="D173" s="51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9" t="str">
        <f ca="1">+IF(OFFSET('Water Data'!$D$27,0,10*ROW('Water Data'!D167))="","",OFFSET('Water Data'!$D$27,0,10*ROW('Water Data'!D167)))</f>
        <v/>
      </c>
      <c r="BT173" s="379" t="str">
        <f ca="1">+IF(OFFSET('Water Data'!$D$28,0,10*ROW('Water Data'!D167))="","",OFFSET('Water Data'!$D$28,0,10*ROW('Water Data'!D167)))</f>
        <v/>
      </c>
      <c r="BU173" s="379" t="str">
        <f ca="1">+IF(OFFSET('Water Data'!$D$29,0,10*ROW('Water Data'!D167))="","",OFFSET('Water Data'!$D$29,0,10*ROW('Water Data'!D167)))</f>
        <v/>
      </c>
      <c r="BV173" s="379" t="str">
        <f ca="1">+IF(OFFSET('Water Data'!$E$27,0,10*ROW('Water Data'!E167))="","",OFFSET('Water Data'!$E$27,0,10*ROW('Water Data'!E167)))</f>
        <v/>
      </c>
      <c r="BW173" s="379" t="str">
        <f ca="1">+IF(OFFSET('Water Data'!$E$28,0,10*ROW('Water Data'!E167))="","",OFFSET('Water Data'!$E$28,0,10*ROW('Water Data'!E167)))</f>
        <v/>
      </c>
      <c r="BX173" s="379" t="str">
        <f ca="1">+IF(OFFSET('Water Data'!$E$29,0,10*ROW('Water Data'!E167))="","",OFFSET('Water Data'!$E$29,0,10*ROW('Water Data'!E167)))</f>
        <v/>
      </c>
      <c r="BY173" s="379" t="str">
        <f ca="1">+IF(OFFSET('Water Data'!$F$27,0,10*ROW('Water Data'!F167))="","",OFFSET('Water Data'!$F$27,0,10*ROW('Water Data'!F167)))</f>
        <v/>
      </c>
      <c r="BZ173" s="379" t="str">
        <f ca="1">+IF(OFFSET('Water Data'!$F$28,0,10*ROW('Water Data'!F167))="","",OFFSET('Water Data'!$F$28,0,10*ROW('Water Data'!F167)))</f>
        <v/>
      </c>
      <c r="CA173" s="379" t="str">
        <f ca="1">+IF(OFFSET('Water Data'!$F$29,0,10*ROW('Water Data'!F167))="","",OFFSET('Water Data'!$F$29,0,10*ROW('Water Data'!F167)))</f>
        <v/>
      </c>
      <c r="CB173" s="379" t="str">
        <f ca="1">+IF(OFFSET('Water Data'!$G$27,0,10*ROW('Water Data'!G167))="","",OFFSET('Water Data'!$G$27,0,10*ROW('Water Data'!G167)))</f>
        <v/>
      </c>
      <c r="CC173" s="379" t="str">
        <f ca="1">+IF(OFFSET('Water Data'!$G$28,0,10*ROW('Water Data'!G167))="","",OFFSET('Water Data'!$G$28,0,10*ROW('Water Data'!G167)))</f>
        <v/>
      </c>
      <c r="CD173" s="379" t="str">
        <f ca="1">+IF(OFFSET('Water Data'!$G$29,0,10*ROW('Water Data'!G167))="","",OFFSET('Water Data'!$G$29,0,10*ROW('Water Data'!G167)))</f>
        <v/>
      </c>
      <c r="CE173" s="379" t="str">
        <f ca="1">+IF(OFFSET('Water Data'!$H$27,0,10*ROW('Water Data'!H167))="","",OFFSET('Water Data'!$H$27,0,10*ROW('Water Data'!H167)))</f>
        <v/>
      </c>
      <c r="CF173" s="379" t="str">
        <f ca="1">+IF(OFFSET('Water Data'!$H$28,0,10*ROW('Water Data'!H167))="","",OFFSET('Water Data'!$H$28,0,10*ROW('Water Data'!H167)))</f>
        <v/>
      </c>
      <c r="CG173" s="379" t="str">
        <f ca="1">+IF(OFFSET('Water Data'!$H$29,0,10*ROW('Water Data'!H167))="","",OFFSET('Water Data'!$H$29,0,10*ROW('Water Data'!H167)))</f>
        <v/>
      </c>
      <c r="CH173" s="379" t="str">
        <f ca="1">+IF(OFFSET('Water Data'!$I$27,0,10*ROW('Water Data'!I167))="","",OFFSET('Water Data'!$I$27,0,10*ROW('Water Data'!I167)))</f>
        <v/>
      </c>
      <c r="CI173" s="379" t="str">
        <f ca="1">+IF(OFFSET('Water Data'!$I$28,0,10*ROW('Water Data'!I167))="","",OFFSET('Water Data'!$I$28,0,10*ROW('Water Data'!I167)))</f>
        <v/>
      </c>
      <c r="CJ173" s="379" t="str">
        <f ca="1">+IF(OFFSET('Water Data'!$I$29,0,10*ROW('Water Data'!I167))="","",OFFSET('Water Data'!$I$29,0,10*ROW('Water Data'!I167)))</f>
        <v/>
      </c>
      <c r="CK173" s="379" t="str">
        <f ca="1">+IF(OFFSET('Sanitation Data'!$D$28,0,10*ROW('Sanitation Data'!D167))="","",OFFSET('Sanitation Data'!$D$28,0,10*ROW('Sanitation Data'!D167)))</f>
        <v/>
      </c>
      <c r="CL173" s="379" t="str">
        <f ca="1">+IF(OFFSET('Sanitation Data'!$D$29,0,10*ROW('Sanitation Data'!D167))="","",OFFSET('Sanitation Data'!$D$29,0,10*ROW('Sanitation Data'!D167)))</f>
        <v/>
      </c>
      <c r="CM173" s="379" t="str">
        <f ca="1">+IF(OFFSET('Sanitation Data'!$D$30,0,10*ROW('Sanitation Data'!D167))="","",OFFSET('Sanitation Data'!$D$30,0,10*ROW('Sanitation Data'!D167)))</f>
        <v/>
      </c>
      <c r="CN173" s="379" t="str">
        <f ca="1">+IF(OFFSET('Sanitation Data'!$D$31,0,10*ROW('Sanitation Data'!D167))="","",OFFSET('Sanitation Data'!$D$31,0,10*ROW('Sanitation Data'!D167)))</f>
        <v/>
      </c>
      <c r="CO173" s="379" t="str">
        <f ca="1">+IF(OFFSET('Sanitation Data'!$D$32,0,10*ROW('Sanitation Data'!D167))="","",OFFSET('Sanitation Data'!$D$32,0,10*ROW('Sanitation Data'!D167)))</f>
        <v/>
      </c>
      <c r="CP173" s="379" t="str">
        <f ca="1">+IF(OFFSET('Sanitation Data'!$E$28,0,10*ROW('Sanitation Data'!E167))="","",OFFSET('Sanitation Data'!$E$28,0,10*ROW('Sanitation Data'!E167)))</f>
        <v/>
      </c>
      <c r="CQ173" s="379" t="str">
        <f ca="1">+IF(OFFSET('Sanitation Data'!$E$29,0,10*ROW('Sanitation Data'!E167))="","",OFFSET('Sanitation Data'!$E$29,0,10*ROW('Sanitation Data'!E167)))</f>
        <v/>
      </c>
      <c r="CR173" s="379" t="str">
        <f ca="1">+IF(OFFSET('Sanitation Data'!$E$30,0,10*ROW('Sanitation Data'!E167))="","",OFFSET('Sanitation Data'!$E$30,0,10*ROW('Sanitation Data'!E167)))</f>
        <v/>
      </c>
      <c r="CS173" s="379" t="str">
        <f ca="1">+IF(OFFSET('Sanitation Data'!$E$31,0,10*ROW('Sanitation Data'!E167))="","",OFFSET('Sanitation Data'!$E$31,0,10*ROW('Sanitation Data'!E167)))</f>
        <v/>
      </c>
      <c r="CT173" s="379" t="str">
        <f ca="1">+IF(OFFSET('Sanitation Data'!$E$32,0,10*ROW('Sanitation Data'!E167))="","",OFFSET('Sanitation Data'!$E$32,0,10*ROW('Sanitation Data'!E167)))</f>
        <v/>
      </c>
      <c r="CU173" s="379" t="str">
        <f ca="1">+IF(OFFSET('Sanitation Data'!$F$28,0,10*ROW('Sanitation Data'!F167))="","",OFFSET('Sanitation Data'!$F$28,0,10*ROW('Sanitation Data'!F167)))</f>
        <v/>
      </c>
      <c r="CV173" s="379" t="str">
        <f ca="1">+IF(OFFSET('Sanitation Data'!$F$29,0,10*ROW('Sanitation Data'!F167))="","",OFFSET('Sanitation Data'!$F$29,0,10*ROW('Sanitation Data'!F167)))</f>
        <v/>
      </c>
      <c r="CW173" s="379" t="str">
        <f ca="1">+IF(OFFSET('Sanitation Data'!$F$30,0,10*ROW('Sanitation Data'!F167))="","",OFFSET('Sanitation Data'!$F$30,0,10*ROW('Sanitation Data'!F167)))</f>
        <v/>
      </c>
      <c r="CX173" s="379" t="str">
        <f ca="1">+IF(OFFSET('Sanitation Data'!$F$31,0,10*ROW('Sanitation Data'!F167))="","",OFFSET('Sanitation Data'!$F$31,0,10*ROW('Sanitation Data'!F167)))</f>
        <v/>
      </c>
      <c r="CY173" s="379" t="str">
        <f ca="1">+IF(OFFSET('Sanitation Data'!$F$32,0,10*ROW('Sanitation Data'!F167))="","",OFFSET('Sanitation Data'!$F$32,0,10*ROW('Sanitation Data'!F167)))</f>
        <v/>
      </c>
      <c r="CZ173" s="379" t="str">
        <f ca="1">+IF(OFFSET('Sanitation Data'!$G$28,0,10*ROW('Sanitation Data'!G167))="","",OFFSET('Sanitation Data'!$G$28,0,10*ROW('Sanitation Data'!G167)))</f>
        <v/>
      </c>
      <c r="DA173" s="379" t="str">
        <f ca="1">+IF(OFFSET('Sanitation Data'!$G$29,0,10*ROW('Sanitation Data'!G167))="","",OFFSET('Sanitation Data'!$G$29,0,10*ROW('Sanitation Data'!G167)))</f>
        <v/>
      </c>
      <c r="DB173" s="379" t="str">
        <f ca="1">+IF(OFFSET('Sanitation Data'!$G$30,0,10*ROW('Sanitation Data'!G167))="","",OFFSET('Sanitation Data'!$G$30,0,10*ROW('Sanitation Data'!G167)))</f>
        <v/>
      </c>
      <c r="DC173" s="379" t="str">
        <f ca="1">+IF(OFFSET('Sanitation Data'!$G$31,0,10*ROW('Sanitation Data'!G167))="","",OFFSET('Sanitation Data'!$G$31,0,10*ROW('Sanitation Data'!G167)))</f>
        <v/>
      </c>
      <c r="DD173" s="379" t="str">
        <f ca="1">+IF(OFFSET('Sanitation Data'!$G$32,0,10*ROW('Sanitation Data'!G167))="","",OFFSET('Sanitation Data'!$G$32,0,10*ROW('Sanitation Data'!G167)))</f>
        <v/>
      </c>
      <c r="DE173" s="379" t="str">
        <f ca="1">+IF(OFFSET('Sanitation Data'!$H$28,0,10*ROW('Sanitation Data'!H167))="","",OFFSET('Sanitation Data'!$H$28,0,10*ROW('Sanitation Data'!H167)))</f>
        <v/>
      </c>
      <c r="DF173" s="379" t="str">
        <f ca="1">+IF(OFFSET('Sanitation Data'!$H$29,0,10*ROW('Sanitation Data'!H167))="","",OFFSET('Sanitation Data'!$H$29,0,10*ROW('Sanitation Data'!H167)))</f>
        <v/>
      </c>
      <c r="DG173" s="379" t="str">
        <f ca="1">+IF(OFFSET('Sanitation Data'!$H$30,0,10*ROW('Sanitation Data'!H167))="","",OFFSET('Sanitation Data'!$H$30,0,10*ROW('Sanitation Data'!H167)))</f>
        <v/>
      </c>
      <c r="DH173" s="379" t="str">
        <f ca="1">+IF(OFFSET('Sanitation Data'!$H$31,0,10*ROW('Sanitation Data'!H167))="","",OFFSET('Sanitation Data'!$H$31,0,10*ROW('Sanitation Data'!H167)))</f>
        <v/>
      </c>
      <c r="DI173" s="379" t="str">
        <f ca="1">+IF(OFFSET('Sanitation Data'!$H$32,0,10*ROW('Sanitation Data'!H167))="","",OFFSET('Sanitation Data'!$H$32,0,10*ROW('Sanitation Data'!H167)))</f>
        <v/>
      </c>
      <c r="DJ173" s="379" t="str">
        <f ca="1">+IF(OFFSET('Sanitation Data'!$I$28,0,10*ROW('Sanitation Data'!I167))="","",OFFSET('Sanitation Data'!$I$28,0,10*ROW('Sanitation Data'!I167)))</f>
        <v/>
      </c>
      <c r="DK173" s="379" t="str">
        <f ca="1">+IF(OFFSET('Sanitation Data'!$I$29,0,10*ROW('Sanitation Data'!I167))="","",OFFSET('Sanitation Data'!$I$29,0,10*ROW('Sanitation Data'!I167)))</f>
        <v/>
      </c>
      <c r="DL173" s="379" t="str">
        <f ca="1">+IF(OFFSET('Sanitation Data'!$I$30,0,10*ROW('Sanitation Data'!I167))="","",OFFSET('Sanitation Data'!$I$30,0,10*ROW('Sanitation Data'!I167)))</f>
        <v/>
      </c>
      <c r="DM173" s="379" t="str">
        <f ca="1">+IF(OFFSET('Sanitation Data'!$I$31,0,10*ROW('Sanitation Data'!I167))="","",OFFSET('Sanitation Data'!$I$31,0,10*ROW('Sanitation Data'!I167)))</f>
        <v/>
      </c>
      <c r="DN173" s="379" t="str">
        <f ca="1">+IF(OFFSET('Sanitation Data'!$I$32,0,10*ROW('Sanitation Data'!I167))="","",OFFSET('Sanitation Data'!$I$32,0,10*ROW('Sanitation Data'!I167)))</f>
        <v/>
      </c>
      <c r="DO173" s="379" t="str">
        <f ca="1">+IF(OFFSET('Hygiene Data'!$D$11,0,10*ROW('Hygiene Data'!D167))="","",OFFSET('Hygiene Data'!$D$11,0,10*ROW('Hygiene Data'!D167)))</f>
        <v/>
      </c>
      <c r="DP173" s="379" t="str">
        <f ca="1">+IF(OFFSET('Hygiene Data'!$D$12,0,10*ROW('Hygiene Data'!D167))="","",OFFSET('Hygiene Data'!$D$12,0,10*ROW('Hygiene Data'!D167)))</f>
        <v/>
      </c>
      <c r="DQ173" s="379" t="str">
        <f ca="1">+IF(OFFSET('Hygiene Data'!$D$13,0,10*ROW('Hygiene Data'!D167))="","",OFFSET('Hygiene Data'!$D$13,0,10*ROW('Hygiene Data'!D167)))</f>
        <v/>
      </c>
      <c r="DR173" s="379" t="str">
        <f ca="1">+IF(OFFSET('Hygiene Data'!$E$11,0,10*ROW('Hygiene Data'!E167))="","",OFFSET('Hygiene Data'!$E$11,0,10*ROW('Hygiene Data'!E167)))</f>
        <v/>
      </c>
      <c r="DS173" s="379" t="str">
        <f ca="1">+IF(OFFSET('Hygiene Data'!$E$12,0,10*ROW('Hygiene Data'!E167))="","",OFFSET('Hygiene Data'!$E$12,0,10*ROW('Hygiene Data'!E167)))</f>
        <v/>
      </c>
      <c r="DT173" s="379" t="str">
        <f ca="1">+IF(OFFSET('Hygiene Data'!$E$13,0,10*ROW('Hygiene Data'!E167))="","",OFFSET('Hygiene Data'!$E$13,0,10*ROW('Hygiene Data'!E167)))</f>
        <v/>
      </c>
      <c r="DU173" s="379" t="str">
        <f ca="1">+IF(OFFSET('Hygiene Data'!$F$11,0,10*ROW('Hygiene Data'!F167))="","",OFFSET('Hygiene Data'!$F$11,0,10*ROW('Hygiene Data'!F167)))</f>
        <v/>
      </c>
      <c r="DV173" s="379" t="str">
        <f ca="1">+IF(OFFSET('Hygiene Data'!$F$12,0,10*ROW('Hygiene Data'!F167))="","",OFFSET('Hygiene Data'!$F$12,0,10*ROW('Hygiene Data'!F167)))</f>
        <v/>
      </c>
      <c r="DW173" s="379" t="str">
        <f ca="1">+IF(OFFSET('Hygiene Data'!$F$13,0,10*ROW('Hygiene Data'!F167))="","",OFFSET('Hygiene Data'!$F$13,0,10*ROW('Hygiene Data'!F167)))</f>
        <v/>
      </c>
      <c r="DX173" s="379" t="str">
        <f ca="1">+IF(OFFSET('Hygiene Data'!$G$11,0,10*ROW('Hygiene Data'!G167))="","",OFFSET('Hygiene Data'!$G$11,0,10*ROW('Hygiene Data'!G167)))</f>
        <v/>
      </c>
      <c r="DY173" s="379" t="str">
        <f ca="1">+IF(OFFSET('Hygiene Data'!$G$12,0,10*ROW('Hygiene Data'!G167))="","",OFFSET('Hygiene Data'!$G$12,0,10*ROW('Hygiene Data'!G167)))</f>
        <v/>
      </c>
      <c r="DZ173" s="379" t="str">
        <f ca="1">+IF(OFFSET('Hygiene Data'!$G$13,0,10*ROW('Hygiene Data'!G167))="","",OFFSET('Hygiene Data'!$G$13,0,10*ROW('Hygiene Data'!G167)))</f>
        <v/>
      </c>
      <c r="EA173" s="379" t="str">
        <f ca="1">+IF(OFFSET('Hygiene Data'!$H$11,0,10*ROW('Hygiene Data'!H167))="","",OFFSET('Hygiene Data'!$H$11,0,10*ROW('Hygiene Data'!H167)))</f>
        <v/>
      </c>
      <c r="EB173" s="379" t="str">
        <f ca="1">+IF(OFFSET('Hygiene Data'!$H$12,0,10*ROW('Hygiene Data'!H167))="","",OFFSET('Hygiene Data'!$H$12,0,10*ROW('Hygiene Data'!H167)))</f>
        <v/>
      </c>
      <c r="EC173" s="379" t="str">
        <f ca="1">+IF(OFFSET('Hygiene Data'!$H$13,0,10*ROW('Hygiene Data'!H167))="","",OFFSET('Hygiene Data'!$H$13,0,10*ROW('Hygiene Data'!H167)))</f>
        <v/>
      </c>
      <c r="ED173" s="379" t="str">
        <f ca="1">+IF(OFFSET('Hygiene Data'!$I$11,0,10*ROW('Hygiene Data'!I167))="","",OFFSET('Hygiene Data'!$I$11,0,10*ROW('Hygiene Data'!I167)))</f>
        <v/>
      </c>
      <c r="EE173" s="379" t="str">
        <f ca="1">+IF(OFFSET('Hygiene Data'!$I$12,0,10*ROW('Hygiene Data'!I167))="","",OFFSET('Hygiene Data'!$I$12,0,10*ROW('Hygiene Data'!I167)))</f>
        <v/>
      </c>
      <c r="EF173" s="379" t="str">
        <f ca="1">+IF(OFFSET('Hygiene Data'!$I$13,0,10*ROW('Hygiene Data'!I167))="","",OFFSET('Hygiene Data'!$I$13,0,10*ROW('Hygiene Data'!I167)))</f>
        <v/>
      </c>
    </row>
    <row r="174" spans="1:136" x14ac:dyDescent="0.25">
      <c r="A174" s="488" t="str">
        <f ca="1">+IF(OFFSET('Water Data'!$B$2,0,10*ROW('Water Data'!E168))="","",OFFSET('Water Data'!$B$2,0,10*ROW('Water Data'!E168)))</f>
        <v/>
      </c>
      <c r="B174" s="48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5" t="str">
        <f t="shared" ca="1" si="2"/>
        <v/>
      </c>
      <c r="D174" s="51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9" t="str">
        <f ca="1">+IF(OFFSET('Water Data'!$D$27,0,10*ROW('Water Data'!D168))="","",OFFSET('Water Data'!$D$27,0,10*ROW('Water Data'!D168)))</f>
        <v/>
      </c>
      <c r="BT174" s="379" t="str">
        <f ca="1">+IF(OFFSET('Water Data'!$D$28,0,10*ROW('Water Data'!D168))="","",OFFSET('Water Data'!$D$28,0,10*ROW('Water Data'!D168)))</f>
        <v/>
      </c>
      <c r="BU174" s="379" t="str">
        <f ca="1">+IF(OFFSET('Water Data'!$D$29,0,10*ROW('Water Data'!D168))="","",OFFSET('Water Data'!$D$29,0,10*ROW('Water Data'!D168)))</f>
        <v/>
      </c>
      <c r="BV174" s="379" t="str">
        <f ca="1">+IF(OFFSET('Water Data'!$E$27,0,10*ROW('Water Data'!E168))="","",OFFSET('Water Data'!$E$27,0,10*ROW('Water Data'!E168)))</f>
        <v/>
      </c>
      <c r="BW174" s="379" t="str">
        <f ca="1">+IF(OFFSET('Water Data'!$E$28,0,10*ROW('Water Data'!E168))="","",OFFSET('Water Data'!$E$28,0,10*ROW('Water Data'!E168)))</f>
        <v/>
      </c>
      <c r="BX174" s="379" t="str">
        <f ca="1">+IF(OFFSET('Water Data'!$E$29,0,10*ROW('Water Data'!E168))="","",OFFSET('Water Data'!$E$29,0,10*ROW('Water Data'!E168)))</f>
        <v/>
      </c>
      <c r="BY174" s="379" t="str">
        <f ca="1">+IF(OFFSET('Water Data'!$F$27,0,10*ROW('Water Data'!F168))="","",OFFSET('Water Data'!$F$27,0,10*ROW('Water Data'!F168)))</f>
        <v/>
      </c>
      <c r="BZ174" s="379" t="str">
        <f ca="1">+IF(OFFSET('Water Data'!$F$28,0,10*ROW('Water Data'!F168))="","",OFFSET('Water Data'!$F$28,0,10*ROW('Water Data'!F168)))</f>
        <v/>
      </c>
      <c r="CA174" s="379" t="str">
        <f ca="1">+IF(OFFSET('Water Data'!$F$29,0,10*ROW('Water Data'!F168))="","",OFFSET('Water Data'!$F$29,0,10*ROW('Water Data'!F168)))</f>
        <v/>
      </c>
      <c r="CB174" s="379" t="str">
        <f ca="1">+IF(OFFSET('Water Data'!$G$27,0,10*ROW('Water Data'!G168))="","",OFFSET('Water Data'!$G$27,0,10*ROW('Water Data'!G168)))</f>
        <v/>
      </c>
      <c r="CC174" s="379" t="str">
        <f ca="1">+IF(OFFSET('Water Data'!$G$28,0,10*ROW('Water Data'!G168))="","",OFFSET('Water Data'!$G$28,0,10*ROW('Water Data'!G168)))</f>
        <v/>
      </c>
      <c r="CD174" s="379" t="str">
        <f ca="1">+IF(OFFSET('Water Data'!$G$29,0,10*ROW('Water Data'!G168))="","",OFFSET('Water Data'!$G$29,0,10*ROW('Water Data'!G168)))</f>
        <v/>
      </c>
      <c r="CE174" s="379" t="str">
        <f ca="1">+IF(OFFSET('Water Data'!$H$27,0,10*ROW('Water Data'!H168))="","",OFFSET('Water Data'!$H$27,0,10*ROW('Water Data'!H168)))</f>
        <v/>
      </c>
      <c r="CF174" s="379" t="str">
        <f ca="1">+IF(OFFSET('Water Data'!$H$28,0,10*ROW('Water Data'!H168))="","",OFFSET('Water Data'!$H$28,0,10*ROW('Water Data'!H168)))</f>
        <v/>
      </c>
      <c r="CG174" s="379" t="str">
        <f ca="1">+IF(OFFSET('Water Data'!$H$29,0,10*ROW('Water Data'!H168))="","",OFFSET('Water Data'!$H$29,0,10*ROW('Water Data'!H168)))</f>
        <v/>
      </c>
      <c r="CH174" s="379" t="str">
        <f ca="1">+IF(OFFSET('Water Data'!$I$27,0,10*ROW('Water Data'!I168))="","",OFFSET('Water Data'!$I$27,0,10*ROW('Water Data'!I168)))</f>
        <v/>
      </c>
      <c r="CI174" s="379" t="str">
        <f ca="1">+IF(OFFSET('Water Data'!$I$28,0,10*ROW('Water Data'!I168))="","",OFFSET('Water Data'!$I$28,0,10*ROW('Water Data'!I168)))</f>
        <v/>
      </c>
      <c r="CJ174" s="379" t="str">
        <f ca="1">+IF(OFFSET('Water Data'!$I$29,0,10*ROW('Water Data'!I168))="","",OFFSET('Water Data'!$I$29,0,10*ROW('Water Data'!I168)))</f>
        <v/>
      </c>
      <c r="CK174" s="379" t="str">
        <f ca="1">+IF(OFFSET('Sanitation Data'!$D$28,0,10*ROW('Sanitation Data'!D168))="","",OFFSET('Sanitation Data'!$D$28,0,10*ROW('Sanitation Data'!D168)))</f>
        <v/>
      </c>
      <c r="CL174" s="379" t="str">
        <f ca="1">+IF(OFFSET('Sanitation Data'!$D$29,0,10*ROW('Sanitation Data'!D168))="","",OFFSET('Sanitation Data'!$D$29,0,10*ROW('Sanitation Data'!D168)))</f>
        <v/>
      </c>
      <c r="CM174" s="379" t="str">
        <f ca="1">+IF(OFFSET('Sanitation Data'!$D$30,0,10*ROW('Sanitation Data'!D168))="","",OFFSET('Sanitation Data'!$D$30,0,10*ROW('Sanitation Data'!D168)))</f>
        <v/>
      </c>
      <c r="CN174" s="379" t="str">
        <f ca="1">+IF(OFFSET('Sanitation Data'!$D$31,0,10*ROW('Sanitation Data'!D168))="","",OFFSET('Sanitation Data'!$D$31,0,10*ROW('Sanitation Data'!D168)))</f>
        <v/>
      </c>
      <c r="CO174" s="379" t="str">
        <f ca="1">+IF(OFFSET('Sanitation Data'!$D$32,0,10*ROW('Sanitation Data'!D168))="","",OFFSET('Sanitation Data'!$D$32,0,10*ROW('Sanitation Data'!D168)))</f>
        <v/>
      </c>
      <c r="CP174" s="379" t="str">
        <f ca="1">+IF(OFFSET('Sanitation Data'!$E$28,0,10*ROW('Sanitation Data'!E168))="","",OFFSET('Sanitation Data'!$E$28,0,10*ROW('Sanitation Data'!E168)))</f>
        <v/>
      </c>
      <c r="CQ174" s="379" t="str">
        <f ca="1">+IF(OFFSET('Sanitation Data'!$E$29,0,10*ROW('Sanitation Data'!E168))="","",OFFSET('Sanitation Data'!$E$29,0,10*ROW('Sanitation Data'!E168)))</f>
        <v/>
      </c>
      <c r="CR174" s="379" t="str">
        <f ca="1">+IF(OFFSET('Sanitation Data'!$E$30,0,10*ROW('Sanitation Data'!E168))="","",OFFSET('Sanitation Data'!$E$30,0,10*ROW('Sanitation Data'!E168)))</f>
        <v/>
      </c>
      <c r="CS174" s="379" t="str">
        <f ca="1">+IF(OFFSET('Sanitation Data'!$E$31,0,10*ROW('Sanitation Data'!E168))="","",OFFSET('Sanitation Data'!$E$31,0,10*ROW('Sanitation Data'!E168)))</f>
        <v/>
      </c>
      <c r="CT174" s="379" t="str">
        <f ca="1">+IF(OFFSET('Sanitation Data'!$E$32,0,10*ROW('Sanitation Data'!E168))="","",OFFSET('Sanitation Data'!$E$32,0,10*ROW('Sanitation Data'!E168)))</f>
        <v/>
      </c>
      <c r="CU174" s="379" t="str">
        <f ca="1">+IF(OFFSET('Sanitation Data'!$F$28,0,10*ROW('Sanitation Data'!F168))="","",OFFSET('Sanitation Data'!$F$28,0,10*ROW('Sanitation Data'!F168)))</f>
        <v/>
      </c>
      <c r="CV174" s="379" t="str">
        <f ca="1">+IF(OFFSET('Sanitation Data'!$F$29,0,10*ROW('Sanitation Data'!F168))="","",OFFSET('Sanitation Data'!$F$29,0,10*ROW('Sanitation Data'!F168)))</f>
        <v/>
      </c>
      <c r="CW174" s="379" t="str">
        <f ca="1">+IF(OFFSET('Sanitation Data'!$F$30,0,10*ROW('Sanitation Data'!F168))="","",OFFSET('Sanitation Data'!$F$30,0,10*ROW('Sanitation Data'!F168)))</f>
        <v/>
      </c>
      <c r="CX174" s="379" t="str">
        <f ca="1">+IF(OFFSET('Sanitation Data'!$F$31,0,10*ROW('Sanitation Data'!F168))="","",OFFSET('Sanitation Data'!$F$31,0,10*ROW('Sanitation Data'!F168)))</f>
        <v/>
      </c>
      <c r="CY174" s="379" t="str">
        <f ca="1">+IF(OFFSET('Sanitation Data'!$F$32,0,10*ROW('Sanitation Data'!F168))="","",OFFSET('Sanitation Data'!$F$32,0,10*ROW('Sanitation Data'!F168)))</f>
        <v/>
      </c>
      <c r="CZ174" s="379" t="str">
        <f ca="1">+IF(OFFSET('Sanitation Data'!$G$28,0,10*ROW('Sanitation Data'!G168))="","",OFFSET('Sanitation Data'!$G$28,0,10*ROW('Sanitation Data'!G168)))</f>
        <v/>
      </c>
      <c r="DA174" s="379" t="str">
        <f ca="1">+IF(OFFSET('Sanitation Data'!$G$29,0,10*ROW('Sanitation Data'!G168))="","",OFFSET('Sanitation Data'!$G$29,0,10*ROW('Sanitation Data'!G168)))</f>
        <v/>
      </c>
      <c r="DB174" s="379" t="str">
        <f ca="1">+IF(OFFSET('Sanitation Data'!$G$30,0,10*ROW('Sanitation Data'!G168))="","",OFFSET('Sanitation Data'!$G$30,0,10*ROW('Sanitation Data'!G168)))</f>
        <v/>
      </c>
      <c r="DC174" s="379" t="str">
        <f ca="1">+IF(OFFSET('Sanitation Data'!$G$31,0,10*ROW('Sanitation Data'!G168))="","",OFFSET('Sanitation Data'!$G$31,0,10*ROW('Sanitation Data'!G168)))</f>
        <v/>
      </c>
      <c r="DD174" s="379" t="str">
        <f ca="1">+IF(OFFSET('Sanitation Data'!$G$32,0,10*ROW('Sanitation Data'!G168))="","",OFFSET('Sanitation Data'!$G$32,0,10*ROW('Sanitation Data'!G168)))</f>
        <v/>
      </c>
      <c r="DE174" s="379" t="str">
        <f ca="1">+IF(OFFSET('Sanitation Data'!$H$28,0,10*ROW('Sanitation Data'!H168))="","",OFFSET('Sanitation Data'!$H$28,0,10*ROW('Sanitation Data'!H168)))</f>
        <v/>
      </c>
      <c r="DF174" s="379" t="str">
        <f ca="1">+IF(OFFSET('Sanitation Data'!$H$29,0,10*ROW('Sanitation Data'!H168))="","",OFFSET('Sanitation Data'!$H$29,0,10*ROW('Sanitation Data'!H168)))</f>
        <v/>
      </c>
      <c r="DG174" s="379" t="str">
        <f ca="1">+IF(OFFSET('Sanitation Data'!$H$30,0,10*ROW('Sanitation Data'!H168))="","",OFFSET('Sanitation Data'!$H$30,0,10*ROW('Sanitation Data'!H168)))</f>
        <v/>
      </c>
      <c r="DH174" s="379" t="str">
        <f ca="1">+IF(OFFSET('Sanitation Data'!$H$31,0,10*ROW('Sanitation Data'!H168))="","",OFFSET('Sanitation Data'!$H$31,0,10*ROW('Sanitation Data'!H168)))</f>
        <v/>
      </c>
      <c r="DI174" s="379" t="str">
        <f ca="1">+IF(OFFSET('Sanitation Data'!$H$32,0,10*ROW('Sanitation Data'!H168))="","",OFFSET('Sanitation Data'!$H$32,0,10*ROW('Sanitation Data'!H168)))</f>
        <v/>
      </c>
      <c r="DJ174" s="379" t="str">
        <f ca="1">+IF(OFFSET('Sanitation Data'!$I$28,0,10*ROW('Sanitation Data'!I168))="","",OFFSET('Sanitation Data'!$I$28,0,10*ROW('Sanitation Data'!I168)))</f>
        <v/>
      </c>
      <c r="DK174" s="379" t="str">
        <f ca="1">+IF(OFFSET('Sanitation Data'!$I$29,0,10*ROW('Sanitation Data'!I168))="","",OFFSET('Sanitation Data'!$I$29,0,10*ROW('Sanitation Data'!I168)))</f>
        <v/>
      </c>
      <c r="DL174" s="379" t="str">
        <f ca="1">+IF(OFFSET('Sanitation Data'!$I$30,0,10*ROW('Sanitation Data'!I168))="","",OFFSET('Sanitation Data'!$I$30,0,10*ROW('Sanitation Data'!I168)))</f>
        <v/>
      </c>
      <c r="DM174" s="379" t="str">
        <f ca="1">+IF(OFFSET('Sanitation Data'!$I$31,0,10*ROW('Sanitation Data'!I168))="","",OFFSET('Sanitation Data'!$I$31,0,10*ROW('Sanitation Data'!I168)))</f>
        <v/>
      </c>
      <c r="DN174" s="379" t="str">
        <f ca="1">+IF(OFFSET('Sanitation Data'!$I$32,0,10*ROW('Sanitation Data'!I168))="","",OFFSET('Sanitation Data'!$I$32,0,10*ROW('Sanitation Data'!I168)))</f>
        <v/>
      </c>
      <c r="DO174" s="379" t="str">
        <f ca="1">+IF(OFFSET('Hygiene Data'!$D$11,0,10*ROW('Hygiene Data'!D168))="","",OFFSET('Hygiene Data'!$D$11,0,10*ROW('Hygiene Data'!D168)))</f>
        <v/>
      </c>
      <c r="DP174" s="379" t="str">
        <f ca="1">+IF(OFFSET('Hygiene Data'!$D$12,0,10*ROW('Hygiene Data'!D168))="","",OFFSET('Hygiene Data'!$D$12,0,10*ROW('Hygiene Data'!D168)))</f>
        <v/>
      </c>
      <c r="DQ174" s="379" t="str">
        <f ca="1">+IF(OFFSET('Hygiene Data'!$D$13,0,10*ROW('Hygiene Data'!D168))="","",OFFSET('Hygiene Data'!$D$13,0,10*ROW('Hygiene Data'!D168)))</f>
        <v/>
      </c>
      <c r="DR174" s="379" t="str">
        <f ca="1">+IF(OFFSET('Hygiene Data'!$E$11,0,10*ROW('Hygiene Data'!E168))="","",OFFSET('Hygiene Data'!$E$11,0,10*ROW('Hygiene Data'!E168)))</f>
        <v/>
      </c>
      <c r="DS174" s="379" t="str">
        <f ca="1">+IF(OFFSET('Hygiene Data'!$E$12,0,10*ROW('Hygiene Data'!E168))="","",OFFSET('Hygiene Data'!$E$12,0,10*ROW('Hygiene Data'!E168)))</f>
        <v/>
      </c>
      <c r="DT174" s="379" t="str">
        <f ca="1">+IF(OFFSET('Hygiene Data'!$E$13,0,10*ROW('Hygiene Data'!E168))="","",OFFSET('Hygiene Data'!$E$13,0,10*ROW('Hygiene Data'!E168)))</f>
        <v/>
      </c>
      <c r="DU174" s="379" t="str">
        <f ca="1">+IF(OFFSET('Hygiene Data'!$F$11,0,10*ROW('Hygiene Data'!F168))="","",OFFSET('Hygiene Data'!$F$11,0,10*ROW('Hygiene Data'!F168)))</f>
        <v/>
      </c>
      <c r="DV174" s="379" t="str">
        <f ca="1">+IF(OFFSET('Hygiene Data'!$F$12,0,10*ROW('Hygiene Data'!F168))="","",OFFSET('Hygiene Data'!$F$12,0,10*ROW('Hygiene Data'!F168)))</f>
        <v/>
      </c>
      <c r="DW174" s="379" t="str">
        <f ca="1">+IF(OFFSET('Hygiene Data'!$F$13,0,10*ROW('Hygiene Data'!F168))="","",OFFSET('Hygiene Data'!$F$13,0,10*ROW('Hygiene Data'!F168)))</f>
        <v/>
      </c>
      <c r="DX174" s="379" t="str">
        <f ca="1">+IF(OFFSET('Hygiene Data'!$G$11,0,10*ROW('Hygiene Data'!G168))="","",OFFSET('Hygiene Data'!$G$11,0,10*ROW('Hygiene Data'!G168)))</f>
        <v/>
      </c>
      <c r="DY174" s="379" t="str">
        <f ca="1">+IF(OFFSET('Hygiene Data'!$G$12,0,10*ROW('Hygiene Data'!G168))="","",OFFSET('Hygiene Data'!$G$12,0,10*ROW('Hygiene Data'!G168)))</f>
        <v/>
      </c>
      <c r="DZ174" s="379" t="str">
        <f ca="1">+IF(OFFSET('Hygiene Data'!$G$13,0,10*ROW('Hygiene Data'!G168))="","",OFFSET('Hygiene Data'!$G$13,0,10*ROW('Hygiene Data'!G168)))</f>
        <v/>
      </c>
      <c r="EA174" s="379" t="str">
        <f ca="1">+IF(OFFSET('Hygiene Data'!$H$11,0,10*ROW('Hygiene Data'!H168))="","",OFFSET('Hygiene Data'!$H$11,0,10*ROW('Hygiene Data'!H168)))</f>
        <v/>
      </c>
      <c r="EB174" s="379" t="str">
        <f ca="1">+IF(OFFSET('Hygiene Data'!$H$12,0,10*ROW('Hygiene Data'!H168))="","",OFFSET('Hygiene Data'!$H$12,0,10*ROW('Hygiene Data'!H168)))</f>
        <v/>
      </c>
      <c r="EC174" s="379" t="str">
        <f ca="1">+IF(OFFSET('Hygiene Data'!$H$13,0,10*ROW('Hygiene Data'!H168))="","",OFFSET('Hygiene Data'!$H$13,0,10*ROW('Hygiene Data'!H168)))</f>
        <v/>
      </c>
      <c r="ED174" s="379" t="str">
        <f ca="1">+IF(OFFSET('Hygiene Data'!$I$11,0,10*ROW('Hygiene Data'!I168))="","",OFFSET('Hygiene Data'!$I$11,0,10*ROW('Hygiene Data'!I168)))</f>
        <v/>
      </c>
      <c r="EE174" s="379" t="str">
        <f ca="1">+IF(OFFSET('Hygiene Data'!$I$12,0,10*ROW('Hygiene Data'!I168))="","",OFFSET('Hygiene Data'!$I$12,0,10*ROW('Hygiene Data'!I168)))</f>
        <v/>
      </c>
      <c r="EF174" s="379" t="str">
        <f ca="1">+IF(OFFSET('Hygiene Data'!$I$13,0,10*ROW('Hygiene Data'!I168))="","",OFFSET('Hygiene Data'!$I$13,0,10*ROW('Hygiene Data'!I168)))</f>
        <v/>
      </c>
    </row>
    <row r="175" spans="1:136" x14ac:dyDescent="0.25">
      <c r="A175" s="488" t="str">
        <f ca="1">+IF(OFFSET('Water Data'!$B$2,0,10*ROW('Water Data'!E169))="","",OFFSET('Water Data'!$B$2,0,10*ROW('Water Data'!E169)))</f>
        <v/>
      </c>
      <c r="B175" s="48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5" t="str">
        <f t="shared" ca="1" si="2"/>
        <v/>
      </c>
      <c r="D175" s="51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9" t="str">
        <f ca="1">+IF(OFFSET('Water Data'!$D$27,0,10*ROW('Water Data'!D169))="","",OFFSET('Water Data'!$D$27,0,10*ROW('Water Data'!D169)))</f>
        <v/>
      </c>
      <c r="BT175" s="379" t="str">
        <f ca="1">+IF(OFFSET('Water Data'!$D$28,0,10*ROW('Water Data'!D169))="","",OFFSET('Water Data'!$D$28,0,10*ROW('Water Data'!D169)))</f>
        <v/>
      </c>
      <c r="BU175" s="379" t="str">
        <f ca="1">+IF(OFFSET('Water Data'!$D$29,0,10*ROW('Water Data'!D169))="","",OFFSET('Water Data'!$D$29,0,10*ROW('Water Data'!D169)))</f>
        <v/>
      </c>
      <c r="BV175" s="379" t="str">
        <f ca="1">+IF(OFFSET('Water Data'!$E$27,0,10*ROW('Water Data'!E169))="","",OFFSET('Water Data'!$E$27,0,10*ROW('Water Data'!E169)))</f>
        <v/>
      </c>
      <c r="BW175" s="379" t="str">
        <f ca="1">+IF(OFFSET('Water Data'!$E$28,0,10*ROW('Water Data'!E169))="","",OFFSET('Water Data'!$E$28,0,10*ROW('Water Data'!E169)))</f>
        <v/>
      </c>
      <c r="BX175" s="379" t="str">
        <f ca="1">+IF(OFFSET('Water Data'!$E$29,0,10*ROW('Water Data'!E169))="","",OFFSET('Water Data'!$E$29,0,10*ROW('Water Data'!E169)))</f>
        <v/>
      </c>
      <c r="BY175" s="379" t="str">
        <f ca="1">+IF(OFFSET('Water Data'!$F$27,0,10*ROW('Water Data'!F169))="","",OFFSET('Water Data'!$F$27,0,10*ROW('Water Data'!F169)))</f>
        <v/>
      </c>
      <c r="BZ175" s="379" t="str">
        <f ca="1">+IF(OFFSET('Water Data'!$F$28,0,10*ROW('Water Data'!F169))="","",OFFSET('Water Data'!$F$28,0,10*ROW('Water Data'!F169)))</f>
        <v/>
      </c>
      <c r="CA175" s="379" t="str">
        <f ca="1">+IF(OFFSET('Water Data'!$F$29,0,10*ROW('Water Data'!F169))="","",OFFSET('Water Data'!$F$29,0,10*ROW('Water Data'!F169)))</f>
        <v/>
      </c>
      <c r="CB175" s="379" t="str">
        <f ca="1">+IF(OFFSET('Water Data'!$G$27,0,10*ROW('Water Data'!G169))="","",OFFSET('Water Data'!$G$27,0,10*ROW('Water Data'!G169)))</f>
        <v/>
      </c>
      <c r="CC175" s="379" t="str">
        <f ca="1">+IF(OFFSET('Water Data'!$G$28,0,10*ROW('Water Data'!G169))="","",OFFSET('Water Data'!$G$28,0,10*ROW('Water Data'!G169)))</f>
        <v/>
      </c>
      <c r="CD175" s="379" t="str">
        <f ca="1">+IF(OFFSET('Water Data'!$G$29,0,10*ROW('Water Data'!G169))="","",OFFSET('Water Data'!$G$29,0,10*ROW('Water Data'!G169)))</f>
        <v/>
      </c>
      <c r="CE175" s="379" t="str">
        <f ca="1">+IF(OFFSET('Water Data'!$H$27,0,10*ROW('Water Data'!H169))="","",OFFSET('Water Data'!$H$27,0,10*ROW('Water Data'!H169)))</f>
        <v/>
      </c>
      <c r="CF175" s="379" t="str">
        <f ca="1">+IF(OFFSET('Water Data'!$H$28,0,10*ROW('Water Data'!H169))="","",OFFSET('Water Data'!$H$28,0,10*ROW('Water Data'!H169)))</f>
        <v/>
      </c>
      <c r="CG175" s="379" t="str">
        <f ca="1">+IF(OFFSET('Water Data'!$H$29,0,10*ROW('Water Data'!H169))="","",OFFSET('Water Data'!$H$29,0,10*ROW('Water Data'!H169)))</f>
        <v/>
      </c>
      <c r="CH175" s="379" t="str">
        <f ca="1">+IF(OFFSET('Water Data'!$I$27,0,10*ROW('Water Data'!I169))="","",OFFSET('Water Data'!$I$27,0,10*ROW('Water Data'!I169)))</f>
        <v/>
      </c>
      <c r="CI175" s="379" t="str">
        <f ca="1">+IF(OFFSET('Water Data'!$I$28,0,10*ROW('Water Data'!I169))="","",OFFSET('Water Data'!$I$28,0,10*ROW('Water Data'!I169)))</f>
        <v/>
      </c>
      <c r="CJ175" s="379" t="str">
        <f ca="1">+IF(OFFSET('Water Data'!$I$29,0,10*ROW('Water Data'!I169))="","",OFFSET('Water Data'!$I$29,0,10*ROW('Water Data'!I169)))</f>
        <v/>
      </c>
      <c r="CK175" s="379" t="str">
        <f ca="1">+IF(OFFSET('Sanitation Data'!$D$28,0,10*ROW('Sanitation Data'!D169))="","",OFFSET('Sanitation Data'!$D$28,0,10*ROW('Sanitation Data'!D169)))</f>
        <v/>
      </c>
      <c r="CL175" s="379" t="str">
        <f ca="1">+IF(OFFSET('Sanitation Data'!$D$29,0,10*ROW('Sanitation Data'!D169))="","",OFFSET('Sanitation Data'!$D$29,0,10*ROW('Sanitation Data'!D169)))</f>
        <v/>
      </c>
      <c r="CM175" s="379" t="str">
        <f ca="1">+IF(OFFSET('Sanitation Data'!$D$30,0,10*ROW('Sanitation Data'!D169))="","",OFFSET('Sanitation Data'!$D$30,0,10*ROW('Sanitation Data'!D169)))</f>
        <v/>
      </c>
      <c r="CN175" s="379" t="str">
        <f ca="1">+IF(OFFSET('Sanitation Data'!$D$31,0,10*ROW('Sanitation Data'!D169))="","",OFFSET('Sanitation Data'!$D$31,0,10*ROW('Sanitation Data'!D169)))</f>
        <v/>
      </c>
      <c r="CO175" s="379" t="str">
        <f ca="1">+IF(OFFSET('Sanitation Data'!$D$32,0,10*ROW('Sanitation Data'!D169))="","",OFFSET('Sanitation Data'!$D$32,0,10*ROW('Sanitation Data'!D169)))</f>
        <v/>
      </c>
      <c r="CP175" s="379" t="str">
        <f ca="1">+IF(OFFSET('Sanitation Data'!$E$28,0,10*ROW('Sanitation Data'!E169))="","",OFFSET('Sanitation Data'!$E$28,0,10*ROW('Sanitation Data'!E169)))</f>
        <v/>
      </c>
      <c r="CQ175" s="379" t="str">
        <f ca="1">+IF(OFFSET('Sanitation Data'!$E$29,0,10*ROW('Sanitation Data'!E169))="","",OFFSET('Sanitation Data'!$E$29,0,10*ROW('Sanitation Data'!E169)))</f>
        <v/>
      </c>
      <c r="CR175" s="379" t="str">
        <f ca="1">+IF(OFFSET('Sanitation Data'!$E$30,0,10*ROW('Sanitation Data'!E169))="","",OFFSET('Sanitation Data'!$E$30,0,10*ROW('Sanitation Data'!E169)))</f>
        <v/>
      </c>
      <c r="CS175" s="379" t="str">
        <f ca="1">+IF(OFFSET('Sanitation Data'!$E$31,0,10*ROW('Sanitation Data'!E169))="","",OFFSET('Sanitation Data'!$E$31,0,10*ROW('Sanitation Data'!E169)))</f>
        <v/>
      </c>
      <c r="CT175" s="379" t="str">
        <f ca="1">+IF(OFFSET('Sanitation Data'!$E$32,0,10*ROW('Sanitation Data'!E169))="","",OFFSET('Sanitation Data'!$E$32,0,10*ROW('Sanitation Data'!E169)))</f>
        <v/>
      </c>
      <c r="CU175" s="379" t="str">
        <f ca="1">+IF(OFFSET('Sanitation Data'!$F$28,0,10*ROW('Sanitation Data'!F169))="","",OFFSET('Sanitation Data'!$F$28,0,10*ROW('Sanitation Data'!F169)))</f>
        <v/>
      </c>
      <c r="CV175" s="379" t="str">
        <f ca="1">+IF(OFFSET('Sanitation Data'!$F$29,0,10*ROW('Sanitation Data'!F169))="","",OFFSET('Sanitation Data'!$F$29,0,10*ROW('Sanitation Data'!F169)))</f>
        <v/>
      </c>
      <c r="CW175" s="379" t="str">
        <f ca="1">+IF(OFFSET('Sanitation Data'!$F$30,0,10*ROW('Sanitation Data'!F169))="","",OFFSET('Sanitation Data'!$F$30,0,10*ROW('Sanitation Data'!F169)))</f>
        <v/>
      </c>
      <c r="CX175" s="379" t="str">
        <f ca="1">+IF(OFFSET('Sanitation Data'!$F$31,0,10*ROW('Sanitation Data'!F169))="","",OFFSET('Sanitation Data'!$F$31,0,10*ROW('Sanitation Data'!F169)))</f>
        <v/>
      </c>
      <c r="CY175" s="379" t="str">
        <f ca="1">+IF(OFFSET('Sanitation Data'!$F$32,0,10*ROW('Sanitation Data'!F169))="","",OFFSET('Sanitation Data'!$F$32,0,10*ROW('Sanitation Data'!F169)))</f>
        <v/>
      </c>
      <c r="CZ175" s="379" t="str">
        <f ca="1">+IF(OFFSET('Sanitation Data'!$G$28,0,10*ROW('Sanitation Data'!G169))="","",OFFSET('Sanitation Data'!$G$28,0,10*ROW('Sanitation Data'!G169)))</f>
        <v/>
      </c>
      <c r="DA175" s="379" t="str">
        <f ca="1">+IF(OFFSET('Sanitation Data'!$G$29,0,10*ROW('Sanitation Data'!G169))="","",OFFSET('Sanitation Data'!$G$29,0,10*ROW('Sanitation Data'!G169)))</f>
        <v/>
      </c>
      <c r="DB175" s="379" t="str">
        <f ca="1">+IF(OFFSET('Sanitation Data'!$G$30,0,10*ROW('Sanitation Data'!G169))="","",OFFSET('Sanitation Data'!$G$30,0,10*ROW('Sanitation Data'!G169)))</f>
        <v/>
      </c>
      <c r="DC175" s="379" t="str">
        <f ca="1">+IF(OFFSET('Sanitation Data'!$G$31,0,10*ROW('Sanitation Data'!G169))="","",OFFSET('Sanitation Data'!$G$31,0,10*ROW('Sanitation Data'!G169)))</f>
        <v/>
      </c>
      <c r="DD175" s="379" t="str">
        <f ca="1">+IF(OFFSET('Sanitation Data'!$G$32,0,10*ROW('Sanitation Data'!G169))="","",OFFSET('Sanitation Data'!$G$32,0,10*ROW('Sanitation Data'!G169)))</f>
        <v/>
      </c>
      <c r="DE175" s="379" t="str">
        <f ca="1">+IF(OFFSET('Sanitation Data'!$H$28,0,10*ROW('Sanitation Data'!H169))="","",OFFSET('Sanitation Data'!$H$28,0,10*ROW('Sanitation Data'!H169)))</f>
        <v/>
      </c>
      <c r="DF175" s="379" t="str">
        <f ca="1">+IF(OFFSET('Sanitation Data'!$H$29,0,10*ROW('Sanitation Data'!H169))="","",OFFSET('Sanitation Data'!$H$29,0,10*ROW('Sanitation Data'!H169)))</f>
        <v/>
      </c>
      <c r="DG175" s="379" t="str">
        <f ca="1">+IF(OFFSET('Sanitation Data'!$H$30,0,10*ROW('Sanitation Data'!H169))="","",OFFSET('Sanitation Data'!$H$30,0,10*ROW('Sanitation Data'!H169)))</f>
        <v/>
      </c>
      <c r="DH175" s="379" t="str">
        <f ca="1">+IF(OFFSET('Sanitation Data'!$H$31,0,10*ROW('Sanitation Data'!H169))="","",OFFSET('Sanitation Data'!$H$31,0,10*ROW('Sanitation Data'!H169)))</f>
        <v/>
      </c>
      <c r="DI175" s="379" t="str">
        <f ca="1">+IF(OFFSET('Sanitation Data'!$H$32,0,10*ROW('Sanitation Data'!H169))="","",OFFSET('Sanitation Data'!$H$32,0,10*ROW('Sanitation Data'!H169)))</f>
        <v/>
      </c>
      <c r="DJ175" s="379" t="str">
        <f ca="1">+IF(OFFSET('Sanitation Data'!$I$28,0,10*ROW('Sanitation Data'!I169))="","",OFFSET('Sanitation Data'!$I$28,0,10*ROW('Sanitation Data'!I169)))</f>
        <v/>
      </c>
      <c r="DK175" s="379" t="str">
        <f ca="1">+IF(OFFSET('Sanitation Data'!$I$29,0,10*ROW('Sanitation Data'!I169))="","",OFFSET('Sanitation Data'!$I$29,0,10*ROW('Sanitation Data'!I169)))</f>
        <v/>
      </c>
      <c r="DL175" s="379" t="str">
        <f ca="1">+IF(OFFSET('Sanitation Data'!$I$30,0,10*ROW('Sanitation Data'!I169))="","",OFFSET('Sanitation Data'!$I$30,0,10*ROW('Sanitation Data'!I169)))</f>
        <v/>
      </c>
      <c r="DM175" s="379" t="str">
        <f ca="1">+IF(OFFSET('Sanitation Data'!$I$31,0,10*ROW('Sanitation Data'!I169))="","",OFFSET('Sanitation Data'!$I$31,0,10*ROW('Sanitation Data'!I169)))</f>
        <v/>
      </c>
      <c r="DN175" s="379" t="str">
        <f ca="1">+IF(OFFSET('Sanitation Data'!$I$32,0,10*ROW('Sanitation Data'!I169))="","",OFFSET('Sanitation Data'!$I$32,0,10*ROW('Sanitation Data'!I169)))</f>
        <v/>
      </c>
      <c r="DO175" s="379" t="str">
        <f ca="1">+IF(OFFSET('Hygiene Data'!$D$11,0,10*ROW('Hygiene Data'!D169))="","",OFFSET('Hygiene Data'!$D$11,0,10*ROW('Hygiene Data'!D169)))</f>
        <v/>
      </c>
      <c r="DP175" s="379" t="str">
        <f ca="1">+IF(OFFSET('Hygiene Data'!$D$12,0,10*ROW('Hygiene Data'!D169))="","",OFFSET('Hygiene Data'!$D$12,0,10*ROW('Hygiene Data'!D169)))</f>
        <v/>
      </c>
      <c r="DQ175" s="379" t="str">
        <f ca="1">+IF(OFFSET('Hygiene Data'!$D$13,0,10*ROW('Hygiene Data'!D169))="","",OFFSET('Hygiene Data'!$D$13,0,10*ROW('Hygiene Data'!D169)))</f>
        <v/>
      </c>
      <c r="DR175" s="379" t="str">
        <f ca="1">+IF(OFFSET('Hygiene Data'!$E$11,0,10*ROW('Hygiene Data'!E169))="","",OFFSET('Hygiene Data'!$E$11,0,10*ROW('Hygiene Data'!E169)))</f>
        <v/>
      </c>
      <c r="DS175" s="379" t="str">
        <f ca="1">+IF(OFFSET('Hygiene Data'!$E$12,0,10*ROW('Hygiene Data'!E169))="","",OFFSET('Hygiene Data'!$E$12,0,10*ROW('Hygiene Data'!E169)))</f>
        <v/>
      </c>
      <c r="DT175" s="379" t="str">
        <f ca="1">+IF(OFFSET('Hygiene Data'!$E$13,0,10*ROW('Hygiene Data'!E169))="","",OFFSET('Hygiene Data'!$E$13,0,10*ROW('Hygiene Data'!E169)))</f>
        <v/>
      </c>
      <c r="DU175" s="379" t="str">
        <f ca="1">+IF(OFFSET('Hygiene Data'!$F$11,0,10*ROW('Hygiene Data'!F169))="","",OFFSET('Hygiene Data'!$F$11,0,10*ROW('Hygiene Data'!F169)))</f>
        <v/>
      </c>
      <c r="DV175" s="379" t="str">
        <f ca="1">+IF(OFFSET('Hygiene Data'!$F$12,0,10*ROW('Hygiene Data'!F169))="","",OFFSET('Hygiene Data'!$F$12,0,10*ROW('Hygiene Data'!F169)))</f>
        <v/>
      </c>
      <c r="DW175" s="379" t="str">
        <f ca="1">+IF(OFFSET('Hygiene Data'!$F$13,0,10*ROW('Hygiene Data'!F169))="","",OFFSET('Hygiene Data'!$F$13,0,10*ROW('Hygiene Data'!F169)))</f>
        <v/>
      </c>
      <c r="DX175" s="379" t="str">
        <f ca="1">+IF(OFFSET('Hygiene Data'!$G$11,0,10*ROW('Hygiene Data'!G169))="","",OFFSET('Hygiene Data'!$G$11,0,10*ROW('Hygiene Data'!G169)))</f>
        <v/>
      </c>
      <c r="DY175" s="379" t="str">
        <f ca="1">+IF(OFFSET('Hygiene Data'!$G$12,0,10*ROW('Hygiene Data'!G169))="","",OFFSET('Hygiene Data'!$G$12,0,10*ROW('Hygiene Data'!G169)))</f>
        <v/>
      </c>
      <c r="DZ175" s="379" t="str">
        <f ca="1">+IF(OFFSET('Hygiene Data'!$G$13,0,10*ROW('Hygiene Data'!G169))="","",OFFSET('Hygiene Data'!$G$13,0,10*ROW('Hygiene Data'!G169)))</f>
        <v/>
      </c>
      <c r="EA175" s="379" t="str">
        <f ca="1">+IF(OFFSET('Hygiene Data'!$H$11,0,10*ROW('Hygiene Data'!H169))="","",OFFSET('Hygiene Data'!$H$11,0,10*ROW('Hygiene Data'!H169)))</f>
        <v/>
      </c>
      <c r="EB175" s="379" t="str">
        <f ca="1">+IF(OFFSET('Hygiene Data'!$H$12,0,10*ROW('Hygiene Data'!H169))="","",OFFSET('Hygiene Data'!$H$12,0,10*ROW('Hygiene Data'!H169)))</f>
        <v/>
      </c>
      <c r="EC175" s="379" t="str">
        <f ca="1">+IF(OFFSET('Hygiene Data'!$H$13,0,10*ROW('Hygiene Data'!H169))="","",OFFSET('Hygiene Data'!$H$13,0,10*ROW('Hygiene Data'!H169)))</f>
        <v/>
      </c>
      <c r="ED175" s="379" t="str">
        <f ca="1">+IF(OFFSET('Hygiene Data'!$I$11,0,10*ROW('Hygiene Data'!I169))="","",OFFSET('Hygiene Data'!$I$11,0,10*ROW('Hygiene Data'!I169)))</f>
        <v/>
      </c>
      <c r="EE175" s="379" t="str">
        <f ca="1">+IF(OFFSET('Hygiene Data'!$I$12,0,10*ROW('Hygiene Data'!I169))="","",OFFSET('Hygiene Data'!$I$12,0,10*ROW('Hygiene Data'!I169)))</f>
        <v/>
      </c>
      <c r="EF175" s="379" t="str">
        <f ca="1">+IF(OFFSET('Hygiene Data'!$I$13,0,10*ROW('Hygiene Data'!I169))="","",OFFSET('Hygiene Data'!$I$13,0,10*ROW('Hygiene Data'!I169)))</f>
        <v/>
      </c>
    </row>
    <row r="176" spans="1:136" x14ac:dyDescent="0.25">
      <c r="A176" s="488" t="str">
        <f ca="1">+IF(OFFSET('Water Data'!$B$2,0,10*ROW('Water Data'!E170))="","",OFFSET('Water Data'!$B$2,0,10*ROW('Water Data'!E170)))</f>
        <v/>
      </c>
      <c r="B176" s="48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5" t="str">
        <f t="shared" ca="1" si="2"/>
        <v/>
      </c>
      <c r="D176" s="51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9" t="str">
        <f ca="1">+IF(OFFSET('Water Data'!$D$27,0,10*ROW('Water Data'!D170))="","",OFFSET('Water Data'!$D$27,0,10*ROW('Water Data'!D170)))</f>
        <v/>
      </c>
      <c r="BT176" s="379" t="str">
        <f ca="1">+IF(OFFSET('Water Data'!$D$28,0,10*ROW('Water Data'!D170))="","",OFFSET('Water Data'!$D$28,0,10*ROW('Water Data'!D170)))</f>
        <v/>
      </c>
      <c r="BU176" s="379" t="str">
        <f ca="1">+IF(OFFSET('Water Data'!$D$29,0,10*ROW('Water Data'!D170))="","",OFFSET('Water Data'!$D$29,0,10*ROW('Water Data'!D170)))</f>
        <v/>
      </c>
      <c r="BV176" s="379" t="str">
        <f ca="1">+IF(OFFSET('Water Data'!$E$27,0,10*ROW('Water Data'!E170))="","",OFFSET('Water Data'!$E$27,0,10*ROW('Water Data'!E170)))</f>
        <v/>
      </c>
      <c r="BW176" s="379" t="str">
        <f ca="1">+IF(OFFSET('Water Data'!$E$28,0,10*ROW('Water Data'!E170))="","",OFFSET('Water Data'!$E$28,0,10*ROW('Water Data'!E170)))</f>
        <v/>
      </c>
      <c r="BX176" s="379" t="str">
        <f ca="1">+IF(OFFSET('Water Data'!$E$29,0,10*ROW('Water Data'!E170))="","",OFFSET('Water Data'!$E$29,0,10*ROW('Water Data'!E170)))</f>
        <v/>
      </c>
      <c r="BY176" s="379" t="str">
        <f ca="1">+IF(OFFSET('Water Data'!$F$27,0,10*ROW('Water Data'!F170))="","",OFFSET('Water Data'!$F$27,0,10*ROW('Water Data'!F170)))</f>
        <v/>
      </c>
      <c r="BZ176" s="379" t="str">
        <f ca="1">+IF(OFFSET('Water Data'!$F$28,0,10*ROW('Water Data'!F170))="","",OFFSET('Water Data'!$F$28,0,10*ROW('Water Data'!F170)))</f>
        <v/>
      </c>
      <c r="CA176" s="379" t="str">
        <f ca="1">+IF(OFFSET('Water Data'!$F$29,0,10*ROW('Water Data'!F170))="","",OFFSET('Water Data'!$F$29,0,10*ROW('Water Data'!F170)))</f>
        <v/>
      </c>
      <c r="CB176" s="379" t="str">
        <f ca="1">+IF(OFFSET('Water Data'!$G$27,0,10*ROW('Water Data'!G170))="","",OFFSET('Water Data'!$G$27,0,10*ROW('Water Data'!G170)))</f>
        <v/>
      </c>
      <c r="CC176" s="379" t="str">
        <f ca="1">+IF(OFFSET('Water Data'!$G$28,0,10*ROW('Water Data'!G170))="","",OFFSET('Water Data'!$G$28,0,10*ROW('Water Data'!G170)))</f>
        <v/>
      </c>
      <c r="CD176" s="379" t="str">
        <f ca="1">+IF(OFFSET('Water Data'!$G$29,0,10*ROW('Water Data'!G170))="","",OFFSET('Water Data'!$G$29,0,10*ROW('Water Data'!G170)))</f>
        <v/>
      </c>
      <c r="CE176" s="379" t="str">
        <f ca="1">+IF(OFFSET('Water Data'!$H$27,0,10*ROW('Water Data'!H170))="","",OFFSET('Water Data'!$H$27,0,10*ROW('Water Data'!H170)))</f>
        <v/>
      </c>
      <c r="CF176" s="379" t="str">
        <f ca="1">+IF(OFFSET('Water Data'!$H$28,0,10*ROW('Water Data'!H170))="","",OFFSET('Water Data'!$H$28,0,10*ROW('Water Data'!H170)))</f>
        <v/>
      </c>
      <c r="CG176" s="379" t="str">
        <f ca="1">+IF(OFFSET('Water Data'!$H$29,0,10*ROW('Water Data'!H170))="","",OFFSET('Water Data'!$H$29,0,10*ROW('Water Data'!H170)))</f>
        <v/>
      </c>
      <c r="CH176" s="379" t="str">
        <f ca="1">+IF(OFFSET('Water Data'!$I$27,0,10*ROW('Water Data'!I170))="","",OFFSET('Water Data'!$I$27,0,10*ROW('Water Data'!I170)))</f>
        <v/>
      </c>
      <c r="CI176" s="379" t="str">
        <f ca="1">+IF(OFFSET('Water Data'!$I$28,0,10*ROW('Water Data'!I170))="","",OFFSET('Water Data'!$I$28,0,10*ROW('Water Data'!I170)))</f>
        <v/>
      </c>
      <c r="CJ176" s="379" t="str">
        <f ca="1">+IF(OFFSET('Water Data'!$I$29,0,10*ROW('Water Data'!I170))="","",OFFSET('Water Data'!$I$29,0,10*ROW('Water Data'!I170)))</f>
        <v/>
      </c>
      <c r="CK176" s="379" t="str">
        <f ca="1">+IF(OFFSET('Sanitation Data'!$D$28,0,10*ROW('Sanitation Data'!D170))="","",OFFSET('Sanitation Data'!$D$28,0,10*ROW('Sanitation Data'!D170)))</f>
        <v/>
      </c>
      <c r="CL176" s="379" t="str">
        <f ca="1">+IF(OFFSET('Sanitation Data'!$D$29,0,10*ROW('Sanitation Data'!D170))="","",OFFSET('Sanitation Data'!$D$29,0,10*ROW('Sanitation Data'!D170)))</f>
        <v/>
      </c>
      <c r="CM176" s="379" t="str">
        <f ca="1">+IF(OFFSET('Sanitation Data'!$D$30,0,10*ROW('Sanitation Data'!D170))="","",OFFSET('Sanitation Data'!$D$30,0,10*ROW('Sanitation Data'!D170)))</f>
        <v/>
      </c>
      <c r="CN176" s="379" t="str">
        <f ca="1">+IF(OFFSET('Sanitation Data'!$D$31,0,10*ROW('Sanitation Data'!D170))="","",OFFSET('Sanitation Data'!$D$31,0,10*ROW('Sanitation Data'!D170)))</f>
        <v/>
      </c>
      <c r="CO176" s="379" t="str">
        <f ca="1">+IF(OFFSET('Sanitation Data'!$D$32,0,10*ROW('Sanitation Data'!D170))="","",OFFSET('Sanitation Data'!$D$32,0,10*ROW('Sanitation Data'!D170)))</f>
        <v/>
      </c>
      <c r="CP176" s="379" t="str">
        <f ca="1">+IF(OFFSET('Sanitation Data'!$E$28,0,10*ROW('Sanitation Data'!E170))="","",OFFSET('Sanitation Data'!$E$28,0,10*ROW('Sanitation Data'!E170)))</f>
        <v/>
      </c>
      <c r="CQ176" s="379" t="str">
        <f ca="1">+IF(OFFSET('Sanitation Data'!$E$29,0,10*ROW('Sanitation Data'!E170))="","",OFFSET('Sanitation Data'!$E$29,0,10*ROW('Sanitation Data'!E170)))</f>
        <v/>
      </c>
      <c r="CR176" s="379" t="str">
        <f ca="1">+IF(OFFSET('Sanitation Data'!$E$30,0,10*ROW('Sanitation Data'!E170))="","",OFFSET('Sanitation Data'!$E$30,0,10*ROW('Sanitation Data'!E170)))</f>
        <v/>
      </c>
      <c r="CS176" s="379" t="str">
        <f ca="1">+IF(OFFSET('Sanitation Data'!$E$31,0,10*ROW('Sanitation Data'!E170))="","",OFFSET('Sanitation Data'!$E$31,0,10*ROW('Sanitation Data'!E170)))</f>
        <v/>
      </c>
      <c r="CT176" s="379" t="str">
        <f ca="1">+IF(OFFSET('Sanitation Data'!$E$32,0,10*ROW('Sanitation Data'!E170))="","",OFFSET('Sanitation Data'!$E$32,0,10*ROW('Sanitation Data'!E170)))</f>
        <v/>
      </c>
      <c r="CU176" s="379" t="str">
        <f ca="1">+IF(OFFSET('Sanitation Data'!$F$28,0,10*ROW('Sanitation Data'!F170))="","",OFFSET('Sanitation Data'!$F$28,0,10*ROW('Sanitation Data'!F170)))</f>
        <v/>
      </c>
      <c r="CV176" s="379" t="str">
        <f ca="1">+IF(OFFSET('Sanitation Data'!$F$29,0,10*ROW('Sanitation Data'!F170))="","",OFFSET('Sanitation Data'!$F$29,0,10*ROW('Sanitation Data'!F170)))</f>
        <v/>
      </c>
      <c r="CW176" s="379" t="str">
        <f ca="1">+IF(OFFSET('Sanitation Data'!$F$30,0,10*ROW('Sanitation Data'!F170))="","",OFFSET('Sanitation Data'!$F$30,0,10*ROW('Sanitation Data'!F170)))</f>
        <v/>
      </c>
      <c r="CX176" s="379" t="str">
        <f ca="1">+IF(OFFSET('Sanitation Data'!$F$31,0,10*ROW('Sanitation Data'!F170))="","",OFFSET('Sanitation Data'!$F$31,0,10*ROW('Sanitation Data'!F170)))</f>
        <v/>
      </c>
      <c r="CY176" s="379" t="str">
        <f ca="1">+IF(OFFSET('Sanitation Data'!$F$32,0,10*ROW('Sanitation Data'!F170))="","",OFFSET('Sanitation Data'!$F$32,0,10*ROW('Sanitation Data'!F170)))</f>
        <v/>
      </c>
      <c r="CZ176" s="379" t="str">
        <f ca="1">+IF(OFFSET('Sanitation Data'!$G$28,0,10*ROW('Sanitation Data'!G170))="","",OFFSET('Sanitation Data'!$G$28,0,10*ROW('Sanitation Data'!G170)))</f>
        <v/>
      </c>
      <c r="DA176" s="379" t="str">
        <f ca="1">+IF(OFFSET('Sanitation Data'!$G$29,0,10*ROW('Sanitation Data'!G170))="","",OFFSET('Sanitation Data'!$G$29,0,10*ROW('Sanitation Data'!G170)))</f>
        <v/>
      </c>
      <c r="DB176" s="379" t="str">
        <f ca="1">+IF(OFFSET('Sanitation Data'!$G$30,0,10*ROW('Sanitation Data'!G170))="","",OFFSET('Sanitation Data'!$G$30,0,10*ROW('Sanitation Data'!G170)))</f>
        <v/>
      </c>
      <c r="DC176" s="379" t="str">
        <f ca="1">+IF(OFFSET('Sanitation Data'!$G$31,0,10*ROW('Sanitation Data'!G170))="","",OFFSET('Sanitation Data'!$G$31,0,10*ROW('Sanitation Data'!G170)))</f>
        <v/>
      </c>
      <c r="DD176" s="379" t="str">
        <f ca="1">+IF(OFFSET('Sanitation Data'!$G$32,0,10*ROW('Sanitation Data'!G170))="","",OFFSET('Sanitation Data'!$G$32,0,10*ROW('Sanitation Data'!G170)))</f>
        <v/>
      </c>
      <c r="DE176" s="379" t="str">
        <f ca="1">+IF(OFFSET('Sanitation Data'!$H$28,0,10*ROW('Sanitation Data'!H170))="","",OFFSET('Sanitation Data'!$H$28,0,10*ROW('Sanitation Data'!H170)))</f>
        <v/>
      </c>
      <c r="DF176" s="379" t="str">
        <f ca="1">+IF(OFFSET('Sanitation Data'!$H$29,0,10*ROW('Sanitation Data'!H170))="","",OFFSET('Sanitation Data'!$H$29,0,10*ROW('Sanitation Data'!H170)))</f>
        <v/>
      </c>
      <c r="DG176" s="379" t="str">
        <f ca="1">+IF(OFFSET('Sanitation Data'!$H$30,0,10*ROW('Sanitation Data'!H170))="","",OFFSET('Sanitation Data'!$H$30,0,10*ROW('Sanitation Data'!H170)))</f>
        <v/>
      </c>
      <c r="DH176" s="379" t="str">
        <f ca="1">+IF(OFFSET('Sanitation Data'!$H$31,0,10*ROW('Sanitation Data'!H170))="","",OFFSET('Sanitation Data'!$H$31,0,10*ROW('Sanitation Data'!H170)))</f>
        <v/>
      </c>
      <c r="DI176" s="379" t="str">
        <f ca="1">+IF(OFFSET('Sanitation Data'!$H$32,0,10*ROW('Sanitation Data'!H170))="","",OFFSET('Sanitation Data'!$H$32,0,10*ROW('Sanitation Data'!H170)))</f>
        <v/>
      </c>
      <c r="DJ176" s="379" t="str">
        <f ca="1">+IF(OFFSET('Sanitation Data'!$I$28,0,10*ROW('Sanitation Data'!I170))="","",OFFSET('Sanitation Data'!$I$28,0,10*ROW('Sanitation Data'!I170)))</f>
        <v/>
      </c>
      <c r="DK176" s="379" t="str">
        <f ca="1">+IF(OFFSET('Sanitation Data'!$I$29,0,10*ROW('Sanitation Data'!I170))="","",OFFSET('Sanitation Data'!$I$29,0,10*ROW('Sanitation Data'!I170)))</f>
        <v/>
      </c>
      <c r="DL176" s="379" t="str">
        <f ca="1">+IF(OFFSET('Sanitation Data'!$I$30,0,10*ROW('Sanitation Data'!I170))="","",OFFSET('Sanitation Data'!$I$30,0,10*ROW('Sanitation Data'!I170)))</f>
        <v/>
      </c>
      <c r="DM176" s="379" t="str">
        <f ca="1">+IF(OFFSET('Sanitation Data'!$I$31,0,10*ROW('Sanitation Data'!I170))="","",OFFSET('Sanitation Data'!$I$31,0,10*ROW('Sanitation Data'!I170)))</f>
        <v/>
      </c>
      <c r="DN176" s="379" t="str">
        <f ca="1">+IF(OFFSET('Sanitation Data'!$I$32,0,10*ROW('Sanitation Data'!I170))="","",OFFSET('Sanitation Data'!$I$32,0,10*ROW('Sanitation Data'!I170)))</f>
        <v/>
      </c>
      <c r="DO176" s="379" t="str">
        <f ca="1">+IF(OFFSET('Hygiene Data'!$D$11,0,10*ROW('Hygiene Data'!D170))="","",OFFSET('Hygiene Data'!$D$11,0,10*ROW('Hygiene Data'!D170)))</f>
        <v/>
      </c>
      <c r="DP176" s="379" t="str">
        <f ca="1">+IF(OFFSET('Hygiene Data'!$D$12,0,10*ROW('Hygiene Data'!D170))="","",OFFSET('Hygiene Data'!$D$12,0,10*ROW('Hygiene Data'!D170)))</f>
        <v/>
      </c>
      <c r="DQ176" s="379" t="str">
        <f ca="1">+IF(OFFSET('Hygiene Data'!$D$13,0,10*ROW('Hygiene Data'!D170))="","",OFFSET('Hygiene Data'!$D$13,0,10*ROW('Hygiene Data'!D170)))</f>
        <v/>
      </c>
      <c r="DR176" s="379" t="str">
        <f ca="1">+IF(OFFSET('Hygiene Data'!$E$11,0,10*ROW('Hygiene Data'!E170))="","",OFFSET('Hygiene Data'!$E$11,0,10*ROW('Hygiene Data'!E170)))</f>
        <v/>
      </c>
      <c r="DS176" s="379" t="str">
        <f ca="1">+IF(OFFSET('Hygiene Data'!$E$12,0,10*ROW('Hygiene Data'!E170))="","",OFFSET('Hygiene Data'!$E$12,0,10*ROW('Hygiene Data'!E170)))</f>
        <v/>
      </c>
      <c r="DT176" s="379" t="str">
        <f ca="1">+IF(OFFSET('Hygiene Data'!$E$13,0,10*ROW('Hygiene Data'!E170))="","",OFFSET('Hygiene Data'!$E$13,0,10*ROW('Hygiene Data'!E170)))</f>
        <v/>
      </c>
      <c r="DU176" s="379" t="str">
        <f ca="1">+IF(OFFSET('Hygiene Data'!$F$11,0,10*ROW('Hygiene Data'!F170))="","",OFFSET('Hygiene Data'!$F$11,0,10*ROW('Hygiene Data'!F170)))</f>
        <v/>
      </c>
      <c r="DV176" s="379" t="str">
        <f ca="1">+IF(OFFSET('Hygiene Data'!$F$12,0,10*ROW('Hygiene Data'!F170))="","",OFFSET('Hygiene Data'!$F$12,0,10*ROW('Hygiene Data'!F170)))</f>
        <v/>
      </c>
      <c r="DW176" s="379" t="str">
        <f ca="1">+IF(OFFSET('Hygiene Data'!$F$13,0,10*ROW('Hygiene Data'!F170))="","",OFFSET('Hygiene Data'!$F$13,0,10*ROW('Hygiene Data'!F170)))</f>
        <v/>
      </c>
      <c r="DX176" s="379" t="str">
        <f ca="1">+IF(OFFSET('Hygiene Data'!$G$11,0,10*ROW('Hygiene Data'!G170))="","",OFFSET('Hygiene Data'!$G$11,0,10*ROW('Hygiene Data'!G170)))</f>
        <v/>
      </c>
      <c r="DY176" s="379" t="str">
        <f ca="1">+IF(OFFSET('Hygiene Data'!$G$12,0,10*ROW('Hygiene Data'!G170))="","",OFFSET('Hygiene Data'!$G$12,0,10*ROW('Hygiene Data'!G170)))</f>
        <v/>
      </c>
      <c r="DZ176" s="379" t="str">
        <f ca="1">+IF(OFFSET('Hygiene Data'!$G$13,0,10*ROW('Hygiene Data'!G170))="","",OFFSET('Hygiene Data'!$G$13,0,10*ROW('Hygiene Data'!G170)))</f>
        <v/>
      </c>
      <c r="EA176" s="379" t="str">
        <f ca="1">+IF(OFFSET('Hygiene Data'!$H$11,0,10*ROW('Hygiene Data'!H170))="","",OFFSET('Hygiene Data'!$H$11,0,10*ROW('Hygiene Data'!H170)))</f>
        <v/>
      </c>
      <c r="EB176" s="379" t="str">
        <f ca="1">+IF(OFFSET('Hygiene Data'!$H$12,0,10*ROW('Hygiene Data'!H170))="","",OFFSET('Hygiene Data'!$H$12,0,10*ROW('Hygiene Data'!H170)))</f>
        <v/>
      </c>
      <c r="EC176" s="379" t="str">
        <f ca="1">+IF(OFFSET('Hygiene Data'!$H$13,0,10*ROW('Hygiene Data'!H170))="","",OFFSET('Hygiene Data'!$H$13,0,10*ROW('Hygiene Data'!H170)))</f>
        <v/>
      </c>
      <c r="ED176" s="379" t="str">
        <f ca="1">+IF(OFFSET('Hygiene Data'!$I$11,0,10*ROW('Hygiene Data'!I170))="","",OFFSET('Hygiene Data'!$I$11,0,10*ROW('Hygiene Data'!I170)))</f>
        <v/>
      </c>
      <c r="EE176" s="379" t="str">
        <f ca="1">+IF(OFFSET('Hygiene Data'!$I$12,0,10*ROW('Hygiene Data'!I170))="","",OFFSET('Hygiene Data'!$I$12,0,10*ROW('Hygiene Data'!I170)))</f>
        <v/>
      </c>
      <c r="EF176" s="379" t="str">
        <f ca="1">+IF(OFFSET('Hygiene Data'!$I$13,0,10*ROW('Hygiene Data'!I170))="","",OFFSET('Hygiene Data'!$I$13,0,10*ROW('Hygiene Data'!I170)))</f>
        <v/>
      </c>
    </row>
    <row r="177" spans="1:136" x14ac:dyDescent="0.25">
      <c r="A177" s="488" t="str">
        <f ca="1">+IF(OFFSET('Water Data'!$B$2,0,10*ROW('Water Data'!E171))="","",OFFSET('Water Data'!$B$2,0,10*ROW('Water Data'!E171)))</f>
        <v/>
      </c>
      <c r="B177" s="48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5" t="str">
        <f t="shared" ca="1" si="2"/>
        <v/>
      </c>
      <c r="D177" s="51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9" t="str">
        <f ca="1">+IF(OFFSET('Water Data'!$D$27,0,10*ROW('Water Data'!D171))="","",OFFSET('Water Data'!$D$27,0,10*ROW('Water Data'!D171)))</f>
        <v/>
      </c>
      <c r="BT177" s="379" t="str">
        <f ca="1">+IF(OFFSET('Water Data'!$D$28,0,10*ROW('Water Data'!D171))="","",OFFSET('Water Data'!$D$28,0,10*ROW('Water Data'!D171)))</f>
        <v/>
      </c>
      <c r="BU177" s="379" t="str">
        <f ca="1">+IF(OFFSET('Water Data'!$D$29,0,10*ROW('Water Data'!D171))="","",OFFSET('Water Data'!$D$29,0,10*ROW('Water Data'!D171)))</f>
        <v/>
      </c>
      <c r="BV177" s="379" t="str">
        <f ca="1">+IF(OFFSET('Water Data'!$E$27,0,10*ROW('Water Data'!E171))="","",OFFSET('Water Data'!$E$27,0,10*ROW('Water Data'!E171)))</f>
        <v/>
      </c>
      <c r="BW177" s="379" t="str">
        <f ca="1">+IF(OFFSET('Water Data'!$E$28,0,10*ROW('Water Data'!E171))="","",OFFSET('Water Data'!$E$28,0,10*ROW('Water Data'!E171)))</f>
        <v/>
      </c>
      <c r="BX177" s="379" t="str">
        <f ca="1">+IF(OFFSET('Water Data'!$E$29,0,10*ROW('Water Data'!E171))="","",OFFSET('Water Data'!$E$29,0,10*ROW('Water Data'!E171)))</f>
        <v/>
      </c>
      <c r="BY177" s="379" t="str">
        <f ca="1">+IF(OFFSET('Water Data'!$F$27,0,10*ROW('Water Data'!F171))="","",OFFSET('Water Data'!$F$27,0,10*ROW('Water Data'!F171)))</f>
        <v/>
      </c>
      <c r="BZ177" s="379" t="str">
        <f ca="1">+IF(OFFSET('Water Data'!$F$28,0,10*ROW('Water Data'!F171))="","",OFFSET('Water Data'!$F$28,0,10*ROW('Water Data'!F171)))</f>
        <v/>
      </c>
      <c r="CA177" s="379" t="str">
        <f ca="1">+IF(OFFSET('Water Data'!$F$29,0,10*ROW('Water Data'!F171))="","",OFFSET('Water Data'!$F$29,0,10*ROW('Water Data'!F171)))</f>
        <v/>
      </c>
      <c r="CB177" s="379" t="str">
        <f ca="1">+IF(OFFSET('Water Data'!$G$27,0,10*ROW('Water Data'!G171))="","",OFFSET('Water Data'!$G$27,0,10*ROW('Water Data'!G171)))</f>
        <v/>
      </c>
      <c r="CC177" s="379" t="str">
        <f ca="1">+IF(OFFSET('Water Data'!$G$28,0,10*ROW('Water Data'!G171))="","",OFFSET('Water Data'!$G$28,0,10*ROW('Water Data'!G171)))</f>
        <v/>
      </c>
      <c r="CD177" s="379" t="str">
        <f ca="1">+IF(OFFSET('Water Data'!$G$29,0,10*ROW('Water Data'!G171))="","",OFFSET('Water Data'!$G$29,0,10*ROW('Water Data'!G171)))</f>
        <v/>
      </c>
      <c r="CE177" s="379" t="str">
        <f ca="1">+IF(OFFSET('Water Data'!$H$27,0,10*ROW('Water Data'!H171))="","",OFFSET('Water Data'!$H$27,0,10*ROW('Water Data'!H171)))</f>
        <v/>
      </c>
      <c r="CF177" s="379" t="str">
        <f ca="1">+IF(OFFSET('Water Data'!$H$28,0,10*ROW('Water Data'!H171))="","",OFFSET('Water Data'!$H$28,0,10*ROW('Water Data'!H171)))</f>
        <v/>
      </c>
      <c r="CG177" s="379" t="str">
        <f ca="1">+IF(OFFSET('Water Data'!$H$29,0,10*ROW('Water Data'!H171))="","",OFFSET('Water Data'!$H$29,0,10*ROW('Water Data'!H171)))</f>
        <v/>
      </c>
      <c r="CH177" s="379" t="str">
        <f ca="1">+IF(OFFSET('Water Data'!$I$27,0,10*ROW('Water Data'!I171))="","",OFFSET('Water Data'!$I$27,0,10*ROW('Water Data'!I171)))</f>
        <v/>
      </c>
      <c r="CI177" s="379" t="str">
        <f ca="1">+IF(OFFSET('Water Data'!$I$28,0,10*ROW('Water Data'!I171))="","",OFFSET('Water Data'!$I$28,0,10*ROW('Water Data'!I171)))</f>
        <v/>
      </c>
      <c r="CJ177" s="379" t="str">
        <f ca="1">+IF(OFFSET('Water Data'!$I$29,0,10*ROW('Water Data'!I171))="","",OFFSET('Water Data'!$I$29,0,10*ROW('Water Data'!I171)))</f>
        <v/>
      </c>
      <c r="CK177" s="379" t="str">
        <f ca="1">+IF(OFFSET('Sanitation Data'!$D$28,0,10*ROW('Sanitation Data'!D171))="","",OFFSET('Sanitation Data'!$D$28,0,10*ROW('Sanitation Data'!D171)))</f>
        <v/>
      </c>
      <c r="CL177" s="379" t="str">
        <f ca="1">+IF(OFFSET('Sanitation Data'!$D$29,0,10*ROW('Sanitation Data'!D171))="","",OFFSET('Sanitation Data'!$D$29,0,10*ROW('Sanitation Data'!D171)))</f>
        <v/>
      </c>
      <c r="CM177" s="379" t="str">
        <f ca="1">+IF(OFFSET('Sanitation Data'!$D$30,0,10*ROW('Sanitation Data'!D171))="","",OFFSET('Sanitation Data'!$D$30,0,10*ROW('Sanitation Data'!D171)))</f>
        <v/>
      </c>
      <c r="CN177" s="379" t="str">
        <f ca="1">+IF(OFFSET('Sanitation Data'!$D$31,0,10*ROW('Sanitation Data'!D171))="","",OFFSET('Sanitation Data'!$D$31,0,10*ROW('Sanitation Data'!D171)))</f>
        <v/>
      </c>
      <c r="CO177" s="379" t="str">
        <f ca="1">+IF(OFFSET('Sanitation Data'!$D$32,0,10*ROW('Sanitation Data'!D171))="","",OFFSET('Sanitation Data'!$D$32,0,10*ROW('Sanitation Data'!D171)))</f>
        <v/>
      </c>
      <c r="CP177" s="379" t="str">
        <f ca="1">+IF(OFFSET('Sanitation Data'!$E$28,0,10*ROW('Sanitation Data'!E171))="","",OFFSET('Sanitation Data'!$E$28,0,10*ROW('Sanitation Data'!E171)))</f>
        <v/>
      </c>
      <c r="CQ177" s="379" t="str">
        <f ca="1">+IF(OFFSET('Sanitation Data'!$E$29,0,10*ROW('Sanitation Data'!E171))="","",OFFSET('Sanitation Data'!$E$29,0,10*ROW('Sanitation Data'!E171)))</f>
        <v/>
      </c>
      <c r="CR177" s="379" t="str">
        <f ca="1">+IF(OFFSET('Sanitation Data'!$E$30,0,10*ROW('Sanitation Data'!E171))="","",OFFSET('Sanitation Data'!$E$30,0,10*ROW('Sanitation Data'!E171)))</f>
        <v/>
      </c>
      <c r="CS177" s="379" t="str">
        <f ca="1">+IF(OFFSET('Sanitation Data'!$E$31,0,10*ROW('Sanitation Data'!E171))="","",OFFSET('Sanitation Data'!$E$31,0,10*ROW('Sanitation Data'!E171)))</f>
        <v/>
      </c>
      <c r="CT177" s="379" t="str">
        <f ca="1">+IF(OFFSET('Sanitation Data'!$E$32,0,10*ROW('Sanitation Data'!E171))="","",OFFSET('Sanitation Data'!$E$32,0,10*ROW('Sanitation Data'!E171)))</f>
        <v/>
      </c>
      <c r="CU177" s="379" t="str">
        <f ca="1">+IF(OFFSET('Sanitation Data'!$F$28,0,10*ROW('Sanitation Data'!F171))="","",OFFSET('Sanitation Data'!$F$28,0,10*ROW('Sanitation Data'!F171)))</f>
        <v/>
      </c>
      <c r="CV177" s="379" t="str">
        <f ca="1">+IF(OFFSET('Sanitation Data'!$F$29,0,10*ROW('Sanitation Data'!F171))="","",OFFSET('Sanitation Data'!$F$29,0,10*ROW('Sanitation Data'!F171)))</f>
        <v/>
      </c>
      <c r="CW177" s="379" t="str">
        <f ca="1">+IF(OFFSET('Sanitation Data'!$F$30,0,10*ROW('Sanitation Data'!F171))="","",OFFSET('Sanitation Data'!$F$30,0,10*ROW('Sanitation Data'!F171)))</f>
        <v/>
      </c>
      <c r="CX177" s="379" t="str">
        <f ca="1">+IF(OFFSET('Sanitation Data'!$F$31,0,10*ROW('Sanitation Data'!F171))="","",OFFSET('Sanitation Data'!$F$31,0,10*ROW('Sanitation Data'!F171)))</f>
        <v/>
      </c>
      <c r="CY177" s="379" t="str">
        <f ca="1">+IF(OFFSET('Sanitation Data'!$F$32,0,10*ROW('Sanitation Data'!F171))="","",OFFSET('Sanitation Data'!$F$32,0,10*ROW('Sanitation Data'!F171)))</f>
        <v/>
      </c>
      <c r="CZ177" s="379" t="str">
        <f ca="1">+IF(OFFSET('Sanitation Data'!$G$28,0,10*ROW('Sanitation Data'!G171))="","",OFFSET('Sanitation Data'!$G$28,0,10*ROW('Sanitation Data'!G171)))</f>
        <v/>
      </c>
      <c r="DA177" s="379" t="str">
        <f ca="1">+IF(OFFSET('Sanitation Data'!$G$29,0,10*ROW('Sanitation Data'!G171))="","",OFFSET('Sanitation Data'!$G$29,0,10*ROW('Sanitation Data'!G171)))</f>
        <v/>
      </c>
      <c r="DB177" s="379" t="str">
        <f ca="1">+IF(OFFSET('Sanitation Data'!$G$30,0,10*ROW('Sanitation Data'!G171))="","",OFFSET('Sanitation Data'!$G$30,0,10*ROW('Sanitation Data'!G171)))</f>
        <v/>
      </c>
      <c r="DC177" s="379" t="str">
        <f ca="1">+IF(OFFSET('Sanitation Data'!$G$31,0,10*ROW('Sanitation Data'!G171))="","",OFFSET('Sanitation Data'!$G$31,0,10*ROW('Sanitation Data'!G171)))</f>
        <v/>
      </c>
      <c r="DD177" s="379" t="str">
        <f ca="1">+IF(OFFSET('Sanitation Data'!$G$32,0,10*ROW('Sanitation Data'!G171))="","",OFFSET('Sanitation Data'!$G$32,0,10*ROW('Sanitation Data'!G171)))</f>
        <v/>
      </c>
      <c r="DE177" s="379" t="str">
        <f ca="1">+IF(OFFSET('Sanitation Data'!$H$28,0,10*ROW('Sanitation Data'!H171))="","",OFFSET('Sanitation Data'!$H$28,0,10*ROW('Sanitation Data'!H171)))</f>
        <v/>
      </c>
      <c r="DF177" s="379" t="str">
        <f ca="1">+IF(OFFSET('Sanitation Data'!$H$29,0,10*ROW('Sanitation Data'!H171))="","",OFFSET('Sanitation Data'!$H$29,0,10*ROW('Sanitation Data'!H171)))</f>
        <v/>
      </c>
      <c r="DG177" s="379" t="str">
        <f ca="1">+IF(OFFSET('Sanitation Data'!$H$30,0,10*ROW('Sanitation Data'!H171))="","",OFFSET('Sanitation Data'!$H$30,0,10*ROW('Sanitation Data'!H171)))</f>
        <v/>
      </c>
      <c r="DH177" s="379" t="str">
        <f ca="1">+IF(OFFSET('Sanitation Data'!$H$31,0,10*ROW('Sanitation Data'!H171))="","",OFFSET('Sanitation Data'!$H$31,0,10*ROW('Sanitation Data'!H171)))</f>
        <v/>
      </c>
      <c r="DI177" s="379" t="str">
        <f ca="1">+IF(OFFSET('Sanitation Data'!$H$32,0,10*ROW('Sanitation Data'!H171))="","",OFFSET('Sanitation Data'!$H$32,0,10*ROW('Sanitation Data'!H171)))</f>
        <v/>
      </c>
      <c r="DJ177" s="379" t="str">
        <f ca="1">+IF(OFFSET('Sanitation Data'!$I$28,0,10*ROW('Sanitation Data'!I171))="","",OFFSET('Sanitation Data'!$I$28,0,10*ROW('Sanitation Data'!I171)))</f>
        <v/>
      </c>
      <c r="DK177" s="379" t="str">
        <f ca="1">+IF(OFFSET('Sanitation Data'!$I$29,0,10*ROW('Sanitation Data'!I171))="","",OFFSET('Sanitation Data'!$I$29,0,10*ROW('Sanitation Data'!I171)))</f>
        <v/>
      </c>
      <c r="DL177" s="379" t="str">
        <f ca="1">+IF(OFFSET('Sanitation Data'!$I$30,0,10*ROW('Sanitation Data'!I171))="","",OFFSET('Sanitation Data'!$I$30,0,10*ROW('Sanitation Data'!I171)))</f>
        <v/>
      </c>
      <c r="DM177" s="379" t="str">
        <f ca="1">+IF(OFFSET('Sanitation Data'!$I$31,0,10*ROW('Sanitation Data'!I171))="","",OFFSET('Sanitation Data'!$I$31,0,10*ROW('Sanitation Data'!I171)))</f>
        <v/>
      </c>
      <c r="DN177" s="379" t="str">
        <f ca="1">+IF(OFFSET('Sanitation Data'!$I$32,0,10*ROW('Sanitation Data'!I171))="","",OFFSET('Sanitation Data'!$I$32,0,10*ROW('Sanitation Data'!I171)))</f>
        <v/>
      </c>
      <c r="DO177" s="379" t="str">
        <f ca="1">+IF(OFFSET('Hygiene Data'!$D$11,0,10*ROW('Hygiene Data'!D171))="","",OFFSET('Hygiene Data'!$D$11,0,10*ROW('Hygiene Data'!D171)))</f>
        <v/>
      </c>
      <c r="DP177" s="379" t="str">
        <f ca="1">+IF(OFFSET('Hygiene Data'!$D$12,0,10*ROW('Hygiene Data'!D171))="","",OFFSET('Hygiene Data'!$D$12,0,10*ROW('Hygiene Data'!D171)))</f>
        <v/>
      </c>
      <c r="DQ177" s="379" t="str">
        <f ca="1">+IF(OFFSET('Hygiene Data'!$D$13,0,10*ROW('Hygiene Data'!D171))="","",OFFSET('Hygiene Data'!$D$13,0,10*ROW('Hygiene Data'!D171)))</f>
        <v/>
      </c>
      <c r="DR177" s="379" t="str">
        <f ca="1">+IF(OFFSET('Hygiene Data'!$E$11,0,10*ROW('Hygiene Data'!E171))="","",OFFSET('Hygiene Data'!$E$11,0,10*ROW('Hygiene Data'!E171)))</f>
        <v/>
      </c>
      <c r="DS177" s="379" t="str">
        <f ca="1">+IF(OFFSET('Hygiene Data'!$E$12,0,10*ROW('Hygiene Data'!E171))="","",OFFSET('Hygiene Data'!$E$12,0,10*ROW('Hygiene Data'!E171)))</f>
        <v/>
      </c>
      <c r="DT177" s="379" t="str">
        <f ca="1">+IF(OFFSET('Hygiene Data'!$E$13,0,10*ROW('Hygiene Data'!E171))="","",OFFSET('Hygiene Data'!$E$13,0,10*ROW('Hygiene Data'!E171)))</f>
        <v/>
      </c>
      <c r="DU177" s="379" t="str">
        <f ca="1">+IF(OFFSET('Hygiene Data'!$F$11,0,10*ROW('Hygiene Data'!F171))="","",OFFSET('Hygiene Data'!$F$11,0,10*ROW('Hygiene Data'!F171)))</f>
        <v/>
      </c>
      <c r="DV177" s="379" t="str">
        <f ca="1">+IF(OFFSET('Hygiene Data'!$F$12,0,10*ROW('Hygiene Data'!F171))="","",OFFSET('Hygiene Data'!$F$12,0,10*ROW('Hygiene Data'!F171)))</f>
        <v/>
      </c>
      <c r="DW177" s="379" t="str">
        <f ca="1">+IF(OFFSET('Hygiene Data'!$F$13,0,10*ROW('Hygiene Data'!F171))="","",OFFSET('Hygiene Data'!$F$13,0,10*ROW('Hygiene Data'!F171)))</f>
        <v/>
      </c>
      <c r="DX177" s="379" t="str">
        <f ca="1">+IF(OFFSET('Hygiene Data'!$G$11,0,10*ROW('Hygiene Data'!G171))="","",OFFSET('Hygiene Data'!$G$11,0,10*ROW('Hygiene Data'!G171)))</f>
        <v/>
      </c>
      <c r="DY177" s="379" t="str">
        <f ca="1">+IF(OFFSET('Hygiene Data'!$G$12,0,10*ROW('Hygiene Data'!G171))="","",OFFSET('Hygiene Data'!$G$12,0,10*ROW('Hygiene Data'!G171)))</f>
        <v/>
      </c>
      <c r="DZ177" s="379" t="str">
        <f ca="1">+IF(OFFSET('Hygiene Data'!$G$13,0,10*ROW('Hygiene Data'!G171))="","",OFFSET('Hygiene Data'!$G$13,0,10*ROW('Hygiene Data'!G171)))</f>
        <v/>
      </c>
      <c r="EA177" s="379" t="str">
        <f ca="1">+IF(OFFSET('Hygiene Data'!$H$11,0,10*ROW('Hygiene Data'!H171))="","",OFFSET('Hygiene Data'!$H$11,0,10*ROW('Hygiene Data'!H171)))</f>
        <v/>
      </c>
      <c r="EB177" s="379" t="str">
        <f ca="1">+IF(OFFSET('Hygiene Data'!$H$12,0,10*ROW('Hygiene Data'!H171))="","",OFFSET('Hygiene Data'!$H$12,0,10*ROW('Hygiene Data'!H171)))</f>
        <v/>
      </c>
      <c r="EC177" s="379" t="str">
        <f ca="1">+IF(OFFSET('Hygiene Data'!$H$13,0,10*ROW('Hygiene Data'!H171))="","",OFFSET('Hygiene Data'!$H$13,0,10*ROW('Hygiene Data'!H171)))</f>
        <v/>
      </c>
      <c r="ED177" s="379" t="str">
        <f ca="1">+IF(OFFSET('Hygiene Data'!$I$11,0,10*ROW('Hygiene Data'!I171))="","",OFFSET('Hygiene Data'!$I$11,0,10*ROW('Hygiene Data'!I171)))</f>
        <v/>
      </c>
      <c r="EE177" s="379" t="str">
        <f ca="1">+IF(OFFSET('Hygiene Data'!$I$12,0,10*ROW('Hygiene Data'!I171))="","",OFFSET('Hygiene Data'!$I$12,0,10*ROW('Hygiene Data'!I171)))</f>
        <v/>
      </c>
      <c r="EF177" s="379" t="str">
        <f ca="1">+IF(OFFSET('Hygiene Data'!$I$13,0,10*ROW('Hygiene Data'!I171))="","",OFFSET('Hygiene Data'!$I$13,0,10*ROW('Hygiene Data'!I171)))</f>
        <v/>
      </c>
    </row>
    <row r="178" spans="1:136" x14ac:dyDescent="0.25">
      <c r="A178" s="488" t="str">
        <f ca="1">+IF(OFFSET('Water Data'!$B$2,0,10*ROW('Water Data'!E172))="","",OFFSET('Water Data'!$B$2,0,10*ROW('Water Data'!E172)))</f>
        <v/>
      </c>
      <c r="B178" s="48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5" t="str">
        <f t="shared" ca="1" si="2"/>
        <v/>
      </c>
      <c r="D178" s="51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9" t="str">
        <f ca="1">+IF(OFFSET('Water Data'!$D$27,0,10*ROW('Water Data'!D172))="","",OFFSET('Water Data'!$D$27,0,10*ROW('Water Data'!D172)))</f>
        <v/>
      </c>
      <c r="BT178" s="379" t="str">
        <f ca="1">+IF(OFFSET('Water Data'!$D$28,0,10*ROW('Water Data'!D172))="","",OFFSET('Water Data'!$D$28,0,10*ROW('Water Data'!D172)))</f>
        <v/>
      </c>
      <c r="BU178" s="379" t="str">
        <f ca="1">+IF(OFFSET('Water Data'!$D$29,0,10*ROW('Water Data'!D172))="","",OFFSET('Water Data'!$D$29,0,10*ROW('Water Data'!D172)))</f>
        <v/>
      </c>
      <c r="BV178" s="379" t="str">
        <f ca="1">+IF(OFFSET('Water Data'!$E$27,0,10*ROW('Water Data'!E172))="","",OFFSET('Water Data'!$E$27,0,10*ROW('Water Data'!E172)))</f>
        <v/>
      </c>
      <c r="BW178" s="379" t="str">
        <f ca="1">+IF(OFFSET('Water Data'!$E$28,0,10*ROW('Water Data'!E172))="","",OFFSET('Water Data'!$E$28,0,10*ROW('Water Data'!E172)))</f>
        <v/>
      </c>
      <c r="BX178" s="379" t="str">
        <f ca="1">+IF(OFFSET('Water Data'!$E$29,0,10*ROW('Water Data'!E172))="","",OFFSET('Water Data'!$E$29,0,10*ROW('Water Data'!E172)))</f>
        <v/>
      </c>
      <c r="BY178" s="379" t="str">
        <f ca="1">+IF(OFFSET('Water Data'!$F$27,0,10*ROW('Water Data'!F172))="","",OFFSET('Water Data'!$F$27,0,10*ROW('Water Data'!F172)))</f>
        <v/>
      </c>
      <c r="BZ178" s="379" t="str">
        <f ca="1">+IF(OFFSET('Water Data'!$F$28,0,10*ROW('Water Data'!F172))="","",OFFSET('Water Data'!$F$28,0,10*ROW('Water Data'!F172)))</f>
        <v/>
      </c>
      <c r="CA178" s="379" t="str">
        <f ca="1">+IF(OFFSET('Water Data'!$F$29,0,10*ROW('Water Data'!F172))="","",OFFSET('Water Data'!$F$29,0,10*ROW('Water Data'!F172)))</f>
        <v/>
      </c>
      <c r="CB178" s="379" t="str">
        <f ca="1">+IF(OFFSET('Water Data'!$G$27,0,10*ROW('Water Data'!G172))="","",OFFSET('Water Data'!$G$27,0,10*ROW('Water Data'!G172)))</f>
        <v/>
      </c>
      <c r="CC178" s="379" t="str">
        <f ca="1">+IF(OFFSET('Water Data'!$G$28,0,10*ROW('Water Data'!G172))="","",OFFSET('Water Data'!$G$28,0,10*ROW('Water Data'!G172)))</f>
        <v/>
      </c>
      <c r="CD178" s="379" t="str">
        <f ca="1">+IF(OFFSET('Water Data'!$G$29,0,10*ROW('Water Data'!G172))="","",OFFSET('Water Data'!$G$29,0,10*ROW('Water Data'!G172)))</f>
        <v/>
      </c>
      <c r="CE178" s="379" t="str">
        <f ca="1">+IF(OFFSET('Water Data'!$H$27,0,10*ROW('Water Data'!H172))="","",OFFSET('Water Data'!$H$27,0,10*ROW('Water Data'!H172)))</f>
        <v/>
      </c>
      <c r="CF178" s="379" t="str">
        <f ca="1">+IF(OFFSET('Water Data'!$H$28,0,10*ROW('Water Data'!H172))="","",OFFSET('Water Data'!$H$28,0,10*ROW('Water Data'!H172)))</f>
        <v/>
      </c>
      <c r="CG178" s="379" t="str">
        <f ca="1">+IF(OFFSET('Water Data'!$H$29,0,10*ROW('Water Data'!H172))="","",OFFSET('Water Data'!$H$29,0,10*ROW('Water Data'!H172)))</f>
        <v/>
      </c>
      <c r="CH178" s="379" t="str">
        <f ca="1">+IF(OFFSET('Water Data'!$I$27,0,10*ROW('Water Data'!I172))="","",OFFSET('Water Data'!$I$27,0,10*ROW('Water Data'!I172)))</f>
        <v/>
      </c>
      <c r="CI178" s="379" t="str">
        <f ca="1">+IF(OFFSET('Water Data'!$I$28,0,10*ROW('Water Data'!I172))="","",OFFSET('Water Data'!$I$28,0,10*ROW('Water Data'!I172)))</f>
        <v/>
      </c>
      <c r="CJ178" s="379" t="str">
        <f ca="1">+IF(OFFSET('Water Data'!$I$29,0,10*ROW('Water Data'!I172))="","",OFFSET('Water Data'!$I$29,0,10*ROW('Water Data'!I172)))</f>
        <v/>
      </c>
      <c r="CK178" s="379" t="str">
        <f ca="1">+IF(OFFSET('Sanitation Data'!$D$28,0,10*ROW('Sanitation Data'!D172))="","",OFFSET('Sanitation Data'!$D$28,0,10*ROW('Sanitation Data'!D172)))</f>
        <v/>
      </c>
      <c r="CL178" s="379" t="str">
        <f ca="1">+IF(OFFSET('Sanitation Data'!$D$29,0,10*ROW('Sanitation Data'!D172))="","",OFFSET('Sanitation Data'!$D$29,0,10*ROW('Sanitation Data'!D172)))</f>
        <v/>
      </c>
      <c r="CM178" s="379" t="str">
        <f ca="1">+IF(OFFSET('Sanitation Data'!$D$30,0,10*ROW('Sanitation Data'!D172))="","",OFFSET('Sanitation Data'!$D$30,0,10*ROW('Sanitation Data'!D172)))</f>
        <v/>
      </c>
      <c r="CN178" s="379" t="str">
        <f ca="1">+IF(OFFSET('Sanitation Data'!$D$31,0,10*ROW('Sanitation Data'!D172))="","",OFFSET('Sanitation Data'!$D$31,0,10*ROW('Sanitation Data'!D172)))</f>
        <v/>
      </c>
      <c r="CO178" s="379" t="str">
        <f ca="1">+IF(OFFSET('Sanitation Data'!$D$32,0,10*ROW('Sanitation Data'!D172))="","",OFFSET('Sanitation Data'!$D$32,0,10*ROW('Sanitation Data'!D172)))</f>
        <v/>
      </c>
      <c r="CP178" s="379" t="str">
        <f ca="1">+IF(OFFSET('Sanitation Data'!$E$28,0,10*ROW('Sanitation Data'!E172))="","",OFFSET('Sanitation Data'!$E$28,0,10*ROW('Sanitation Data'!E172)))</f>
        <v/>
      </c>
      <c r="CQ178" s="379" t="str">
        <f ca="1">+IF(OFFSET('Sanitation Data'!$E$29,0,10*ROW('Sanitation Data'!E172))="","",OFFSET('Sanitation Data'!$E$29,0,10*ROW('Sanitation Data'!E172)))</f>
        <v/>
      </c>
      <c r="CR178" s="379" t="str">
        <f ca="1">+IF(OFFSET('Sanitation Data'!$E$30,0,10*ROW('Sanitation Data'!E172))="","",OFFSET('Sanitation Data'!$E$30,0,10*ROW('Sanitation Data'!E172)))</f>
        <v/>
      </c>
      <c r="CS178" s="379" t="str">
        <f ca="1">+IF(OFFSET('Sanitation Data'!$E$31,0,10*ROW('Sanitation Data'!E172))="","",OFFSET('Sanitation Data'!$E$31,0,10*ROW('Sanitation Data'!E172)))</f>
        <v/>
      </c>
      <c r="CT178" s="379" t="str">
        <f ca="1">+IF(OFFSET('Sanitation Data'!$E$32,0,10*ROW('Sanitation Data'!E172))="","",OFFSET('Sanitation Data'!$E$32,0,10*ROW('Sanitation Data'!E172)))</f>
        <v/>
      </c>
      <c r="CU178" s="379" t="str">
        <f ca="1">+IF(OFFSET('Sanitation Data'!$F$28,0,10*ROW('Sanitation Data'!F172))="","",OFFSET('Sanitation Data'!$F$28,0,10*ROW('Sanitation Data'!F172)))</f>
        <v/>
      </c>
      <c r="CV178" s="379" t="str">
        <f ca="1">+IF(OFFSET('Sanitation Data'!$F$29,0,10*ROW('Sanitation Data'!F172))="","",OFFSET('Sanitation Data'!$F$29,0,10*ROW('Sanitation Data'!F172)))</f>
        <v/>
      </c>
      <c r="CW178" s="379" t="str">
        <f ca="1">+IF(OFFSET('Sanitation Data'!$F$30,0,10*ROW('Sanitation Data'!F172))="","",OFFSET('Sanitation Data'!$F$30,0,10*ROW('Sanitation Data'!F172)))</f>
        <v/>
      </c>
      <c r="CX178" s="379" t="str">
        <f ca="1">+IF(OFFSET('Sanitation Data'!$F$31,0,10*ROW('Sanitation Data'!F172))="","",OFFSET('Sanitation Data'!$F$31,0,10*ROW('Sanitation Data'!F172)))</f>
        <v/>
      </c>
      <c r="CY178" s="379" t="str">
        <f ca="1">+IF(OFFSET('Sanitation Data'!$F$32,0,10*ROW('Sanitation Data'!F172))="","",OFFSET('Sanitation Data'!$F$32,0,10*ROW('Sanitation Data'!F172)))</f>
        <v/>
      </c>
      <c r="CZ178" s="379" t="str">
        <f ca="1">+IF(OFFSET('Sanitation Data'!$G$28,0,10*ROW('Sanitation Data'!G172))="","",OFFSET('Sanitation Data'!$G$28,0,10*ROW('Sanitation Data'!G172)))</f>
        <v/>
      </c>
      <c r="DA178" s="379" t="str">
        <f ca="1">+IF(OFFSET('Sanitation Data'!$G$29,0,10*ROW('Sanitation Data'!G172))="","",OFFSET('Sanitation Data'!$G$29,0,10*ROW('Sanitation Data'!G172)))</f>
        <v/>
      </c>
      <c r="DB178" s="379" t="str">
        <f ca="1">+IF(OFFSET('Sanitation Data'!$G$30,0,10*ROW('Sanitation Data'!G172))="","",OFFSET('Sanitation Data'!$G$30,0,10*ROW('Sanitation Data'!G172)))</f>
        <v/>
      </c>
      <c r="DC178" s="379" t="str">
        <f ca="1">+IF(OFFSET('Sanitation Data'!$G$31,0,10*ROW('Sanitation Data'!G172))="","",OFFSET('Sanitation Data'!$G$31,0,10*ROW('Sanitation Data'!G172)))</f>
        <v/>
      </c>
      <c r="DD178" s="379" t="str">
        <f ca="1">+IF(OFFSET('Sanitation Data'!$G$32,0,10*ROW('Sanitation Data'!G172))="","",OFFSET('Sanitation Data'!$G$32,0,10*ROW('Sanitation Data'!G172)))</f>
        <v/>
      </c>
      <c r="DE178" s="379" t="str">
        <f ca="1">+IF(OFFSET('Sanitation Data'!$H$28,0,10*ROW('Sanitation Data'!H172))="","",OFFSET('Sanitation Data'!$H$28,0,10*ROW('Sanitation Data'!H172)))</f>
        <v/>
      </c>
      <c r="DF178" s="379" t="str">
        <f ca="1">+IF(OFFSET('Sanitation Data'!$H$29,0,10*ROW('Sanitation Data'!H172))="","",OFFSET('Sanitation Data'!$H$29,0,10*ROW('Sanitation Data'!H172)))</f>
        <v/>
      </c>
      <c r="DG178" s="379" t="str">
        <f ca="1">+IF(OFFSET('Sanitation Data'!$H$30,0,10*ROW('Sanitation Data'!H172))="","",OFFSET('Sanitation Data'!$H$30,0,10*ROW('Sanitation Data'!H172)))</f>
        <v/>
      </c>
      <c r="DH178" s="379" t="str">
        <f ca="1">+IF(OFFSET('Sanitation Data'!$H$31,0,10*ROW('Sanitation Data'!H172))="","",OFFSET('Sanitation Data'!$H$31,0,10*ROW('Sanitation Data'!H172)))</f>
        <v/>
      </c>
      <c r="DI178" s="379" t="str">
        <f ca="1">+IF(OFFSET('Sanitation Data'!$H$32,0,10*ROW('Sanitation Data'!H172))="","",OFFSET('Sanitation Data'!$H$32,0,10*ROW('Sanitation Data'!H172)))</f>
        <v/>
      </c>
      <c r="DJ178" s="379" t="str">
        <f ca="1">+IF(OFFSET('Sanitation Data'!$I$28,0,10*ROW('Sanitation Data'!I172))="","",OFFSET('Sanitation Data'!$I$28,0,10*ROW('Sanitation Data'!I172)))</f>
        <v/>
      </c>
      <c r="DK178" s="379" t="str">
        <f ca="1">+IF(OFFSET('Sanitation Data'!$I$29,0,10*ROW('Sanitation Data'!I172))="","",OFFSET('Sanitation Data'!$I$29,0,10*ROW('Sanitation Data'!I172)))</f>
        <v/>
      </c>
      <c r="DL178" s="379" t="str">
        <f ca="1">+IF(OFFSET('Sanitation Data'!$I$30,0,10*ROW('Sanitation Data'!I172))="","",OFFSET('Sanitation Data'!$I$30,0,10*ROW('Sanitation Data'!I172)))</f>
        <v/>
      </c>
      <c r="DM178" s="379" t="str">
        <f ca="1">+IF(OFFSET('Sanitation Data'!$I$31,0,10*ROW('Sanitation Data'!I172))="","",OFFSET('Sanitation Data'!$I$31,0,10*ROW('Sanitation Data'!I172)))</f>
        <v/>
      </c>
      <c r="DN178" s="379" t="str">
        <f ca="1">+IF(OFFSET('Sanitation Data'!$I$32,0,10*ROW('Sanitation Data'!I172))="","",OFFSET('Sanitation Data'!$I$32,0,10*ROW('Sanitation Data'!I172)))</f>
        <v/>
      </c>
      <c r="DO178" s="379" t="str">
        <f ca="1">+IF(OFFSET('Hygiene Data'!$D$11,0,10*ROW('Hygiene Data'!D172))="","",OFFSET('Hygiene Data'!$D$11,0,10*ROW('Hygiene Data'!D172)))</f>
        <v/>
      </c>
      <c r="DP178" s="379" t="str">
        <f ca="1">+IF(OFFSET('Hygiene Data'!$D$12,0,10*ROW('Hygiene Data'!D172))="","",OFFSET('Hygiene Data'!$D$12,0,10*ROW('Hygiene Data'!D172)))</f>
        <v/>
      </c>
      <c r="DQ178" s="379" t="str">
        <f ca="1">+IF(OFFSET('Hygiene Data'!$D$13,0,10*ROW('Hygiene Data'!D172))="","",OFFSET('Hygiene Data'!$D$13,0,10*ROW('Hygiene Data'!D172)))</f>
        <v/>
      </c>
      <c r="DR178" s="379" t="str">
        <f ca="1">+IF(OFFSET('Hygiene Data'!$E$11,0,10*ROW('Hygiene Data'!E172))="","",OFFSET('Hygiene Data'!$E$11,0,10*ROW('Hygiene Data'!E172)))</f>
        <v/>
      </c>
      <c r="DS178" s="379" t="str">
        <f ca="1">+IF(OFFSET('Hygiene Data'!$E$12,0,10*ROW('Hygiene Data'!E172))="","",OFFSET('Hygiene Data'!$E$12,0,10*ROW('Hygiene Data'!E172)))</f>
        <v/>
      </c>
      <c r="DT178" s="379" t="str">
        <f ca="1">+IF(OFFSET('Hygiene Data'!$E$13,0,10*ROW('Hygiene Data'!E172))="","",OFFSET('Hygiene Data'!$E$13,0,10*ROW('Hygiene Data'!E172)))</f>
        <v/>
      </c>
      <c r="DU178" s="379" t="str">
        <f ca="1">+IF(OFFSET('Hygiene Data'!$F$11,0,10*ROW('Hygiene Data'!F172))="","",OFFSET('Hygiene Data'!$F$11,0,10*ROW('Hygiene Data'!F172)))</f>
        <v/>
      </c>
      <c r="DV178" s="379" t="str">
        <f ca="1">+IF(OFFSET('Hygiene Data'!$F$12,0,10*ROW('Hygiene Data'!F172))="","",OFFSET('Hygiene Data'!$F$12,0,10*ROW('Hygiene Data'!F172)))</f>
        <v/>
      </c>
      <c r="DW178" s="379" t="str">
        <f ca="1">+IF(OFFSET('Hygiene Data'!$F$13,0,10*ROW('Hygiene Data'!F172))="","",OFFSET('Hygiene Data'!$F$13,0,10*ROW('Hygiene Data'!F172)))</f>
        <v/>
      </c>
      <c r="DX178" s="379" t="str">
        <f ca="1">+IF(OFFSET('Hygiene Data'!$G$11,0,10*ROW('Hygiene Data'!G172))="","",OFFSET('Hygiene Data'!$G$11,0,10*ROW('Hygiene Data'!G172)))</f>
        <v/>
      </c>
      <c r="DY178" s="379" t="str">
        <f ca="1">+IF(OFFSET('Hygiene Data'!$G$12,0,10*ROW('Hygiene Data'!G172))="","",OFFSET('Hygiene Data'!$G$12,0,10*ROW('Hygiene Data'!G172)))</f>
        <v/>
      </c>
      <c r="DZ178" s="379" t="str">
        <f ca="1">+IF(OFFSET('Hygiene Data'!$G$13,0,10*ROW('Hygiene Data'!G172))="","",OFFSET('Hygiene Data'!$G$13,0,10*ROW('Hygiene Data'!G172)))</f>
        <v/>
      </c>
      <c r="EA178" s="379" t="str">
        <f ca="1">+IF(OFFSET('Hygiene Data'!$H$11,0,10*ROW('Hygiene Data'!H172))="","",OFFSET('Hygiene Data'!$H$11,0,10*ROW('Hygiene Data'!H172)))</f>
        <v/>
      </c>
      <c r="EB178" s="379" t="str">
        <f ca="1">+IF(OFFSET('Hygiene Data'!$H$12,0,10*ROW('Hygiene Data'!H172))="","",OFFSET('Hygiene Data'!$H$12,0,10*ROW('Hygiene Data'!H172)))</f>
        <v/>
      </c>
      <c r="EC178" s="379" t="str">
        <f ca="1">+IF(OFFSET('Hygiene Data'!$H$13,0,10*ROW('Hygiene Data'!H172))="","",OFFSET('Hygiene Data'!$H$13,0,10*ROW('Hygiene Data'!H172)))</f>
        <v/>
      </c>
      <c r="ED178" s="379" t="str">
        <f ca="1">+IF(OFFSET('Hygiene Data'!$I$11,0,10*ROW('Hygiene Data'!I172))="","",OFFSET('Hygiene Data'!$I$11,0,10*ROW('Hygiene Data'!I172)))</f>
        <v/>
      </c>
      <c r="EE178" s="379" t="str">
        <f ca="1">+IF(OFFSET('Hygiene Data'!$I$12,0,10*ROW('Hygiene Data'!I172))="","",OFFSET('Hygiene Data'!$I$12,0,10*ROW('Hygiene Data'!I172)))</f>
        <v/>
      </c>
      <c r="EF178" s="379" t="str">
        <f ca="1">+IF(OFFSET('Hygiene Data'!$I$13,0,10*ROW('Hygiene Data'!I172))="","",OFFSET('Hygiene Data'!$I$13,0,10*ROW('Hygiene Data'!I172)))</f>
        <v/>
      </c>
    </row>
    <row r="179" spans="1:136" x14ac:dyDescent="0.25">
      <c r="A179" s="488" t="str">
        <f ca="1">+IF(OFFSET('Water Data'!$B$2,0,10*ROW('Water Data'!E173))="","",OFFSET('Water Data'!$B$2,0,10*ROW('Water Data'!E173)))</f>
        <v/>
      </c>
      <c r="B179" s="48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5" t="str">
        <f t="shared" ca="1" si="2"/>
        <v/>
      </c>
      <c r="D179" s="51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9" t="str">
        <f ca="1">+IF(OFFSET('Water Data'!$D$27,0,10*ROW('Water Data'!D173))="","",OFFSET('Water Data'!$D$27,0,10*ROW('Water Data'!D173)))</f>
        <v/>
      </c>
      <c r="BT179" s="379" t="str">
        <f ca="1">+IF(OFFSET('Water Data'!$D$28,0,10*ROW('Water Data'!D173))="","",OFFSET('Water Data'!$D$28,0,10*ROW('Water Data'!D173)))</f>
        <v/>
      </c>
      <c r="BU179" s="379" t="str">
        <f ca="1">+IF(OFFSET('Water Data'!$D$29,0,10*ROW('Water Data'!D173))="","",OFFSET('Water Data'!$D$29,0,10*ROW('Water Data'!D173)))</f>
        <v/>
      </c>
      <c r="BV179" s="379" t="str">
        <f ca="1">+IF(OFFSET('Water Data'!$E$27,0,10*ROW('Water Data'!E173))="","",OFFSET('Water Data'!$E$27,0,10*ROW('Water Data'!E173)))</f>
        <v/>
      </c>
      <c r="BW179" s="379" t="str">
        <f ca="1">+IF(OFFSET('Water Data'!$E$28,0,10*ROW('Water Data'!E173))="","",OFFSET('Water Data'!$E$28,0,10*ROW('Water Data'!E173)))</f>
        <v/>
      </c>
      <c r="BX179" s="379" t="str">
        <f ca="1">+IF(OFFSET('Water Data'!$E$29,0,10*ROW('Water Data'!E173))="","",OFFSET('Water Data'!$E$29,0,10*ROW('Water Data'!E173)))</f>
        <v/>
      </c>
      <c r="BY179" s="379" t="str">
        <f ca="1">+IF(OFFSET('Water Data'!$F$27,0,10*ROW('Water Data'!F173))="","",OFFSET('Water Data'!$F$27,0,10*ROW('Water Data'!F173)))</f>
        <v/>
      </c>
      <c r="BZ179" s="379" t="str">
        <f ca="1">+IF(OFFSET('Water Data'!$F$28,0,10*ROW('Water Data'!F173))="","",OFFSET('Water Data'!$F$28,0,10*ROW('Water Data'!F173)))</f>
        <v/>
      </c>
      <c r="CA179" s="379" t="str">
        <f ca="1">+IF(OFFSET('Water Data'!$F$29,0,10*ROW('Water Data'!F173))="","",OFFSET('Water Data'!$F$29,0,10*ROW('Water Data'!F173)))</f>
        <v/>
      </c>
      <c r="CB179" s="379" t="str">
        <f ca="1">+IF(OFFSET('Water Data'!$G$27,0,10*ROW('Water Data'!G173))="","",OFFSET('Water Data'!$G$27,0,10*ROW('Water Data'!G173)))</f>
        <v/>
      </c>
      <c r="CC179" s="379" t="str">
        <f ca="1">+IF(OFFSET('Water Data'!$G$28,0,10*ROW('Water Data'!G173))="","",OFFSET('Water Data'!$G$28,0,10*ROW('Water Data'!G173)))</f>
        <v/>
      </c>
      <c r="CD179" s="379" t="str">
        <f ca="1">+IF(OFFSET('Water Data'!$G$29,0,10*ROW('Water Data'!G173))="","",OFFSET('Water Data'!$G$29,0,10*ROW('Water Data'!G173)))</f>
        <v/>
      </c>
      <c r="CE179" s="379" t="str">
        <f ca="1">+IF(OFFSET('Water Data'!$H$27,0,10*ROW('Water Data'!H173))="","",OFFSET('Water Data'!$H$27,0,10*ROW('Water Data'!H173)))</f>
        <v/>
      </c>
      <c r="CF179" s="379" t="str">
        <f ca="1">+IF(OFFSET('Water Data'!$H$28,0,10*ROW('Water Data'!H173))="","",OFFSET('Water Data'!$H$28,0,10*ROW('Water Data'!H173)))</f>
        <v/>
      </c>
      <c r="CG179" s="379" t="str">
        <f ca="1">+IF(OFFSET('Water Data'!$H$29,0,10*ROW('Water Data'!H173))="","",OFFSET('Water Data'!$H$29,0,10*ROW('Water Data'!H173)))</f>
        <v/>
      </c>
      <c r="CH179" s="379" t="str">
        <f ca="1">+IF(OFFSET('Water Data'!$I$27,0,10*ROW('Water Data'!I173))="","",OFFSET('Water Data'!$I$27,0,10*ROW('Water Data'!I173)))</f>
        <v/>
      </c>
      <c r="CI179" s="379" t="str">
        <f ca="1">+IF(OFFSET('Water Data'!$I$28,0,10*ROW('Water Data'!I173))="","",OFFSET('Water Data'!$I$28,0,10*ROW('Water Data'!I173)))</f>
        <v/>
      </c>
      <c r="CJ179" s="379" t="str">
        <f ca="1">+IF(OFFSET('Water Data'!$I$29,0,10*ROW('Water Data'!I173))="","",OFFSET('Water Data'!$I$29,0,10*ROW('Water Data'!I173)))</f>
        <v/>
      </c>
      <c r="CK179" s="379" t="str">
        <f ca="1">+IF(OFFSET('Sanitation Data'!$D$28,0,10*ROW('Sanitation Data'!D173))="","",OFFSET('Sanitation Data'!$D$28,0,10*ROW('Sanitation Data'!D173)))</f>
        <v/>
      </c>
      <c r="CL179" s="379" t="str">
        <f ca="1">+IF(OFFSET('Sanitation Data'!$D$29,0,10*ROW('Sanitation Data'!D173))="","",OFFSET('Sanitation Data'!$D$29,0,10*ROW('Sanitation Data'!D173)))</f>
        <v/>
      </c>
      <c r="CM179" s="379" t="str">
        <f ca="1">+IF(OFFSET('Sanitation Data'!$D$30,0,10*ROW('Sanitation Data'!D173))="","",OFFSET('Sanitation Data'!$D$30,0,10*ROW('Sanitation Data'!D173)))</f>
        <v/>
      </c>
      <c r="CN179" s="379" t="str">
        <f ca="1">+IF(OFFSET('Sanitation Data'!$D$31,0,10*ROW('Sanitation Data'!D173))="","",OFFSET('Sanitation Data'!$D$31,0,10*ROW('Sanitation Data'!D173)))</f>
        <v/>
      </c>
      <c r="CO179" s="379" t="str">
        <f ca="1">+IF(OFFSET('Sanitation Data'!$D$32,0,10*ROW('Sanitation Data'!D173))="","",OFFSET('Sanitation Data'!$D$32,0,10*ROW('Sanitation Data'!D173)))</f>
        <v/>
      </c>
      <c r="CP179" s="379" t="str">
        <f ca="1">+IF(OFFSET('Sanitation Data'!$E$28,0,10*ROW('Sanitation Data'!E173))="","",OFFSET('Sanitation Data'!$E$28,0,10*ROW('Sanitation Data'!E173)))</f>
        <v/>
      </c>
      <c r="CQ179" s="379" t="str">
        <f ca="1">+IF(OFFSET('Sanitation Data'!$E$29,0,10*ROW('Sanitation Data'!E173))="","",OFFSET('Sanitation Data'!$E$29,0,10*ROW('Sanitation Data'!E173)))</f>
        <v/>
      </c>
      <c r="CR179" s="379" t="str">
        <f ca="1">+IF(OFFSET('Sanitation Data'!$E$30,0,10*ROW('Sanitation Data'!E173))="","",OFFSET('Sanitation Data'!$E$30,0,10*ROW('Sanitation Data'!E173)))</f>
        <v/>
      </c>
      <c r="CS179" s="379" t="str">
        <f ca="1">+IF(OFFSET('Sanitation Data'!$E$31,0,10*ROW('Sanitation Data'!E173))="","",OFFSET('Sanitation Data'!$E$31,0,10*ROW('Sanitation Data'!E173)))</f>
        <v/>
      </c>
      <c r="CT179" s="379" t="str">
        <f ca="1">+IF(OFFSET('Sanitation Data'!$E$32,0,10*ROW('Sanitation Data'!E173))="","",OFFSET('Sanitation Data'!$E$32,0,10*ROW('Sanitation Data'!E173)))</f>
        <v/>
      </c>
      <c r="CU179" s="379" t="str">
        <f ca="1">+IF(OFFSET('Sanitation Data'!$F$28,0,10*ROW('Sanitation Data'!F173))="","",OFFSET('Sanitation Data'!$F$28,0,10*ROW('Sanitation Data'!F173)))</f>
        <v/>
      </c>
      <c r="CV179" s="379" t="str">
        <f ca="1">+IF(OFFSET('Sanitation Data'!$F$29,0,10*ROW('Sanitation Data'!F173))="","",OFFSET('Sanitation Data'!$F$29,0,10*ROW('Sanitation Data'!F173)))</f>
        <v/>
      </c>
      <c r="CW179" s="379" t="str">
        <f ca="1">+IF(OFFSET('Sanitation Data'!$F$30,0,10*ROW('Sanitation Data'!F173))="","",OFFSET('Sanitation Data'!$F$30,0,10*ROW('Sanitation Data'!F173)))</f>
        <v/>
      </c>
      <c r="CX179" s="379" t="str">
        <f ca="1">+IF(OFFSET('Sanitation Data'!$F$31,0,10*ROW('Sanitation Data'!F173))="","",OFFSET('Sanitation Data'!$F$31,0,10*ROW('Sanitation Data'!F173)))</f>
        <v/>
      </c>
      <c r="CY179" s="379" t="str">
        <f ca="1">+IF(OFFSET('Sanitation Data'!$F$32,0,10*ROW('Sanitation Data'!F173))="","",OFFSET('Sanitation Data'!$F$32,0,10*ROW('Sanitation Data'!F173)))</f>
        <v/>
      </c>
      <c r="CZ179" s="379" t="str">
        <f ca="1">+IF(OFFSET('Sanitation Data'!$G$28,0,10*ROW('Sanitation Data'!G173))="","",OFFSET('Sanitation Data'!$G$28,0,10*ROW('Sanitation Data'!G173)))</f>
        <v/>
      </c>
      <c r="DA179" s="379" t="str">
        <f ca="1">+IF(OFFSET('Sanitation Data'!$G$29,0,10*ROW('Sanitation Data'!G173))="","",OFFSET('Sanitation Data'!$G$29,0,10*ROW('Sanitation Data'!G173)))</f>
        <v/>
      </c>
      <c r="DB179" s="379" t="str">
        <f ca="1">+IF(OFFSET('Sanitation Data'!$G$30,0,10*ROW('Sanitation Data'!G173))="","",OFFSET('Sanitation Data'!$G$30,0,10*ROW('Sanitation Data'!G173)))</f>
        <v/>
      </c>
      <c r="DC179" s="379" t="str">
        <f ca="1">+IF(OFFSET('Sanitation Data'!$G$31,0,10*ROW('Sanitation Data'!G173))="","",OFFSET('Sanitation Data'!$G$31,0,10*ROW('Sanitation Data'!G173)))</f>
        <v/>
      </c>
      <c r="DD179" s="379" t="str">
        <f ca="1">+IF(OFFSET('Sanitation Data'!$G$32,0,10*ROW('Sanitation Data'!G173))="","",OFFSET('Sanitation Data'!$G$32,0,10*ROW('Sanitation Data'!G173)))</f>
        <v/>
      </c>
      <c r="DE179" s="379" t="str">
        <f ca="1">+IF(OFFSET('Sanitation Data'!$H$28,0,10*ROW('Sanitation Data'!H173))="","",OFFSET('Sanitation Data'!$H$28,0,10*ROW('Sanitation Data'!H173)))</f>
        <v/>
      </c>
      <c r="DF179" s="379" t="str">
        <f ca="1">+IF(OFFSET('Sanitation Data'!$H$29,0,10*ROW('Sanitation Data'!H173))="","",OFFSET('Sanitation Data'!$H$29,0,10*ROW('Sanitation Data'!H173)))</f>
        <v/>
      </c>
      <c r="DG179" s="379" t="str">
        <f ca="1">+IF(OFFSET('Sanitation Data'!$H$30,0,10*ROW('Sanitation Data'!H173))="","",OFFSET('Sanitation Data'!$H$30,0,10*ROW('Sanitation Data'!H173)))</f>
        <v/>
      </c>
      <c r="DH179" s="379" t="str">
        <f ca="1">+IF(OFFSET('Sanitation Data'!$H$31,0,10*ROW('Sanitation Data'!H173))="","",OFFSET('Sanitation Data'!$H$31,0,10*ROW('Sanitation Data'!H173)))</f>
        <v/>
      </c>
      <c r="DI179" s="379" t="str">
        <f ca="1">+IF(OFFSET('Sanitation Data'!$H$32,0,10*ROW('Sanitation Data'!H173))="","",OFFSET('Sanitation Data'!$H$32,0,10*ROW('Sanitation Data'!H173)))</f>
        <v/>
      </c>
      <c r="DJ179" s="379" t="str">
        <f ca="1">+IF(OFFSET('Sanitation Data'!$I$28,0,10*ROW('Sanitation Data'!I173))="","",OFFSET('Sanitation Data'!$I$28,0,10*ROW('Sanitation Data'!I173)))</f>
        <v/>
      </c>
      <c r="DK179" s="379" t="str">
        <f ca="1">+IF(OFFSET('Sanitation Data'!$I$29,0,10*ROW('Sanitation Data'!I173))="","",OFFSET('Sanitation Data'!$I$29,0,10*ROW('Sanitation Data'!I173)))</f>
        <v/>
      </c>
      <c r="DL179" s="379" t="str">
        <f ca="1">+IF(OFFSET('Sanitation Data'!$I$30,0,10*ROW('Sanitation Data'!I173))="","",OFFSET('Sanitation Data'!$I$30,0,10*ROW('Sanitation Data'!I173)))</f>
        <v/>
      </c>
      <c r="DM179" s="379" t="str">
        <f ca="1">+IF(OFFSET('Sanitation Data'!$I$31,0,10*ROW('Sanitation Data'!I173))="","",OFFSET('Sanitation Data'!$I$31,0,10*ROW('Sanitation Data'!I173)))</f>
        <v/>
      </c>
      <c r="DN179" s="379" t="str">
        <f ca="1">+IF(OFFSET('Sanitation Data'!$I$32,0,10*ROW('Sanitation Data'!I173))="","",OFFSET('Sanitation Data'!$I$32,0,10*ROW('Sanitation Data'!I173)))</f>
        <v/>
      </c>
      <c r="DO179" s="379" t="str">
        <f ca="1">+IF(OFFSET('Hygiene Data'!$D$11,0,10*ROW('Hygiene Data'!D173))="","",OFFSET('Hygiene Data'!$D$11,0,10*ROW('Hygiene Data'!D173)))</f>
        <v/>
      </c>
      <c r="DP179" s="379" t="str">
        <f ca="1">+IF(OFFSET('Hygiene Data'!$D$12,0,10*ROW('Hygiene Data'!D173))="","",OFFSET('Hygiene Data'!$D$12,0,10*ROW('Hygiene Data'!D173)))</f>
        <v/>
      </c>
      <c r="DQ179" s="379" t="str">
        <f ca="1">+IF(OFFSET('Hygiene Data'!$D$13,0,10*ROW('Hygiene Data'!D173))="","",OFFSET('Hygiene Data'!$D$13,0,10*ROW('Hygiene Data'!D173)))</f>
        <v/>
      </c>
      <c r="DR179" s="379" t="str">
        <f ca="1">+IF(OFFSET('Hygiene Data'!$E$11,0,10*ROW('Hygiene Data'!E173))="","",OFFSET('Hygiene Data'!$E$11,0,10*ROW('Hygiene Data'!E173)))</f>
        <v/>
      </c>
      <c r="DS179" s="379" t="str">
        <f ca="1">+IF(OFFSET('Hygiene Data'!$E$12,0,10*ROW('Hygiene Data'!E173))="","",OFFSET('Hygiene Data'!$E$12,0,10*ROW('Hygiene Data'!E173)))</f>
        <v/>
      </c>
      <c r="DT179" s="379" t="str">
        <f ca="1">+IF(OFFSET('Hygiene Data'!$E$13,0,10*ROW('Hygiene Data'!E173))="","",OFFSET('Hygiene Data'!$E$13,0,10*ROW('Hygiene Data'!E173)))</f>
        <v/>
      </c>
      <c r="DU179" s="379" t="str">
        <f ca="1">+IF(OFFSET('Hygiene Data'!$F$11,0,10*ROW('Hygiene Data'!F173))="","",OFFSET('Hygiene Data'!$F$11,0,10*ROW('Hygiene Data'!F173)))</f>
        <v/>
      </c>
      <c r="DV179" s="379" t="str">
        <f ca="1">+IF(OFFSET('Hygiene Data'!$F$12,0,10*ROW('Hygiene Data'!F173))="","",OFFSET('Hygiene Data'!$F$12,0,10*ROW('Hygiene Data'!F173)))</f>
        <v/>
      </c>
      <c r="DW179" s="379" t="str">
        <f ca="1">+IF(OFFSET('Hygiene Data'!$F$13,0,10*ROW('Hygiene Data'!F173))="","",OFFSET('Hygiene Data'!$F$13,0,10*ROW('Hygiene Data'!F173)))</f>
        <v/>
      </c>
      <c r="DX179" s="379" t="str">
        <f ca="1">+IF(OFFSET('Hygiene Data'!$G$11,0,10*ROW('Hygiene Data'!G173))="","",OFFSET('Hygiene Data'!$G$11,0,10*ROW('Hygiene Data'!G173)))</f>
        <v/>
      </c>
      <c r="DY179" s="379" t="str">
        <f ca="1">+IF(OFFSET('Hygiene Data'!$G$12,0,10*ROW('Hygiene Data'!G173))="","",OFFSET('Hygiene Data'!$G$12,0,10*ROW('Hygiene Data'!G173)))</f>
        <v/>
      </c>
      <c r="DZ179" s="379" t="str">
        <f ca="1">+IF(OFFSET('Hygiene Data'!$G$13,0,10*ROW('Hygiene Data'!G173))="","",OFFSET('Hygiene Data'!$G$13,0,10*ROW('Hygiene Data'!G173)))</f>
        <v/>
      </c>
      <c r="EA179" s="379" t="str">
        <f ca="1">+IF(OFFSET('Hygiene Data'!$H$11,0,10*ROW('Hygiene Data'!H173))="","",OFFSET('Hygiene Data'!$H$11,0,10*ROW('Hygiene Data'!H173)))</f>
        <v/>
      </c>
      <c r="EB179" s="379" t="str">
        <f ca="1">+IF(OFFSET('Hygiene Data'!$H$12,0,10*ROW('Hygiene Data'!H173))="","",OFFSET('Hygiene Data'!$H$12,0,10*ROW('Hygiene Data'!H173)))</f>
        <v/>
      </c>
      <c r="EC179" s="379" t="str">
        <f ca="1">+IF(OFFSET('Hygiene Data'!$H$13,0,10*ROW('Hygiene Data'!H173))="","",OFFSET('Hygiene Data'!$H$13,0,10*ROW('Hygiene Data'!H173)))</f>
        <v/>
      </c>
      <c r="ED179" s="379" t="str">
        <f ca="1">+IF(OFFSET('Hygiene Data'!$I$11,0,10*ROW('Hygiene Data'!I173))="","",OFFSET('Hygiene Data'!$I$11,0,10*ROW('Hygiene Data'!I173)))</f>
        <v/>
      </c>
      <c r="EE179" s="379" t="str">
        <f ca="1">+IF(OFFSET('Hygiene Data'!$I$12,0,10*ROW('Hygiene Data'!I173))="","",OFFSET('Hygiene Data'!$I$12,0,10*ROW('Hygiene Data'!I173)))</f>
        <v/>
      </c>
      <c r="EF179" s="379" t="str">
        <f ca="1">+IF(OFFSET('Hygiene Data'!$I$13,0,10*ROW('Hygiene Data'!I173))="","",OFFSET('Hygiene Data'!$I$13,0,10*ROW('Hygiene Data'!I173)))</f>
        <v/>
      </c>
    </row>
    <row r="180" spans="1:136" x14ac:dyDescent="0.25">
      <c r="A180" s="488" t="str">
        <f ca="1">+IF(OFFSET('Water Data'!$B$2,0,10*ROW('Water Data'!E174))="","",OFFSET('Water Data'!$B$2,0,10*ROW('Water Data'!E174)))</f>
        <v/>
      </c>
      <c r="B180" s="48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5" t="str">
        <f t="shared" ca="1" si="2"/>
        <v/>
      </c>
      <c r="D180" s="51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9" t="str">
        <f ca="1">+IF(OFFSET('Water Data'!$D$27,0,10*ROW('Water Data'!D174))="","",OFFSET('Water Data'!$D$27,0,10*ROW('Water Data'!D174)))</f>
        <v/>
      </c>
      <c r="BT180" s="379" t="str">
        <f ca="1">+IF(OFFSET('Water Data'!$D$28,0,10*ROW('Water Data'!D174))="","",OFFSET('Water Data'!$D$28,0,10*ROW('Water Data'!D174)))</f>
        <v/>
      </c>
      <c r="BU180" s="379" t="str">
        <f ca="1">+IF(OFFSET('Water Data'!$D$29,0,10*ROW('Water Data'!D174))="","",OFFSET('Water Data'!$D$29,0,10*ROW('Water Data'!D174)))</f>
        <v/>
      </c>
      <c r="BV180" s="379" t="str">
        <f ca="1">+IF(OFFSET('Water Data'!$E$27,0,10*ROW('Water Data'!E174))="","",OFFSET('Water Data'!$E$27,0,10*ROW('Water Data'!E174)))</f>
        <v/>
      </c>
      <c r="BW180" s="379" t="str">
        <f ca="1">+IF(OFFSET('Water Data'!$E$28,0,10*ROW('Water Data'!E174))="","",OFFSET('Water Data'!$E$28,0,10*ROW('Water Data'!E174)))</f>
        <v/>
      </c>
      <c r="BX180" s="379" t="str">
        <f ca="1">+IF(OFFSET('Water Data'!$E$29,0,10*ROW('Water Data'!E174))="","",OFFSET('Water Data'!$E$29,0,10*ROW('Water Data'!E174)))</f>
        <v/>
      </c>
      <c r="BY180" s="379" t="str">
        <f ca="1">+IF(OFFSET('Water Data'!$F$27,0,10*ROW('Water Data'!F174))="","",OFFSET('Water Data'!$F$27,0,10*ROW('Water Data'!F174)))</f>
        <v/>
      </c>
      <c r="BZ180" s="379" t="str">
        <f ca="1">+IF(OFFSET('Water Data'!$F$28,0,10*ROW('Water Data'!F174))="","",OFFSET('Water Data'!$F$28,0,10*ROW('Water Data'!F174)))</f>
        <v/>
      </c>
      <c r="CA180" s="379" t="str">
        <f ca="1">+IF(OFFSET('Water Data'!$F$29,0,10*ROW('Water Data'!F174))="","",OFFSET('Water Data'!$F$29,0,10*ROW('Water Data'!F174)))</f>
        <v/>
      </c>
      <c r="CB180" s="379" t="str">
        <f ca="1">+IF(OFFSET('Water Data'!$G$27,0,10*ROW('Water Data'!G174))="","",OFFSET('Water Data'!$G$27,0,10*ROW('Water Data'!G174)))</f>
        <v/>
      </c>
      <c r="CC180" s="379" t="str">
        <f ca="1">+IF(OFFSET('Water Data'!$G$28,0,10*ROW('Water Data'!G174))="","",OFFSET('Water Data'!$G$28,0,10*ROW('Water Data'!G174)))</f>
        <v/>
      </c>
      <c r="CD180" s="379" t="str">
        <f ca="1">+IF(OFFSET('Water Data'!$G$29,0,10*ROW('Water Data'!G174))="","",OFFSET('Water Data'!$G$29,0,10*ROW('Water Data'!G174)))</f>
        <v/>
      </c>
      <c r="CE180" s="379" t="str">
        <f ca="1">+IF(OFFSET('Water Data'!$H$27,0,10*ROW('Water Data'!H174))="","",OFFSET('Water Data'!$H$27,0,10*ROW('Water Data'!H174)))</f>
        <v/>
      </c>
      <c r="CF180" s="379" t="str">
        <f ca="1">+IF(OFFSET('Water Data'!$H$28,0,10*ROW('Water Data'!H174))="","",OFFSET('Water Data'!$H$28,0,10*ROW('Water Data'!H174)))</f>
        <v/>
      </c>
      <c r="CG180" s="379" t="str">
        <f ca="1">+IF(OFFSET('Water Data'!$H$29,0,10*ROW('Water Data'!H174))="","",OFFSET('Water Data'!$H$29,0,10*ROW('Water Data'!H174)))</f>
        <v/>
      </c>
      <c r="CH180" s="379" t="str">
        <f ca="1">+IF(OFFSET('Water Data'!$I$27,0,10*ROW('Water Data'!I174))="","",OFFSET('Water Data'!$I$27,0,10*ROW('Water Data'!I174)))</f>
        <v/>
      </c>
      <c r="CI180" s="379" t="str">
        <f ca="1">+IF(OFFSET('Water Data'!$I$28,0,10*ROW('Water Data'!I174))="","",OFFSET('Water Data'!$I$28,0,10*ROW('Water Data'!I174)))</f>
        <v/>
      </c>
      <c r="CJ180" s="379" t="str">
        <f ca="1">+IF(OFFSET('Water Data'!$I$29,0,10*ROW('Water Data'!I174))="","",OFFSET('Water Data'!$I$29,0,10*ROW('Water Data'!I174)))</f>
        <v/>
      </c>
      <c r="CK180" s="379" t="str">
        <f ca="1">+IF(OFFSET('Sanitation Data'!$D$28,0,10*ROW('Sanitation Data'!D174))="","",OFFSET('Sanitation Data'!$D$28,0,10*ROW('Sanitation Data'!D174)))</f>
        <v/>
      </c>
      <c r="CL180" s="379" t="str">
        <f ca="1">+IF(OFFSET('Sanitation Data'!$D$29,0,10*ROW('Sanitation Data'!D174))="","",OFFSET('Sanitation Data'!$D$29,0,10*ROW('Sanitation Data'!D174)))</f>
        <v/>
      </c>
      <c r="CM180" s="379" t="str">
        <f ca="1">+IF(OFFSET('Sanitation Data'!$D$30,0,10*ROW('Sanitation Data'!D174))="","",OFFSET('Sanitation Data'!$D$30,0,10*ROW('Sanitation Data'!D174)))</f>
        <v/>
      </c>
      <c r="CN180" s="379" t="str">
        <f ca="1">+IF(OFFSET('Sanitation Data'!$D$31,0,10*ROW('Sanitation Data'!D174))="","",OFFSET('Sanitation Data'!$D$31,0,10*ROW('Sanitation Data'!D174)))</f>
        <v/>
      </c>
      <c r="CO180" s="379" t="str">
        <f ca="1">+IF(OFFSET('Sanitation Data'!$D$32,0,10*ROW('Sanitation Data'!D174))="","",OFFSET('Sanitation Data'!$D$32,0,10*ROW('Sanitation Data'!D174)))</f>
        <v/>
      </c>
      <c r="CP180" s="379" t="str">
        <f ca="1">+IF(OFFSET('Sanitation Data'!$E$28,0,10*ROW('Sanitation Data'!E174))="","",OFFSET('Sanitation Data'!$E$28,0,10*ROW('Sanitation Data'!E174)))</f>
        <v/>
      </c>
      <c r="CQ180" s="379" t="str">
        <f ca="1">+IF(OFFSET('Sanitation Data'!$E$29,0,10*ROW('Sanitation Data'!E174))="","",OFFSET('Sanitation Data'!$E$29,0,10*ROW('Sanitation Data'!E174)))</f>
        <v/>
      </c>
      <c r="CR180" s="379" t="str">
        <f ca="1">+IF(OFFSET('Sanitation Data'!$E$30,0,10*ROW('Sanitation Data'!E174))="","",OFFSET('Sanitation Data'!$E$30,0,10*ROW('Sanitation Data'!E174)))</f>
        <v/>
      </c>
      <c r="CS180" s="379" t="str">
        <f ca="1">+IF(OFFSET('Sanitation Data'!$E$31,0,10*ROW('Sanitation Data'!E174))="","",OFFSET('Sanitation Data'!$E$31,0,10*ROW('Sanitation Data'!E174)))</f>
        <v/>
      </c>
      <c r="CT180" s="379" t="str">
        <f ca="1">+IF(OFFSET('Sanitation Data'!$E$32,0,10*ROW('Sanitation Data'!E174))="","",OFFSET('Sanitation Data'!$E$32,0,10*ROW('Sanitation Data'!E174)))</f>
        <v/>
      </c>
      <c r="CU180" s="379" t="str">
        <f ca="1">+IF(OFFSET('Sanitation Data'!$F$28,0,10*ROW('Sanitation Data'!F174))="","",OFFSET('Sanitation Data'!$F$28,0,10*ROW('Sanitation Data'!F174)))</f>
        <v/>
      </c>
      <c r="CV180" s="379" t="str">
        <f ca="1">+IF(OFFSET('Sanitation Data'!$F$29,0,10*ROW('Sanitation Data'!F174))="","",OFFSET('Sanitation Data'!$F$29,0,10*ROW('Sanitation Data'!F174)))</f>
        <v/>
      </c>
      <c r="CW180" s="379" t="str">
        <f ca="1">+IF(OFFSET('Sanitation Data'!$F$30,0,10*ROW('Sanitation Data'!F174))="","",OFFSET('Sanitation Data'!$F$30,0,10*ROW('Sanitation Data'!F174)))</f>
        <v/>
      </c>
      <c r="CX180" s="379" t="str">
        <f ca="1">+IF(OFFSET('Sanitation Data'!$F$31,0,10*ROW('Sanitation Data'!F174))="","",OFFSET('Sanitation Data'!$F$31,0,10*ROW('Sanitation Data'!F174)))</f>
        <v/>
      </c>
      <c r="CY180" s="379" t="str">
        <f ca="1">+IF(OFFSET('Sanitation Data'!$F$32,0,10*ROW('Sanitation Data'!F174))="","",OFFSET('Sanitation Data'!$F$32,0,10*ROW('Sanitation Data'!F174)))</f>
        <v/>
      </c>
      <c r="CZ180" s="379" t="str">
        <f ca="1">+IF(OFFSET('Sanitation Data'!$G$28,0,10*ROW('Sanitation Data'!G174))="","",OFFSET('Sanitation Data'!$G$28,0,10*ROW('Sanitation Data'!G174)))</f>
        <v/>
      </c>
      <c r="DA180" s="379" t="str">
        <f ca="1">+IF(OFFSET('Sanitation Data'!$G$29,0,10*ROW('Sanitation Data'!G174))="","",OFFSET('Sanitation Data'!$G$29,0,10*ROW('Sanitation Data'!G174)))</f>
        <v/>
      </c>
      <c r="DB180" s="379" t="str">
        <f ca="1">+IF(OFFSET('Sanitation Data'!$G$30,0,10*ROW('Sanitation Data'!G174))="","",OFFSET('Sanitation Data'!$G$30,0,10*ROW('Sanitation Data'!G174)))</f>
        <v/>
      </c>
      <c r="DC180" s="379" t="str">
        <f ca="1">+IF(OFFSET('Sanitation Data'!$G$31,0,10*ROW('Sanitation Data'!G174))="","",OFFSET('Sanitation Data'!$G$31,0,10*ROW('Sanitation Data'!G174)))</f>
        <v/>
      </c>
      <c r="DD180" s="379" t="str">
        <f ca="1">+IF(OFFSET('Sanitation Data'!$G$32,0,10*ROW('Sanitation Data'!G174))="","",OFFSET('Sanitation Data'!$G$32,0,10*ROW('Sanitation Data'!G174)))</f>
        <v/>
      </c>
      <c r="DE180" s="379" t="str">
        <f ca="1">+IF(OFFSET('Sanitation Data'!$H$28,0,10*ROW('Sanitation Data'!H174))="","",OFFSET('Sanitation Data'!$H$28,0,10*ROW('Sanitation Data'!H174)))</f>
        <v/>
      </c>
      <c r="DF180" s="379" t="str">
        <f ca="1">+IF(OFFSET('Sanitation Data'!$H$29,0,10*ROW('Sanitation Data'!H174))="","",OFFSET('Sanitation Data'!$H$29,0,10*ROW('Sanitation Data'!H174)))</f>
        <v/>
      </c>
      <c r="DG180" s="379" t="str">
        <f ca="1">+IF(OFFSET('Sanitation Data'!$H$30,0,10*ROW('Sanitation Data'!H174))="","",OFFSET('Sanitation Data'!$H$30,0,10*ROW('Sanitation Data'!H174)))</f>
        <v/>
      </c>
      <c r="DH180" s="379" t="str">
        <f ca="1">+IF(OFFSET('Sanitation Data'!$H$31,0,10*ROW('Sanitation Data'!H174))="","",OFFSET('Sanitation Data'!$H$31,0,10*ROW('Sanitation Data'!H174)))</f>
        <v/>
      </c>
      <c r="DI180" s="379" t="str">
        <f ca="1">+IF(OFFSET('Sanitation Data'!$H$32,0,10*ROW('Sanitation Data'!H174))="","",OFFSET('Sanitation Data'!$H$32,0,10*ROW('Sanitation Data'!H174)))</f>
        <v/>
      </c>
      <c r="DJ180" s="379" t="str">
        <f ca="1">+IF(OFFSET('Sanitation Data'!$I$28,0,10*ROW('Sanitation Data'!I174))="","",OFFSET('Sanitation Data'!$I$28,0,10*ROW('Sanitation Data'!I174)))</f>
        <v/>
      </c>
      <c r="DK180" s="379" t="str">
        <f ca="1">+IF(OFFSET('Sanitation Data'!$I$29,0,10*ROW('Sanitation Data'!I174))="","",OFFSET('Sanitation Data'!$I$29,0,10*ROW('Sanitation Data'!I174)))</f>
        <v/>
      </c>
      <c r="DL180" s="379" t="str">
        <f ca="1">+IF(OFFSET('Sanitation Data'!$I$30,0,10*ROW('Sanitation Data'!I174))="","",OFFSET('Sanitation Data'!$I$30,0,10*ROW('Sanitation Data'!I174)))</f>
        <v/>
      </c>
      <c r="DM180" s="379" t="str">
        <f ca="1">+IF(OFFSET('Sanitation Data'!$I$31,0,10*ROW('Sanitation Data'!I174))="","",OFFSET('Sanitation Data'!$I$31,0,10*ROW('Sanitation Data'!I174)))</f>
        <v/>
      </c>
      <c r="DN180" s="379" t="str">
        <f ca="1">+IF(OFFSET('Sanitation Data'!$I$32,0,10*ROW('Sanitation Data'!I174))="","",OFFSET('Sanitation Data'!$I$32,0,10*ROW('Sanitation Data'!I174)))</f>
        <v/>
      </c>
      <c r="DO180" s="379" t="str">
        <f ca="1">+IF(OFFSET('Hygiene Data'!$D$11,0,10*ROW('Hygiene Data'!D174))="","",OFFSET('Hygiene Data'!$D$11,0,10*ROW('Hygiene Data'!D174)))</f>
        <v/>
      </c>
      <c r="DP180" s="379" t="str">
        <f ca="1">+IF(OFFSET('Hygiene Data'!$D$12,0,10*ROW('Hygiene Data'!D174))="","",OFFSET('Hygiene Data'!$D$12,0,10*ROW('Hygiene Data'!D174)))</f>
        <v/>
      </c>
      <c r="DQ180" s="379" t="str">
        <f ca="1">+IF(OFFSET('Hygiene Data'!$D$13,0,10*ROW('Hygiene Data'!D174))="","",OFFSET('Hygiene Data'!$D$13,0,10*ROW('Hygiene Data'!D174)))</f>
        <v/>
      </c>
      <c r="DR180" s="379" t="str">
        <f ca="1">+IF(OFFSET('Hygiene Data'!$E$11,0,10*ROW('Hygiene Data'!E174))="","",OFFSET('Hygiene Data'!$E$11,0,10*ROW('Hygiene Data'!E174)))</f>
        <v/>
      </c>
      <c r="DS180" s="379" t="str">
        <f ca="1">+IF(OFFSET('Hygiene Data'!$E$12,0,10*ROW('Hygiene Data'!E174))="","",OFFSET('Hygiene Data'!$E$12,0,10*ROW('Hygiene Data'!E174)))</f>
        <v/>
      </c>
      <c r="DT180" s="379" t="str">
        <f ca="1">+IF(OFFSET('Hygiene Data'!$E$13,0,10*ROW('Hygiene Data'!E174))="","",OFFSET('Hygiene Data'!$E$13,0,10*ROW('Hygiene Data'!E174)))</f>
        <v/>
      </c>
      <c r="DU180" s="379" t="str">
        <f ca="1">+IF(OFFSET('Hygiene Data'!$F$11,0,10*ROW('Hygiene Data'!F174))="","",OFFSET('Hygiene Data'!$F$11,0,10*ROW('Hygiene Data'!F174)))</f>
        <v/>
      </c>
      <c r="DV180" s="379" t="str">
        <f ca="1">+IF(OFFSET('Hygiene Data'!$F$12,0,10*ROW('Hygiene Data'!F174))="","",OFFSET('Hygiene Data'!$F$12,0,10*ROW('Hygiene Data'!F174)))</f>
        <v/>
      </c>
      <c r="DW180" s="379" t="str">
        <f ca="1">+IF(OFFSET('Hygiene Data'!$F$13,0,10*ROW('Hygiene Data'!F174))="","",OFFSET('Hygiene Data'!$F$13,0,10*ROW('Hygiene Data'!F174)))</f>
        <v/>
      </c>
      <c r="DX180" s="379" t="str">
        <f ca="1">+IF(OFFSET('Hygiene Data'!$G$11,0,10*ROW('Hygiene Data'!G174))="","",OFFSET('Hygiene Data'!$G$11,0,10*ROW('Hygiene Data'!G174)))</f>
        <v/>
      </c>
      <c r="DY180" s="379" t="str">
        <f ca="1">+IF(OFFSET('Hygiene Data'!$G$12,0,10*ROW('Hygiene Data'!G174))="","",OFFSET('Hygiene Data'!$G$12,0,10*ROW('Hygiene Data'!G174)))</f>
        <v/>
      </c>
      <c r="DZ180" s="379" t="str">
        <f ca="1">+IF(OFFSET('Hygiene Data'!$G$13,0,10*ROW('Hygiene Data'!G174))="","",OFFSET('Hygiene Data'!$G$13,0,10*ROW('Hygiene Data'!G174)))</f>
        <v/>
      </c>
      <c r="EA180" s="379" t="str">
        <f ca="1">+IF(OFFSET('Hygiene Data'!$H$11,0,10*ROW('Hygiene Data'!H174))="","",OFFSET('Hygiene Data'!$H$11,0,10*ROW('Hygiene Data'!H174)))</f>
        <v/>
      </c>
      <c r="EB180" s="379" t="str">
        <f ca="1">+IF(OFFSET('Hygiene Data'!$H$12,0,10*ROW('Hygiene Data'!H174))="","",OFFSET('Hygiene Data'!$H$12,0,10*ROW('Hygiene Data'!H174)))</f>
        <v/>
      </c>
      <c r="EC180" s="379" t="str">
        <f ca="1">+IF(OFFSET('Hygiene Data'!$H$13,0,10*ROW('Hygiene Data'!H174))="","",OFFSET('Hygiene Data'!$H$13,0,10*ROW('Hygiene Data'!H174)))</f>
        <v/>
      </c>
      <c r="ED180" s="379" t="str">
        <f ca="1">+IF(OFFSET('Hygiene Data'!$I$11,0,10*ROW('Hygiene Data'!I174))="","",OFFSET('Hygiene Data'!$I$11,0,10*ROW('Hygiene Data'!I174)))</f>
        <v/>
      </c>
      <c r="EE180" s="379" t="str">
        <f ca="1">+IF(OFFSET('Hygiene Data'!$I$12,0,10*ROW('Hygiene Data'!I174))="","",OFFSET('Hygiene Data'!$I$12,0,10*ROW('Hygiene Data'!I174)))</f>
        <v/>
      </c>
      <c r="EF180" s="379" t="str">
        <f ca="1">+IF(OFFSET('Hygiene Data'!$I$13,0,10*ROW('Hygiene Data'!I174))="","",OFFSET('Hygiene Data'!$I$13,0,10*ROW('Hygiene Data'!I174)))</f>
        <v/>
      </c>
    </row>
    <row r="181" spans="1:136" x14ac:dyDescent="0.25">
      <c r="A181" s="488" t="str">
        <f ca="1">+IF(OFFSET('Water Data'!$B$2,0,10*ROW('Water Data'!E175))="","",OFFSET('Water Data'!$B$2,0,10*ROW('Water Data'!E175)))</f>
        <v/>
      </c>
      <c r="B181" s="48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5" t="str">
        <f t="shared" ca="1" si="2"/>
        <v/>
      </c>
      <c r="D181" s="51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9" t="str">
        <f ca="1">+IF(OFFSET('Water Data'!$D$27,0,10*ROW('Water Data'!D175))="","",OFFSET('Water Data'!$D$27,0,10*ROW('Water Data'!D175)))</f>
        <v/>
      </c>
      <c r="BT181" s="379" t="str">
        <f ca="1">+IF(OFFSET('Water Data'!$D$28,0,10*ROW('Water Data'!D175))="","",OFFSET('Water Data'!$D$28,0,10*ROW('Water Data'!D175)))</f>
        <v/>
      </c>
      <c r="BU181" s="379" t="str">
        <f ca="1">+IF(OFFSET('Water Data'!$D$29,0,10*ROW('Water Data'!D175))="","",OFFSET('Water Data'!$D$29,0,10*ROW('Water Data'!D175)))</f>
        <v/>
      </c>
      <c r="BV181" s="379" t="str">
        <f ca="1">+IF(OFFSET('Water Data'!$E$27,0,10*ROW('Water Data'!E175))="","",OFFSET('Water Data'!$E$27,0,10*ROW('Water Data'!E175)))</f>
        <v/>
      </c>
      <c r="BW181" s="379" t="str">
        <f ca="1">+IF(OFFSET('Water Data'!$E$28,0,10*ROW('Water Data'!E175))="","",OFFSET('Water Data'!$E$28,0,10*ROW('Water Data'!E175)))</f>
        <v/>
      </c>
      <c r="BX181" s="379" t="str">
        <f ca="1">+IF(OFFSET('Water Data'!$E$29,0,10*ROW('Water Data'!E175))="","",OFFSET('Water Data'!$E$29,0,10*ROW('Water Data'!E175)))</f>
        <v/>
      </c>
      <c r="BY181" s="379" t="str">
        <f ca="1">+IF(OFFSET('Water Data'!$F$27,0,10*ROW('Water Data'!F175))="","",OFFSET('Water Data'!$F$27,0,10*ROW('Water Data'!F175)))</f>
        <v/>
      </c>
      <c r="BZ181" s="379" t="str">
        <f ca="1">+IF(OFFSET('Water Data'!$F$28,0,10*ROW('Water Data'!F175))="","",OFFSET('Water Data'!$F$28,0,10*ROW('Water Data'!F175)))</f>
        <v/>
      </c>
      <c r="CA181" s="379" t="str">
        <f ca="1">+IF(OFFSET('Water Data'!$F$29,0,10*ROW('Water Data'!F175))="","",OFFSET('Water Data'!$F$29,0,10*ROW('Water Data'!F175)))</f>
        <v/>
      </c>
      <c r="CB181" s="379" t="str">
        <f ca="1">+IF(OFFSET('Water Data'!$G$27,0,10*ROW('Water Data'!G175))="","",OFFSET('Water Data'!$G$27,0,10*ROW('Water Data'!G175)))</f>
        <v/>
      </c>
      <c r="CC181" s="379" t="str">
        <f ca="1">+IF(OFFSET('Water Data'!$G$28,0,10*ROW('Water Data'!G175))="","",OFFSET('Water Data'!$G$28,0,10*ROW('Water Data'!G175)))</f>
        <v/>
      </c>
      <c r="CD181" s="379" t="str">
        <f ca="1">+IF(OFFSET('Water Data'!$G$29,0,10*ROW('Water Data'!G175))="","",OFFSET('Water Data'!$G$29,0,10*ROW('Water Data'!G175)))</f>
        <v/>
      </c>
      <c r="CE181" s="379" t="str">
        <f ca="1">+IF(OFFSET('Water Data'!$H$27,0,10*ROW('Water Data'!H175))="","",OFFSET('Water Data'!$H$27,0,10*ROW('Water Data'!H175)))</f>
        <v/>
      </c>
      <c r="CF181" s="379" t="str">
        <f ca="1">+IF(OFFSET('Water Data'!$H$28,0,10*ROW('Water Data'!H175))="","",OFFSET('Water Data'!$H$28,0,10*ROW('Water Data'!H175)))</f>
        <v/>
      </c>
      <c r="CG181" s="379" t="str">
        <f ca="1">+IF(OFFSET('Water Data'!$H$29,0,10*ROW('Water Data'!H175))="","",OFFSET('Water Data'!$H$29,0,10*ROW('Water Data'!H175)))</f>
        <v/>
      </c>
      <c r="CH181" s="379" t="str">
        <f ca="1">+IF(OFFSET('Water Data'!$I$27,0,10*ROW('Water Data'!I175))="","",OFFSET('Water Data'!$I$27,0,10*ROW('Water Data'!I175)))</f>
        <v/>
      </c>
      <c r="CI181" s="379" t="str">
        <f ca="1">+IF(OFFSET('Water Data'!$I$28,0,10*ROW('Water Data'!I175))="","",OFFSET('Water Data'!$I$28,0,10*ROW('Water Data'!I175)))</f>
        <v/>
      </c>
      <c r="CJ181" s="379" t="str">
        <f ca="1">+IF(OFFSET('Water Data'!$I$29,0,10*ROW('Water Data'!I175))="","",OFFSET('Water Data'!$I$29,0,10*ROW('Water Data'!I175)))</f>
        <v/>
      </c>
      <c r="CK181" s="379" t="str">
        <f ca="1">+IF(OFFSET('Sanitation Data'!$D$28,0,10*ROW('Sanitation Data'!D175))="","",OFFSET('Sanitation Data'!$D$28,0,10*ROW('Sanitation Data'!D175)))</f>
        <v/>
      </c>
      <c r="CL181" s="379" t="str">
        <f ca="1">+IF(OFFSET('Sanitation Data'!$D$29,0,10*ROW('Sanitation Data'!D175))="","",OFFSET('Sanitation Data'!$D$29,0,10*ROW('Sanitation Data'!D175)))</f>
        <v/>
      </c>
      <c r="CM181" s="379" t="str">
        <f ca="1">+IF(OFFSET('Sanitation Data'!$D$30,0,10*ROW('Sanitation Data'!D175))="","",OFFSET('Sanitation Data'!$D$30,0,10*ROW('Sanitation Data'!D175)))</f>
        <v/>
      </c>
      <c r="CN181" s="379" t="str">
        <f ca="1">+IF(OFFSET('Sanitation Data'!$D$31,0,10*ROW('Sanitation Data'!D175))="","",OFFSET('Sanitation Data'!$D$31,0,10*ROW('Sanitation Data'!D175)))</f>
        <v/>
      </c>
      <c r="CO181" s="379" t="str">
        <f ca="1">+IF(OFFSET('Sanitation Data'!$D$32,0,10*ROW('Sanitation Data'!D175))="","",OFFSET('Sanitation Data'!$D$32,0,10*ROW('Sanitation Data'!D175)))</f>
        <v/>
      </c>
      <c r="CP181" s="379" t="str">
        <f ca="1">+IF(OFFSET('Sanitation Data'!$E$28,0,10*ROW('Sanitation Data'!E175))="","",OFFSET('Sanitation Data'!$E$28,0,10*ROW('Sanitation Data'!E175)))</f>
        <v/>
      </c>
      <c r="CQ181" s="379" t="str">
        <f ca="1">+IF(OFFSET('Sanitation Data'!$E$29,0,10*ROW('Sanitation Data'!E175))="","",OFFSET('Sanitation Data'!$E$29,0,10*ROW('Sanitation Data'!E175)))</f>
        <v/>
      </c>
      <c r="CR181" s="379" t="str">
        <f ca="1">+IF(OFFSET('Sanitation Data'!$E$30,0,10*ROW('Sanitation Data'!E175))="","",OFFSET('Sanitation Data'!$E$30,0,10*ROW('Sanitation Data'!E175)))</f>
        <v/>
      </c>
      <c r="CS181" s="379" t="str">
        <f ca="1">+IF(OFFSET('Sanitation Data'!$E$31,0,10*ROW('Sanitation Data'!E175))="","",OFFSET('Sanitation Data'!$E$31,0,10*ROW('Sanitation Data'!E175)))</f>
        <v/>
      </c>
      <c r="CT181" s="379" t="str">
        <f ca="1">+IF(OFFSET('Sanitation Data'!$E$32,0,10*ROW('Sanitation Data'!E175))="","",OFFSET('Sanitation Data'!$E$32,0,10*ROW('Sanitation Data'!E175)))</f>
        <v/>
      </c>
      <c r="CU181" s="379" t="str">
        <f ca="1">+IF(OFFSET('Sanitation Data'!$F$28,0,10*ROW('Sanitation Data'!F175))="","",OFFSET('Sanitation Data'!$F$28,0,10*ROW('Sanitation Data'!F175)))</f>
        <v/>
      </c>
      <c r="CV181" s="379" t="str">
        <f ca="1">+IF(OFFSET('Sanitation Data'!$F$29,0,10*ROW('Sanitation Data'!F175))="","",OFFSET('Sanitation Data'!$F$29,0,10*ROW('Sanitation Data'!F175)))</f>
        <v/>
      </c>
      <c r="CW181" s="379" t="str">
        <f ca="1">+IF(OFFSET('Sanitation Data'!$F$30,0,10*ROW('Sanitation Data'!F175))="","",OFFSET('Sanitation Data'!$F$30,0,10*ROW('Sanitation Data'!F175)))</f>
        <v/>
      </c>
      <c r="CX181" s="379" t="str">
        <f ca="1">+IF(OFFSET('Sanitation Data'!$F$31,0,10*ROW('Sanitation Data'!F175))="","",OFFSET('Sanitation Data'!$F$31,0,10*ROW('Sanitation Data'!F175)))</f>
        <v/>
      </c>
      <c r="CY181" s="379" t="str">
        <f ca="1">+IF(OFFSET('Sanitation Data'!$F$32,0,10*ROW('Sanitation Data'!F175))="","",OFFSET('Sanitation Data'!$F$32,0,10*ROW('Sanitation Data'!F175)))</f>
        <v/>
      </c>
      <c r="CZ181" s="379" t="str">
        <f ca="1">+IF(OFFSET('Sanitation Data'!$G$28,0,10*ROW('Sanitation Data'!G175))="","",OFFSET('Sanitation Data'!$G$28,0,10*ROW('Sanitation Data'!G175)))</f>
        <v/>
      </c>
      <c r="DA181" s="379" t="str">
        <f ca="1">+IF(OFFSET('Sanitation Data'!$G$29,0,10*ROW('Sanitation Data'!G175))="","",OFFSET('Sanitation Data'!$G$29,0,10*ROW('Sanitation Data'!G175)))</f>
        <v/>
      </c>
      <c r="DB181" s="379" t="str">
        <f ca="1">+IF(OFFSET('Sanitation Data'!$G$30,0,10*ROW('Sanitation Data'!G175))="","",OFFSET('Sanitation Data'!$G$30,0,10*ROW('Sanitation Data'!G175)))</f>
        <v/>
      </c>
      <c r="DC181" s="379" t="str">
        <f ca="1">+IF(OFFSET('Sanitation Data'!$G$31,0,10*ROW('Sanitation Data'!G175))="","",OFFSET('Sanitation Data'!$G$31,0,10*ROW('Sanitation Data'!G175)))</f>
        <v/>
      </c>
      <c r="DD181" s="379" t="str">
        <f ca="1">+IF(OFFSET('Sanitation Data'!$G$32,0,10*ROW('Sanitation Data'!G175))="","",OFFSET('Sanitation Data'!$G$32,0,10*ROW('Sanitation Data'!G175)))</f>
        <v/>
      </c>
      <c r="DE181" s="379" t="str">
        <f ca="1">+IF(OFFSET('Sanitation Data'!$H$28,0,10*ROW('Sanitation Data'!H175))="","",OFFSET('Sanitation Data'!$H$28,0,10*ROW('Sanitation Data'!H175)))</f>
        <v/>
      </c>
      <c r="DF181" s="379" t="str">
        <f ca="1">+IF(OFFSET('Sanitation Data'!$H$29,0,10*ROW('Sanitation Data'!H175))="","",OFFSET('Sanitation Data'!$H$29,0,10*ROW('Sanitation Data'!H175)))</f>
        <v/>
      </c>
      <c r="DG181" s="379" t="str">
        <f ca="1">+IF(OFFSET('Sanitation Data'!$H$30,0,10*ROW('Sanitation Data'!H175))="","",OFFSET('Sanitation Data'!$H$30,0,10*ROW('Sanitation Data'!H175)))</f>
        <v/>
      </c>
      <c r="DH181" s="379" t="str">
        <f ca="1">+IF(OFFSET('Sanitation Data'!$H$31,0,10*ROW('Sanitation Data'!H175))="","",OFFSET('Sanitation Data'!$H$31,0,10*ROW('Sanitation Data'!H175)))</f>
        <v/>
      </c>
      <c r="DI181" s="379" t="str">
        <f ca="1">+IF(OFFSET('Sanitation Data'!$H$32,0,10*ROW('Sanitation Data'!H175))="","",OFFSET('Sanitation Data'!$H$32,0,10*ROW('Sanitation Data'!H175)))</f>
        <v/>
      </c>
      <c r="DJ181" s="379" t="str">
        <f ca="1">+IF(OFFSET('Sanitation Data'!$I$28,0,10*ROW('Sanitation Data'!I175))="","",OFFSET('Sanitation Data'!$I$28,0,10*ROW('Sanitation Data'!I175)))</f>
        <v/>
      </c>
      <c r="DK181" s="379" t="str">
        <f ca="1">+IF(OFFSET('Sanitation Data'!$I$29,0,10*ROW('Sanitation Data'!I175))="","",OFFSET('Sanitation Data'!$I$29,0,10*ROW('Sanitation Data'!I175)))</f>
        <v/>
      </c>
      <c r="DL181" s="379" t="str">
        <f ca="1">+IF(OFFSET('Sanitation Data'!$I$30,0,10*ROW('Sanitation Data'!I175))="","",OFFSET('Sanitation Data'!$I$30,0,10*ROW('Sanitation Data'!I175)))</f>
        <v/>
      </c>
      <c r="DM181" s="379" t="str">
        <f ca="1">+IF(OFFSET('Sanitation Data'!$I$31,0,10*ROW('Sanitation Data'!I175))="","",OFFSET('Sanitation Data'!$I$31,0,10*ROW('Sanitation Data'!I175)))</f>
        <v/>
      </c>
      <c r="DN181" s="379" t="str">
        <f ca="1">+IF(OFFSET('Sanitation Data'!$I$32,0,10*ROW('Sanitation Data'!I175))="","",OFFSET('Sanitation Data'!$I$32,0,10*ROW('Sanitation Data'!I175)))</f>
        <v/>
      </c>
      <c r="DO181" s="379" t="str">
        <f ca="1">+IF(OFFSET('Hygiene Data'!$D$11,0,10*ROW('Hygiene Data'!D175))="","",OFFSET('Hygiene Data'!$D$11,0,10*ROW('Hygiene Data'!D175)))</f>
        <v/>
      </c>
      <c r="DP181" s="379" t="str">
        <f ca="1">+IF(OFFSET('Hygiene Data'!$D$12,0,10*ROW('Hygiene Data'!D175))="","",OFFSET('Hygiene Data'!$D$12,0,10*ROW('Hygiene Data'!D175)))</f>
        <v/>
      </c>
      <c r="DQ181" s="379" t="str">
        <f ca="1">+IF(OFFSET('Hygiene Data'!$D$13,0,10*ROW('Hygiene Data'!D175))="","",OFFSET('Hygiene Data'!$D$13,0,10*ROW('Hygiene Data'!D175)))</f>
        <v/>
      </c>
      <c r="DR181" s="379" t="str">
        <f ca="1">+IF(OFFSET('Hygiene Data'!$E$11,0,10*ROW('Hygiene Data'!E175))="","",OFFSET('Hygiene Data'!$E$11,0,10*ROW('Hygiene Data'!E175)))</f>
        <v/>
      </c>
      <c r="DS181" s="379" t="str">
        <f ca="1">+IF(OFFSET('Hygiene Data'!$E$12,0,10*ROW('Hygiene Data'!E175))="","",OFFSET('Hygiene Data'!$E$12,0,10*ROW('Hygiene Data'!E175)))</f>
        <v/>
      </c>
      <c r="DT181" s="379" t="str">
        <f ca="1">+IF(OFFSET('Hygiene Data'!$E$13,0,10*ROW('Hygiene Data'!E175))="","",OFFSET('Hygiene Data'!$E$13,0,10*ROW('Hygiene Data'!E175)))</f>
        <v/>
      </c>
      <c r="DU181" s="379" t="str">
        <f ca="1">+IF(OFFSET('Hygiene Data'!$F$11,0,10*ROW('Hygiene Data'!F175))="","",OFFSET('Hygiene Data'!$F$11,0,10*ROW('Hygiene Data'!F175)))</f>
        <v/>
      </c>
      <c r="DV181" s="379" t="str">
        <f ca="1">+IF(OFFSET('Hygiene Data'!$F$12,0,10*ROW('Hygiene Data'!F175))="","",OFFSET('Hygiene Data'!$F$12,0,10*ROW('Hygiene Data'!F175)))</f>
        <v/>
      </c>
      <c r="DW181" s="379" t="str">
        <f ca="1">+IF(OFFSET('Hygiene Data'!$F$13,0,10*ROW('Hygiene Data'!F175))="","",OFFSET('Hygiene Data'!$F$13,0,10*ROW('Hygiene Data'!F175)))</f>
        <v/>
      </c>
      <c r="DX181" s="379" t="str">
        <f ca="1">+IF(OFFSET('Hygiene Data'!$G$11,0,10*ROW('Hygiene Data'!G175))="","",OFFSET('Hygiene Data'!$G$11,0,10*ROW('Hygiene Data'!G175)))</f>
        <v/>
      </c>
      <c r="DY181" s="379" t="str">
        <f ca="1">+IF(OFFSET('Hygiene Data'!$G$12,0,10*ROW('Hygiene Data'!G175))="","",OFFSET('Hygiene Data'!$G$12,0,10*ROW('Hygiene Data'!G175)))</f>
        <v/>
      </c>
      <c r="DZ181" s="379" t="str">
        <f ca="1">+IF(OFFSET('Hygiene Data'!$G$13,0,10*ROW('Hygiene Data'!G175))="","",OFFSET('Hygiene Data'!$G$13,0,10*ROW('Hygiene Data'!G175)))</f>
        <v/>
      </c>
      <c r="EA181" s="379" t="str">
        <f ca="1">+IF(OFFSET('Hygiene Data'!$H$11,0,10*ROW('Hygiene Data'!H175))="","",OFFSET('Hygiene Data'!$H$11,0,10*ROW('Hygiene Data'!H175)))</f>
        <v/>
      </c>
      <c r="EB181" s="379" t="str">
        <f ca="1">+IF(OFFSET('Hygiene Data'!$H$12,0,10*ROW('Hygiene Data'!H175))="","",OFFSET('Hygiene Data'!$H$12,0,10*ROW('Hygiene Data'!H175)))</f>
        <v/>
      </c>
      <c r="EC181" s="379" t="str">
        <f ca="1">+IF(OFFSET('Hygiene Data'!$H$13,0,10*ROW('Hygiene Data'!H175))="","",OFFSET('Hygiene Data'!$H$13,0,10*ROW('Hygiene Data'!H175)))</f>
        <v/>
      </c>
      <c r="ED181" s="379" t="str">
        <f ca="1">+IF(OFFSET('Hygiene Data'!$I$11,0,10*ROW('Hygiene Data'!I175))="","",OFFSET('Hygiene Data'!$I$11,0,10*ROW('Hygiene Data'!I175)))</f>
        <v/>
      </c>
      <c r="EE181" s="379" t="str">
        <f ca="1">+IF(OFFSET('Hygiene Data'!$I$12,0,10*ROW('Hygiene Data'!I175))="","",OFFSET('Hygiene Data'!$I$12,0,10*ROW('Hygiene Data'!I175)))</f>
        <v/>
      </c>
      <c r="EF181" s="379" t="str">
        <f ca="1">+IF(OFFSET('Hygiene Data'!$I$13,0,10*ROW('Hygiene Data'!I175))="","",OFFSET('Hygiene Data'!$I$13,0,10*ROW('Hygiene Data'!I175)))</f>
        <v/>
      </c>
    </row>
    <row r="182" spans="1:136" x14ac:dyDescent="0.25">
      <c r="A182" s="488" t="str">
        <f ca="1">+IF(OFFSET('Water Data'!$B$2,0,10*ROW('Water Data'!E176))="","",OFFSET('Water Data'!$B$2,0,10*ROW('Water Data'!E176)))</f>
        <v/>
      </c>
      <c r="B182" s="48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5" t="str">
        <f t="shared" ca="1" si="2"/>
        <v/>
      </c>
      <c r="D182" s="51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9" t="str">
        <f ca="1">+IF(OFFSET('Water Data'!$D$27,0,10*ROW('Water Data'!D176))="","",OFFSET('Water Data'!$D$27,0,10*ROW('Water Data'!D176)))</f>
        <v/>
      </c>
      <c r="BT182" s="379" t="str">
        <f ca="1">+IF(OFFSET('Water Data'!$D$28,0,10*ROW('Water Data'!D176))="","",OFFSET('Water Data'!$D$28,0,10*ROW('Water Data'!D176)))</f>
        <v/>
      </c>
      <c r="BU182" s="379" t="str">
        <f ca="1">+IF(OFFSET('Water Data'!$D$29,0,10*ROW('Water Data'!D176))="","",OFFSET('Water Data'!$D$29,0,10*ROW('Water Data'!D176)))</f>
        <v/>
      </c>
      <c r="BV182" s="379" t="str">
        <f ca="1">+IF(OFFSET('Water Data'!$E$27,0,10*ROW('Water Data'!E176))="","",OFFSET('Water Data'!$E$27,0,10*ROW('Water Data'!E176)))</f>
        <v/>
      </c>
      <c r="BW182" s="379" t="str">
        <f ca="1">+IF(OFFSET('Water Data'!$E$28,0,10*ROW('Water Data'!E176))="","",OFFSET('Water Data'!$E$28,0,10*ROW('Water Data'!E176)))</f>
        <v/>
      </c>
      <c r="BX182" s="379" t="str">
        <f ca="1">+IF(OFFSET('Water Data'!$E$29,0,10*ROW('Water Data'!E176))="","",OFFSET('Water Data'!$E$29,0,10*ROW('Water Data'!E176)))</f>
        <v/>
      </c>
      <c r="BY182" s="379" t="str">
        <f ca="1">+IF(OFFSET('Water Data'!$F$27,0,10*ROW('Water Data'!F176))="","",OFFSET('Water Data'!$F$27,0,10*ROW('Water Data'!F176)))</f>
        <v/>
      </c>
      <c r="BZ182" s="379" t="str">
        <f ca="1">+IF(OFFSET('Water Data'!$F$28,0,10*ROW('Water Data'!F176))="","",OFFSET('Water Data'!$F$28,0,10*ROW('Water Data'!F176)))</f>
        <v/>
      </c>
      <c r="CA182" s="379" t="str">
        <f ca="1">+IF(OFFSET('Water Data'!$F$29,0,10*ROW('Water Data'!F176))="","",OFFSET('Water Data'!$F$29,0,10*ROW('Water Data'!F176)))</f>
        <v/>
      </c>
      <c r="CB182" s="379" t="str">
        <f ca="1">+IF(OFFSET('Water Data'!$G$27,0,10*ROW('Water Data'!G176))="","",OFFSET('Water Data'!$G$27,0,10*ROW('Water Data'!G176)))</f>
        <v/>
      </c>
      <c r="CC182" s="379" t="str">
        <f ca="1">+IF(OFFSET('Water Data'!$G$28,0,10*ROW('Water Data'!G176))="","",OFFSET('Water Data'!$G$28,0,10*ROW('Water Data'!G176)))</f>
        <v/>
      </c>
      <c r="CD182" s="379" t="str">
        <f ca="1">+IF(OFFSET('Water Data'!$G$29,0,10*ROW('Water Data'!G176))="","",OFFSET('Water Data'!$G$29,0,10*ROW('Water Data'!G176)))</f>
        <v/>
      </c>
      <c r="CE182" s="379" t="str">
        <f ca="1">+IF(OFFSET('Water Data'!$H$27,0,10*ROW('Water Data'!H176))="","",OFFSET('Water Data'!$H$27,0,10*ROW('Water Data'!H176)))</f>
        <v/>
      </c>
      <c r="CF182" s="379" t="str">
        <f ca="1">+IF(OFFSET('Water Data'!$H$28,0,10*ROW('Water Data'!H176))="","",OFFSET('Water Data'!$H$28,0,10*ROW('Water Data'!H176)))</f>
        <v/>
      </c>
      <c r="CG182" s="379" t="str">
        <f ca="1">+IF(OFFSET('Water Data'!$H$29,0,10*ROW('Water Data'!H176))="","",OFFSET('Water Data'!$H$29,0,10*ROW('Water Data'!H176)))</f>
        <v/>
      </c>
      <c r="CH182" s="379" t="str">
        <f ca="1">+IF(OFFSET('Water Data'!$I$27,0,10*ROW('Water Data'!I176))="","",OFFSET('Water Data'!$I$27,0,10*ROW('Water Data'!I176)))</f>
        <v/>
      </c>
      <c r="CI182" s="379" t="str">
        <f ca="1">+IF(OFFSET('Water Data'!$I$28,0,10*ROW('Water Data'!I176))="","",OFFSET('Water Data'!$I$28,0,10*ROW('Water Data'!I176)))</f>
        <v/>
      </c>
      <c r="CJ182" s="379" t="str">
        <f ca="1">+IF(OFFSET('Water Data'!$I$29,0,10*ROW('Water Data'!I176))="","",OFFSET('Water Data'!$I$29,0,10*ROW('Water Data'!I176)))</f>
        <v/>
      </c>
      <c r="CK182" s="379" t="str">
        <f ca="1">+IF(OFFSET('Sanitation Data'!$D$28,0,10*ROW('Sanitation Data'!D176))="","",OFFSET('Sanitation Data'!$D$28,0,10*ROW('Sanitation Data'!D176)))</f>
        <v/>
      </c>
      <c r="CL182" s="379" t="str">
        <f ca="1">+IF(OFFSET('Sanitation Data'!$D$29,0,10*ROW('Sanitation Data'!D176))="","",OFFSET('Sanitation Data'!$D$29,0,10*ROW('Sanitation Data'!D176)))</f>
        <v/>
      </c>
      <c r="CM182" s="379" t="str">
        <f ca="1">+IF(OFFSET('Sanitation Data'!$D$30,0,10*ROW('Sanitation Data'!D176))="","",OFFSET('Sanitation Data'!$D$30,0,10*ROW('Sanitation Data'!D176)))</f>
        <v/>
      </c>
      <c r="CN182" s="379" t="str">
        <f ca="1">+IF(OFFSET('Sanitation Data'!$D$31,0,10*ROW('Sanitation Data'!D176))="","",OFFSET('Sanitation Data'!$D$31,0,10*ROW('Sanitation Data'!D176)))</f>
        <v/>
      </c>
      <c r="CO182" s="379" t="str">
        <f ca="1">+IF(OFFSET('Sanitation Data'!$D$32,0,10*ROW('Sanitation Data'!D176))="","",OFFSET('Sanitation Data'!$D$32,0,10*ROW('Sanitation Data'!D176)))</f>
        <v/>
      </c>
      <c r="CP182" s="379" t="str">
        <f ca="1">+IF(OFFSET('Sanitation Data'!$E$28,0,10*ROW('Sanitation Data'!E176))="","",OFFSET('Sanitation Data'!$E$28,0,10*ROW('Sanitation Data'!E176)))</f>
        <v/>
      </c>
      <c r="CQ182" s="379" t="str">
        <f ca="1">+IF(OFFSET('Sanitation Data'!$E$29,0,10*ROW('Sanitation Data'!E176))="","",OFFSET('Sanitation Data'!$E$29,0,10*ROW('Sanitation Data'!E176)))</f>
        <v/>
      </c>
      <c r="CR182" s="379" t="str">
        <f ca="1">+IF(OFFSET('Sanitation Data'!$E$30,0,10*ROW('Sanitation Data'!E176))="","",OFFSET('Sanitation Data'!$E$30,0,10*ROW('Sanitation Data'!E176)))</f>
        <v/>
      </c>
      <c r="CS182" s="379" t="str">
        <f ca="1">+IF(OFFSET('Sanitation Data'!$E$31,0,10*ROW('Sanitation Data'!E176))="","",OFFSET('Sanitation Data'!$E$31,0,10*ROW('Sanitation Data'!E176)))</f>
        <v/>
      </c>
      <c r="CT182" s="379" t="str">
        <f ca="1">+IF(OFFSET('Sanitation Data'!$E$32,0,10*ROW('Sanitation Data'!E176))="","",OFFSET('Sanitation Data'!$E$32,0,10*ROW('Sanitation Data'!E176)))</f>
        <v/>
      </c>
      <c r="CU182" s="379" t="str">
        <f ca="1">+IF(OFFSET('Sanitation Data'!$F$28,0,10*ROW('Sanitation Data'!F176))="","",OFFSET('Sanitation Data'!$F$28,0,10*ROW('Sanitation Data'!F176)))</f>
        <v/>
      </c>
      <c r="CV182" s="379" t="str">
        <f ca="1">+IF(OFFSET('Sanitation Data'!$F$29,0,10*ROW('Sanitation Data'!F176))="","",OFFSET('Sanitation Data'!$F$29,0,10*ROW('Sanitation Data'!F176)))</f>
        <v/>
      </c>
      <c r="CW182" s="379" t="str">
        <f ca="1">+IF(OFFSET('Sanitation Data'!$F$30,0,10*ROW('Sanitation Data'!F176))="","",OFFSET('Sanitation Data'!$F$30,0,10*ROW('Sanitation Data'!F176)))</f>
        <v/>
      </c>
      <c r="CX182" s="379" t="str">
        <f ca="1">+IF(OFFSET('Sanitation Data'!$F$31,0,10*ROW('Sanitation Data'!F176))="","",OFFSET('Sanitation Data'!$F$31,0,10*ROW('Sanitation Data'!F176)))</f>
        <v/>
      </c>
      <c r="CY182" s="379" t="str">
        <f ca="1">+IF(OFFSET('Sanitation Data'!$F$32,0,10*ROW('Sanitation Data'!F176))="","",OFFSET('Sanitation Data'!$F$32,0,10*ROW('Sanitation Data'!F176)))</f>
        <v/>
      </c>
      <c r="CZ182" s="379" t="str">
        <f ca="1">+IF(OFFSET('Sanitation Data'!$G$28,0,10*ROW('Sanitation Data'!G176))="","",OFFSET('Sanitation Data'!$G$28,0,10*ROW('Sanitation Data'!G176)))</f>
        <v/>
      </c>
      <c r="DA182" s="379" t="str">
        <f ca="1">+IF(OFFSET('Sanitation Data'!$G$29,0,10*ROW('Sanitation Data'!G176))="","",OFFSET('Sanitation Data'!$G$29,0,10*ROW('Sanitation Data'!G176)))</f>
        <v/>
      </c>
      <c r="DB182" s="379" t="str">
        <f ca="1">+IF(OFFSET('Sanitation Data'!$G$30,0,10*ROW('Sanitation Data'!G176))="","",OFFSET('Sanitation Data'!$G$30,0,10*ROW('Sanitation Data'!G176)))</f>
        <v/>
      </c>
      <c r="DC182" s="379" t="str">
        <f ca="1">+IF(OFFSET('Sanitation Data'!$G$31,0,10*ROW('Sanitation Data'!G176))="","",OFFSET('Sanitation Data'!$G$31,0,10*ROW('Sanitation Data'!G176)))</f>
        <v/>
      </c>
      <c r="DD182" s="379" t="str">
        <f ca="1">+IF(OFFSET('Sanitation Data'!$G$32,0,10*ROW('Sanitation Data'!G176))="","",OFFSET('Sanitation Data'!$G$32,0,10*ROW('Sanitation Data'!G176)))</f>
        <v/>
      </c>
      <c r="DE182" s="379" t="str">
        <f ca="1">+IF(OFFSET('Sanitation Data'!$H$28,0,10*ROW('Sanitation Data'!H176))="","",OFFSET('Sanitation Data'!$H$28,0,10*ROW('Sanitation Data'!H176)))</f>
        <v/>
      </c>
      <c r="DF182" s="379" t="str">
        <f ca="1">+IF(OFFSET('Sanitation Data'!$H$29,0,10*ROW('Sanitation Data'!H176))="","",OFFSET('Sanitation Data'!$H$29,0,10*ROW('Sanitation Data'!H176)))</f>
        <v/>
      </c>
      <c r="DG182" s="379" t="str">
        <f ca="1">+IF(OFFSET('Sanitation Data'!$H$30,0,10*ROW('Sanitation Data'!H176))="","",OFFSET('Sanitation Data'!$H$30,0,10*ROW('Sanitation Data'!H176)))</f>
        <v/>
      </c>
      <c r="DH182" s="379" t="str">
        <f ca="1">+IF(OFFSET('Sanitation Data'!$H$31,0,10*ROW('Sanitation Data'!H176))="","",OFFSET('Sanitation Data'!$H$31,0,10*ROW('Sanitation Data'!H176)))</f>
        <v/>
      </c>
      <c r="DI182" s="379" t="str">
        <f ca="1">+IF(OFFSET('Sanitation Data'!$H$32,0,10*ROW('Sanitation Data'!H176))="","",OFFSET('Sanitation Data'!$H$32,0,10*ROW('Sanitation Data'!H176)))</f>
        <v/>
      </c>
      <c r="DJ182" s="379" t="str">
        <f ca="1">+IF(OFFSET('Sanitation Data'!$I$28,0,10*ROW('Sanitation Data'!I176))="","",OFFSET('Sanitation Data'!$I$28,0,10*ROW('Sanitation Data'!I176)))</f>
        <v/>
      </c>
      <c r="DK182" s="379" t="str">
        <f ca="1">+IF(OFFSET('Sanitation Data'!$I$29,0,10*ROW('Sanitation Data'!I176))="","",OFFSET('Sanitation Data'!$I$29,0,10*ROW('Sanitation Data'!I176)))</f>
        <v/>
      </c>
      <c r="DL182" s="379" t="str">
        <f ca="1">+IF(OFFSET('Sanitation Data'!$I$30,0,10*ROW('Sanitation Data'!I176))="","",OFFSET('Sanitation Data'!$I$30,0,10*ROW('Sanitation Data'!I176)))</f>
        <v/>
      </c>
      <c r="DM182" s="379" t="str">
        <f ca="1">+IF(OFFSET('Sanitation Data'!$I$31,0,10*ROW('Sanitation Data'!I176))="","",OFFSET('Sanitation Data'!$I$31,0,10*ROW('Sanitation Data'!I176)))</f>
        <v/>
      </c>
      <c r="DN182" s="379" t="str">
        <f ca="1">+IF(OFFSET('Sanitation Data'!$I$32,0,10*ROW('Sanitation Data'!I176))="","",OFFSET('Sanitation Data'!$I$32,0,10*ROW('Sanitation Data'!I176)))</f>
        <v/>
      </c>
      <c r="DO182" s="379" t="str">
        <f ca="1">+IF(OFFSET('Hygiene Data'!$D$11,0,10*ROW('Hygiene Data'!D176))="","",OFFSET('Hygiene Data'!$D$11,0,10*ROW('Hygiene Data'!D176)))</f>
        <v/>
      </c>
      <c r="DP182" s="379" t="str">
        <f ca="1">+IF(OFFSET('Hygiene Data'!$D$12,0,10*ROW('Hygiene Data'!D176))="","",OFFSET('Hygiene Data'!$D$12,0,10*ROW('Hygiene Data'!D176)))</f>
        <v/>
      </c>
      <c r="DQ182" s="379" t="str">
        <f ca="1">+IF(OFFSET('Hygiene Data'!$D$13,0,10*ROW('Hygiene Data'!D176))="","",OFFSET('Hygiene Data'!$D$13,0,10*ROW('Hygiene Data'!D176)))</f>
        <v/>
      </c>
      <c r="DR182" s="379" t="str">
        <f ca="1">+IF(OFFSET('Hygiene Data'!$E$11,0,10*ROW('Hygiene Data'!E176))="","",OFFSET('Hygiene Data'!$E$11,0,10*ROW('Hygiene Data'!E176)))</f>
        <v/>
      </c>
      <c r="DS182" s="379" t="str">
        <f ca="1">+IF(OFFSET('Hygiene Data'!$E$12,0,10*ROW('Hygiene Data'!E176))="","",OFFSET('Hygiene Data'!$E$12,0,10*ROW('Hygiene Data'!E176)))</f>
        <v/>
      </c>
      <c r="DT182" s="379" t="str">
        <f ca="1">+IF(OFFSET('Hygiene Data'!$E$13,0,10*ROW('Hygiene Data'!E176))="","",OFFSET('Hygiene Data'!$E$13,0,10*ROW('Hygiene Data'!E176)))</f>
        <v/>
      </c>
      <c r="DU182" s="379" t="str">
        <f ca="1">+IF(OFFSET('Hygiene Data'!$F$11,0,10*ROW('Hygiene Data'!F176))="","",OFFSET('Hygiene Data'!$F$11,0,10*ROW('Hygiene Data'!F176)))</f>
        <v/>
      </c>
      <c r="DV182" s="379" t="str">
        <f ca="1">+IF(OFFSET('Hygiene Data'!$F$12,0,10*ROW('Hygiene Data'!F176))="","",OFFSET('Hygiene Data'!$F$12,0,10*ROW('Hygiene Data'!F176)))</f>
        <v/>
      </c>
      <c r="DW182" s="379" t="str">
        <f ca="1">+IF(OFFSET('Hygiene Data'!$F$13,0,10*ROW('Hygiene Data'!F176))="","",OFFSET('Hygiene Data'!$F$13,0,10*ROW('Hygiene Data'!F176)))</f>
        <v/>
      </c>
      <c r="DX182" s="379" t="str">
        <f ca="1">+IF(OFFSET('Hygiene Data'!$G$11,0,10*ROW('Hygiene Data'!G176))="","",OFFSET('Hygiene Data'!$G$11,0,10*ROW('Hygiene Data'!G176)))</f>
        <v/>
      </c>
      <c r="DY182" s="379" t="str">
        <f ca="1">+IF(OFFSET('Hygiene Data'!$G$12,0,10*ROW('Hygiene Data'!G176))="","",OFFSET('Hygiene Data'!$G$12,0,10*ROW('Hygiene Data'!G176)))</f>
        <v/>
      </c>
      <c r="DZ182" s="379" t="str">
        <f ca="1">+IF(OFFSET('Hygiene Data'!$G$13,0,10*ROW('Hygiene Data'!G176))="","",OFFSET('Hygiene Data'!$G$13,0,10*ROW('Hygiene Data'!G176)))</f>
        <v/>
      </c>
      <c r="EA182" s="379" t="str">
        <f ca="1">+IF(OFFSET('Hygiene Data'!$H$11,0,10*ROW('Hygiene Data'!H176))="","",OFFSET('Hygiene Data'!$H$11,0,10*ROW('Hygiene Data'!H176)))</f>
        <v/>
      </c>
      <c r="EB182" s="379" t="str">
        <f ca="1">+IF(OFFSET('Hygiene Data'!$H$12,0,10*ROW('Hygiene Data'!H176))="","",OFFSET('Hygiene Data'!$H$12,0,10*ROW('Hygiene Data'!H176)))</f>
        <v/>
      </c>
      <c r="EC182" s="379" t="str">
        <f ca="1">+IF(OFFSET('Hygiene Data'!$H$13,0,10*ROW('Hygiene Data'!H176))="","",OFFSET('Hygiene Data'!$H$13,0,10*ROW('Hygiene Data'!H176)))</f>
        <v/>
      </c>
      <c r="ED182" s="379" t="str">
        <f ca="1">+IF(OFFSET('Hygiene Data'!$I$11,0,10*ROW('Hygiene Data'!I176))="","",OFFSET('Hygiene Data'!$I$11,0,10*ROW('Hygiene Data'!I176)))</f>
        <v/>
      </c>
      <c r="EE182" s="379" t="str">
        <f ca="1">+IF(OFFSET('Hygiene Data'!$I$12,0,10*ROW('Hygiene Data'!I176))="","",OFFSET('Hygiene Data'!$I$12,0,10*ROW('Hygiene Data'!I176)))</f>
        <v/>
      </c>
      <c r="EF182" s="379" t="str">
        <f ca="1">+IF(OFFSET('Hygiene Data'!$I$13,0,10*ROW('Hygiene Data'!I176))="","",OFFSET('Hygiene Data'!$I$13,0,10*ROW('Hygiene Data'!I176)))</f>
        <v/>
      </c>
    </row>
    <row r="183" spans="1:136" x14ac:dyDescent="0.25">
      <c r="A183" s="488" t="str">
        <f ca="1">+IF(OFFSET('Water Data'!$B$2,0,10*ROW('Water Data'!E177))="","",OFFSET('Water Data'!$B$2,0,10*ROW('Water Data'!E177)))</f>
        <v/>
      </c>
      <c r="B183" s="48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5" t="str">
        <f t="shared" ca="1" si="2"/>
        <v/>
      </c>
      <c r="D183" s="51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9" t="str">
        <f ca="1">+IF(OFFSET('Water Data'!$D$27,0,10*ROW('Water Data'!D177))="","",OFFSET('Water Data'!$D$27,0,10*ROW('Water Data'!D177)))</f>
        <v/>
      </c>
      <c r="BT183" s="379" t="str">
        <f ca="1">+IF(OFFSET('Water Data'!$D$28,0,10*ROW('Water Data'!D177))="","",OFFSET('Water Data'!$D$28,0,10*ROW('Water Data'!D177)))</f>
        <v/>
      </c>
      <c r="BU183" s="379" t="str">
        <f ca="1">+IF(OFFSET('Water Data'!$D$29,0,10*ROW('Water Data'!D177))="","",OFFSET('Water Data'!$D$29,0,10*ROW('Water Data'!D177)))</f>
        <v/>
      </c>
      <c r="BV183" s="379" t="str">
        <f ca="1">+IF(OFFSET('Water Data'!$E$27,0,10*ROW('Water Data'!E177))="","",OFFSET('Water Data'!$E$27,0,10*ROW('Water Data'!E177)))</f>
        <v/>
      </c>
      <c r="BW183" s="379" t="str">
        <f ca="1">+IF(OFFSET('Water Data'!$E$28,0,10*ROW('Water Data'!E177))="","",OFFSET('Water Data'!$E$28,0,10*ROW('Water Data'!E177)))</f>
        <v/>
      </c>
      <c r="BX183" s="379" t="str">
        <f ca="1">+IF(OFFSET('Water Data'!$E$29,0,10*ROW('Water Data'!E177))="","",OFFSET('Water Data'!$E$29,0,10*ROW('Water Data'!E177)))</f>
        <v/>
      </c>
      <c r="BY183" s="379" t="str">
        <f ca="1">+IF(OFFSET('Water Data'!$F$27,0,10*ROW('Water Data'!F177))="","",OFFSET('Water Data'!$F$27,0,10*ROW('Water Data'!F177)))</f>
        <v/>
      </c>
      <c r="BZ183" s="379" t="str">
        <f ca="1">+IF(OFFSET('Water Data'!$F$28,0,10*ROW('Water Data'!F177))="","",OFFSET('Water Data'!$F$28,0,10*ROW('Water Data'!F177)))</f>
        <v/>
      </c>
      <c r="CA183" s="379" t="str">
        <f ca="1">+IF(OFFSET('Water Data'!$F$29,0,10*ROW('Water Data'!F177))="","",OFFSET('Water Data'!$F$29,0,10*ROW('Water Data'!F177)))</f>
        <v/>
      </c>
      <c r="CB183" s="379" t="str">
        <f ca="1">+IF(OFFSET('Water Data'!$G$27,0,10*ROW('Water Data'!G177))="","",OFFSET('Water Data'!$G$27,0,10*ROW('Water Data'!G177)))</f>
        <v/>
      </c>
      <c r="CC183" s="379" t="str">
        <f ca="1">+IF(OFFSET('Water Data'!$G$28,0,10*ROW('Water Data'!G177))="","",OFFSET('Water Data'!$G$28,0,10*ROW('Water Data'!G177)))</f>
        <v/>
      </c>
      <c r="CD183" s="379" t="str">
        <f ca="1">+IF(OFFSET('Water Data'!$G$29,0,10*ROW('Water Data'!G177))="","",OFFSET('Water Data'!$G$29,0,10*ROW('Water Data'!G177)))</f>
        <v/>
      </c>
      <c r="CE183" s="379" t="str">
        <f ca="1">+IF(OFFSET('Water Data'!$H$27,0,10*ROW('Water Data'!H177))="","",OFFSET('Water Data'!$H$27,0,10*ROW('Water Data'!H177)))</f>
        <v/>
      </c>
      <c r="CF183" s="379" t="str">
        <f ca="1">+IF(OFFSET('Water Data'!$H$28,0,10*ROW('Water Data'!H177))="","",OFFSET('Water Data'!$H$28,0,10*ROW('Water Data'!H177)))</f>
        <v/>
      </c>
      <c r="CG183" s="379" t="str">
        <f ca="1">+IF(OFFSET('Water Data'!$H$29,0,10*ROW('Water Data'!H177))="","",OFFSET('Water Data'!$H$29,0,10*ROW('Water Data'!H177)))</f>
        <v/>
      </c>
      <c r="CH183" s="379" t="str">
        <f ca="1">+IF(OFFSET('Water Data'!$I$27,0,10*ROW('Water Data'!I177))="","",OFFSET('Water Data'!$I$27,0,10*ROW('Water Data'!I177)))</f>
        <v/>
      </c>
      <c r="CI183" s="379" t="str">
        <f ca="1">+IF(OFFSET('Water Data'!$I$28,0,10*ROW('Water Data'!I177))="","",OFFSET('Water Data'!$I$28,0,10*ROW('Water Data'!I177)))</f>
        <v/>
      </c>
      <c r="CJ183" s="379" t="str">
        <f ca="1">+IF(OFFSET('Water Data'!$I$29,0,10*ROW('Water Data'!I177))="","",OFFSET('Water Data'!$I$29,0,10*ROW('Water Data'!I177)))</f>
        <v/>
      </c>
      <c r="CK183" s="379" t="str">
        <f ca="1">+IF(OFFSET('Sanitation Data'!$D$28,0,10*ROW('Sanitation Data'!D177))="","",OFFSET('Sanitation Data'!$D$28,0,10*ROW('Sanitation Data'!D177)))</f>
        <v/>
      </c>
      <c r="CL183" s="379" t="str">
        <f ca="1">+IF(OFFSET('Sanitation Data'!$D$29,0,10*ROW('Sanitation Data'!D177))="","",OFFSET('Sanitation Data'!$D$29,0,10*ROW('Sanitation Data'!D177)))</f>
        <v/>
      </c>
      <c r="CM183" s="379" t="str">
        <f ca="1">+IF(OFFSET('Sanitation Data'!$D$30,0,10*ROW('Sanitation Data'!D177))="","",OFFSET('Sanitation Data'!$D$30,0,10*ROW('Sanitation Data'!D177)))</f>
        <v/>
      </c>
      <c r="CN183" s="379" t="str">
        <f ca="1">+IF(OFFSET('Sanitation Data'!$D$31,0,10*ROW('Sanitation Data'!D177))="","",OFFSET('Sanitation Data'!$D$31,0,10*ROW('Sanitation Data'!D177)))</f>
        <v/>
      </c>
      <c r="CO183" s="379" t="str">
        <f ca="1">+IF(OFFSET('Sanitation Data'!$D$32,0,10*ROW('Sanitation Data'!D177))="","",OFFSET('Sanitation Data'!$D$32,0,10*ROW('Sanitation Data'!D177)))</f>
        <v/>
      </c>
      <c r="CP183" s="379" t="str">
        <f ca="1">+IF(OFFSET('Sanitation Data'!$E$28,0,10*ROW('Sanitation Data'!E177))="","",OFFSET('Sanitation Data'!$E$28,0,10*ROW('Sanitation Data'!E177)))</f>
        <v/>
      </c>
      <c r="CQ183" s="379" t="str">
        <f ca="1">+IF(OFFSET('Sanitation Data'!$E$29,0,10*ROW('Sanitation Data'!E177))="","",OFFSET('Sanitation Data'!$E$29,0,10*ROW('Sanitation Data'!E177)))</f>
        <v/>
      </c>
      <c r="CR183" s="379" t="str">
        <f ca="1">+IF(OFFSET('Sanitation Data'!$E$30,0,10*ROW('Sanitation Data'!E177))="","",OFFSET('Sanitation Data'!$E$30,0,10*ROW('Sanitation Data'!E177)))</f>
        <v/>
      </c>
      <c r="CS183" s="379" t="str">
        <f ca="1">+IF(OFFSET('Sanitation Data'!$E$31,0,10*ROW('Sanitation Data'!E177))="","",OFFSET('Sanitation Data'!$E$31,0,10*ROW('Sanitation Data'!E177)))</f>
        <v/>
      </c>
      <c r="CT183" s="379" t="str">
        <f ca="1">+IF(OFFSET('Sanitation Data'!$E$32,0,10*ROW('Sanitation Data'!E177))="","",OFFSET('Sanitation Data'!$E$32,0,10*ROW('Sanitation Data'!E177)))</f>
        <v/>
      </c>
      <c r="CU183" s="379" t="str">
        <f ca="1">+IF(OFFSET('Sanitation Data'!$F$28,0,10*ROW('Sanitation Data'!F177))="","",OFFSET('Sanitation Data'!$F$28,0,10*ROW('Sanitation Data'!F177)))</f>
        <v/>
      </c>
      <c r="CV183" s="379" t="str">
        <f ca="1">+IF(OFFSET('Sanitation Data'!$F$29,0,10*ROW('Sanitation Data'!F177))="","",OFFSET('Sanitation Data'!$F$29,0,10*ROW('Sanitation Data'!F177)))</f>
        <v/>
      </c>
      <c r="CW183" s="379" t="str">
        <f ca="1">+IF(OFFSET('Sanitation Data'!$F$30,0,10*ROW('Sanitation Data'!F177))="","",OFFSET('Sanitation Data'!$F$30,0,10*ROW('Sanitation Data'!F177)))</f>
        <v/>
      </c>
      <c r="CX183" s="379" t="str">
        <f ca="1">+IF(OFFSET('Sanitation Data'!$F$31,0,10*ROW('Sanitation Data'!F177))="","",OFFSET('Sanitation Data'!$F$31,0,10*ROW('Sanitation Data'!F177)))</f>
        <v/>
      </c>
      <c r="CY183" s="379" t="str">
        <f ca="1">+IF(OFFSET('Sanitation Data'!$F$32,0,10*ROW('Sanitation Data'!F177))="","",OFFSET('Sanitation Data'!$F$32,0,10*ROW('Sanitation Data'!F177)))</f>
        <v/>
      </c>
      <c r="CZ183" s="379" t="str">
        <f ca="1">+IF(OFFSET('Sanitation Data'!$G$28,0,10*ROW('Sanitation Data'!G177))="","",OFFSET('Sanitation Data'!$G$28,0,10*ROW('Sanitation Data'!G177)))</f>
        <v/>
      </c>
      <c r="DA183" s="379" t="str">
        <f ca="1">+IF(OFFSET('Sanitation Data'!$G$29,0,10*ROW('Sanitation Data'!G177))="","",OFFSET('Sanitation Data'!$G$29,0,10*ROW('Sanitation Data'!G177)))</f>
        <v/>
      </c>
      <c r="DB183" s="379" t="str">
        <f ca="1">+IF(OFFSET('Sanitation Data'!$G$30,0,10*ROW('Sanitation Data'!G177))="","",OFFSET('Sanitation Data'!$G$30,0,10*ROW('Sanitation Data'!G177)))</f>
        <v/>
      </c>
      <c r="DC183" s="379" t="str">
        <f ca="1">+IF(OFFSET('Sanitation Data'!$G$31,0,10*ROW('Sanitation Data'!G177))="","",OFFSET('Sanitation Data'!$G$31,0,10*ROW('Sanitation Data'!G177)))</f>
        <v/>
      </c>
      <c r="DD183" s="379" t="str">
        <f ca="1">+IF(OFFSET('Sanitation Data'!$G$32,0,10*ROW('Sanitation Data'!G177))="","",OFFSET('Sanitation Data'!$G$32,0,10*ROW('Sanitation Data'!G177)))</f>
        <v/>
      </c>
      <c r="DE183" s="379" t="str">
        <f ca="1">+IF(OFFSET('Sanitation Data'!$H$28,0,10*ROW('Sanitation Data'!H177))="","",OFFSET('Sanitation Data'!$H$28,0,10*ROW('Sanitation Data'!H177)))</f>
        <v/>
      </c>
      <c r="DF183" s="379" t="str">
        <f ca="1">+IF(OFFSET('Sanitation Data'!$H$29,0,10*ROW('Sanitation Data'!H177))="","",OFFSET('Sanitation Data'!$H$29,0,10*ROW('Sanitation Data'!H177)))</f>
        <v/>
      </c>
      <c r="DG183" s="379" t="str">
        <f ca="1">+IF(OFFSET('Sanitation Data'!$H$30,0,10*ROW('Sanitation Data'!H177))="","",OFFSET('Sanitation Data'!$H$30,0,10*ROW('Sanitation Data'!H177)))</f>
        <v/>
      </c>
      <c r="DH183" s="379" t="str">
        <f ca="1">+IF(OFFSET('Sanitation Data'!$H$31,0,10*ROW('Sanitation Data'!H177))="","",OFFSET('Sanitation Data'!$H$31,0,10*ROW('Sanitation Data'!H177)))</f>
        <v/>
      </c>
      <c r="DI183" s="379" t="str">
        <f ca="1">+IF(OFFSET('Sanitation Data'!$H$32,0,10*ROW('Sanitation Data'!H177))="","",OFFSET('Sanitation Data'!$H$32,0,10*ROW('Sanitation Data'!H177)))</f>
        <v/>
      </c>
      <c r="DJ183" s="379" t="str">
        <f ca="1">+IF(OFFSET('Sanitation Data'!$I$28,0,10*ROW('Sanitation Data'!I177))="","",OFFSET('Sanitation Data'!$I$28,0,10*ROW('Sanitation Data'!I177)))</f>
        <v/>
      </c>
      <c r="DK183" s="379" t="str">
        <f ca="1">+IF(OFFSET('Sanitation Data'!$I$29,0,10*ROW('Sanitation Data'!I177))="","",OFFSET('Sanitation Data'!$I$29,0,10*ROW('Sanitation Data'!I177)))</f>
        <v/>
      </c>
      <c r="DL183" s="379" t="str">
        <f ca="1">+IF(OFFSET('Sanitation Data'!$I$30,0,10*ROW('Sanitation Data'!I177))="","",OFFSET('Sanitation Data'!$I$30,0,10*ROW('Sanitation Data'!I177)))</f>
        <v/>
      </c>
      <c r="DM183" s="379" t="str">
        <f ca="1">+IF(OFFSET('Sanitation Data'!$I$31,0,10*ROW('Sanitation Data'!I177))="","",OFFSET('Sanitation Data'!$I$31,0,10*ROW('Sanitation Data'!I177)))</f>
        <v/>
      </c>
      <c r="DN183" s="379" t="str">
        <f ca="1">+IF(OFFSET('Sanitation Data'!$I$32,0,10*ROW('Sanitation Data'!I177))="","",OFFSET('Sanitation Data'!$I$32,0,10*ROW('Sanitation Data'!I177)))</f>
        <v/>
      </c>
      <c r="DO183" s="379" t="str">
        <f ca="1">+IF(OFFSET('Hygiene Data'!$D$11,0,10*ROW('Hygiene Data'!D177))="","",OFFSET('Hygiene Data'!$D$11,0,10*ROW('Hygiene Data'!D177)))</f>
        <v/>
      </c>
      <c r="DP183" s="379" t="str">
        <f ca="1">+IF(OFFSET('Hygiene Data'!$D$12,0,10*ROW('Hygiene Data'!D177))="","",OFFSET('Hygiene Data'!$D$12,0,10*ROW('Hygiene Data'!D177)))</f>
        <v/>
      </c>
      <c r="DQ183" s="379" t="str">
        <f ca="1">+IF(OFFSET('Hygiene Data'!$D$13,0,10*ROW('Hygiene Data'!D177))="","",OFFSET('Hygiene Data'!$D$13,0,10*ROW('Hygiene Data'!D177)))</f>
        <v/>
      </c>
      <c r="DR183" s="379" t="str">
        <f ca="1">+IF(OFFSET('Hygiene Data'!$E$11,0,10*ROW('Hygiene Data'!E177))="","",OFFSET('Hygiene Data'!$E$11,0,10*ROW('Hygiene Data'!E177)))</f>
        <v/>
      </c>
      <c r="DS183" s="379" t="str">
        <f ca="1">+IF(OFFSET('Hygiene Data'!$E$12,0,10*ROW('Hygiene Data'!E177))="","",OFFSET('Hygiene Data'!$E$12,0,10*ROW('Hygiene Data'!E177)))</f>
        <v/>
      </c>
      <c r="DT183" s="379" t="str">
        <f ca="1">+IF(OFFSET('Hygiene Data'!$E$13,0,10*ROW('Hygiene Data'!E177))="","",OFFSET('Hygiene Data'!$E$13,0,10*ROW('Hygiene Data'!E177)))</f>
        <v/>
      </c>
      <c r="DU183" s="379" t="str">
        <f ca="1">+IF(OFFSET('Hygiene Data'!$F$11,0,10*ROW('Hygiene Data'!F177))="","",OFFSET('Hygiene Data'!$F$11,0,10*ROW('Hygiene Data'!F177)))</f>
        <v/>
      </c>
      <c r="DV183" s="379" t="str">
        <f ca="1">+IF(OFFSET('Hygiene Data'!$F$12,0,10*ROW('Hygiene Data'!F177))="","",OFFSET('Hygiene Data'!$F$12,0,10*ROW('Hygiene Data'!F177)))</f>
        <v/>
      </c>
      <c r="DW183" s="379" t="str">
        <f ca="1">+IF(OFFSET('Hygiene Data'!$F$13,0,10*ROW('Hygiene Data'!F177))="","",OFFSET('Hygiene Data'!$F$13,0,10*ROW('Hygiene Data'!F177)))</f>
        <v/>
      </c>
      <c r="DX183" s="379" t="str">
        <f ca="1">+IF(OFFSET('Hygiene Data'!$G$11,0,10*ROW('Hygiene Data'!G177))="","",OFFSET('Hygiene Data'!$G$11,0,10*ROW('Hygiene Data'!G177)))</f>
        <v/>
      </c>
      <c r="DY183" s="379" t="str">
        <f ca="1">+IF(OFFSET('Hygiene Data'!$G$12,0,10*ROW('Hygiene Data'!G177))="","",OFFSET('Hygiene Data'!$G$12,0,10*ROW('Hygiene Data'!G177)))</f>
        <v/>
      </c>
      <c r="DZ183" s="379" t="str">
        <f ca="1">+IF(OFFSET('Hygiene Data'!$G$13,0,10*ROW('Hygiene Data'!G177))="","",OFFSET('Hygiene Data'!$G$13,0,10*ROW('Hygiene Data'!G177)))</f>
        <v/>
      </c>
      <c r="EA183" s="379" t="str">
        <f ca="1">+IF(OFFSET('Hygiene Data'!$H$11,0,10*ROW('Hygiene Data'!H177))="","",OFFSET('Hygiene Data'!$H$11,0,10*ROW('Hygiene Data'!H177)))</f>
        <v/>
      </c>
      <c r="EB183" s="379" t="str">
        <f ca="1">+IF(OFFSET('Hygiene Data'!$H$12,0,10*ROW('Hygiene Data'!H177))="","",OFFSET('Hygiene Data'!$H$12,0,10*ROW('Hygiene Data'!H177)))</f>
        <v/>
      </c>
      <c r="EC183" s="379" t="str">
        <f ca="1">+IF(OFFSET('Hygiene Data'!$H$13,0,10*ROW('Hygiene Data'!H177))="","",OFFSET('Hygiene Data'!$H$13,0,10*ROW('Hygiene Data'!H177)))</f>
        <v/>
      </c>
      <c r="ED183" s="379" t="str">
        <f ca="1">+IF(OFFSET('Hygiene Data'!$I$11,0,10*ROW('Hygiene Data'!I177))="","",OFFSET('Hygiene Data'!$I$11,0,10*ROW('Hygiene Data'!I177)))</f>
        <v/>
      </c>
      <c r="EE183" s="379" t="str">
        <f ca="1">+IF(OFFSET('Hygiene Data'!$I$12,0,10*ROW('Hygiene Data'!I177))="","",OFFSET('Hygiene Data'!$I$12,0,10*ROW('Hygiene Data'!I177)))</f>
        <v/>
      </c>
      <c r="EF183" s="379" t="str">
        <f ca="1">+IF(OFFSET('Hygiene Data'!$I$13,0,10*ROW('Hygiene Data'!I177))="","",OFFSET('Hygiene Data'!$I$13,0,10*ROW('Hygiene Data'!I177)))</f>
        <v/>
      </c>
    </row>
    <row r="184" spans="1:136" x14ac:dyDescent="0.25">
      <c r="A184" s="488" t="str">
        <f ca="1">+IF(OFFSET('Water Data'!$B$2,0,10*ROW('Water Data'!E178))="","",OFFSET('Water Data'!$B$2,0,10*ROW('Water Data'!E178)))</f>
        <v/>
      </c>
      <c r="B184" s="48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5" t="str">
        <f t="shared" ca="1" si="2"/>
        <v/>
      </c>
      <c r="D184" s="51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9" t="str">
        <f ca="1">+IF(OFFSET('Water Data'!$D$27,0,10*ROW('Water Data'!D178))="","",OFFSET('Water Data'!$D$27,0,10*ROW('Water Data'!D178)))</f>
        <v/>
      </c>
      <c r="BT184" s="379" t="str">
        <f ca="1">+IF(OFFSET('Water Data'!$D$28,0,10*ROW('Water Data'!D178))="","",OFFSET('Water Data'!$D$28,0,10*ROW('Water Data'!D178)))</f>
        <v/>
      </c>
      <c r="BU184" s="379" t="str">
        <f ca="1">+IF(OFFSET('Water Data'!$D$29,0,10*ROW('Water Data'!D178))="","",OFFSET('Water Data'!$D$29,0,10*ROW('Water Data'!D178)))</f>
        <v/>
      </c>
      <c r="BV184" s="379" t="str">
        <f ca="1">+IF(OFFSET('Water Data'!$E$27,0,10*ROW('Water Data'!E178))="","",OFFSET('Water Data'!$E$27,0,10*ROW('Water Data'!E178)))</f>
        <v/>
      </c>
      <c r="BW184" s="379" t="str">
        <f ca="1">+IF(OFFSET('Water Data'!$E$28,0,10*ROW('Water Data'!E178))="","",OFFSET('Water Data'!$E$28,0,10*ROW('Water Data'!E178)))</f>
        <v/>
      </c>
      <c r="BX184" s="379" t="str">
        <f ca="1">+IF(OFFSET('Water Data'!$E$29,0,10*ROW('Water Data'!E178))="","",OFFSET('Water Data'!$E$29,0,10*ROW('Water Data'!E178)))</f>
        <v/>
      </c>
      <c r="BY184" s="379" t="str">
        <f ca="1">+IF(OFFSET('Water Data'!$F$27,0,10*ROW('Water Data'!F178))="","",OFFSET('Water Data'!$F$27,0,10*ROW('Water Data'!F178)))</f>
        <v/>
      </c>
      <c r="BZ184" s="379" t="str">
        <f ca="1">+IF(OFFSET('Water Data'!$F$28,0,10*ROW('Water Data'!F178))="","",OFFSET('Water Data'!$F$28,0,10*ROW('Water Data'!F178)))</f>
        <v/>
      </c>
      <c r="CA184" s="379" t="str">
        <f ca="1">+IF(OFFSET('Water Data'!$F$29,0,10*ROW('Water Data'!F178))="","",OFFSET('Water Data'!$F$29,0,10*ROW('Water Data'!F178)))</f>
        <v/>
      </c>
      <c r="CB184" s="379" t="str">
        <f ca="1">+IF(OFFSET('Water Data'!$G$27,0,10*ROW('Water Data'!G178))="","",OFFSET('Water Data'!$G$27,0,10*ROW('Water Data'!G178)))</f>
        <v/>
      </c>
      <c r="CC184" s="379" t="str">
        <f ca="1">+IF(OFFSET('Water Data'!$G$28,0,10*ROW('Water Data'!G178))="","",OFFSET('Water Data'!$G$28,0,10*ROW('Water Data'!G178)))</f>
        <v/>
      </c>
      <c r="CD184" s="379" t="str">
        <f ca="1">+IF(OFFSET('Water Data'!$G$29,0,10*ROW('Water Data'!G178))="","",OFFSET('Water Data'!$G$29,0,10*ROW('Water Data'!G178)))</f>
        <v/>
      </c>
      <c r="CE184" s="379" t="str">
        <f ca="1">+IF(OFFSET('Water Data'!$H$27,0,10*ROW('Water Data'!H178))="","",OFFSET('Water Data'!$H$27,0,10*ROW('Water Data'!H178)))</f>
        <v/>
      </c>
      <c r="CF184" s="379" t="str">
        <f ca="1">+IF(OFFSET('Water Data'!$H$28,0,10*ROW('Water Data'!H178))="","",OFFSET('Water Data'!$H$28,0,10*ROW('Water Data'!H178)))</f>
        <v/>
      </c>
      <c r="CG184" s="379" t="str">
        <f ca="1">+IF(OFFSET('Water Data'!$H$29,0,10*ROW('Water Data'!H178))="","",OFFSET('Water Data'!$H$29,0,10*ROW('Water Data'!H178)))</f>
        <v/>
      </c>
      <c r="CH184" s="379" t="str">
        <f ca="1">+IF(OFFSET('Water Data'!$I$27,0,10*ROW('Water Data'!I178))="","",OFFSET('Water Data'!$I$27,0,10*ROW('Water Data'!I178)))</f>
        <v/>
      </c>
      <c r="CI184" s="379" t="str">
        <f ca="1">+IF(OFFSET('Water Data'!$I$28,0,10*ROW('Water Data'!I178))="","",OFFSET('Water Data'!$I$28,0,10*ROW('Water Data'!I178)))</f>
        <v/>
      </c>
      <c r="CJ184" s="379" t="str">
        <f ca="1">+IF(OFFSET('Water Data'!$I$29,0,10*ROW('Water Data'!I178))="","",OFFSET('Water Data'!$I$29,0,10*ROW('Water Data'!I178)))</f>
        <v/>
      </c>
      <c r="CK184" s="379" t="str">
        <f ca="1">+IF(OFFSET('Sanitation Data'!$D$28,0,10*ROW('Sanitation Data'!D178))="","",OFFSET('Sanitation Data'!$D$28,0,10*ROW('Sanitation Data'!D178)))</f>
        <v/>
      </c>
      <c r="CL184" s="379" t="str">
        <f ca="1">+IF(OFFSET('Sanitation Data'!$D$29,0,10*ROW('Sanitation Data'!D178))="","",OFFSET('Sanitation Data'!$D$29,0,10*ROW('Sanitation Data'!D178)))</f>
        <v/>
      </c>
      <c r="CM184" s="379" t="str">
        <f ca="1">+IF(OFFSET('Sanitation Data'!$D$30,0,10*ROW('Sanitation Data'!D178))="","",OFFSET('Sanitation Data'!$D$30,0,10*ROW('Sanitation Data'!D178)))</f>
        <v/>
      </c>
      <c r="CN184" s="379" t="str">
        <f ca="1">+IF(OFFSET('Sanitation Data'!$D$31,0,10*ROW('Sanitation Data'!D178))="","",OFFSET('Sanitation Data'!$D$31,0,10*ROW('Sanitation Data'!D178)))</f>
        <v/>
      </c>
      <c r="CO184" s="379" t="str">
        <f ca="1">+IF(OFFSET('Sanitation Data'!$D$32,0,10*ROW('Sanitation Data'!D178))="","",OFFSET('Sanitation Data'!$D$32,0,10*ROW('Sanitation Data'!D178)))</f>
        <v/>
      </c>
      <c r="CP184" s="379" t="str">
        <f ca="1">+IF(OFFSET('Sanitation Data'!$E$28,0,10*ROW('Sanitation Data'!E178))="","",OFFSET('Sanitation Data'!$E$28,0,10*ROW('Sanitation Data'!E178)))</f>
        <v/>
      </c>
      <c r="CQ184" s="379" t="str">
        <f ca="1">+IF(OFFSET('Sanitation Data'!$E$29,0,10*ROW('Sanitation Data'!E178))="","",OFFSET('Sanitation Data'!$E$29,0,10*ROW('Sanitation Data'!E178)))</f>
        <v/>
      </c>
      <c r="CR184" s="379" t="str">
        <f ca="1">+IF(OFFSET('Sanitation Data'!$E$30,0,10*ROW('Sanitation Data'!E178))="","",OFFSET('Sanitation Data'!$E$30,0,10*ROW('Sanitation Data'!E178)))</f>
        <v/>
      </c>
      <c r="CS184" s="379" t="str">
        <f ca="1">+IF(OFFSET('Sanitation Data'!$E$31,0,10*ROW('Sanitation Data'!E178))="","",OFFSET('Sanitation Data'!$E$31,0,10*ROW('Sanitation Data'!E178)))</f>
        <v/>
      </c>
      <c r="CT184" s="379" t="str">
        <f ca="1">+IF(OFFSET('Sanitation Data'!$E$32,0,10*ROW('Sanitation Data'!E178))="","",OFFSET('Sanitation Data'!$E$32,0,10*ROW('Sanitation Data'!E178)))</f>
        <v/>
      </c>
      <c r="CU184" s="379" t="str">
        <f ca="1">+IF(OFFSET('Sanitation Data'!$F$28,0,10*ROW('Sanitation Data'!F178))="","",OFFSET('Sanitation Data'!$F$28,0,10*ROW('Sanitation Data'!F178)))</f>
        <v/>
      </c>
      <c r="CV184" s="379" t="str">
        <f ca="1">+IF(OFFSET('Sanitation Data'!$F$29,0,10*ROW('Sanitation Data'!F178))="","",OFFSET('Sanitation Data'!$F$29,0,10*ROW('Sanitation Data'!F178)))</f>
        <v/>
      </c>
      <c r="CW184" s="379" t="str">
        <f ca="1">+IF(OFFSET('Sanitation Data'!$F$30,0,10*ROW('Sanitation Data'!F178))="","",OFFSET('Sanitation Data'!$F$30,0,10*ROW('Sanitation Data'!F178)))</f>
        <v/>
      </c>
      <c r="CX184" s="379" t="str">
        <f ca="1">+IF(OFFSET('Sanitation Data'!$F$31,0,10*ROW('Sanitation Data'!F178))="","",OFFSET('Sanitation Data'!$F$31,0,10*ROW('Sanitation Data'!F178)))</f>
        <v/>
      </c>
      <c r="CY184" s="379" t="str">
        <f ca="1">+IF(OFFSET('Sanitation Data'!$F$32,0,10*ROW('Sanitation Data'!F178))="","",OFFSET('Sanitation Data'!$F$32,0,10*ROW('Sanitation Data'!F178)))</f>
        <v/>
      </c>
      <c r="CZ184" s="379" t="str">
        <f ca="1">+IF(OFFSET('Sanitation Data'!$G$28,0,10*ROW('Sanitation Data'!G178))="","",OFFSET('Sanitation Data'!$G$28,0,10*ROW('Sanitation Data'!G178)))</f>
        <v/>
      </c>
      <c r="DA184" s="379" t="str">
        <f ca="1">+IF(OFFSET('Sanitation Data'!$G$29,0,10*ROW('Sanitation Data'!G178))="","",OFFSET('Sanitation Data'!$G$29,0,10*ROW('Sanitation Data'!G178)))</f>
        <v/>
      </c>
      <c r="DB184" s="379" t="str">
        <f ca="1">+IF(OFFSET('Sanitation Data'!$G$30,0,10*ROW('Sanitation Data'!G178))="","",OFFSET('Sanitation Data'!$G$30,0,10*ROW('Sanitation Data'!G178)))</f>
        <v/>
      </c>
      <c r="DC184" s="379" t="str">
        <f ca="1">+IF(OFFSET('Sanitation Data'!$G$31,0,10*ROW('Sanitation Data'!G178))="","",OFFSET('Sanitation Data'!$G$31,0,10*ROW('Sanitation Data'!G178)))</f>
        <v/>
      </c>
      <c r="DD184" s="379" t="str">
        <f ca="1">+IF(OFFSET('Sanitation Data'!$G$32,0,10*ROW('Sanitation Data'!G178))="","",OFFSET('Sanitation Data'!$G$32,0,10*ROW('Sanitation Data'!G178)))</f>
        <v/>
      </c>
      <c r="DE184" s="379" t="str">
        <f ca="1">+IF(OFFSET('Sanitation Data'!$H$28,0,10*ROW('Sanitation Data'!H178))="","",OFFSET('Sanitation Data'!$H$28,0,10*ROW('Sanitation Data'!H178)))</f>
        <v/>
      </c>
      <c r="DF184" s="379" t="str">
        <f ca="1">+IF(OFFSET('Sanitation Data'!$H$29,0,10*ROW('Sanitation Data'!H178))="","",OFFSET('Sanitation Data'!$H$29,0,10*ROW('Sanitation Data'!H178)))</f>
        <v/>
      </c>
      <c r="DG184" s="379" t="str">
        <f ca="1">+IF(OFFSET('Sanitation Data'!$H$30,0,10*ROW('Sanitation Data'!H178))="","",OFFSET('Sanitation Data'!$H$30,0,10*ROW('Sanitation Data'!H178)))</f>
        <v/>
      </c>
      <c r="DH184" s="379" t="str">
        <f ca="1">+IF(OFFSET('Sanitation Data'!$H$31,0,10*ROW('Sanitation Data'!H178))="","",OFFSET('Sanitation Data'!$H$31,0,10*ROW('Sanitation Data'!H178)))</f>
        <v/>
      </c>
      <c r="DI184" s="379" t="str">
        <f ca="1">+IF(OFFSET('Sanitation Data'!$H$32,0,10*ROW('Sanitation Data'!H178))="","",OFFSET('Sanitation Data'!$H$32,0,10*ROW('Sanitation Data'!H178)))</f>
        <v/>
      </c>
      <c r="DJ184" s="379" t="str">
        <f ca="1">+IF(OFFSET('Sanitation Data'!$I$28,0,10*ROW('Sanitation Data'!I178))="","",OFFSET('Sanitation Data'!$I$28,0,10*ROW('Sanitation Data'!I178)))</f>
        <v/>
      </c>
      <c r="DK184" s="379" t="str">
        <f ca="1">+IF(OFFSET('Sanitation Data'!$I$29,0,10*ROW('Sanitation Data'!I178))="","",OFFSET('Sanitation Data'!$I$29,0,10*ROW('Sanitation Data'!I178)))</f>
        <v/>
      </c>
      <c r="DL184" s="379" t="str">
        <f ca="1">+IF(OFFSET('Sanitation Data'!$I$30,0,10*ROW('Sanitation Data'!I178))="","",OFFSET('Sanitation Data'!$I$30,0,10*ROW('Sanitation Data'!I178)))</f>
        <v/>
      </c>
      <c r="DM184" s="379" t="str">
        <f ca="1">+IF(OFFSET('Sanitation Data'!$I$31,0,10*ROW('Sanitation Data'!I178))="","",OFFSET('Sanitation Data'!$I$31,0,10*ROW('Sanitation Data'!I178)))</f>
        <v/>
      </c>
      <c r="DN184" s="379" t="str">
        <f ca="1">+IF(OFFSET('Sanitation Data'!$I$32,0,10*ROW('Sanitation Data'!I178))="","",OFFSET('Sanitation Data'!$I$32,0,10*ROW('Sanitation Data'!I178)))</f>
        <v/>
      </c>
      <c r="DO184" s="379" t="str">
        <f ca="1">+IF(OFFSET('Hygiene Data'!$D$11,0,10*ROW('Hygiene Data'!D178))="","",OFFSET('Hygiene Data'!$D$11,0,10*ROW('Hygiene Data'!D178)))</f>
        <v/>
      </c>
      <c r="DP184" s="379" t="str">
        <f ca="1">+IF(OFFSET('Hygiene Data'!$D$12,0,10*ROW('Hygiene Data'!D178))="","",OFFSET('Hygiene Data'!$D$12,0,10*ROW('Hygiene Data'!D178)))</f>
        <v/>
      </c>
      <c r="DQ184" s="379" t="str">
        <f ca="1">+IF(OFFSET('Hygiene Data'!$D$13,0,10*ROW('Hygiene Data'!D178))="","",OFFSET('Hygiene Data'!$D$13,0,10*ROW('Hygiene Data'!D178)))</f>
        <v/>
      </c>
      <c r="DR184" s="379" t="str">
        <f ca="1">+IF(OFFSET('Hygiene Data'!$E$11,0,10*ROW('Hygiene Data'!E178))="","",OFFSET('Hygiene Data'!$E$11,0,10*ROW('Hygiene Data'!E178)))</f>
        <v/>
      </c>
      <c r="DS184" s="379" t="str">
        <f ca="1">+IF(OFFSET('Hygiene Data'!$E$12,0,10*ROW('Hygiene Data'!E178))="","",OFFSET('Hygiene Data'!$E$12,0,10*ROW('Hygiene Data'!E178)))</f>
        <v/>
      </c>
      <c r="DT184" s="379" t="str">
        <f ca="1">+IF(OFFSET('Hygiene Data'!$E$13,0,10*ROW('Hygiene Data'!E178))="","",OFFSET('Hygiene Data'!$E$13,0,10*ROW('Hygiene Data'!E178)))</f>
        <v/>
      </c>
      <c r="DU184" s="379" t="str">
        <f ca="1">+IF(OFFSET('Hygiene Data'!$F$11,0,10*ROW('Hygiene Data'!F178))="","",OFFSET('Hygiene Data'!$F$11,0,10*ROW('Hygiene Data'!F178)))</f>
        <v/>
      </c>
      <c r="DV184" s="379" t="str">
        <f ca="1">+IF(OFFSET('Hygiene Data'!$F$12,0,10*ROW('Hygiene Data'!F178))="","",OFFSET('Hygiene Data'!$F$12,0,10*ROW('Hygiene Data'!F178)))</f>
        <v/>
      </c>
      <c r="DW184" s="379" t="str">
        <f ca="1">+IF(OFFSET('Hygiene Data'!$F$13,0,10*ROW('Hygiene Data'!F178))="","",OFFSET('Hygiene Data'!$F$13,0,10*ROW('Hygiene Data'!F178)))</f>
        <v/>
      </c>
      <c r="DX184" s="379" t="str">
        <f ca="1">+IF(OFFSET('Hygiene Data'!$G$11,0,10*ROW('Hygiene Data'!G178))="","",OFFSET('Hygiene Data'!$G$11,0,10*ROW('Hygiene Data'!G178)))</f>
        <v/>
      </c>
      <c r="DY184" s="379" t="str">
        <f ca="1">+IF(OFFSET('Hygiene Data'!$G$12,0,10*ROW('Hygiene Data'!G178))="","",OFFSET('Hygiene Data'!$G$12,0,10*ROW('Hygiene Data'!G178)))</f>
        <v/>
      </c>
      <c r="DZ184" s="379" t="str">
        <f ca="1">+IF(OFFSET('Hygiene Data'!$G$13,0,10*ROW('Hygiene Data'!G178))="","",OFFSET('Hygiene Data'!$G$13,0,10*ROW('Hygiene Data'!G178)))</f>
        <v/>
      </c>
      <c r="EA184" s="379" t="str">
        <f ca="1">+IF(OFFSET('Hygiene Data'!$H$11,0,10*ROW('Hygiene Data'!H178))="","",OFFSET('Hygiene Data'!$H$11,0,10*ROW('Hygiene Data'!H178)))</f>
        <v/>
      </c>
      <c r="EB184" s="379" t="str">
        <f ca="1">+IF(OFFSET('Hygiene Data'!$H$12,0,10*ROW('Hygiene Data'!H178))="","",OFFSET('Hygiene Data'!$H$12,0,10*ROW('Hygiene Data'!H178)))</f>
        <v/>
      </c>
      <c r="EC184" s="379" t="str">
        <f ca="1">+IF(OFFSET('Hygiene Data'!$H$13,0,10*ROW('Hygiene Data'!H178))="","",OFFSET('Hygiene Data'!$H$13,0,10*ROW('Hygiene Data'!H178)))</f>
        <v/>
      </c>
      <c r="ED184" s="379" t="str">
        <f ca="1">+IF(OFFSET('Hygiene Data'!$I$11,0,10*ROW('Hygiene Data'!I178))="","",OFFSET('Hygiene Data'!$I$11,0,10*ROW('Hygiene Data'!I178)))</f>
        <v/>
      </c>
      <c r="EE184" s="379" t="str">
        <f ca="1">+IF(OFFSET('Hygiene Data'!$I$12,0,10*ROW('Hygiene Data'!I178))="","",OFFSET('Hygiene Data'!$I$12,0,10*ROW('Hygiene Data'!I178)))</f>
        <v/>
      </c>
      <c r="EF184" s="379" t="str">
        <f ca="1">+IF(OFFSET('Hygiene Data'!$I$13,0,10*ROW('Hygiene Data'!I178))="","",OFFSET('Hygiene Data'!$I$13,0,10*ROW('Hygiene Data'!I178)))</f>
        <v/>
      </c>
    </row>
    <row r="185" spans="1:136" x14ac:dyDescent="0.25">
      <c r="A185" s="488" t="str">
        <f ca="1">+IF(OFFSET('Water Data'!$B$2,0,10*ROW('Water Data'!E179))="","",OFFSET('Water Data'!$B$2,0,10*ROW('Water Data'!E179)))</f>
        <v/>
      </c>
      <c r="B185" s="48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5" t="str">
        <f t="shared" ca="1" si="2"/>
        <v/>
      </c>
      <c r="D185" s="51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9" t="str">
        <f ca="1">+IF(OFFSET('Water Data'!$D$27,0,10*ROW('Water Data'!D179))="","",OFFSET('Water Data'!$D$27,0,10*ROW('Water Data'!D179)))</f>
        <v/>
      </c>
      <c r="BT185" s="379" t="str">
        <f ca="1">+IF(OFFSET('Water Data'!$D$28,0,10*ROW('Water Data'!D179))="","",OFFSET('Water Data'!$D$28,0,10*ROW('Water Data'!D179)))</f>
        <v/>
      </c>
      <c r="BU185" s="379" t="str">
        <f ca="1">+IF(OFFSET('Water Data'!$D$29,0,10*ROW('Water Data'!D179))="","",OFFSET('Water Data'!$D$29,0,10*ROW('Water Data'!D179)))</f>
        <v/>
      </c>
      <c r="BV185" s="379" t="str">
        <f ca="1">+IF(OFFSET('Water Data'!$E$27,0,10*ROW('Water Data'!E179))="","",OFFSET('Water Data'!$E$27,0,10*ROW('Water Data'!E179)))</f>
        <v/>
      </c>
      <c r="BW185" s="379" t="str">
        <f ca="1">+IF(OFFSET('Water Data'!$E$28,0,10*ROW('Water Data'!E179))="","",OFFSET('Water Data'!$E$28,0,10*ROW('Water Data'!E179)))</f>
        <v/>
      </c>
      <c r="BX185" s="379" t="str">
        <f ca="1">+IF(OFFSET('Water Data'!$E$29,0,10*ROW('Water Data'!E179))="","",OFFSET('Water Data'!$E$29,0,10*ROW('Water Data'!E179)))</f>
        <v/>
      </c>
      <c r="BY185" s="379" t="str">
        <f ca="1">+IF(OFFSET('Water Data'!$F$27,0,10*ROW('Water Data'!F179))="","",OFFSET('Water Data'!$F$27,0,10*ROW('Water Data'!F179)))</f>
        <v/>
      </c>
      <c r="BZ185" s="379" t="str">
        <f ca="1">+IF(OFFSET('Water Data'!$F$28,0,10*ROW('Water Data'!F179))="","",OFFSET('Water Data'!$F$28,0,10*ROW('Water Data'!F179)))</f>
        <v/>
      </c>
      <c r="CA185" s="379" t="str">
        <f ca="1">+IF(OFFSET('Water Data'!$F$29,0,10*ROW('Water Data'!F179))="","",OFFSET('Water Data'!$F$29,0,10*ROW('Water Data'!F179)))</f>
        <v/>
      </c>
      <c r="CB185" s="379" t="str">
        <f ca="1">+IF(OFFSET('Water Data'!$G$27,0,10*ROW('Water Data'!G179))="","",OFFSET('Water Data'!$G$27,0,10*ROW('Water Data'!G179)))</f>
        <v/>
      </c>
      <c r="CC185" s="379" t="str">
        <f ca="1">+IF(OFFSET('Water Data'!$G$28,0,10*ROW('Water Data'!G179))="","",OFFSET('Water Data'!$G$28,0,10*ROW('Water Data'!G179)))</f>
        <v/>
      </c>
      <c r="CD185" s="379" t="str">
        <f ca="1">+IF(OFFSET('Water Data'!$G$29,0,10*ROW('Water Data'!G179))="","",OFFSET('Water Data'!$G$29,0,10*ROW('Water Data'!G179)))</f>
        <v/>
      </c>
      <c r="CE185" s="379" t="str">
        <f ca="1">+IF(OFFSET('Water Data'!$H$27,0,10*ROW('Water Data'!H179))="","",OFFSET('Water Data'!$H$27,0,10*ROW('Water Data'!H179)))</f>
        <v/>
      </c>
      <c r="CF185" s="379" t="str">
        <f ca="1">+IF(OFFSET('Water Data'!$H$28,0,10*ROW('Water Data'!H179))="","",OFFSET('Water Data'!$H$28,0,10*ROW('Water Data'!H179)))</f>
        <v/>
      </c>
      <c r="CG185" s="379" t="str">
        <f ca="1">+IF(OFFSET('Water Data'!$H$29,0,10*ROW('Water Data'!H179))="","",OFFSET('Water Data'!$H$29,0,10*ROW('Water Data'!H179)))</f>
        <v/>
      </c>
      <c r="CH185" s="379" t="str">
        <f ca="1">+IF(OFFSET('Water Data'!$I$27,0,10*ROW('Water Data'!I179))="","",OFFSET('Water Data'!$I$27,0,10*ROW('Water Data'!I179)))</f>
        <v/>
      </c>
      <c r="CI185" s="379" t="str">
        <f ca="1">+IF(OFFSET('Water Data'!$I$28,0,10*ROW('Water Data'!I179))="","",OFFSET('Water Data'!$I$28,0,10*ROW('Water Data'!I179)))</f>
        <v/>
      </c>
      <c r="CJ185" s="379" t="str">
        <f ca="1">+IF(OFFSET('Water Data'!$I$29,0,10*ROW('Water Data'!I179))="","",OFFSET('Water Data'!$I$29,0,10*ROW('Water Data'!I179)))</f>
        <v/>
      </c>
      <c r="CK185" s="379" t="str">
        <f ca="1">+IF(OFFSET('Sanitation Data'!$D$28,0,10*ROW('Sanitation Data'!D179))="","",OFFSET('Sanitation Data'!$D$28,0,10*ROW('Sanitation Data'!D179)))</f>
        <v/>
      </c>
      <c r="CL185" s="379" t="str">
        <f ca="1">+IF(OFFSET('Sanitation Data'!$D$29,0,10*ROW('Sanitation Data'!D179))="","",OFFSET('Sanitation Data'!$D$29,0,10*ROW('Sanitation Data'!D179)))</f>
        <v/>
      </c>
      <c r="CM185" s="379" t="str">
        <f ca="1">+IF(OFFSET('Sanitation Data'!$D$30,0,10*ROW('Sanitation Data'!D179))="","",OFFSET('Sanitation Data'!$D$30,0,10*ROW('Sanitation Data'!D179)))</f>
        <v/>
      </c>
      <c r="CN185" s="379" t="str">
        <f ca="1">+IF(OFFSET('Sanitation Data'!$D$31,0,10*ROW('Sanitation Data'!D179))="","",OFFSET('Sanitation Data'!$D$31,0,10*ROW('Sanitation Data'!D179)))</f>
        <v/>
      </c>
      <c r="CO185" s="379" t="str">
        <f ca="1">+IF(OFFSET('Sanitation Data'!$D$32,0,10*ROW('Sanitation Data'!D179))="","",OFFSET('Sanitation Data'!$D$32,0,10*ROW('Sanitation Data'!D179)))</f>
        <v/>
      </c>
      <c r="CP185" s="379" t="str">
        <f ca="1">+IF(OFFSET('Sanitation Data'!$E$28,0,10*ROW('Sanitation Data'!E179))="","",OFFSET('Sanitation Data'!$E$28,0,10*ROW('Sanitation Data'!E179)))</f>
        <v/>
      </c>
      <c r="CQ185" s="379" t="str">
        <f ca="1">+IF(OFFSET('Sanitation Data'!$E$29,0,10*ROW('Sanitation Data'!E179))="","",OFFSET('Sanitation Data'!$E$29,0,10*ROW('Sanitation Data'!E179)))</f>
        <v/>
      </c>
      <c r="CR185" s="379" t="str">
        <f ca="1">+IF(OFFSET('Sanitation Data'!$E$30,0,10*ROW('Sanitation Data'!E179))="","",OFFSET('Sanitation Data'!$E$30,0,10*ROW('Sanitation Data'!E179)))</f>
        <v/>
      </c>
      <c r="CS185" s="379" t="str">
        <f ca="1">+IF(OFFSET('Sanitation Data'!$E$31,0,10*ROW('Sanitation Data'!E179))="","",OFFSET('Sanitation Data'!$E$31,0,10*ROW('Sanitation Data'!E179)))</f>
        <v/>
      </c>
      <c r="CT185" s="379" t="str">
        <f ca="1">+IF(OFFSET('Sanitation Data'!$E$32,0,10*ROW('Sanitation Data'!E179))="","",OFFSET('Sanitation Data'!$E$32,0,10*ROW('Sanitation Data'!E179)))</f>
        <v/>
      </c>
      <c r="CU185" s="379" t="str">
        <f ca="1">+IF(OFFSET('Sanitation Data'!$F$28,0,10*ROW('Sanitation Data'!F179))="","",OFFSET('Sanitation Data'!$F$28,0,10*ROW('Sanitation Data'!F179)))</f>
        <v/>
      </c>
      <c r="CV185" s="379" t="str">
        <f ca="1">+IF(OFFSET('Sanitation Data'!$F$29,0,10*ROW('Sanitation Data'!F179))="","",OFFSET('Sanitation Data'!$F$29,0,10*ROW('Sanitation Data'!F179)))</f>
        <v/>
      </c>
      <c r="CW185" s="379" t="str">
        <f ca="1">+IF(OFFSET('Sanitation Data'!$F$30,0,10*ROW('Sanitation Data'!F179))="","",OFFSET('Sanitation Data'!$F$30,0,10*ROW('Sanitation Data'!F179)))</f>
        <v/>
      </c>
      <c r="CX185" s="379" t="str">
        <f ca="1">+IF(OFFSET('Sanitation Data'!$F$31,0,10*ROW('Sanitation Data'!F179))="","",OFFSET('Sanitation Data'!$F$31,0,10*ROW('Sanitation Data'!F179)))</f>
        <v/>
      </c>
      <c r="CY185" s="379" t="str">
        <f ca="1">+IF(OFFSET('Sanitation Data'!$F$32,0,10*ROW('Sanitation Data'!F179))="","",OFFSET('Sanitation Data'!$F$32,0,10*ROW('Sanitation Data'!F179)))</f>
        <v/>
      </c>
      <c r="CZ185" s="379" t="str">
        <f ca="1">+IF(OFFSET('Sanitation Data'!$G$28,0,10*ROW('Sanitation Data'!G179))="","",OFFSET('Sanitation Data'!$G$28,0,10*ROW('Sanitation Data'!G179)))</f>
        <v/>
      </c>
      <c r="DA185" s="379" t="str">
        <f ca="1">+IF(OFFSET('Sanitation Data'!$G$29,0,10*ROW('Sanitation Data'!G179))="","",OFFSET('Sanitation Data'!$G$29,0,10*ROW('Sanitation Data'!G179)))</f>
        <v/>
      </c>
      <c r="DB185" s="379" t="str">
        <f ca="1">+IF(OFFSET('Sanitation Data'!$G$30,0,10*ROW('Sanitation Data'!G179))="","",OFFSET('Sanitation Data'!$G$30,0,10*ROW('Sanitation Data'!G179)))</f>
        <v/>
      </c>
      <c r="DC185" s="379" t="str">
        <f ca="1">+IF(OFFSET('Sanitation Data'!$G$31,0,10*ROW('Sanitation Data'!G179))="","",OFFSET('Sanitation Data'!$G$31,0,10*ROW('Sanitation Data'!G179)))</f>
        <v/>
      </c>
      <c r="DD185" s="379" t="str">
        <f ca="1">+IF(OFFSET('Sanitation Data'!$G$32,0,10*ROW('Sanitation Data'!G179))="","",OFFSET('Sanitation Data'!$G$32,0,10*ROW('Sanitation Data'!G179)))</f>
        <v/>
      </c>
      <c r="DE185" s="379" t="str">
        <f ca="1">+IF(OFFSET('Sanitation Data'!$H$28,0,10*ROW('Sanitation Data'!H179))="","",OFFSET('Sanitation Data'!$H$28,0,10*ROW('Sanitation Data'!H179)))</f>
        <v/>
      </c>
      <c r="DF185" s="379" t="str">
        <f ca="1">+IF(OFFSET('Sanitation Data'!$H$29,0,10*ROW('Sanitation Data'!H179))="","",OFFSET('Sanitation Data'!$H$29,0,10*ROW('Sanitation Data'!H179)))</f>
        <v/>
      </c>
      <c r="DG185" s="379" t="str">
        <f ca="1">+IF(OFFSET('Sanitation Data'!$H$30,0,10*ROW('Sanitation Data'!H179))="","",OFFSET('Sanitation Data'!$H$30,0,10*ROW('Sanitation Data'!H179)))</f>
        <v/>
      </c>
      <c r="DH185" s="379" t="str">
        <f ca="1">+IF(OFFSET('Sanitation Data'!$H$31,0,10*ROW('Sanitation Data'!H179))="","",OFFSET('Sanitation Data'!$H$31,0,10*ROW('Sanitation Data'!H179)))</f>
        <v/>
      </c>
      <c r="DI185" s="379" t="str">
        <f ca="1">+IF(OFFSET('Sanitation Data'!$H$32,0,10*ROW('Sanitation Data'!H179))="","",OFFSET('Sanitation Data'!$H$32,0,10*ROW('Sanitation Data'!H179)))</f>
        <v/>
      </c>
      <c r="DJ185" s="379" t="str">
        <f ca="1">+IF(OFFSET('Sanitation Data'!$I$28,0,10*ROW('Sanitation Data'!I179))="","",OFFSET('Sanitation Data'!$I$28,0,10*ROW('Sanitation Data'!I179)))</f>
        <v/>
      </c>
      <c r="DK185" s="379" t="str">
        <f ca="1">+IF(OFFSET('Sanitation Data'!$I$29,0,10*ROW('Sanitation Data'!I179))="","",OFFSET('Sanitation Data'!$I$29,0,10*ROW('Sanitation Data'!I179)))</f>
        <v/>
      </c>
      <c r="DL185" s="379" t="str">
        <f ca="1">+IF(OFFSET('Sanitation Data'!$I$30,0,10*ROW('Sanitation Data'!I179))="","",OFFSET('Sanitation Data'!$I$30,0,10*ROW('Sanitation Data'!I179)))</f>
        <v/>
      </c>
      <c r="DM185" s="379" t="str">
        <f ca="1">+IF(OFFSET('Sanitation Data'!$I$31,0,10*ROW('Sanitation Data'!I179))="","",OFFSET('Sanitation Data'!$I$31,0,10*ROW('Sanitation Data'!I179)))</f>
        <v/>
      </c>
      <c r="DN185" s="379" t="str">
        <f ca="1">+IF(OFFSET('Sanitation Data'!$I$32,0,10*ROW('Sanitation Data'!I179))="","",OFFSET('Sanitation Data'!$I$32,0,10*ROW('Sanitation Data'!I179)))</f>
        <v/>
      </c>
      <c r="DO185" s="379" t="str">
        <f ca="1">+IF(OFFSET('Hygiene Data'!$D$11,0,10*ROW('Hygiene Data'!D179))="","",OFFSET('Hygiene Data'!$D$11,0,10*ROW('Hygiene Data'!D179)))</f>
        <v/>
      </c>
      <c r="DP185" s="379" t="str">
        <f ca="1">+IF(OFFSET('Hygiene Data'!$D$12,0,10*ROW('Hygiene Data'!D179))="","",OFFSET('Hygiene Data'!$D$12,0,10*ROW('Hygiene Data'!D179)))</f>
        <v/>
      </c>
      <c r="DQ185" s="379" t="str">
        <f ca="1">+IF(OFFSET('Hygiene Data'!$D$13,0,10*ROW('Hygiene Data'!D179))="","",OFFSET('Hygiene Data'!$D$13,0,10*ROW('Hygiene Data'!D179)))</f>
        <v/>
      </c>
      <c r="DR185" s="379" t="str">
        <f ca="1">+IF(OFFSET('Hygiene Data'!$E$11,0,10*ROW('Hygiene Data'!E179))="","",OFFSET('Hygiene Data'!$E$11,0,10*ROW('Hygiene Data'!E179)))</f>
        <v/>
      </c>
      <c r="DS185" s="379" t="str">
        <f ca="1">+IF(OFFSET('Hygiene Data'!$E$12,0,10*ROW('Hygiene Data'!E179))="","",OFFSET('Hygiene Data'!$E$12,0,10*ROW('Hygiene Data'!E179)))</f>
        <v/>
      </c>
      <c r="DT185" s="379" t="str">
        <f ca="1">+IF(OFFSET('Hygiene Data'!$E$13,0,10*ROW('Hygiene Data'!E179))="","",OFFSET('Hygiene Data'!$E$13,0,10*ROW('Hygiene Data'!E179)))</f>
        <v/>
      </c>
      <c r="DU185" s="379" t="str">
        <f ca="1">+IF(OFFSET('Hygiene Data'!$F$11,0,10*ROW('Hygiene Data'!F179))="","",OFFSET('Hygiene Data'!$F$11,0,10*ROW('Hygiene Data'!F179)))</f>
        <v/>
      </c>
      <c r="DV185" s="379" t="str">
        <f ca="1">+IF(OFFSET('Hygiene Data'!$F$12,0,10*ROW('Hygiene Data'!F179))="","",OFFSET('Hygiene Data'!$F$12,0,10*ROW('Hygiene Data'!F179)))</f>
        <v/>
      </c>
      <c r="DW185" s="379" t="str">
        <f ca="1">+IF(OFFSET('Hygiene Data'!$F$13,0,10*ROW('Hygiene Data'!F179))="","",OFFSET('Hygiene Data'!$F$13,0,10*ROW('Hygiene Data'!F179)))</f>
        <v/>
      </c>
      <c r="DX185" s="379" t="str">
        <f ca="1">+IF(OFFSET('Hygiene Data'!$G$11,0,10*ROW('Hygiene Data'!G179))="","",OFFSET('Hygiene Data'!$G$11,0,10*ROW('Hygiene Data'!G179)))</f>
        <v/>
      </c>
      <c r="DY185" s="379" t="str">
        <f ca="1">+IF(OFFSET('Hygiene Data'!$G$12,0,10*ROW('Hygiene Data'!G179))="","",OFFSET('Hygiene Data'!$G$12,0,10*ROW('Hygiene Data'!G179)))</f>
        <v/>
      </c>
      <c r="DZ185" s="379" t="str">
        <f ca="1">+IF(OFFSET('Hygiene Data'!$G$13,0,10*ROW('Hygiene Data'!G179))="","",OFFSET('Hygiene Data'!$G$13,0,10*ROW('Hygiene Data'!G179)))</f>
        <v/>
      </c>
      <c r="EA185" s="379" t="str">
        <f ca="1">+IF(OFFSET('Hygiene Data'!$H$11,0,10*ROW('Hygiene Data'!H179))="","",OFFSET('Hygiene Data'!$H$11,0,10*ROW('Hygiene Data'!H179)))</f>
        <v/>
      </c>
      <c r="EB185" s="379" t="str">
        <f ca="1">+IF(OFFSET('Hygiene Data'!$H$12,0,10*ROW('Hygiene Data'!H179))="","",OFFSET('Hygiene Data'!$H$12,0,10*ROW('Hygiene Data'!H179)))</f>
        <v/>
      </c>
      <c r="EC185" s="379" t="str">
        <f ca="1">+IF(OFFSET('Hygiene Data'!$H$13,0,10*ROW('Hygiene Data'!H179))="","",OFFSET('Hygiene Data'!$H$13,0,10*ROW('Hygiene Data'!H179)))</f>
        <v/>
      </c>
      <c r="ED185" s="379" t="str">
        <f ca="1">+IF(OFFSET('Hygiene Data'!$I$11,0,10*ROW('Hygiene Data'!I179))="","",OFFSET('Hygiene Data'!$I$11,0,10*ROW('Hygiene Data'!I179)))</f>
        <v/>
      </c>
      <c r="EE185" s="379" t="str">
        <f ca="1">+IF(OFFSET('Hygiene Data'!$I$12,0,10*ROW('Hygiene Data'!I179))="","",OFFSET('Hygiene Data'!$I$12,0,10*ROW('Hygiene Data'!I179)))</f>
        <v/>
      </c>
      <c r="EF185" s="379" t="str">
        <f ca="1">+IF(OFFSET('Hygiene Data'!$I$13,0,10*ROW('Hygiene Data'!I179))="","",OFFSET('Hygiene Data'!$I$13,0,10*ROW('Hygiene Data'!I179)))</f>
        <v/>
      </c>
    </row>
    <row r="186" spans="1:136" x14ac:dyDescent="0.25">
      <c r="A186" s="488" t="str">
        <f ca="1">+IF(OFFSET('Water Data'!$B$2,0,10*ROW('Water Data'!E180))="","",OFFSET('Water Data'!$B$2,0,10*ROW('Water Data'!E180)))</f>
        <v/>
      </c>
      <c r="B186" s="48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5" t="str">
        <f t="shared" ca="1" si="2"/>
        <v/>
      </c>
      <c r="D186" s="51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9" t="str">
        <f ca="1">+IF(OFFSET('Water Data'!$D$27,0,10*ROW('Water Data'!D180))="","",OFFSET('Water Data'!$D$27,0,10*ROW('Water Data'!D180)))</f>
        <v/>
      </c>
      <c r="BT186" s="379" t="str">
        <f ca="1">+IF(OFFSET('Water Data'!$D$28,0,10*ROW('Water Data'!D180))="","",OFFSET('Water Data'!$D$28,0,10*ROW('Water Data'!D180)))</f>
        <v/>
      </c>
      <c r="BU186" s="379" t="str">
        <f ca="1">+IF(OFFSET('Water Data'!$D$29,0,10*ROW('Water Data'!D180))="","",OFFSET('Water Data'!$D$29,0,10*ROW('Water Data'!D180)))</f>
        <v/>
      </c>
      <c r="BV186" s="379" t="str">
        <f ca="1">+IF(OFFSET('Water Data'!$E$27,0,10*ROW('Water Data'!E180))="","",OFFSET('Water Data'!$E$27,0,10*ROW('Water Data'!E180)))</f>
        <v/>
      </c>
      <c r="BW186" s="379" t="str">
        <f ca="1">+IF(OFFSET('Water Data'!$E$28,0,10*ROW('Water Data'!E180))="","",OFFSET('Water Data'!$E$28,0,10*ROW('Water Data'!E180)))</f>
        <v/>
      </c>
      <c r="BX186" s="379" t="str">
        <f ca="1">+IF(OFFSET('Water Data'!$E$29,0,10*ROW('Water Data'!E180))="","",OFFSET('Water Data'!$E$29,0,10*ROW('Water Data'!E180)))</f>
        <v/>
      </c>
      <c r="BY186" s="379" t="str">
        <f ca="1">+IF(OFFSET('Water Data'!$F$27,0,10*ROW('Water Data'!F180))="","",OFFSET('Water Data'!$F$27,0,10*ROW('Water Data'!F180)))</f>
        <v/>
      </c>
      <c r="BZ186" s="379" t="str">
        <f ca="1">+IF(OFFSET('Water Data'!$F$28,0,10*ROW('Water Data'!F180))="","",OFFSET('Water Data'!$F$28,0,10*ROW('Water Data'!F180)))</f>
        <v/>
      </c>
      <c r="CA186" s="379" t="str">
        <f ca="1">+IF(OFFSET('Water Data'!$F$29,0,10*ROW('Water Data'!F180))="","",OFFSET('Water Data'!$F$29,0,10*ROW('Water Data'!F180)))</f>
        <v/>
      </c>
      <c r="CB186" s="379" t="str">
        <f ca="1">+IF(OFFSET('Water Data'!$G$27,0,10*ROW('Water Data'!G180))="","",OFFSET('Water Data'!$G$27,0,10*ROW('Water Data'!G180)))</f>
        <v/>
      </c>
      <c r="CC186" s="379" t="str">
        <f ca="1">+IF(OFFSET('Water Data'!$G$28,0,10*ROW('Water Data'!G180))="","",OFFSET('Water Data'!$G$28,0,10*ROW('Water Data'!G180)))</f>
        <v/>
      </c>
      <c r="CD186" s="379" t="str">
        <f ca="1">+IF(OFFSET('Water Data'!$G$29,0,10*ROW('Water Data'!G180))="","",OFFSET('Water Data'!$G$29,0,10*ROW('Water Data'!G180)))</f>
        <v/>
      </c>
      <c r="CE186" s="379" t="str">
        <f ca="1">+IF(OFFSET('Water Data'!$H$27,0,10*ROW('Water Data'!H180))="","",OFFSET('Water Data'!$H$27,0,10*ROW('Water Data'!H180)))</f>
        <v/>
      </c>
      <c r="CF186" s="379" t="str">
        <f ca="1">+IF(OFFSET('Water Data'!$H$28,0,10*ROW('Water Data'!H180))="","",OFFSET('Water Data'!$H$28,0,10*ROW('Water Data'!H180)))</f>
        <v/>
      </c>
      <c r="CG186" s="379" t="str">
        <f ca="1">+IF(OFFSET('Water Data'!$H$29,0,10*ROW('Water Data'!H180))="","",OFFSET('Water Data'!$H$29,0,10*ROW('Water Data'!H180)))</f>
        <v/>
      </c>
      <c r="CH186" s="379" t="str">
        <f ca="1">+IF(OFFSET('Water Data'!$I$27,0,10*ROW('Water Data'!I180))="","",OFFSET('Water Data'!$I$27,0,10*ROW('Water Data'!I180)))</f>
        <v/>
      </c>
      <c r="CI186" s="379" t="str">
        <f ca="1">+IF(OFFSET('Water Data'!$I$28,0,10*ROW('Water Data'!I180))="","",OFFSET('Water Data'!$I$28,0,10*ROW('Water Data'!I180)))</f>
        <v/>
      </c>
      <c r="CJ186" s="379" t="str">
        <f ca="1">+IF(OFFSET('Water Data'!$I$29,0,10*ROW('Water Data'!I180))="","",OFFSET('Water Data'!$I$29,0,10*ROW('Water Data'!I180)))</f>
        <v/>
      </c>
      <c r="CK186" s="379" t="str">
        <f ca="1">+IF(OFFSET('Sanitation Data'!$D$28,0,10*ROW('Sanitation Data'!D180))="","",OFFSET('Sanitation Data'!$D$28,0,10*ROW('Sanitation Data'!D180)))</f>
        <v/>
      </c>
      <c r="CL186" s="379" t="str">
        <f ca="1">+IF(OFFSET('Sanitation Data'!$D$29,0,10*ROW('Sanitation Data'!D180))="","",OFFSET('Sanitation Data'!$D$29,0,10*ROW('Sanitation Data'!D180)))</f>
        <v/>
      </c>
      <c r="CM186" s="379" t="str">
        <f ca="1">+IF(OFFSET('Sanitation Data'!$D$30,0,10*ROW('Sanitation Data'!D180))="","",OFFSET('Sanitation Data'!$D$30,0,10*ROW('Sanitation Data'!D180)))</f>
        <v/>
      </c>
      <c r="CN186" s="379" t="str">
        <f ca="1">+IF(OFFSET('Sanitation Data'!$D$31,0,10*ROW('Sanitation Data'!D180))="","",OFFSET('Sanitation Data'!$D$31,0,10*ROW('Sanitation Data'!D180)))</f>
        <v/>
      </c>
      <c r="CO186" s="379" t="str">
        <f ca="1">+IF(OFFSET('Sanitation Data'!$D$32,0,10*ROW('Sanitation Data'!D180))="","",OFFSET('Sanitation Data'!$D$32,0,10*ROW('Sanitation Data'!D180)))</f>
        <v/>
      </c>
      <c r="CP186" s="379" t="str">
        <f ca="1">+IF(OFFSET('Sanitation Data'!$E$28,0,10*ROW('Sanitation Data'!E180))="","",OFFSET('Sanitation Data'!$E$28,0,10*ROW('Sanitation Data'!E180)))</f>
        <v/>
      </c>
      <c r="CQ186" s="379" t="str">
        <f ca="1">+IF(OFFSET('Sanitation Data'!$E$29,0,10*ROW('Sanitation Data'!E180))="","",OFFSET('Sanitation Data'!$E$29,0,10*ROW('Sanitation Data'!E180)))</f>
        <v/>
      </c>
      <c r="CR186" s="379" t="str">
        <f ca="1">+IF(OFFSET('Sanitation Data'!$E$30,0,10*ROW('Sanitation Data'!E180))="","",OFFSET('Sanitation Data'!$E$30,0,10*ROW('Sanitation Data'!E180)))</f>
        <v/>
      </c>
      <c r="CS186" s="379" t="str">
        <f ca="1">+IF(OFFSET('Sanitation Data'!$E$31,0,10*ROW('Sanitation Data'!E180))="","",OFFSET('Sanitation Data'!$E$31,0,10*ROW('Sanitation Data'!E180)))</f>
        <v/>
      </c>
      <c r="CT186" s="379" t="str">
        <f ca="1">+IF(OFFSET('Sanitation Data'!$E$32,0,10*ROW('Sanitation Data'!E180))="","",OFFSET('Sanitation Data'!$E$32,0,10*ROW('Sanitation Data'!E180)))</f>
        <v/>
      </c>
      <c r="CU186" s="379" t="str">
        <f ca="1">+IF(OFFSET('Sanitation Data'!$F$28,0,10*ROW('Sanitation Data'!F180))="","",OFFSET('Sanitation Data'!$F$28,0,10*ROW('Sanitation Data'!F180)))</f>
        <v/>
      </c>
      <c r="CV186" s="379" t="str">
        <f ca="1">+IF(OFFSET('Sanitation Data'!$F$29,0,10*ROW('Sanitation Data'!F180))="","",OFFSET('Sanitation Data'!$F$29,0,10*ROW('Sanitation Data'!F180)))</f>
        <v/>
      </c>
      <c r="CW186" s="379" t="str">
        <f ca="1">+IF(OFFSET('Sanitation Data'!$F$30,0,10*ROW('Sanitation Data'!F180))="","",OFFSET('Sanitation Data'!$F$30,0,10*ROW('Sanitation Data'!F180)))</f>
        <v/>
      </c>
      <c r="CX186" s="379" t="str">
        <f ca="1">+IF(OFFSET('Sanitation Data'!$F$31,0,10*ROW('Sanitation Data'!F180))="","",OFFSET('Sanitation Data'!$F$31,0,10*ROW('Sanitation Data'!F180)))</f>
        <v/>
      </c>
      <c r="CY186" s="379" t="str">
        <f ca="1">+IF(OFFSET('Sanitation Data'!$F$32,0,10*ROW('Sanitation Data'!F180))="","",OFFSET('Sanitation Data'!$F$32,0,10*ROW('Sanitation Data'!F180)))</f>
        <v/>
      </c>
      <c r="CZ186" s="379" t="str">
        <f ca="1">+IF(OFFSET('Sanitation Data'!$G$28,0,10*ROW('Sanitation Data'!G180))="","",OFFSET('Sanitation Data'!$G$28,0,10*ROW('Sanitation Data'!G180)))</f>
        <v/>
      </c>
      <c r="DA186" s="379" t="str">
        <f ca="1">+IF(OFFSET('Sanitation Data'!$G$29,0,10*ROW('Sanitation Data'!G180))="","",OFFSET('Sanitation Data'!$G$29,0,10*ROW('Sanitation Data'!G180)))</f>
        <v/>
      </c>
      <c r="DB186" s="379" t="str">
        <f ca="1">+IF(OFFSET('Sanitation Data'!$G$30,0,10*ROW('Sanitation Data'!G180))="","",OFFSET('Sanitation Data'!$G$30,0,10*ROW('Sanitation Data'!G180)))</f>
        <v/>
      </c>
      <c r="DC186" s="379" t="str">
        <f ca="1">+IF(OFFSET('Sanitation Data'!$G$31,0,10*ROW('Sanitation Data'!G180))="","",OFFSET('Sanitation Data'!$G$31,0,10*ROW('Sanitation Data'!G180)))</f>
        <v/>
      </c>
      <c r="DD186" s="379" t="str">
        <f ca="1">+IF(OFFSET('Sanitation Data'!$G$32,0,10*ROW('Sanitation Data'!G180))="","",OFFSET('Sanitation Data'!$G$32,0,10*ROW('Sanitation Data'!G180)))</f>
        <v/>
      </c>
      <c r="DE186" s="379" t="str">
        <f ca="1">+IF(OFFSET('Sanitation Data'!$H$28,0,10*ROW('Sanitation Data'!H180))="","",OFFSET('Sanitation Data'!$H$28,0,10*ROW('Sanitation Data'!H180)))</f>
        <v/>
      </c>
      <c r="DF186" s="379" t="str">
        <f ca="1">+IF(OFFSET('Sanitation Data'!$H$29,0,10*ROW('Sanitation Data'!H180))="","",OFFSET('Sanitation Data'!$H$29,0,10*ROW('Sanitation Data'!H180)))</f>
        <v/>
      </c>
      <c r="DG186" s="379" t="str">
        <f ca="1">+IF(OFFSET('Sanitation Data'!$H$30,0,10*ROW('Sanitation Data'!H180))="","",OFFSET('Sanitation Data'!$H$30,0,10*ROW('Sanitation Data'!H180)))</f>
        <v/>
      </c>
      <c r="DH186" s="379" t="str">
        <f ca="1">+IF(OFFSET('Sanitation Data'!$H$31,0,10*ROW('Sanitation Data'!H180))="","",OFFSET('Sanitation Data'!$H$31,0,10*ROW('Sanitation Data'!H180)))</f>
        <v/>
      </c>
      <c r="DI186" s="379" t="str">
        <f ca="1">+IF(OFFSET('Sanitation Data'!$H$32,0,10*ROW('Sanitation Data'!H180))="","",OFFSET('Sanitation Data'!$H$32,0,10*ROW('Sanitation Data'!H180)))</f>
        <v/>
      </c>
      <c r="DJ186" s="379" t="str">
        <f ca="1">+IF(OFFSET('Sanitation Data'!$I$28,0,10*ROW('Sanitation Data'!I180))="","",OFFSET('Sanitation Data'!$I$28,0,10*ROW('Sanitation Data'!I180)))</f>
        <v/>
      </c>
      <c r="DK186" s="379" t="str">
        <f ca="1">+IF(OFFSET('Sanitation Data'!$I$29,0,10*ROW('Sanitation Data'!I180))="","",OFFSET('Sanitation Data'!$I$29,0,10*ROW('Sanitation Data'!I180)))</f>
        <v/>
      </c>
      <c r="DL186" s="379" t="str">
        <f ca="1">+IF(OFFSET('Sanitation Data'!$I$30,0,10*ROW('Sanitation Data'!I180))="","",OFFSET('Sanitation Data'!$I$30,0,10*ROW('Sanitation Data'!I180)))</f>
        <v/>
      </c>
      <c r="DM186" s="379" t="str">
        <f ca="1">+IF(OFFSET('Sanitation Data'!$I$31,0,10*ROW('Sanitation Data'!I180))="","",OFFSET('Sanitation Data'!$I$31,0,10*ROW('Sanitation Data'!I180)))</f>
        <v/>
      </c>
      <c r="DN186" s="379" t="str">
        <f ca="1">+IF(OFFSET('Sanitation Data'!$I$32,0,10*ROW('Sanitation Data'!I180))="","",OFFSET('Sanitation Data'!$I$32,0,10*ROW('Sanitation Data'!I180)))</f>
        <v/>
      </c>
      <c r="DO186" s="379" t="str">
        <f ca="1">+IF(OFFSET('Hygiene Data'!$D$11,0,10*ROW('Hygiene Data'!D180))="","",OFFSET('Hygiene Data'!$D$11,0,10*ROW('Hygiene Data'!D180)))</f>
        <v/>
      </c>
      <c r="DP186" s="379" t="str">
        <f ca="1">+IF(OFFSET('Hygiene Data'!$D$12,0,10*ROW('Hygiene Data'!D180))="","",OFFSET('Hygiene Data'!$D$12,0,10*ROW('Hygiene Data'!D180)))</f>
        <v/>
      </c>
      <c r="DQ186" s="379" t="str">
        <f ca="1">+IF(OFFSET('Hygiene Data'!$D$13,0,10*ROW('Hygiene Data'!D180))="","",OFFSET('Hygiene Data'!$D$13,0,10*ROW('Hygiene Data'!D180)))</f>
        <v/>
      </c>
      <c r="DR186" s="379" t="str">
        <f ca="1">+IF(OFFSET('Hygiene Data'!$E$11,0,10*ROW('Hygiene Data'!E180))="","",OFFSET('Hygiene Data'!$E$11,0,10*ROW('Hygiene Data'!E180)))</f>
        <v/>
      </c>
      <c r="DS186" s="379" t="str">
        <f ca="1">+IF(OFFSET('Hygiene Data'!$E$12,0,10*ROW('Hygiene Data'!E180))="","",OFFSET('Hygiene Data'!$E$12,0,10*ROW('Hygiene Data'!E180)))</f>
        <v/>
      </c>
      <c r="DT186" s="379" t="str">
        <f ca="1">+IF(OFFSET('Hygiene Data'!$E$13,0,10*ROW('Hygiene Data'!E180))="","",OFFSET('Hygiene Data'!$E$13,0,10*ROW('Hygiene Data'!E180)))</f>
        <v/>
      </c>
      <c r="DU186" s="379" t="str">
        <f ca="1">+IF(OFFSET('Hygiene Data'!$F$11,0,10*ROW('Hygiene Data'!F180))="","",OFFSET('Hygiene Data'!$F$11,0,10*ROW('Hygiene Data'!F180)))</f>
        <v/>
      </c>
      <c r="DV186" s="379" t="str">
        <f ca="1">+IF(OFFSET('Hygiene Data'!$F$12,0,10*ROW('Hygiene Data'!F180))="","",OFFSET('Hygiene Data'!$F$12,0,10*ROW('Hygiene Data'!F180)))</f>
        <v/>
      </c>
      <c r="DW186" s="379" t="str">
        <f ca="1">+IF(OFFSET('Hygiene Data'!$F$13,0,10*ROW('Hygiene Data'!F180))="","",OFFSET('Hygiene Data'!$F$13,0,10*ROW('Hygiene Data'!F180)))</f>
        <v/>
      </c>
      <c r="DX186" s="379" t="str">
        <f ca="1">+IF(OFFSET('Hygiene Data'!$G$11,0,10*ROW('Hygiene Data'!G180))="","",OFFSET('Hygiene Data'!$G$11,0,10*ROW('Hygiene Data'!G180)))</f>
        <v/>
      </c>
      <c r="DY186" s="379" t="str">
        <f ca="1">+IF(OFFSET('Hygiene Data'!$G$12,0,10*ROW('Hygiene Data'!G180))="","",OFFSET('Hygiene Data'!$G$12,0,10*ROW('Hygiene Data'!G180)))</f>
        <v/>
      </c>
      <c r="DZ186" s="379" t="str">
        <f ca="1">+IF(OFFSET('Hygiene Data'!$G$13,0,10*ROW('Hygiene Data'!G180))="","",OFFSET('Hygiene Data'!$G$13,0,10*ROW('Hygiene Data'!G180)))</f>
        <v/>
      </c>
      <c r="EA186" s="379" t="str">
        <f ca="1">+IF(OFFSET('Hygiene Data'!$H$11,0,10*ROW('Hygiene Data'!H180))="","",OFFSET('Hygiene Data'!$H$11,0,10*ROW('Hygiene Data'!H180)))</f>
        <v/>
      </c>
      <c r="EB186" s="379" t="str">
        <f ca="1">+IF(OFFSET('Hygiene Data'!$H$12,0,10*ROW('Hygiene Data'!H180))="","",OFFSET('Hygiene Data'!$H$12,0,10*ROW('Hygiene Data'!H180)))</f>
        <v/>
      </c>
      <c r="EC186" s="379" t="str">
        <f ca="1">+IF(OFFSET('Hygiene Data'!$H$13,0,10*ROW('Hygiene Data'!H180))="","",OFFSET('Hygiene Data'!$H$13,0,10*ROW('Hygiene Data'!H180)))</f>
        <v/>
      </c>
      <c r="ED186" s="379" t="str">
        <f ca="1">+IF(OFFSET('Hygiene Data'!$I$11,0,10*ROW('Hygiene Data'!I180))="","",OFFSET('Hygiene Data'!$I$11,0,10*ROW('Hygiene Data'!I180)))</f>
        <v/>
      </c>
      <c r="EE186" s="379" t="str">
        <f ca="1">+IF(OFFSET('Hygiene Data'!$I$12,0,10*ROW('Hygiene Data'!I180))="","",OFFSET('Hygiene Data'!$I$12,0,10*ROW('Hygiene Data'!I180)))</f>
        <v/>
      </c>
      <c r="EF186" s="379" t="str">
        <f ca="1">+IF(OFFSET('Hygiene Data'!$I$13,0,10*ROW('Hygiene Data'!I180))="","",OFFSET('Hygiene Data'!$I$13,0,10*ROW('Hygiene Data'!I180)))</f>
        <v/>
      </c>
    </row>
    <row r="187" spans="1:136" x14ac:dyDescent="0.25">
      <c r="A187" s="488" t="str">
        <f ca="1">+IF(OFFSET('Water Data'!$B$2,0,10*ROW('Water Data'!E181))="","",OFFSET('Water Data'!$B$2,0,10*ROW('Water Data'!E181)))</f>
        <v/>
      </c>
      <c r="B187" s="48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5" t="str">
        <f t="shared" ca="1" si="2"/>
        <v/>
      </c>
      <c r="D187" s="51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9" t="str">
        <f ca="1">+IF(OFFSET('Water Data'!$D$27,0,10*ROW('Water Data'!D181))="","",OFFSET('Water Data'!$D$27,0,10*ROW('Water Data'!D181)))</f>
        <v/>
      </c>
      <c r="BT187" s="379" t="str">
        <f ca="1">+IF(OFFSET('Water Data'!$D$28,0,10*ROW('Water Data'!D181))="","",OFFSET('Water Data'!$D$28,0,10*ROW('Water Data'!D181)))</f>
        <v/>
      </c>
      <c r="BU187" s="379" t="str">
        <f ca="1">+IF(OFFSET('Water Data'!$D$29,0,10*ROW('Water Data'!D181))="","",OFFSET('Water Data'!$D$29,0,10*ROW('Water Data'!D181)))</f>
        <v/>
      </c>
      <c r="BV187" s="379" t="str">
        <f ca="1">+IF(OFFSET('Water Data'!$E$27,0,10*ROW('Water Data'!E181))="","",OFFSET('Water Data'!$E$27,0,10*ROW('Water Data'!E181)))</f>
        <v/>
      </c>
      <c r="BW187" s="379" t="str">
        <f ca="1">+IF(OFFSET('Water Data'!$E$28,0,10*ROW('Water Data'!E181))="","",OFFSET('Water Data'!$E$28,0,10*ROW('Water Data'!E181)))</f>
        <v/>
      </c>
      <c r="BX187" s="379" t="str">
        <f ca="1">+IF(OFFSET('Water Data'!$E$29,0,10*ROW('Water Data'!E181))="","",OFFSET('Water Data'!$E$29,0,10*ROW('Water Data'!E181)))</f>
        <v/>
      </c>
      <c r="BY187" s="379" t="str">
        <f ca="1">+IF(OFFSET('Water Data'!$F$27,0,10*ROW('Water Data'!F181))="","",OFFSET('Water Data'!$F$27,0,10*ROW('Water Data'!F181)))</f>
        <v/>
      </c>
      <c r="BZ187" s="379" t="str">
        <f ca="1">+IF(OFFSET('Water Data'!$F$28,0,10*ROW('Water Data'!F181))="","",OFFSET('Water Data'!$F$28,0,10*ROW('Water Data'!F181)))</f>
        <v/>
      </c>
      <c r="CA187" s="379" t="str">
        <f ca="1">+IF(OFFSET('Water Data'!$F$29,0,10*ROW('Water Data'!F181))="","",OFFSET('Water Data'!$F$29,0,10*ROW('Water Data'!F181)))</f>
        <v/>
      </c>
      <c r="CB187" s="379" t="str">
        <f ca="1">+IF(OFFSET('Water Data'!$G$27,0,10*ROW('Water Data'!G181))="","",OFFSET('Water Data'!$G$27,0,10*ROW('Water Data'!G181)))</f>
        <v/>
      </c>
      <c r="CC187" s="379" t="str">
        <f ca="1">+IF(OFFSET('Water Data'!$G$28,0,10*ROW('Water Data'!G181))="","",OFFSET('Water Data'!$G$28,0,10*ROW('Water Data'!G181)))</f>
        <v/>
      </c>
      <c r="CD187" s="379" t="str">
        <f ca="1">+IF(OFFSET('Water Data'!$G$29,0,10*ROW('Water Data'!G181))="","",OFFSET('Water Data'!$G$29,0,10*ROW('Water Data'!G181)))</f>
        <v/>
      </c>
      <c r="CE187" s="379" t="str">
        <f ca="1">+IF(OFFSET('Water Data'!$H$27,0,10*ROW('Water Data'!H181))="","",OFFSET('Water Data'!$H$27,0,10*ROW('Water Data'!H181)))</f>
        <v/>
      </c>
      <c r="CF187" s="379" t="str">
        <f ca="1">+IF(OFFSET('Water Data'!$H$28,0,10*ROW('Water Data'!H181))="","",OFFSET('Water Data'!$H$28,0,10*ROW('Water Data'!H181)))</f>
        <v/>
      </c>
      <c r="CG187" s="379" t="str">
        <f ca="1">+IF(OFFSET('Water Data'!$H$29,0,10*ROW('Water Data'!H181))="","",OFFSET('Water Data'!$H$29,0,10*ROW('Water Data'!H181)))</f>
        <v/>
      </c>
      <c r="CH187" s="379" t="str">
        <f ca="1">+IF(OFFSET('Water Data'!$I$27,0,10*ROW('Water Data'!I181))="","",OFFSET('Water Data'!$I$27,0,10*ROW('Water Data'!I181)))</f>
        <v/>
      </c>
      <c r="CI187" s="379" t="str">
        <f ca="1">+IF(OFFSET('Water Data'!$I$28,0,10*ROW('Water Data'!I181))="","",OFFSET('Water Data'!$I$28,0,10*ROW('Water Data'!I181)))</f>
        <v/>
      </c>
      <c r="CJ187" s="379" t="str">
        <f ca="1">+IF(OFFSET('Water Data'!$I$29,0,10*ROW('Water Data'!I181))="","",OFFSET('Water Data'!$I$29,0,10*ROW('Water Data'!I181)))</f>
        <v/>
      </c>
      <c r="CK187" s="379" t="str">
        <f ca="1">+IF(OFFSET('Sanitation Data'!$D$28,0,10*ROW('Sanitation Data'!D181))="","",OFFSET('Sanitation Data'!$D$28,0,10*ROW('Sanitation Data'!D181)))</f>
        <v/>
      </c>
      <c r="CL187" s="379" t="str">
        <f ca="1">+IF(OFFSET('Sanitation Data'!$D$29,0,10*ROW('Sanitation Data'!D181))="","",OFFSET('Sanitation Data'!$D$29,0,10*ROW('Sanitation Data'!D181)))</f>
        <v/>
      </c>
      <c r="CM187" s="379" t="str">
        <f ca="1">+IF(OFFSET('Sanitation Data'!$D$30,0,10*ROW('Sanitation Data'!D181))="","",OFFSET('Sanitation Data'!$D$30,0,10*ROW('Sanitation Data'!D181)))</f>
        <v/>
      </c>
      <c r="CN187" s="379" t="str">
        <f ca="1">+IF(OFFSET('Sanitation Data'!$D$31,0,10*ROW('Sanitation Data'!D181))="","",OFFSET('Sanitation Data'!$D$31,0,10*ROW('Sanitation Data'!D181)))</f>
        <v/>
      </c>
      <c r="CO187" s="379" t="str">
        <f ca="1">+IF(OFFSET('Sanitation Data'!$D$32,0,10*ROW('Sanitation Data'!D181))="","",OFFSET('Sanitation Data'!$D$32,0,10*ROW('Sanitation Data'!D181)))</f>
        <v/>
      </c>
      <c r="CP187" s="379" t="str">
        <f ca="1">+IF(OFFSET('Sanitation Data'!$E$28,0,10*ROW('Sanitation Data'!E181))="","",OFFSET('Sanitation Data'!$E$28,0,10*ROW('Sanitation Data'!E181)))</f>
        <v/>
      </c>
      <c r="CQ187" s="379" t="str">
        <f ca="1">+IF(OFFSET('Sanitation Data'!$E$29,0,10*ROW('Sanitation Data'!E181))="","",OFFSET('Sanitation Data'!$E$29,0,10*ROW('Sanitation Data'!E181)))</f>
        <v/>
      </c>
      <c r="CR187" s="379" t="str">
        <f ca="1">+IF(OFFSET('Sanitation Data'!$E$30,0,10*ROW('Sanitation Data'!E181))="","",OFFSET('Sanitation Data'!$E$30,0,10*ROW('Sanitation Data'!E181)))</f>
        <v/>
      </c>
      <c r="CS187" s="379" t="str">
        <f ca="1">+IF(OFFSET('Sanitation Data'!$E$31,0,10*ROW('Sanitation Data'!E181))="","",OFFSET('Sanitation Data'!$E$31,0,10*ROW('Sanitation Data'!E181)))</f>
        <v/>
      </c>
      <c r="CT187" s="379" t="str">
        <f ca="1">+IF(OFFSET('Sanitation Data'!$E$32,0,10*ROW('Sanitation Data'!E181))="","",OFFSET('Sanitation Data'!$E$32,0,10*ROW('Sanitation Data'!E181)))</f>
        <v/>
      </c>
      <c r="CU187" s="379" t="str">
        <f ca="1">+IF(OFFSET('Sanitation Data'!$F$28,0,10*ROW('Sanitation Data'!F181))="","",OFFSET('Sanitation Data'!$F$28,0,10*ROW('Sanitation Data'!F181)))</f>
        <v/>
      </c>
      <c r="CV187" s="379" t="str">
        <f ca="1">+IF(OFFSET('Sanitation Data'!$F$29,0,10*ROW('Sanitation Data'!F181))="","",OFFSET('Sanitation Data'!$F$29,0,10*ROW('Sanitation Data'!F181)))</f>
        <v/>
      </c>
      <c r="CW187" s="379" t="str">
        <f ca="1">+IF(OFFSET('Sanitation Data'!$F$30,0,10*ROW('Sanitation Data'!F181))="","",OFFSET('Sanitation Data'!$F$30,0,10*ROW('Sanitation Data'!F181)))</f>
        <v/>
      </c>
      <c r="CX187" s="379" t="str">
        <f ca="1">+IF(OFFSET('Sanitation Data'!$F$31,0,10*ROW('Sanitation Data'!F181))="","",OFFSET('Sanitation Data'!$F$31,0,10*ROW('Sanitation Data'!F181)))</f>
        <v/>
      </c>
      <c r="CY187" s="379" t="str">
        <f ca="1">+IF(OFFSET('Sanitation Data'!$F$32,0,10*ROW('Sanitation Data'!F181))="","",OFFSET('Sanitation Data'!$F$32,0,10*ROW('Sanitation Data'!F181)))</f>
        <v/>
      </c>
      <c r="CZ187" s="379" t="str">
        <f ca="1">+IF(OFFSET('Sanitation Data'!$G$28,0,10*ROW('Sanitation Data'!G181))="","",OFFSET('Sanitation Data'!$G$28,0,10*ROW('Sanitation Data'!G181)))</f>
        <v/>
      </c>
      <c r="DA187" s="379" t="str">
        <f ca="1">+IF(OFFSET('Sanitation Data'!$G$29,0,10*ROW('Sanitation Data'!G181))="","",OFFSET('Sanitation Data'!$G$29,0,10*ROW('Sanitation Data'!G181)))</f>
        <v/>
      </c>
      <c r="DB187" s="379" t="str">
        <f ca="1">+IF(OFFSET('Sanitation Data'!$G$30,0,10*ROW('Sanitation Data'!G181))="","",OFFSET('Sanitation Data'!$G$30,0,10*ROW('Sanitation Data'!G181)))</f>
        <v/>
      </c>
      <c r="DC187" s="379" t="str">
        <f ca="1">+IF(OFFSET('Sanitation Data'!$G$31,0,10*ROW('Sanitation Data'!G181))="","",OFFSET('Sanitation Data'!$G$31,0,10*ROW('Sanitation Data'!G181)))</f>
        <v/>
      </c>
      <c r="DD187" s="379" t="str">
        <f ca="1">+IF(OFFSET('Sanitation Data'!$G$32,0,10*ROW('Sanitation Data'!G181))="","",OFFSET('Sanitation Data'!$G$32,0,10*ROW('Sanitation Data'!G181)))</f>
        <v/>
      </c>
      <c r="DE187" s="379" t="str">
        <f ca="1">+IF(OFFSET('Sanitation Data'!$H$28,0,10*ROW('Sanitation Data'!H181))="","",OFFSET('Sanitation Data'!$H$28,0,10*ROW('Sanitation Data'!H181)))</f>
        <v/>
      </c>
      <c r="DF187" s="379" t="str">
        <f ca="1">+IF(OFFSET('Sanitation Data'!$H$29,0,10*ROW('Sanitation Data'!H181))="","",OFFSET('Sanitation Data'!$H$29,0,10*ROW('Sanitation Data'!H181)))</f>
        <v/>
      </c>
      <c r="DG187" s="379" t="str">
        <f ca="1">+IF(OFFSET('Sanitation Data'!$H$30,0,10*ROW('Sanitation Data'!H181))="","",OFFSET('Sanitation Data'!$H$30,0,10*ROW('Sanitation Data'!H181)))</f>
        <v/>
      </c>
      <c r="DH187" s="379" t="str">
        <f ca="1">+IF(OFFSET('Sanitation Data'!$H$31,0,10*ROW('Sanitation Data'!H181))="","",OFFSET('Sanitation Data'!$H$31,0,10*ROW('Sanitation Data'!H181)))</f>
        <v/>
      </c>
      <c r="DI187" s="379" t="str">
        <f ca="1">+IF(OFFSET('Sanitation Data'!$H$32,0,10*ROW('Sanitation Data'!H181))="","",OFFSET('Sanitation Data'!$H$32,0,10*ROW('Sanitation Data'!H181)))</f>
        <v/>
      </c>
      <c r="DJ187" s="379" t="str">
        <f ca="1">+IF(OFFSET('Sanitation Data'!$I$28,0,10*ROW('Sanitation Data'!I181))="","",OFFSET('Sanitation Data'!$I$28,0,10*ROW('Sanitation Data'!I181)))</f>
        <v/>
      </c>
      <c r="DK187" s="379" t="str">
        <f ca="1">+IF(OFFSET('Sanitation Data'!$I$29,0,10*ROW('Sanitation Data'!I181))="","",OFFSET('Sanitation Data'!$I$29,0,10*ROW('Sanitation Data'!I181)))</f>
        <v/>
      </c>
      <c r="DL187" s="379" t="str">
        <f ca="1">+IF(OFFSET('Sanitation Data'!$I$30,0,10*ROW('Sanitation Data'!I181))="","",OFFSET('Sanitation Data'!$I$30,0,10*ROW('Sanitation Data'!I181)))</f>
        <v/>
      </c>
      <c r="DM187" s="379" t="str">
        <f ca="1">+IF(OFFSET('Sanitation Data'!$I$31,0,10*ROW('Sanitation Data'!I181))="","",OFFSET('Sanitation Data'!$I$31,0,10*ROW('Sanitation Data'!I181)))</f>
        <v/>
      </c>
      <c r="DN187" s="379" t="str">
        <f ca="1">+IF(OFFSET('Sanitation Data'!$I$32,0,10*ROW('Sanitation Data'!I181))="","",OFFSET('Sanitation Data'!$I$32,0,10*ROW('Sanitation Data'!I181)))</f>
        <v/>
      </c>
      <c r="DO187" s="379" t="str">
        <f ca="1">+IF(OFFSET('Hygiene Data'!$D$11,0,10*ROW('Hygiene Data'!D181))="","",OFFSET('Hygiene Data'!$D$11,0,10*ROW('Hygiene Data'!D181)))</f>
        <v/>
      </c>
      <c r="DP187" s="379" t="str">
        <f ca="1">+IF(OFFSET('Hygiene Data'!$D$12,0,10*ROW('Hygiene Data'!D181))="","",OFFSET('Hygiene Data'!$D$12,0,10*ROW('Hygiene Data'!D181)))</f>
        <v/>
      </c>
      <c r="DQ187" s="379" t="str">
        <f ca="1">+IF(OFFSET('Hygiene Data'!$D$13,0,10*ROW('Hygiene Data'!D181))="","",OFFSET('Hygiene Data'!$D$13,0,10*ROW('Hygiene Data'!D181)))</f>
        <v/>
      </c>
      <c r="DR187" s="379" t="str">
        <f ca="1">+IF(OFFSET('Hygiene Data'!$E$11,0,10*ROW('Hygiene Data'!E181))="","",OFFSET('Hygiene Data'!$E$11,0,10*ROW('Hygiene Data'!E181)))</f>
        <v/>
      </c>
      <c r="DS187" s="379" t="str">
        <f ca="1">+IF(OFFSET('Hygiene Data'!$E$12,0,10*ROW('Hygiene Data'!E181))="","",OFFSET('Hygiene Data'!$E$12,0,10*ROW('Hygiene Data'!E181)))</f>
        <v/>
      </c>
      <c r="DT187" s="379" t="str">
        <f ca="1">+IF(OFFSET('Hygiene Data'!$E$13,0,10*ROW('Hygiene Data'!E181))="","",OFFSET('Hygiene Data'!$E$13,0,10*ROW('Hygiene Data'!E181)))</f>
        <v/>
      </c>
      <c r="DU187" s="379" t="str">
        <f ca="1">+IF(OFFSET('Hygiene Data'!$F$11,0,10*ROW('Hygiene Data'!F181))="","",OFFSET('Hygiene Data'!$F$11,0,10*ROW('Hygiene Data'!F181)))</f>
        <v/>
      </c>
      <c r="DV187" s="379" t="str">
        <f ca="1">+IF(OFFSET('Hygiene Data'!$F$12,0,10*ROW('Hygiene Data'!F181))="","",OFFSET('Hygiene Data'!$F$12,0,10*ROW('Hygiene Data'!F181)))</f>
        <v/>
      </c>
      <c r="DW187" s="379" t="str">
        <f ca="1">+IF(OFFSET('Hygiene Data'!$F$13,0,10*ROW('Hygiene Data'!F181))="","",OFFSET('Hygiene Data'!$F$13,0,10*ROW('Hygiene Data'!F181)))</f>
        <v/>
      </c>
      <c r="DX187" s="379" t="str">
        <f ca="1">+IF(OFFSET('Hygiene Data'!$G$11,0,10*ROW('Hygiene Data'!G181))="","",OFFSET('Hygiene Data'!$G$11,0,10*ROW('Hygiene Data'!G181)))</f>
        <v/>
      </c>
      <c r="DY187" s="379" t="str">
        <f ca="1">+IF(OFFSET('Hygiene Data'!$G$12,0,10*ROW('Hygiene Data'!G181))="","",OFFSET('Hygiene Data'!$G$12,0,10*ROW('Hygiene Data'!G181)))</f>
        <v/>
      </c>
      <c r="DZ187" s="379" t="str">
        <f ca="1">+IF(OFFSET('Hygiene Data'!$G$13,0,10*ROW('Hygiene Data'!G181))="","",OFFSET('Hygiene Data'!$G$13,0,10*ROW('Hygiene Data'!G181)))</f>
        <v/>
      </c>
      <c r="EA187" s="379" t="str">
        <f ca="1">+IF(OFFSET('Hygiene Data'!$H$11,0,10*ROW('Hygiene Data'!H181))="","",OFFSET('Hygiene Data'!$H$11,0,10*ROW('Hygiene Data'!H181)))</f>
        <v/>
      </c>
      <c r="EB187" s="379" t="str">
        <f ca="1">+IF(OFFSET('Hygiene Data'!$H$12,0,10*ROW('Hygiene Data'!H181))="","",OFFSET('Hygiene Data'!$H$12,0,10*ROW('Hygiene Data'!H181)))</f>
        <v/>
      </c>
      <c r="EC187" s="379" t="str">
        <f ca="1">+IF(OFFSET('Hygiene Data'!$H$13,0,10*ROW('Hygiene Data'!H181))="","",OFFSET('Hygiene Data'!$H$13,0,10*ROW('Hygiene Data'!H181)))</f>
        <v/>
      </c>
      <c r="ED187" s="379" t="str">
        <f ca="1">+IF(OFFSET('Hygiene Data'!$I$11,0,10*ROW('Hygiene Data'!I181))="","",OFFSET('Hygiene Data'!$I$11,0,10*ROW('Hygiene Data'!I181)))</f>
        <v/>
      </c>
      <c r="EE187" s="379" t="str">
        <f ca="1">+IF(OFFSET('Hygiene Data'!$I$12,0,10*ROW('Hygiene Data'!I181))="","",OFFSET('Hygiene Data'!$I$12,0,10*ROW('Hygiene Data'!I181)))</f>
        <v/>
      </c>
      <c r="EF187" s="379" t="str">
        <f ca="1">+IF(OFFSET('Hygiene Data'!$I$13,0,10*ROW('Hygiene Data'!I181))="","",OFFSET('Hygiene Data'!$I$13,0,10*ROW('Hygiene Data'!I181)))</f>
        <v/>
      </c>
    </row>
    <row r="188" spans="1:136" x14ac:dyDescent="0.25">
      <c r="A188" s="488" t="str">
        <f ca="1">+IF(OFFSET('Water Data'!$B$2,0,10*ROW('Water Data'!E182))="","",OFFSET('Water Data'!$B$2,0,10*ROW('Water Data'!E182)))</f>
        <v/>
      </c>
      <c r="B188" s="48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5" t="str">
        <f t="shared" ca="1" si="2"/>
        <v/>
      </c>
      <c r="D188" s="51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9" t="str">
        <f ca="1">+IF(OFFSET('Water Data'!$D$27,0,10*ROW('Water Data'!D182))="","",OFFSET('Water Data'!$D$27,0,10*ROW('Water Data'!D182)))</f>
        <v/>
      </c>
      <c r="BT188" s="379" t="str">
        <f ca="1">+IF(OFFSET('Water Data'!$D$28,0,10*ROW('Water Data'!D182))="","",OFFSET('Water Data'!$D$28,0,10*ROW('Water Data'!D182)))</f>
        <v/>
      </c>
      <c r="BU188" s="379" t="str">
        <f ca="1">+IF(OFFSET('Water Data'!$D$29,0,10*ROW('Water Data'!D182))="","",OFFSET('Water Data'!$D$29,0,10*ROW('Water Data'!D182)))</f>
        <v/>
      </c>
      <c r="BV188" s="379" t="str">
        <f ca="1">+IF(OFFSET('Water Data'!$E$27,0,10*ROW('Water Data'!E182))="","",OFFSET('Water Data'!$E$27,0,10*ROW('Water Data'!E182)))</f>
        <v/>
      </c>
      <c r="BW188" s="379" t="str">
        <f ca="1">+IF(OFFSET('Water Data'!$E$28,0,10*ROW('Water Data'!E182))="","",OFFSET('Water Data'!$E$28,0,10*ROW('Water Data'!E182)))</f>
        <v/>
      </c>
      <c r="BX188" s="379" t="str">
        <f ca="1">+IF(OFFSET('Water Data'!$E$29,0,10*ROW('Water Data'!E182))="","",OFFSET('Water Data'!$E$29,0,10*ROW('Water Data'!E182)))</f>
        <v/>
      </c>
      <c r="BY188" s="379" t="str">
        <f ca="1">+IF(OFFSET('Water Data'!$F$27,0,10*ROW('Water Data'!F182))="","",OFFSET('Water Data'!$F$27,0,10*ROW('Water Data'!F182)))</f>
        <v/>
      </c>
      <c r="BZ188" s="379" t="str">
        <f ca="1">+IF(OFFSET('Water Data'!$F$28,0,10*ROW('Water Data'!F182))="","",OFFSET('Water Data'!$F$28,0,10*ROW('Water Data'!F182)))</f>
        <v/>
      </c>
      <c r="CA188" s="379" t="str">
        <f ca="1">+IF(OFFSET('Water Data'!$F$29,0,10*ROW('Water Data'!F182))="","",OFFSET('Water Data'!$F$29,0,10*ROW('Water Data'!F182)))</f>
        <v/>
      </c>
      <c r="CB188" s="379" t="str">
        <f ca="1">+IF(OFFSET('Water Data'!$G$27,0,10*ROW('Water Data'!G182))="","",OFFSET('Water Data'!$G$27,0,10*ROW('Water Data'!G182)))</f>
        <v/>
      </c>
      <c r="CC188" s="379" t="str">
        <f ca="1">+IF(OFFSET('Water Data'!$G$28,0,10*ROW('Water Data'!G182))="","",OFFSET('Water Data'!$G$28,0,10*ROW('Water Data'!G182)))</f>
        <v/>
      </c>
      <c r="CD188" s="379" t="str">
        <f ca="1">+IF(OFFSET('Water Data'!$G$29,0,10*ROW('Water Data'!G182))="","",OFFSET('Water Data'!$G$29,0,10*ROW('Water Data'!G182)))</f>
        <v/>
      </c>
      <c r="CE188" s="379" t="str">
        <f ca="1">+IF(OFFSET('Water Data'!$H$27,0,10*ROW('Water Data'!H182))="","",OFFSET('Water Data'!$H$27,0,10*ROW('Water Data'!H182)))</f>
        <v/>
      </c>
      <c r="CF188" s="379" t="str">
        <f ca="1">+IF(OFFSET('Water Data'!$H$28,0,10*ROW('Water Data'!H182))="","",OFFSET('Water Data'!$H$28,0,10*ROW('Water Data'!H182)))</f>
        <v/>
      </c>
      <c r="CG188" s="379" t="str">
        <f ca="1">+IF(OFFSET('Water Data'!$H$29,0,10*ROW('Water Data'!H182))="","",OFFSET('Water Data'!$H$29,0,10*ROW('Water Data'!H182)))</f>
        <v/>
      </c>
      <c r="CH188" s="379" t="str">
        <f ca="1">+IF(OFFSET('Water Data'!$I$27,0,10*ROW('Water Data'!I182))="","",OFFSET('Water Data'!$I$27,0,10*ROW('Water Data'!I182)))</f>
        <v/>
      </c>
      <c r="CI188" s="379" t="str">
        <f ca="1">+IF(OFFSET('Water Data'!$I$28,0,10*ROW('Water Data'!I182))="","",OFFSET('Water Data'!$I$28,0,10*ROW('Water Data'!I182)))</f>
        <v/>
      </c>
      <c r="CJ188" s="379" t="str">
        <f ca="1">+IF(OFFSET('Water Data'!$I$29,0,10*ROW('Water Data'!I182))="","",OFFSET('Water Data'!$I$29,0,10*ROW('Water Data'!I182)))</f>
        <v/>
      </c>
      <c r="CK188" s="379" t="str">
        <f ca="1">+IF(OFFSET('Sanitation Data'!$D$28,0,10*ROW('Sanitation Data'!D182))="","",OFFSET('Sanitation Data'!$D$28,0,10*ROW('Sanitation Data'!D182)))</f>
        <v/>
      </c>
      <c r="CL188" s="379" t="str">
        <f ca="1">+IF(OFFSET('Sanitation Data'!$D$29,0,10*ROW('Sanitation Data'!D182))="","",OFFSET('Sanitation Data'!$D$29,0,10*ROW('Sanitation Data'!D182)))</f>
        <v/>
      </c>
      <c r="CM188" s="379" t="str">
        <f ca="1">+IF(OFFSET('Sanitation Data'!$D$30,0,10*ROW('Sanitation Data'!D182))="","",OFFSET('Sanitation Data'!$D$30,0,10*ROW('Sanitation Data'!D182)))</f>
        <v/>
      </c>
      <c r="CN188" s="379" t="str">
        <f ca="1">+IF(OFFSET('Sanitation Data'!$D$31,0,10*ROW('Sanitation Data'!D182))="","",OFFSET('Sanitation Data'!$D$31,0,10*ROW('Sanitation Data'!D182)))</f>
        <v/>
      </c>
      <c r="CO188" s="379" t="str">
        <f ca="1">+IF(OFFSET('Sanitation Data'!$D$32,0,10*ROW('Sanitation Data'!D182))="","",OFFSET('Sanitation Data'!$D$32,0,10*ROW('Sanitation Data'!D182)))</f>
        <v/>
      </c>
      <c r="CP188" s="379" t="str">
        <f ca="1">+IF(OFFSET('Sanitation Data'!$E$28,0,10*ROW('Sanitation Data'!E182))="","",OFFSET('Sanitation Data'!$E$28,0,10*ROW('Sanitation Data'!E182)))</f>
        <v/>
      </c>
      <c r="CQ188" s="379" t="str">
        <f ca="1">+IF(OFFSET('Sanitation Data'!$E$29,0,10*ROW('Sanitation Data'!E182))="","",OFFSET('Sanitation Data'!$E$29,0,10*ROW('Sanitation Data'!E182)))</f>
        <v/>
      </c>
      <c r="CR188" s="379" t="str">
        <f ca="1">+IF(OFFSET('Sanitation Data'!$E$30,0,10*ROW('Sanitation Data'!E182))="","",OFFSET('Sanitation Data'!$E$30,0,10*ROW('Sanitation Data'!E182)))</f>
        <v/>
      </c>
      <c r="CS188" s="379" t="str">
        <f ca="1">+IF(OFFSET('Sanitation Data'!$E$31,0,10*ROW('Sanitation Data'!E182))="","",OFFSET('Sanitation Data'!$E$31,0,10*ROW('Sanitation Data'!E182)))</f>
        <v/>
      </c>
      <c r="CT188" s="379" t="str">
        <f ca="1">+IF(OFFSET('Sanitation Data'!$E$32,0,10*ROW('Sanitation Data'!E182))="","",OFFSET('Sanitation Data'!$E$32,0,10*ROW('Sanitation Data'!E182)))</f>
        <v/>
      </c>
      <c r="CU188" s="379" t="str">
        <f ca="1">+IF(OFFSET('Sanitation Data'!$F$28,0,10*ROW('Sanitation Data'!F182))="","",OFFSET('Sanitation Data'!$F$28,0,10*ROW('Sanitation Data'!F182)))</f>
        <v/>
      </c>
      <c r="CV188" s="379" t="str">
        <f ca="1">+IF(OFFSET('Sanitation Data'!$F$29,0,10*ROW('Sanitation Data'!F182))="","",OFFSET('Sanitation Data'!$F$29,0,10*ROW('Sanitation Data'!F182)))</f>
        <v/>
      </c>
      <c r="CW188" s="379" t="str">
        <f ca="1">+IF(OFFSET('Sanitation Data'!$F$30,0,10*ROW('Sanitation Data'!F182))="","",OFFSET('Sanitation Data'!$F$30,0,10*ROW('Sanitation Data'!F182)))</f>
        <v/>
      </c>
      <c r="CX188" s="379" t="str">
        <f ca="1">+IF(OFFSET('Sanitation Data'!$F$31,0,10*ROW('Sanitation Data'!F182))="","",OFFSET('Sanitation Data'!$F$31,0,10*ROW('Sanitation Data'!F182)))</f>
        <v/>
      </c>
      <c r="CY188" s="379" t="str">
        <f ca="1">+IF(OFFSET('Sanitation Data'!$F$32,0,10*ROW('Sanitation Data'!F182))="","",OFFSET('Sanitation Data'!$F$32,0,10*ROW('Sanitation Data'!F182)))</f>
        <v/>
      </c>
      <c r="CZ188" s="379" t="str">
        <f ca="1">+IF(OFFSET('Sanitation Data'!$G$28,0,10*ROW('Sanitation Data'!G182))="","",OFFSET('Sanitation Data'!$G$28,0,10*ROW('Sanitation Data'!G182)))</f>
        <v/>
      </c>
      <c r="DA188" s="379" t="str">
        <f ca="1">+IF(OFFSET('Sanitation Data'!$G$29,0,10*ROW('Sanitation Data'!G182))="","",OFFSET('Sanitation Data'!$G$29,0,10*ROW('Sanitation Data'!G182)))</f>
        <v/>
      </c>
      <c r="DB188" s="379" t="str">
        <f ca="1">+IF(OFFSET('Sanitation Data'!$G$30,0,10*ROW('Sanitation Data'!G182))="","",OFFSET('Sanitation Data'!$G$30,0,10*ROW('Sanitation Data'!G182)))</f>
        <v/>
      </c>
      <c r="DC188" s="379" t="str">
        <f ca="1">+IF(OFFSET('Sanitation Data'!$G$31,0,10*ROW('Sanitation Data'!G182))="","",OFFSET('Sanitation Data'!$G$31,0,10*ROW('Sanitation Data'!G182)))</f>
        <v/>
      </c>
      <c r="DD188" s="379" t="str">
        <f ca="1">+IF(OFFSET('Sanitation Data'!$G$32,0,10*ROW('Sanitation Data'!G182))="","",OFFSET('Sanitation Data'!$G$32,0,10*ROW('Sanitation Data'!G182)))</f>
        <v/>
      </c>
      <c r="DE188" s="379" t="str">
        <f ca="1">+IF(OFFSET('Sanitation Data'!$H$28,0,10*ROW('Sanitation Data'!H182))="","",OFFSET('Sanitation Data'!$H$28,0,10*ROW('Sanitation Data'!H182)))</f>
        <v/>
      </c>
      <c r="DF188" s="379" t="str">
        <f ca="1">+IF(OFFSET('Sanitation Data'!$H$29,0,10*ROW('Sanitation Data'!H182))="","",OFFSET('Sanitation Data'!$H$29,0,10*ROW('Sanitation Data'!H182)))</f>
        <v/>
      </c>
      <c r="DG188" s="379" t="str">
        <f ca="1">+IF(OFFSET('Sanitation Data'!$H$30,0,10*ROW('Sanitation Data'!H182))="","",OFFSET('Sanitation Data'!$H$30,0,10*ROW('Sanitation Data'!H182)))</f>
        <v/>
      </c>
      <c r="DH188" s="379" t="str">
        <f ca="1">+IF(OFFSET('Sanitation Data'!$H$31,0,10*ROW('Sanitation Data'!H182))="","",OFFSET('Sanitation Data'!$H$31,0,10*ROW('Sanitation Data'!H182)))</f>
        <v/>
      </c>
      <c r="DI188" s="379" t="str">
        <f ca="1">+IF(OFFSET('Sanitation Data'!$H$32,0,10*ROW('Sanitation Data'!H182))="","",OFFSET('Sanitation Data'!$H$32,0,10*ROW('Sanitation Data'!H182)))</f>
        <v/>
      </c>
      <c r="DJ188" s="379" t="str">
        <f ca="1">+IF(OFFSET('Sanitation Data'!$I$28,0,10*ROW('Sanitation Data'!I182))="","",OFFSET('Sanitation Data'!$I$28,0,10*ROW('Sanitation Data'!I182)))</f>
        <v/>
      </c>
      <c r="DK188" s="379" t="str">
        <f ca="1">+IF(OFFSET('Sanitation Data'!$I$29,0,10*ROW('Sanitation Data'!I182))="","",OFFSET('Sanitation Data'!$I$29,0,10*ROW('Sanitation Data'!I182)))</f>
        <v/>
      </c>
      <c r="DL188" s="379" t="str">
        <f ca="1">+IF(OFFSET('Sanitation Data'!$I$30,0,10*ROW('Sanitation Data'!I182))="","",OFFSET('Sanitation Data'!$I$30,0,10*ROW('Sanitation Data'!I182)))</f>
        <v/>
      </c>
      <c r="DM188" s="379" t="str">
        <f ca="1">+IF(OFFSET('Sanitation Data'!$I$31,0,10*ROW('Sanitation Data'!I182))="","",OFFSET('Sanitation Data'!$I$31,0,10*ROW('Sanitation Data'!I182)))</f>
        <v/>
      </c>
      <c r="DN188" s="379" t="str">
        <f ca="1">+IF(OFFSET('Sanitation Data'!$I$32,0,10*ROW('Sanitation Data'!I182))="","",OFFSET('Sanitation Data'!$I$32,0,10*ROW('Sanitation Data'!I182)))</f>
        <v/>
      </c>
      <c r="DO188" s="379" t="str">
        <f ca="1">+IF(OFFSET('Hygiene Data'!$D$11,0,10*ROW('Hygiene Data'!D182))="","",OFFSET('Hygiene Data'!$D$11,0,10*ROW('Hygiene Data'!D182)))</f>
        <v/>
      </c>
      <c r="DP188" s="379" t="str">
        <f ca="1">+IF(OFFSET('Hygiene Data'!$D$12,0,10*ROW('Hygiene Data'!D182))="","",OFFSET('Hygiene Data'!$D$12,0,10*ROW('Hygiene Data'!D182)))</f>
        <v/>
      </c>
      <c r="DQ188" s="379" t="str">
        <f ca="1">+IF(OFFSET('Hygiene Data'!$D$13,0,10*ROW('Hygiene Data'!D182))="","",OFFSET('Hygiene Data'!$D$13,0,10*ROW('Hygiene Data'!D182)))</f>
        <v/>
      </c>
      <c r="DR188" s="379" t="str">
        <f ca="1">+IF(OFFSET('Hygiene Data'!$E$11,0,10*ROW('Hygiene Data'!E182))="","",OFFSET('Hygiene Data'!$E$11,0,10*ROW('Hygiene Data'!E182)))</f>
        <v/>
      </c>
      <c r="DS188" s="379" t="str">
        <f ca="1">+IF(OFFSET('Hygiene Data'!$E$12,0,10*ROW('Hygiene Data'!E182))="","",OFFSET('Hygiene Data'!$E$12,0,10*ROW('Hygiene Data'!E182)))</f>
        <v/>
      </c>
      <c r="DT188" s="379" t="str">
        <f ca="1">+IF(OFFSET('Hygiene Data'!$E$13,0,10*ROW('Hygiene Data'!E182))="","",OFFSET('Hygiene Data'!$E$13,0,10*ROW('Hygiene Data'!E182)))</f>
        <v/>
      </c>
      <c r="DU188" s="379" t="str">
        <f ca="1">+IF(OFFSET('Hygiene Data'!$F$11,0,10*ROW('Hygiene Data'!F182))="","",OFFSET('Hygiene Data'!$F$11,0,10*ROW('Hygiene Data'!F182)))</f>
        <v/>
      </c>
      <c r="DV188" s="379" t="str">
        <f ca="1">+IF(OFFSET('Hygiene Data'!$F$12,0,10*ROW('Hygiene Data'!F182))="","",OFFSET('Hygiene Data'!$F$12,0,10*ROW('Hygiene Data'!F182)))</f>
        <v/>
      </c>
      <c r="DW188" s="379" t="str">
        <f ca="1">+IF(OFFSET('Hygiene Data'!$F$13,0,10*ROW('Hygiene Data'!F182))="","",OFFSET('Hygiene Data'!$F$13,0,10*ROW('Hygiene Data'!F182)))</f>
        <v/>
      </c>
      <c r="DX188" s="379" t="str">
        <f ca="1">+IF(OFFSET('Hygiene Data'!$G$11,0,10*ROW('Hygiene Data'!G182))="","",OFFSET('Hygiene Data'!$G$11,0,10*ROW('Hygiene Data'!G182)))</f>
        <v/>
      </c>
      <c r="DY188" s="379" t="str">
        <f ca="1">+IF(OFFSET('Hygiene Data'!$G$12,0,10*ROW('Hygiene Data'!G182))="","",OFFSET('Hygiene Data'!$G$12,0,10*ROW('Hygiene Data'!G182)))</f>
        <v/>
      </c>
      <c r="DZ188" s="379" t="str">
        <f ca="1">+IF(OFFSET('Hygiene Data'!$G$13,0,10*ROW('Hygiene Data'!G182))="","",OFFSET('Hygiene Data'!$G$13,0,10*ROW('Hygiene Data'!G182)))</f>
        <v/>
      </c>
      <c r="EA188" s="379" t="str">
        <f ca="1">+IF(OFFSET('Hygiene Data'!$H$11,0,10*ROW('Hygiene Data'!H182))="","",OFFSET('Hygiene Data'!$H$11,0,10*ROW('Hygiene Data'!H182)))</f>
        <v/>
      </c>
      <c r="EB188" s="379" t="str">
        <f ca="1">+IF(OFFSET('Hygiene Data'!$H$12,0,10*ROW('Hygiene Data'!H182))="","",OFFSET('Hygiene Data'!$H$12,0,10*ROW('Hygiene Data'!H182)))</f>
        <v/>
      </c>
      <c r="EC188" s="379" t="str">
        <f ca="1">+IF(OFFSET('Hygiene Data'!$H$13,0,10*ROW('Hygiene Data'!H182))="","",OFFSET('Hygiene Data'!$H$13,0,10*ROW('Hygiene Data'!H182)))</f>
        <v/>
      </c>
      <c r="ED188" s="379" t="str">
        <f ca="1">+IF(OFFSET('Hygiene Data'!$I$11,0,10*ROW('Hygiene Data'!I182))="","",OFFSET('Hygiene Data'!$I$11,0,10*ROW('Hygiene Data'!I182)))</f>
        <v/>
      </c>
      <c r="EE188" s="379" t="str">
        <f ca="1">+IF(OFFSET('Hygiene Data'!$I$12,0,10*ROW('Hygiene Data'!I182))="","",OFFSET('Hygiene Data'!$I$12,0,10*ROW('Hygiene Data'!I182)))</f>
        <v/>
      </c>
      <c r="EF188" s="379" t="str">
        <f ca="1">+IF(OFFSET('Hygiene Data'!$I$13,0,10*ROW('Hygiene Data'!I182))="","",OFFSET('Hygiene Data'!$I$13,0,10*ROW('Hygiene Data'!I182)))</f>
        <v/>
      </c>
    </row>
    <row r="189" spans="1:136" x14ac:dyDescent="0.25">
      <c r="A189" s="488" t="str">
        <f ca="1">+IF(OFFSET('Water Data'!$B$2,0,10*ROW('Water Data'!E183))="","",OFFSET('Water Data'!$B$2,0,10*ROW('Water Data'!E183)))</f>
        <v/>
      </c>
      <c r="B189" s="48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5" t="str">
        <f t="shared" ca="1" si="2"/>
        <v/>
      </c>
      <c r="D189" s="51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9" t="str">
        <f ca="1">+IF(OFFSET('Water Data'!$D$27,0,10*ROW('Water Data'!D183))="","",OFFSET('Water Data'!$D$27,0,10*ROW('Water Data'!D183)))</f>
        <v/>
      </c>
      <c r="BT189" s="379" t="str">
        <f ca="1">+IF(OFFSET('Water Data'!$D$28,0,10*ROW('Water Data'!D183))="","",OFFSET('Water Data'!$D$28,0,10*ROW('Water Data'!D183)))</f>
        <v/>
      </c>
      <c r="BU189" s="379" t="str">
        <f ca="1">+IF(OFFSET('Water Data'!$D$29,0,10*ROW('Water Data'!D183))="","",OFFSET('Water Data'!$D$29,0,10*ROW('Water Data'!D183)))</f>
        <v/>
      </c>
      <c r="BV189" s="379" t="str">
        <f ca="1">+IF(OFFSET('Water Data'!$E$27,0,10*ROW('Water Data'!E183))="","",OFFSET('Water Data'!$E$27,0,10*ROW('Water Data'!E183)))</f>
        <v/>
      </c>
      <c r="BW189" s="379" t="str">
        <f ca="1">+IF(OFFSET('Water Data'!$E$28,0,10*ROW('Water Data'!E183))="","",OFFSET('Water Data'!$E$28,0,10*ROW('Water Data'!E183)))</f>
        <v/>
      </c>
      <c r="BX189" s="379" t="str">
        <f ca="1">+IF(OFFSET('Water Data'!$E$29,0,10*ROW('Water Data'!E183))="","",OFFSET('Water Data'!$E$29,0,10*ROW('Water Data'!E183)))</f>
        <v/>
      </c>
      <c r="BY189" s="379" t="str">
        <f ca="1">+IF(OFFSET('Water Data'!$F$27,0,10*ROW('Water Data'!F183))="","",OFFSET('Water Data'!$F$27,0,10*ROW('Water Data'!F183)))</f>
        <v/>
      </c>
      <c r="BZ189" s="379" t="str">
        <f ca="1">+IF(OFFSET('Water Data'!$F$28,0,10*ROW('Water Data'!F183))="","",OFFSET('Water Data'!$F$28,0,10*ROW('Water Data'!F183)))</f>
        <v/>
      </c>
      <c r="CA189" s="379" t="str">
        <f ca="1">+IF(OFFSET('Water Data'!$F$29,0,10*ROW('Water Data'!F183))="","",OFFSET('Water Data'!$F$29,0,10*ROW('Water Data'!F183)))</f>
        <v/>
      </c>
      <c r="CB189" s="379" t="str">
        <f ca="1">+IF(OFFSET('Water Data'!$G$27,0,10*ROW('Water Data'!G183))="","",OFFSET('Water Data'!$G$27,0,10*ROW('Water Data'!G183)))</f>
        <v/>
      </c>
      <c r="CC189" s="379" t="str">
        <f ca="1">+IF(OFFSET('Water Data'!$G$28,0,10*ROW('Water Data'!G183))="","",OFFSET('Water Data'!$G$28,0,10*ROW('Water Data'!G183)))</f>
        <v/>
      </c>
      <c r="CD189" s="379" t="str">
        <f ca="1">+IF(OFFSET('Water Data'!$G$29,0,10*ROW('Water Data'!G183))="","",OFFSET('Water Data'!$G$29,0,10*ROW('Water Data'!G183)))</f>
        <v/>
      </c>
      <c r="CE189" s="379" t="str">
        <f ca="1">+IF(OFFSET('Water Data'!$H$27,0,10*ROW('Water Data'!H183))="","",OFFSET('Water Data'!$H$27,0,10*ROW('Water Data'!H183)))</f>
        <v/>
      </c>
      <c r="CF189" s="379" t="str">
        <f ca="1">+IF(OFFSET('Water Data'!$H$28,0,10*ROW('Water Data'!H183))="","",OFFSET('Water Data'!$H$28,0,10*ROW('Water Data'!H183)))</f>
        <v/>
      </c>
      <c r="CG189" s="379" t="str">
        <f ca="1">+IF(OFFSET('Water Data'!$H$29,0,10*ROW('Water Data'!H183))="","",OFFSET('Water Data'!$H$29,0,10*ROW('Water Data'!H183)))</f>
        <v/>
      </c>
      <c r="CH189" s="379" t="str">
        <f ca="1">+IF(OFFSET('Water Data'!$I$27,0,10*ROW('Water Data'!I183))="","",OFFSET('Water Data'!$I$27,0,10*ROW('Water Data'!I183)))</f>
        <v/>
      </c>
      <c r="CI189" s="379" t="str">
        <f ca="1">+IF(OFFSET('Water Data'!$I$28,0,10*ROW('Water Data'!I183))="","",OFFSET('Water Data'!$I$28,0,10*ROW('Water Data'!I183)))</f>
        <v/>
      </c>
      <c r="CJ189" s="379" t="str">
        <f ca="1">+IF(OFFSET('Water Data'!$I$29,0,10*ROW('Water Data'!I183))="","",OFFSET('Water Data'!$I$29,0,10*ROW('Water Data'!I183)))</f>
        <v/>
      </c>
      <c r="CK189" s="379" t="str">
        <f ca="1">+IF(OFFSET('Sanitation Data'!$D$28,0,10*ROW('Sanitation Data'!D183))="","",OFFSET('Sanitation Data'!$D$28,0,10*ROW('Sanitation Data'!D183)))</f>
        <v/>
      </c>
      <c r="CL189" s="379" t="str">
        <f ca="1">+IF(OFFSET('Sanitation Data'!$D$29,0,10*ROW('Sanitation Data'!D183))="","",OFFSET('Sanitation Data'!$D$29,0,10*ROW('Sanitation Data'!D183)))</f>
        <v/>
      </c>
      <c r="CM189" s="379" t="str">
        <f ca="1">+IF(OFFSET('Sanitation Data'!$D$30,0,10*ROW('Sanitation Data'!D183))="","",OFFSET('Sanitation Data'!$D$30,0,10*ROW('Sanitation Data'!D183)))</f>
        <v/>
      </c>
      <c r="CN189" s="379" t="str">
        <f ca="1">+IF(OFFSET('Sanitation Data'!$D$31,0,10*ROW('Sanitation Data'!D183))="","",OFFSET('Sanitation Data'!$D$31,0,10*ROW('Sanitation Data'!D183)))</f>
        <v/>
      </c>
      <c r="CO189" s="379" t="str">
        <f ca="1">+IF(OFFSET('Sanitation Data'!$D$32,0,10*ROW('Sanitation Data'!D183))="","",OFFSET('Sanitation Data'!$D$32,0,10*ROW('Sanitation Data'!D183)))</f>
        <v/>
      </c>
      <c r="CP189" s="379" t="str">
        <f ca="1">+IF(OFFSET('Sanitation Data'!$E$28,0,10*ROW('Sanitation Data'!E183))="","",OFFSET('Sanitation Data'!$E$28,0,10*ROW('Sanitation Data'!E183)))</f>
        <v/>
      </c>
      <c r="CQ189" s="379" t="str">
        <f ca="1">+IF(OFFSET('Sanitation Data'!$E$29,0,10*ROW('Sanitation Data'!E183))="","",OFFSET('Sanitation Data'!$E$29,0,10*ROW('Sanitation Data'!E183)))</f>
        <v/>
      </c>
      <c r="CR189" s="379" t="str">
        <f ca="1">+IF(OFFSET('Sanitation Data'!$E$30,0,10*ROW('Sanitation Data'!E183))="","",OFFSET('Sanitation Data'!$E$30,0,10*ROW('Sanitation Data'!E183)))</f>
        <v/>
      </c>
      <c r="CS189" s="379" t="str">
        <f ca="1">+IF(OFFSET('Sanitation Data'!$E$31,0,10*ROW('Sanitation Data'!E183))="","",OFFSET('Sanitation Data'!$E$31,0,10*ROW('Sanitation Data'!E183)))</f>
        <v/>
      </c>
      <c r="CT189" s="379" t="str">
        <f ca="1">+IF(OFFSET('Sanitation Data'!$E$32,0,10*ROW('Sanitation Data'!E183))="","",OFFSET('Sanitation Data'!$E$32,0,10*ROW('Sanitation Data'!E183)))</f>
        <v/>
      </c>
      <c r="CU189" s="379" t="str">
        <f ca="1">+IF(OFFSET('Sanitation Data'!$F$28,0,10*ROW('Sanitation Data'!F183))="","",OFFSET('Sanitation Data'!$F$28,0,10*ROW('Sanitation Data'!F183)))</f>
        <v/>
      </c>
      <c r="CV189" s="379" t="str">
        <f ca="1">+IF(OFFSET('Sanitation Data'!$F$29,0,10*ROW('Sanitation Data'!F183))="","",OFFSET('Sanitation Data'!$F$29,0,10*ROW('Sanitation Data'!F183)))</f>
        <v/>
      </c>
      <c r="CW189" s="379" t="str">
        <f ca="1">+IF(OFFSET('Sanitation Data'!$F$30,0,10*ROW('Sanitation Data'!F183))="","",OFFSET('Sanitation Data'!$F$30,0,10*ROW('Sanitation Data'!F183)))</f>
        <v/>
      </c>
      <c r="CX189" s="379" t="str">
        <f ca="1">+IF(OFFSET('Sanitation Data'!$F$31,0,10*ROW('Sanitation Data'!F183))="","",OFFSET('Sanitation Data'!$F$31,0,10*ROW('Sanitation Data'!F183)))</f>
        <v/>
      </c>
      <c r="CY189" s="379" t="str">
        <f ca="1">+IF(OFFSET('Sanitation Data'!$F$32,0,10*ROW('Sanitation Data'!F183))="","",OFFSET('Sanitation Data'!$F$32,0,10*ROW('Sanitation Data'!F183)))</f>
        <v/>
      </c>
      <c r="CZ189" s="379" t="str">
        <f ca="1">+IF(OFFSET('Sanitation Data'!$G$28,0,10*ROW('Sanitation Data'!G183))="","",OFFSET('Sanitation Data'!$G$28,0,10*ROW('Sanitation Data'!G183)))</f>
        <v/>
      </c>
      <c r="DA189" s="379" t="str">
        <f ca="1">+IF(OFFSET('Sanitation Data'!$G$29,0,10*ROW('Sanitation Data'!G183))="","",OFFSET('Sanitation Data'!$G$29,0,10*ROW('Sanitation Data'!G183)))</f>
        <v/>
      </c>
      <c r="DB189" s="379" t="str">
        <f ca="1">+IF(OFFSET('Sanitation Data'!$G$30,0,10*ROW('Sanitation Data'!G183))="","",OFFSET('Sanitation Data'!$G$30,0,10*ROW('Sanitation Data'!G183)))</f>
        <v/>
      </c>
      <c r="DC189" s="379" t="str">
        <f ca="1">+IF(OFFSET('Sanitation Data'!$G$31,0,10*ROW('Sanitation Data'!G183))="","",OFFSET('Sanitation Data'!$G$31,0,10*ROW('Sanitation Data'!G183)))</f>
        <v/>
      </c>
      <c r="DD189" s="379" t="str">
        <f ca="1">+IF(OFFSET('Sanitation Data'!$G$32,0,10*ROW('Sanitation Data'!G183))="","",OFFSET('Sanitation Data'!$G$32,0,10*ROW('Sanitation Data'!G183)))</f>
        <v/>
      </c>
      <c r="DE189" s="379" t="str">
        <f ca="1">+IF(OFFSET('Sanitation Data'!$H$28,0,10*ROW('Sanitation Data'!H183))="","",OFFSET('Sanitation Data'!$H$28,0,10*ROW('Sanitation Data'!H183)))</f>
        <v/>
      </c>
      <c r="DF189" s="379" t="str">
        <f ca="1">+IF(OFFSET('Sanitation Data'!$H$29,0,10*ROW('Sanitation Data'!H183))="","",OFFSET('Sanitation Data'!$H$29,0,10*ROW('Sanitation Data'!H183)))</f>
        <v/>
      </c>
      <c r="DG189" s="379" t="str">
        <f ca="1">+IF(OFFSET('Sanitation Data'!$H$30,0,10*ROW('Sanitation Data'!H183))="","",OFFSET('Sanitation Data'!$H$30,0,10*ROW('Sanitation Data'!H183)))</f>
        <v/>
      </c>
      <c r="DH189" s="379" t="str">
        <f ca="1">+IF(OFFSET('Sanitation Data'!$H$31,0,10*ROW('Sanitation Data'!H183))="","",OFFSET('Sanitation Data'!$H$31,0,10*ROW('Sanitation Data'!H183)))</f>
        <v/>
      </c>
      <c r="DI189" s="379" t="str">
        <f ca="1">+IF(OFFSET('Sanitation Data'!$H$32,0,10*ROW('Sanitation Data'!H183))="","",OFFSET('Sanitation Data'!$H$32,0,10*ROW('Sanitation Data'!H183)))</f>
        <v/>
      </c>
      <c r="DJ189" s="379" t="str">
        <f ca="1">+IF(OFFSET('Sanitation Data'!$I$28,0,10*ROW('Sanitation Data'!I183))="","",OFFSET('Sanitation Data'!$I$28,0,10*ROW('Sanitation Data'!I183)))</f>
        <v/>
      </c>
      <c r="DK189" s="379" t="str">
        <f ca="1">+IF(OFFSET('Sanitation Data'!$I$29,0,10*ROW('Sanitation Data'!I183))="","",OFFSET('Sanitation Data'!$I$29,0,10*ROW('Sanitation Data'!I183)))</f>
        <v/>
      </c>
      <c r="DL189" s="379" t="str">
        <f ca="1">+IF(OFFSET('Sanitation Data'!$I$30,0,10*ROW('Sanitation Data'!I183))="","",OFFSET('Sanitation Data'!$I$30,0,10*ROW('Sanitation Data'!I183)))</f>
        <v/>
      </c>
      <c r="DM189" s="379" t="str">
        <f ca="1">+IF(OFFSET('Sanitation Data'!$I$31,0,10*ROW('Sanitation Data'!I183))="","",OFFSET('Sanitation Data'!$I$31,0,10*ROW('Sanitation Data'!I183)))</f>
        <v/>
      </c>
      <c r="DN189" s="379" t="str">
        <f ca="1">+IF(OFFSET('Sanitation Data'!$I$32,0,10*ROW('Sanitation Data'!I183))="","",OFFSET('Sanitation Data'!$I$32,0,10*ROW('Sanitation Data'!I183)))</f>
        <v/>
      </c>
      <c r="DO189" s="379" t="str">
        <f ca="1">+IF(OFFSET('Hygiene Data'!$D$11,0,10*ROW('Hygiene Data'!D183))="","",OFFSET('Hygiene Data'!$D$11,0,10*ROW('Hygiene Data'!D183)))</f>
        <v/>
      </c>
      <c r="DP189" s="379" t="str">
        <f ca="1">+IF(OFFSET('Hygiene Data'!$D$12,0,10*ROW('Hygiene Data'!D183))="","",OFFSET('Hygiene Data'!$D$12,0,10*ROW('Hygiene Data'!D183)))</f>
        <v/>
      </c>
      <c r="DQ189" s="379" t="str">
        <f ca="1">+IF(OFFSET('Hygiene Data'!$D$13,0,10*ROW('Hygiene Data'!D183))="","",OFFSET('Hygiene Data'!$D$13,0,10*ROW('Hygiene Data'!D183)))</f>
        <v/>
      </c>
      <c r="DR189" s="379" t="str">
        <f ca="1">+IF(OFFSET('Hygiene Data'!$E$11,0,10*ROW('Hygiene Data'!E183))="","",OFFSET('Hygiene Data'!$E$11,0,10*ROW('Hygiene Data'!E183)))</f>
        <v/>
      </c>
      <c r="DS189" s="379" t="str">
        <f ca="1">+IF(OFFSET('Hygiene Data'!$E$12,0,10*ROW('Hygiene Data'!E183))="","",OFFSET('Hygiene Data'!$E$12,0,10*ROW('Hygiene Data'!E183)))</f>
        <v/>
      </c>
      <c r="DT189" s="379" t="str">
        <f ca="1">+IF(OFFSET('Hygiene Data'!$E$13,0,10*ROW('Hygiene Data'!E183))="","",OFFSET('Hygiene Data'!$E$13,0,10*ROW('Hygiene Data'!E183)))</f>
        <v/>
      </c>
      <c r="DU189" s="379" t="str">
        <f ca="1">+IF(OFFSET('Hygiene Data'!$F$11,0,10*ROW('Hygiene Data'!F183))="","",OFFSET('Hygiene Data'!$F$11,0,10*ROW('Hygiene Data'!F183)))</f>
        <v/>
      </c>
      <c r="DV189" s="379" t="str">
        <f ca="1">+IF(OFFSET('Hygiene Data'!$F$12,0,10*ROW('Hygiene Data'!F183))="","",OFFSET('Hygiene Data'!$F$12,0,10*ROW('Hygiene Data'!F183)))</f>
        <v/>
      </c>
      <c r="DW189" s="379" t="str">
        <f ca="1">+IF(OFFSET('Hygiene Data'!$F$13,0,10*ROW('Hygiene Data'!F183))="","",OFFSET('Hygiene Data'!$F$13,0,10*ROW('Hygiene Data'!F183)))</f>
        <v/>
      </c>
      <c r="DX189" s="379" t="str">
        <f ca="1">+IF(OFFSET('Hygiene Data'!$G$11,0,10*ROW('Hygiene Data'!G183))="","",OFFSET('Hygiene Data'!$G$11,0,10*ROW('Hygiene Data'!G183)))</f>
        <v/>
      </c>
      <c r="DY189" s="379" t="str">
        <f ca="1">+IF(OFFSET('Hygiene Data'!$G$12,0,10*ROW('Hygiene Data'!G183))="","",OFFSET('Hygiene Data'!$G$12,0,10*ROW('Hygiene Data'!G183)))</f>
        <v/>
      </c>
      <c r="DZ189" s="379" t="str">
        <f ca="1">+IF(OFFSET('Hygiene Data'!$G$13,0,10*ROW('Hygiene Data'!G183))="","",OFFSET('Hygiene Data'!$G$13,0,10*ROW('Hygiene Data'!G183)))</f>
        <v/>
      </c>
      <c r="EA189" s="379" t="str">
        <f ca="1">+IF(OFFSET('Hygiene Data'!$H$11,0,10*ROW('Hygiene Data'!H183))="","",OFFSET('Hygiene Data'!$H$11,0,10*ROW('Hygiene Data'!H183)))</f>
        <v/>
      </c>
      <c r="EB189" s="379" t="str">
        <f ca="1">+IF(OFFSET('Hygiene Data'!$H$12,0,10*ROW('Hygiene Data'!H183))="","",OFFSET('Hygiene Data'!$H$12,0,10*ROW('Hygiene Data'!H183)))</f>
        <v/>
      </c>
      <c r="EC189" s="379" t="str">
        <f ca="1">+IF(OFFSET('Hygiene Data'!$H$13,0,10*ROW('Hygiene Data'!H183))="","",OFFSET('Hygiene Data'!$H$13,0,10*ROW('Hygiene Data'!H183)))</f>
        <v/>
      </c>
      <c r="ED189" s="379" t="str">
        <f ca="1">+IF(OFFSET('Hygiene Data'!$I$11,0,10*ROW('Hygiene Data'!I183))="","",OFFSET('Hygiene Data'!$I$11,0,10*ROW('Hygiene Data'!I183)))</f>
        <v/>
      </c>
      <c r="EE189" s="379" t="str">
        <f ca="1">+IF(OFFSET('Hygiene Data'!$I$12,0,10*ROW('Hygiene Data'!I183))="","",OFFSET('Hygiene Data'!$I$12,0,10*ROW('Hygiene Data'!I183)))</f>
        <v/>
      </c>
      <c r="EF189" s="379" t="str">
        <f ca="1">+IF(OFFSET('Hygiene Data'!$I$13,0,10*ROW('Hygiene Data'!I183))="","",OFFSET('Hygiene Data'!$I$13,0,10*ROW('Hygiene Data'!I183)))</f>
        <v/>
      </c>
    </row>
    <row r="190" spans="1:136" x14ac:dyDescent="0.25">
      <c r="A190" s="488" t="str">
        <f ca="1">+IF(OFFSET('Water Data'!$B$2,0,10*ROW('Water Data'!E184))="","",OFFSET('Water Data'!$B$2,0,10*ROW('Water Data'!E184)))</f>
        <v/>
      </c>
      <c r="B190" s="48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5" t="str">
        <f t="shared" ca="1" si="2"/>
        <v/>
      </c>
      <c r="D190" s="51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9" t="str">
        <f ca="1">+IF(OFFSET('Water Data'!$D$27,0,10*ROW('Water Data'!D184))="","",OFFSET('Water Data'!$D$27,0,10*ROW('Water Data'!D184)))</f>
        <v/>
      </c>
      <c r="BT190" s="379" t="str">
        <f ca="1">+IF(OFFSET('Water Data'!$D$28,0,10*ROW('Water Data'!D184))="","",OFFSET('Water Data'!$D$28,0,10*ROW('Water Data'!D184)))</f>
        <v/>
      </c>
      <c r="BU190" s="379" t="str">
        <f ca="1">+IF(OFFSET('Water Data'!$D$29,0,10*ROW('Water Data'!D184))="","",OFFSET('Water Data'!$D$29,0,10*ROW('Water Data'!D184)))</f>
        <v/>
      </c>
      <c r="BV190" s="379" t="str">
        <f ca="1">+IF(OFFSET('Water Data'!$E$27,0,10*ROW('Water Data'!E184))="","",OFFSET('Water Data'!$E$27,0,10*ROW('Water Data'!E184)))</f>
        <v/>
      </c>
      <c r="BW190" s="379" t="str">
        <f ca="1">+IF(OFFSET('Water Data'!$E$28,0,10*ROW('Water Data'!E184))="","",OFFSET('Water Data'!$E$28,0,10*ROW('Water Data'!E184)))</f>
        <v/>
      </c>
      <c r="BX190" s="379" t="str">
        <f ca="1">+IF(OFFSET('Water Data'!$E$29,0,10*ROW('Water Data'!E184))="","",OFFSET('Water Data'!$E$29,0,10*ROW('Water Data'!E184)))</f>
        <v/>
      </c>
      <c r="BY190" s="379" t="str">
        <f ca="1">+IF(OFFSET('Water Data'!$F$27,0,10*ROW('Water Data'!F184))="","",OFFSET('Water Data'!$F$27,0,10*ROW('Water Data'!F184)))</f>
        <v/>
      </c>
      <c r="BZ190" s="379" t="str">
        <f ca="1">+IF(OFFSET('Water Data'!$F$28,0,10*ROW('Water Data'!F184))="","",OFFSET('Water Data'!$F$28,0,10*ROW('Water Data'!F184)))</f>
        <v/>
      </c>
      <c r="CA190" s="379" t="str">
        <f ca="1">+IF(OFFSET('Water Data'!$F$29,0,10*ROW('Water Data'!F184))="","",OFFSET('Water Data'!$F$29,0,10*ROW('Water Data'!F184)))</f>
        <v/>
      </c>
      <c r="CB190" s="379" t="str">
        <f ca="1">+IF(OFFSET('Water Data'!$G$27,0,10*ROW('Water Data'!G184))="","",OFFSET('Water Data'!$G$27,0,10*ROW('Water Data'!G184)))</f>
        <v/>
      </c>
      <c r="CC190" s="379" t="str">
        <f ca="1">+IF(OFFSET('Water Data'!$G$28,0,10*ROW('Water Data'!G184))="","",OFFSET('Water Data'!$G$28,0,10*ROW('Water Data'!G184)))</f>
        <v/>
      </c>
      <c r="CD190" s="379" t="str">
        <f ca="1">+IF(OFFSET('Water Data'!$G$29,0,10*ROW('Water Data'!G184))="","",OFFSET('Water Data'!$G$29,0,10*ROW('Water Data'!G184)))</f>
        <v/>
      </c>
      <c r="CE190" s="379" t="str">
        <f ca="1">+IF(OFFSET('Water Data'!$H$27,0,10*ROW('Water Data'!H184))="","",OFFSET('Water Data'!$H$27,0,10*ROW('Water Data'!H184)))</f>
        <v/>
      </c>
      <c r="CF190" s="379" t="str">
        <f ca="1">+IF(OFFSET('Water Data'!$H$28,0,10*ROW('Water Data'!H184))="","",OFFSET('Water Data'!$H$28,0,10*ROW('Water Data'!H184)))</f>
        <v/>
      </c>
      <c r="CG190" s="379" t="str">
        <f ca="1">+IF(OFFSET('Water Data'!$H$29,0,10*ROW('Water Data'!H184))="","",OFFSET('Water Data'!$H$29,0,10*ROW('Water Data'!H184)))</f>
        <v/>
      </c>
      <c r="CH190" s="379" t="str">
        <f ca="1">+IF(OFFSET('Water Data'!$I$27,0,10*ROW('Water Data'!I184))="","",OFFSET('Water Data'!$I$27,0,10*ROW('Water Data'!I184)))</f>
        <v/>
      </c>
      <c r="CI190" s="379" t="str">
        <f ca="1">+IF(OFFSET('Water Data'!$I$28,0,10*ROW('Water Data'!I184))="","",OFFSET('Water Data'!$I$28,0,10*ROW('Water Data'!I184)))</f>
        <v/>
      </c>
      <c r="CJ190" s="379" t="str">
        <f ca="1">+IF(OFFSET('Water Data'!$I$29,0,10*ROW('Water Data'!I184))="","",OFFSET('Water Data'!$I$29,0,10*ROW('Water Data'!I184)))</f>
        <v/>
      </c>
      <c r="CK190" s="379" t="str">
        <f ca="1">+IF(OFFSET('Sanitation Data'!$D$28,0,10*ROW('Sanitation Data'!D184))="","",OFFSET('Sanitation Data'!$D$28,0,10*ROW('Sanitation Data'!D184)))</f>
        <v/>
      </c>
      <c r="CL190" s="379" t="str">
        <f ca="1">+IF(OFFSET('Sanitation Data'!$D$29,0,10*ROW('Sanitation Data'!D184))="","",OFFSET('Sanitation Data'!$D$29,0,10*ROW('Sanitation Data'!D184)))</f>
        <v/>
      </c>
      <c r="CM190" s="379" t="str">
        <f ca="1">+IF(OFFSET('Sanitation Data'!$D$30,0,10*ROW('Sanitation Data'!D184))="","",OFFSET('Sanitation Data'!$D$30,0,10*ROW('Sanitation Data'!D184)))</f>
        <v/>
      </c>
      <c r="CN190" s="379" t="str">
        <f ca="1">+IF(OFFSET('Sanitation Data'!$D$31,0,10*ROW('Sanitation Data'!D184))="","",OFFSET('Sanitation Data'!$D$31,0,10*ROW('Sanitation Data'!D184)))</f>
        <v/>
      </c>
      <c r="CO190" s="379" t="str">
        <f ca="1">+IF(OFFSET('Sanitation Data'!$D$32,0,10*ROW('Sanitation Data'!D184))="","",OFFSET('Sanitation Data'!$D$32,0,10*ROW('Sanitation Data'!D184)))</f>
        <v/>
      </c>
      <c r="CP190" s="379" t="str">
        <f ca="1">+IF(OFFSET('Sanitation Data'!$E$28,0,10*ROW('Sanitation Data'!E184))="","",OFFSET('Sanitation Data'!$E$28,0,10*ROW('Sanitation Data'!E184)))</f>
        <v/>
      </c>
      <c r="CQ190" s="379" t="str">
        <f ca="1">+IF(OFFSET('Sanitation Data'!$E$29,0,10*ROW('Sanitation Data'!E184))="","",OFFSET('Sanitation Data'!$E$29,0,10*ROW('Sanitation Data'!E184)))</f>
        <v/>
      </c>
      <c r="CR190" s="379" t="str">
        <f ca="1">+IF(OFFSET('Sanitation Data'!$E$30,0,10*ROW('Sanitation Data'!E184))="","",OFFSET('Sanitation Data'!$E$30,0,10*ROW('Sanitation Data'!E184)))</f>
        <v/>
      </c>
      <c r="CS190" s="379" t="str">
        <f ca="1">+IF(OFFSET('Sanitation Data'!$E$31,0,10*ROW('Sanitation Data'!E184))="","",OFFSET('Sanitation Data'!$E$31,0,10*ROW('Sanitation Data'!E184)))</f>
        <v/>
      </c>
      <c r="CT190" s="379" t="str">
        <f ca="1">+IF(OFFSET('Sanitation Data'!$E$32,0,10*ROW('Sanitation Data'!E184))="","",OFFSET('Sanitation Data'!$E$32,0,10*ROW('Sanitation Data'!E184)))</f>
        <v/>
      </c>
      <c r="CU190" s="379" t="str">
        <f ca="1">+IF(OFFSET('Sanitation Data'!$F$28,0,10*ROW('Sanitation Data'!F184))="","",OFFSET('Sanitation Data'!$F$28,0,10*ROW('Sanitation Data'!F184)))</f>
        <v/>
      </c>
      <c r="CV190" s="379" t="str">
        <f ca="1">+IF(OFFSET('Sanitation Data'!$F$29,0,10*ROW('Sanitation Data'!F184))="","",OFFSET('Sanitation Data'!$F$29,0,10*ROW('Sanitation Data'!F184)))</f>
        <v/>
      </c>
      <c r="CW190" s="379" t="str">
        <f ca="1">+IF(OFFSET('Sanitation Data'!$F$30,0,10*ROW('Sanitation Data'!F184))="","",OFFSET('Sanitation Data'!$F$30,0,10*ROW('Sanitation Data'!F184)))</f>
        <v/>
      </c>
      <c r="CX190" s="379" t="str">
        <f ca="1">+IF(OFFSET('Sanitation Data'!$F$31,0,10*ROW('Sanitation Data'!F184))="","",OFFSET('Sanitation Data'!$F$31,0,10*ROW('Sanitation Data'!F184)))</f>
        <v/>
      </c>
      <c r="CY190" s="379" t="str">
        <f ca="1">+IF(OFFSET('Sanitation Data'!$F$32,0,10*ROW('Sanitation Data'!F184))="","",OFFSET('Sanitation Data'!$F$32,0,10*ROW('Sanitation Data'!F184)))</f>
        <v/>
      </c>
      <c r="CZ190" s="379" t="str">
        <f ca="1">+IF(OFFSET('Sanitation Data'!$G$28,0,10*ROW('Sanitation Data'!G184))="","",OFFSET('Sanitation Data'!$G$28,0,10*ROW('Sanitation Data'!G184)))</f>
        <v/>
      </c>
      <c r="DA190" s="379" t="str">
        <f ca="1">+IF(OFFSET('Sanitation Data'!$G$29,0,10*ROW('Sanitation Data'!G184))="","",OFFSET('Sanitation Data'!$G$29,0,10*ROW('Sanitation Data'!G184)))</f>
        <v/>
      </c>
      <c r="DB190" s="379" t="str">
        <f ca="1">+IF(OFFSET('Sanitation Data'!$G$30,0,10*ROW('Sanitation Data'!G184))="","",OFFSET('Sanitation Data'!$G$30,0,10*ROW('Sanitation Data'!G184)))</f>
        <v/>
      </c>
      <c r="DC190" s="379" t="str">
        <f ca="1">+IF(OFFSET('Sanitation Data'!$G$31,0,10*ROW('Sanitation Data'!G184))="","",OFFSET('Sanitation Data'!$G$31,0,10*ROW('Sanitation Data'!G184)))</f>
        <v/>
      </c>
      <c r="DD190" s="379" t="str">
        <f ca="1">+IF(OFFSET('Sanitation Data'!$G$32,0,10*ROW('Sanitation Data'!G184))="","",OFFSET('Sanitation Data'!$G$32,0,10*ROW('Sanitation Data'!G184)))</f>
        <v/>
      </c>
      <c r="DE190" s="379" t="str">
        <f ca="1">+IF(OFFSET('Sanitation Data'!$H$28,0,10*ROW('Sanitation Data'!H184))="","",OFFSET('Sanitation Data'!$H$28,0,10*ROW('Sanitation Data'!H184)))</f>
        <v/>
      </c>
      <c r="DF190" s="379" t="str">
        <f ca="1">+IF(OFFSET('Sanitation Data'!$H$29,0,10*ROW('Sanitation Data'!H184))="","",OFFSET('Sanitation Data'!$H$29,0,10*ROW('Sanitation Data'!H184)))</f>
        <v/>
      </c>
      <c r="DG190" s="379" t="str">
        <f ca="1">+IF(OFFSET('Sanitation Data'!$H$30,0,10*ROW('Sanitation Data'!H184))="","",OFFSET('Sanitation Data'!$H$30,0,10*ROW('Sanitation Data'!H184)))</f>
        <v/>
      </c>
      <c r="DH190" s="379" t="str">
        <f ca="1">+IF(OFFSET('Sanitation Data'!$H$31,0,10*ROW('Sanitation Data'!H184))="","",OFFSET('Sanitation Data'!$H$31,0,10*ROW('Sanitation Data'!H184)))</f>
        <v/>
      </c>
      <c r="DI190" s="379" t="str">
        <f ca="1">+IF(OFFSET('Sanitation Data'!$H$32,0,10*ROW('Sanitation Data'!H184))="","",OFFSET('Sanitation Data'!$H$32,0,10*ROW('Sanitation Data'!H184)))</f>
        <v/>
      </c>
      <c r="DJ190" s="379" t="str">
        <f ca="1">+IF(OFFSET('Sanitation Data'!$I$28,0,10*ROW('Sanitation Data'!I184))="","",OFFSET('Sanitation Data'!$I$28,0,10*ROW('Sanitation Data'!I184)))</f>
        <v/>
      </c>
      <c r="DK190" s="379" t="str">
        <f ca="1">+IF(OFFSET('Sanitation Data'!$I$29,0,10*ROW('Sanitation Data'!I184))="","",OFFSET('Sanitation Data'!$I$29,0,10*ROW('Sanitation Data'!I184)))</f>
        <v/>
      </c>
      <c r="DL190" s="379" t="str">
        <f ca="1">+IF(OFFSET('Sanitation Data'!$I$30,0,10*ROW('Sanitation Data'!I184))="","",OFFSET('Sanitation Data'!$I$30,0,10*ROW('Sanitation Data'!I184)))</f>
        <v/>
      </c>
      <c r="DM190" s="379" t="str">
        <f ca="1">+IF(OFFSET('Sanitation Data'!$I$31,0,10*ROW('Sanitation Data'!I184))="","",OFFSET('Sanitation Data'!$I$31,0,10*ROW('Sanitation Data'!I184)))</f>
        <v/>
      </c>
      <c r="DN190" s="379" t="str">
        <f ca="1">+IF(OFFSET('Sanitation Data'!$I$32,0,10*ROW('Sanitation Data'!I184))="","",OFFSET('Sanitation Data'!$I$32,0,10*ROW('Sanitation Data'!I184)))</f>
        <v/>
      </c>
      <c r="DO190" s="379" t="str">
        <f ca="1">+IF(OFFSET('Hygiene Data'!$D$11,0,10*ROW('Hygiene Data'!D184))="","",OFFSET('Hygiene Data'!$D$11,0,10*ROW('Hygiene Data'!D184)))</f>
        <v/>
      </c>
      <c r="DP190" s="379" t="str">
        <f ca="1">+IF(OFFSET('Hygiene Data'!$D$12,0,10*ROW('Hygiene Data'!D184))="","",OFFSET('Hygiene Data'!$D$12,0,10*ROW('Hygiene Data'!D184)))</f>
        <v/>
      </c>
      <c r="DQ190" s="379" t="str">
        <f ca="1">+IF(OFFSET('Hygiene Data'!$D$13,0,10*ROW('Hygiene Data'!D184))="","",OFFSET('Hygiene Data'!$D$13,0,10*ROW('Hygiene Data'!D184)))</f>
        <v/>
      </c>
      <c r="DR190" s="379" t="str">
        <f ca="1">+IF(OFFSET('Hygiene Data'!$E$11,0,10*ROW('Hygiene Data'!E184))="","",OFFSET('Hygiene Data'!$E$11,0,10*ROW('Hygiene Data'!E184)))</f>
        <v/>
      </c>
      <c r="DS190" s="379" t="str">
        <f ca="1">+IF(OFFSET('Hygiene Data'!$E$12,0,10*ROW('Hygiene Data'!E184))="","",OFFSET('Hygiene Data'!$E$12,0,10*ROW('Hygiene Data'!E184)))</f>
        <v/>
      </c>
      <c r="DT190" s="379" t="str">
        <f ca="1">+IF(OFFSET('Hygiene Data'!$E$13,0,10*ROW('Hygiene Data'!E184))="","",OFFSET('Hygiene Data'!$E$13,0,10*ROW('Hygiene Data'!E184)))</f>
        <v/>
      </c>
      <c r="DU190" s="379" t="str">
        <f ca="1">+IF(OFFSET('Hygiene Data'!$F$11,0,10*ROW('Hygiene Data'!F184))="","",OFFSET('Hygiene Data'!$F$11,0,10*ROW('Hygiene Data'!F184)))</f>
        <v/>
      </c>
      <c r="DV190" s="379" t="str">
        <f ca="1">+IF(OFFSET('Hygiene Data'!$F$12,0,10*ROW('Hygiene Data'!F184))="","",OFFSET('Hygiene Data'!$F$12,0,10*ROW('Hygiene Data'!F184)))</f>
        <v/>
      </c>
      <c r="DW190" s="379" t="str">
        <f ca="1">+IF(OFFSET('Hygiene Data'!$F$13,0,10*ROW('Hygiene Data'!F184))="","",OFFSET('Hygiene Data'!$F$13,0,10*ROW('Hygiene Data'!F184)))</f>
        <v/>
      </c>
      <c r="DX190" s="379" t="str">
        <f ca="1">+IF(OFFSET('Hygiene Data'!$G$11,0,10*ROW('Hygiene Data'!G184))="","",OFFSET('Hygiene Data'!$G$11,0,10*ROW('Hygiene Data'!G184)))</f>
        <v/>
      </c>
      <c r="DY190" s="379" t="str">
        <f ca="1">+IF(OFFSET('Hygiene Data'!$G$12,0,10*ROW('Hygiene Data'!G184))="","",OFFSET('Hygiene Data'!$G$12,0,10*ROW('Hygiene Data'!G184)))</f>
        <v/>
      </c>
      <c r="DZ190" s="379" t="str">
        <f ca="1">+IF(OFFSET('Hygiene Data'!$G$13,0,10*ROW('Hygiene Data'!G184))="","",OFFSET('Hygiene Data'!$G$13,0,10*ROW('Hygiene Data'!G184)))</f>
        <v/>
      </c>
      <c r="EA190" s="379" t="str">
        <f ca="1">+IF(OFFSET('Hygiene Data'!$H$11,0,10*ROW('Hygiene Data'!H184))="","",OFFSET('Hygiene Data'!$H$11,0,10*ROW('Hygiene Data'!H184)))</f>
        <v/>
      </c>
      <c r="EB190" s="379" t="str">
        <f ca="1">+IF(OFFSET('Hygiene Data'!$H$12,0,10*ROW('Hygiene Data'!H184))="","",OFFSET('Hygiene Data'!$H$12,0,10*ROW('Hygiene Data'!H184)))</f>
        <v/>
      </c>
      <c r="EC190" s="379" t="str">
        <f ca="1">+IF(OFFSET('Hygiene Data'!$H$13,0,10*ROW('Hygiene Data'!H184))="","",OFFSET('Hygiene Data'!$H$13,0,10*ROW('Hygiene Data'!H184)))</f>
        <v/>
      </c>
      <c r="ED190" s="379" t="str">
        <f ca="1">+IF(OFFSET('Hygiene Data'!$I$11,0,10*ROW('Hygiene Data'!I184))="","",OFFSET('Hygiene Data'!$I$11,0,10*ROW('Hygiene Data'!I184)))</f>
        <v/>
      </c>
      <c r="EE190" s="379" t="str">
        <f ca="1">+IF(OFFSET('Hygiene Data'!$I$12,0,10*ROW('Hygiene Data'!I184))="","",OFFSET('Hygiene Data'!$I$12,0,10*ROW('Hygiene Data'!I184)))</f>
        <v/>
      </c>
      <c r="EF190" s="379" t="str">
        <f ca="1">+IF(OFFSET('Hygiene Data'!$I$13,0,10*ROW('Hygiene Data'!I184))="","",OFFSET('Hygiene Data'!$I$13,0,10*ROW('Hygiene Data'!I184)))</f>
        <v/>
      </c>
    </row>
    <row r="191" spans="1:136" x14ac:dyDescent="0.25">
      <c r="A191" s="488" t="str">
        <f ca="1">+IF(OFFSET('Water Data'!$B$2,0,10*ROW('Water Data'!E185))="","",OFFSET('Water Data'!$B$2,0,10*ROW('Water Data'!E185)))</f>
        <v/>
      </c>
      <c r="B191" s="48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5" t="str">
        <f t="shared" ca="1" si="2"/>
        <v/>
      </c>
      <c r="D191" s="51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9" t="str">
        <f ca="1">+IF(OFFSET('Water Data'!$D$27,0,10*ROW('Water Data'!D185))="","",OFFSET('Water Data'!$D$27,0,10*ROW('Water Data'!D185)))</f>
        <v/>
      </c>
      <c r="BT191" s="379" t="str">
        <f ca="1">+IF(OFFSET('Water Data'!$D$28,0,10*ROW('Water Data'!D185))="","",OFFSET('Water Data'!$D$28,0,10*ROW('Water Data'!D185)))</f>
        <v/>
      </c>
      <c r="BU191" s="379" t="str">
        <f ca="1">+IF(OFFSET('Water Data'!$D$29,0,10*ROW('Water Data'!D185))="","",OFFSET('Water Data'!$D$29,0,10*ROW('Water Data'!D185)))</f>
        <v/>
      </c>
      <c r="BV191" s="379" t="str">
        <f ca="1">+IF(OFFSET('Water Data'!$E$27,0,10*ROW('Water Data'!E185))="","",OFFSET('Water Data'!$E$27,0,10*ROW('Water Data'!E185)))</f>
        <v/>
      </c>
      <c r="BW191" s="379" t="str">
        <f ca="1">+IF(OFFSET('Water Data'!$E$28,0,10*ROW('Water Data'!E185))="","",OFFSET('Water Data'!$E$28,0,10*ROW('Water Data'!E185)))</f>
        <v/>
      </c>
      <c r="BX191" s="379" t="str">
        <f ca="1">+IF(OFFSET('Water Data'!$E$29,0,10*ROW('Water Data'!E185))="","",OFFSET('Water Data'!$E$29,0,10*ROW('Water Data'!E185)))</f>
        <v/>
      </c>
      <c r="BY191" s="379" t="str">
        <f ca="1">+IF(OFFSET('Water Data'!$F$27,0,10*ROW('Water Data'!F185))="","",OFFSET('Water Data'!$F$27,0,10*ROW('Water Data'!F185)))</f>
        <v/>
      </c>
      <c r="BZ191" s="379" t="str">
        <f ca="1">+IF(OFFSET('Water Data'!$F$28,0,10*ROW('Water Data'!F185))="","",OFFSET('Water Data'!$F$28,0,10*ROW('Water Data'!F185)))</f>
        <v/>
      </c>
      <c r="CA191" s="379" t="str">
        <f ca="1">+IF(OFFSET('Water Data'!$F$29,0,10*ROW('Water Data'!F185))="","",OFFSET('Water Data'!$F$29,0,10*ROW('Water Data'!F185)))</f>
        <v/>
      </c>
      <c r="CB191" s="379" t="str">
        <f ca="1">+IF(OFFSET('Water Data'!$G$27,0,10*ROW('Water Data'!G185))="","",OFFSET('Water Data'!$G$27,0,10*ROW('Water Data'!G185)))</f>
        <v/>
      </c>
      <c r="CC191" s="379" t="str">
        <f ca="1">+IF(OFFSET('Water Data'!$G$28,0,10*ROW('Water Data'!G185))="","",OFFSET('Water Data'!$G$28,0,10*ROW('Water Data'!G185)))</f>
        <v/>
      </c>
      <c r="CD191" s="379" t="str">
        <f ca="1">+IF(OFFSET('Water Data'!$G$29,0,10*ROW('Water Data'!G185))="","",OFFSET('Water Data'!$G$29,0,10*ROW('Water Data'!G185)))</f>
        <v/>
      </c>
      <c r="CE191" s="379" t="str">
        <f ca="1">+IF(OFFSET('Water Data'!$H$27,0,10*ROW('Water Data'!H185))="","",OFFSET('Water Data'!$H$27,0,10*ROW('Water Data'!H185)))</f>
        <v/>
      </c>
      <c r="CF191" s="379" t="str">
        <f ca="1">+IF(OFFSET('Water Data'!$H$28,0,10*ROW('Water Data'!H185))="","",OFFSET('Water Data'!$H$28,0,10*ROW('Water Data'!H185)))</f>
        <v/>
      </c>
      <c r="CG191" s="379" t="str">
        <f ca="1">+IF(OFFSET('Water Data'!$H$29,0,10*ROW('Water Data'!H185))="","",OFFSET('Water Data'!$H$29,0,10*ROW('Water Data'!H185)))</f>
        <v/>
      </c>
      <c r="CH191" s="379" t="str">
        <f ca="1">+IF(OFFSET('Water Data'!$I$27,0,10*ROW('Water Data'!I185))="","",OFFSET('Water Data'!$I$27,0,10*ROW('Water Data'!I185)))</f>
        <v/>
      </c>
      <c r="CI191" s="379" t="str">
        <f ca="1">+IF(OFFSET('Water Data'!$I$28,0,10*ROW('Water Data'!I185))="","",OFFSET('Water Data'!$I$28,0,10*ROW('Water Data'!I185)))</f>
        <v/>
      </c>
      <c r="CJ191" s="379" t="str">
        <f ca="1">+IF(OFFSET('Water Data'!$I$29,0,10*ROW('Water Data'!I185))="","",OFFSET('Water Data'!$I$29,0,10*ROW('Water Data'!I185)))</f>
        <v/>
      </c>
      <c r="CK191" s="379" t="str">
        <f ca="1">+IF(OFFSET('Sanitation Data'!$D$28,0,10*ROW('Sanitation Data'!D185))="","",OFFSET('Sanitation Data'!$D$28,0,10*ROW('Sanitation Data'!D185)))</f>
        <v/>
      </c>
      <c r="CL191" s="379" t="str">
        <f ca="1">+IF(OFFSET('Sanitation Data'!$D$29,0,10*ROW('Sanitation Data'!D185))="","",OFFSET('Sanitation Data'!$D$29,0,10*ROW('Sanitation Data'!D185)))</f>
        <v/>
      </c>
      <c r="CM191" s="379" t="str">
        <f ca="1">+IF(OFFSET('Sanitation Data'!$D$30,0,10*ROW('Sanitation Data'!D185))="","",OFFSET('Sanitation Data'!$D$30,0,10*ROW('Sanitation Data'!D185)))</f>
        <v/>
      </c>
      <c r="CN191" s="379" t="str">
        <f ca="1">+IF(OFFSET('Sanitation Data'!$D$31,0,10*ROW('Sanitation Data'!D185))="","",OFFSET('Sanitation Data'!$D$31,0,10*ROW('Sanitation Data'!D185)))</f>
        <v/>
      </c>
      <c r="CO191" s="379" t="str">
        <f ca="1">+IF(OFFSET('Sanitation Data'!$D$32,0,10*ROW('Sanitation Data'!D185))="","",OFFSET('Sanitation Data'!$D$32,0,10*ROW('Sanitation Data'!D185)))</f>
        <v/>
      </c>
      <c r="CP191" s="379" t="str">
        <f ca="1">+IF(OFFSET('Sanitation Data'!$E$28,0,10*ROW('Sanitation Data'!E185))="","",OFFSET('Sanitation Data'!$E$28,0,10*ROW('Sanitation Data'!E185)))</f>
        <v/>
      </c>
      <c r="CQ191" s="379" t="str">
        <f ca="1">+IF(OFFSET('Sanitation Data'!$E$29,0,10*ROW('Sanitation Data'!E185))="","",OFFSET('Sanitation Data'!$E$29,0,10*ROW('Sanitation Data'!E185)))</f>
        <v/>
      </c>
      <c r="CR191" s="379" t="str">
        <f ca="1">+IF(OFFSET('Sanitation Data'!$E$30,0,10*ROW('Sanitation Data'!E185))="","",OFFSET('Sanitation Data'!$E$30,0,10*ROW('Sanitation Data'!E185)))</f>
        <v/>
      </c>
      <c r="CS191" s="379" t="str">
        <f ca="1">+IF(OFFSET('Sanitation Data'!$E$31,0,10*ROW('Sanitation Data'!E185))="","",OFFSET('Sanitation Data'!$E$31,0,10*ROW('Sanitation Data'!E185)))</f>
        <v/>
      </c>
      <c r="CT191" s="379" t="str">
        <f ca="1">+IF(OFFSET('Sanitation Data'!$E$32,0,10*ROW('Sanitation Data'!E185))="","",OFFSET('Sanitation Data'!$E$32,0,10*ROW('Sanitation Data'!E185)))</f>
        <v/>
      </c>
      <c r="CU191" s="379" t="str">
        <f ca="1">+IF(OFFSET('Sanitation Data'!$F$28,0,10*ROW('Sanitation Data'!F185))="","",OFFSET('Sanitation Data'!$F$28,0,10*ROW('Sanitation Data'!F185)))</f>
        <v/>
      </c>
      <c r="CV191" s="379" t="str">
        <f ca="1">+IF(OFFSET('Sanitation Data'!$F$29,0,10*ROW('Sanitation Data'!F185))="","",OFFSET('Sanitation Data'!$F$29,0,10*ROW('Sanitation Data'!F185)))</f>
        <v/>
      </c>
      <c r="CW191" s="379" t="str">
        <f ca="1">+IF(OFFSET('Sanitation Data'!$F$30,0,10*ROW('Sanitation Data'!F185))="","",OFFSET('Sanitation Data'!$F$30,0,10*ROW('Sanitation Data'!F185)))</f>
        <v/>
      </c>
      <c r="CX191" s="379" t="str">
        <f ca="1">+IF(OFFSET('Sanitation Data'!$F$31,0,10*ROW('Sanitation Data'!F185))="","",OFFSET('Sanitation Data'!$F$31,0,10*ROW('Sanitation Data'!F185)))</f>
        <v/>
      </c>
      <c r="CY191" s="379" t="str">
        <f ca="1">+IF(OFFSET('Sanitation Data'!$F$32,0,10*ROW('Sanitation Data'!F185))="","",OFFSET('Sanitation Data'!$F$32,0,10*ROW('Sanitation Data'!F185)))</f>
        <v/>
      </c>
      <c r="CZ191" s="379" t="str">
        <f ca="1">+IF(OFFSET('Sanitation Data'!$G$28,0,10*ROW('Sanitation Data'!G185))="","",OFFSET('Sanitation Data'!$G$28,0,10*ROW('Sanitation Data'!G185)))</f>
        <v/>
      </c>
      <c r="DA191" s="379" t="str">
        <f ca="1">+IF(OFFSET('Sanitation Data'!$G$29,0,10*ROW('Sanitation Data'!G185))="","",OFFSET('Sanitation Data'!$G$29,0,10*ROW('Sanitation Data'!G185)))</f>
        <v/>
      </c>
      <c r="DB191" s="379" t="str">
        <f ca="1">+IF(OFFSET('Sanitation Data'!$G$30,0,10*ROW('Sanitation Data'!G185))="","",OFFSET('Sanitation Data'!$G$30,0,10*ROW('Sanitation Data'!G185)))</f>
        <v/>
      </c>
      <c r="DC191" s="379" t="str">
        <f ca="1">+IF(OFFSET('Sanitation Data'!$G$31,0,10*ROW('Sanitation Data'!G185))="","",OFFSET('Sanitation Data'!$G$31,0,10*ROW('Sanitation Data'!G185)))</f>
        <v/>
      </c>
      <c r="DD191" s="379" t="str">
        <f ca="1">+IF(OFFSET('Sanitation Data'!$G$32,0,10*ROW('Sanitation Data'!G185))="","",OFFSET('Sanitation Data'!$G$32,0,10*ROW('Sanitation Data'!G185)))</f>
        <v/>
      </c>
      <c r="DE191" s="379" t="str">
        <f ca="1">+IF(OFFSET('Sanitation Data'!$H$28,0,10*ROW('Sanitation Data'!H185))="","",OFFSET('Sanitation Data'!$H$28,0,10*ROW('Sanitation Data'!H185)))</f>
        <v/>
      </c>
      <c r="DF191" s="379" t="str">
        <f ca="1">+IF(OFFSET('Sanitation Data'!$H$29,0,10*ROW('Sanitation Data'!H185))="","",OFFSET('Sanitation Data'!$H$29,0,10*ROW('Sanitation Data'!H185)))</f>
        <v/>
      </c>
      <c r="DG191" s="379" t="str">
        <f ca="1">+IF(OFFSET('Sanitation Data'!$H$30,0,10*ROW('Sanitation Data'!H185))="","",OFFSET('Sanitation Data'!$H$30,0,10*ROW('Sanitation Data'!H185)))</f>
        <v/>
      </c>
      <c r="DH191" s="379" t="str">
        <f ca="1">+IF(OFFSET('Sanitation Data'!$H$31,0,10*ROW('Sanitation Data'!H185))="","",OFFSET('Sanitation Data'!$H$31,0,10*ROW('Sanitation Data'!H185)))</f>
        <v/>
      </c>
      <c r="DI191" s="379" t="str">
        <f ca="1">+IF(OFFSET('Sanitation Data'!$H$32,0,10*ROW('Sanitation Data'!H185))="","",OFFSET('Sanitation Data'!$H$32,0,10*ROW('Sanitation Data'!H185)))</f>
        <v/>
      </c>
      <c r="DJ191" s="379" t="str">
        <f ca="1">+IF(OFFSET('Sanitation Data'!$I$28,0,10*ROW('Sanitation Data'!I185))="","",OFFSET('Sanitation Data'!$I$28,0,10*ROW('Sanitation Data'!I185)))</f>
        <v/>
      </c>
      <c r="DK191" s="379" t="str">
        <f ca="1">+IF(OFFSET('Sanitation Data'!$I$29,0,10*ROW('Sanitation Data'!I185))="","",OFFSET('Sanitation Data'!$I$29,0,10*ROW('Sanitation Data'!I185)))</f>
        <v/>
      </c>
      <c r="DL191" s="379" t="str">
        <f ca="1">+IF(OFFSET('Sanitation Data'!$I$30,0,10*ROW('Sanitation Data'!I185))="","",OFFSET('Sanitation Data'!$I$30,0,10*ROW('Sanitation Data'!I185)))</f>
        <v/>
      </c>
      <c r="DM191" s="379" t="str">
        <f ca="1">+IF(OFFSET('Sanitation Data'!$I$31,0,10*ROW('Sanitation Data'!I185))="","",OFFSET('Sanitation Data'!$I$31,0,10*ROW('Sanitation Data'!I185)))</f>
        <v/>
      </c>
      <c r="DN191" s="379" t="str">
        <f ca="1">+IF(OFFSET('Sanitation Data'!$I$32,0,10*ROW('Sanitation Data'!I185))="","",OFFSET('Sanitation Data'!$I$32,0,10*ROW('Sanitation Data'!I185)))</f>
        <v/>
      </c>
      <c r="DO191" s="379" t="str">
        <f ca="1">+IF(OFFSET('Hygiene Data'!$D$11,0,10*ROW('Hygiene Data'!D185))="","",OFFSET('Hygiene Data'!$D$11,0,10*ROW('Hygiene Data'!D185)))</f>
        <v/>
      </c>
      <c r="DP191" s="379" t="str">
        <f ca="1">+IF(OFFSET('Hygiene Data'!$D$12,0,10*ROW('Hygiene Data'!D185))="","",OFFSET('Hygiene Data'!$D$12,0,10*ROW('Hygiene Data'!D185)))</f>
        <v/>
      </c>
      <c r="DQ191" s="379" t="str">
        <f ca="1">+IF(OFFSET('Hygiene Data'!$D$13,0,10*ROW('Hygiene Data'!D185))="","",OFFSET('Hygiene Data'!$D$13,0,10*ROW('Hygiene Data'!D185)))</f>
        <v/>
      </c>
      <c r="DR191" s="379" t="str">
        <f ca="1">+IF(OFFSET('Hygiene Data'!$E$11,0,10*ROW('Hygiene Data'!E185))="","",OFFSET('Hygiene Data'!$E$11,0,10*ROW('Hygiene Data'!E185)))</f>
        <v/>
      </c>
      <c r="DS191" s="379" t="str">
        <f ca="1">+IF(OFFSET('Hygiene Data'!$E$12,0,10*ROW('Hygiene Data'!E185))="","",OFFSET('Hygiene Data'!$E$12,0,10*ROW('Hygiene Data'!E185)))</f>
        <v/>
      </c>
      <c r="DT191" s="379" t="str">
        <f ca="1">+IF(OFFSET('Hygiene Data'!$E$13,0,10*ROW('Hygiene Data'!E185))="","",OFFSET('Hygiene Data'!$E$13,0,10*ROW('Hygiene Data'!E185)))</f>
        <v/>
      </c>
      <c r="DU191" s="379" t="str">
        <f ca="1">+IF(OFFSET('Hygiene Data'!$F$11,0,10*ROW('Hygiene Data'!F185))="","",OFFSET('Hygiene Data'!$F$11,0,10*ROW('Hygiene Data'!F185)))</f>
        <v/>
      </c>
      <c r="DV191" s="379" t="str">
        <f ca="1">+IF(OFFSET('Hygiene Data'!$F$12,0,10*ROW('Hygiene Data'!F185))="","",OFFSET('Hygiene Data'!$F$12,0,10*ROW('Hygiene Data'!F185)))</f>
        <v/>
      </c>
      <c r="DW191" s="379" t="str">
        <f ca="1">+IF(OFFSET('Hygiene Data'!$F$13,0,10*ROW('Hygiene Data'!F185))="","",OFFSET('Hygiene Data'!$F$13,0,10*ROW('Hygiene Data'!F185)))</f>
        <v/>
      </c>
      <c r="DX191" s="379" t="str">
        <f ca="1">+IF(OFFSET('Hygiene Data'!$G$11,0,10*ROW('Hygiene Data'!G185))="","",OFFSET('Hygiene Data'!$G$11,0,10*ROW('Hygiene Data'!G185)))</f>
        <v/>
      </c>
      <c r="DY191" s="379" t="str">
        <f ca="1">+IF(OFFSET('Hygiene Data'!$G$12,0,10*ROW('Hygiene Data'!G185))="","",OFFSET('Hygiene Data'!$G$12,0,10*ROW('Hygiene Data'!G185)))</f>
        <v/>
      </c>
      <c r="DZ191" s="379" t="str">
        <f ca="1">+IF(OFFSET('Hygiene Data'!$G$13,0,10*ROW('Hygiene Data'!G185))="","",OFFSET('Hygiene Data'!$G$13,0,10*ROW('Hygiene Data'!G185)))</f>
        <v/>
      </c>
      <c r="EA191" s="379" t="str">
        <f ca="1">+IF(OFFSET('Hygiene Data'!$H$11,0,10*ROW('Hygiene Data'!H185))="","",OFFSET('Hygiene Data'!$H$11,0,10*ROW('Hygiene Data'!H185)))</f>
        <v/>
      </c>
      <c r="EB191" s="379" t="str">
        <f ca="1">+IF(OFFSET('Hygiene Data'!$H$12,0,10*ROW('Hygiene Data'!H185))="","",OFFSET('Hygiene Data'!$H$12,0,10*ROW('Hygiene Data'!H185)))</f>
        <v/>
      </c>
      <c r="EC191" s="379" t="str">
        <f ca="1">+IF(OFFSET('Hygiene Data'!$H$13,0,10*ROW('Hygiene Data'!H185))="","",OFFSET('Hygiene Data'!$H$13,0,10*ROW('Hygiene Data'!H185)))</f>
        <v/>
      </c>
      <c r="ED191" s="379" t="str">
        <f ca="1">+IF(OFFSET('Hygiene Data'!$I$11,0,10*ROW('Hygiene Data'!I185))="","",OFFSET('Hygiene Data'!$I$11,0,10*ROW('Hygiene Data'!I185)))</f>
        <v/>
      </c>
      <c r="EE191" s="379" t="str">
        <f ca="1">+IF(OFFSET('Hygiene Data'!$I$12,0,10*ROW('Hygiene Data'!I185))="","",OFFSET('Hygiene Data'!$I$12,0,10*ROW('Hygiene Data'!I185)))</f>
        <v/>
      </c>
      <c r="EF191" s="379" t="str">
        <f ca="1">+IF(OFFSET('Hygiene Data'!$I$13,0,10*ROW('Hygiene Data'!I185))="","",OFFSET('Hygiene Data'!$I$13,0,10*ROW('Hygiene Data'!I185)))</f>
        <v/>
      </c>
    </row>
    <row r="192" spans="1:136" x14ac:dyDescent="0.25">
      <c r="A192" s="488" t="str">
        <f ca="1">+IF(OFFSET('Water Data'!$B$2,0,10*ROW('Water Data'!E186))="","",OFFSET('Water Data'!$B$2,0,10*ROW('Water Data'!E186)))</f>
        <v/>
      </c>
      <c r="B192" s="48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5" t="str">
        <f t="shared" ca="1" si="2"/>
        <v/>
      </c>
      <c r="D192" s="51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9" t="str">
        <f ca="1">+IF(OFFSET('Water Data'!$D$27,0,10*ROW('Water Data'!D186))="","",OFFSET('Water Data'!$D$27,0,10*ROW('Water Data'!D186)))</f>
        <v/>
      </c>
      <c r="BT192" s="379" t="str">
        <f ca="1">+IF(OFFSET('Water Data'!$D$28,0,10*ROW('Water Data'!D186))="","",OFFSET('Water Data'!$D$28,0,10*ROW('Water Data'!D186)))</f>
        <v/>
      </c>
      <c r="BU192" s="379" t="str">
        <f ca="1">+IF(OFFSET('Water Data'!$D$29,0,10*ROW('Water Data'!D186))="","",OFFSET('Water Data'!$D$29,0,10*ROW('Water Data'!D186)))</f>
        <v/>
      </c>
      <c r="BV192" s="379" t="str">
        <f ca="1">+IF(OFFSET('Water Data'!$E$27,0,10*ROW('Water Data'!E186))="","",OFFSET('Water Data'!$E$27,0,10*ROW('Water Data'!E186)))</f>
        <v/>
      </c>
      <c r="BW192" s="379" t="str">
        <f ca="1">+IF(OFFSET('Water Data'!$E$28,0,10*ROW('Water Data'!E186))="","",OFFSET('Water Data'!$E$28,0,10*ROW('Water Data'!E186)))</f>
        <v/>
      </c>
      <c r="BX192" s="379" t="str">
        <f ca="1">+IF(OFFSET('Water Data'!$E$29,0,10*ROW('Water Data'!E186))="","",OFFSET('Water Data'!$E$29,0,10*ROW('Water Data'!E186)))</f>
        <v/>
      </c>
      <c r="BY192" s="379" t="str">
        <f ca="1">+IF(OFFSET('Water Data'!$F$27,0,10*ROW('Water Data'!F186))="","",OFFSET('Water Data'!$F$27,0,10*ROW('Water Data'!F186)))</f>
        <v/>
      </c>
      <c r="BZ192" s="379" t="str">
        <f ca="1">+IF(OFFSET('Water Data'!$F$28,0,10*ROW('Water Data'!F186))="","",OFFSET('Water Data'!$F$28,0,10*ROW('Water Data'!F186)))</f>
        <v/>
      </c>
      <c r="CA192" s="379" t="str">
        <f ca="1">+IF(OFFSET('Water Data'!$F$29,0,10*ROW('Water Data'!F186))="","",OFFSET('Water Data'!$F$29,0,10*ROW('Water Data'!F186)))</f>
        <v/>
      </c>
      <c r="CB192" s="379" t="str">
        <f ca="1">+IF(OFFSET('Water Data'!$G$27,0,10*ROW('Water Data'!G186))="","",OFFSET('Water Data'!$G$27,0,10*ROW('Water Data'!G186)))</f>
        <v/>
      </c>
      <c r="CC192" s="379" t="str">
        <f ca="1">+IF(OFFSET('Water Data'!$G$28,0,10*ROW('Water Data'!G186))="","",OFFSET('Water Data'!$G$28,0,10*ROW('Water Data'!G186)))</f>
        <v/>
      </c>
      <c r="CD192" s="379" t="str">
        <f ca="1">+IF(OFFSET('Water Data'!$G$29,0,10*ROW('Water Data'!G186))="","",OFFSET('Water Data'!$G$29,0,10*ROW('Water Data'!G186)))</f>
        <v/>
      </c>
      <c r="CE192" s="379" t="str">
        <f ca="1">+IF(OFFSET('Water Data'!$H$27,0,10*ROW('Water Data'!H186))="","",OFFSET('Water Data'!$H$27,0,10*ROW('Water Data'!H186)))</f>
        <v/>
      </c>
      <c r="CF192" s="379" t="str">
        <f ca="1">+IF(OFFSET('Water Data'!$H$28,0,10*ROW('Water Data'!H186))="","",OFFSET('Water Data'!$H$28,0,10*ROW('Water Data'!H186)))</f>
        <v/>
      </c>
      <c r="CG192" s="379" t="str">
        <f ca="1">+IF(OFFSET('Water Data'!$H$29,0,10*ROW('Water Data'!H186))="","",OFFSET('Water Data'!$H$29,0,10*ROW('Water Data'!H186)))</f>
        <v/>
      </c>
      <c r="CH192" s="379" t="str">
        <f ca="1">+IF(OFFSET('Water Data'!$I$27,0,10*ROW('Water Data'!I186))="","",OFFSET('Water Data'!$I$27,0,10*ROW('Water Data'!I186)))</f>
        <v/>
      </c>
      <c r="CI192" s="379" t="str">
        <f ca="1">+IF(OFFSET('Water Data'!$I$28,0,10*ROW('Water Data'!I186))="","",OFFSET('Water Data'!$I$28,0,10*ROW('Water Data'!I186)))</f>
        <v/>
      </c>
      <c r="CJ192" s="379" t="str">
        <f ca="1">+IF(OFFSET('Water Data'!$I$29,0,10*ROW('Water Data'!I186))="","",OFFSET('Water Data'!$I$29,0,10*ROW('Water Data'!I186)))</f>
        <v/>
      </c>
      <c r="CK192" s="379" t="str">
        <f ca="1">+IF(OFFSET('Sanitation Data'!$D$28,0,10*ROW('Sanitation Data'!D186))="","",OFFSET('Sanitation Data'!$D$28,0,10*ROW('Sanitation Data'!D186)))</f>
        <v/>
      </c>
      <c r="CL192" s="379" t="str">
        <f ca="1">+IF(OFFSET('Sanitation Data'!$D$29,0,10*ROW('Sanitation Data'!D186))="","",OFFSET('Sanitation Data'!$D$29,0,10*ROW('Sanitation Data'!D186)))</f>
        <v/>
      </c>
      <c r="CM192" s="379" t="str">
        <f ca="1">+IF(OFFSET('Sanitation Data'!$D$30,0,10*ROW('Sanitation Data'!D186))="","",OFFSET('Sanitation Data'!$D$30,0,10*ROW('Sanitation Data'!D186)))</f>
        <v/>
      </c>
      <c r="CN192" s="379" t="str">
        <f ca="1">+IF(OFFSET('Sanitation Data'!$D$31,0,10*ROW('Sanitation Data'!D186))="","",OFFSET('Sanitation Data'!$D$31,0,10*ROW('Sanitation Data'!D186)))</f>
        <v/>
      </c>
      <c r="CO192" s="379" t="str">
        <f ca="1">+IF(OFFSET('Sanitation Data'!$D$32,0,10*ROW('Sanitation Data'!D186))="","",OFFSET('Sanitation Data'!$D$32,0,10*ROW('Sanitation Data'!D186)))</f>
        <v/>
      </c>
      <c r="CP192" s="379" t="str">
        <f ca="1">+IF(OFFSET('Sanitation Data'!$E$28,0,10*ROW('Sanitation Data'!E186))="","",OFFSET('Sanitation Data'!$E$28,0,10*ROW('Sanitation Data'!E186)))</f>
        <v/>
      </c>
      <c r="CQ192" s="379" t="str">
        <f ca="1">+IF(OFFSET('Sanitation Data'!$E$29,0,10*ROW('Sanitation Data'!E186))="","",OFFSET('Sanitation Data'!$E$29,0,10*ROW('Sanitation Data'!E186)))</f>
        <v/>
      </c>
      <c r="CR192" s="379" t="str">
        <f ca="1">+IF(OFFSET('Sanitation Data'!$E$30,0,10*ROW('Sanitation Data'!E186))="","",OFFSET('Sanitation Data'!$E$30,0,10*ROW('Sanitation Data'!E186)))</f>
        <v/>
      </c>
      <c r="CS192" s="379" t="str">
        <f ca="1">+IF(OFFSET('Sanitation Data'!$E$31,0,10*ROW('Sanitation Data'!E186))="","",OFFSET('Sanitation Data'!$E$31,0,10*ROW('Sanitation Data'!E186)))</f>
        <v/>
      </c>
      <c r="CT192" s="379" t="str">
        <f ca="1">+IF(OFFSET('Sanitation Data'!$E$32,0,10*ROW('Sanitation Data'!E186))="","",OFFSET('Sanitation Data'!$E$32,0,10*ROW('Sanitation Data'!E186)))</f>
        <v/>
      </c>
      <c r="CU192" s="379" t="str">
        <f ca="1">+IF(OFFSET('Sanitation Data'!$F$28,0,10*ROW('Sanitation Data'!F186))="","",OFFSET('Sanitation Data'!$F$28,0,10*ROW('Sanitation Data'!F186)))</f>
        <v/>
      </c>
      <c r="CV192" s="379" t="str">
        <f ca="1">+IF(OFFSET('Sanitation Data'!$F$29,0,10*ROW('Sanitation Data'!F186))="","",OFFSET('Sanitation Data'!$F$29,0,10*ROW('Sanitation Data'!F186)))</f>
        <v/>
      </c>
      <c r="CW192" s="379" t="str">
        <f ca="1">+IF(OFFSET('Sanitation Data'!$F$30,0,10*ROW('Sanitation Data'!F186))="","",OFFSET('Sanitation Data'!$F$30,0,10*ROW('Sanitation Data'!F186)))</f>
        <v/>
      </c>
      <c r="CX192" s="379" t="str">
        <f ca="1">+IF(OFFSET('Sanitation Data'!$F$31,0,10*ROW('Sanitation Data'!F186))="","",OFFSET('Sanitation Data'!$F$31,0,10*ROW('Sanitation Data'!F186)))</f>
        <v/>
      </c>
      <c r="CY192" s="379" t="str">
        <f ca="1">+IF(OFFSET('Sanitation Data'!$F$32,0,10*ROW('Sanitation Data'!F186))="","",OFFSET('Sanitation Data'!$F$32,0,10*ROW('Sanitation Data'!F186)))</f>
        <v/>
      </c>
      <c r="CZ192" s="379" t="str">
        <f ca="1">+IF(OFFSET('Sanitation Data'!$G$28,0,10*ROW('Sanitation Data'!G186))="","",OFFSET('Sanitation Data'!$G$28,0,10*ROW('Sanitation Data'!G186)))</f>
        <v/>
      </c>
      <c r="DA192" s="379" t="str">
        <f ca="1">+IF(OFFSET('Sanitation Data'!$G$29,0,10*ROW('Sanitation Data'!G186))="","",OFFSET('Sanitation Data'!$G$29,0,10*ROW('Sanitation Data'!G186)))</f>
        <v/>
      </c>
      <c r="DB192" s="379" t="str">
        <f ca="1">+IF(OFFSET('Sanitation Data'!$G$30,0,10*ROW('Sanitation Data'!G186))="","",OFFSET('Sanitation Data'!$G$30,0,10*ROW('Sanitation Data'!G186)))</f>
        <v/>
      </c>
      <c r="DC192" s="379" t="str">
        <f ca="1">+IF(OFFSET('Sanitation Data'!$G$31,0,10*ROW('Sanitation Data'!G186))="","",OFFSET('Sanitation Data'!$G$31,0,10*ROW('Sanitation Data'!G186)))</f>
        <v/>
      </c>
      <c r="DD192" s="379" t="str">
        <f ca="1">+IF(OFFSET('Sanitation Data'!$G$32,0,10*ROW('Sanitation Data'!G186))="","",OFFSET('Sanitation Data'!$G$32,0,10*ROW('Sanitation Data'!G186)))</f>
        <v/>
      </c>
      <c r="DE192" s="379" t="str">
        <f ca="1">+IF(OFFSET('Sanitation Data'!$H$28,0,10*ROW('Sanitation Data'!H186))="","",OFFSET('Sanitation Data'!$H$28,0,10*ROW('Sanitation Data'!H186)))</f>
        <v/>
      </c>
      <c r="DF192" s="379" t="str">
        <f ca="1">+IF(OFFSET('Sanitation Data'!$H$29,0,10*ROW('Sanitation Data'!H186))="","",OFFSET('Sanitation Data'!$H$29,0,10*ROW('Sanitation Data'!H186)))</f>
        <v/>
      </c>
      <c r="DG192" s="379" t="str">
        <f ca="1">+IF(OFFSET('Sanitation Data'!$H$30,0,10*ROW('Sanitation Data'!H186))="","",OFFSET('Sanitation Data'!$H$30,0,10*ROW('Sanitation Data'!H186)))</f>
        <v/>
      </c>
      <c r="DH192" s="379" t="str">
        <f ca="1">+IF(OFFSET('Sanitation Data'!$H$31,0,10*ROW('Sanitation Data'!H186))="","",OFFSET('Sanitation Data'!$H$31,0,10*ROW('Sanitation Data'!H186)))</f>
        <v/>
      </c>
      <c r="DI192" s="379" t="str">
        <f ca="1">+IF(OFFSET('Sanitation Data'!$H$32,0,10*ROW('Sanitation Data'!H186))="","",OFFSET('Sanitation Data'!$H$32,0,10*ROW('Sanitation Data'!H186)))</f>
        <v/>
      </c>
      <c r="DJ192" s="379" t="str">
        <f ca="1">+IF(OFFSET('Sanitation Data'!$I$28,0,10*ROW('Sanitation Data'!I186))="","",OFFSET('Sanitation Data'!$I$28,0,10*ROW('Sanitation Data'!I186)))</f>
        <v/>
      </c>
      <c r="DK192" s="379" t="str">
        <f ca="1">+IF(OFFSET('Sanitation Data'!$I$29,0,10*ROW('Sanitation Data'!I186))="","",OFFSET('Sanitation Data'!$I$29,0,10*ROW('Sanitation Data'!I186)))</f>
        <v/>
      </c>
      <c r="DL192" s="379" t="str">
        <f ca="1">+IF(OFFSET('Sanitation Data'!$I$30,0,10*ROW('Sanitation Data'!I186))="","",OFFSET('Sanitation Data'!$I$30,0,10*ROW('Sanitation Data'!I186)))</f>
        <v/>
      </c>
      <c r="DM192" s="379" t="str">
        <f ca="1">+IF(OFFSET('Sanitation Data'!$I$31,0,10*ROW('Sanitation Data'!I186))="","",OFFSET('Sanitation Data'!$I$31,0,10*ROW('Sanitation Data'!I186)))</f>
        <v/>
      </c>
      <c r="DN192" s="379" t="str">
        <f ca="1">+IF(OFFSET('Sanitation Data'!$I$32,0,10*ROW('Sanitation Data'!I186))="","",OFFSET('Sanitation Data'!$I$32,0,10*ROW('Sanitation Data'!I186)))</f>
        <v/>
      </c>
      <c r="DO192" s="379" t="str">
        <f ca="1">+IF(OFFSET('Hygiene Data'!$D$11,0,10*ROW('Hygiene Data'!D186))="","",OFFSET('Hygiene Data'!$D$11,0,10*ROW('Hygiene Data'!D186)))</f>
        <v/>
      </c>
      <c r="DP192" s="379" t="str">
        <f ca="1">+IF(OFFSET('Hygiene Data'!$D$12,0,10*ROW('Hygiene Data'!D186))="","",OFFSET('Hygiene Data'!$D$12,0,10*ROW('Hygiene Data'!D186)))</f>
        <v/>
      </c>
      <c r="DQ192" s="379" t="str">
        <f ca="1">+IF(OFFSET('Hygiene Data'!$D$13,0,10*ROW('Hygiene Data'!D186))="","",OFFSET('Hygiene Data'!$D$13,0,10*ROW('Hygiene Data'!D186)))</f>
        <v/>
      </c>
      <c r="DR192" s="379" t="str">
        <f ca="1">+IF(OFFSET('Hygiene Data'!$E$11,0,10*ROW('Hygiene Data'!E186))="","",OFFSET('Hygiene Data'!$E$11,0,10*ROW('Hygiene Data'!E186)))</f>
        <v/>
      </c>
      <c r="DS192" s="379" t="str">
        <f ca="1">+IF(OFFSET('Hygiene Data'!$E$12,0,10*ROW('Hygiene Data'!E186))="","",OFFSET('Hygiene Data'!$E$12,0,10*ROW('Hygiene Data'!E186)))</f>
        <v/>
      </c>
      <c r="DT192" s="379" t="str">
        <f ca="1">+IF(OFFSET('Hygiene Data'!$E$13,0,10*ROW('Hygiene Data'!E186))="","",OFFSET('Hygiene Data'!$E$13,0,10*ROW('Hygiene Data'!E186)))</f>
        <v/>
      </c>
      <c r="DU192" s="379" t="str">
        <f ca="1">+IF(OFFSET('Hygiene Data'!$F$11,0,10*ROW('Hygiene Data'!F186))="","",OFFSET('Hygiene Data'!$F$11,0,10*ROW('Hygiene Data'!F186)))</f>
        <v/>
      </c>
      <c r="DV192" s="379" t="str">
        <f ca="1">+IF(OFFSET('Hygiene Data'!$F$12,0,10*ROW('Hygiene Data'!F186))="","",OFFSET('Hygiene Data'!$F$12,0,10*ROW('Hygiene Data'!F186)))</f>
        <v/>
      </c>
      <c r="DW192" s="379" t="str">
        <f ca="1">+IF(OFFSET('Hygiene Data'!$F$13,0,10*ROW('Hygiene Data'!F186))="","",OFFSET('Hygiene Data'!$F$13,0,10*ROW('Hygiene Data'!F186)))</f>
        <v/>
      </c>
      <c r="DX192" s="379" t="str">
        <f ca="1">+IF(OFFSET('Hygiene Data'!$G$11,0,10*ROW('Hygiene Data'!G186))="","",OFFSET('Hygiene Data'!$G$11,0,10*ROW('Hygiene Data'!G186)))</f>
        <v/>
      </c>
      <c r="DY192" s="379" t="str">
        <f ca="1">+IF(OFFSET('Hygiene Data'!$G$12,0,10*ROW('Hygiene Data'!G186))="","",OFFSET('Hygiene Data'!$G$12,0,10*ROW('Hygiene Data'!G186)))</f>
        <v/>
      </c>
      <c r="DZ192" s="379" t="str">
        <f ca="1">+IF(OFFSET('Hygiene Data'!$G$13,0,10*ROW('Hygiene Data'!G186))="","",OFFSET('Hygiene Data'!$G$13,0,10*ROW('Hygiene Data'!G186)))</f>
        <v/>
      </c>
      <c r="EA192" s="379" t="str">
        <f ca="1">+IF(OFFSET('Hygiene Data'!$H$11,0,10*ROW('Hygiene Data'!H186))="","",OFFSET('Hygiene Data'!$H$11,0,10*ROW('Hygiene Data'!H186)))</f>
        <v/>
      </c>
      <c r="EB192" s="379" t="str">
        <f ca="1">+IF(OFFSET('Hygiene Data'!$H$12,0,10*ROW('Hygiene Data'!H186))="","",OFFSET('Hygiene Data'!$H$12,0,10*ROW('Hygiene Data'!H186)))</f>
        <v/>
      </c>
      <c r="EC192" s="379" t="str">
        <f ca="1">+IF(OFFSET('Hygiene Data'!$H$13,0,10*ROW('Hygiene Data'!H186))="","",OFFSET('Hygiene Data'!$H$13,0,10*ROW('Hygiene Data'!H186)))</f>
        <v/>
      </c>
      <c r="ED192" s="379" t="str">
        <f ca="1">+IF(OFFSET('Hygiene Data'!$I$11,0,10*ROW('Hygiene Data'!I186))="","",OFFSET('Hygiene Data'!$I$11,0,10*ROW('Hygiene Data'!I186)))</f>
        <v/>
      </c>
      <c r="EE192" s="379" t="str">
        <f ca="1">+IF(OFFSET('Hygiene Data'!$I$12,0,10*ROW('Hygiene Data'!I186))="","",OFFSET('Hygiene Data'!$I$12,0,10*ROW('Hygiene Data'!I186)))</f>
        <v/>
      </c>
      <c r="EF192" s="379" t="str">
        <f ca="1">+IF(OFFSET('Hygiene Data'!$I$13,0,10*ROW('Hygiene Data'!I186))="","",OFFSET('Hygiene Data'!$I$13,0,10*ROW('Hygiene Data'!I186)))</f>
        <v/>
      </c>
    </row>
    <row r="193" spans="1:136" x14ac:dyDescent="0.25">
      <c r="A193" s="488" t="str">
        <f ca="1">+IF(OFFSET('Water Data'!$B$2,0,10*ROW('Water Data'!E187))="","",OFFSET('Water Data'!$B$2,0,10*ROW('Water Data'!E187)))</f>
        <v/>
      </c>
      <c r="B193" s="48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5" t="str">
        <f t="shared" ca="1" si="2"/>
        <v/>
      </c>
      <c r="D193" s="51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9" t="str">
        <f ca="1">+IF(OFFSET('Water Data'!$D$27,0,10*ROW('Water Data'!D187))="","",OFFSET('Water Data'!$D$27,0,10*ROW('Water Data'!D187)))</f>
        <v/>
      </c>
      <c r="BT193" s="379" t="str">
        <f ca="1">+IF(OFFSET('Water Data'!$D$28,0,10*ROW('Water Data'!D187))="","",OFFSET('Water Data'!$D$28,0,10*ROW('Water Data'!D187)))</f>
        <v/>
      </c>
      <c r="BU193" s="379" t="str">
        <f ca="1">+IF(OFFSET('Water Data'!$D$29,0,10*ROW('Water Data'!D187))="","",OFFSET('Water Data'!$D$29,0,10*ROW('Water Data'!D187)))</f>
        <v/>
      </c>
      <c r="BV193" s="379" t="str">
        <f ca="1">+IF(OFFSET('Water Data'!$E$27,0,10*ROW('Water Data'!E187))="","",OFFSET('Water Data'!$E$27,0,10*ROW('Water Data'!E187)))</f>
        <v/>
      </c>
      <c r="BW193" s="379" t="str">
        <f ca="1">+IF(OFFSET('Water Data'!$E$28,0,10*ROW('Water Data'!E187))="","",OFFSET('Water Data'!$E$28,0,10*ROW('Water Data'!E187)))</f>
        <v/>
      </c>
      <c r="BX193" s="379" t="str">
        <f ca="1">+IF(OFFSET('Water Data'!$E$29,0,10*ROW('Water Data'!E187))="","",OFFSET('Water Data'!$E$29,0,10*ROW('Water Data'!E187)))</f>
        <v/>
      </c>
      <c r="BY193" s="379" t="str">
        <f ca="1">+IF(OFFSET('Water Data'!$F$27,0,10*ROW('Water Data'!F187))="","",OFFSET('Water Data'!$F$27,0,10*ROW('Water Data'!F187)))</f>
        <v/>
      </c>
      <c r="BZ193" s="379" t="str">
        <f ca="1">+IF(OFFSET('Water Data'!$F$28,0,10*ROW('Water Data'!F187))="","",OFFSET('Water Data'!$F$28,0,10*ROW('Water Data'!F187)))</f>
        <v/>
      </c>
      <c r="CA193" s="379" t="str">
        <f ca="1">+IF(OFFSET('Water Data'!$F$29,0,10*ROW('Water Data'!F187))="","",OFFSET('Water Data'!$F$29,0,10*ROW('Water Data'!F187)))</f>
        <v/>
      </c>
      <c r="CB193" s="379" t="str">
        <f ca="1">+IF(OFFSET('Water Data'!$G$27,0,10*ROW('Water Data'!G187))="","",OFFSET('Water Data'!$G$27,0,10*ROW('Water Data'!G187)))</f>
        <v/>
      </c>
      <c r="CC193" s="379" t="str">
        <f ca="1">+IF(OFFSET('Water Data'!$G$28,0,10*ROW('Water Data'!G187))="","",OFFSET('Water Data'!$G$28,0,10*ROW('Water Data'!G187)))</f>
        <v/>
      </c>
      <c r="CD193" s="379" t="str">
        <f ca="1">+IF(OFFSET('Water Data'!$G$29,0,10*ROW('Water Data'!G187))="","",OFFSET('Water Data'!$G$29,0,10*ROW('Water Data'!G187)))</f>
        <v/>
      </c>
      <c r="CE193" s="379" t="str">
        <f ca="1">+IF(OFFSET('Water Data'!$H$27,0,10*ROW('Water Data'!H187))="","",OFFSET('Water Data'!$H$27,0,10*ROW('Water Data'!H187)))</f>
        <v/>
      </c>
      <c r="CF193" s="379" t="str">
        <f ca="1">+IF(OFFSET('Water Data'!$H$28,0,10*ROW('Water Data'!H187))="","",OFFSET('Water Data'!$H$28,0,10*ROW('Water Data'!H187)))</f>
        <v/>
      </c>
      <c r="CG193" s="379" t="str">
        <f ca="1">+IF(OFFSET('Water Data'!$H$29,0,10*ROW('Water Data'!H187))="","",OFFSET('Water Data'!$H$29,0,10*ROW('Water Data'!H187)))</f>
        <v/>
      </c>
      <c r="CH193" s="379" t="str">
        <f ca="1">+IF(OFFSET('Water Data'!$I$27,0,10*ROW('Water Data'!I187))="","",OFFSET('Water Data'!$I$27,0,10*ROW('Water Data'!I187)))</f>
        <v/>
      </c>
      <c r="CI193" s="379" t="str">
        <f ca="1">+IF(OFFSET('Water Data'!$I$28,0,10*ROW('Water Data'!I187))="","",OFFSET('Water Data'!$I$28,0,10*ROW('Water Data'!I187)))</f>
        <v/>
      </c>
      <c r="CJ193" s="379" t="str">
        <f ca="1">+IF(OFFSET('Water Data'!$I$29,0,10*ROW('Water Data'!I187))="","",OFFSET('Water Data'!$I$29,0,10*ROW('Water Data'!I187)))</f>
        <v/>
      </c>
      <c r="CK193" s="379" t="str">
        <f ca="1">+IF(OFFSET('Sanitation Data'!$D$28,0,10*ROW('Sanitation Data'!D187))="","",OFFSET('Sanitation Data'!$D$28,0,10*ROW('Sanitation Data'!D187)))</f>
        <v/>
      </c>
      <c r="CL193" s="379" t="str">
        <f ca="1">+IF(OFFSET('Sanitation Data'!$D$29,0,10*ROW('Sanitation Data'!D187))="","",OFFSET('Sanitation Data'!$D$29,0,10*ROW('Sanitation Data'!D187)))</f>
        <v/>
      </c>
      <c r="CM193" s="379" t="str">
        <f ca="1">+IF(OFFSET('Sanitation Data'!$D$30,0,10*ROW('Sanitation Data'!D187))="","",OFFSET('Sanitation Data'!$D$30,0,10*ROW('Sanitation Data'!D187)))</f>
        <v/>
      </c>
      <c r="CN193" s="379" t="str">
        <f ca="1">+IF(OFFSET('Sanitation Data'!$D$31,0,10*ROW('Sanitation Data'!D187))="","",OFFSET('Sanitation Data'!$D$31,0,10*ROW('Sanitation Data'!D187)))</f>
        <v/>
      </c>
      <c r="CO193" s="379" t="str">
        <f ca="1">+IF(OFFSET('Sanitation Data'!$D$32,0,10*ROW('Sanitation Data'!D187))="","",OFFSET('Sanitation Data'!$D$32,0,10*ROW('Sanitation Data'!D187)))</f>
        <v/>
      </c>
      <c r="CP193" s="379" t="str">
        <f ca="1">+IF(OFFSET('Sanitation Data'!$E$28,0,10*ROW('Sanitation Data'!E187))="","",OFFSET('Sanitation Data'!$E$28,0,10*ROW('Sanitation Data'!E187)))</f>
        <v/>
      </c>
      <c r="CQ193" s="379" t="str">
        <f ca="1">+IF(OFFSET('Sanitation Data'!$E$29,0,10*ROW('Sanitation Data'!E187))="","",OFFSET('Sanitation Data'!$E$29,0,10*ROW('Sanitation Data'!E187)))</f>
        <v/>
      </c>
      <c r="CR193" s="379" t="str">
        <f ca="1">+IF(OFFSET('Sanitation Data'!$E$30,0,10*ROW('Sanitation Data'!E187))="","",OFFSET('Sanitation Data'!$E$30,0,10*ROW('Sanitation Data'!E187)))</f>
        <v/>
      </c>
      <c r="CS193" s="379" t="str">
        <f ca="1">+IF(OFFSET('Sanitation Data'!$E$31,0,10*ROW('Sanitation Data'!E187))="","",OFFSET('Sanitation Data'!$E$31,0,10*ROW('Sanitation Data'!E187)))</f>
        <v/>
      </c>
      <c r="CT193" s="379" t="str">
        <f ca="1">+IF(OFFSET('Sanitation Data'!$E$32,0,10*ROW('Sanitation Data'!E187))="","",OFFSET('Sanitation Data'!$E$32,0,10*ROW('Sanitation Data'!E187)))</f>
        <v/>
      </c>
      <c r="CU193" s="379" t="str">
        <f ca="1">+IF(OFFSET('Sanitation Data'!$F$28,0,10*ROW('Sanitation Data'!F187))="","",OFFSET('Sanitation Data'!$F$28,0,10*ROW('Sanitation Data'!F187)))</f>
        <v/>
      </c>
      <c r="CV193" s="379" t="str">
        <f ca="1">+IF(OFFSET('Sanitation Data'!$F$29,0,10*ROW('Sanitation Data'!F187))="","",OFFSET('Sanitation Data'!$F$29,0,10*ROW('Sanitation Data'!F187)))</f>
        <v/>
      </c>
      <c r="CW193" s="379" t="str">
        <f ca="1">+IF(OFFSET('Sanitation Data'!$F$30,0,10*ROW('Sanitation Data'!F187))="","",OFFSET('Sanitation Data'!$F$30,0,10*ROW('Sanitation Data'!F187)))</f>
        <v/>
      </c>
      <c r="CX193" s="379" t="str">
        <f ca="1">+IF(OFFSET('Sanitation Data'!$F$31,0,10*ROW('Sanitation Data'!F187))="","",OFFSET('Sanitation Data'!$F$31,0,10*ROW('Sanitation Data'!F187)))</f>
        <v/>
      </c>
      <c r="CY193" s="379" t="str">
        <f ca="1">+IF(OFFSET('Sanitation Data'!$F$32,0,10*ROW('Sanitation Data'!F187))="","",OFFSET('Sanitation Data'!$F$32,0,10*ROW('Sanitation Data'!F187)))</f>
        <v/>
      </c>
      <c r="CZ193" s="379" t="str">
        <f ca="1">+IF(OFFSET('Sanitation Data'!$G$28,0,10*ROW('Sanitation Data'!G187))="","",OFFSET('Sanitation Data'!$G$28,0,10*ROW('Sanitation Data'!G187)))</f>
        <v/>
      </c>
      <c r="DA193" s="379" t="str">
        <f ca="1">+IF(OFFSET('Sanitation Data'!$G$29,0,10*ROW('Sanitation Data'!G187))="","",OFFSET('Sanitation Data'!$G$29,0,10*ROW('Sanitation Data'!G187)))</f>
        <v/>
      </c>
      <c r="DB193" s="379" t="str">
        <f ca="1">+IF(OFFSET('Sanitation Data'!$G$30,0,10*ROW('Sanitation Data'!G187))="","",OFFSET('Sanitation Data'!$G$30,0,10*ROW('Sanitation Data'!G187)))</f>
        <v/>
      </c>
      <c r="DC193" s="379" t="str">
        <f ca="1">+IF(OFFSET('Sanitation Data'!$G$31,0,10*ROW('Sanitation Data'!G187))="","",OFFSET('Sanitation Data'!$G$31,0,10*ROW('Sanitation Data'!G187)))</f>
        <v/>
      </c>
      <c r="DD193" s="379" t="str">
        <f ca="1">+IF(OFFSET('Sanitation Data'!$G$32,0,10*ROW('Sanitation Data'!G187))="","",OFFSET('Sanitation Data'!$G$32,0,10*ROW('Sanitation Data'!G187)))</f>
        <v/>
      </c>
      <c r="DE193" s="379" t="str">
        <f ca="1">+IF(OFFSET('Sanitation Data'!$H$28,0,10*ROW('Sanitation Data'!H187))="","",OFFSET('Sanitation Data'!$H$28,0,10*ROW('Sanitation Data'!H187)))</f>
        <v/>
      </c>
      <c r="DF193" s="379" t="str">
        <f ca="1">+IF(OFFSET('Sanitation Data'!$H$29,0,10*ROW('Sanitation Data'!H187))="","",OFFSET('Sanitation Data'!$H$29,0,10*ROW('Sanitation Data'!H187)))</f>
        <v/>
      </c>
      <c r="DG193" s="379" t="str">
        <f ca="1">+IF(OFFSET('Sanitation Data'!$H$30,0,10*ROW('Sanitation Data'!H187))="","",OFFSET('Sanitation Data'!$H$30,0,10*ROW('Sanitation Data'!H187)))</f>
        <v/>
      </c>
      <c r="DH193" s="379" t="str">
        <f ca="1">+IF(OFFSET('Sanitation Data'!$H$31,0,10*ROW('Sanitation Data'!H187))="","",OFFSET('Sanitation Data'!$H$31,0,10*ROW('Sanitation Data'!H187)))</f>
        <v/>
      </c>
      <c r="DI193" s="379" t="str">
        <f ca="1">+IF(OFFSET('Sanitation Data'!$H$32,0,10*ROW('Sanitation Data'!H187))="","",OFFSET('Sanitation Data'!$H$32,0,10*ROW('Sanitation Data'!H187)))</f>
        <v/>
      </c>
      <c r="DJ193" s="379" t="str">
        <f ca="1">+IF(OFFSET('Sanitation Data'!$I$28,0,10*ROW('Sanitation Data'!I187))="","",OFFSET('Sanitation Data'!$I$28,0,10*ROW('Sanitation Data'!I187)))</f>
        <v/>
      </c>
      <c r="DK193" s="379" t="str">
        <f ca="1">+IF(OFFSET('Sanitation Data'!$I$29,0,10*ROW('Sanitation Data'!I187))="","",OFFSET('Sanitation Data'!$I$29,0,10*ROW('Sanitation Data'!I187)))</f>
        <v/>
      </c>
      <c r="DL193" s="379" t="str">
        <f ca="1">+IF(OFFSET('Sanitation Data'!$I$30,0,10*ROW('Sanitation Data'!I187))="","",OFFSET('Sanitation Data'!$I$30,0,10*ROW('Sanitation Data'!I187)))</f>
        <v/>
      </c>
      <c r="DM193" s="379" t="str">
        <f ca="1">+IF(OFFSET('Sanitation Data'!$I$31,0,10*ROW('Sanitation Data'!I187))="","",OFFSET('Sanitation Data'!$I$31,0,10*ROW('Sanitation Data'!I187)))</f>
        <v/>
      </c>
      <c r="DN193" s="379" t="str">
        <f ca="1">+IF(OFFSET('Sanitation Data'!$I$32,0,10*ROW('Sanitation Data'!I187))="","",OFFSET('Sanitation Data'!$I$32,0,10*ROW('Sanitation Data'!I187)))</f>
        <v/>
      </c>
      <c r="DO193" s="379" t="str">
        <f ca="1">+IF(OFFSET('Hygiene Data'!$D$11,0,10*ROW('Hygiene Data'!D187))="","",OFFSET('Hygiene Data'!$D$11,0,10*ROW('Hygiene Data'!D187)))</f>
        <v/>
      </c>
      <c r="DP193" s="379" t="str">
        <f ca="1">+IF(OFFSET('Hygiene Data'!$D$12,0,10*ROW('Hygiene Data'!D187))="","",OFFSET('Hygiene Data'!$D$12,0,10*ROW('Hygiene Data'!D187)))</f>
        <v/>
      </c>
      <c r="DQ193" s="379" t="str">
        <f ca="1">+IF(OFFSET('Hygiene Data'!$D$13,0,10*ROW('Hygiene Data'!D187))="","",OFFSET('Hygiene Data'!$D$13,0,10*ROW('Hygiene Data'!D187)))</f>
        <v/>
      </c>
      <c r="DR193" s="379" t="str">
        <f ca="1">+IF(OFFSET('Hygiene Data'!$E$11,0,10*ROW('Hygiene Data'!E187))="","",OFFSET('Hygiene Data'!$E$11,0,10*ROW('Hygiene Data'!E187)))</f>
        <v/>
      </c>
      <c r="DS193" s="379" t="str">
        <f ca="1">+IF(OFFSET('Hygiene Data'!$E$12,0,10*ROW('Hygiene Data'!E187))="","",OFFSET('Hygiene Data'!$E$12,0,10*ROW('Hygiene Data'!E187)))</f>
        <v/>
      </c>
      <c r="DT193" s="379" t="str">
        <f ca="1">+IF(OFFSET('Hygiene Data'!$E$13,0,10*ROW('Hygiene Data'!E187))="","",OFFSET('Hygiene Data'!$E$13,0,10*ROW('Hygiene Data'!E187)))</f>
        <v/>
      </c>
      <c r="DU193" s="379" t="str">
        <f ca="1">+IF(OFFSET('Hygiene Data'!$F$11,0,10*ROW('Hygiene Data'!F187))="","",OFFSET('Hygiene Data'!$F$11,0,10*ROW('Hygiene Data'!F187)))</f>
        <v/>
      </c>
      <c r="DV193" s="379" t="str">
        <f ca="1">+IF(OFFSET('Hygiene Data'!$F$12,0,10*ROW('Hygiene Data'!F187))="","",OFFSET('Hygiene Data'!$F$12,0,10*ROW('Hygiene Data'!F187)))</f>
        <v/>
      </c>
      <c r="DW193" s="379" t="str">
        <f ca="1">+IF(OFFSET('Hygiene Data'!$F$13,0,10*ROW('Hygiene Data'!F187))="","",OFFSET('Hygiene Data'!$F$13,0,10*ROW('Hygiene Data'!F187)))</f>
        <v/>
      </c>
      <c r="DX193" s="379" t="str">
        <f ca="1">+IF(OFFSET('Hygiene Data'!$G$11,0,10*ROW('Hygiene Data'!G187))="","",OFFSET('Hygiene Data'!$G$11,0,10*ROW('Hygiene Data'!G187)))</f>
        <v/>
      </c>
      <c r="DY193" s="379" t="str">
        <f ca="1">+IF(OFFSET('Hygiene Data'!$G$12,0,10*ROW('Hygiene Data'!G187))="","",OFFSET('Hygiene Data'!$G$12,0,10*ROW('Hygiene Data'!G187)))</f>
        <v/>
      </c>
      <c r="DZ193" s="379" t="str">
        <f ca="1">+IF(OFFSET('Hygiene Data'!$G$13,0,10*ROW('Hygiene Data'!G187))="","",OFFSET('Hygiene Data'!$G$13,0,10*ROW('Hygiene Data'!G187)))</f>
        <v/>
      </c>
      <c r="EA193" s="379" t="str">
        <f ca="1">+IF(OFFSET('Hygiene Data'!$H$11,0,10*ROW('Hygiene Data'!H187))="","",OFFSET('Hygiene Data'!$H$11,0,10*ROW('Hygiene Data'!H187)))</f>
        <v/>
      </c>
      <c r="EB193" s="379" t="str">
        <f ca="1">+IF(OFFSET('Hygiene Data'!$H$12,0,10*ROW('Hygiene Data'!H187))="","",OFFSET('Hygiene Data'!$H$12,0,10*ROW('Hygiene Data'!H187)))</f>
        <v/>
      </c>
      <c r="EC193" s="379" t="str">
        <f ca="1">+IF(OFFSET('Hygiene Data'!$H$13,0,10*ROW('Hygiene Data'!H187))="","",OFFSET('Hygiene Data'!$H$13,0,10*ROW('Hygiene Data'!H187)))</f>
        <v/>
      </c>
      <c r="ED193" s="379" t="str">
        <f ca="1">+IF(OFFSET('Hygiene Data'!$I$11,0,10*ROW('Hygiene Data'!I187))="","",OFFSET('Hygiene Data'!$I$11,0,10*ROW('Hygiene Data'!I187)))</f>
        <v/>
      </c>
      <c r="EE193" s="379" t="str">
        <f ca="1">+IF(OFFSET('Hygiene Data'!$I$12,0,10*ROW('Hygiene Data'!I187))="","",OFFSET('Hygiene Data'!$I$12,0,10*ROW('Hygiene Data'!I187)))</f>
        <v/>
      </c>
      <c r="EF193" s="379" t="str">
        <f ca="1">+IF(OFFSET('Hygiene Data'!$I$13,0,10*ROW('Hygiene Data'!I187))="","",OFFSET('Hygiene Data'!$I$13,0,10*ROW('Hygiene Data'!I187)))</f>
        <v/>
      </c>
    </row>
    <row r="194" spans="1:136" x14ac:dyDescent="0.25">
      <c r="A194" s="488" t="str">
        <f ca="1">+IF(OFFSET('Water Data'!$B$2,0,10*ROW('Water Data'!E188))="","",OFFSET('Water Data'!$B$2,0,10*ROW('Water Data'!E188)))</f>
        <v/>
      </c>
      <c r="B194" s="48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5" t="str">
        <f t="shared" ca="1" si="2"/>
        <v/>
      </c>
      <c r="D194" s="51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9" t="str">
        <f ca="1">+IF(OFFSET('Water Data'!$D$27,0,10*ROW('Water Data'!D188))="","",OFFSET('Water Data'!$D$27,0,10*ROW('Water Data'!D188)))</f>
        <v/>
      </c>
      <c r="BT194" s="379" t="str">
        <f ca="1">+IF(OFFSET('Water Data'!$D$28,0,10*ROW('Water Data'!D188))="","",OFFSET('Water Data'!$D$28,0,10*ROW('Water Data'!D188)))</f>
        <v/>
      </c>
      <c r="BU194" s="379" t="str">
        <f ca="1">+IF(OFFSET('Water Data'!$D$29,0,10*ROW('Water Data'!D188))="","",OFFSET('Water Data'!$D$29,0,10*ROW('Water Data'!D188)))</f>
        <v/>
      </c>
      <c r="BV194" s="379" t="str">
        <f ca="1">+IF(OFFSET('Water Data'!$E$27,0,10*ROW('Water Data'!E188))="","",OFFSET('Water Data'!$E$27,0,10*ROW('Water Data'!E188)))</f>
        <v/>
      </c>
      <c r="BW194" s="379" t="str">
        <f ca="1">+IF(OFFSET('Water Data'!$E$28,0,10*ROW('Water Data'!E188))="","",OFFSET('Water Data'!$E$28,0,10*ROW('Water Data'!E188)))</f>
        <v/>
      </c>
      <c r="BX194" s="379" t="str">
        <f ca="1">+IF(OFFSET('Water Data'!$E$29,0,10*ROW('Water Data'!E188))="","",OFFSET('Water Data'!$E$29,0,10*ROW('Water Data'!E188)))</f>
        <v/>
      </c>
      <c r="BY194" s="379" t="str">
        <f ca="1">+IF(OFFSET('Water Data'!$F$27,0,10*ROW('Water Data'!F188))="","",OFFSET('Water Data'!$F$27,0,10*ROW('Water Data'!F188)))</f>
        <v/>
      </c>
      <c r="BZ194" s="379" t="str">
        <f ca="1">+IF(OFFSET('Water Data'!$F$28,0,10*ROW('Water Data'!F188))="","",OFFSET('Water Data'!$F$28,0,10*ROW('Water Data'!F188)))</f>
        <v/>
      </c>
      <c r="CA194" s="379" t="str">
        <f ca="1">+IF(OFFSET('Water Data'!$F$29,0,10*ROW('Water Data'!F188))="","",OFFSET('Water Data'!$F$29,0,10*ROW('Water Data'!F188)))</f>
        <v/>
      </c>
      <c r="CB194" s="379" t="str">
        <f ca="1">+IF(OFFSET('Water Data'!$G$27,0,10*ROW('Water Data'!G188))="","",OFFSET('Water Data'!$G$27,0,10*ROW('Water Data'!G188)))</f>
        <v/>
      </c>
      <c r="CC194" s="379" t="str">
        <f ca="1">+IF(OFFSET('Water Data'!$G$28,0,10*ROW('Water Data'!G188))="","",OFFSET('Water Data'!$G$28,0,10*ROW('Water Data'!G188)))</f>
        <v/>
      </c>
      <c r="CD194" s="379" t="str">
        <f ca="1">+IF(OFFSET('Water Data'!$G$29,0,10*ROW('Water Data'!G188))="","",OFFSET('Water Data'!$G$29,0,10*ROW('Water Data'!G188)))</f>
        <v/>
      </c>
      <c r="CE194" s="379" t="str">
        <f ca="1">+IF(OFFSET('Water Data'!$H$27,0,10*ROW('Water Data'!H188))="","",OFFSET('Water Data'!$H$27,0,10*ROW('Water Data'!H188)))</f>
        <v/>
      </c>
      <c r="CF194" s="379" t="str">
        <f ca="1">+IF(OFFSET('Water Data'!$H$28,0,10*ROW('Water Data'!H188))="","",OFFSET('Water Data'!$H$28,0,10*ROW('Water Data'!H188)))</f>
        <v/>
      </c>
      <c r="CG194" s="379" t="str">
        <f ca="1">+IF(OFFSET('Water Data'!$H$29,0,10*ROW('Water Data'!H188))="","",OFFSET('Water Data'!$H$29,0,10*ROW('Water Data'!H188)))</f>
        <v/>
      </c>
      <c r="CH194" s="379" t="str">
        <f ca="1">+IF(OFFSET('Water Data'!$I$27,0,10*ROW('Water Data'!I188))="","",OFFSET('Water Data'!$I$27,0,10*ROW('Water Data'!I188)))</f>
        <v/>
      </c>
      <c r="CI194" s="379" t="str">
        <f ca="1">+IF(OFFSET('Water Data'!$I$28,0,10*ROW('Water Data'!I188))="","",OFFSET('Water Data'!$I$28,0,10*ROW('Water Data'!I188)))</f>
        <v/>
      </c>
      <c r="CJ194" s="379" t="str">
        <f ca="1">+IF(OFFSET('Water Data'!$I$29,0,10*ROW('Water Data'!I188))="","",OFFSET('Water Data'!$I$29,0,10*ROW('Water Data'!I188)))</f>
        <v/>
      </c>
      <c r="CK194" s="379" t="str">
        <f ca="1">+IF(OFFSET('Sanitation Data'!$D$28,0,10*ROW('Sanitation Data'!D188))="","",OFFSET('Sanitation Data'!$D$28,0,10*ROW('Sanitation Data'!D188)))</f>
        <v/>
      </c>
      <c r="CL194" s="379" t="str">
        <f ca="1">+IF(OFFSET('Sanitation Data'!$D$29,0,10*ROW('Sanitation Data'!D188))="","",OFFSET('Sanitation Data'!$D$29,0,10*ROW('Sanitation Data'!D188)))</f>
        <v/>
      </c>
      <c r="CM194" s="379" t="str">
        <f ca="1">+IF(OFFSET('Sanitation Data'!$D$30,0,10*ROW('Sanitation Data'!D188))="","",OFFSET('Sanitation Data'!$D$30,0,10*ROW('Sanitation Data'!D188)))</f>
        <v/>
      </c>
      <c r="CN194" s="379" t="str">
        <f ca="1">+IF(OFFSET('Sanitation Data'!$D$31,0,10*ROW('Sanitation Data'!D188))="","",OFFSET('Sanitation Data'!$D$31,0,10*ROW('Sanitation Data'!D188)))</f>
        <v/>
      </c>
      <c r="CO194" s="379" t="str">
        <f ca="1">+IF(OFFSET('Sanitation Data'!$D$32,0,10*ROW('Sanitation Data'!D188))="","",OFFSET('Sanitation Data'!$D$32,0,10*ROW('Sanitation Data'!D188)))</f>
        <v/>
      </c>
      <c r="CP194" s="379" t="str">
        <f ca="1">+IF(OFFSET('Sanitation Data'!$E$28,0,10*ROW('Sanitation Data'!E188))="","",OFFSET('Sanitation Data'!$E$28,0,10*ROW('Sanitation Data'!E188)))</f>
        <v/>
      </c>
      <c r="CQ194" s="379" t="str">
        <f ca="1">+IF(OFFSET('Sanitation Data'!$E$29,0,10*ROW('Sanitation Data'!E188))="","",OFFSET('Sanitation Data'!$E$29,0,10*ROW('Sanitation Data'!E188)))</f>
        <v/>
      </c>
      <c r="CR194" s="379" t="str">
        <f ca="1">+IF(OFFSET('Sanitation Data'!$E$30,0,10*ROW('Sanitation Data'!E188))="","",OFFSET('Sanitation Data'!$E$30,0,10*ROW('Sanitation Data'!E188)))</f>
        <v/>
      </c>
      <c r="CS194" s="379" t="str">
        <f ca="1">+IF(OFFSET('Sanitation Data'!$E$31,0,10*ROW('Sanitation Data'!E188))="","",OFFSET('Sanitation Data'!$E$31,0,10*ROW('Sanitation Data'!E188)))</f>
        <v/>
      </c>
      <c r="CT194" s="379" t="str">
        <f ca="1">+IF(OFFSET('Sanitation Data'!$E$32,0,10*ROW('Sanitation Data'!E188))="","",OFFSET('Sanitation Data'!$E$32,0,10*ROW('Sanitation Data'!E188)))</f>
        <v/>
      </c>
      <c r="CU194" s="379" t="str">
        <f ca="1">+IF(OFFSET('Sanitation Data'!$F$28,0,10*ROW('Sanitation Data'!F188))="","",OFFSET('Sanitation Data'!$F$28,0,10*ROW('Sanitation Data'!F188)))</f>
        <v/>
      </c>
      <c r="CV194" s="379" t="str">
        <f ca="1">+IF(OFFSET('Sanitation Data'!$F$29,0,10*ROW('Sanitation Data'!F188))="","",OFFSET('Sanitation Data'!$F$29,0,10*ROW('Sanitation Data'!F188)))</f>
        <v/>
      </c>
      <c r="CW194" s="379" t="str">
        <f ca="1">+IF(OFFSET('Sanitation Data'!$F$30,0,10*ROW('Sanitation Data'!F188))="","",OFFSET('Sanitation Data'!$F$30,0,10*ROW('Sanitation Data'!F188)))</f>
        <v/>
      </c>
      <c r="CX194" s="379" t="str">
        <f ca="1">+IF(OFFSET('Sanitation Data'!$F$31,0,10*ROW('Sanitation Data'!F188))="","",OFFSET('Sanitation Data'!$F$31,0,10*ROW('Sanitation Data'!F188)))</f>
        <v/>
      </c>
      <c r="CY194" s="379" t="str">
        <f ca="1">+IF(OFFSET('Sanitation Data'!$F$32,0,10*ROW('Sanitation Data'!F188))="","",OFFSET('Sanitation Data'!$F$32,0,10*ROW('Sanitation Data'!F188)))</f>
        <v/>
      </c>
      <c r="CZ194" s="379" t="str">
        <f ca="1">+IF(OFFSET('Sanitation Data'!$G$28,0,10*ROW('Sanitation Data'!G188))="","",OFFSET('Sanitation Data'!$G$28,0,10*ROW('Sanitation Data'!G188)))</f>
        <v/>
      </c>
      <c r="DA194" s="379" t="str">
        <f ca="1">+IF(OFFSET('Sanitation Data'!$G$29,0,10*ROW('Sanitation Data'!G188))="","",OFFSET('Sanitation Data'!$G$29,0,10*ROW('Sanitation Data'!G188)))</f>
        <v/>
      </c>
      <c r="DB194" s="379" t="str">
        <f ca="1">+IF(OFFSET('Sanitation Data'!$G$30,0,10*ROW('Sanitation Data'!G188))="","",OFFSET('Sanitation Data'!$G$30,0,10*ROW('Sanitation Data'!G188)))</f>
        <v/>
      </c>
      <c r="DC194" s="379" t="str">
        <f ca="1">+IF(OFFSET('Sanitation Data'!$G$31,0,10*ROW('Sanitation Data'!G188))="","",OFFSET('Sanitation Data'!$G$31,0,10*ROW('Sanitation Data'!G188)))</f>
        <v/>
      </c>
      <c r="DD194" s="379" t="str">
        <f ca="1">+IF(OFFSET('Sanitation Data'!$G$32,0,10*ROW('Sanitation Data'!G188))="","",OFFSET('Sanitation Data'!$G$32,0,10*ROW('Sanitation Data'!G188)))</f>
        <v/>
      </c>
      <c r="DE194" s="379" t="str">
        <f ca="1">+IF(OFFSET('Sanitation Data'!$H$28,0,10*ROW('Sanitation Data'!H188))="","",OFFSET('Sanitation Data'!$H$28,0,10*ROW('Sanitation Data'!H188)))</f>
        <v/>
      </c>
      <c r="DF194" s="379" t="str">
        <f ca="1">+IF(OFFSET('Sanitation Data'!$H$29,0,10*ROW('Sanitation Data'!H188))="","",OFFSET('Sanitation Data'!$H$29,0,10*ROW('Sanitation Data'!H188)))</f>
        <v/>
      </c>
      <c r="DG194" s="379" t="str">
        <f ca="1">+IF(OFFSET('Sanitation Data'!$H$30,0,10*ROW('Sanitation Data'!H188))="","",OFFSET('Sanitation Data'!$H$30,0,10*ROW('Sanitation Data'!H188)))</f>
        <v/>
      </c>
      <c r="DH194" s="379" t="str">
        <f ca="1">+IF(OFFSET('Sanitation Data'!$H$31,0,10*ROW('Sanitation Data'!H188))="","",OFFSET('Sanitation Data'!$H$31,0,10*ROW('Sanitation Data'!H188)))</f>
        <v/>
      </c>
      <c r="DI194" s="379" t="str">
        <f ca="1">+IF(OFFSET('Sanitation Data'!$H$32,0,10*ROW('Sanitation Data'!H188))="","",OFFSET('Sanitation Data'!$H$32,0,10*ROW('Sanitation Data'!H188)))</f>
        <v/>
      </c>
      <c r="DJ194" s="379" t="str">
        <f ca="1">+IF(OFFSET('Sanitation Data'!$I$28,0,10*ROW('Sanitation Data'!I188))="","",OFFSET('Sanitation Data'!$I$28,0,10*ROW('Sanitation Data'!I188)))</f>
        <v/>
      </c>
      <c r="DK194" s="379" t="str">
        <f ca="1">+IF(OFFSET('Sanitation Data'!$I$29,0,10*ROW('Sanitation Data'!I188))="","",OFFSET('Sanitation Data'!$I$29,0,10*ROW('Sanitation Data'!I188)))</f>
        <v/>
      </c>
      <c r="DL194" s="379" t="str">
        <f ca="1">+IF(OFFSET('Sanitation Data'!$I$30,0,10*ROW('Sanitation Data'!I188))="","",OFFSET('Sanitation Data'!$I$30,0,10*ROW('Sanitation Data'!I188)))</f>
        <v/>
      </c>
      <c r="DM194" s="379" t="str">
        <f ca="1">+IF(OFFSET('Sanitation Data'!$I$31,0,10*ROW('Sanitation Data'!I188))="","",OFFSET('Sanitation Data'!$I$31,0,10*ROW('Sanitation Data'!I188)))</f>
        <v/>
      </c>
      <c r="DN194" s="379" t="str">
        <f ca="1">+IF(OFFSET('Sanitation Data'!$I$32,0,10*ROW('Sanitation Data'!I188))="","",OFFSET('Sanitation Data'!$I$32,0,10*ROW('Sanitation Data'!I188)))</f>
        <v/>
      </c>
      <c r="DO194" s="379" t="str">
        <f ca="1">+IF(OFFSET('Hygiene Data'!$D$11,0,10*ROW('Hygiene Data'!D188))="","",OFFSET('Hygiene Data'!$D$11,0,10*ROW('Hygiene Data'!D188)))</f>
        <v/>
      </c>
      <c r="DP194" s="379" t="str">
        <f ca="1">+IF(OFFSET('Hygiene Data'!$D$12,0,10*ROW('Hygiene Data'!D188))="","",OFFSET('Hygiene Data'!$D$12,0,10*ROW('Hygiene Data'!D188)))</f>
        <v/>
      </c>
      <c r="DQ194" s="379" t="str">
        <f ca="1">+IF(OFFSET('Hygiene Data'!$D$13,0,10*ROW('Hygiene Data'!D188))="","",OFFSET('Hygiene Data'!$D$13,0,10*ROW('Hygiene Data'!D188)))</f>
        <v/>
      </c>
      <c r="DR194" s="379" t="str">
        <f ca="1">+IF(OFFSET('Hygiene Data'!$E$11,0,10*ROW('Hygiene Data'!E188))="","",OFFSET('Hygiene Data'!$E$11,0,10*ROW('Hygiene Data'!E188)))</f>
        <v/>
      </c>
      <c r="DS194" s="379" t="str">
        <f ca="1">+IF(OFFSET('Hygiene Data'!$E$12,0,10*ROW('Hygiene Data'!E188))="","",OFFSET('Hygiene Data'!$E$12,0,10*ROW('Hygiene Data'!E188)))</f>
        <v/>
      </c>
      <c r="DT194" s="379" t="str">
        <f ca="1">+IF(OFFSET('Hygiene Data'!$E$13,0,10*ROW('Hygiene Data'!E188))="","",OFFSET('Hygiene Data'!$E$13,0,10*ROW('Hygiene Data'!E188)))</f>
        <v/>
      </c>
      <c r="DU194" s="379" t="str">
        <f ca="1">+IF(OFFSET('Hygiene Data'!$F$11,0,10*ROW('Hygiene Data'!F188))="","",OFFSET('Hygiene Data'!$F$11,0,10*ROW('Hygiene Data'!F188)))</f>
        <v/>
      </c>
      <c r="DV194" s="379" t="str">
        <f ca="1">+IF(OFFSET('Hygiene Data'!$F$12,0,10*ROW('Hygiene Data'!F188))="","",OFFSET('Hygiene Data'!$F$12,0,10*ROW('Hygiene Data'!F188)))</f>
        <v/>
      </c>
      <c r="DW194" s="379" t="str">
        <f ca="1">+IF(OFFSET('Hygiene Data'!$F$13,0,10*ROW('Hygiene Data'!F188))="","",OFFSET('Hygiene Data'!$F$13,0,10*ROW('Hygiene Data'!F188)))</f>
        <v/>
      </c>
      <c r="DX194" s="379" t="str">
        <f ca="1">+IF(OFFSET('Hygiene Data'!$G$11,0,10*ROW('Hygiene Data'!G188))="","",OFFSET('Hygiene Data'!$G$11,0,10*ROW('Hygiene Data'!G188)))</f>
        <v/>
      </c>
      <c r="DY194" s="379" t="str">
        <f ca="1">+IF(OFFSET('Hygiene Data'!$G$12,0,10*ROW('Hygiene Data'!G188))="","",OFFSET('Hygiene Data'!$G$12,0,10*ROW('Hygiene Data'!G188)))</f>
        <v/>
      </c>
      <c r="DZ194" s="379" t="str">
        <f ca="1">+IF(OFFSET('Hygiene Data'!$G$13,0,10*ROW('Hygiene Data'!G188))="","",OFFSET('Hygiene Data'!$G$13,0,10*ROW('Hygiene Data'!G188)))</f>
        <v/>
      </c>
      <c r="EA194" s="379" t="str">
        <f ca="1">+IF(OFFSET('Hygiene Data'!$H$11,0,10*ROW('Hygiene Data'!H188))="","",OFFSET('Hygiene Data'!$H$11,0,10*ROW('Hygiene Data'!H188)))</f>
        <v/>
      </c>
      <c r="EB194" s="379" t="str">
        <f ca="1">+IF(OFFSET('Hygiene Data'!$H$12,0,10*ROW('Hygiene Data'!H188))="","",OFFSET('Hygiene Data'!$H$12,0,10*ROW('Hygiene Data'!H188)))</f>
        <v/>
      </c>
      <c r="EC194" s="379" t="str">
        <f ca="1">+IF(OFFSET('Hygiene Data'!$H$13,0,10*ROW('Hygiene Data'!H188))="","",OFFSET('Hygiene Data'!$H$13,0,10*ROW('Hygiene Data'!H188)))</f>
        <v/>
      </c>
      <c r="ED194" s="379" t="str">
        <f ca="1">+IF(OFFSET('Hygiene Data'!$I$11,0,10*ROW('Hygiene Data'!I188))="","",OFFSET('Hygiene Data'!$I$11,0,10*ROW('Hygiene Data'!I188)))</f>
        <v/>
      </c>
      <c r="EE194" s="379" t="str">
        <f ca="1">+IF(OFFSET('Hygiene Data'!$I$12,0,10*ROW('Hygiene Data'!I188))="","",OFFSET('Hygiene Data'!$I$12,0,10*ROW('Hygiene Data'!I188)))</f>
        <v/>
      </c>
      <c r="EF194" s="379" t="str">
        <f ca="1">+IF(OFFSET('Hygiene Data'!$I$13,0,10*ROW('Hygiene Data'!I188))="","",OFFSET('Hygiene Data'!$I$13,0,10*ROW('Hygiene Data'!I188)))</f>
        <v/>
      </c>
    </row>
    <row r="195" spans="1:136" x14ac:dyDescent="0.25">
      <c r="A195" s="488" t="str">
        <f ca="1">+IF(OFFSET('Water Data'!$B$2,0,10*ROW('Water Data'!E189))="","",OFFSET('Water Data'!$B$2,0,10*ROW('Water Data'!E189)))</f>
        <v/>
      </c>
      <c r="B195" s="48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5" t="str">
        <f t="shared" ca="1" si="2"/>
        <v/>
      </c>
      <c r="D195" s="51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9" t="str">
        <f ca="1">+IF(OFFSET('Water Data'!$D$27,0,10*ROW('Water Data'!D189))="","",OFFSET('Water Data'!$D$27,0,10*ROW('Water Data'!D189)))</f>
        <v/>
      </c>
      <c r="BT195" s="379" t="str">
        <f ca="1">+IF(OFFSET('Water Data'!$D$28,0,10*ROW('Water Data'!D189))="","",OFFSET('Water Data'!$D$28,0,10*ROW('Water Data'!D189)))</f>
        <v/>
      </c>
      <c r="BU195" s="379" t="str">
        <f ca="1">+IF(OFFSET('Water Data'!$D$29,0,10*ROW('Water Data'!D189))="","",OFFSET('Water Data'!$D$29,0,10*ROW('Water Data'!D189)))</f>
        <v/>
      </c>
      <c r="BV195" s="379" t="str">
        <f ca="1">+IF(OFFSET('Water Data'!$E$27,0,10*ROW('Water Data'!E189))="","",OFFSET('Water Data'!$E$27,0,10*ROW('Water Data'!E189)))</f>
        <v/>
      </c>
      <c r="BW195" s="379" t="str">
        <f ca="1">+IF(OFFSET('Water Data'!$E$28,0,10*ROW('Water Data'!E189))="","",OFFSET('Water Data'!$E$28,0,10*ROW('Water Data'!E189)))</f>
        <v/>
      </c>
      <c r="BX195" s="379" t="str">
        <f ca="1">+IF(OFFSET('Water Data'!$E$29,0,10*ROW('Water Data'!E189))="","",OFFSET('Water Data'!$E$29,0,10*ROW('Water Data'!E189)))</f>
        <v/>
      </c>
      <c r="BY195" s="379" t="str">
        <f ca="1">+IF(OFFSET('Water Data'!$F$27,0,10*ROW('Water Data'!F189))="","",OFFSET('Water Data'!$F$27,0,10*ROW('Water Data'!F189)))</f>
        <v/>
      </c>
      <c r="BZ195" s="379" t="str">
        <f ca="1">+IF(OFFSET('Water Data'!$F$28,0,10*ROW('Water Data'!F189))="","",OFFSET('Water Data'!$F$28,0,10*ROW('Water Data'!F189)))</f>
        <v/>
      </c>
      <c r="CA195" s="379" t="str">
        <f ca="1">+IF(OFFSET('Water Data'!$F$29,0,10*ROW('Water Data'!F189))="","",OFFSET('Water Data'!$F$29,0,10*ROW('Water Data'!F189)))</f>
        <v/>
      </c>
      <c r="CB195" s="379" t="str">
        <f ca="1">+IF(OFFSET('Water Data'!$G$27,0,10*ROW('Water Data'!G189))="","",OFFSET('Water Data'!$G$27,0,10*ROW('Water Data'!G189)))</f>
        <v/>
      </c>
      <c r="CC195" s="379" t="str">
        <f ca="1">+IF(OFFSET('Water Data'!$G$28,0,10*ROW('Water Data'!G189))="","",OFFSET('Water Data'!$G$28,0,10*ROW('Water Data'!G189)))</f>
        <v/>
      </c>
      <c r="CD195" s="379" t="str">
        <f ca="1">+IF(OFFSET('Water Data'!$G$29,0,10*ROW('Water Data'!G189))="","",OFFSET('Water Data'!$G$29,0,10*ROW('Water Data'!G189)))</f>
        <v/>
      </c>
      <c r="CE195" s="379" t="str">
        <f ca="1">+IF(OFFSET('Water Data'!$H$27,0,10*ROW('Water Data'!H189))="","",OFFSET('Water Data'!$H$27,0,10*ROW('Water Data'!H189)))</f>
        <v/>
      </c>
      <c r="CF195" s="379" t="str">
        <f ca="1">+IF(OFFSET('Water Data'!$H$28,0,10*ROW('Water Data'!H189))="","",OFFSET('Water Data'!$H$28,0,10*ROW('Water Data'!H189)))</f>
        <v/>
      </c>
      <c r="CG195" s="379" t="str">
        <f ca="1">+IF(OFFSET('Water Data'!$H$29,0,10*ROW('Water Data'!H189))="","",OFFSET('Water Data'!$H$29,0,10*ROW('Water Data'!H189)))</f>
        <v/>
      </c>
      <c r="CH195" s="379" t="str">
        <f ca="1">+IF(OFFSET('Water Data'!$I$27,0,10*ROW('Water Data'!I189))="","",OFFSET('Water Data'!$I$27,0,10*ROW('Water Data'!I189)))</f>
        <v/>
      </c>
      <c r="CI195" s="379" t="str">
        <f ca="1">+IF(OFFSET('Water Data'!$I$28,0,10*ROW('Water Data'!I189))="","",OFFSET('Water Data'!$I$28,0,10*ROW('Water Data'!I189)))</f>
        <v/>
      </c>
      <c r="CJ195" s="379" t="str">
        <f ca="1">+IF(OFFSET('Water Data'!$I$29,0,10*ROW('Water Data'!I189))="","",OFFSET('Water Data'!$I$29,0,10*ROW('Water Data'!I189)))</f>
        <v/>
      </c>
      <c r="CK195" s="379" t="str">
        <f ca="1">+IF(OFFSET('Sanitation Data'!$D$28,0,10*ROW('Sanitation Data'!D189))="","",OFFSET('Sanitation Data'!$D$28,0,10*ROW('Sanitation Data'!D189)))</f>
        <v/>
      </c>
      <c r="CL195" s="379" t="str">
        <f ca="1">+IF(OFFSET('Sanitation Data'!$D$29,0,10*ROW('Sanitation Data'!D189))="","",OFFSET('Sanitation Data'!$D$29,0,10*ROW('Sanitation Data'!D189)))</f>
        <v/>
      </c>
      <c r="CM195" s="379" t="str">
        <f ca="1">+IF(OFFSET('Sanitation Data'!$D$30,0,10*ROW('Sanitation Data'!D189))="","",OFFSET('Sanitation Data'!$D$30,0,10*ROW('Sanitation Data'!D189)))</f>
        <v/>
      </c>
      <c r="CN195" s="379" t="str">
        <f ca="1">+IF(OFFSET('Sanitation Data'!$D$31,0,10*ROW('Sanitation Data'!D189))="","",OFFSET('Sanitation Data'!$D$31,0,10*ROW('Sanitation Data'!D189)))</f>
        <v/>
      </c>
      <c r="CO195" s="379" t="str">
        <f ca="1">+IF(OFFSET('Sanitation Data'!$D$32,0,10*ROW('Sanitation Data'!D189))="","",OFFSET('Sanitation Data'!$D$32,0,10*ROW('Sanitation Data'!D189)))</f>
        <v/>
      </c>
      <c r="CP195" s="379" t="str">
        <f ca="1">+IF(OFFSET('Sanitation Data'!$E$28,0,10*ROW('Sanitation Data'!E189))="","",OFFSET('Sanitation Data'!$E$28,0,10*ROW('Sanitation Data'!E189)))</f>
        <v/>
      </c>
      <c r="CQ195" s="379" t="str">
        <f ca="1">+IF(OFFSET('Sanitation Data'!$E$29,0,10*ROW('Sanitation Data'!E189))="","",OFFSET('Sanitation Data'!$E$29,0,10*ROW('Sanitation Data'!E189)))</f>
        <v/>
      </c>
      <c r="CR195" s="379" t="str">
        <f ca="1">+IF(OFFSET('Sanitation Data'!$E$30,0,10*ROW('Sanitation Data'!E189))="","",OFFSET('Sanitation Data'!$E$30,0,10*ROW('Sanitation Data'!E189)))</f>
        <v/>
      </c>
      <c r="CS195" s="379" t="str">
        <f ca="1">+IF(OFFSET('Sanitation Data'!$E$31,0,10*ROW('Sanitation Data'!E189))="","",OFFSET('Sanitation Data'!$E$31,0,10*ROW('Sanitation Data'!E189)))</f>
        <v/>
      </c>
      <c r="CT195" s="379" t="str">
        <f ca="1">+IF(OFFSET('Sanitation Data'!$E$32,0,10*ROW('Sanitation Data'!E189))="","",OFFSET('Sanitation Data'!$E$32,0,10*ROW('Sanitation Data'!E189)))</f>
        <v/>
      </c>
      <c r="CU195" s="379" t="str">
        <f ca="1">+IF(OFFSET('Sanitation Data'!$F$28,0,10*ROW('Sanitation Data'!F189))="","",OFFSET('Sanitation Data'!$F$28,0,10*ROW('Sanitation Data'!F189)))</f>
        <v/>
      </c>
      <c r="CV195" s="379" t="str">
        <f ca="1">+IF(OFFSET('Sanitation Data'!$F$29,0,10*ROW('Sanitation Data'!F189))="","",OFFSET('Sanitation Data'!$F$29,0,10*ROW('Sanitation Data'!F189)))</f>
        <v/>
      </c>
      <c r="CW195" s="379" t="str">
        <f ca="1">+IF(OFFSET('Sanitation Data'!$F$30,0,10*ROW('Sanitation Data'!F189))="","",OFFSET('Sanitation Data'!$F$30,0,10*ROW('Sanitation Data'!F189)))</f>
        <v/>
      </c>
      <c r="CX195" s="379" t="str">
        <f ca="1">+IF(OFFSET('Sanitation Data'!$F$31,0,10*ROW('Sanitation Data'!F189))="","",OFFSET('Sanitation Data'!$F$31,0,10*ROW('Sanitation Data'!F189)))</f>
        <v/>
      </c>
      <c r="CY195" s="379" t="str">
        <f ca="1">+IF(OFFSET('Sanitation Data'!$F$32,0,10*ROW('Sanitation Data'!F189))="","",OFFSET('Sanitation Data'!$F$32,0,10*ROW('Sanitation Data'!F189)))</f>
        <v/>
      </c>
      <c r="CZ195" s="379" t="str">
        <f ca="1">+IF(OFFSET('Sanitation Data'!$G$28,0,10*ROW('Sanitation Data'!G189))="","",OFFSET('Sanitation Data'!$G$28,0,10*ROW('Sanitation Data'!G189)))</f>
        <v/>
      </c>
      <c r="DA195" s="379" t="str">
        <f ca="1">+IF(OFFSET('Sanitation Data'!$G$29,0,10*ROW('Sanitation Data'!G189))="","",OFFSET('Sanitation Data'!$G$29,0,10*ROW('Sanitation Data'!G189)))</f>
        <v/>
      </c>
      <c r="DB195" s="379" t="str">
        <f ca="1">+IF(OFFSET('Sanitation Data'!$G$30,0,10*ROW('Sanitation Data'!G189))="","",OFFSET('Sanitation Data'!$G$30,0,10*ROW('Sanitation Data'!G189)))</f>
        <v/>
      </c>
      <c r="DC195" s="379" t="str">
        <f ca="1">+IF(OFFSET('Sanitation Data'!$G$31,0,10*ROW('Sanitation Data'!G189))="","",OFFSET('Sanitation Data'!$G$31,0,10*ROW('Sanitation Data'!G189)))</f>
        <v/>
      </c>
      <c r="DD195" s="379" t="str">
        <f ca="1">+IF(OFFSET('Sanitation Data'!$G$32,0,10*ROW('Sanitation Data'!G189))="","",OFFSET('Sanitation Data'!$G$32,0,10*ROW('Sanitation Data'!G189)))</f>
        <v/>
      </c>
      <c r="DE195" s="379" t="str">
        <f ca="1">+IF(OFFSET('Sanitation Data'!$H$28,0,10*ROW('Sanitation Data'!H189))="","",OFFSET('Sanitation Data'!$H$28,0,10*ROW('Sanitation Data'!H189)))</f>
        <v/>
      </c>
      <c r="DF195" s="379" t="str">
        <f ca="1">+IF(OFFSET('Sanitation Data'!$H$29,0,10*ROW('Sanitation Data'!H189))="","",OFFSET('Sanitation Data'!$H$29,0,10*ROW('Sanitation Data'!H189)))</f>
        <v/>
      </c>
      <c r="DG195" s="379" t="str">
        <f ca="1">+IF(OFFSET('Sanitation Data'!$H$30,0,10*ROW('Sanitation Data'!H189))="","",OFFSET('Sanitation Data'!$H$30,0,10*ROW('Sanitation Data'!H189)))</f>
        <v/>
      </c>
      <c r="DH195" s="379" t="str">
        <f ca="1">+IF(OFFSET('Sanitation Data'!$H$31,0,10*ROW('Sanitation Data'!H189))="","",OFFSET('Sanitation Data'!$H$31,0,10*ROW('Sanitation Data'!H189)))</f>
        <v/>
      </c>
      <c r="DI195" s="379" t="str">
        <f ca="1">+IF(OFFSET('Sanitation Data'!$H$32,0,10*ROW('Sanitation Data'!H189))="","",OFFSET('Sanitation Data'!$H$32,0,10*ROW('Sanitation Data'!H189)))</f>
        <v/>
      </c>
      <c r="DJ195" s="379" t="str">
        <f ca="1">+IF(OFFSET('Sanitation Data'!$I$28,0,10*ROW('Sanitation Data'!I189))="","",OFFSET('Sanitation Data'!$I$28,0,10*ROW('Sanitation Data'!I189)))</f>
        <v/>
      </c>
      <c r="DK195" s="379" t="str">
        <f ca="1">+IF(OFFSET('Sanitation Data'!$I$29,0,10*ROW('Sanitation Data'!I189))="","",OFFSET('Sanitation Data'!$I$29,0,10*ROW('Sanitation Data'!I189)))</f>
        <v/>
      </c>
      <c r="DL195" s="379" t="str">
        <f ca="1">+IF(OFFSET('Sanitation Data'!$I$30,0,10*ROW('Sanitation Data'!I189))="","",OFFSET('Sanitation Data'!$I$30,0,10*ROW('Sanitation Data'!I189)))</f>
        <v/>
      </c>
      <c r="DM195" s="379" t="str">
        <f ca="1">+IF(OFFSET('Sanitation Data'!$I$31,0,10*ROW('Sanitation Data'!I189))="","",OFFSET('Sanitation Data'!$I$31,0,10*ROW('Sanitation Data'!I189)))</f>
        <v/>
      </c>
      <c r="DN195" s="379" t="str">
        <f ca="1">+IF(OFFSET('Sanitation Data'!$I$32,0,10*ROW('Sanitation Data'!I189))="","",OFFSET('Sanitation Data'!$I$32,0,10*ROW('Sanitation Data'!I189)))</f>
        <v/>
      </c>
      <c r="DO195" s="379" t="str">
        <f ca="1">+IF(OFFSET('Hygiene Data'!$D$11,0,10*ROW('Hygiene Data'!D189))="","",OFFSET('Hygiene Data'!$D$11,0,10*ROW('Hygiene Data'!D189)))</f>
        <v/>
      </c>
      <c r="DP195" s="379" t="str">
        <f ca="1">+IF(OFFSET('Hygiene Data'!$D$12,0,10*ROW('Hygiene Data'!D189))="","",OFFSET('Hygiene Data'!$D$12,0,10*ROW('Hygiene Data'!D189)))</f>
        <v/>
      </c>
      <c r="DQ195" s="379" t="str">
        <f ca="1">+IF(OFFSET('Hygiene Data'!$D$13,0,10*ROW('Hygiene Data'!D189))="","",OFFSET('Hygiene Data'!$D$13,0,10*ROW('Hygiene Data'!D189)))</f>
        <v/>
      </c>
      <c r="DR195" s="379" t="str">
        <f ca="1">+IF(OFFSET('Hygiene Data'!$E$11,0,10*ROW('Hygiene Data'!E189))="","",OFFSET('Hygiene Data'!$E$11,0,10*ROW('Hygiene Data'!E189)))</f>
        <v/>
      </c>
      <c r="DS195" s="379" t="str">
        <f ca="1">+IF(OFFSET('Hygiene Data'!$E$12,0,10*ROW('Hygiene Data'!E189))="","",OFFSET('Hygiene Data'!$E$12,0,10*ROW('Hygiene Data'!E189)))</f>
        <v/>
      </c>
      <c r="DT195" s="379" t="str">
        <f ca="1">+IF(OFFSET('Hygiene Data'!$E$13,0,10*ROW('Hygiene Data'!E189))="","",OFFSET('Hygiene Data'!$E$13,0,10*ROW('Hygiene Data'!E189)))</f>
        <v/>
      </c>
      <c r="DU195" s="379" t="str">
        <f ca="1">+IF(OFFSET('Hygiene Data'!$F$11,0,10*ROW('Hygiene Data'!F189))="","",OFFSET('Hygiene Data'!$F$11,0,10*ROW('Hygiene Data'!F189)))</f>
        <v/>
      </c>
      <c r="DV195" s="379" t="str">
        <f ca="1">+IF(OFFSET('Hygiene Data'!$F$12,0,10*ROW('Hygiene Data'!F189))="","",OFFSET('Hygiene Data'!$F$12,0,10*ROW('Hygiene Data'!F189)))</f>
        <v/>
      </c>
      <c r="DW195" s="379" t="str">
        <f ca="1">+IF(OFFSET('Hygiene Data'!$F$13,0,10*ROW('Hygiene Data'!F189))="","",OFFSET('Hygiene Data'!$F$13,0,10*ROW('Hygiene Data'!F189)))</f>
        <v/>
      </c>
      <c r="DX195" s="379" t="str">
        <f ca="1">+IF(OFFSET('Hygiene Data'!$G$11,0,10*ROW('Hygiene Data'!G189))="","",OFFSET('Hygiene Data'!$G$11,0,10*ROW('Hygiene Data'!G189)))</f>
        <v/>
      </c>
      <c r="DY195" s="379" t="str">
        <f ca="1">+IF(OFFSET('Hygiene Data'!$G$12,0,10*ROW('Hygiene Data'!G189))="","",OFFSET('Hygiene Data'!$G$12,0,10*ROW('Hygiene Data'!G189)))</f>
        <v/>
      </c>
      <c r="DZ195" s="379" t="str">
        <f ca="1">+IF(OFFSET('Hygiene Data'!$G$13,0,10*ROW('Hygiene Data'!G189))="","",OFFSET('Hygiene Data'!$G$13,0,10*ROW('Hygiene Data'!G189)))</f>
        <v/>
      </c>
      <c r="EA195" s="379" t="str">
        <f ca="1">+IF(OFFSET('Hygiene Data'!$H$11,0,10*ROW('Hygiene Data'!H189))="","",OFFSET('Hygiene Data'!$H$11,0,10*ROW('Hygiene Data'!H189)))</f>
        <v/>
      </c>
      <c r="EB195" s="379" t="str">
        <f ca="1">+IF(OFFSET('Hygiene Data'!$H$12,0,10*ROW('Hygiene Data'!H189))="","",OFFSET('Hygiene Data'!$H$12,0,10*ROW('Hygiene Data'!H189)))</f>
        <v/>
      </c>
      <c r="EC195" s="379" t="str">
        <f ca="1">+IF(OFFSET('Hygiene Data'!$H$13,0,10*ROW('Hygiene Data'!H189))="","",OFFSET('Hygiene Data'!$H$13,0,10*ROW('Hygiene Data'!H189)))</f>
        <v/>
      </c>
      <c r="ED195" s="379" t="str">
        <f ca="1">+IF(OFFSET('Hygiene Data'!$I$11,0,10*ROW('Hygiene Data'!I189))="","",OFFSET('Hygiene Data'!$I$11,0,10*ROW('Hygiene Data'!I189)))</f>
        <v/>
      </c>
      <c r="EE195" s="379" t="str">
        <f ca="1">+IF(OFFSET('Hygiene Data'!$I$12,0,10*ROW('Hygiene Data'!I189))="","",OFFSET('Hygiene Data'!$I$12,0,10*ROW('Hygiene Data'!I189)))</f>
        <v/>
      </c>
      <c r="EF195" s="379" t="str">
        <f ca="1">+IF(OFFSET('Hygiene Data'!$I$13,0,10*ROW('Hygiene Data'!I189))="","",OFFSET('Hygiene Data'!$I$13,0,10*ROW('Hygiene Data'!I189)))</f>
        <v/>
      </c>
    </row>
    <row r="196" spans="1:136" x14ac:dyDescent="0.25">
      <c r="A196" s="488" t="str">
        <f ca="1">+IF(OFFSET('Water Data'!$B$2,0,10*ROW('Water Data'!E190))="","",OFFSET('Water Data'!$B$2,0,10*ROW('Water Data'!E190)))</f>
        <v/>
      </c>
      <c r="B196" s="48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5" t="str">
        <f t="shared" ca="1" si="2"/>
        <v/>
      </c>
      <c r="D196" s="51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9" t="str">
        <f ca="1">+IF(OFFSET('Water Data'!$D$27,0,10*ROW('Water Data'!D190))="","",OFFSET('Water Data'!$D$27,0,10*ROW('Water Data'!D190)))</f>
        <v/>
      </c>
      <c r="BT196" s="379" t="str">
        <f ca="1">+IF(OFFSET('Water Data'!$D$28,0,10*ROW('Water Data'!D190))="","",OFFSET('Water Data'!$D$28,0,10*ROW('Water Data'!D190)))</f>
        <v/>
      </c>
      <c r="BU196" s="379" t="str">
        <f ca="1">+IF(OFFSET('Water Data'!$D$29,0,10*ROW('Water Data'!D190))="","",OFFSET('Water Data'!$D$29,0,10*ROW('Water Data'!D190)))</f>
        <v/>
      </c>
      <c r="BV196" s="379" t="str">
        <f ca="1">+IF(OFFSET('Water Data'!$E$27,0,10*ROW('Water Data'!E190))="","",OFFSET('Water Data'!$E$27,0,10*ROW('Water Data'!E190)))</f>
        <v/>
      </c>
      <c r="BW196" s="379" t="str">
        <f ca="1">+IF(OFFSET('Water Data'!$E$28,0,10*ROW('Water Data'!E190))="","",OFFSET('Water Data'!$E$28,0,10*ROW('Water Data'!E190)))</f>
        <v/>
      </c>
      <c r="BX196" s="379" t="str">
        <f ca="1">+IF(OFFSET('Water Data'!$E$29,0,10*ROW('Water Data'!E190))="","",OFFSET('Water Data'!$E$29,0,10*ROW('Water Data'!E190)))</f>
        <v/>
      </c>
      <c r="BY196" s="379" t="str">
        <f ca="1">+IF(OFFSET('Water Data'!$F$27,0,10*ROW('Water Data'!F190))="","",OFFSET('Water Data'!$F$27,0,10*ROW('Water Data'!F190)))</f>
        <v/>
      </c>
      <c r="BZ196" s="379" t="str">
        <f ca="1">+IF(OFFSET('Water Data'!$F$28,0,10*ROW('Water Data'!F190))="","",OFFSET('Water Data'!$F$28,0,10*ROW('Water Data'!F190)))</f>
        <v/>
      </c>
      <c r="CA196" s="379" t="str">
        <f ca="1">+IF(OFFSET('Water Data'!$F$29,0,10*ROW('Water Data'!F190))="","",OFFSET('Water Data'!$F$29,0,10*ROW('Water Data'!F190)))</f>
        <v/>
      </c>
      <c r="CB196" s="379" t="str">
        <f ca="1">+IF(OFFSET('Water Data'!$G$27,0,10*ROW('Water Data'!G190))="","",OFFSET('Water Data'!$G$27,0,10*ROW('Water Data'!G190)))</f>
        <v/>
      </c>
      <c r="CC196" s="379" t="str">
        <f ca="1">+IF(OFFSET('Water Data'!$G$28,0,10*ROW('Water Data'!G190))="","",OFFSET('Water Data'!$G$28,0,10*ROW('Water Data'!G190)))</f>
        <v/>
      </c>
      <c r="CD196" s="379" t="str">
        <f ca="1">+IF(OFFSET('Water Data'!$G$29,0,10*ROW('Water Data'!G190))="","",OFFSET('Water Data'!$G$29,0,10*ROW('Water Data'!G190)))</f>
        <v/>
      </c>
      <c r="CE196" s="379" t="str">
        <f ca="1">+IF(OFFSET('Water Data'!$H$27,0,10*ROW('Water Data'!H190))="","",OFFSET('Water Data'!$H$27,0,10*ROW('Water Data'!H190)))</f>
        <v/>
      </c>
      <c r="CF196" s="379" t="str">
        <f ca="1">+IF(OFFSET('Water Data'!$H$28,0,10*ROW('Water Data'!H190))="","",OFFSET('Water Data'!$H$28,0,10*ROW('Water Data'!H190)))</f>
        <v/>
      </c>
      <c r="CG196" s="379" t="str">
        <f ca="1">+IF(OFFSET('Water Data'!$H$29,0,10*ROW('Water Data'!H190))="","",OFFSET('Water Data'!$H$29,0,10*ROW('Water Data'!H190)))</f>
        <v/>
      </c>
      <c r="CH196" s="379" t="str">
        <f ca="1">+IF(OFFSET('Water Data'!$I$27,0,10*ROW('Water Data'!I190))="","",OFFSET('Water Data'!$I$27,0,10*ROW('Water Data'!I190)))</f>
        <v/>
      </c>
      <c r="CI196" s="379" t="str">
        <f ca="1">+IF(OFFSET('Water Data'!$I$28,0,10*ROW('Water Data'!I190))="","",OFFSET('Water Data'!$I$28,0,10*ROW('Water Data'!I190)))</f>
        <v/>
      </c>
      <c r="CJ196" s="379" t="str">
        <f ca="1">+IF(OFFSET('Water Data'!$I$29,0,10*ROW('Water Data'!I190))="","",OFFSET('Water Data'!$I$29,0,10*ROW('Water Data'!I190)))</f>
        <v/>
      </c>
      <c r="CK196" s="379" t="str">
        <f ca="1">+IF(OFFSET('Sanitation Data'!$D$28,0,10*ROW('Sanitation Data'!D190))="","",OFFSET('Sanitation Data'!$D$28,0,10*ROW('Sanitation Data'!D190)))</f>
        <v/>
      </c>
      <c r="CL196" s="379" t="str">
        <f ca="1">+IF(OFFSET('Sanitation Data'!$D$29,0,10*ROW('Sanitation Data'!D190))="","",OFFSET('Sanitation Data'!$D$29,0,10*ROW('Sanitation Data'!D190)))</f>
        <v/>
      </c>
      <c r="CM196" s="379" t="str">
        <f ca="1">+IF(OFFSET('Sanitation Data'!$D$30,0,10*ROW('Sanitation Data'!D190))="","",OFFSET('Sanitation Data'!$D$30,0,10*ROW('Sanitation Data'!D190)))</f>
        <v/>
      </c>
      <c r="CN196" s="379" t="str">
        <f ca="1">+IF(OFFSET('Sanitation Data'!$D$31,0,10*ROW('Sanitation Data'!D190))="","",OFFSET('Sanitation Data'!$D$31,0,10*ROW('Sanitation Data'!D190)))</f>
        <v/>
      </c>
      <c r="CO196" s="379" t="str">
        <f ca="1">+IF(OFFSET('Sanitation Data'!$D$32,0,10*ROW('Sanitation Data'!D190))="","",OFFSET('Sanitation Data'!$D$32,0,10*ROW('Sanitation Data'!D190)))</f>
        <v/>
      </c>
      <c r="CP196" s="379" t="str">
        <f ca="1">+IF(OFFSET('Sanitation Data'!$E$28,0,10*ROW('Sanitation Data'!E190))="","",OFFSET('Sanitation Data'!$E$28,0,10*ROW('Sanitation Data'!E190)))</f>
        <v/>
      </c>
      <c r="CQ196" s="379" t="str">
        <f ca="1">+IF(OFFSET('Sanitation Data'!$E$29,0,10*ROW('Sanitation Data'!E190))="","",OFFSET('Sanitation Data'!$E$29,0,10*ROW('Sanitation Data'!E190)))</f>
        <v/>
      </c>
      <c r="CR196" s="379" t="str">
        <f ca="1">+IF(OFFSET('Sanitation Data'!$E$30,0,10*ROW('Sanitation Data'!E190))="","",OFFSET('Sanitation Data'!$E$30,0,10*ROW('Sanitation Data'!E190)))</f>
        <v/>
      </c>
      <c r="CS196" s="379" t="str">
        <f ca="1">+IF(OFFSET('Sanitation Data'!$E$31,0,10*ROW('Sanitation Data'!E190))="","",OFFSET('Sanitation Data'!$E$31,0,10*ROW('Sanitation Data'!E190)))</f>
        <v/>
      </c>
      <c r="CT196" s="379" t="str">
        <f ca="1">+IF(OFFSET('Sanitation Data'!$E$32,0,10*ROW('Sanitation Data'!E190))="","",OFFSET('Sanitation Data'!$E$32,0,10*ROW('Sanitation Data'!E190)))</f>
        <v/>
      </c>
      <c r="CU196" s="379" t="str">
        <f ca="1">+IF(OFFSET('Sanitation Data'!$F$28,0,10*ROW('Sanitation Data'!F190))="","",OFFSET('Sanitation Data'!$F$28,0,10*ROW('Sanitation Data'!F190)))</f>
        <v/>
      </c>
      <c r="CV196" s="379" t="str">
        <f ca="1">+IF(OFFSET('Sanitation Data'!$F$29,0,10*ROW('Sanitation Data'!F190))="","",OFFSET('Sanitation Data'!$F$29,0,10*ROW('Sanitation Data'!F190)))</f>
        <v/>
      </c>
      <c r="CW196" s="379" t="str">
        <f ca="1">+IF(OFFSET('Sanitation Data'!$F$30,0,10*ROW('Sanitation Data'!F190))="","",OFFSET('Sanitation Data'!$F$30,0,10*ROW('Sanitation Data'!F190)))</f>
        <v/>
      </c>
      <c r="CX196" s="379" t="str">
        <f ca="1">+IF(OFFSET('Sanitation Data'!$F$31,0,10*ROW('Sanitation Data'!F190))="","",OFFSET('Sanitation Data'!$F$31,0,10*ROW('Sanitation Data'!F190)))</f>
        <v/>
      </c>
      <c r="CY196" s="379" t="str">
        <f ca="1">+IF(OFFSET('Sanitation Data'!$F$32,0,10*ROW('Sanitation Data'!F190))="","",OFFSET('Sanitation Data'!$F$32,0,10*ROW('Sanitation Data'!F190)))</f>
        <v/>
      </c>
      <c r="CZ196" s="379" t="str">
        <f ca="1">+IF(OFFSET('Sanitation Data'!$G$28,0,10*ROW('Sanitation Data'!G190))="","",OFFSET('Sanitation Data'!$G$28,0,10*ROW('Sanitation Data'!G190)))</f>
        <v/>
      </c>
      <c r="DA196" s="379" t="str">
        <f ca="1">+IF(OFFSET('Sanitation Data'!$G$29,0,10*ROW('Sanitation Data'!G190))="","",OFFSET('Sanitation Data'!$G$29,0,10*ROW('Sanitation Data'!G190)))</f>
        <v/>
      </c>
      <c r="DB196" s="379" t="str">
        <f ca="1">+IF(OFFSET('Sanitation Data'!$G$30,0,10*ROW('Sanitation Data'!G190))="","",OFFSET('Sanitation Data'!$G$30,0,10*ROW('Sanitation Data'!G190)))</f>
        <v/>
      </c>
      <c r="DC196" s="379" t="str">
        <f ca="1">+IF(OFFSET('Sanitation Data'!$G$31,0,10*ROW('Sanitation Data'!G190))="","",OFFSET('Sanitation Data'!$G$31,0,10*ROW('Sanitation Data'!G190)))</f>
        <v/>
      </c>
      <c r="DD196" s="379" t="str">
        <f ca="1">+IF(OFFSET('Sanitation Data'!$G$32,0,10*ROW('Sanitation Data'!G190))="","",OFFSET('Sanitation Data'!$G$32,0,10*ROW('Sanitation Data'!G190)))</f>
        <v/>
      </c>
      <c r="DE196" s="379" t="str">
        <f ca="1">+IF(OFFSET('Sanitation Data'!$H$28,0,10*ROW('Sanitation Data'!H190))="","",OFFSET('Sanitation Data'!$H$28,0,10*ROW('Sanitation Data'!H190)))</f>
        <v/>
      </c>
      <c r="DF196" s="379" t="str">
        <f ca="1">+IF(OFFSET('Sanitation Data'!$H$29,0,10*ROW('Sanitation Data'!H190))="","",OFFSET('Sanitation Data'!$H$29,0,10*ROW('Sanitation Data'!H190)))</f>
        <v/>
      </c>
      <c r="DG196" s="379" t="str">
        <f ca="1">+IF(OFFSET('Sanitation Data'!$H$30,0,10*ROW('Sanitation Data'!H190))="","",OFFSET('Sanitation Data'!$H$30,0,10*ROW('Sanitation Data'!H190)))</f>
        <v/>
      </c>
      <c r="DH196" s="379" t="str">
        <f ca="1">+IF(OFFSET('Sanitation Data'!$H$31,0,10*ROW('Sanitation Data'!H190))="","",OFFSET('Sanitation Data'!$H$31,0,10*ROW('Sanitation Data'!H190)))</f>
        <v/>
      </c>
      <c r="DI196" s="379" t="str">
        <f ca="1">+IF(OFFSET('Sanitation Data'!$H$32,0,10*ROW('Sanitation Data'!H190))="","",OFFSET('Sanitation Data'!$H$32,0,10*ROW('Sanitation Data'!H190)))</f>
        <v/>
      </c>
      <c r="DJ196" s="379" t="str">
        <f ca="1">+IF(OFFSET('Sanitation Data'!$I$28,0,10*ROW('Sanitation Data'!I190))="","",OFFSET('Sanitation Data'!$I$28,0,10*ROW('Sanitation Data'!I190)))</f>
        <v/>
      </c>
      <c r="DK196" s="379" t="str">
        <f ca="1">+IF(OFFSET('Sanitation Data'!$I$29,0,10*ROW('Sanitation Data'!I190))="","",OFFSET('Sanitation Data'!$I$29,0,10*ROW('Sanitation Data'!I190)))</f>
        <v/>
      </c>
      <c r="DL196" s="379" t="str">
        <f ca="1">+IF(OFFSET('Sanitation Data'!$I$30,0,10*ROW('Sanitation Data'!I190))="","",OFFSET('Sanitation Data'!$I$30,0,10*ROW('Sanitation Data'!I190)))</f>
        <v/>
      </c>
      <c r="DM196" s="379" t="str">
        <f ca="1">+IF(OFFSET('Sanitation Data'!$I$31,0,10*ROW('Sanitation Data'!I190))="","",OFFSET('Sanitation Data'!$I$31,0,10*ROW('Sanitation Data'!I190)))</f>
        <v/>
      </c>
      <c r="DN196" s="379" t="str">
        <f ca="1">+IF(OFFSET('Sanitation Data'!$I$32,0,10*ROW('Sanitation Data'!I190))="","",OFFSET('Sanitation Data'!$I$32,0,10*ROW('Sanitation Data'!I190)))</f>
        <v/>
      </c>
      <c r="DO196" s="379" t="str">
        <f ca="1">+IF(OFFSET('Hygiene Data'!$D$11,0,10*ROW('Hygiene Data'!D190))="","",OFFSET('Hygiene Data'!$D$11,0,10*ROW('Hygiene Data'!D190)))</f>
        <v/>
      </c>
      <c r="DP196" s="379" t="str">
        <f ca="1">+IF(OFFSET('Hygiene Data'!$D$12,0,10*ROW('Hygiene Data'!D190))="","",OFFSET('Hygiene Data'!$D$12,0,10*ROW('Hygiene Data'!D190)))</f>
        <v/>
      </c>
      <c r="DQ196" s="379" t="str">
        <f ca="1">+IF(OFFSET('Hygiene Data'!$D$13,0,10*ROW('Hygiene Data'!D190))="","",OFFSET('Hygiene Data'!$D$13,0,10*ROW('Hygiene Data'!D190)))</f>
        <v/>
      </c>
      <c r="DR196" s="379" t="str">
        <f ca="1">+IF(OFFSET('Hygiene Data'!$E$11,0,10*ROW('Hygiene Data'!E190))="","",OFFSET('Hygiene Data'!$E$11,0,10*ROW('Hygiene Data'!E190)))</f>
        <v/>
      </c>
      <c r="DS196" s="379" t="str">
        <f ca="1">+IF(OFFSET('Hygiene Data'!$E$12,0,10*ROW('Hygiene Data'!E190))="","",OFFSET('Hygiene Data'!$E$12,0,10*ROW('Hygiene Data'!E190)))</f>
        <v/>
      </c>
      <c r="DT196" s="379" t="str">
        <f ca="1">+IF(OFFSET('Hygiene Data'!$E$13,0,10*ROW('Hygiene Data'!E190))="","",OFFSET('Hygiene Data'!$E$13,0,10*ROW('Hygiene Data'!E190)))</f>
        <v/>
      </c>
      <c r="DU196" s="379" t="str">
        <f ca="1">+IF(OFFSET('Hygiene Data'!$F$11,0,10*ROW('Hygiene Data'!F190))="","",OFFSET('Hygiene Data'!$F$11,0,10*ROW('Hygiene Data'!F190)))</f>
        <v/>
      </c>
      <c r="DV196" s="379" t="str">
        <f ca="1">+IF(OFFSET('Hygiene Data'!$F$12,0,10*ROW('Hygiene Data'!F190))="","",OFFSET('Hygiene Data'!$F$12,0,10*ROW('Hygiene Data'!F190)))</f>
        <v/>
      </c>
      <c r="DW196" s="379" t="str">
        <f ca="1">+IF(OFFSET('Hygiene Data'!$F$13,0,10*ROW('Hygiene Data'!F190))="","",OFFSET('Hygiene Data'!$F$13,0,10*ROW('Hygiene Data'!F190)))</f>
        <v/>
      </c>
      <c r="DX196" s="379" t="str">
        <f ca="1">+IF(OFFSET('Hygiene Data'!$G$11,0,10*ROW('Hygiene Data'!G190))="","",OFFSET('Hygiene Data'!$G$11,0,10*ROW('Hygiene Data'!G190)))</f>
        <v/>
      </c>
      <c r="DY196" s="379" t="str">
        <f ca="1">+IF(OFFSET('Hygiene Data'!$G$12,0,10*ROW('Hygiene Data'!G190))="","",OFFSET('Hygiene Data'!$G$12,0,10*ROW('Hygiene Data'!G190)))</f>
        <v/>
      </c>
      <c r="DZ196" s="379" t="str">
        <f ca="1">+IF(OFFSET('Hygiene Data'!$G$13,0,10*ROW('Hygiene Data'!G190))="","",OFFSET('Hygiene Data'!$G$13,0,10*ROW('Hygiene Data'!G190)))</f>
        <v/>
      </c>
      <c r="EA196" s="379" t="str">
        <f ca="1">+IF(OFFSET('Hygiene Data'!$H$11,0,10*ROW('Hygiene Data'!H190))="","",OFFSET('Hygiene Data'!$H$11,0,10*ROW('Hygiene Data'!H190)))</f>
        <v/>
      </c>
      <c r="EB196" s="379" t="str">
        <f ca="1">+IF(OFFSET('Hygiene Data'!$H$12,0,10*ROW('Hygiene Data'!H190))="","",OFFSET('Hygiene Data'!$H$12,0,10*ROW('Hygiene Data'!H190)))</f>
        <v/>
      </c>
      <c r="EC196" s="379" t="str">
        <f ca="1">+IF(OFFSET('Hygiene Data'!$H$13,0,10*ROW('Hygiene Data'!H190))="","",OFFSET('Hygiene Data'!$H$13,0,10*ROW('Hygiene Data'!H190)))</f>
        <v/>
      </c>
      <c r="ED196" s="379" t="str">
        <f ca="1">+IF(OFFSET('Hygiene Data'!$I$11,0,10*ROW('Hygiene Data'!I190))="","",OFFSET('Hygiene Data'!$I$11,0,10*ROW('Hygiene Data'!I190)))</f>
        <v/>
      </c>
      <c r="EE196" s="379" t="str">
        <f ca="1">+IF(OFFSET('Hygiene Data'!$I$12,0,10*ROW('Hygiene Data'!I190))="","",OFFSET('Hygiene Data'!$I$12,0,10*ROW('Hygiene Data'!I190)))</f>
        <v/>
      </c>
      <c r="EF196" s="379" t="str">
        <f ca="1">+IF(OFFSET('Hygiene Data'!$I$13,0,10*ROW('Hygiene Data'!I190))="","",OFFSET('Hygiene Data'!$I$13,0,10*ROW('Hygiene Data'!I190)))</f>
        <v/>
      </c>
    </row>
    <row r="197" spans="1:136" x14ac:dyDescent="0.25">
      <c r="A197" s="488" t="str">
        <f ca="1">+IF(OFFSET('Water Data'!$B$2,0,10*ROW('Water Data'!E191))="","",OFFSET('Water Data'!$B$2,0,10*ROW('Water Data'!E191)))</f>
        <v/>
      </c>
      <c r="B197" s="48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5" t="str">
        <f t="shared" ca="1" si="2"/>
        <v/>
      </c>
      <c r="D197" s="51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9" t="str">
        <f ca="1">+IF(OFFSET('Water Data'!$D$27,0,10*ROW('Water Data'!D191))="","",OFFSET('Water Data'!$D$27,0,10*ROW('Water Data'!D191)))</f>
        <v/>
      </c>
      <c r="BT197" s="379" t="str">
        <f ca="1">+IF(OFFSET('Water Data'!$D$28,0,10*ROW('Water Data'!D191))="","",OFFSET('Water Data'!$D$28,0,10*ROW('Water Data'!D191)))</f>
        <v/>
      </c>
      <c r="BU197" s="379" t="str">
        <f ca="1">+IF(OFFSET('Water Data'!$D$29,0,10*ROW('Water Data'!D191))="","",OFFSET('Water Data'!$D$29,0,10*ROW('Water Data'!D191)))</f>
        <v/>
      </c>
      <c r="BV197" s="379" t="str">
        <f ca="1">+IF(OFFSET('Water Data'!$E$27,0,10*ROW('Water Data'!E191))="","",OFFSET('Water Data'!$E$27,0,10*ROW('Water Data'!E191)))</f>
        <v/>
      </c>
      <c r="BW197" s="379" t="str">
        <f ca="1">+IF(OFFSET('Water Data'!$E$28,0,10*ROW('Water Data'!E191))="","",OFFSET('Water Data'!$E$28,0,10*ROW('Water Data'!E191)))</f>
        <v/>
      </c>
      <c r="BX197" s="379" t="str">
        <f ca="1">+IF(OFFSET('Water Data'!$E$29,0,10*ROW('Water Data'!E191))="","",OFFSET('Water Data'!$E$29,0,10*ROW('Water Data'!E191)))</f>
        <v/>
      </c>
      <c r="BY197" s="379" t="str">
        <f ca="1">+IF(OFFSET('Water Data'!$F$27,0,10*ROW('Water Data'!F191))="","",OFFSET('Water Data'!$F$27,0,10*ROW('Water Data'!F191)))</f>
        <v/>
      </c>
      <c r="BZ197" s="379" t="str">
        <f ca="1">+IF(OFFSET('Water Data'!$F$28,0,10*ROW('Water Data'!F191))="","",OFFSET('Water Data'!$F$28,0,10*ROW('Water Data'!F191)))</f>
        <v/>
      </c>
      <c r="CA197" s="379" t="str">
        <f ca="1">+IF(OFFSET('Water Data'!$F$29,0,10*ROW('Water Data'!F191))="","",OFFSET('Water Data'!$F$29,0,10*ROW('Water Data'!F191)))</f>
        <v/>
      </c>
      <c r="CB197" s="379" t="str">
        <f ca="1">+IF(OFFSET('Water Data'!$G$27,0,10*ROW('Water Data'!G191))="","",OFFSET('Water Data'!$G$27,0,10*ROW('Water Data'!G191)))</f>
        <v/>
      </c>
      <c r="CC197" s="379" t="str">
        <f ca="1">+IF(OFFSET('Water Data'!$G$28,0,10*ROW('Water Data'!G191))="","",OFFSET('Water Data'!$G$28,0,10*ROW('Water Data'!G191)))</f>
        <v/>
      </c>
      <c r="CD197" s="379" t="str">
        <f ca="1">+IF(OFFSET('Water Data'!$G$29,0,10*ROW('Water Data'!G191))="","",OFFSET('Water Data'!$G$29,0,10*ROW('Water Data'!G191)))</f>
        <v/>
      </c>
      <c r="CE197" s="379" t="str">
        <f ca="1">+IF(OFFSET('Water Data'!$H$27,0,10*ROW('Water Data'!H191))="","",OFFSET('Water Data'!$H$27,0,10*ROW('Water Data'!H191)))</f>
        <v/>
      </c>
      <c r="CF197" s="379" t="str">
        <f ca="1">+IF(OFFSET('Water Data'!$H$28,0,10*ROW('Water Data'!H191))="","",OFFSET('Water Data'!$H$28,0,10*ROW('Water Data'!H191)))</f>
        <v/>
      </c>
      <c r="CG197" s="379" t="str">
        <f ca="1">+IF(OFFSET('Water Data'!$H$29,0,10*ROW('Water Data'!H191))="","",OFFSET('Water Data'!$H$29,0,10*ROW('Water Data'!H191)))</f>
        <v/>
      </c>
      <c r="CH197" s="379" t="str">
        <f ca="1">+IF(OFFSET('Water Data'!$I$27,0,10*ROW('Water Data'!I191))="","",OFFSET('Water Data'!$I$27,0,10*ROW('Water Data'!I191)))</f>
        <v/>
      </c>
      <c r="CI197" s="379" t="str">
        <f ca="1">+IF(OFFSET('Water Data'!$I$28,0,10*ROW('Water Data'!I191))="","",OFFSET('Water Data'!$I$28,0,10*ROW('Water Data'!I191)))</f>
        <v/>
      </c>
      <c r="CJ197" s="379" t="str">
        <f ca="1">+IF(OFFSET('Water Data'!$I$29,0,10*ROW('Water Data'!I191))="","",OFFSET('Water Data'!$I$29,0,10*ROW('Water Data'!I191)))</f>
        <v/>
      </c>
      <c r="CK197" s="379" t="str">
        <f ca="1">+IF(OFFSET('Sanitation Data'!$D$28,0,10*ROW('Sanitation Data'!D191))="","",OFFSET('Sanitation Data'!$D$28,0,10*ROW('Sanitation Data'!D191)))</f>
        <v/>
      </c>
      <c r="CL197" s="379" t="str">
        <f ca="1">+IF(OFFSET('Sanitation Data'!$D$29,0,10*ROW('Sanitation Data'!D191))="","",OFFSET('Sanitation Data'!$D$29,0,10*ROW('Sanitation Data'!D191)))</f>
        <v/>
      </c>
      <c r="CM197" s="379" t="str">
        <f ca="1">+IF(OFFSET('Sanitation Data'!$D$30,0,10*ROW('Sanitation Data'!D191))="","",OFFSET('Sanitation Data'!$D$30,0,10*ROW('Sanitation Data'!D191)))</f>
        <v/>
      </c>
      <c r="CN197" s="379" t="str">
        <f ca="1">+IF(OFFSET('Sanitation Data'!$D$31,0,10*ROW('Sanitation Data'!D191))="","",OFFSET('Sanitation Data'!$D$31,0,10*ROW('Sanitation Data'!D191)))</f>
        <v/>
      </c>
      <c r="CO197" s="379" t="str">
        <f ca="1">+IF(OFFSET('Sanitation Data'!$D$32,0,10*ROW('Sanitation Data'!D191))="","",OFFSET('Sanitation Data'!$D$32,0,10*ROW('Sanitation Data'!D191)))</f>
        <v/>
      </c>
      <c r="CP197" s="379" t="str">
        <f ca="1">+IF(OFFSET('Sanitation Data'!$E$28,0,10*ROW('Sanitation Data'!E191))="","",OFFSET('Sanitation Data'!$E$28,0,10*ROW('Sanitation Data'!E191)))</f>
        <v/>
      </c>
      <c r="CQ197" s="379" t="str">
        <f ca="1">+IF(OFFSET('Sanitation Data'!$E$29,0,10*ROW('Sanitation Data'!E191))="","",OFFSET('Sanitation Data'!$E$29,0,10*ROW('Sanitation Data'!E191)))</f>
        <v/>
      </c>
      <c r="CR197" s="379" t="str">
        <f ca="1">+IF(OFFSET('Sanitation Data'!$E$30,0,10*ROW('Sanitation Data'!E191))="","",OFFSET('Sanitation Data'!$E$30,0,10*ROW('Sanitation Data'!E191)))</f>
        <v/>
      </c>
      <c r="CS197" s="379" t="str">
        <f ca="1">+IF(OFFSET('Sanitation Data'!$E$31,0,10*ROW('Sanitation Data'!E191))="","",OFFSET('Sanitation Data'!$E$31,0,10*ROW('Sanitation Data'!E191)))</f>
        <v/>
      </c>
      <c r="CT197" s="379" t="str">
        <f ca="1">+IF(OFFSET('Sanitation Data'!$E$32,0,10*ROW('Sanitation Data'!E191))="","",OFFSET('Sanitation Data'!$E$32,0,10*ROW('Sanitation Data'!E191)))</f>
        <v/>
      </c>
      <c r="CU197" s="379" t="str">
        <f ca="1">+IF(OFFSET('Sanitation Data'!$F$28,0,10*ROW('Sanitation Data'!F191))="","",OFFSET('Sanitation Data'!$F$28,0,10*ROW('Sanitation Data'!F191)))</f>
        <v/>
      </c>
      <c r="CV197" s="379" t="str">
        <f ca="1">+IF(OFFSET('Sanitation Data'!$F$29,0,10*ROW('Sanitation Data'!F191))="","",OFFSET('Sanitation Data'!$F$29,0,10*ROW('Sanitation Data'!F191)))</f>
        <v/>
      </c>
      <c r="CW197" s="379" t="str">
        <f ca="1">+IF(OFFSET('Sanitation Data'!$F$30,0,10*ROW('Sanitation Data'!F191))="","",OFFSET('Sanitation Data'!$F$30,0,10*ROW('Sanitation Data'!F191)))</f>
        <v/>
      </c>
      <c r="CX197" s="379" t="str">
        <f ca="1">+IF(OFFSET('Sanitation Data'!$F$31,0,10*ROW('Sanitation Data'!F191))="","",OFFSET('Sanitation Data'!$F$31,0,10*ROW('Sanitation Data'!F191)))</f>
        <v/>
      </c>
      <c r="CY197" s="379" t="str">
        <f ca="1">+IF(OFFSET('Sanitation Data'!$F$32,0,10*ROW('Sanitation Data'!F191))="","",OFFSET('Sanitation Data'!$F$32,0,10*ROW('Sanitation Data'!F191)))</f>
        <v/>
      </c>
      <c r="CZ197" s="379" t="str">
        <f ca="1">+IF(OFFSET('Sanitation Data'!$G$28,0,10*ROW('Sanitation Data'!G191))="","",OFFSET('Sanitation Data'!$G$28,0,10*ROW('Sanitation Data'!G191)))</f>
        <v/>
      </c>
      <c r="DA197" s="379" t="str">
        <f ca="1">+IF(OFFSET('Sanitation Data'!$G$29,0,10*ROW('Sanitation Data'!G191))="","",OFFSET('Sanitation Data'!$G$29,0,10*ROW('Sanitation Data'!G191)))</f>
        <v/>
      </c>
      <c r="DB197" s="379" t="str">
        <f ca="1">+IF(OFFSET('Sanitation Data'!$G$30,0,10*ROW('Sanitation Data'!G191))="","",OFFSET('Sanitation Data'!$G$30,0,10*ROW('Sanitation Data'!G191)))</f>
        <v/>
      </c>
      <c r="DC197" s="379" t="str">
        <f ca="1">+IF(OFFSET('Sanitation Data'!$G$31,0,10*ROW('Sanitation Data'!G191))="","",OFFSET('Sanitation Data'!$G$31,0,10*ROW('Sanitation Data'!G191)))</f>
        <v/>
      </c>
      <c r="DD197" s="379" t="str">
        <f ca="1">+IF(OFFSET('Sanitation Data'!$G$32,0,10*ROW('Sanitation Data'!G191))="","",OFFSET('Sanitation Data'!$G$32,0,10*ROW('Sanitation Data'!G191)))</f>
        <v/>
      </c>
      <c r="DE197" s="379" t="str">
        <f ca="1">+IF(OFFSET('Sanitation Data'!$H$28,0,10*ROW('Sanitation Data'!H191))="","",OFFSET('Sanitation Data'!$H$28,0,10*ROW('Sanitation Data'!H191)))</f>
        <v/>
      </c>
      <c r="DF197" s="379" t="str">
        <f ca="1">+IF(OFFSET('Sanitation Data'!$H$29,0,10*ROW('Sanitation Data'!H191))="","",OFFSET('Sanitation Data'!$H$29,0,10*ROW('Sanitation Data'!H191)))</f>
        <v/>
      </c>
      <c r="DG197" s="379" t="str">
        <f ca="1">+IF(OFFSET('Sanitation Data'!$H$30,0,10*ROW('Sanitation Data'!H191))="","",OFFSET('Sanitation Data'!$H$30,0,10*ROW('Sanitation Data'!H191)))</f>
        <v/>
      </c>
      <c r="DH197" s="379" t="str">
        <f ca="1">+IF(OFFSET('Sanitation Data'!$H$31,0,10*ROW('Sanitation Data'!H191))="","",OFFSET('Sanitation Data'!$H$31,0,10*ROW('Sanitation Data'!H191)))</f>
        <v/>
      </c>
      <c r="DI197" s="379" t="str">
        <f ca="1">+IF(OFFSET('Sanitation Data'!$H$32,0,10*ROW('Sanitation Data'!H191))="","",OFFSET('Sanitation Data'!$H$32,0,10*ROW('Sanitation Data'!H191)))</f>
        <v/>
      </c>
      <c r="DJ197" s="379" t="str">
        <f ca="1">+IF(OFFSET('Sanitation Data'!$I$28,0,10*ROW('Sanitation Data'!I191))="","",OFFSET('Sanitation Data'!$I$28,0,10*ROW('Sanitation Data'!I191)))</f>
        <v/>
      </c>
      <c r="DK197" s="379" t="str">
        <f ca="1">+IF(OFFSET('Sanitation Data'!$I$29,0,10*ROW('Sanitation Data'!I191))="","",OFFSET('Sanitation Data'!$I$29,0,10*ROW('Sanitation Data'!I191)))</f>
        <v/>
      </c>
      <c r="DL197" s="379" t="str">
        <f ca="1">+IF(OFFSET('Sanitation Data'!$I$30,0,10*ROW('Sanitation Data'!I191))="","",OFFSET('Sanitation Data'!$I$30,0,10*ROW('Sanitation Data'!I191)))</f>
        <v/>
      </c>
      <c r="DM197" s="379" t="str">
        <f ca="1">+IF(OFFSET('Sanitation Data'!$I$31,0,10*ROW('Sanitation Data'!I191))="","",OFFSET('Sanitation Data'!$I$31,0,10*ROW('Sanitation Data'!I191)))</f>
        <v/>
      </c>
      <c r="DN197" s="379" t="str">
        <f ca="1">+IF(OFFSET('Sanitation Data'!$I$32,0,10*ROW('Sanitation Data'!I191))="","",OFFSET('Sanitation Data'!$I$32,0,10*ROW('Sanitation Data'!I191)))</f>
        <v/>
      </c>
      <c r="DO197" s="379" t="str">
        <f ca="1">+IF(OFFSET('Hygiene Data'!$D$11,0,10*ROW('Hygiene Data'!D191))="","",OFFSET('Hygiene Data'!$D$11,0,10*ROW('Hygiene Data'!D191)))</f>
        <v/>
      </c>
      <c r="DP197" s="379" t="str">
        <f ca="1">+IF(OFFSET('Hygiene Data'!$D$12,0,10*ROW('Hygiene Data'!D191))="","",OFFSET('Hygiene Data'!$D$12,0,10*ROW('Hygiene Data'!D191)))</f>
        <v/>
      </c>
      <c r="DQ197" s="379" t="str">
        <f ca="1">+IF(OFFSET('Hygiene Data'!$D$13,0,10*ROW('Hygiene Data'!D191))="","",OFFSET('Hygiene Data'!$D$13,0,10*ROW('Hygiene Data'!D191)))</f>
        <v/>
      </c>
      <c r="DR197" s="379" t="str">
        <f ca="1">+IF(OFFSET('Hygiene Data'!$E$11,0,10*ROW('Hygiene Data'!E191))="","",OFFSET('Hygiene Data'!$E$11,0,10*ROW('Hygiene Data'!E191)))</f>
        <v/>
      </c>
      <c r="DS197" s="379" t="str">
        <f ca="1">+IF(OFFSET('Hygiene Data'!$E$12,0,10*ROW('Hygiene Data'!E191))="","",OFFSET('Hygiene Data'!$E$12,0,10*ROW('Hygiene Data'!E191)))</f>
        <v/>
      </c>
      <c r="DT197" s="379" t="str">
        <f ca="1">+IF(OFFSET('Hygiene Data'!$E$13,0,10*ROW('Hygiene Data'!E191))="","",OFFSET('Hygiene Data'!$E$13,0,10*ROW('Hygiene Data'!E191)))</f>
        <v/>
      </c>
      <c r="DU197" s="379" t="str">
        <f ca="1">+IF(OFFSET('Hygiene Data'!$F$11,0,10*ROW('Hygiene Data'!F191))="","",OFFSET('Hygiene Data'!$F$11,0,10*ROW('Hygiene Data'!F191)))</f>
        <v/>
      </c>
      <c r="DV197" s="379" t="str">
        <f ca="1">+IF(OFFSET('Hygiene Data'!$F$12,0,10*ROW('Hygiene Data'!F191))="","",OFFSET('Hygiene Data'!$F$12,0,10*ROW('Hygiene Data'!F191)))</f>
        <v/>
      </c>
      <c r="DW197" s="379" t="str">
        <f ca="1">+IF(OFFSET('Hygiene Data'!$F$13,0,10*ROW('Hygiene Data'!F191))="","",OFFSET('Hygiene Data'!$F$13,0,10*ROW('Hygiene Data'!F191)))</f>
        <v/>
      </c>
      <c r="DX197" s="379" t="str">
        <f ca="1">+IF(OFFSET('Hygiene Data'!$G$11,0,10*ROW('Hygiene Data'!G191))="","",OFFSET('Hygiene Data'!$G$11,0,10*ROW('Hygiene Data'!G191)))</f>
        <v/>
      </c>
      <c r="DY197" s="379" t="str">
        <f ca="1">+IF(OFFSET('Hygiene Data'!$G$12,0,10*ROW('Hygiene Data'!G191))="","",OFFSET('Hygiene Data'!$G$12,0,10*ROW('Hygiene Data'!G191)))</f>
        <v/>
      </c>
      <c r="DZ197" s="379" t="str">
        <f ca="1">+IF(OFFSET('Hygiene Data'!$G$13,0,10*ROW('Hygiene Data'!G191))="","",OFFSET('Hygiene Data'!$G$13,0,10*ROW('Hygiene Data'!G191)))</f>
        <v/>
      </c>
      <c r="EA197" s="379" t="str">
        <f ca="1">+IF(OFFSET('Hygiene Data'!$H$11,0,10*ROW('Hygiene Data'!H191))="","",OFFSET('Hygiene Data'!$H$11,0,10*ROW('Hygiene Data'!H191)))</f>
        <v/>
      </c>
      <c r="EB197" s="379" t="str">
        <f ca="1">+IF(OFFSET('Hygiene Data'!$H$12,0,10*ROW('Hygiene Data'!H191))="","",OFFSET('Hygiene Data'!$H$12,0,10*ROW('Hygiene Data'!H191)))</f>
        <v/>
      </c>
      <c r="EC197" s="379" t="str">
        <f ca="1">+IF(OFFSET('Hygiene Data'!$H$13,0,10*ROW('Hygiene Data'!H191))="","",OFFSET('Hygiene Data'!$H$13,0,10*ROW('Hygiene Data'!H191)))</f>
        <v/>
      </c>
      <c r="ED197" s="379" t="str">
        <f ca="1">+IF(OFFSET('Hygiene Data'!$I$11,0,10*ROW('Hygiene Data'!I191))="","",OFFSET('Hygiene Data'!$I$11,0,10*ROW('Hygiene Data'!I191)))</f>
        <v/>
      </c>
      <c r="EE197" s="379" t="str">
        <f ca="1">+IF(OFFSET('Hygiene Data'!$I$12,0,10*ROW('Hygiene Data'!I191))="","",OFFSET('Hygiene Data'!$I$12,0,10*ROW('Hygiene Data'!I191)))</f>
        <v/>
      </c>
      <c r="EF197" s="379" t="str">
        <f ca="1">+IF(OFFSET('Hygiene Data'!$I$13,0,10*ROW('Hygiene Data'!I191))="","",OFFSET('Hygiene Data'!$I$13,0,10*ROW('Hygiene Data'!I191)))</f>
        <v/>
      </c>
    </row>
    <row r="198" spans="1:136" x14ac:dyDescent="0.25">
      <c r="A198" s="488" t="str">
        <f ca="1">+IF(OFFSET('Water Data'!$B$2,0,10*ROW('Water Data'!E192))="","",OFFSET('Water Data'!$B$2,0,10*ROW('Water Data'!E192)))</f>
        <v/>
      </c>
      <c r="B198" s="48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5" t="str">
        <f t="shared" ca="1" si="2"/>
        <v/>
      </c>
      <c r="D198" s="51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9" t="str">
        <f ca="1">+IF(OFFSET('Water Data'!$D$27,0,10*ROW('Water Data'!D192))="","",OFFSET('Water Data'!$D$27,0,10*ROW('Water Data'!D192)))</f>
        <v/>
      </c>
      <c r="BT198" s="379" t="str">
        <f ca="1">+IF(OFFSET('Water Data'!$D$28,0,10*ROW('Water Data'!D192))="","",OFFSET('Water Data'!$D$28,0,10*ROW('Water Data'!D192)))</f>
        <v/>
      </c>
      <c r="BU198" s="379" t="str">
        <f ca="1">+IF(OFFSET('Water Data'!$D$29,0,10*ROW('Water Data'!D192))="","",OFFSET('Water Data'!$D$29,0,10*ROW('Water Data'!D192)))</f>
        <v/>
      </c>
      <c r="BV198" s="379" t="str">
        <f ca="1">+IF(OFFSET('Water Data'!$E$27,0,10*ROW('Water Data'!E192))="","",OFFSET('Water Data'!$E$27,0,10*ROW('Water Data'!E192)))</f>
        <v/>
      </c>
      <c r="BW198" s="379" t="str">
        <f ca="1">+IF(OFFSET('Water Data'!$E$28,0,10*ROW('Water Data'!E192))="","",OFFSET('Water Data'!$E$28,0,10*ROW('Water Data'!E192)))</f>
        <v/>
      </c>
      <c r="BX198" s="379" t="str">
        <f ca="1">+IF(OFFSET('Water Data'!$E$29,0,10*ROW('Water Data'!E192))="","",OFFSET('Water Data'!$E$29,0,10*ROW('Water Data'!E192)))</f>
        <v/>
      </c>
      <c r="BY198" s="379" t="str">
        <f ca="1">+IF(OFFSET('Water Data'!$F$27,0,10*ROW('Water Data'!F192))="","",OFFSET('Water Data'!$F$27,0,10*ROW('Water Data'!F192)))</f>
        <v/>
      </c>
      <c r="BZ198" s="379" t="str">
        <f ca="1">+IF(OFFSET('Water Data'!$F$28,0,10*ROW('Water Data'!F192))="","",OFFSET('Water Data'!$F$28,0,10*ROW('Water Data'!F192)))</f>
        <v/>
      </c>
      <c r="CA198" s="379" t="str">
        <f ca="1">+IF(OFFSET('Water Data'!$F$29,0,10*ROW('Water Data'!F192))="","",OFFSET('Water Data'!$F$29,0,10*ROW('Water Data'!F192)))</f>
        <v/>
      </c>
      <c r="CB198" s="379" t="str">
        <f ca="1">+IF(OFFSET('Water Data'!$G$27,0,10*ROW('Water Data'!G192))="","",OFFSET('Water Data'!$G$27,0,10*ROW('Water Data'!G192)))</f>
        <v/>
      </c>
      <c r="CC198" s="379" t="str">
        <f ca="1">+IF(OFFSET('Water Data'!$G$28,0,10*ROW('Water Data'!G192))="","",OFFSET('Water Data'!$G$28,0,10*ROW('Water Data'!G192)))</f>
        <v/>
      </c>
      <c r="CD198" s="379" t="str">
        <f ca="1">+IF(OFFSET('Water Data'!$G$29,0,10*ROW('Water Data'!G192))="","",OFFSET('Water Data'!$G$29,0,10*ROW('Water Data'!G192)))</f>
        <v/>
      </c>
      <c r="CE198" s="379" t="str">
        <f ca="1">+IF(OFFSET('Water Data'!$H$27,0,10*ROW('Water Data'!H192))="","",OFFSET('Water Data'!$H$27,0,10*ROW('Water Data'!H192)))</f>
        <v/>
      </c>
      <c r="CF198" s="379" t="str">
        <f ca="1">+IF(OFFSET('Water Data'!$H$28,0,10*ROW('Water Data'!H192))="","",OFFSET('Water Data'!$H$28,0,10*ROW('Water Data'!H192)))</f>
        <v/>
      </c>
      <c r="CG198" s="379" t="str">
        <f ca="1">+IF(OFFSET('Water Data'!$H$29,0,10*ROW('Water Data'!H192))="","",OFFSET('Water Data'!$H$29,0,10*ROW('Water Data'!H192)))</f>
        <v/>
      </c>
      <c r="CH198" s="379" t="str">
        <f ca="1">+IF(OFFSET('Water Data'!$I$27,0,10*ROW('Water Data'!I192))="","",OFFSET('Water Data'!$I$27,0,10*ROW('Water Data'!I192)))</f>
        <v/>
      </c>
      <c r="CI198" s="379" t="str">
        <f ca="1">+IF(OFFSET('Water Data'!$I$28,0,10*ROW('Water Data'!I192))="","",OFFSET('Water Data'!$I$28,0,10*ROW('Water Data'!I192)))</f>
        <v/>
      </c>
      <c r="CJ198" s="379" t="str">
        <f ca="1">+IF(OFFSET('Water Data'!$I$29,0,10*ROW('Water Data'!I192))="","",OFFSET('Water Data'!$I$29,0,10*ROW('Water Data'!I192)))</f>
        <v/>
      </c>
      <c r="CK198" s="379" t="str">
        <f ca="1">+IF(OFFSET('Sanitation Data'!$D$28,0,10*ROW('Sanitation Data'!D192))="","",OFFSET('Sanitation Data'!$D$28,0,10*ROW('Sanitation Data'!D192)))</f>
        <v/>
      </c>
      <c r="CL198" s="379" t="str">
        <f ca="1">+IF(OFFSET('Sanitation Data'!$D$29,0,10*ROW('Sanitation Data'!D192))="","",OFFSET('Sanitation Data'!$D$29,0,10*ROW('Sanitation Data'!D192)))</f>
        <v/>
      </c>
      <c r="CM198" s="379" t="str">
        <f ca="1">+IF(OFFSET('Sanitation Data'!$D$30,0,10*ROW('Sanitation Data'!D192))="","",OFFSET('Sanitation Data'!$D$30,0,10*ROW('Sanitation Data'!D192)))</f>
        <v/>
      </c>
      <c r="CN198" s="379" t="str">
        <f ca="1">+IF(OFFSET('Sanitation Data'!$D$31,0,10*ROW('Sanitation Data'!D192))="","",OFFSET('Sanitation Data'!$D$31,0,10*ROW('Sanitation Data'!D192)))</f>
        <v/>
      </c>
      <c r="CO198" s="379" t="str">
        <f ca="1">+IF(OFFSET('Sanitation Data'!$D$32,0,10*ROW('Sanitation Data'!D192))="","",OFFSET('Sanitation Data'!$D$32,0,10*ROW('Sanitation Data'!D192)))</f>
        <v/>
      </c>
      <c r="CP198" s="379" t="str">
        <f ca="1">+IF(OFFSET('Sanitation Data'!$E$28,0,10*ROW('Sanitation Data'!E192))="","",OFFSET('Sanitation Data'!$E$28,0,10*ROW('Sanitation Data'!E192)))</f>
        <v/>
      </c>
      <c r="CQ198" s="379" t="str">
        <f ca="1">+IF(OFFSET('Sanitation Data'!$E$29,0,10*ROW('Sanitation Data'!E192))="","",OFFSET('Sanitation Data'!$E$29,0,10*ROW('Sanitation Data'!E192)))</f>
        <v/>
      </c>
      <c r="CR198" s="379" t="str">
        <f ca="1">+IF(OFFSET('Sanitation Data'!$E$30,0,10*ROW('Sanitation Data'!E192))="","",OFFSET('Sanitation Data'!$E$30,0,10*ROW('Sanitation Data'!E192)))</f>
        <v/>
      </c>
      <c r="CS198" s="379" t="str">
        <f ca="1">+IF(OFFSET('Sanitation Data'!$E$31,0,10*ROW('Sanitation Data'!E192))="","",OFFSET('Sanitation Data'!$E$31,0,10*ROW('Sanitation Data'!E192)))</f>
        <v/>
      </c>
      <c r="CT198" s="379" t="str">
        <f ca="1">+IF(OFFSET('Sanitation Data'!$E$32,0,10*ROW('Sanitation Data'!E192))="","",OFFSET('Sanitation Data'!$E$32,0,10*ROW('Sanitation Data'!E192)))</f>
        <v/>
      </c>
      <c r="CU198" s="379" t="str">
        <f ca="1">+IF(OFFSET('Sanitation Data'!$F$28,0,10*ROW('Sanitation Data'!F192))="","",OFFSET('Sanitation Data'!$F$28,0,10*ROW('Sanitation Data'!F192)))</f>
        <v/>
      </c>
      <c r="CV198" s="379" t="str">
        <f ca="1">+IF(OFFSET('Sanitation Data'!$F$29,0,10*ROW('Sanitation Data'!F192))="","",OFFSET('Sanitation Data'!$F$29,0,10*ROW('Sanitation Data'!F192)))</f>
        <v/>
      </c>
      <c r="CW198" s="379" t="str">
        <f ca="1">+IF(OFFSET('Sanitation Data'!$F$30,0,10*ROW('Sanitation Data'!F192))="","",OFFSET('Sanitation Data'!$F$30,0,10*ROW('Sanitation Data'!F192)))</f>
        <v/>
      </c>
      <c r="CX198" s="379" t="str">
        <f ca="1">+IF(OFFSET('Sanitation Data'!$F$31,0,10*ROW('Sanitation Data'!F192))="","",OFFSET('Sanitation Data'!$F$31,0,10*ROW('Sanitation Data'!F192)))</f>
        <v/>
      </c>
      <c r="CY198" s="379" t="str">
        <f ca="1">+IF(OFFSET('Sanitation Data'!$F$32,0,10*ROW('Sanitation Data'!F192))="","",OFFSET('Sanitation Data'!$F$32,0,10*ROW('Sanitation Data'!F192)))</f>
        <v/>
      </c>
      <c r="CZ198" s="379" t="str">
        <f ca="1">+IF(OFFSET('Sanitation Data'!$G$28,0,10*ROW('Sanitation Data'!G192))="","",OFFSET('Sanitation Data'!$G$28,0,10*ROW('Sanitation Data'!G192)))</f>
        <v/>
      </c>
      <c r="DA198" s="379" t="str">
        <f ca="1">+IF(OFFSET('Sanitation Data'!$G$29,0,10*ROW('Sanitation Data'!G192))="","",OFFSET('Sanitation Data'!$G$29,0,10*ROW('Sanitation Data'!G192)))</f>
        <v/>
      </c>
      <c r="DB198" s="379" t="str">
        <f ca="1">+IF(OFFSET('Sanitation Data'!$G$30,0,10*ROW('Sanitation Data'!G192))="","",OFFSET('Sanitation Data'!$G$30,0,10*ROW('Sanitation Data'!G192)))</f>
        <v/>
      </c>
      <c r="DC198" s="379" t="str">
        <f ca="1">+IF(OFFSET('Sanitation Data'!$G$31,0,10*ROW('Sanitation Data'!G192))="","",OFFSET('Sanitation Data'!$G$31,0,10*ROW('Sanitation Data'!G192)))</f>
        <v/>
      </c>
      <c r="DD198" s="379" t="str">
        <f ca="1">+IF(OFFSET('Sanitation Data'!$G$32,0,10*ROW('Sanitation Data'!G192))="","",OFFSET('Sanitation Data'!$G$32,0,10*ROW('Sanitation Data'!G192)))</f>
        <v/>
      </c>
      <c r="DE198" s="379" t="str">
        <f ca="1">+IF(OFFSET('Sanitation Data'!$H$28,0,10*ROW('Sanitation Data'!H192))="","",OFFSET('Sanitation Data'!$H$28,0,10*ROW('Sanitation Data'!H192)))</f>
        <v/>
      </c>
      <c r="DF198" s="379" t="str">
        <f ca="1">+IF(OFFSET('Sanitation Data'!$H$29,0,10*ROW('Sanitation Data'!H192))="","",OFFSET('Sanitation Data'!$H$29,0,10*ROW('Sanitation Data'!H192)))</f>
        <v/>
      </c>
      <c r="DG198" s="379" t="str">
        <f ca="1">+IF(OFFSET('Sanitation Data'!$H$30,0,10*ROW('Sanitation Data'!H192))="","",OFFSET('Sanitation Data'!$H$30,0,10*ROW('Sanitation Data'!H192)))</f>
        <v/>
      </c>
      <c r="DH198" s="379" t="str">
        <f ca="1">+IF(OFFSET('Sanitation Data'!$H$31,0,10*ROW('Sanitation Data'!H192))="","",OFFSET('Sanitation Data'!$H$31,0,10*ROW('Sanitation Data'!H192)))</f>
        <v/>
      </c>
      <c r="DI198" s="379" t="str">
        <f ca="1">+IF(OFFSET('Sanitation Data'!$H$32,0,10*ROW('Sanitation Data'!H192))="","",OFFSET('Sanitation Data'!$H$32,0,10*ROW('Sanitation Data'!H192)))</f>
        <v/>
      </c>
      <c r="DJ198" s="379" t="str">
        <f ca="1">+IF(OFFSET('Sanitation Data'!$I$28,0,10*ROW('Sanitation Data'!I192))="","",OFFSET('Sanitation Data'!$I$28,0,10*ROW('Sanitation Data'!I192)))</f>
        <v/>
      </c>
      <c r="DK198" s="379" t="str">
        <f ca="1">+IF(OFFSET('Sanitation Data'!$I$29,0,10*ROW('Sanitation Data'!I192))="","",OFFSET('Sanitation Data'!$I$29,0,10*ROW('Sanitation Data'!I192)))</f>
        <v/>
      </c>
      <c r="DL198" s="379" t="str">
        <f ca="1">+IF(OFFSET('Sanitation Data'!$I$30,0,10*ROW('Sanitation Data'!I192))="","",OFFSET('Sanitation Data'!$I$30,0,10*ROW('Sanitation Data'!I192)))</f>
        <v/>
      </c>
      <c r="DM198" s="379" t="str">
        <f ca="1">+IF(OFFSET('Sanitation Data'!$I$31,0,10*ROW('Sanitation Data'!I192))="","",OFFSET('Sanitation Data'!$I$31,0,10*ROW('Sanitation Data'!I192)))</f>
        <v/>
      </c>
      <c r="DN198" s="379" t="str">
        <f ca="1">+IF(OFFSET('Sanitation Data'!$I$32,0,10*ROW('Sanitation Data'!I192))="","",OFFSET('Sanitation Data'!$I$32,0,10*ROW('Sanitation Data'!I192)))</f>
        <v/>
      </c>
      <c r="DO198" s="379" t="str">
        <f ca="1">+IF(OFFSET('Hygiene Data'!$D$11,0,10*ROW('Hygiene Data'!D192))="","",OFFSET('Hygiene Data'!$D$11,0,10*ROW('Hygiene Data'!D192)))</f>
        <v/>
      </c>
      <c r="DP198" s="379" t="str">
        <f ca="1">+IF(OFFSET('Hygiene Data'!$D$12,0,10*ROW('Hygiene Data'!D192))="","",OFFSET('Hygiene Data'!$D$12,0,10*ROW('Hygiene Data'!D192)))</f>
        <v/>
      </c>
      <c r="DQ198" s="379" t="str">
        <f ca="1">+IF(OFFSET('Hygiene Data'!$D$13,0,10*ROW('Hygiene Data'!D192))="","",OFFSET('Hygiene Data'!$D$13,0,10*ROW('Hygiene Data'!D192)))</f>
        <v/>
      </c>
      <c r="DR198" s="379" t="str">
        <f ca="1">+IF(OFFSET('Hygiene Data'!$E$11,0,10*ROW('Hygiene Data'!E192))="","",OFFSET('Hygiene Data'!$E$11,0,10*ROW('Hygiene Data'!E192)))</f>
        <v/>
      </c>
      <c r="DS198" s="379" t="str">
        <f ca="1">+IF(OFFSET('Hygiene Data'!$E$12,0,10*ROW('Hygiene Data'!E192))="","",OFFSET('Hygiene Data'!$E$12,0,10*ROW('Hygiene Data'!E192)))</f>
        <v/>
      </c>
      <c r="DT198" s="379" t="str">
        <f ca="1">+IF(OFFSET('Hygiene Data'!$E$13,0,10*ROW('Hygiene Data'!E192))="","",OFFSET('Hygiene Data'!$E$13,0,10*ROW('Hygiene Data'!E192)))</f>
        <v/>
      </c>
      <c r="DU198" s="379" t="str">
        <f ca="1">+IF(OFFSET('Hygiene Data'!$F$11,0,10*ROW('Hygiene Data'!F192))="","",OFFSET('Hygiene Data'!$F$11,0,10*ROW('Hygiene Data'!F192)))</f>
        <v/>
      </c>
      <c r="DV198" s="379" t="str">
        <f ca="1">+IF(OFFSET('Hygiene Data'!$F$12,0,10*ROW('Hygiene Data'!F192))="","",OFFSET('Hygiene Data'!$F$12,0,10*ROW('Hygiene Data'!F192)))</f>
        <v/>
      </c>
      <c r="DW198" s="379" t="str">
        <f ca="1">+IF(OFFSET('Hygiene Data'!$F$13,0,10*ROW('Hygiene Data'!F192))="","",OFFSET('Hygiene Data'!$F$13,0,10*ROW('Hygiene Data'!F192)))</f>
        <v/>
      </c>
      <c r="DX198" s="379" t="str">
        <f ca="1">+IF(OFFSET('Hygiene Data'!$G$11,0,10*ROW('Hygiene Data'!G192))="","",OFFSET('Hygiene Data'!$G$11,0,10*ROW('Hygiene Data'!G192)))</f>
        <v/>
      </c>
      <c r="DY198" s="379" t="str">
        <f ca="1">+IF(OFFSET('Hygiene Data'!$G$12,0,10*ROW('Hygiene Data'!G192))="","",OFFSET('Hygiene Data'!$G$12,0,10*ROW('Hygiene Data'!G192)))</f>
        <v/>
      </c>
      <c r="DZ198" s="379" t="str">
        <f ca="1">+IF(OFFSET('Hygiene Data'!$G$13,0,10*ROW('Hygiene Data'!G192))="","",OFFSET('Hygiene Data'!$G$13,0,10*ROW('Hygiene Data'!G192)))</f>
        <v/>
      </c>
      <c r="EA198" s="379" t="str">
        <f ca="1">+IF(OFFSET('Hygiene Data'!$H$11,0,10*ROW('Hygiene Data'!H192))="","",OFFSET('Hygiene Data'!$H$11,0,10*ROW('Hygiene Data'!H192)))</f>
        <v/>
      </c>
      <c r="EB198" s="379" t="str">
        <f ca="1">+IF(OFFSET('Hygiene Data'!$H$12,0,10*ROW('Hygiene Data'!H192))="","",OFFSET('Hygiene Data'!$H$12,0,10*ROW('Hygiene Data'!H192)))</f>
        <v/>
      </c>
      <c r="EC198" s="379" t="str">
        <f ca="1">+IF(OFFSET('Hygiene Data'!$H$13,0,10*ROW('Hygiene Data'!H192))="","",OFFSET('Hygiene Data'!$H$13,0,10*ROW('Hygiene Data'!H192)))</f>
        <v/>
      </c>
      <c r="ED198" s="379" t="str">
        <f ca="1">+IF(OFFSET('Hygiene Data'!$I$11,0,10*ROW('Hygiene Data'!I192))="","",OFFSET('Hygiene Data'!$I$11,0,10*ROW('Hygiene Data'!I192)))</f>
        <v/>
      </c>
      <c r="EE198" s="379" t="str">
        <f ca="1">+IF(OFFSET('Hygiene Data'!$I$12,0,10*ROW('Hygiene Data'!I192))="","",OFFSET('Hygiene Data'!$I$12,0,10*ROW('Hygiene Data'!I192)))</f>
        <v/>
      </c>
      <c r="EF198" s="379" t="str">
        <f ca="1">+IF(OFFSET('Hygiene Data'!$I$13,0,10*ROW('Hygiene Data'!I192))="","",OFFSET('Hygiene Data'!$I$13,0,10*ROW('Hygiene Data'!I192)))</f>
        <v/>
      </c>
    </row>
    <row r="199" spans="1:136" x14ac:dyDescent="0.25">
      <c r="A199" s="488" t="str">
        <f ca="1">+IF(OFFSET('Water Data'!$B$2,0,10*ROW('Water Data'!E193))="","",OFFSET('Water Data'!$B$2,0,10*ROW('Water Data'!E193)))</f>
        <v/>
      </c>
      <c r="B199" s="48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5" t="str">
        <f t="shared" ref="C199:C207" ca="1" si="3">+IF(ISNUMBER(VALUE(MID(A199,5,4))), VALUE(MID(A199, 5,4)),"")</f>
        <v/>
      </c>
      <c r="D199" s="51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9" t="str">
        <f ca="1">+IF(OFFSET('Water Data'!$D$27,0,10*ROW('Water Data'!D193))="","",OFFSET('Water Data'!$D$27,0,10*ROW('Water Data'!D193)))</f>
        <v/>
      </c>
      <c r="BT199" s="379" t="str">
        <f ca="1">+IF(OFFSET('Water Data'!$D$28,0,10*ROW('Water Data'!D193))="","",OFFSET('Water Data'!$D$28,0,10*ROW('Water Data'!D193)))</f>
        <v/>
      </c>
      <c r="BU199" s="379" t="str">
        <f ca="1">+IF(OFFSET('Water Data'!$D$29,0,10*ROW('Water Data'!D193))="","",OFFSET('Water Data'!$D$29,0,10*ROW('Water Data'!D193)))</f>
        <v/>
      </c>
      <c r="BV199" s="379" t="str">
        <f ca="1">+IF(OFFSET('Water Data'!$E$27,0,10*ROW('Water Data'!E193))="","",OFFSET('Water Data'!$E$27,0,10*ROW('Water Data'!E193)))</f>
        <v/>
      </c>
      <c r="BW199" s="379" t="str">
        <f ca="1">+IF(OFFSET('Water Data'!$E$28,0,10*ROW('Water Data'!E193))="","",OFFSET('Water Data'!$E$28,0,10*ROW('Water Data'!E193)))</f>
        <v/>
      </c>
      <c r="BX199" s="379" t="str">
        <f ca="1">+IF(OFFSET('Water Data'!$E$29,0,10*ROW('Water Data'!E193))="","",OFFSET('Water Data'!$E$29,0,10*ROW('Water Data'!E193)))</f>
        <v/>
      </c>
      <c r="BY199" s="379" t="str">
        <f ca="1">+IF(OFFSET('Water Data'!$F$27,0,10*ROW('Water Data'!F193))="","",OFFSET('Water Data'!$F$27,0,10*ROW('Water Data'!F193)))</f>
        <v/>
      </c>
      <c r="BZ199" s="379" t="str">
        <f ca="1">+IF(OFFSET('Water Data'!$F$28,0,10*ROW('Water Data'!F193))="","",OFFSET('Water Data'!$F$28,0,10*ROW('Water Data'!F193)))</f>
        <v/>
      </c>
      <c r="CA199" s="379" t="str">
        <f ca="1">+IF(OFFSET('Water Data'!$F$29,0,10*ROW('Water Data'!F193))="","",OFFSET('Water Data'!$F$29,0,10*ROW('Water Data'!F193)))</f>
        <v/>
      </c>
      <c r="CB199" s="379" t="str">
        <f ca="1">+IF(OFFSET('Water Data'!$G$27,0,10*ROW('Water Data'!G193))="","",OFFSET('Water Data'!$G$27,0,10*ROW('Water Data'!G193)))</f>
        <v/>
      </c>
      <c r="CC199" s="379" t="str">
        <f ca="1">+IF(OFFSET('Water Data'!$G$28,0,10*ROW('Water Data'!G193))="","",OFFSET('Water Data'!$G$28,0,10*ROW('Water Data'!G193)))</f>
        <v/>
      </c>
      <c r="CD199" s="379" t="str">
        <f ca="1">+IF(OFFSET('Water Data'!$G$29,0,10*ROW('Water Data'!G193))="","",OFFSET('Water Data'!$G$29,0,10*ROW('Water Data'!G193)))</f>
        <v/>
      </c>
      <c r="CE199" s="379" t="str">
        <f ca="1">+IF(OFFSET('Water Data'!$H$27,0,10*ROW('Water Data'!H193))="","",OFFSET('Water Data'!$H$27,0,10*ROW('Water Data'!H193)))</f>
        <v/>
      </c>
      <c r="CF199" s="379" t="str">
        <f ca="1">+IF(OFFSET('Water Data'!$H$28,0,10*ROW('Water Data'!H193))="","",OFFSET('Water Data'!$H$28,0,10*ROW('Water Data'!H193)))</f>
        <v/>
      </c>
      <c r="CG199" s="379" t="str">
        <f ca="1">+IF(OFFSET('Water Data'!$H$29,0,10*ROW('Water Data'!H193))="","",OFFSET('Water Data'!$H$29,0,10*ROW('Water Data'!H193)))</f>
        <v/>
      </c>
      <c r="CH199" s="379" t="str">
        <f ca="1">+IF(OFFSET('Water Data'!$I$27,0,10*ROW('Water Data'!I193))="","",OFFSET('Water Data'!$I$27,0,10*ROW('Water Data'!I193)))</f>
        <v/>
      </c>
      <c r="CI199" s="379" t="str">
        <f ca="1">+IF(OFFSET('Water Data'!$I$28,0,10*ROW('Water Data'!I193))="","",OFFSET('Water Data'!$I$28,0,10*ROW('Water Data'!I193)))</f>
        <v/>
      </c>
      <c r="CJ199" s="379" t="str">
        <f ca="1">+IF(OFFSET('Water Data'!$I$29,0,10*ROW('Water Data'!I193))="","",OFFSET('Water Data'!$I$29,0,10*ROW('Water Data'!I193)))</f>
        <v/>
      </c>
      <c r="CK199" s="379" t="str">
        <f ca="1">+IF(OFFSET('Sanitation Data'!$D$28,0,10*ROW('Sanitation Data'!D193))="","",OFFSET('Sanitation Data'!$D$28,0,10*ROW('Sanitation Data'!D193)))</f>
        <v/>
      </c>
      <c r="CL199" s="379" t="str">
        <f ca="1">+IF(OFFSET('Sanitation Data'!$D$29,0,10*ROW('Sanitation Data'!D193))="","",OFFSET('Sanitation Data'!$D$29,0,10*ROW('Sanitation Data'!D193)))</f>
        <v/>
      </c>
      <c r="CM199" s="379" t="str">
        <f ca="1">+IF(OFFSET('Sanitation Data'!$D$30,0,10*ROW('Sanitation Data'!D193))="","",OFFSET('Sanitation Data'!$D$30,0,10*ROW('Sanitation Data'!D193)))</f>
        <v/>
      </c>
      <c r="CN199" s="379" t="str">
        <f ca="1">+IF(OFFSET('Sanitation Data'!$D$31,0,10*ROW('Sanitation Data'!D193))="","",OFFSET('Sanitation Data'!$D$31,0,10*ROW('Sanitation Data'!D193)))</f>
        <v/>
      </c>
      <c r="CO199" s="379" t="str">
        <f ca="1">+IF(OFFSET('Sanitation Data'!$D$32,0,10*ROW('Sanitation Data'!D193))="","",OFFSET('Sanitation Data'!$D$32,0,10*ROW('Sanitation Data'!D193)))</f>
        <v/>
      </c>
      <c r="CP199" s="379" t="str">
        <f ca="1">+IF(OFFSET('Sanitation Data'!$E$28,0,10*ROW('Sanitation Data'!E193))="","",OFFSET('Sanitation Data'!$E$28,0,10*ROW('Sanitation Data'!E193)))</f>
        <v/>
      </c>
      <c r="CQ199" s="379" t="str">
        <f ca="1">+IF(OFFSET('Sanitation Data'!$E$29,0,10*ROW('Sanitation Data'!E193))="","",OFFSET('Sanitation Data'!$E$29,0,10*ROW('Sanitation Data'!E193)))</f>
        <v/>
      </c>
      <c r="CR199" s="379" t="str">
        <f ca="1">+IF(OFFSET('Sanitation Data'!$E$30,0,10*ROW('Sanitation Data'!E193))="","",OFFSET('Sanitation Data'!$E$30,0,10*ROW('Sanitation Data'!E193)))</f>
        <v/>
      </c>
      <c r="CS199" s="379" t="str">
        <f ca="1">+IF(OFFSET('Sanitation Data'!$E$31,0,10*ROW('Sanitation Data'!E193))="","",OFFSET('Sanitation Data'!$E$31,0,10*ROW('Sanitation Data'!E193)))</f>
        <v/>
      </c>
      <c r="CT199" s="379" t="str">
        <f ca="1">+IF(OFFSET('Sanitation Data'!$E$32,0,10*ROW('Sanitation Data'!E193))="","",OFFSET('Sanitation Data'!$E$32,0,10*ROW('Sanitation Data'!E193)))</f>
        <v/>
      </c>
      <c r="CU199" s="379" t="str">
        <f ca="1">+IF(OFFSET('Sanitation Data'!$F$28,0,10*ROW('Sanitation Data'!F193))="","",OFFSET('Sanitation Data'!$F$28,0,10*ROW('Sanitation Data'!F193)))</f>
        <v/>
      </c>
      <c r="CV199" s="379" t="str">
        <f ca="1">+IF(OFFSET('Sanitation Data'!$F$29,0,10*ROW('Sanitation Data'!F193))="","",OFFSET('Sanitation Data'!$F$29,0,10*ROW('Sanitation Data'!F193)))</f>
        <v/>
      </c>
      <c r="CW199" s="379" t="str">
        <f ca="1">+IF(OFFSET('Sanitation Data'!$F$30,0,10*ROW('Sanitation Data'!F193))="","",OFFSET('Sanitation Data'!$F$30,0,10*ROW('Sanitation Data'!F193)))</f>
        <v/>
      </c>
      <c r="CX199" s="379" t="str">
        <f ca="1">+IF(OFFSET('Sanitation Data'!$F$31,0,10*ROW('Sanitation Data'!F193))="","",OFFSET('Sanitation Data'!$F$31,0,10*ROW('Sanitation Data'!F193)))</f>
        <v/>
      </c>
      <c r="CY199" s="379" t="str">
        <f ca="1">+IF(OFFSET('Sanitation Data'!$F$32,0,10*ROW('Sanitation Data'!F193))="","",OFFSET('Sanitation Data'!$F$32,0,10*ROW('Sanitation Data'!F193)))</f>
        <v/>
      </c>
      <c r="CZ199" s="379" t="str">
        <f ca="1">+IF(OFFSET('Sanitation Data'!$G$28,0,10*ROW('Sanitation Data'!G193))="","",OFFSET('Sanitation Data'!$G$28,0,10*ROW('Sanitation Data'!G193)))</f>
        <v/>
      </c>
      <c r="DA199" s="379" t="str">
        <f ca="1">+IF(OFFSET('Sanitation Data'!$G$29,0,10*ROW('Sanitation Data'!G193))="","",OFFSET('Sanitation Data'!$G$29,0,10*ROW('Sanitation Data'!G193)))</f>
        <v/>
      </c>
      <c r="DB199" s="379" t="str">
        <f ca="1">+IF(OFFSET('Sanitation Data'!$G$30,0,10*ROW('Sanitation Data'!G193))="","",OFFSET('Sanitation Data'!$G$30,0,10*ROW('Sanitation Data'!G193)))</f>
        <v/>
      </c>
      <c r="DC199" s="379" t="str">
        <f ca="1">+IF(OFFSET('Sanitation Data'!$G$31,0,10*ROW('Sanitation Data'!G193))="","",OFFSET('Sanitation Data'!$G$31,0,10*ROW('Sanitation Data'!G193)))</f>
        <v/>
      </c>
      <c r="DD199" s="379" t="str">
        <f ca="1">+IF(OFFSET('Sanitation Data'!$G$32,0,10*ROW('Sanitation Data'!G193))="","",OFFSET('Sanitation Data'!$G$32,0,10*ROW('Sanitation Data'!G193)))</f>
        <v/>
      </c>
      <c r="DE199" s="379" t="str">
        <f ca="1">+IF(OFFSET('Sanitation Data'!$H$28,0,10*ROW('Sanitation Data'!H193))="","",OFFSET('Sanitation Data'!$H$28,0,10*ROW('Sanitation Data'!H193)))</f>
        <v/>
      </c>
      <c r="DF199" s="379" t="str">
        <f ca="1">+IF(OFFSET('Sanitation Data'!$H$29,0,10*ROW('Sanitation Data'!H193))="","",OFFSET('Sanitation Data'!$H$29,0,10*ROW('Sanitation Data'!H193)))</f>
        <v/>
      </c>
      <c r="DG199" s="379" t="str">
        <f ca="1">+IF(OFFSET('Sanitation Data'!$H$30,0,10*ROW('Sanitation Data'!H193))="","",OFFSET('Sanitation Data'!$H$30,0,10*ROW('Sanitation Data'!H193)))</f>
        <v/>
      </c>
      <c r="DH199" s="379" t="str">
        <f ca="1">+IF(OFFSET('Sanitation Data'!$H$31,0,10*ROW('Sanitation Data'!H193))="","",OFFSET('Sanitation Data'!$H$31,0,10*ROW('Sanitation Data'!H193)))</f>
        <v/>
      </c>
      <c r="DI199" s="379" t="str">
        <f ca="1">+IF(OFFSET('Sanitation Data'!$H$32,0,10*ROW('Sanitation Data'!H193))="","",OFFSET('Sanitation Data'!$H$32,0,10*ROW('Sanitation Data'!H193)))</f>
        <v/>
      </c>
      <c r="DJ199" s="379" t="str">
        <f ca="1">+IF(OFFSET('Sanitation Data'!$I$28,0,10*ROW('Sanitation Data'!I193))="","",OFFSET('Sanitation Data'!$I$28,0,10*ROW('Sanitation Data'!I193)))</f>
        <v/>
      </c>
      <c r="DK199" s="379" t="str">
        <f ca="1">+IF(OFFSET('Sanitation Data'!$I$29,0,10*ROW('Sanitation Data'!I193))="","",OFFSET('Sanitation Data'!$I$29,0,10*ROW('Sanitation Data'!I193)))</f>
        <v/>
      </c>
      <c r="DL199" s="379" t="str">
        <f ca="1">+IF(OFFSET('Sanitation Data'!$I$30,0,10*ROW('Sanitation Data'!I193))="","",OFFSET('Sanitation Data'!$I$30,0,10*ROW('Sanitation Data'!I193)))</f>
        <v/>
      </c>
      <c r="DM199" s="379" t="str">
        <f ca="1">+IF(OFFSET('Sanitation Data'!$I$31,0,10*ROW('Sanitation Data'!I193))="","",OFFSET('Sanitation Data'!$I$31,0,10*ROW('Sanitation Data'!I193)))</f>
        <v/>
      </c>
      <c r="DN199" s="379" t="str">
        <f ca="1">+IF(OFFSET('Sanitation Data'!$I$32,0,10*ROW('Sanitation Data'!I193))="","",OFFSET('Sanitation Data'!$I$32,0,10*ROW('Sanitation Data'!I193)))</f>
        <v/>
      </c>
      <c r="DO199" s="379" t="str">
        <f ca="1">+IF(OFFSET('Hygiene Data'!$D$11,0,10*ROW('Hygiene Data'!D193))="","",OFFSET('Hygiene Data'!$D$11,0,10*ROW('Hygiene Data'!D193)))</f>
        <v/>
      </c>
      <c r="DP199" s="379" t="str">
        <f ca="1">+IF(OFFSET('Hygiene Data'!$D$12,0,10*ROW('Hygiene Data'!D193))="","",OFFSET('Hygiene Data'!$D$12,0,10*ROW('Hygiene Data'!D193)))</f>
        <v/>
      </c>
      <c r="DQ199" s="379" t="str">
        <f ca="1">+IF(OFFSET('Hygiene Data'!$D$13,0,10*ROW('Hygiene Data'!D193))="","",OFFSET('Hygiene Data'!$D$13,0,10*ROW('Hygiene Data'!D193)))</f>
        <v/>
      </c>
      <c r="DR199" s="379" t="str">
        <f ca="1">+IF(OFFSET('Hygiene Data'!$E$11,0,10*ROW('Hygiene Data'!E193))="","",OFFSET('Hygiene Data'!$E$11,0,10*ROW('Hygiene Data'!E193)))</f>
        <v/>
      </c>
      <c r="DS199" s="379" t="str">
        <f ca="1">+IF(OFFSET('Hygiene Data'!$E$12,0,10*ROW('Hygiene Data'!E193))="","",OFFSET('Hygiene Data'!$E$12,0,10*ROW('Hygiene Data'!E193)))</f>
        <v/>
      </c>
      <c r="DT199" s="379" t="str">
        <f ca="1">+IF(OFFSET('Hygiene Data'!$E$13,0,10*ROW('Hygiene Data'!E193))="","",OFFSET('Hygiene Data'!$E$13,0,10*ROW('Hygiene Data'!E193)))</f>
        <v/>
      </c>
      <c r="DU199" s="379" t="str">
        <f ca="1">+IF(OFFSET('Hygiene Data'!$F$11,0,10*ROW('Hygiene Data'!F193))="","",OFFSET('Hygiene Data'!$F$11,0,10*ROW('Hygiene Data'!F193)))</f>
        <v/>
      </c>
      <c r="DV199" s="379" t="str">
        <f ca="1">+IF(OFFSET('Hygiene Data'!$F$12,0,10*ROW('Hygiene Data'!F193))="","",OFFSET('Hygiene Data'!$F$12,0,10*ROW('Hygiene Data'!F193)))</f>
        <v/>
      </c>
      <c r="DW199" s="379" t="str">
        <f ca="1">+IF(OFFSET('Hygiene Data'!$F$13,0,10*ROW('Hygiene Data'!F193))="","",OFFSET('Hygiene Data'!$F$13,0,10*ROW('Hygiene Data'!F193)))</f>
        <v/>
      </c>
      <c r="DX199" s="379" t="str">
        <f ca="1">+IF(OFFSET('Hygiene Data'!$G$11,0,10*ROW('Hygiene Data'!G193))="","",OFFSET('Hygiene Data'!$G$11,0,10*ROW('Hygiene Data'!G193)))</f>
        <v/>
      </c>
      <c r="DY199" s="379" t="str">
        <f ca="1">+IF(OFFSET('Hygiene Data'!$G$12,0,10*ROW('Hygiene Data'!G193))="","",OFFSET('Hygiene Data'!$G$12,0,10*ROW('Hygiene Data'!G193)))</f>
        <v/>
      </c>
      <c r="DZ199" s="379" t="str">
        <f ca="1">+IF(OFFSET('Hygiene Data'!$G$13,0,10*ROW('Hygiene Data'!G193))="","",OFFSET('Hygiene Data'!$G$13,0,10*ROW('Hygiene Data'!G193)))</f>
        <v/>
      </c>
      <c r="EA199" s="379" t="str">
        <f ca="1">+IF(OFFSET('Hygiene Data'!$H$11,0,10*ROW('Hygiene Data'!H193))="","",OFFSET('Hygiene Data'!$H$11,0,10*ROW('Hygiene Data'!H193)))</f>
        <v/>
      </c>
      <c r="EB199" s="379" t="str">
        <f ca="1">+IF(OFFSET('Hygiene Data'!$H$12,0,10*ROW('Hygiene Data'!H193))="","",OFFSET('Hygiene Data'!$H$12,0,10*ROW('Hygiene Data'!H193)))</f>
        <v/>
      </c>
      <c r="EC199" s="379" t="str">
        <f ca="1">+IF(OFFSET('Hygiene Data'!$H$13,0,10*ROW('Hygiene Data'!H193))="","",OFFSET('Hygiene Data'!$H$13,0,10*ROW('Hygiene Data'!H193)))</f>
        <v/>
      </c>
      <c r="ED199" s="379" t="str">
        <f ca="1">+IF(OFFSET('Hygiene Data'!$I$11,0,10*ROW('Hygiene Data'!I193))="","",OFFSET('Hygiene Data'!$I$11,0,10*ROW('Hygiene Data'!I193)))</f>
        <v/>
      </c>
      <c r="EE199" s="379" t="str">
        <f ca="1">+IF(OFFSET('Hygiene Data'!$I$12,0,10*ROW('Hygiene Data'!I193))="","",OFFSET('Hygiene Data'!$I$12,0,10*ROW('Hygiene Data'!I193)))</f>
        <v/>
      </c>
      <c r="EF199" s="379" t="str">
        <f ca="1">+IF(OFFSET('Hygiene Data'!$I$13,0,10*ROW('Hygiene Data'!I193))="","",OFFSET('Hygiene Data'!$I$13,0,10*ROW('Hygiene Data'!I193)))</f>
        <v/>
      </c>
    </row>
    <row r="200" spans="1:136" x14ac:dyDescent="0.25">
      <c r="A200" s="488" t="str">
        <f ca="1">+IF(OFFSET('Water Data'!$B$2,0,10*ROW('Water Data'!E194))="","",OFFSET('Water Data'!$B$2,0,10*ROW('Water Data'!E194)))</f>
        <v/>
      </c>
      <c r="B200" s="48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5" t="str">
        <f t="shared" ca="1" si="3"/>
        <v/>
      </c>
      <c r="D200" s="51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9" t="str">
        <f ca="1">+IF(OFFSET('Water Data'!$D$27,0,10*ROW('Water Data'!D194))="","",OFFSET('Water Data'!$D$27,0,10*ROW('Water Data'!D194)))</f>
        <v/>
      </c>
      <c r="BT200" s="379" t="str">
        <f ca="1">+IF(OFFSET('Water Data'!$D$28,0,10*ROW('Water Data'!D194))="","",OFFSET('Water Data'!$D$28,0,10*ROW('Water Data'!D194)))</f>
        <v/>
      </c>
      <c r="BU200" s="379" t="str">
        <f ca="1">+IF(OFFSET('Water Data'!$D$29,0,10*ROW('Water Data'!D194))="","",OFFSET('Water Data'!$D$29,0,10*ROW('Water Data'!D194)))</f>
        <v/>
      </c>
      <c r="BV200" s="379" t="str">
        <f ca="1">+IF(OFFSET('Water Data'!$E$27,0,10*ROW('Water Data'!E194))="","",OFFSET('Water Data'!$E$27,0,10*ROW('Water Data'!E194)))</f>
        <v/>
      </c>
      <c r="BW200" s="379" t="str">
        <f ca="1">+IF(OFFSET('Water Data'!$E$28,0,10*ROW('Water Data'!E194))="","",OFFSET('Water Data'!$E$28,0,10*ROW('Water Data'!E194)))</f>
        <v/>
      </c>
      <c r="BX200" s="379" t="str">
        <f ca="1">+IF(OFFSET('Water Data'!$E$29,0,10*ROW('Water Data'!E194))="","",OFFSET('Water Data'!$E$29,0,10*ROW('Water Data'!E194)))</f>
        <v/>
      </c>
      <c r="BY200" s="379" t="str">
        <f ca="1">+IF(OFFSET('Water Data'!$F$27,0,10*ROW('Water Data'!F194))="","",OFFSET('Water Data'!$F$27,0,10*ROW('Water Data'!F194)))</f>
        <v/>
      </c>
      <c r="BZ200" s="379" t="str">
        <f ca="1">+IF(OFFSET('Water Data'!$F$28,0,10*ROW('Water Data'!F194))="","",OFFSET('Water Data'!$F$28,0,10*ROW('Water Data'!F194)))</f>
        <v/>
      </c>
      <c r="CA200" s="379" t="str">
        <f ca="1">+IF(OFFSET('Water Data'!$F$29,0,10*ROW('Water Data'!F194))="","",OFFSET('Water Data'!$F$29,0,10*ROW('Water Data'!F194)))</f>
        <v/>
      </c>
      <c r="CB200" s="379" t="str">
        <f ca="1">+IF(OFFSET('Water Data'!$G$27,0,10*ROW('Water Data'!G194))="","",OFFSET('Water Data'!$G$27,0,10*ROW('Water Data'!G194)))</f>
        <v/>
      </c>
      <c r="CC200" s="379" t="str">
        <f ca="1">+IF(OFFSET('Water Data'!$G$28,0,10*ROW('Water Data'!G194))="","",OFFSET('Water Data'!$G$28,0,10*ROW('Water Data'!G194)))</f>
        <v/>
      </c>
      <c r="CD200" s="379" t="str">
        <f ca="1">+IF(OFFSET('Water Data'!$G$29,0,10*ROW('Water Data'!G194))="","",OFFSET('Water Data'!$G$29,0,10*ROW('Water Data'!G194)))</f>
        <v/>
      </c>
      <c r="CE200" s="379" t="str">
        <f ca="1">+IF(OFFSET('Water Data'!$H$27,0,10*ROW('Water Data'!H194))="","",OFFSET('Water Data'!$H$27,0,10*ROW('Water Data'!H194)))</f>
        <v/>
      </c>
      <c r="CF200" s="379" t="str">
        <f ca="1">+IF(OFFSET('Water Data'!$H$28,0,10*ROW('Water Data'!H194))="","",OFFSET('Water Data'!$H$28,0,10*ROW('Water Data'!H194)))</f>
        <v/>
      </c>
      <c r="CG200" s="379" t="str">
        <f ca="1">+IF(OFFSET('Water Data'!$H$29,0,10*ROW('Water Data'!H194))="","",OFFSET('Water Data'!$H$29,0,10*ROW('Water Data'!H194)))</f>
        <v/>
      </c>
      <c r="CH200" s="379" t="str">
        <f ca="1">+IF(OFFSET('Water Data'!$I$27,0,10*ROW('Water Data'!I194))="","",OFFSET('Water Data'!$I$27,0,10*ROW('Water Data'!I194)))</f>
        <v/>
      </c>
      <c r="CI200" s="379" t="str">
        <f ca="1">+IF(OFFSET('Water Data'!$I$28,0,10*ROW('Water Data'!I194))="","",OFFSET('Water Data'!$I$28,0,10*ROW('Water Data'!I194)))</f>
        <v/>
      </c>
      <c r="CJ200" s="379" t="str">
        <f ca="1">+IF(OFFSET('Water Data'!$I$29,0,10*ROW('Water Data'!I194))="","",OFFSET('Water Data'!$I$29,0,10*ROW('Water Data'!I194)))</f>
        <v/>
      </c>
      <c r="CK200" s="379" t="str">
        <f ca="1">+IF(OFFSET('Sanitation Data'!$D$28,0,10*ROW('Sanitation Data'!D194))="","",OFFSET('Sanitation Data'!$D$28,0,10*ROW('Sanitation Data'!D194)))</f>
        <v/>
      </c>
      <c r="CL200" s="379" t="str">
        <f ca="1">+IF(OFFSET('Sanitation Data'!$D$29,0,10*ROW('Sanitation Data'!D194))="","",OFFSET('Sanitation Data'!$D$29,0,10*ROW('Sanitation Data'!D194)))</f>
        <v/>
      </c>
      <c r="CM200" s="379" t="str">
        <f ca="1">+IF(OFFSET('Sanitation Data'!$D$30,0,10*ROW('Sanitation Data'!D194))="","",OFFSET('Sanitation Data'!$D$30,0,10*ROW('Sanitation Data'!D194)))</f>
        <v/>
      </c>
      <c r="CN200" s="379" t="str">
        <f ca="1">+IF(OFFSET('Sanitation Data'!$D$31,0,10*ROW('Sanitation Data'!D194))="","",OFFSET('Sanitation Data'!$D$31,0,10*ROW('Sanitation Data'!D194)))</f>
        <v/>
      </c>
      <c r="CO200" s="379" t="str">
        <f ca="1">+IF(OFFSET('Sanitation Data'!$D$32,0,10*ROW('Sanitation Data'!D194))="","",OFFSET('Sanitation Data'!$D$32,0,10*ROW('Sanitation Data'!D194)))</f>
        <v/>
      </c>
      <c r="CP200" s="379" t="str">
        <f ca="1">+IF(OFFSET('Sanitation Data'!$E$28,0,10*ROW('Sanitation Data'!E194))="","",OFFSET('Sanitation Data'!$E$28,0,10*ROW('Sanitation Data'!E194)))</f>
        <v/>
      </c>
      <c r="CQ200" s="379" t="str">
        <f ca="1">+IF(OFFSET('Sanitation Data'!$E$29,0,10*ROW('Sanitation Data'!E194))="","",OFFSET('Sanitation Data'!$E$29,0,10*ROW('Sanitation Data'!E194)))</f>
        <v/>
      </c>
      <c r="CR200" s="379" t="str">
        <f ca="1">+IF(OFFSET('Sanitation Data'!$E$30,0,10*ROW('Sanitation Data'!E194))="","",OFFSET('Sanitation Data'!$E$30,0,10*ROW('Sanitation Data'!E194)))</f>
        <v/>
      </c>
      <c r="CS200" s="379" t="str">
        <f ca="1">+IF(OFFSET('Sanitation Data'!$E$31,0,10*ROW('Sanitation Data'!E194))="","",OFFSET('Sanitation Data'!$E$31,0,10*ROW('Sanitation Data'!E194)))</f>
        <v/>
      </c>
      <c r="CT200" s="379" t="str">
        <f ca="1">+IF(OFFSET('Sanitation Data'!$E$32,0,10*ROW('Sanitation Data'!E194))="","",OFFSET('Sanitation Data'!$E$32,0,10*ROW('Sanitation Data'!E194)))</f>
        <v/>
      </c>
      <c r="CU200" s="379" t="str">
        <f ca="1">+IF(OFFSET('Sanitation Data'!$F$28,0,10*ROW('Sanitation Data'!F194))="","",OFFSET('Sanitation Data'!$F$28,0,10*ROW('Sanitation Data'!F194)))</f>
        <v/>
      </c>
      <c r="CV200" s="379" t="str">
        <f ca="1">+IF(OFFSET('Sanitation Data'!$F$29,0,10*ROW('Sanitation Data'!F194))="","",OFFSET('Sanitation Data'!$F$29,0,10*ROW('Sanitation Data'!F194)))</f>
        <v/>
      </c>
      <c r="CW200" s="379" t="str">
        <f ca="1">+IF(OFFSET('Sanitation Data'!$F$30,0,10*ROW('Sanitation Data'!F194))="","",OFFSET('Sanitation Data'!$F$30,0,10*ROW('Sanitation Data'!F194)))</f>
        <v/>
      </c>
      <c r="CX200" s="379" t="str">
        <f ca="1">+IF(OFFSET('Sanitation Data'!$F$31,0,10*ROW('Sanitation Data'!F194))="","",OFFSET('Sanitation Data'!$F$31,0,10*ROW('Sanitation Data'!F194)))</f>
        <v/>
      </c>
      <c r="CY200" s="379" t="str">
        <f ca="1">+IF(OFFSET('Sanitation Data'!$F$32,0,10*ROW('Sanitation Data'!F194))="","",OFFSET('Sanitation Data'!$F$32,0,10*ROW('Sanitation Data'!F194)))</f>
        <v/>
      </c>
      <c r="CZ200" s="379" t="str">
        <f ca="1">+IF(OFFSET('Sanitation Data'!$G$28,0,10*ROW('Sanitation Data'!G194))="","",OFFSET('Sanitation Data'!$G$28,0,10*ROW('Sanitation Data'!G194)))</f>
        <v/>
      </c>
      <c r="DA200" s="379" t="str">
        <f ca="1">+IF(OFFSET('Sanitation Data'!$G$29,0,10*ROW('Sanitation Data'!G194))="","",OFFSET('Sanitation Data'!$G$29,0,10*ROW('Sanitation Data'!G194)))</f>
        <v/>
      </c>
      <c r="DB200" s="379" t="str">
        <f ca="1">+IF(OFFSET('Sanitation Data'!$G$30,0,10*ROW('Sanitation Data'!G194))="","",OFFSET('Sanitation Data'!$G$30,0,10*ROW('Sanitation Data'!G194)))</f>
        <v/>
      </c>
      <c r="DC200" s="379" t="str">
        <f ca="1">+IF(OFFSET('Sanitation Data'!$G$31,0,10*ROW('Sanitation Data'!G194))="","",OFFSET('Sanitation Data'!$G$31,0,10*ROW('Sanitation Data'!G194)))</f>
        <v/>
      </c>
      <c r="DD200" s="379" t="str">
        <f ca="1">+IF(OFFSET('Sanitation Data'!$G$32,0,10*ROW('Sanitation Data'!G194))="","",OFFSET('Sanitation Data'!$G$32,0,10*ROW('Sanitation Data'!G194)))</f>
        <v/>
      </c>
      <c r="DE200" s="379" t="str">
        <f ca="1">+IF(OFFSET('Sanitation Data'!$H$28,0,10*ROW('Sanitation Data'!H194))="","",OFFSET('Sanitation Data'!$H$28,0,10*ROW('Sanitation Data'!H194)))</f>
        <v/>
      </c>
      <c r="DF200" s="379" t="str">
        <f ca="1">+IF(OFFSET('Sanitation Data'!$H$29,0,10*ROW('Sanitation Data'!H194))="","",OFFSET('Sanitation Data'!$H$29,0,10*ROW('Sanitation Data'!H194)))</f>
        <v/>
      </c>
      <c r="DG200" s="379" t="str">
        <f ca="1">+IF(OFFSET('Sanitation Data'!$H$30,0,10*ROW('Sanitation Data'!H194))="","",OFFSET('Sanitation Data'!$H$30,0,10*ROW('Sanitation Data'!H194)))</f>
        <v/>
      </c>
      <c r="DH200" s="379" t="str">
        <f ca="1">+IF(OFFSET('Sanitation Data'!$H$31,0,10*ROW('Sanitation Data'!H194))="","",OFFSET('Sanitation Data'!$H$31,0,10*ROW('Sanitation Data'!H194)))</f>
        <v/>
      </c>
      <c r="DI200" s="379" t="str">
        <f ca="1">+IF(OFFSET('Sanitation Data'!$H$32,0,10*ROW('Sanitation Data'!H194))="","",OFFSET('Sanitation Data'!$H$32,0,10*ROW('Sanitation Data'!H194)))</f>
        <v/>
      </c>
      <c r="DJ200" s="379" t="str">
        <f ca="1">+IF(OFFSET('Sanitation Data'!$I$28,0,10*ROW('Sanitation Data'!I194))="","",OFFSET('Sanitation Data'!$I$28,0,10*ROW('Sanitation Data'!I194)))</f>
        <v/>
      </c>
      <c r="DK200" s="379" t="str">
        <f ca="1">+IF(OFFSET('Sanitation Data'!$I$29,0,10*ROW('Sanitation Data'!I194))="","",OFFSET('Sanitation Data'!$I$29,0,10*ROW('Sanitation Data'!I194)))</f>
        <v/>
      </c>
      <c r="DL200" s="379" t="str">
        <f ca="1">+IF(OFFSET('Sanitation Data'!$I$30,0,10*ROW('Sanitation Data'!I194))="","",OFFSET('Sanitation Data'!$I$30,0,10*ROW('Sanitation Data'!I194)))</f>
        <v/>
      </c>
      <c r="DM200" s="379" t="str">
        <f ca="1">+IF(OFFSET('Sanitation Data'!$I$31,0,10*ROW('Sanitation Data'!I194))="","",OFFSET('Sanitation Data'!$I$31,0,10*ROW('Sanitation Data'!I194)))</f>
        <v/>
      </c>
      <c r="DN200" s="379" t="str">
        <f ca="1">+IF(OFFSET('Sanitation Data'!$I$32,0,10*ROW('Sanitation Data'!I194))="","",OFFSET('Sanitation Data'!$I$32,0,10*ROW('Sanitation Data'!I194)))</f>
        <v/>
      </c>
      <c r="DO200" s="379" t="str">
        <f ca="1">+IF(OFFSET('Hygiene Data'!$D$11,0,10*ROW('Hygiene Data'!D194))="","",OFFSET('Hygiene Data'!$D$11,0,10*ROW('Hygiene Data'!D194)))</f>
        <v/>
      </c>
      <c r="DP200" s="379" t="str">
        <f ca="1">+IF(OFFSET('Hygiene Data'!$D$12,0,10*ROW('Hygiene Data'!D194))="","",OFFSET('Hygiene Data'!$D$12,0,10*ROW('Hygiene Data'!D194)))</f>
        <v/>
      </c>
      <c r="DQ200" s="379" t="str">
        <f ca="1">+IF(OFFSET('Hygiene Data'!$D$13,0,10*ROW('Hygiene Data'!D194))="","",OFFSET('Hygiene Data'!$D$13,0,10*ROW('Hygiene Data'!D194)))</f>
        <v/>
      </c>
      <c r="DR200" s="379" t="str">
        <f ca="1">+IF(OFFSET('Hygiene Data'!$E$11,0,10*ROW('Hygiene Data'!E194))="","",OFFSET('Hygiene Data'!$E$11,0,10*ROW('Hygiene Data'!E194)))</f>
        <v/>
      </c>
      <c r="DS200" s="379" t="str">
        <f ca="1">+IF(OFFSET('Hygiene Data'!$E$12,0,10*ROW('Hygiene Data'!E194))="","",OFFSET('Hygiene Data'!$E$12,0,10*ROW('Hygiene Data'!E194)))</f>
        <v/>
      </c>
      <c r="DT200" s="379" t="str">
        <f ca="1">+IF(OFFSET('Hygiene Data'!$E$13,0,10*ROW('Hygiene Data'!E194))="","",OFFSET('Hygiene Data'!$E$13,0,10*ROW('Hygiene Data'!E194)))</f>
        <v/>
      </c>
      <c r="DU200" s="379" t="str">
        <f ca="1">+IF(OFFSET('Hygiene Data'!$F$11,0,10*ROW('Hygiene Data'!F194))="","",OFFSET('Hygiene Data'!$F$11,0,10*ROW('Hygiene Data'!F194)))</f>
        <v/>
      </c>
      <c r="DV200" s="379" t="str">
        <f ca="1">+IF(OFFSET('Hygiene Data'!$F$12,0,10*ROW('Hygiene Data'!F194))="","",OFFSET('Hygiene Data'!$F$12,0,10*ROW('Hygiene Data'!F194)))</f>
        <v/>
      </c>
      <c r="DW200" s="379" t="str">
        <f ca="1">+IF(OFFSET('Hygiene Data'!$F$13,0,10*ROW('Hygiene Data'!F194))="","",OFFSET('Hygiene Data'!$F$13,0,10*ROW('Hygiene Data'!F194)))</f>
        <v/>
      </c>
      <c r="DX200" s="379" t="str">
        <f ca="1">+IF(OFFSET('Hygiene Data'!$G$11,0,10*ROW('Hygiene Data'!G194))="","",OFFSET('Hygiene Data'!$G$11,0,10*ROW('Hygiene Data'!G194)))</f>
        <v/>
      </c>
      <c r="DY200" s="379" t="str">
        <f ca="1">+IF(OFFSET('Hygiene Data'!$G$12,0,10*ROW('Hygiene Data'!G194))="","",OFFSET('Hygiene Data'!$G$12,0,10*ROW('Hygiene Data'!G194)))</f>
        <v/>
      </c>
      <c r="DZ200" s="379" t="str">
        <f ca="1">+IF(OFFSET('Hygiene Data'!$G$13,0,10*ROW('Hygiene Data'!G194))="","",OFFSET('Hygiene Data'!$G$13,0,10*ROW('Hygiene Data'!G194)))</f>
        <v/>
      </c>
      <c r="EA200" s="379" t="str">
        <f ca="1">+IF(OFFSET('Hygiene Data'!$H$11,0,10*ROW('Hygiene Data'!H194))="","",OFFSET('Hygiene Data'!$H$11,0,10*ROW('Hygiene Data'!H194)))</f>
        <v/>
      </c>
      <c r="EB200" s="379" t="str">
        <f ca="1">+IF(OFFSET('Hygiene Data'!$H$12,0,10*ROW('Hygiene Data'!H194))="","",OFFSET('Hygiene Data'!$H$12,0,10*ROW('Hygiene Data'!H194)))</f>
        <v/>
      </c>
      <c r="EC200" s="379" t="str">
        <f ca="1">+IF(OFFSET('Hygiene Data'!$H$13,0,10*ROW('Hygiene Data'!H194))="","",OFFSET('Hygiene Data'!$H$13,0,10*ROW('Hygiene Data'!H194)))</f>
        <v/>
      </c>
      <c r="ED200" s="379" t="str">
        <f ca="1">+IF(OFFSET('Hygiene Data'!$I$11,0,10*ROW('Hygiene Data'!I194))="","",OFFSET('Hygiene Data'!$I$11,0,10*ROW('Hygiene Data'!I194)))</f>
        <v/>
      </c>
      <c r="EE200" s="379" t="str">
        <f ca="1">+IF(OFFSET('Hygiene Data'!$I$12,0,10*ROW('Hygiene Data'!I194))="","",OFFSET('Hygiene Data'!$I$12,0,10*ROW('Hygiene Data'!I194)))</f>
        <v/>
      </c>
      <c r="EF200" s="379" t="str">
        <f ca="1">+IF(OFFSET('Hygiene Data'!$I$13,0,10*ROW('Hygiene Data'!I194))="","",OFFSET('Hygiene Data'!$I$13,0,10*ROW('Hygiene Data'!I194)))</f>
        <v/>
      </c>
    </row>
    <row r="201" spans="1:136" x14ac:dyDescent="0.25">
      <c r="A201" s="488" t="str">
        <f ca="1">+IF(OFFSET('Water Data'!$B$2,0,10*ROW('Water Data'!E195))="","",OFFSET('Water Data'!$B$2,0,10*ROW('Water Data'!E195)))</f>
        <v/>
      </c>
      <c r="B201" s="48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5" t="str">
        <f t="shared" ca="1" si="3"/>
        <v/>
      </c>
      <c r="D201" s="51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9" t="str">
        <f ca="1">+IF(OFFSET('Water Data'!$D$27,0,10*ROW('Water Data'!D195))="","",OFFSET('Water Data'!$D$27,0,10*ROW('Water Data'!D195)))</f>
        <v/>
      </c>
      <c r="BT201" s="379" t="str">
        <f ca="1">+IF(OFFSET('Water Data'!$D$28,0,10*ROW('Water Data'!D195))="","",OFFSET('Water Data'!$D$28,0,10*ROW('Water Data'!D195)))</f>
        <v/>
      </c>
      <c r="BU201" s="379" t="str">
        <f ca="1">+IF(OFFSET('Water Data'!$D$29,0,10*ROW('Water Data'!D195))="","",OFFSET('Water Data'!$D$29,0,10*ROW('Water Data'!D195)))</f>
        <v/>
      </c>
      <c r="BV201" s="379" t="str">
        <f ca="1">+IF(OFFSET('Water Data'!$E$27,0,10*ROW('Water Data'!E195))="","",OFFSET('Water Data'!$E$27,0,10*ROW('Water Data'!E195)))</f>
        <v/>
      </c>
      <c r="BW201" s="379" t="str">
        <f ca="1">+IF(OFFSET('Water Data'!$E$28,0,10*ROW('Water Data'!E195))="","",OFFSET('Water Data'!$E$28,0,10*ROW('Water Data'!E195)))</f>
        <v/>
      </c>
      <c r="BX201" s="379" t="str">
        <f ca="1">+IF(OFFSET('Water Data'!$E$29,0,10*ROW('Water Data'!E195))="","",OFFSET('Water Data'!$E$29,0,10*ROW('Water Data'!E195)))</f>
        <v/>
      </c>
      <c r="BY201" s="379" t="str">
        <f ca="1">+IF(OFFSET('Water Data'!$F$27,0,10*ROW('Water Data'!F195))="","",OFFSET('Water Data'!$F$27,0,10*ROW('Water Data'!F195)))</f>
        <v/>
      </c>
      <c r="BZ201" s="379" t="str">
        <f ca="1">+IF(OFFSET('Water Data'!$F$28,0,10*ROW('Water Data'!F195))="","",OFFSET('Water Data'!$F$28,0,10*ROW('Water Data'!F195)))</f>
        <v/>
      </c>
      <c r="CA201" s="379" t="str">
        <f ca="1">+IF(OFFSET('Water Data'!$F$29,0,10*ROW('Water Data'!F195))="","",OFFSET('Water Data'!$F$29,0,10*ROW('Water Data'!F195)))</f>
        <v/>
      </c>
      <c r="CB201" s="379" t="str">
        <f ca="1">+IF(OFFSET('Water Data'!$G$27,0,10*ROW('Water Data'!G195))="","",OFFSET('Water Data'!$G$27,0,10*ROW('Water Data'!G195)))</f>
        <v/>
      </c>
      <c r="CC201" s="379" t="str">
        <f ca="1">+IF(OFFSET('Water Data'!$G$28,0,10*ROW('Water Data'!G195))="","",OFFSET('Water Data'!$G$28,0,10*ROW('Water Data'!G195)))</f>
        <v/>
      </c>
      <c r="CD201" s="379" t="str">
        <f ca="1">+IF(OFFSET('Water Data'!$G$29,0,10*ROW('Water Data'!G195))="","",OFFSET('Water Data'!$G$29,0,10*ROW('Water Data'!G195)))</f>
        <v/>
      </c>
      <c r="CE201" s="379" t="str">
        <f ca="1">+IF(OFFSET('Water Data'!$H$27,0,10*ROW('Water Data'!H195))="","",OFFSET('Water Data'!$H$27,0,10*ROW('Water Data'!H195)))</f>
        <v/>
      </c>
      <c r="CF201" s="379" t="str">
        <f ca="1">+IF(OFFSET('Water Data'!$H$28,0,10*ROW('Water Data'!H195))="","",OFFSET('Water Data'!$H$28,0,10*ROW('Water Data'!H195)))</f>
        <v/>
      </c>
      <c r="CG201" s="379" t="str">
        <f ca="1">+IF(OFFSET('Water Data'!$H$29,0,10*ROW('Water Data'!H195))="","",OFFSET('Water Data'!$H$29,0,10*ROW('Water Data'!H195)))</f>
        <v/>
      </c>
      <c r="CH201" s="379" t="str">
        <f ca="1">+IF(OFFSET('Water Data'!$I$27,0,10*ROW('Water Data'!I195))="","",OFFSET('Water Data'!$I$27,0,10*ROW('Water Data'!I195)))</f>
        <v/>
      </c>
      <c r="CI201" s="379" t="str">
        <f ca="1">+IF(OFFSET('Water Data'!$I$28,0,10*ROW('Water Data'!I195))="","",OFFSET('Water Data'!$I$28,0,10*ROW('Water Data'!I195)))</f>
        <v/>
      </c>
      <c r="CJ201" s="379" t="str">
        <f ca="1">+IF(OFFSET('Water Data'!$I$29,0,10*ROW('Water Data'!I195))="","",OFFSET('Water Data'!$I$29,0,10*ROW('Water Data'!I195)))</f>
        <v/>
      </c>
      <c r="CK201" s="379" t="str">
        <f ca="1">+IF(OFFSET('Sanitation Data'!$D$28,0,10*ROW('Sanitation Data'!D195))="","",OFFSET('Sanitation Data'!$D$28,0,10*ROW('Sanitation Data'!D195)))</f>
        <v/>
      </c>
      <c r="CL201" s="379" t="str">
        <f ca="1">+IF(OFFSET('Sanitation Data'!$D$29,0,10*ROW('Sanitation Data'!D195))="","",OFFSET('Sanitation Data'!$D$29,0,10*ROW('Sanitation Data'!D195)))</f>
        <v/>
      </c>
      <c r="CM201" s="379" t="str">
        <f ca="1">+IF(OFFSET('Sanitation Data'!$D$30,0,10*ROW('Sanitation Data'!D195))="","",OFFSET('Sanitation Data'!$D$30,0,10*ROW('Sanitation Data'!D195)))</f>
        <v/>
      </c>
      <c r="CN201" s="379" t="str">
        <f ca="1">+IF(OFFSET('Sanitation Data'!$D$31,0,10*ROW('Sanitation Data'!D195))="","",OFFSET('Sanitation Data'!$D$31,0,10*ROW('Sanitation Data'!D195)))</f>
        <v/>
      </c>
      <c r="CO201" s="379" t="str">
        <f ca="1">+IF(OFFSET('Sanitation Data'!$D$32,0,10*ROW('Sanitation Data'!D195))="","",OFFSET('Sanitation Data'!$D$32,0,10*ROW('Sanitation Data'!D195)))</f>
        <v/>
      </c>
      <c r="CP201" s="379" t="str">
        <f ca="1">+IF(OFFSET('Sanitation Data'!$E$28,0,10*ROW('Sanitation Data'!E195))="","",OFFSET('Sanitation Data'!$E$28,0,10*ROW('Sanitation Data'!E195)))</f>
        <v/>
      </c>
      <c r="CQ201" s="379" t="str">
        <f ca="1">+IF(OFFSET('Sanitation Data'!$E$29,0,10*ROW('Sanitation Data'!E195))="","",OFFSET('Sanitation Data'!$E$29,0,10*ROW('Sanitation Data'!E195)))</f>
        <v/>
      </c>
      <c r="CR201" s="379" t="str">
        <f ca="1">+IF(OFFSET('Sanitation Data'!$E$30,0,10*ROW('Sanitation Data'!E195))="","",OFFSET('Sanitation Data'!$E$30,0,10*ROW('Sanitation Data'!E195)))</f>
        <v/>
      </c>
      <c r="CS201" s="379" t="str">
        <f ca="1">+IF(OFFSET('Sanitation Data'!$E$31,0,10*ROW('Sanitation Data'!E195))="","",OFFSET('Sanitation Data'!$E$31,0,10*ROW('Sanitation Data'!E195)))</f>
        <v/>
      </c>
      <c r="CT201" s="379" t="str">
        <f ca="1">+IF(OFFSET('Sanitation Data'!$E$32,0,10*ROW('Sanitation Data'!E195))="","",OFFSET('Sanitation Data'!$E$32,0,10*ROW('Sanitation Data'!E195)))</f>
        <v/>
      </c>
      <c r="CU201" s="379" t="str">
        <f ca="1">+IF(OFFSET('Sanitation Data'!$F$28,0,10*ROW('Sanitation Data'!F195))="","",OFFSET('Sanitation Data'!$F$28,0,10*ROW('Sanitation Data'!F195)))</f>
        <v/>
      </c>
      <c r="CV201" s="379" t="str">
        <f ca="1">+IF(OFFSET('Sanitation Data'!$F$29,0,10*ROW('Sanitation Data'!F195))="","",OFFSET('Sanitation Data'!$F$29,0,10*ROW('Sanitation Data'!F195)))</f>
        <v/>
      </c>
      <c r="CW201" s="379" t="str">
        <f ca="1">+IF(OFFSET('Sanitation Data'!$F$30,0,10*ROW('Sanitation Data'!F195))="","",OFFSET('Sanitation Data'!$F$30,0,10*ROW('Sanitation Data'!F195)))</f>
        <v/>
      </c>
      <c r="CX201" s="379" t="str">
        <f ca="1">+IF(OFFSET('Sanitation Data'!$F$31,0,10*ROW('Sanitation Data'!F195))="","",OFFSET('Sanitation Data'!$F$31,0,10*ROW('Sanitation Data'!F195)))</f>
        <v/>
      </c>
      <c r="CY201" s="379" t="str">
        <f ca="1">+IF(OFFSET('Sanitation Data'!$F$32,0,10*ROW('Sanitation Data'!F195))="","",OFFSET('Sanitation Data'!$F$32,0,10*ROW('Sanitation Data'!F195)))</f>
        <v/>
      </c>
      <c r="CZ201" s="379" t="str">
        <f ca="1">+IF(OFFSET('Sanitation Data'!$G$28,0,10*ROW('Sanitation Data'!G195))="","",OFFSET('Sanitation Data'!$G$28,0,10*ROW('Sanitation Data'!G195)))</f>
        <v/>
      </c>
      <c r="DA201" s="379" t="str">
        <f ca="1">+IF(OFFSET('Sanitation Data'!$G$29,0,10*ROW('Sanitation Data'!G195))="","",OFFSET('Sanitation Data'!$G$29,0,10*ROW('Sanitation Data'!G195)))</f>
        <v/>
      </c>
      <c r="DB201" s="379" t="str">
        <f ca="1">+IF(OFFSET('Sanitation Data'!$G$30,0,10*ROW('Sanitation Data'!G195))="","",OFFSET('Sanitation Data'!$G$30,0,10*ROW('Sanitation Data'!G195)))</f>
        <v/>
      </c>
      <c r="DC201" s="379" t="str">
        <f ca="1">+IF(OFFSET('Sanitation Data'!$G$31,0,10*ROW('Sanitation Data'!G195))="","",OFFSET('Sanitation Data'!$G$31,0,10*ROW('Sanitation Data'!G195)))</f>
        <v/>
      </c>
      <c r="DD201" s="379" t="str">
        <f ca="1">+IF(OFFSET('Sanitation Data'!$G$32,0,10*ROW('Sanitation Data'!G195))="","",OFFSET('Sanitation Data'!$G$32,0,10*ROW('Sanitation Data'!G195)))</f>
        <v/>
      </c>
      <c r="DE201" s="379" t="str">
        <f ca="1">+IF(OFFSET('Sanitation Data'!$H$28,0,10*ROW('Sanitation Data'!H195))="","",OFFSET('Sanitation Data'!$H$28,0,10*ROW('Sanitation Data'!H195)))</f>
        <v/>
      </c>
      <c r="DF201" s="379" t="str">
        <f ca="1">+IF(OFFSET('Sanitation Data'!$H$29,0,10*ROW('Sanitation Data'!H195))="","",OFFSET('Sanitation Data'!$H$29,0,10*ROW('Sanitation Data'!H195)))</f>
        <v/>
      </c>
      <c r="DG201" s="379" t="str">
        <f ca="1">+IF(OFFSET('Sanitation Data'!$H$30,0,10*ROW('Sanitation Data'!H195))="","",OFFSET('Sanitation Data'!$H$30,0,10*ROW('Sanitation Data'!H195)))</f>
        <v/>
      </c>
      <c r="DH201" s="379" t="str">
        <f ca="1">+IF(OFFSET('Sanitation Data'!$H$31,0,10*ROW('Sanitation Data'!H195))="","",OFFSET('Sanitation Data'!$H$31,0,10*ROW('Sanitation Data'!H195)))</f>
        <v/>
      </c>
      <c r="DI201" s="379" t="str">
        <f ca="1">+IF(OFFSET('Sanitation Data'!$H$32,0,10*ROW('Sanitation Data'!H195))="","",OFFSET('Sanitation Data'!$H$32,0,10*ROW('Sanitation Data'!H195)))</f>
        <v/>
      </c>
      <c r="DJ201" s="379" t="str">
        <f ca="1">+IF(OFFSET('Sanitation Data'!$I$28,0,10*ROW('Sanitation Data'!I195))="","",OFFSET('Sanitation Data'!$I$28,0,10*ROW('Sanitation Data'!I195)))</f>
        <v/>
      </c>
      <c r="DK201" s="379" t="str">
        <f ca="1">+IF(OFFSET('Sanitation Data'!$I$29,0,10*ROW('Sanitation Data'!I195))="","",OFFSET('Sanitation Data'!$I$29,0,10*ROW('Sanitation Data'!I195)))</f>
        <v/>
      </c>
      <c r="DL201" s="379" t="str">
        <f ca="1">+IF(OFFSET('Sanitation Data'!$I$30,0,10*ROW('Sanitation Data'!I195))="","",OFFSET('Sanitation Data'!$I$30,0,10*ROW('Sanitation Data'!I195)))</f>
        <v/>
      </c>
      <c r="DM201" s="379" t="str">
        <f ca="1">+IF(OFFSET('Sanitation Data'!$I$31,0,10*ROW('Sanitation Data'!I195))="","",OFFSET('Sanitation Data'!$I$31,0,10*ROW('Sanitation Data'!I195)))</f>
        <v/>
      </c>
      <c r="DN201" s="379" t="str">
        <f ca="1">+IF(OFFSET('Sanitation Data'!$I$32,0,10*ROW('Sanitation Data'!I195))="","",OFFSET('Sanitation Data'!$I$32,0,10*ROW('Sanitation Data'!I195)))</f>
        <v/>
      </c>
      <c r="DO201" s="379" t="str">
        <f ca="1">+IF(OFFSET('Hygiene Data'!$D$11,0,10*ROW('Hygiene Data'!D195))="","",OFFSET('Hygiene Data'!$D$11,0,10*ROW('Hygiene Data'!D195)))</f>
        <v/>
      </c>
      <c r="DP201" s="379" t="str">
        <f ca="1">+IF(OFFSET('Hygiene Data'!$D$12,0,10*ROW('Hygiene Data'!D195))="","",OFFSET('Hygiene Data'!$D$12,0,10*ROW('Hygiene Data'!D195)))</f>
        <v/>
      </c>
      <c r="DQ201" s="379" t="str">
        <f ca="1">+IF(OFFSET('Hygiene Data'!$D$13,0,10*ROW('Hygiene Data'!D195))="","",OFFSET('Hygiene Data'!$D$13,0,10*ROW('Hygiene Data'!D195)))</f>
        <v/>
      </c>
      <c r="DR201" s="379" t="str">
        <f ca="1">+IF(OFFSET('Hygiene Data'!$E$11,0,10*ROW('Hygiene Data'!E195))="","",OFFSET('Hygiene Data'!$E$11,0,10*ROW('Hygiene Data'!E195)))</f>
        <v/>
      </c>
      <c r="DS201" s="379" t="str">
        <f ca="1">+IF(OFFSET('Hygiene Data'!$E$12,0,10*ROW('Hygiene Data'!E195))="","",OFFSET('Hygiene Data'!$E$12,0,10*ROW('Hygiene Data'!E195)))</f>
        <v/>
      </c>
      <c r="DT201" s="379" t="str">
        <f ca="1">+IF(OFFSET('Hygiene Data'!$E$13,0,10*ROW('Hygiene Data'!E195))="","",OFFSET('Hygiene Data'!$E$13,0,10*ROW('Hygiene Data'!E195)))</f>
        <v/>
      </c>
      <c r="DU201" s="379" t="str">
        <f ca="1">+IF(OFFSET('Hygiene Data'!$F$11,0,10*ROW('Hygiene Data'!F195))="","",OFFSET('Hygiene Data'!$F$11,0,10*ROW('Hygiene Data'!F195)))</f>
        <v/>
      </c>
      <c r="DV201" s="379" t="str">
        <f ca="1">+IF(OFFSET('Hygiene Data'!$F$12,0,10*ROW('Hygiene Data'!F195))="","",OFFSET('Hygiene Data'!$F$12,0,10*ROW('Hygiene Data'!F195)))</f>
        <v/>
      </c>
      <c r="DW201" s="379" t="str">
        <f ca="1">+IF(OFFSET('Hygiene Data'!$F$13,0,10*ROW('Hygiene Data'!F195))="","",OFFSET('Hygiene Data'!$F$13,0,10*ROW('Hygiene Data'!F195)))</f>
        <v/>
      </c>
      <c r="DX201" s="379" t="str">
        <f ca="1">+IF(OFFSET('Hygiene Data'!$G$11,0,10*ROW('Hygiene Data'!G195))="","",OFFSET('Hygiene Data'!$G$11,0,10*ROW('Hygiene Data'!G195)))</f>
        <v/>
      </c>
      <c r="DY201" s="379" t="str">
        <f ca="1">+IF(OFFSET('Hygiene Data'!$G$12,0,10*ROW('Hygiene Data'!G195))="","",OFFSET('Hygiene Data'!$G$12,0,10*ROW('Hygiene Data'!G195)))</f>
        <v/>
      </c>
      <c r="DZ201" s="379" t="str">
        <f ca="1">+IF(OFFSET('Hygiene Data'!$G$13,0,10*ROW('Hygiene Data'!G195))="","",OFFSET('Hygiene Data'!$G$13,0,10*ROW('Hygiene Data'!G195)))</f>
        <v/>
      </c>
      <c r="EA201" s="379" t="str">
        <f ca="1">+IF(OFFSET('Hygiene Data'!$H$11,0,10*ROW('Hygiene Data'!H195))="","",OFFSET('Hygiene Data'!$H$11,0,10*ROW('Hygiene Data'!H195)))</f>
        <v/>
      </c>
      <c r="EB201" s="379" t="str">
        <f ca="1">+IF(OFFSET('Hygiene Data'!$H$12,0,10*ROW('Hygiene Data'!H195))="","",OFFSET('Hygiene Data'!$H$12,0,10*ROW('Hygiene Data'!H195)))</f>
        <v/>
      </c>
      <c r="EC201" s="379" t="str">
        <f ca="1">+IF(OFFSET('Hygiene Data'!$H$13,0,10*ROW('Hygiene Data'!H195))="","",OFFSET('Hygiene Data'!$H$13,0,10*ROW('Hygiene Data'!H195)))</f>
        <v/>
      </c>
      <c r="ED201" s="379" t="str">
        <f ca="1">+IF(OFFSET('Hygiene Data'!$I$11,0,10*ROW('Hygiene Data'!I195))="","",OFFSET('Hygiene Data'!$I$11,0,10*ROW('Hygiene Data'!I195)))</f>
        <v/>
      </c>
      <c r="EE201" s="379" t="str">
        <f ca="1">+IF(OFFSET('Hygiene Data'!$I$12,0,10*ROW('Hygiene Data'!I195))="","",OFFSET('Hygiene Data'!$I$12,0,10*ROW('Hygiene Data'!I195)))</f>
        <v/>
      </c>
      <c r="EF201" s="379" t="str">
        <f ca="1">+IF(OFFSET('Hygiene Data'!$I$13,0,10*ROW('Hygiene Data'!I195))="","",OFFSET('Hygiene Data'!$I$13,0,10*ROW('Hygiene Data'!I195)))</f>
        <v/>
      </c>
    </row>
    <row r="202" spans="1:136" x14ac:dyDescent="0.25">
      <c r="A202" s="488" t="str">
        <f ca="1">+IF(OFFSET('Water Data'!$B$2,0,10*ROW('Water Data'!E196))="","",OFFSET('Water Data'!$B$2,0,10*ROW('Water Data'!E196)))</f>
        <v/>
      </c>
      <c r="B202" s="48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5" t="str">
        <f t="shared" ca="1" si="3"/>
        <v/>
      </c>
      <c r="D202" s="51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9" t="str">
        <f ca="1">+IF(OFFSET('Water Data'!$D$27,0,10*ROW('Water Data'!D196))="","",OFFSET('Water Data'!$D$27,0,10*ROW('Water Data'!D196)))</f>
        <v/>
      </c>
      <c r="BT202" s="379" t="str">
        <f ca="1">+IF(OFFSET('Water Data'!$D$28,0,10*ROW('Water Data'!D196))="","",OFFSET('Water Data'!$D$28,0,10*ROW('Water Data'!D196)))</f>
        <v/>
      </c>
      <c r="BU202" s="379" t="str">
        <f ca="1">+IF(OFFSET('Water Data'!$D$29,0,10*ROW('Water Data'!D196))="","",OFFSET('Water Data'!$D$29,0,10*ROW('Water Data'!D196)))</f>
        <v/>
      </c>
      <c r="BV202" s="379" t="str">
        <f ca="1">+IF(OFFSET('Water Data'!$E$27,0,10*ROW('Water Data'!E196))="","",OFFSET('Water Data'!$E$27,0,10*ROW('Water Data'!E196)))</f>
        <v/>
      </c>
      <c r="BW202" s="379" t="str">
        <f ca="1">+IF(OFFSET('Water Data'!$E$28,0,10*ROW('Water Data'!E196))="","",OFFSET('Water Data'!$E$28,0,10*ROW('Water Data'!E196)))</f>
        <v/>
      </c>
      <c r="BX202" s="379" t="str">
        <f ca="1">+IF(OFFSET('Water Data'!$E$29,0,10*ROW('Water Data'!E196))="","",OFFSET('Water Data'!$E$29,0,10*ROW('Water Data'!E196)))</f>
        <v/>
      </c>
      <c r="BY202" s="379" t="str">
        <f ca="1">+IF(OFFSET('Water Data'!$F$27,0,10*ROW('Water Data'!F196))="","",OFFSET('Water Data'!$F$27,0,10*ROW('Water Data'!F196)))</f>
        <v/>
      </c>
      <c r="BZ202" s="379" t="str">
        <f ca="1">+IF(OFFSET('Water Data'!$F$28,0,10*ROW('Water Data'!F196))="","",OFFSET('Water Data'!$F$28,0,10*ROW('Water Data'!F196)))</f>
        <v/>
      </c>
      <c r="CA202" s="379" t="str">
        <f ca="1">+IF(OFFSET('Water Data'!$F$29,0,10*ROW('Water Data'!F196))="","",OFFSET('Water Data'!$F$29,0,10*ROW('Water Data'!F196)))</f>
        <v/>
      </c>
      <c r="CB202" s="379" t="str">
        <f ca="1">+IF(OFFSET('Water Data'!$G$27,0,10*ROW('Water Data'!G196))="","",OFFSET('Water Data'!$G$27,0,10*ROW('Water Data'!G196)))</f>
        <v/>
      </c>
      <c r="CC202" s="379" t="str">
        <f ca="1">+IF(OFFSET('Water Data'!$G$28,0,10*ROW('Water Data'!G196))="","",OFFSET('Water Data'!$G$28,0,10*ROW('Water Data'!G196)))</f>
        <v/>
      </c>
      <c r="CD202" s="379" t="str">
        <f ca="1">+IF(OFFSET('Water Data'!$G$29,0,10*ROW('Water Data'!G196))="","",OFFSET('Water Data'!$G$29,0,10*ROW('Water Data'!G196)))</f>
        <v/>
      </c>
      <c r="CE202" s="379" t="str">
        <f ca="1">+IF(OFFSET('Water Data'!$H$27,0,10*ROW('Water Data'!H196))="","",OFFSET('Water Data'!$H$27,0,10*ROW('Water Data'!H196)))</f>
        <v/>
      </c>
      <c r="CF202" s="379" t="str">
        <f ca="1">+IF(OFFSET('Water Data'!$H$28,0,10*ROW('Water Data'!H196))="","",OFFSET('Water Data'!$H$28,0,10*ROW('Water Data'!H196)))</f>
        <v/>
      </c>
      <c r="CG202" s="379" t="str">
        <f ca="1">+IF(OFFSET('Water Data'!$H$29,0,10*ROW('Water Data'!H196))="","",OFFSET('Water Data'!$H$29,0,10*ROW('Water Data'!H196)))</f>
        <v/>
      </c>
      <c r="CH202" s="379" t="str">
        <f ca="1">+IF(OFFSET('Water Data'!$I$27,0,10*ROW('Water Data'!I196))="","",OFFSET('Water Data'!$I$27,0,10*ROW('Water Data'!I196)))</f>
        <v/>
      </c>
      <c r="CI202" s="379" t="str">
        <f ca="1">+IF(OFFSET('Water Data'!$I$28,0,10*ROW('Water Data'!I196))="","",OFFSET('Water Data'!$I$28,0,10*ROW('Water Data'!I196)))</f>
        <v/>
      </c>
      <c r="CJ202" s="379" t="str">
        <f ca="1">+IF(OFFSET('Water Data'!$I$29,0,10*ROW('Water Data'!I196))="","",OFFSET('Water Data'!$I$29,0,10*ROW('Water Data'!I196)))</f>
        <v/>
      </c>
      <c r="CK202" s="379" t="str">
        <f ca="1">+IF(OFFSET('Sanitation Data'!$D$28,0,10*ROW('Sanitation Data'!D196))="","",OFFSET('Sanitation Data'!$D$28,0,10*ROW('Sanitation Data'!D196)))</f>
        <v/>
      </c>
      <c r="CL202" s="379" t="str">
        <f ca="1">+IF(OFFSET('Sanitation Data'!$D$29,0,10*ROW('Sanitation Data'!D196))="","",OFFSET('Sanitation Data'!$D$29,0,10*ROW('Sanitation Data'!D196)))</f>
        <v/>
      </c>
      <c r="CM202" s="379" t="str">
        <f ca="1">+IF(OFFSET('Sanitation Data'!$D$30,0,10*ROW('Sanitation Data'!D196))="","",OFFSET('Sanitation Data'!$D$30,0,10*ROW('Sanitation Data'!D196)))</f>
        <v/>
      </c>
      <c r="CN202" s="379" t="str">
        <f ca="1">+IF(OFFSET('Sanitation Data'!$D$31,0,10*ROW('Sanitation Data'!D196))="","",OFFSET('Sanitation Data'!$D$31,0,10*ROW('Sanitation Data'!D196)))</f>
        <v/>
      </c>
      <c r="CO202" s="379" t="str">
        <f ca="1">+IF(OFFSET('Sanitation Data'!$D$32,0,10*ROW('Sanitation Data'!D196))="","",OFFSET('Sanitation Data'!$D$32,0,10*ROW('Sanitation Data'!D196)))</f>
        <v/>
      </c>
      <c r="CP202" s="379" t="str">
        <f ca="1">+IF(OFFSET('Sanitation Data'!$E$28,0,10*ROW('Sanitation Data'!E196))="","",OFFSET('Sanitation Data'!$E$28,0,10*ROW('Sanitation Data'!E196)))</f>
        <v/>
      </c>
      <c r="CQ202" s="379" t="str">
        <f ca="1">+IF(OFFSET('Sanitation Data'!$E$29,0,10*ROW('Sanitation Data'!E196))="","",OFFSET('Sanitation Data'!$E$29,0,10*ROW('Sanitation Data'!E196)))</f>
        <v/>
      </c>
      <c r="CR202" s="379" t="str">
        <f ca="1">+IF(OFFSET('Sanitation Data'!$E$30,0,10*ROW('Sanitation Data'!E196))="","",OFFSET('Sanitation Data'!$E$30,0,10*ROW('Sanitation Data'!E196)))</f>
        <v/>
      </c>
      <c r="CS202" s="379" t="str">
        <f ca="1">+IF(OFFSET('Sanitation Data'!$E$31,0,10*ROW('Sanitation Data'!E196))="","",OFFSET('Sanitation Data'!$E$31,0,10*ROW('Sanitation Data'!E196)))</f>
        <v/>
      </c>
      <c r="CT202" s="379" t="str">
        <f ca="1">+IF(OFFSET('Sanitation Data'!$E$32,0,10*ROW('Sanitation Data'!E196))="","",OFFSET('Sanitation Data'!$E$32,0,10*ROW('Sanitation Data'!E196)))</f>
        <v/>
      </c>
      <c r="CU202" s="379" t="str">
        <f ca="1">+IF(OFFSET('Sanitation Data'!$F$28,0,10*ROW('Sanitation Data'!F196))="","",OFFSET('Sanitation Data'!$F$28,0,10*ROW('Sanitation Data'!F196)))</f>
        <v/>
      </c>
      <c r="CV202" s="379" t="str">
        <f ca="1">+IF(OFFSET('Sanitation Data'!$F$29,0,10*ROW('Sanitation Data'!F196))="","",OFFSET('Sanitation Data'!$F$29,0,10*ROW('Sanitation Data'!F196)))</f>
        <v/>
      </c>
      <c r="CW202" s="379" t="str">
        <f ca="1">+IF(OFFSET('Sanitation Data'!$F$30,0,10*ROW('Sanitation Data'!F196))="","",OFFSET('Sanitation Data'!$F$30,0,10*ROW('Sanitation Data'!F196)))</f>
        <v/>
      </c>
      <c r="CX202" s="379" t="str">
        <f ca="1">+IF(OFFSET('Sanitation Data'!$F$31,0,10*ROW('Sanitation Data'!F196))="","",OFFSET('Sanitation Data'!$F$31,0,10*ROW('Sanitation Data'!F196)))</f>
        <v/>
      </c>
      <c r="CY202" s="379" t="str">
        <f ca="1">+IF(OFFSET('Sanitation Data'!$F$32,0,10*ROW('Sanitation Data'!F196))="","",OFFSET('Sanitation Data'!$F$32,0,10*ROW('Sanitation Data'!F196)))</f>
        <v/>
      </c>
      <c r="CZ202" s="379" t="str">
        <f ca="1">+IF(OFFSET('Sanitation Data'!$G$28,0,10*ROW('Sanitation Data'!G196))="","",OFFSET('Sanitation Data'!$G$28,0,10*ROW('Sanitation Data'!G196)))</f>
        <v/>
      </c>
      <c r="DA202" s="379" t="str">
        <f ca="1">+IF(OFFSET('Sanitation Data'!$G$29,0,10*ROW('Sanitation Data'!G196))="","",OFFSET('Sanitation Data'!$G$29,0,10*ROW('Sanitation Data'!G196)))</f>
        <v/>
      </c>
      <c r="DB202" s="379" t="str">
        <f ca="1">+IF(OFFSET('Sanitation Data'!$G$30,0,10*ROW('Sanitation Data'!G196))="","",OFFSET('Sanitation Data'!$G$30,0,10*ROW('Sanitation Data'!G196)))</f>
        <v/>
      </c>
      <c r="DC202" s="379" t="str">
        <f ca="1">+IF(OFFSET('Sanitation Data'!$G$31,0,10*ROW('Sanitation Data'!G196))="","",OFFSET('Sanitation Data'!$G$31,0,10*ROW('Sanitation Data'!G196)))</f>
        <v/>
      </c>
      <c r="DD202" s="379" t="str">
        <f ca="1">+IF(OFFSET('Sanitation Data'!$G$32,0,10*ROW('Sanitation Data'!G196))="","",OFFSET('Sanitation Data'!$G$32,0,10*ROW('Sanitation Data'!G196)))</f>
        <v/>
      </c>
      <c r="DE202" s="379" t="str">
        <f ca="1">+IF(OFFSET('Sanitation Data'!$H$28,0,10*ROW('Sanitation Data'!H196))="","",OFFSET('Sanitation Data'!$H$28,0,10*ROW('Sanitation Data'!H196)))</f>
        <v/>
      </c>
      <c r="DF202" s="379" t="str">
        <f ca="1">+IF(OFFSET('Sanitation Data'!$H$29,0,10*ROW('Sanitation Data'!H196))="","",OFFSET('Sanitation Data'!$H$29,0,10*ROW('Sanitation Data'!H196)))</f>
        <v/>
      </c>
      <c r="DG202" s="379" t="str">
        <f ca="1">+IF(OFFSET('Sanitation Data'!$H$30,0,10*ROW('Sanitation Data'!H196))="","",OFFSET('Sanitation Data'!$H$30,0,10*ROW('Sanitation Data'!H196)))</f>
        <v/>
      </c>
      <c r="DH202" s="379" t="str">
        <f ca="1">+IF(OFFSET('Sanitation Data'!$H$31,0,10*ROW('Sanitation Data'!H196))="","",OFFSET('Sanitation Data'!$H$31,0,10*ROW('Sanitation Data'!H196)))</f>
        <v/>
      </c>
      <c r="DI202" s="379" t="str">
        <f ca="1">+IF(OFFSET('Sanitation Data'!$H$32,0,10*ROW('Sanitation Data'!H196))="","",OFFSET('Sanitation Data'!$H$32,0,10*ROW('Sanitation Data'!H196)))</f>
        <v/>
      </c>
      <c r="DJ202" s="379" t="str">
        <f ca="1">+IF(OFFSET('Sanitation Data'!$I$28,0,10*ROW('Sanitation Data'!I196))="","",OFFSET('Sanitation Data'!$I$28,0,10*ROW('Sanitation Data'!I196)))</f>
        <v/>
      </c>
      <c r="DK202" s="379" t="str">
        <f ca="1">+IF(OFFSET('Sanitation Data'!$I$29,0,10*ROW('Sanitation Data'!I196))="","",OFFSET('Sanitation Data'!$I$29,0,10*ROW('Sanitation Data'!I196)))</f>
        <v/>
      </c>
      <c r="DL202" s="379" t="str">
        <f ca="1">+IF(OFFSET('Sanitation Data'!$I$30,0,10*ROW('Sanitation Data'!I196))="","",OFFSET('Sanitation Data'!$I$30,0,10*ROW('Sanitation Data'!I196)))</f>
        <v/>
      </c>
      <c r="DM202" s="379" t="str">
        <f ca="1">+IF(OFFSET('Sanitation Data'!$I$31,0,10*ROW('Sanitation Data'!I196))="","",OFFSET('Sanitation Data'!$I$31,0,10*ROW('Sanitation Data'!I196)))</f>
        <v/>
      </c>
      <c r="DN202" s="379" t="str">
        <f ca="1">+IF(OFFSET('Sanitation Data'!$I$32,0,10*ROW('Sanitation Data'!I196))="","",OFFSET('Sanitation Data'!$I$32,0,10*ROW('Sanitation Data'!I196)))</f>
        <v/>
      </c>
      <c r="DO202" s="379" t="str">
        <f ca="1">+IF(OFFSET('Hygiene Data'!$D$11,0,10*ROW('Hygiene Data'!D196))="","",OFFSET('Hygiene Data'!$D$11,0,10*ROW('Hygiene Data'!D196)))</f>
        <v/>
      </c>
      <c r="DP202" s="379" t="str">
        <f ca="1">+IF(OFFSET('Hygiene Data'!$D$12,0,10*ROW('Hygiene Data'!D196))="","",OFFSET('Hygiene Data'!$D$12,0,10*ROW('Hygiene Data'!D196)))</f>
        <v/>
      </c>
      <c r="DQ202" s="379" t="str">
        <f ca="1">+IF(OFFSET('Hygiene Data'!$D$13,0,10*ROW('Hygiene Data'!D196))="","",OFFSET('Hygiene Data'!$D$13,0,10*ROW('Hygiene Data'!D196)))</f>
        <v/>
      </c>
      <c r="DR202" s="379" t="str">
        <f ca="1">+IF(OFFSET('Hygiene Data'!$E$11,0,10*ROW('Hygiene Data'!E196))="","",OFFSET('Hygiene Data'!$E$11,0,10*ROW('Hygiene Data'!E196)))</f>
        <v/>
      </c>
      <c r="DS202" s="379" t="str">
        <f ca="1">+IF(OFFSET('Hygiene Data'!$E$12,0,10*ROW('Hygiene Data'!E196))="","",OFFSET('Hygiene Data'!$E$12,0,10*ROW('Hygiene Data'!E196)))</f>
        <v/>
      </c>
      <c r="DT202" s="379" t="str">
        <f ca="1">+IF(OFFSET('Hygiene Data'!$E$13,0,10*ROW('Hygiene Data'!E196))="","",OFFSET('Hygiene Data'!$E$13,0,10*ROW('Hygiene Data'!E196)))</f>
        <v/>
      </c>
      <c r="DU202" s="379" t="str">
        <f ca="1">+IF(OFFSET('Hygiene Data'!$F$11,0,10*ROW('Hygiene Data'!F196))="","",OFFSET('Hygiene Data'!$F$11,0,10*ROW('Hygiene Data'!F196)))</f>
        <v/>
      </c>
      <c r="DV202" s="379" t="str">
        <f ca="1">+IF(OFFSET('Hygiene Data'!$F$12,0,10*ROW('Hygiene Data'!F196))="","",OFFSET('Hygiene Data'!$F$12,0,10*ROW('Hygiene Data'!F196)))</f>
        <v/>
      </c>
      <c r="DW202" s="379" t="str">
        <f ca="1">+IF(OFFSET('Hygiene Data'!$F$13,0,10*ROW('Hygiene Data'!F196))="","",OFFSET('Hygiene Data'!$F$13,0,10*ROW('Hygiene Data'!F196)))</f>
        <v/>
      </c>
      <c r="DX202" s="379" t="str">
        <f ca="1">+IF(OFFSET('Hygiene Data'!$G$11,0,10*ROW('Hygiene Data'!G196))="","",OFFSET('Hygiene Data'!$G$11,0,10*ROW('Hygiene Data'!G196)))</f>
        <v/>
      </c>
      <c r="DY202" s="379" t="str">
        <f ca="1">+IF(OFFSET('Hygiene Data'!$G$12,0,10*ROW('Hygiene Data'!G196))="","",OFFSET('Hygiene Data'!$G$12,0,10*ROW('Hygiene Data'!G196)))</f>
        <v/>
      </c>
      <c r="DZ202" s="379" t="str">
        <f ca="1">+IF(OFFSET('Hygiene Data'!$G$13,0,10*ROW('Hygiene Data'!G196))="","",OFFSET('Hygiene Data'!$G$13,0,10*ROW('Hygiene Data'!G196)))</f>
        <v/>
      </c>
      <c r="EA202" s="379" t="str">
        <f ca="1">+IF(OFFSET('Hygiene Data'!$H$11,0,10*ROW('Hygiene Data'!H196))="","",OFFSET('Hygiene Data'!$H$11,0,10*ROW('Hygiene Data'!H196)))</f>
        <v/>
      </c>
      <c r="EB202" s="379" t="str">
        <f ca="1">+IF(OFFSET('Hygiene Data'!$H$12,0,10*ROW('Hygiene Data'!H196))="","",OFFSET('Hygiene Data'!$H$12,0,10*ROW('Hygiene Data'!H196)))</f>
        <v/>
      </c>
      <c r="EC202" s="379" t="str">
        <f ca="1">+IF(OFFSET('Hygiene Data'!$H$13,0,10*ROW('Hygiene Data'!H196))="","",OFFSET('Hygiene Data'!$H$13,0,10*ROW('Hygiene Data'!H196)))</f>
        <v/>
      </c>
      <c r="ED202" s="379" t="str">
        <f ca="1">+IF(OFFSET('Hygiene Data'!$I$11,0,10*ROW('Hygiene Data'!I196))="","",OFFSET('Hygiene Data'!$I$11,0,10*ROW('Hygiene Data'!I196)))</f>
        <v/>
      </c>
      <c r="EE202" s="379" t="str">
        <f ca="1">+IF(OFFSET('Hygiene Data'!$I$12,0,10*ROW('Hygiene Data'!I196))="","",OFFSET('Hygiene Data'!$I$12,0,10*ROW('Hygiene Data'!I196)))</f>
        <v/>
      </c>
      <c r="EF202" s="379" t="str">
        <f ca="1">+IF(OFFSET('Hygiene Data'!$I$13,0,10*ROW('Hygiene Data'!I196))="","",OFFSET('Hygiene Data'!$I$13,0,10*ROW('Hygiene Data'!I196)))</f>
        <v/>
      </c>
    </row>
    <row r="203" spans="1:136" x14ac:dyDescent="0.25">
      <c r="A203" s="488" t="str">
        <f ca="1">+IF(OFFSET('Water Data'!$B$2,0,10*ROW('Water Data'!E197))="","",OFFSET('Water Data'!$B$2,0,10*ROW('Water Data'!E197)))</f>
        <v/>
      </c>
      <c r="B203" s="48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5" t="str">
        <f t="shared" ca="1" si="3"/>
        <v/>
      </c>
      <c r="D203" s="51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9" t="str">
        <f ca="1">+IF(OFFSET('Water Data'!$D$27,0,10*ROW('Water Data'!D197))="","",OFFSET('Water Data'!$D$27,0,10*ROW('Water Data'!D197)))</f>
        <v/>
      </c>
      <c r="BT203" s="379" t="str">
        <f ca="1">+IF(OFFSET('Water Data'!$D$28,0,10*ROW('Water Data'!D197))="","",OFFSET('Water Data'!$D$28,0,10*ROW('Water Data'!D197)))</f>
        <v/>
      </c>
      <c r="BU203" s="379" t="str">
        <f ca="1">+IF(OFFSET('Water Data'!$D$29,0,10*ROW('Water Data'!D197))="","",OFFSET('Water Data'!$D$29,0,10*ROW('Water Data'!D197)))</f>
        <v/>
      </c>
      <c r="BV203" s="379" t="str">
        <f ca="1">+IF(OFFSET('Water Data'!$E$27,0,10*ROW('Water Data'!E197))="","",OFFSET('Water Data'!$E$27,0,10*ROW('Water Data'!E197)))</f>
        <v/>
      </c>
      <c r="BW203" s="379" t="str">
        <f ca="1">+IF(OFFSET('Water Data'!$E$28,0,10*ROW('Water Data'!E197))="","",OFFSET('Water Data'!$E$28,0,10*ROW('Water Data'!E197)))</f>
        <v/>
      </c>
      <c r="BX203" s="379" t="str">
        <f ca="1">+IF(OFFSET('Water Data'!$E$29,0,10*ROW('Water Data'!E197))="","",OFFSET('Water Data'!$E$29,0,10*ROW('Water Data'!E197)))</f>
        <v/>
      </c>
      <c r="BY203" s="379" t="str">
        <f ca="1">+IF(OFFSET('Water Data'!$F$27,0,10*ROW('Water Data'!F197))="","",OFFSET('Water Data'!$F$27,0,10*ROW('Water Data'!F197)))</f>
        <v/>
      </c>
      <c r="BZ203" s="379" t="str">
        <f ca="1">+IF(OFFSET('Water Data'!$F$28,0,10*ROW('Water Data'!F197))="","",OFFSET('Water Data'!$F$28,0,10*ROW('Water Data'!F197)))</f>
        <v/>
      </c>
      <c r="CA203" s="379" t="str">
        <f ca="1">+IF(OFFSET('Water Data'!$F$29,0,10*ROW('Water Data'!F197))="","",OFFSET('Water Data'!$F$29,0,10*ROW('Water Data'!F197)))</f>
        <v/>
      </c>
      <c r="CB203" s="379" t="str">
        <f ca="1">+IF(OFFSET('Water Data'!$G$27,0,10*ROW('Water Data'!G197))="","",OFFSET('Water Data'!$G$27,0,10*ROW('Water Data'!G197)))</f>
        <v/>
      </c>
      <c r="CC203" s="379" t="str">
        <f ca="1">+IF(OFFSET('Water Data'!$G$28,0,10*ROW('Water Data'!G197))="","",OFFSET('Water Data'!$G$28,0,10*ROW('Water Data'!G197)))</f>
        <v/>
      </c>
      <c r="CD203" s="379" t="str">
        <f ca="1">+IF(OFFSET('Water Data'!$G$29,0,10*ROW('Water Data'!G197))="","",OFFSET('Water Data'!$G$29,0,10*ROW('Water Data'!G197)))</f>
        <v/>
      </c>
      <c r="CE203" s="379" t="str">
        <f ca="1">+IF(OFFSET('Water Data'!$H$27,0,10*ROW('Water Data'!H197))="","",OFFSET('Water Data'!$H$27,0,10*ROW('Water Data'!H197)))</f>
        <v/>
      </c>
      <c r="CF203" s="379" t="str">
        <f ca="1">+IF(OFFSET('Water Data'!$H$28,0,10*ROW('Water Data'!H197))="","",OFFSET('Water Data'!$H$28,0,10*ROW('Water Data'!H197)))</f>
        <v/>
      </c>
      <c r="CG203" s="379" t="str">
        <f ca="1">+IF(OFFSET('Water Data'!$H$29,0,10*ROW('Water Data'!H197))="","",OFFSET('Water Data'!$H$29,0,10*ROW('Water Data'!H197)))</f>
        <v/>
      </c>
      <c r="CH203" s="379" t="str">
        <f ca="1">+IF(OFFSET('Water Data'!$I$27,0,10*ROW('Water Data'!I197))="","",OFFSET('Water Data'!$I$27,0,10*ROW('Water Data'!I197)))</f>
        <v/>
      </c>
      <c r="CI203" s="379" t="str">
        <f ca="1">+IF(OFFSET('Water Data'!$I$28,0,10*ROW('Water Data'!I197))="","",OFFSET('Water Data'!$I$28,0,10*ROW('Water Data'!I197)))</f>
        <v/>
      </c>
      <c r="CJ203" s="379" t="str">
        <f ca="1">+IF(OFFSET('Water Data'!$I$29,0,10*ROW('Water Data'!I197))="","",OFFSET('Water Data'!$I$29,0,10*ROW('Water Data'!I197)))</f>
        <v/>
      </c>
      <c r="CK203" s="379" t="str">
        <f ca="1">+IF(OFFSET('Sanitation Data'!$D$28,0,10*ROW('Sanitation Data'!D197))="","",OFFSET('Sanitation Data'!$D$28,0,10*ROW('Sanitation Data'!D197)))</f>
        <v/>
      </c>
      <c r="CL203" s="379" t="str">
        <f ca="1">+IF(OFFSET('Sanitation Data'!$D$29,0,10*ROW('Sanitation Data'!D197))="","",OFFSET('Sanitation Data'!$D$29,0,10*ROW('Sanitation Data'!D197)))</f>
        <v/>
      </c>
      <c r="CM203" s="379" t="str">
        <f ca="1">+IF(OFFSET('Sanitation Data'!$D$30,0,10*ROW('Sanitation Data'!D197))="","",OFFSET('Sanitation Data'!$D$30,0,10*ROW('Sanitation Data'!D197)))</f>
        <v/>
      </c>
      <c r="CN203" s="379" t="str">
        <f ca="1">+IF(OFFSET('Sanitation Data'!$D$31,0,10*ROW('Sanitation Data'!D197))="","",OFFSET('Sanitation Data'!$D$31,0,10*ROW('Sanitation Data'!D197)))</f>
        <v/>
      </c>
      <c r="CO203" s="379" t="str">
        <f ca="1">+IF(OFFSET('Sanitation Data'!$D$32,0,10*ROW('Sanitation Data'!D197))="","",OFFSET('Sanitation Data'!$D$32,0,10*ROW('Sanitation Data'!D197)))</f>
        <v/>
      </c>
      <c r="CP203" s="379" t="str">
        <f ca="1">+IF(OFFSET('Sanitation Data'!$E$28,0,10*ROW('Sanitation Data'!E197))="","",OFFSET('Sanitation Data'!$E$28,0,10*ROW('Sanitation Data'!E197)))</f>
        <v/>
      </c>
      <c r="CQ203" s="379" t="str">
        <f ca="1">+IF(OFFSET('Sanitation Data'!$E$29,0,10*ROW('Sanitation Data'!E197))="","",OFFSET('Sanitation Data'!$E$29,0,10*ROW('Sanitation Data'!E197)))</f>
        <v/>
      </c>
      <c r="CR203" s="379" t="str">
        <f ca="1">+IF(OFFSET('Sanitation Data'!$E$30,0,10*ROW('Sanitation Data'!E197))="","",OFFSET('Sanitation Data'!$E$30,0,10*ROW('Sanitation Data'!E197)))</f>
        <v/>
      </c>
      <c r="CS203" s="379" t="str">
        <f ca="1">+IF(OFFSET('Sanitation Data'!$E$31,0,10*ROW('Sanitation Data'!E197))="","",OFFSET('Sanitation Data'!$E$31,0,10*ROW('Sanitation Data'!E197)))</f>
        <v/>
      </c>
      <c r="CT203" s="379" t="str">
        <f ca="1">+IF(OFFSET('Sanitation Data'!$E$32,0,10*ROW('Sanitation Data'!E197))="","",OFFSET('Sanitation Data'!$E$32,0,10*ROW('Sanitation Data'!E197)))</f>
        <v/>
      </c>
      <c r="CU203" s="379" t="str">
        <f ca="1">+IF(OFFSET('Sanitation Data'!$F$28,0,10*ROW('Sanitation Data'!F197))="","",OFFSET('Sanitation Data'!$F$28,0,10*ROW('Sanitation Data'!F197)))</f>
        <v/>
      </c>
      <c r="CV203" s="379" t="str">
        <f ca="1">+IF(OFFSET('Sanitation Data'!$F$29,0,10*ROW('Sanitation Data'!F197))="","",OFFSET('Sanitation Data'!$F$29,0,10*ROW('Sanitation Data'!F197)))</f>
        <v/>
      </c>
      <c r="CW203" s="379" t="str">
        <f ca="1">+IF(OFFSET('Sanitation Data'!$F$30,0,10*ROW('Sanitation Data'!F197))="","",OFFSET('Sanitation Data'!$F$30,0,10*ROW('Sanitation Data'!F197)))</f>
        <v/>
      </c>
      <c r="CX203" s="379" t="str">
        <f ca="1">+IF(OFFSET('Sanitation Data'!$F$31,0,10*ROW('Sanitation Data'!F197))="","",OFFSET('Sanitation Data'!$F$31,0,10*ROW('Sanitation Data'!F197)))</f>
        <v/>
      </c>
      <c r="CY203" s="379" t="str">
        <f ca="1">+IF(OFFSET('Sanitation Data'!$F$32,0,10*ROW('Sanitation Data'!F197))="","",OFFSET('Sanitation Data'!$F$32,0,10*ROW('Sanitation Data'!F197)))</f>
        <v/>
      </c>
      <c r="CZ203" s="379" t="str">
        <f ca="1">+IF(OFFSET('Sanitation Data'!$G$28,0,10*ROW('Sanitation Data'!G197))="","",OFFSET('Sanitation Data'!$G$28,0,10*ROW('Sanitation Data'!G197)))</f>
        <v/>
      </c>
      <c r="DA203" s="379" t="str">
        <f ca="1">+IF(OFFSET('Sanitation Data'!$G$29,0,10*ROW('Sanitation Data'!G197))="","",OFFSET('Sanitation Data'!$G$29,0,10*ROW('Sanitation Data'!G197)))</f>
        <v/>
      </c>
      <c r="DB203" s="379" t="str">
        <f ca="1">+IF(OFFSET('Sanitation Data'!$G$30,0,10*ROW('Sanitation Data'!G197))="","",OFFSET('Sanitation Data'!$G$30,0,10*ROW('Sanitation Data'!G197)))</f>
        <v/>
      </c>
      <c r="DC203" s="379" t="str">
        <f ca="1">+IF(OFFSET('Sanitation Data'!$G$31,0,10*ROW('Sanitation Data'!G197))="","",OFFSET('Sanitation Data'!$G$31,0,10*ROW('Sanitation Data'!G197)))</f>
        <v/>
      </c>
      <c r="DD203" s="379" t="str">
        <f ca="1">+IF(OFFSET('Sanitation Data'!$G$32,0,10*ROW('Sanitation Data'!G197))="","",OFFSET('Sanitation Data'!$G$32,0,10*ROW('Sanitation Data'!G197)))</f>
        <v/>
      </c>
      <c r="DE203" s="379" t="str">
        <f ca="1">+IF(OFFSET('Sanitation Data'!$H$28,0,10*ROW('Sanitation Data'!H197))="","",OFFSET('Sanitation Data'!$H$28,0,10*ROW('Sanitation Data'!H197)))</f>
        <v/>
      </c>
      <c r="DF203" s="379" t="str">
        <f ca="1">+IF(OFFSET('Sanitation Data'!$H$29,0,10*ROW('Sanitation Data'!H197))="","",OFFSET('Sanitation Data'!$H$29,0,10*ROW('Sanitation Data'!H197)))</f>
        <v/>
      </c>
      <c r="DG203" s="379" t="str">
        <f ca="1">+IF(OFFSET('Sanitation Data'!$H$30,0,10*ROW('Sanitation Data'!H197))="","",OFFSET('Sanitation Data'!$H$30,0,10*ROW('Sanitation Data'!H197)))</f>
        <v/>
      </c>
      <c r="DH203" s="379" t="str">
        <f ca="1">+IF(OFFSET('Sanitation Data'!$H$31,0,10*ROW('Sanitation Data'!H197))="","",OFFSET('Sanitation Data'!$H$31,0,10*ROW('Sanitation Data'!H197)))</f>
        <v/>
      </c>
      <c r="DI203" s="379" t="str">
        <f ca="1">+IF(OFFSET('Sanitation Data'!$H$32,0,10*ROW('Sanitation Data'!H197))="","",OFFSET('Sanitation Data'!$H$32,0,10*ROW('Sanitation Data'!H197)))</f>
        <v/>
      </c>
      <c r="DJ203" s="379" t="str">
        <f ca="1">+IF(OFFSET('Sanitation Data'!$I$28,0,10*ROW('Sanitation Data'!I197))="","",OFFSET('Sanitation Data'!$I$28,0,10*ROW('Sanitation Data'!I197)))</f>
        <v/>
      </c>
      <c r="DK203" s="379" t="str">
        <f ca="1">+IF(OFFSET('Sanitation Data'!$I$29,0,10*ROW('Sanitation Data'!I197))="","",OFFSET('Sanitation Data'!$I$29,0,10*ROW('Sanitation Data'!I197)))</f>
        <v/>
      </c>
      <c r="DL203" s="379" t="str">
        <f ca="1">+IF(OFFSET('Sanitation Data'!$I$30,0,10*ROW('Sanitation Data'!I197))="","",OFFSET('Sanitation Data'!$I$30,0,10*ROW('Sanitation Data'!I197)))</f>
        <v/>
      </c>
      <c r="DM203" s="379" t="str">
        <f ca="1">+IF(OFFSET('Sanitation Data'!$I$31,0,10*ROW('Sanitation Data'!I197))="","",OFFSET('Sanitation Data'!$I$31,0,10*ROW('Sanitation Data'!I197)))</f>
        <v/>
      </c>
      <c r="DN203" s="379" t="str">
        <f ca="1">+IF(OFFSET('Sanitation Data'!$I$32,0,10*ROW('Sanitation Data'!I197))="","",OFFSET('Sanitation Data'!$I$32,0,10*ROW('Sanitation Data'!I197)))</f>
        <v/>
      </c>
      <c r="DO203" s="379" t="str">
        <f ca="1">+IF(OFFSET('Hygiene Data'!$D$11,0,10*ROW('Hygiene Data'!D197))="","",OFFSET('Hygiene Data'!$D$11,0,10*ROW('Hygiene Data'!D197)))</f>
        <v/>
      </c>
      <c r="DP203" s="379" t="str">
        <f ca="1">+IF(OFFSET('Hygiene Data'!$D$12,0,10*ROW('Hygiene Data'!D197))="","",OFFSET('Hygiene Data'!$D$12,0,10*ROW('Hygiene Data'!D197)))</f>
        <v/>
      </c>
      <c r="DQ203" s="379" t="str">
        <f ca="1">+IF(OFFSET('Hygiene Data'!$D$13,0,10*ROW('Hygiene Data'!D197))="","",OFFSET('Hygiene Data'!$D$13,0,10*ROW('Hygiene Data'!D197)))</f>
        <v/>
      </c>
      <c r="DR203" s="379" t="str">
        <f ca="1">+IF(OFFSET('Hygiene Data'!$E$11,0,10*ROW('Hygiene Data'!E197))="","",OFFSET('Hygiene Data'!$E$11,0,10*ROW('Hygiene Data'!E197)))</f>
        <v/>
      </c>
      <c r="DS203" s="379" t="str">
        <f ca="1">+IF(OFFSET('Hygiene Data'!$E$12,0,10*ROW('Hygiene Data'!E197))="","",OFFSET('Hygiene Data'!$E$12,0,10*ROW('Hygiene Data'!E197)))</f>
        <v/>
      </c>
      <c r="DT203" s="379" t="str">
        <f ca="1">+IF(OFFSET('Hygiene Data'!$E$13,0,10*ROW('Hygiene Data'!E197))="","",OFFSET('Hygiene Data'!$E$13,0,10*ROW('Hygiene Data'!E197)))</f>
        <v/>
      </c>
      <c r="DU203" s="379" t="str">
        <f ca="1">+IF(OFFSET('Hygiene Data'!$F$11,0,10*ROW('Hygiene Data'!F197))="","",OFFSET('Hygiene Data'!$F$11,0,10*ROW('Hygiene Data'!F197)))</f>
        <v/>
      </c>
      <c r="DV203" s="379" t="str">
        <f ca="1">+IF(OFFSET('Hygiene Data'!$F$12,0,10*ROW('Hygiene Data'!F197))="","",OFFSET('Hygiene Data'!$F$12,0,10*ROW('Hygiene Data'!F197)))</f>
        <v/>
      </c>
      <c r="DW203" s="379" t="str">
        <f ca="1">+IF(OFFSET('Hygiene Data'!$F$13,0,10*ROW('Hygiene Data'!F197))="","",OFFSET('Hygiene Data'!$F$13,0,10*ROW('Hygiene Data'!F197)))</f>
        <v/>
      </c>
      <c r="DX203" s="379" t="str">
        <f ca="1">+IF(OFFSET('Hygiene Data'!$G$11,0,10*ROW('Hygiene Data'!G197))="","",OFFSET('Hygiene Data'!$G$11,0,10*ROW('Hygiene Data'!G197)))</f>
        <v/>
      </c>
      <c r="DY203" s="379" t="str">
        <f ca="1">+IF(OFFSET('Hygiene Data'!$G$12,0,10*ROW('Hygiene Data'!G197))="","",OFFSET('Hygiene Data'!$G$12,0,10*ROW('Hygiene Data'!G197)))</f>
        <v/>
      </c>
      <c r="DZ203" s="379" t="str">
        <f ca="1">+IF(OFFSET('Hygiene Data'!$G$13,0,10*ROW('Hygiene Data'!G197))="","",OFFSET('Hygiene Data'!$G$13,0,10*ROW('Hygiene Data'!G197)))</f>
        <v/>
      </c>
      <c r="EA203" s="379" t="str">
        <f ca="1">+IF(OFFSET('Hygiene Data'!$H$11,0,10*ROW('Hygiene Data'!H197))="","",OFFSET('Hygiene Data'!$H$11,0,10*ROW('Hygiene Data'!H197)))</f>
        <v/>
      </c>
      <c r="EB203" s="379" t="str">
        <f ca="1">+IF(OFFSET('Hygiene Data'!$H$12,0,10*ROW('Hygiene Data'!H197))="","",OFFSET('Hygiene Data'!$H$12,0,10*ROW('Hygiene Data'!H197)))</f>
        <v/>
      </c>
      <c r="EC203" s="379" t="str">
        <f ca="1">+IF(OFFSET('Hygiene Data'!$H$13,0,10*ROW('Hygiene Data'!H197))="","",OFFSET('Hygiene Data'!$H$13,0,10*ROW('Hygiene Data'!H197)))</f>
        <v/>
      </c>
      <c r="ED203" s="379" t="str">
        <f ca="1">+IF(OFFSET('Hygiene Data'!$I$11,0,10*ROW('Hygiene Data'!I197))="","",OFFSET('Hygiene Data'!$I$11,0,10*ROW('Hygiene Data'!I197)))</f>
        <v/>
      </c>
      <c r="EE203" s="379" t="str">
        <f ca="1">+IF(OFFSET('Hygiene Data'!$I$12,0,10*ROW('Hygiene Data'!I197))="","",OFFSET('Hygiene Data'!$I$12,0,10*ROW('Hygiene Data'!I197)))</f>
        <v/>
      </c>
      <c r="EF203" s="379" t="str">
        <f ca="1">+IF(OFFSET('Hygiene Data'!$I$13,0,10*ROW('Hygiene Data'!I197))="","",OFFSET('Hygiene Data'!$I$13,0,10*ROW('Hygiene Data'!I197)))</f>
        <v/>
      </c>
    </row>
    <row r="204" spans="1:136" x14ac:dyDescent="0.25">
      <c r="A204" s="488" t="str">
        <f ca="1">+IF(OFFSET('Water Data'!$B$2,0,10*ROW('Water Data'!E198))="","",OFFSET('Water Data'!$B$2,0,10*ROW('Water Data'!E198)))</f>
        <v/>
      </c>
      <c r="B204" s="48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5" t="str">
        <f t="shared" ca="1" si="3"/>
        <v/>
      </c>
      <c r="D204" s="51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9" t="str">
        <f ca="1">+IF(OFFSET('Water Data'!$D$27,0,10*ROW('Water Data'!D198))="","",OFFSET('Water Data'!$D$27,0,10*ROW('Water Data'!D198)))</f>
        <v/>
      </c>
      <c r="BT204" s="379" t="str">
        <f ca="1">+IF(OFFSET('Water Data'!$D$28,0,10*ROW('Water Data'!D198))="","",OFFSET('Water Data'!$D$28,0,10*ROW('Water Data'!D198)))</f>
        <v/>
      </c>
      <c r="BU204" s="379" t="str">
        <f ca="1">+IF(OFFSET('Water Data'!$D$29,0,10*ROW('Water Data'!D198))="","",OFFSET('Water Data'!$D$29,0,10*ROW('Water Data'!D198)))</f>
        <v/>
      </c>
      <c r="BV204" s="379" t="str">
        <f ca="1">+IF(OFFSET('Water Data'!$E$27,0,10*ROW('Water Data'!E198))="","",OFFSET('Water Data'!$E$27,0,10*ROW('Water Data'!E198)))</f>
        <v/>
      </c>
      <c r="BW204" s="379" t="str">
        <f ca="1">+IF(OFFSET('Water Data'!$E$28,0,10*ROW('Water Data'!E198))="","",OFFSET('Water Data'!$E$28,0,10*ROW('Water Data'!E198)))</f>
        <v/>
      </c>
      <c r="BX204" s="379" t="str">
        <f ca="1">+IF(OFFSET('Water Data'!$E$29,0,10*ROW('Water Data'!E198))="","",OFFSET('Water Data'!$E$29,0,10*ROW('Water Data'!E198)))</f>
        <v/>
      </c>
      <c r="BY204" s="379" t="str">
        <f ca="1">+IF(OFFSET('Water Data'!$F$27,0,10*ROW('Water Data'!F198))="","",OFFSET('Water Data'!$F$27,0,10*ROW('Water Data'!F198)))</f>
        <v/>
      </c>
      <c r="BZ204" s="379" t="str">
        <f ca="1">+IF(OFFSET('Water Data'!$F$28,0,10*ROW('Water Data'!F198))="","",OFFSET('Water Data'!$F$28,0,10*ROW('Water Data'!F198)))</f>
        <v/>
      </c>
      <c r="CA204" s="379" t="str">
        <f ca="1">+IF(OFFSET('Water Data'!$F$29,0,10*ROW('Water Data'!F198))="","",OFFSET('Water Data'!$F$29,0,10*ROW('Water Data'!F198)))</f>
        <v/>
      </c>
      <c r="CB204" s="379" t="str">
        <f ca="1">+IF(OFFSET('Water Data'!$G$27,0,10*ROW('Water Data'!G198))="","",OFFSET('Water Data'!$G$27,0,10*ROW('Water Data'!G198)))</f>
        <v/>
      </c>
      <c r="CC204" s="379" t="str">
        <f ca="1">+IF(OFFSET('Water Data'!$G$28,0,10*ROW('Water Data'!G198))="","",OFFSET('Water Data'!$G$28,0,10*ROW('Water Data'!G198)))</f>
        <v/>
      </c>
      <c r="CD204" s="379" t="str">
        <f ca="1">+IF(OFFSET('Water Data'!$G$29,0,10*ROW('Water Data'!G198))="","",OFFSET('Water Data'!$G$29,0,10*ROW('Water Data'!G198)))</f>
        <v/>
      </c>
      <c r="CE204" s="379" t="str">
        <f ca="1">+IF(OFFSET('Water Data'!$H$27,0,10*ROW('Water Data'!H198))="","",OFFSET('Water Data'!$H$27,0,10*ROW('Water Data'!H198)))</f>
        <v/>
      </c>
      <c r="CF204" s="379" t="str">
        <f ca="1">+IF(OFFSET('Water Data'!$H$28,0,10*ROW('Water Data'!H198))="","",OFFSET('Water Data'!$H$28,0,10*ROW('Water Data'!H198)))</f>
        <v/>
      </c>
      <c r="CG204" s="379" t="str">
        <f ca="1">+IF(OFFSET('Water Data'!$H$29,0,10*ROW('Water Data'!H198))="","",OFFSET('Water Data'!$H$29,0,10*ROW('Water Data'!H198)))</f>
        <v/>
      </c>
      <c r="CH204" s="379" t="str">
        <f ca="1">+IF(OFFSET('Water Data'!$I$27,0,10*ROW('Water Data'!I198))="","",OFFSET('Water Data'!$I$27,0,10*ROW('Water Data'!I198)))</f>
        <v/>
      </c>
      <c r="CI204" s="379" t="str">
        <f ca="1">+IF(OFFSET('Water Data'!$I$28,0,10*ROW('Water Data'!I198))="","",OFFSET('Water Data'!$I$28,0,10*ROW('Water Data'!I198)))</f>
        <v/>
      </c>
      <c r="CJ204" s="379" t="str">
        <f ca="1">+IF(OFFSET('Water Data'!$I$29,0,10*ROW('Water Data'!I198))="","",OFFSET('Water Data'!$I$29,0,10*ROW('Water Data'!I198)))</f>
        <v/>
      </c>
      <c r="CK204" s="379" t="str">
        <f ca="1">+IF(OFFSET('Sanitation Data'!$D$28,0,10*ROW('Sanitation Data'!D198))="","",OFFSET('Sanitation Data'!$D$28,0,10*ROW('Sanitation Data'!D198)))</f>
        <v/>
      </c>
      <c r="CL204" s="379" t="str">
        <f ca="1">+IF(OFFSET('Sanitation Data'!$D$29,0,10*ROW('Sanitation Data'!D198))="","",OFFSET('Sanitation Data'!$D$29,0,10*ROW('Sanitation Data'!D198)))</f>
        <v/>
      </c>
      <c r="CM204" s="379" t="str">
        <f ca="1">+IF(OFFSET('Sanitation Data'!$D$30,0,10*ROW('Sanitation Data'!D198))="","",OFFSET('Sanitation Data'!$D$30,0,10*ROW('Sanitation Data'!D198)))</f>
        <v/>
      </c>
      <c r="CN204" s="379" t="str">
        <f ca="1">+IF(OFFSET('Sanitation Data'!$D$31,0,10*ROW('Sanitation Data'!D198))="","",OFFSET('Sanitation Data'!$D$31,0,10*ROW('Sanitation Data'!D198)))</f>
        <v/>
      </c>
      <c r="CO204" s="379" t="str">
        <f ca="1">+IF(OFFSET('Sanitation Data'!$D$32,0,10*ROW('Sanitation Data'!D198))="","",OFFSET('Sanitation Data'!$D$32,0,10*ROW('Sanitation Data'!D198)))</f>
        <v/>
      </c>
      <c r="CP204" s="379" t="str">
        <f ca="1">+IF(OFFSET('Sanitation Data'!$E$28,0,10*ROW('Sanitation Data'!E198))="","",OFFSET('Sanitation Data'!$E$28,0,10*ROW('Sanitation Data'!E198)))</f>
        <v/>
      </c>
      <c r="CQ204" s="379" t="str">
        <f ca="1">+IF(OFFSET('Sanitation Data'!$E$29,0,10*ROW('Sanitation Data'!E198))="","",OFFSET('Sanitation Data'!$E$29,0,10*ROW('Sanitation Data'!E198)))</f>
        <v/>
      </c>
      <c r="CR204" s="379" t="str">
        <f ca="1">+IF(OFFSET('Sanitation Data'!$E$30,0,10*ROW('Sanitation Data'!E198))="","",OFFSET('Sanitation Data'!$E$30,0,10*ROW('Sanitation Data'!E198)))</f>
        <v/>
      </c>
      <c r="CS204" s="379" t="str">
        <f ca="1">+IF(OFFSET('Sanitation Data'!$E$31,0,10*ROW('Sanitation Data'!E198))="","",OFFSET('Sanitation Data'!$E$31,0,10*ROW('Sanitation Data'!E198)))</f>
        <v/>
      </c>
      <c r="CT204" s="379" t="str">
        <f ca="1">+IF(OFFSET('Sanitation Data'!$E$32,0,10*ROW('Sanitation Data'!E198))="","",OFFSET('Sanitation Data'!$E$32,0,10*ROW('Sanitation Data'!E198)))</f>
        <v/>
      </c>
      <c r="CU204" s="379" t="str">
        <f ca="1">+IF(OFFSET('Sanitation Data'!$F$28,0,10*ROW('Sanitation Data'!F198))="","",OFFSET('Sanitation Data'!$F$28,0,10*ROW('Sanitation Data'!F198)))</f>
        <v/>
      </c>
      <c r="CV204" s="379" t="str">
        <f ca="1">+IF(OFFSET('Sanitation Data'!$F$29,0,10*ROW('Sanitation Data'!F198))="","",OFFSET('Sanitation Data'!$F$29,0,10*ROW('Sanitation Data'!F198)))</f>
        <v/>
      </c>
      <c r="CW204" s="379" t="str">
        <f ca="1">+IF(OFFSET('Sanitation Data'!$F$30,0,10*ROW('Sanitation Data'!F198))="","",OFFSET('Sanitation Data'!$F$30,0,10*ROW('Sanitation Data'!F198)))</f>
        <v/>
      </c>
      <c r="CX204" s="379" t="str">
        <f ca="1">+IF(OFFSET('Sanitation Data'!$F$31,0,10*ROW('Sanitation Data'!F198))="","",OFFSET('Sanitation Data'!$F$31,0,10*ROW('Sanitation Data'!F198)))</f>
        <v/>
      </c>
      <c r="CY204" s="379" t="str">
        <f ca="1">+IF(OFFSET('Sanitation Data'!$F$32,0,10*ROW('Sanitation Data'!F198))="","",OFFSET('Sanitation Data'!$F$32,0,10*ROW('Sanitation Data'!F198)))</f>
        <v/>
      </c>
      <c r="CZ204" s="379" t="str">
        <f ca="1">+IF(OFFSET('Sanitation Data'!$G$28,0,10*ROW('Sanitation Data'!G198))="","",OFFSET('Sanitation Data'!$G$28,0,10*ROW('Sanitation Data'!G198)))</f>
        <v/>
      </c>
      <c r="DA204" s="379" t="str">
        <f ca="1">+IF(OFFSET('Sanitation Data'!$G$29,0,10*ROW('Sanitation Data'!G198))="","",OFFSET('Sanitation Data'!$G$29,0,10*ROW('Sanitation Data'!G198)))</f>
        <v/>
      </c>
      <c r="DB204" s="379" t="str">
        <f ca="1">+IF(OFFSET('Sanitation Data'!$G$30,0,10*ROW('Sanitation Data'!G198))="","",OFFSET('Sanitation Data'!$G$30,0,10*ROW('Sanitation Data'!G198)))</f>
        <v/>
      </c>
      <c r="DC204" s="379" t="str">
        <f ca="1">+IF(OFFSET('Sanitation Data'!$G$31,0,10*ROW('Sanitation Data'!G198))="","",OFFSET('Sanitation Data'!$G$31,0,10*ROW('Sanitation Data'!G198)))</f>
        <v/>
      </c>
      <c r="DD204" s="379" t="str">
        <f ca="1">+IF(OFFSET('Sanitation Data'!$G$32,0,10*ROW('Sanitation Data'!G198))="","",OFFSET('Sanitation Data'!$G$32,0,10*ROW('Sanitation Data'!G198)))</f>
        <v/>
      </c>
      <c r="DE204" s="379" t="str">
        <f ca="1">+IF(OFFSET('Sanitation Data'!$H$28,0,10*ROW('Sanitation Data'!H198))="","",OFFSET('Sanitation Data'!$H$28,0,10*ROW('Sanitation Data'!H198)))</f>
        <v/>
      </c>
      <c r="DF204" s="379" t="str">
        <f ca="1">+IF(OFFSET('Sanitation Data'!$H$29,0,10*ROW('Sanitation Data'!H198))="","",OFFSET('Sanitation Data'!$H$29,0,10*ROW('Sanitation Data'!H198)))</f>
        <v/>
      </c>
      <c r="DG204" s="379" t="str">
        <f ca="1">+IF(OFFSET('Sanitation Data'!$H$30,0,10*ROW('Sanitation Data'!H198))="","",OFFSET('Sanitation Data'!$H$30,0,10*ROW('Sanitation Data'!H198)))</f>
        <v/>
      </c>
      <c r="DH204" s="379" t="str">
        <f ca="1">+IF(OFFSET('Sanitation Data'!$H$31,0,10*ROW('Sanitation Data'!H198))="","",OFFSET('Sanitation Data'!$H$31,0,10*ROW('Sanitation Data'!H198)))</f>
        <v/>
      </c>
      <c r="DI204" s="379" t="str">
        <f ca="1">+IF(OFFSET('Sanitation Data'!$H$32,0,10*ROW('Sanitation Data'!H198))="","",OFFSET('Sanitation Data'!$H$32,0,10*ROW('Sanitation Data'!H198)))</f>
        <v/>
      </c>
      <c r="DJ204" s="379" t="str">
        <f ca="1">+IF(OFFSET('Sanitation Data'!$I$28,0,10*ROW('Sanitation Data'!I198))="","",OFFSET('Sanitation Data'!$I$28,0,10*ROW('Sanitation Data'!I198)))</f>
        <v/>
      </c>
      <c r="DK204" s="379" t="str">
        <f ca="1">+IF(OFFSET('Sanitation Data'!$I$29,0,10*ROW('Sanitation Data'!I198))="","",OFFSET('Sanitation Data'!$I$29,0,10*ROW('Sanitation Data'!I198)))</f>
        <v/>
      </c>
      <c r="DL204" s="379" t="str">
        <f ca="1">+IF(OFFSET('Sanitation Data'!$I$30,0,10*ROW('Sanitation Data'!I198))="","",OFFSET('Sanitation Data'!$I$30,0,10*ROW('Sanitation Data'!I198)))</f>
        <v/>
      </c>
      <c r="DM204" s="379" t="str">
        <f ca="1">+IF(OFFSET('Sanitation Data'!$I$31,0,10*ROW('Sanitation Data'!I198))="","",OFFSET('Sanitation Data'!$I$31,0,10*ROW('Sanitation Data'!I198)))</f>
        <v/>
      </c>
      <c r="DN204" s="379" t="str">
        <f ca="1">+IF(OFFSET('Sanitation Data'!$I$32,0,10*ROW('Sanitation Data'!I198))="","",OFFSET('Sanitation Data'!$I$32,0,10*ROW('Sanitation Data'!I198)))</f>
        <v/>
      </c>
      <c r="DO204" s="379" t="str">
        <f ca="1">+IF(OFFSET('Hygiene Data'!$D$11,0,10*ROW('Hygiene Data'!D198))="","",OFFSET('Hygiene Data'!$D$11,0,10*ROW('Hygiene Data'!D198)))</f>
        <v/>
      </c>
      <c r="DP204" s="379" t="str">
        <f ca="1">+IF(OFFSET('Hygiene Data'!$D$12,0,10*ROW('Hygiene Data'!D198))="","",OFFSET('Hygiene Data'!$D$12,0,10*ROW('Hygiene Data'!D198)))</f>
        <v/>
      </c>
      <c r="DQ204" s="379" t="str">
        <f ca="1">+IF(OFFSET('Hygiene Data'!$D$13,0,10*ROW('Hygiene Data'!D198))="","",OFFSET('Hygiene Data'!$D$13,0,10*ROW('Hygiene Data'!D198)))</f>
        <v/>
      </c>
      <c r="DR204" s="379" t="str">
        <f ca="1">+IF(OFFSET('Hygiene Data'!$E$11,0,10*ROW('Hygiene Data'!E198))="","",OFFSET('Hygiene Data'!$E$11,0,10*ROW('Hygiene Data'!E198)))</f>
        <v/>
      </c>
      <c r="DS204" s="379" t="str">
        <f ca="1">+IF(OFFSET('Hygiene Data'!$E$12,0,10*ROW('Hygiene Data'!E198))="","",OFFSET('Hygiene Data'!$E$12,0,10*ROW('Hygiene Data'!E198)))</f>
        <v/>
      </c>
      <c r="DT204" s="379" t="str">
        <f ca="1">+IF(OFFSET('Hygiene Data'!$E$13,0,10*ROW('Hygiene Data'!E198))="","",OFFSET('Hygiene Data'!$E$13,0,10*ROW('Hygiene Data'!E198)))</f>
        <v/>
      </c>
      <c r="DU204" s="379" t="str">
        <f ca="1">+IF(OFFSET('Hygiene Data'!$F$11,0,10*ROW('Hygiene Data'!F198))="","",OFFSET('Hygiene Data'!$F$11,0,10*ROW('Hygiene Data'!F198)))</f>
        <v/>
      </c>
      <c r="DV204" s="379" t="str">
        <f ca="1">+IF(OFFSET('Hygiene Data'!$F$12,0,10*ROW('Hygiene Data'!F198))="","",OFFSET('Hygiene Data'!$F$12,0,10*ROW('Hygiene Data'!F198)))</f>
        <v/>
      </c>
      <c r="DW204" s="379" t="str">
        <f ca="1">+IF(OFFSET('Hygiene Data'!$F$13,0,10*ROW('Hygiene Data'!F198))="","",OFFSET('Hygiene Data'!$F$13,0,10*ROW('Hygiene Data'!F198)))</f>
        <v/>
      </c>
      <c r="DX204" s="379" t="str">
        <f ca="1">+IF(OFFSET('Hygiene Data'!$G$11,0,10*ROW('Hygiene Data'!G198))="","",OFFSET('Hygiene Data'!$G$11,0,10*ROW('Hygiene Data'!G198)))</f>
        <v/>
      </c>
      <c r="DY204" s="379" t="str">
        <f ca="1">+IF(OFFSET('Hygiene Data'!$G$12,0,10*ROW('Hygiene Data'!G198))="","",OFFSET('Hygiene Data'!$G$12,0,10*ROW('Hygiene Data'!G198)))</f>
        <v/>
      </c>
      <c r="DZ204" s="379" t="str">
        <f ca="1">+IF(OFFSET('Hygiene Data'!$G$13,0,10*ROW('Hygiene Data'!G198))="","",OFFSET('Hygiene Data'!$G$13,0,10*ROW('Hygiene Data'!G198)))</f>
        <v/>
      </c>
      <c r="EA204" s="379" t="str">
        <f ca="1">+IF(OFFSET('Hygiene Data'!$H$11,0,10*ROW('Hygiene Data'!H198))="","",OFFSET('Hygiene Data'!$H$11,0,10*ROW('Hygiene Data'!H198)))</f>
        <v/>
      </c>
      <c r="EB204" s="379" t="str">
        <f ca="1">+IF(OFFSET('Hygiene Data'!$H$12,0,10*ROW('Hygiene Data'!H198))="","",OFFSET('Hygiene Data'!$H$12,0,10*ROW('Hygiene Data'!H198)))</f>
        <v/>
      </c>
      <c r="EC204" s="379" t="str">
        <f ca="1">+IF(OFFSET('Hygiene Data'!$H$13,0,10*ROW('Hygiene Data'!H198))="","",OFFSET('Hygiene Data'!$H$13,0,10*ROW('Hygiene Data'!H198)))</f>
        <v/>
      </c>
      <c r="ED204" s="379" t="str">
        <f ca="1">+IF(OFFSET('Hygiene Data'!$I$11,0,10*ROW('Hygiene Data'!I198))="","",OFFSET('Hygiene Data'!$I$11,0,10*ROW('Hygiene Data'!I198)))</f>
        <v/>
      </c>
      <c r="EE204" s="379" t="str">
        <f ca="1">+IF(OFFSET('Hygiene Data'!$I$12,0,10*ROW('Hygiene Data'!I198))="","",OFFSET('Hygiene Data'!$I$12,0,10*ROW('Hygiene Data'!I198)))</f>
        <v/>
      </c>
      <c r="EF204" s="379" t="str">
        <f ca="1">+IF(OFFSET('Hygiene Data'!$I$13,0,10*ROW('Hygiene Data'!I198))="","",OFFSET('Hygiene Data'!$I$13,0,10*ROW('Hygiene Data'!I198)))</f>
        <v/>
      </c>
    </row>
    <row r="205" spans="1:136" x14ac:dyDescent="0.25">
      <c r="A205" s="488" t="str">
        <f ca="1">+IF(OFFSET('Water Data'!$B$2,0,10*ROW('Water Data'!E199))="","",OFFSET('Water Data'!$B$2,0,10*ROW('Water Data'!E199)))</f>
        <v/>
      </c>
      <c r="B205" s="48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5" t="str">
        <f t="shared" ca="1" si="3"/>
        <v/>
      </c>
      <c r="D205" s="51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9" t="str">
        <f ca="1">+IF(OFFSET('Water Data'!$D$27,0,10*ROW('Water Data'!D199))="","",OFFSET('Water Data'!$D$27,0,10*ROW('Water Data'!D199)))</f>
        <v/>
      </c>
      <c r="BT205" s="379" t="str">
        <f ca="1">+IF(OFFSET('Water Data'!$D$28,0,10*ROW('Water Data'!D199))="","",OFFSET('Water Data'!$D$28,0,10*ROW('Water Data'!D199)))</f>
        <v/>
      </c>
      <c r="BU205" s="379" t="str">
        <f ca="1">+IF(OFFSET('Water Data'!$D$29,0,10*ROW('Water Data'!D199))="","",OFFSET('Water Data'!$D$29,0,10*ROW('Water Data'!D199)))</f>
        <v/>
      </c>
      <c r="BV205" s="379" t="str">
        <f ca="1">+IF(OFFSET('Water Data'!$E$27,0,10*ROW('Water Data'!E199))="","",OFFSET('Water Data'!$E$27,0,10*ROW('Water Data'!E199)))</f>
        <v/>
      </c>
      <c r="BW205" s="379" t="str">
        <f ca="1">+IF(OFFSET('Water Data'!$E$28,0,10*ROW('Water Data'!E199))="","",OFFSET('Water Data'!$E$28,0,10*ROW('Water Data'!E199)))</f>
        <v/>
      </c>
      <c r="BX205" s="379" t="str">
        <f ca="1">+IF(OFFSET('Water Data'!$E$29,0,10*ROW('Water Data'!E199))="","",OFFSET('Water Data'!$E$29,0,10*ROW('Water Data'!E199)))</f>
        <v/>
      </c>
      <c r="BY205" s="379" t="str">
        <f ca="1">+IF(OFFSET('Water Data'!$F$27,0,10*ROW('Water Data'!F199))="","",OFFSET('Water Data'!$F$27,0,10*ROW('Water Data'!F199)))</f>
        <v/>
      </c>
      <c r="BZ205" s="379" t="str">
        <f ca="1">+IF(OFFSET('Water Data'!$F$28,0,10*ROW('Water Data'!F199))="","",OFFSET('Water Data'!$F$28,0,10*ROW('Water Data'!F199)))</f>
        <v/>
      </c>
      <c r="CA205" s="379" t="str">
        <f ca="1">+IF(OFFSET('Water Data'!$F$29,0,10*ROW('Water Data'!F199))="","",OFFSET('Water Data'!$F$29,0,10*ROW('Water Data'!F199)))</f>
        <v/>
      </c>
      <c r="CB205" s="379" t="str">
        <f ca="1">+IF(OFFSET('Water Data'!$G$27,0,10*ROW('Water Data'!G199))="","",OFFSET('Water Data'!$G$27,0,10*ROW('Water Data'!G199)))</f>
        <v/>
      </c>
      <c r="CC205" s="379" t="str">
        <f ca="1">+IF(OFFSET('Water Data'!$G$28,0,10*ROW('Water Data'!G199))="","",OFFSET('Water Data'!$G$28,0,10*ROW('Water Data'!G199)))</f>
        <v/>
      </c>
      <c r="CD205" s="379" t="str">
        <f ca="1">+IF(OFFSET('Water Data'!$G$29,0,10*ROW('Water Data'!G199))="","",OFFSET('Water Data'!$G$29,0,10*ROW('Water Data'!G199)))</f>
        <v/>
      </c>
      <c r="CE205" s="379" t="str">
        <f ca="1">+IF(OFFSET('Water Data'!$H$27,0,10*ROW('Water Data'!H199))="","",OFFSET('Water Data'!$H$27,0,10*ROW('Water Data'!H199)))</f>
        <v/>
      </c>
      <c r="CF205" s="379" t="str">
        <f ca="1">+IF(OFFSET('Water Data'!$H$28,0,10*ROW('Water Data'!H199))="","",OFFSET('Water Data'!$H$28,0,10*ROW('Water Data'!H199)))</f>
        <v/>
      </c>
      <c r="CG205" s="379" t="str">
        <f ca="1">+IF(OFFSET('Water Data'!$H$29,0,10*ROW('Water Data'!H199))="","",OFFSET('Water Data'!$H$29,0,10*ROW('Water Data'!H199)))</f>
        <v/>
      </c>
      <c r="CH205" s="379" t="str">
        <f ca="1">+IF(OFFSET('Water Data'!$I$27,0,10*ROW('Water Data'!I199))="","",OFFSET('Water Data'!$I$27,0,10*ROW('Water Data'!I199)))</f>
        <v/>
      </c>
      <c r="CI205" s="379" t="str">
        <f ca="1">+IF(OFFSET('Water Data'!$I$28,0,10*ROW('Water Data'!I199))="","",OFFSET('Water Data'!$I$28,0,10*ROW('Water Data'!I199)))</f>
        <v/>
      </c>
      <c r="CJ205" s="379" t="str">
        <f ca="1">+IF(OFFSET('Water Data'!$I$29,0,10*ROW('Water Data'!I199))="","",OFFSET('Water Data'!$I$29,0,10*ROW('Water Data'!I199)))</f>
        <v/>
      </c>
      <c r="CK205" s="379" t="str">
        <f ca="1">+IF(OFFSET('Sanitation Data'!$D$28,0,10*ROW('Sanitation Data'!D199))="","",OFFSET('Sanitation Data'!$D$28,0,10*ROW('Sanitation Data'!D199)))</f>
        <v/>
      </c>
      <c r="CL205" s="379" t="str">
        <f ca="1">+IF(OFFSET('Sanitation Data'!$D$29,0,10*ROW('Sanitation Data'!D199))="","",OFFSET('Sanitation Data'!$D$29,0,10*ROW('Sanitation Data'!D199)))</f>
        <v/>
      </c>
      <c r="CM205" s="379" t="str">
        <f ca="1">+IF(OFFSET('Sanitation Data'!$D$30,0,10*ROW('Sanitation Data'!D199))="","",OFFSET('Sanitation Data'!$D$30,0,10*ROW('Sanitation Data'!D199)))</f>
        <v/>
      </c>
      <c r="CN205" s="379" t="str">
        <f ca="1">+IF(OFFSET('Sanitation Data'!$D$31,0,10*ROW('Sanitation Data'!D199))="","",OFFSET('Sanitation Data'!$D$31,0,10*ROW('Sanitation Data'!D199)))</f>
        <v/>
      </c>
      <c r="CO205" s="379" t="str">
        <f ca="1">+IF(OFFSET('Sanitation Data'!$D$32,0,10*ROW('Sanitation Data'!D199))="","",OFFSET('Sanitation Data'!$D$32,0,10*ROW('Sanitation Data'!D199)))</f>
        <v/>
      </c>
      <c r="CP205" s="379" t="str">
        <f ca="1">+IF(OFFSET('Sanitation Data'!$E$28,0,10*ROW('Sanitation Data'!E199))="","",OFFSET('Sanitation Data'!$E$28,0,10*ROW('Sanitation Data'!E199)))</f>
        <v/>
      </c>
      <c r="CQ205" s="379" t="str">
        <f ca="1">+IF(OFFSET('Sanitation Data'!$E$29,0,10*ROW('Sanitation Data'!E199))="","",OFFSET('Sanitation Data'!$E$29,0,10*ROW('Sanitation Data'!E199)))</f>
        <v/>
      </c>
      <c r="CR205" s="379" t="str">
        <f ca="1">+IF(OFFSET('Sanitation Data'!$E$30,0,10*ROW('Sanitation Data'!E199))="","",OFFSET('Sanitation Data'!$E$30,0,10*ROW('Sanitation Data'!E199)))</f>
        <v/>
      </c>
      <c r="CS205" s="379" t="str">
        <f ca="1">+IF(OFFSET('Sanitation Data'!$E$31,0,10*ROW('Sanitation Data'!E199))="","",OFFSET('Sanitation Data'!$E$31,0,10*ROW('Sanitation Data'!E199)))</f>
        <v/>
      </c>
      <c r="CT205" s="379" t="str">
        <f ca="1">+IF(OFFSET('Sanitation Data'!$E$32,0,10*ROW('Sanitation Data'!E199))="","",OFFSET('Sanitation Data'!$E$32,0,10*ROW('Sanitation Data'!E199)))</f>
        <v/>
      </c>
      <c r="CU205" s="379" t="str">
        <f ca="1">+IF(OFFSET('Sanitation Data'!$F$28,0,10*ROW('Sanitation Data'!F199))="","",OFFSET('Sanitation Data'!$F$28,0,10*ROW('Sanitation Data'!F199)))</f>
        <v/>
      </c>
      <c r="CV205" s="379" t="str">
        <f ca="1">+IF(OFFSET('Sanitation Data'!$F$29,0,10*ROW('Sanitation Data'!F199))="","",OFFSET('Sanitation Data'!$F$29,0,10*ROW('Sanitation Data'!F199)))</f>
        <v/>
      </c>
      <c r="CW205" s="379" t="str">
        <f ca="1">+IF(OFFSET('Sanitation Data'!$F$30,0,10*ROW('Sanitation Data'!F199))="","",OFFSET('Sanitation Data'!$F$30,0,10*ROW('Sanitation Data'!F199)))</f>
        <v/>
      </c>
      <c r="CX205" s="379" t="str">
        <f ca="1">+IF(OFFSET('Sanitation Data'!$F$31,0,10*ROW('Sanitation Data'!F199))="","",OFFSET('Sanitation Data'!$F$31,0,10*ROW('Sanitation Data'!F199)))</f>
        <v/>
      </c>
      <c r="CY205" s="379" t="str">
        <f ca="1">+IF(OFFSET('Sanitation Data'!$F$32,0,10*ROW('Sanitation Data'!F199))="","",OFFSET('Sanitation Data'!$F$32,0,10*ROW('Sanitation Data'!F199)))</f>
        <v/>
      </c>
      <c r="CZ205" s="379" t="str">
        <f ca="1">+IF(OFFSET('Sanitation Data'!$G$28,0,10*ROW('Sanitation Data'!G199))="","",OFFSET('Sanitation Data'!$G$28,0,10*ROW('Sanitation Data'!G199)))</f>
        <v/>
      </c>
      <c r="DA205" s="379" t="str">
        <f ca="1">+IF(OFFSET('Sanitation Data'!$G$29,0,10*ROW('Sanitation Data'!G199))="","",OFFSET('Sanitation Data'!$G$29,0,10*ROW('Sanitation Data'!G199)))</f>
        <v/>
      </c>
      <c r="DB205" s="379" t="str">
        <f ca="1">+IF(OFFSET('Sanitation Data'!$G$30,0,10*ROW('Sanitation Data'!G199))="","",OFFSET('Sanitation Data'!$G$30,0,10*ROW('Sanitation Data'!G199)))</f>
        <v/>
      </c>
      <c r="DC205" s="379" t="str">
        <f ca="1">+IF(OFFSET('Sanitation Data'!$G$31,0,10*ROW('Sanitation Data'!G199))="","",OFFSET('Sanitation Data'!$G$31,0,10*ROW('Sanitation Data'!G199)))</f>
        <v/>
      </c>
      <c r="DD205" s="379" t="str">
        <f ca="1">+IF(OFFSET('Sanitation Data'!$G$32,0,10*ROW('Sanitation Data'!G199))="","",OFFSET('Sanitation Data'!$G$32,0,10*ROW('Sanitation Data'!G199)))</f>
        <v/>
      </c>
      <c r="DE205" s="379" t="str">
        <f ca="1">+IF(OFFSET('Sanitation Data'!$H$28,0,10*ROW('Sanitation Data'!H199))="","",OFFSET('Sanitation Data'!$H$28,0,10*ROW('Sanitation Data'!H199)))</f>
        <v/>
      </c>
      <c r="DF205" s="379" t="str">
        <f ca="1">+IF(OFFSET('Sanitation Data'!$H$29,0,10*ROW('Sanitation Data'!H199))="","",OFFSET('Sanitation Data'!$H$29,0,10*ROW('Sanitation Data'!H199)))</f>
        <v/>
      </c>
      <c r="DG205" s="379" t="str">
        <f ca="1">+IF(OFFSET('Sanitation Data'!$H$30,0,10*ROW('Sanitation Data'!H199))="","",OFFSET('Sanitation Data'!$H$30,0,10*ROW('Sanitation Data'!H199)))</f>
        <v/>
      </c>
      <c r="DH205" s="379" t="str">
        <f ca="1">+IF(OFFSET('Sanitation Data'!$H$31,0,10*ROW('Sanitation Data'!H199))="","",OFFSET('Sanitation Data'!$H$31,0,10*ROW('Sanitation Data'!H199)))</f>
        <v/>
      </c>
      <c r="DI205" s="379" t="str">
        <f ca="1">+IF(OFFSET('Sanitation Data'!$H$32,0,10*ROW('Sanitation Data'!H199))="","",OFFSET('Sanitation Data'!$H$32,0,10*ROW('Sanitation Data'!H199)))</f>
        <v/>
      </c>
      <c r="DJ205" s="379" t="str">
        <f ca="1">+IF(OFFSET('Sanitation Data'!$I$28,0,10*ROW('Sanitation Data'!I199))="","",OFFSET('Sanitation Data'!$I$28,0,10*ROW('Sanitation Data'!I199)))</f>
        <v/>
      </c>
      <c r="DK205" s="379" t="str">
        <f ca="1">+IF(OFFSET('Sanitation Data'!$I$29,0,10*ROW('Sanitation Data'!I199))="","",OFFSET('Sanitation Data'!$I$29,0,10*ROW('Sanitation Data'!I199)))</f>
        <v/>
      </c>
      <c r="DL205" s="379" t="str">
        <f ca="1">+IF(OFFSET('Sanitation Data'!$I$30,0,10*ROW('Sanitation Data'!I199))="","",OFFSET('Sanitation Data'!$I$30,0,10*ROW('Sanitation Data'!I199)))</f>
        <v/>
      </c>
      <c r="DM205" s="379" t="str">
        <f ca="1">+IF(OFFSET('Sanitation Data'!$I$31,0,10*ROW('Sanitation Data'!I199))="","",OFFSET('Sanitation Data'!$I$31,0,10*ROW('Sanitation Data'!I199)))</f>
        <v/>
      </c>
      <c r="DN205" s="379" t="str">
        <f ca="1">+IF(OFFSET('Sanitation Data'!$I$32,0,10*ROW('Sanitation Data'!I199))="","",OFFSET('Sanitation Data'!$I$32,0,10*ROW('Sanitation Data'!I199)))</f>
        <v/>
      </c>
      <c r="DO205" s="379" t="str">
        <f ca="1">+IF(OFFSET('Hygiene Data'!$D$11,0,10*ROW('Hygiene Data'!D199))="","",OFFSET('Hygiene Data'!$D$11,0,10*ROW('Hygiene Data'!D199)))</f>
        <v/>
      </c>
      <c r="DP205" s="379" t="str">
        <f ca="1">+IF(OFFSET('Hygiene Data'!$D$12,0,10*ROW('Hygiene Data'!D199))="","",OFFSET('Hygiene Data'!$D$12,0,10*ROW('Hygiene Data'!D199)))</f>
        <v/>
      </c>
      <c r="DQ205" s="379" t="str">
        <f ca="1">+IF(OFFSET('Hygiene Data'!$D$13,0,10*ROW('Hygiene Data'!D199))="","",OFFSET('Hygiene Data'!$D$13,0,10*ROW('Hygiene Data'!D199)))</f>
        <v/>
      </c>
      <c r="DR205" s="379" t="str">
        <f ca="1">+IF(OFFSET('Hygiene Data'!$E$11,0,10*ROW('Hygiene Data'!E199))="","",OFFSET('Hygiene Data'!$E$11,0,10*ROW('Hygiene Data'!E199)))</f>
        <v/>
      </c>
      <c r="DS205" s="379" t="str">
        <f ca="1">+IF(OFFSET('Hygiene Data'!$E$12,0,10*ROW('Hygiene Data'!E199))="","",OFFSET('Hygiene Data'!$E$12,0,10*ROW('Hygiene Data'!E199)))</f>
        <v/>
      </c>
      <c r="DT205" s="379" t="str">
        <f ca="1">+IF(OFFSET('Hygiene Data'!$E$13,0,10*ROW('Hygiene Data'!E199))="","",OFFSET('Hygiene Data'!$E$13,0,10*ROW('Hygiene Data'!E199)))</f>
        <v/>
      </c>
      <c r="DU205" s="379" t="str">
        <f ca="1">+IF(OFFSET('Hygiene Data'!$F$11,0,10*ROW('Hygiene Data'!F199))="","",OFFSET('Hygiene Data'!$F$11,0,10*ROW('Hygiene Data'!F199)))</f>
        <v/>
      </c>
      <c r="DV205" s="379" t="str">
        <f ca="1">+IF(OFFSET('Hygiene Data'!$F$12,0,10*ROW('Hygiene Data'!F199))="","",OFFSET('Hygiene Data'!$F$12,0,10*ROW('Hygiene Data'!F199)))</f>
        <v/>
      </c>
      <c r="DW205" s="379" t="str">
        <f ca="1">+IF(OFFSET('Hygiene Data'!$F$13,0,10*ROW('Hygiene Data'!F199))="","",OFFSET('Hygiene Data'!$F$13,0,10*ROW('Hygiene Data'!F199)))</f>
        <v/>
      </c>
      <c r="DX205" s="379" t="str">
        <f ca="1">+IF(OFFSET('Hygiene Data'!$G$11,0,10*ROW('Hygiene Data'!G199))="","",OFFSET('Hygiene Data'!$G$11,0,10*ROW('Hygiene Data'!G199)))</f>
        <v/>
      </c>
      <c r="DY205" s="379" t="str">
        <f ca="1">+IF(OFFSET('Hygiene Data'!$G$12,0,10*ROW('Hygiene Data'!G199))="","",OFFSET('Hygiene Data'!$G$12,0,10*ROW('Hygiene Data'!G199)))</f>
        <v/>
      </c>
      <c r="DZ205" s="379" t="str">
        <f ca="1">+IF(OFFSET('Hygiene Data'!$G$13,0,10*ROW('Hygiene Data'!G199))="","",OFFSET('Hygiene Data'!$G$13,0,10*ROW('Hygiene Data'!G199)))</f>
        <v/>
      </c>
      <c r="EA205" s="379" t="str">
        <f ca="1">+IF(OFFSET('Hygiene Data'!$H$11,0,10*ROW('Hygiene Data'!H199))="","",OFFSET('Hygiene Data'!$H$11,0,10*ROW('Hygiene Data'!H199)))</f>
        <v/>
      </c>
      <c r="EB205" s="379" t="str">
        <f ca="1">+IF(OFFSET('Hygiene Data'!$H$12,0,10*ROW('Hygiene Data'!H199))="","",OFFSET('Hygiene Data'!$H$12,0,10*ROW('Hygiene Data'!H199)))</f>
        <v/>
      </c>
      <c r="EC205" s="379" t="str">
        <f ca="1">+IF(OFFSET('Hygiene Data'!$H$13,0,10*ROW('Hygiene Data'!H199))="","",OFFSET('Hygiene Data'!$H$13,0,10*ROW('Hygiene Data'!H199)))</f>
        <v/>
      </c>
      <c r="ED205" s="379" t="str">
        <f ca="1">+IF(OFFSET('Hygiene Data'!$I$11,0,10*ROW('Hygiene Data'!I199))="","",OFFSET('Hygiene Data'!$I$11,0,10*ROW('Hygiene Data'!I199)))</f>
        <v/>
      </c>
      <c r="EE205" s="379" t="str">
        <f ca="1">+IF(OFFSET('Hygiene Data'!$I$12,0,10*ROW('Hygiene Data'!I199))="","",OFFSET('Hygiene Data'!$I$12,0,10*ROW('Hygiene Data'!I199)))</f>
        <v/>
      </c>
      <c r="EF205" s="379" t="str">
        <f ca="1">+IF(OFFSET('Hygiene Data'!$I$13,0,10*ROW('Hygiene Data'!I199))="","",OFFSET('Hygiene Data'!$I$13,0,10*ROW('Hygiene Data'!I199)))</f>
        <v/>
      </c>
    </row>
    <row r="206" spans="1:136" x14ac:dyDescent="0.25">
      <c r="A206" s="488" t="str">
        <f ca="1">+IF(OFFSET('Water Data'!$B$2,0,10*ROW('Water Data'!E200))="","",OFFSET('Water Data'!$B$2,0,10*ROW('Water Data'!E200)))</f>
        <v/>
      </c>
      <c r="B206" s="48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5" t="str">
        <f t="shared" ca="1" si="3"/>
        <v/>
      </c>
      <c r="D206" s="51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9" t="str">
        <f ca="1">+IF(OFFSET('Water Data'!$D$27,0,10*ROW('Water Data'!D200))="","",OFFSET('Water Data'!$D$27,0,10*ROW('Water Data'!D200)))</f>
        <v/>
      </c>
      <c r="BT206" s="379" t="str">
        <f ca="1">+IF(OFFSET('Water Data'!$D$28,0,10*ROW('Water Data'!D200))="","",OFFSET('Water Data'!$D$28,0,10*ROW('Water Data'!D200)))</f>
        <v/>
      </c>
      <c r="BU206" s="379" t="str">
        <f ca="1">+IF(OFFSET('Water Data'!$D$29,0,10*ROW('Water Data'!D200))="","",OFFSET('Water Data'!$D$29,0,10*ROW('Water Data'!D200)))</f>
        <v/>
      </c>
      <c r="BV206" s="379" t="str">
        <f ca="1">+IF(OFFSET('Water Data'!$E$27,0,10*ROW('Water Data'!E200))="","",OFFSET('Water Data'!$E$27,0,10*ROW('Water Data'!E200)))</f>
        <v/>
      </c>
      <c r="BW206" s="379" t="str">
        <f ca="1">+IF(OFFSET('Water Data'!$E$28,0,10*ROW('Water Data'!E200))="","",OFFSET('Water Data'!$E$28,0,10*ROW('Water Data'!E200)))</f>
        <v/>
      </c>
      <c r="BX206" s="379" t="str">
        <f ca="1">+IF(OFFSET('Water Data'!$E$29,0,10*ROW('Water Data'!E200))="","",OFFSET('Water Data'!$E$29,0,10*ROW('Water Data'!E200)))</f>
        <v/>
      </c>
      <c r="BY206" s="379" t="str">
        <f ca="1">+IF(OFFSET('Water Data'!$F$27,0,10*ROW('Water Data'!F200))="","",OFFSET('Water Data'!$F$27,0,10*ROW('Water Data'!F200)))</f>
        <v/>
      </c>
      <c r="BZ206" s="379" t="str">
        <f ca="1">+IF(OFFSET('Water Data'!$F$28,0,10*ROW('Water Data'!F200))="","",OFFSET('Water Data'!$F$28,0,10*ROW('Water Data'!F200)))</f>
        <v/>
      </c>
      <c r="CA206" s="379" t="str">
        <f ca="1">+IF(OFFSET('Water Data'!$F$29,0,10*ROW('Water Data'!F200))="","",OFFSET('Water Data'!$F$29,0,10*ROW('Water Data'!F200)))</f>
        <v/>
      </c>
      <c r="CB206" s="379" t="str">
        <f ca="1">+IF(OFFSET('Water Data'!$G$27,0,10*ROW('Water Data'!G200))="","",OFFSET('Water Data'!$G$27,0,10*ROW('Water Data'!G200)))</f>
        <v/>
      </c>
      <c r="CC206" s="379" t="str">
        <f ca="1">+IF(OFFSET('Water Data'!$G$28,0,10*ROW('Water Data'!G200))="","",OFFSET('Water Data'!$G$28,0,10*ROW('Water Data'!G200)))</f>
        <v/>
      </c>
      <c r="CD206" s="379" t="str">
        <f ca="1">+IF(OFFSET('Water Data'!$G$29,0,10*ROW('Water Data'!G200))="","",OFFSET('Water Data'!$G$29,0,10*ROW('Water Data'!G200)))</f>
        <v/>
      </c>
      <c r="CE206" s="379" t="str">
        <f ca="1">+IF(OFFSET('Water Data'!$H$27,0,10*ROW('Water Data'!H200))="","",OFFSET('Water Data'!$H$27,0,10*ROW('Water Data'!H200)))</f>
        <v/>
      </c>
      <c r="CF206" s="379" t="str">
        <f ca="1">+IF(OFFSET('Water Data'!$H$28,0,10*ROW('Water Data'!H200))="","",OFFSET('Water Data'!$H$28,0,10*ROW('Water Data'!H200)))</f>
        <v/>
      </c>
      <c r="CG206" s="379" t="str">
        <f ca="1">+IF(OFFSET('Water Data'!$H$29,0,10*ROW('Water Data'!H200))="","",OFFSET('Water Data'!$H$29,0,10*ROW('Water Data'!H200)))</f>
        <v/>
      </c>
      <c r="CH206" s="379" t="str">
        <f ca="1">+IF(OFFSET('Water Data'!$I$27,0,10*ROW('Water Data'!I200))="","",OFFSET('Water Data'!$I$27,0,10*ROW('Water Data'!I200)))</f>
        <v/>
      </c>
      <c r="CI206" s="379" t="str">
        <f ca="1">+IF(OFFSET('Water Data'!$I$28,0,10*ROW('Water Data'!I200))="","",OFFSET('Water Data'!$I$28,0,10*ROW('Water Data'!I200)))</f>
        <v/>
      </c>
      <c r="CJ206" s="379" t="str">
        <f ca="1">+IF(OFFSET('Water Data'!$I$29,0,10*ROW('Water Data'!I200))="","",OFFSET('Water Data'!$I$29,0,10*ROW('Water Data'!I200)))</f>
        <v/>
      </c>
      <c r="CK206" s="379" t="str">
        <f ca="1">+IF(OFFSET('Sanitation Data'!$D$28,0,10*ROW('Sanitation Data'!D200))="","",OFFSET('Sanitation Data'!$D$28,0,10*ROW('Sanitation Data'!D200)))</f>
        <v/>
      </c>
      <c r="CL206" s="379" t="str">
        <f ca="1">+IF(OFFSET('Sanitation Data'!$D$29,0,10*ROW('Sanitation Data'!D200))="","",OFFSET('Sanitation Data'!$D$29,0,10*ROW('Sanitation Data'!D200)))</f>
        <v/>
      </c>
      <c r="CM206" s="379" t="str">
        <f ca="1">+IF(OFFSET('Sanitation Data'!$D$30,0,10*ROW('Sanitation Data'!D200))="","",OFFSET('Sanitation Data'!$D$30,0,10*ROW('Sanitation Data'!D200)))</f>
        <v/>
      </c>
      <c r="CN206" s="379" t="str">
        <f ca="1">+IF(OFFSET('Sanitation Data'!$D$31,0,10*ROW('Sanitation Data'!D200))="","",OFFSET('Sanitation Data'!$D$31,0,10*ROW('Sanitation Data'!D200)))</f>
        <v/>
      </c>
      <c r="CO206" s="379" t="str">
        <f ca="1">+IF(OFFSET('Sanitation Data'!$D$32,0,10*ROW('Sanitation Data'!D200))="","",OFFSET('Sanitation Data'!$D$32,0,10*ROW('Sanitation Data'!D200)))</f>
        <v/>
      </c>
      <c r="CP206" s="379" t="str">
        <f ca="1">+IF(OFFSET('Sanitation Data'!$E$28,0,10*ROW('Sanitation Data'!E200))="","",OFFSET('Sanitation Data'!$E$28,0,10*ROW('Sanitation Data'!E200)))</f>
        <v/>
      </c>
      <c r="CQ206" s="379" t="str">
        <f ca="1">+IF(OFFSET('Sanitation Data'!$E$29,0,10*ROW('Sanitation Data'!E200))="","",OFFSET('Sanitation Data'!$E$29,0,10*ROW('Sanitation Data'!E200)))</f>
        <v/>
      </c>
      <c r="CR206" s="379" t="str">
        <f ca="1">+IF(OFFSET('Sanitation Data'!$E$30,0,10*ROW('Sanitation Data'!E200))="","",OFFSET('Sanitation Data'!$E$30,0,10*ROW('Sanitation Data'!E200)))</f>
        <v/>
      </c>
      <c r="CS206" s="379" t="str">
        <f ca="1">+IF(OFFSET('Sanitation Data'!$E$31,0,10*ROW('Sanitation Data'!E200))="","",OFFSET('Sanitation Data'!$E$31,0,10*ROW('Sanitation Data'!E200)))</f>
        <v/>
      </c>
      <c r="CT206" s="379" t="str">
        <f ca="1">+IF(OFFSET('Sanitation Data'!$E$32,0,10*ROW('Sanitation Data'!E200))="","",OFFSET('Sanitation Data'!$E$32,0,10*ROW('Sanitation Data'!E200)))</f>
        <v/>
      </c>
      <c r="CU206" s="379" t="str">
        <f ca="1">+IF(OFFSET('Sanitation Data'!$F$28,0,10*ROW('Sanitation Data'!F200))="","",OFFSET('Sanitation Data'!$F$28,0,10*ROW('Sanitation Data'!F200)))</f>
        <v/>
      </c>
      <c r="CV206" s="379" t="str">
        <f ca="1">+IF(OFFSET('Sanitation Data'!$F$29,0,10*ROW('Sanitation Data'!F200))="","",OFFSET('Sanitation Data'!$F$29,0,10*ROW('Sanitation Data'!F200)))</f>
        <v/>
      </c>
      <c r="CW206" s="379" t="str">
        <f ca="1">+IF(OFFSET('Sanitation Data'!$F$30,0,10*ROW('Sanitation Data'!F200))="","",OFFSET('Sanitation Data'!$F$30,0,10*ROW('Sanitation Data'!F200)))</f>
        <v/>
      </c>
      <c r="CX206" s="379" t="str">
        <f ca="1">+IF(OFFSET('Sanitation Data'!$F$31,0,10*ROW('Sanitation Data'!F200))="","",OFFSET('Sanitation Data'!$F$31,0,10*ROW('Sanitation Data'!F200)))</f>
        <v/>
      </c>
      <c r="CY206" s="379" t="str">
        <f ca="1">+IF(OFFSET('Sanitation Data'!$F$32,0,10*ROW('Sanitation Data'!F200))="","",OFFSET('Sanitation Data'!$F$32,0,10*ROW('Sanitation Data'!F200)))</f>
        <v/>
      </c>
      <c r="CZ206" s="379" t="str">
        <f ca="1">+IF(OFFSET('Sanitation Data'!$G$28,0,10*ROW('Sanitation Data'!G200))="","",OFFSET('Sanitation Data'!$G$28,0,10*ROW('Sanitation Data'!G200)))</f>
        <v/>
      </c>
      <c r="DA206" s="379" t="str">
        <f ca="1">+IF(OFFSET('Sanitation Data'!$G$29,0,10*ROW('Sanitation Data'!G200))="","",OFFSET('Sanitation Data'!$G$29,0,10*ROW('Sanitation Data'!G200)))</f>
        <v/>
      </c>
      <c r="DB206" s="379" t="str">
        <f ca="1">+IF(OFFSET('Sanitation Data'!$G$30,0,10*ROW('Sanitation Data'!G200))="","",OFFSET('Sanitation Data'!$G$30,0,10*ROW('Sanitation Data'!G200)))</f>
        <v/>
      </c>
      <c r="DC206" s="379" t="str">
        <f ca="1">+IF(OFFSET('Sanitation Data'!$G$31,0,10*ROW('Sanitation Data'!G200))="","",OFFSET('Sanitation Data'!$G$31,0,10*ROW('Sanitation Data'!G200)))</f>
        <v/>
      </c>
      <c r="DD206" s="379" t="str">
        <f ca="1">+IF(OFFSET('Sanitation Data'!$G$32,0,10*ROW('Sanitation Data'!G200))="","",OFFSET('Sanitation Data'!$G$32,0,10*ROW('Sanitation Data'!G200)))</f>
        <v/>
      </c>
      <c r="DE206" s="379" t="str">
        <f ca="1">+IF(OFFSET('Sanitation Data'!$H$28,0,10*ROW('Sanitation Data'!H200))="","",OFFSET('Sanitation Data'!$H$28,0,10*ROW('Sanitation Data'!H200)))</f>
        <v/>
      </c>
      <c r="DF206" s="379" t="str">
        <f ca="1">+IF(OFFSET('Sanitation Data'!$H$29,0,10*ROW('Sanitation Data'!H200))="","",OFFSET('Sanitation Data'!$H$29,0,10*ROW('Sanitation Data'!H200)))</f>
        <v/>
      </c>
      <c r="DG206" s="379" t="str">
        <f ca="1">+IF(OFFSET('Sanitation Data'!$H$30,0,10*ROW('Sanitation Data'!H200))="","",OFFSET('Sanitation Data'!$H$30,0,10*ROW('Sanitation Data'!H200)))</f>
        <v/>
      </c>
      <c r="DH206" s="379" t="str">
        <f ca="1">+IF(OFFSET('Sanitation Data'!$H$31,0,10*ROW('Sanitation Data'!H200))="","",OFFSET('Sanitation Data'!$H$31,0,10*ROW('Sanitation Data'!H200)))</f>
        <v/>
      </c>
      <c r="DI206" s="379" t="str">
        <f ca="1">+IF(OFFSET('Sanitation Data'!$H$32,0,10*ROW('Sanitation Data'!H200))="","",OFFSET('Sanitation Data'!$H$32,0,10*ROW('Sanitation Data'!H200)))</f>
        <v/>
      </c>
      <c r="DJ206" s="379" t="str">
        <f ca="1">+IF(OFFSET('Sanitation Data'!$I$28,0,10*ROW('Sanitation Data'!I200))="","",OFFSET('Sanitation Data'!$I$28,0,10*ROW('Sanitation Data'!I200)))</f>
        <v/>
      </c>
      <c r="DK206" s="379" t="str">
        <f ca="1">+IF(OFFSET('Sanitation Data'!$I$29,0,10*ROW('Sanitation Data'!I200))="","",OFFSET('Sanitation Data'!$I$29,0,10*ROW('Sanitation Data'!I200)))</f>
        <v/>
      </c>
      <c r="DL206" s="379" t="str">
        <f ca="1">+IF(OFFSET('Sanitation Data'!$I$30,0,10*ROW('Sanitation Data'!I200))="","",OFFSET('Sanitation Data'!$I$30,0,10*ROW('Sanitation Data'!I200)))</f>
        <v/>
      </c>
      <c r="DM206" s="379" t="str">
        <f ca="1">+IF(OFFSET('Sanitation Data'!$I$31,0,10*ROW('Sanitation Data'!I200))="","",OFFSET('Sanitation Data'!$I$31,0,10*ROW('Sanitation Data'!I200)))</f>
        <v/>
      </c>
      <c r="DN206" s="379" t="str">
        <f ca="1">+IF(OFFSET('Sanitation Data'!$I$32,0,10*ROW('Sanitation Data'!I200))="","",OFFSET('Sanitation Data'!$I$32,0,10*ROW('Sanitation Data'!I200)))</f>
        <v/>
      </c>
      <c r="DO206" s="379" t="str">
        <f ca="1">+IF(OFFSET('Hygiene Data'!$D$11,0,10*ROW('Hygiene Data'!D200))="","",OFFSET('Hygiene Data'!$D$11,0,10*ROW('Hygiene Data'!D200)))</f>
        <v/>
      </c>
      <c r="DP206" s="379" t="str">
        <f ca="1">+IF(OFFSET('Hygiene Data'!$D$12,0,10*ROW('Hygiene Data'!D200))="","",OFFSET('Hygiene Data'!$D$12,0,10*ROW('Hygiene Data'!D200)))</f>
        <v/>
      </c>
      <c r="DQ206" s="379" t="str">
        <f ca="1">+IF(OFFSET('Hygiene Data'!$D$13,0,10*ROW('Hygiene Data'!D200))="","",OFFSET('Hygiene Data'!$D$13,0,10*ROW('Hygiene Data'!D200)))</f>
        <v/>
      </c>
      <c r="DR206" s="379" t="str">
        <f ca="1">+IF(OFFSET('Hygiene Data'!$E$11,0,10*ROW('Hygiene Data'!E200))="","",OFFSET('Hygiene Data'!$E$11,0,10*ROW('Hygiene Data'!E200)))</f>
        <v/>
      </c>
      <c r="DS206" s="379" t="str">
        <f ca="1">+IF(OFFSET('Hygiene Data'!$E$12,0,10*ROW('Hygiene Data'!E200))="","",OFFSET('Hygiene Data'!$E$12,0,10*ROW('Hygiene Data'!E200)))</f>
        <v/>
      </c>
      <c r="DT206" s="379" t="str">
        <f ca="1">+IF(OFFSET('Hygiene Data'!$E$13,0,10*ROW('Hygiene Data'!E200))="","",OFFSET('Hygiene Data'!$E$13,0,10*ROW('Hygiene Data'!E200)))</f>
        <v/>
      </c>
      <c r="DU206" s="379" t="str">
        <f ca="1">+IF(OFFSET('Hygiene Data'!$F$11,0,10*ROW('Hygiene Data'!F200))="","",OFFSET('Hygiene Data'!$F$11,0,10*ROW('Hygiene Data'!F200)))</f>
        <v/>
      </c>
      <c r="DV206" s="379" t="str">
        <f ca="1">+IF(OFFSET('Hygiene Data'!$F$12,0,10*ROW('Hygiene Data'!F200))="","",OFFSET('Hygiene Data'!$F$12,0,10*ROW('Hygiene Data'!F200)))</f>
        <v/>
      </c>
      <c r="DW206" s="379" t="str">
        <f ca="1">+IF(OFFSET('Hygiene Data'!$F$13,0,10*ROW('Hygiene Data'!F200))="","",OFFSET('Hygiene Data'!$F$13,0,10*ROW('Hygiene Data'!F200)))</f>
        <v/>
      </c>
      <c r="DX206" s="379" t="str">
        <f ca="1">+IF(OFFSET('Hygiene Data'!$G$11,0,10*ROW('Hygiene Data'!G200))="","",OFFSET('Hygiene Data'!$G$11,0,10*ROW('Hygiene Data'!G200)))</f>
        <v/>
      </c>
      <c r="DY206" s="379" t="str">
        <f ca="1">+IF(OFFSET('Hygiene Data'!$G$12,0,10*ROW('Hygiene Data'!G200))="","",OFFSET('Hygiene Data'!$G$12,0,10*ROW('Hygiene Data'!G200)))</f>
        <v/>
      </c>
      <c r="DZ206" s="379" t="str">
        <f ca="1">+IF(OFFSET('Hygiene Data'!$G$13,0,10*ROW('Hygiene Data'!G200))="","",OFFSET('Hygiene Data'!$G$13,0,10*ROW('Hygiene Data'!G200)))</f>
        <v/>
      </c>
      <c r="EA206" s="379" t="str">
        <f ca="1">+IF(OFFSET('Hygiene Data'!$H$11,0,10*ROW('Hygiene Data'!H200))="","",OFFSET('Hygiene Data'!$H$11,0,10*ROW('Hygiene Data'!H200)))</f>
        <v/>
      </c>
      <c r="EB206" s="379" t="str">
        <f ca="1">+IF(OFFSET('Hygiene Data'!$H$12,0,10*ROW('Hygiene Data'!H200))="","",OFFSET('Hygiene Data'!$H$12,0,10*ROW('Hygiene Data'!H200)))</f>
        <v/>
      </c>
      <c r="EC206" s="379" t="str">
        <f ca="1">+IF(OFFSET('Hygiene Data'!$H$13,0,10*ROW('Hygiene Data'!H200))="","",OFFSET('Hygiene Data'!$H$13,0,10*ROW('Hygiene Data'!H200)))</f>
        <v/>
      </c>
      <c r="ED206" s="379" t="str">
        <f ca="1">+IF(OFFSET('Hygiene Data'!$I$11,0,10*ROW('Hygiene Data'!I200))="","",OFFSET('Hygiene Data'!$I$11,0,10*ROW('Hygiene Data'!I200)))</f>
        <v/>
      </c>
      <c r="EE206" s="379" t="str">
        <f ca="1">+IF(OFFSET('Hygiene Data'!$I$12,0,10*ROW('Hygiene Data'!I200))="","",OFFSET('Hygiene Data'!$I$12,0,10*ROW('Hygiene Data'!I200)))</f>
        <v/>
      </c>
      <c r="EF206" s="379" t="str">
        <f ca="1">+IF(OFFSET('Hygiene Data'!$I$13,0,10*ROW('Hygiene Data'!I200))="","",OFFSET('Hygiene Data'!$I$13,0,10*ROW('Hygiene Data'!I200)))</f>
        <v/>
      </c>
    </row>
    <row r="207" spans="1:136" x14ac:dyDescent="0.25">
      <c r="A207" s="488" t="str">
        <f ca="1">+IF(OFFSET('Water Data'!$B$2,0,10*ROW('Water Data'!E201))="","",OFFSET('Water Data'!$B$2,0,10*ROW('Water Data'!E201)))</f>
        <v/>
      </c>
      <c r="B207" s="48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5" t="str">
        <f t="shared" ca="1" si="3"/>
        <v/>
      </c>
      <c r="D207" s="51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9" t="str">
        <f ca="1">+IF(OFFSET('Water Data'!$D$27,0,10*ROW('Water Data'!D201))="","",OFFSET('Water Data'!$D$27,0,10*ROW('Water Data'!D201)))</f>
        <v/>
      </c>
      <c r="BT207" s="379" t="str">
        <f ca="1">+IF(OFFSET('Water Data'!$D$28,0,10*ROW('Water Data'!D201))="","",OFFSET('Water Data'!$D$28,0,10*ROW('Water Data'!D201)))</f>
        <v/>
      </c>
      <c r="BU207" s="379" t="str">
        <f ca="1">+IF(OFFSET('Water Data'!$D$29,0,10*ROW('Water Data'!D201))="","",OFFSET('Water Data'!$D$29,0,10*ROW('Water Data'!D201)))</f>
        <v/>
      </c>
      <c r="BV207" s="379" t="str">
        <f ca="1">+IF(OFFSET('Water Data'!$E$27,0,10*ROW('Water Data'!E201))="","",OFFSET('Water Data'!$E$27,0,10*ROW('Water Data'!E201)))</f>
        <v/>
      </c>
      <c r="BW207" s="379" t="str">
        <f ca="1">+IF(OFFSET('Water Data'!$E$28,0,10*ROW('Water Data'!E201))="","",OFFSET('Water Data'!$E$28,0,10*ROW('Water Data'!E201)))</f>
        <v/>
      </c>
      <c r="BX207" s="379" t="str">
        <f ca="1">+IF(OFFSET('Water Data'!$E$29,0,10*ROW('Water Data'!E201))="","",OFFSET('Water Data'!$E$29,0,10*ROW('Water Data'!E201)))</f>
        <v/>
      </c>
      <c r="BY207" s="379" t="str">
        <f ca="1">+IF(OFFSET('Water Data'!$F$27,0,10*ROW('Water Data'!F201))="","",OFFSET('Water Data'!$F$27,0,10*ROW('Water Data'!F201)))</f>
        <v/>
      </c>
      <c r="BZ207" s="379" t="str">
        <f ca="1">+IF(OFFSET('Water Data'!$F$28,0,10*ROW('Water Data'!F201))="","",OFFSET('Water Data'!$F$28,0,10*ROW('Water Data'!F201)))</f>
        <v/>
      </c>
      <c r="CA207" s="379" t="str">
        <f ca="1">+IF(OFFSET('Water Data'!$F$29,0,10*ROW('Water Data'!F201))="","",OFFSET('Water Data'!$F$29,0,10*ROW('Water Data'!F201)))</f>
        <v/>
      </c>
      <c r="CB207" s="379" t="str">
        <f ca="1">+IF(OFFSET('Water Data'!$G$27,0,10*ROW('Water Data'!G201))="","",OFFSET('Water Data'!$G$27,0,10*ROW('Water Data'!G201)))</f>
        <v/>
      </c>
      <c r="CC207" s="379" t="str">
        <f ca="1">+IF(OFFSET('Water Data'!$G$28,0,10*ROW('Water Data'!G201))="","",OFFSET('Water Data'!$G$28,0,10*ROW('Water Data'!G201)))</f>
        <v/>
      </c>
      <c r="CD207" s="379" t="str">
        <f ca="1">+IF(OFFSET('Water Data'!$G$29,0,10*ROW('Water Data'!G201))="","",OFFSET('Water Data'!$G$29,0,10*ROW('Water Data'!G201)))</f>
        <v/>
      </c>
      <c r="CE207" s="379" t="str">
        <f ca="1">+IF(OFFSET('Water Data'!$H$27,0,10*ROW('Water Data'!H201))="","",OFFSET('Water Data'!$H$27,0,10*ROW('Water Data'!H201)))</f>
        <v/>
      </c>
      <c r="CF207" s="379" t="str">
        <f ca="1">+IF(OFFSET('Water Data'!$H$28,0,10*ROW('Water Data'!H201))="","",OFFSET('Water Data'!$H$28,0,10*ROW('Water Data'!H201)))</f>
        <v/>
      </c>
      <c r="CG207" s="379" t="str">
        <f ca="1">+IF(OFFSET('Water Data'!$H$29,0,10*ROW('Water Data'!H201))="","",OFFSET('Water Data'!$H$29,0,10*ROW('Water Data'!H201)))</f>
        <v/>
      </c>
      <c r="CH207" s="379" t="str">
        <f ca="1">+IF(OFFSET('Water Data'!$I$27,0,10*ROW('Water Data'!I201))="","",OFFSET('Water Data'!$I$27,0,10*ROW('Water Data'!I201)))</f>
        <v/>
      </c>
      <c r="CI207" s="379" t="str">
        <f ca="1">+IF(OFFSET('Water Data'!$I$28,0,10*ROW('Water Data'!I201))="","",OFFSET('Water Data'!$I$28,0,10*ROW('Water Data'!I201)))</f>
        <v/>
      </c>
      <c r="CJ207" s="379" t="str">
        <f ca="1">+IF(OFFSET('Water Data'!$I$29,0,10*ROW('Water Data'!I201))="","",OFFSET('Water Data'!$I$29,0,10*ROW('Water Data'!I201)))</f>
        <v/>
      </c>
      <c r="CK207" s="379" t="str">
        <f ca="1">+IF(OFFSET('Sanitation Data'!$D$28,0,10*ROW('Sanitation Data'!D201))="","",OFFSET('Sanitation Data'!$D$28,0,10*ROW('Sanitation Data'!D201)))</f>
        <v/>
      </c>
      <c r="CL207" s="379" t="str">
        <f ca="1">+IF(OFFSET('Sanitation Data'!$D$29,0,10*ROW('Sanitation Data'!D201))="","",OFFSET('Sanitation Data'!$D$29,0,10*ROW('Sanitation Data'!D201)))</f>
        <v/>
      </c>
      <c r="CM207" s="379" t="str">
        <f ca="1">+IF(OFFSET('Sanitation Data'!$D$30,0,10*ROW('Sanitation Data'!D201))="","",OFFSET('Sanitation Data'!$D$30,0,10*ROW('Sanitation Data'!D201)))</f>
        <v/>
      </c>
      <c r="CN207" s="379" t="str">
        <f ca="1">+IF(OFFSET('Sanitation Data'!$D$31,0,10*ROW('Sanitation Data'!D201))="","",OFFSET('Sanitation Data'!$D$31,0,10*ROW('Sanitation Data'!D201)))</f>
        <v/>
      </c>
      <c r="CO207" s="379" t="str">
        <f ca="1">+IF(OFFSET('Sanitation Data'!$D$32,0,10*ROW('Sanitation Data'!D201))="","",OFFSET('Sanitation Data'!$D$32,0,10*ROW('Sanitation Data'!D201)))</f>
        <v/>
      </c>
      <c r="CP207" s="379" t="str">
        <f ca="1">+IF(OFFSET('Sanitation Data'!$E$28,0,10*ROW('Sanitation Data'!E201))="","",OFFSET('Sanitation Data'!$E$28,0,10*ROW('Sanitation Data'!E201)))</f>
        <v/>
      </c>
      <c r="CQ207" s="379" t="str">
        <f ca="1">+IF(OFFSET('Sanitation Data'!$E$29,0,10*ROW('Sanitation Data'!E201))="","",OFFSET('Sanitation Data'!$E$29,0,10*ROW('Sanitation Data'!E201)))</f>
        <v/>
      </c>
      <c r="CR207" s="379" t="str">
        <f ca="1">+IF(OFFSET('Sanitation Data'!$E$30,0,10*ROW('Sanitation Data'!E201))="","",OFFSET('Sanitation Data'!$E$30,0,10*ROW('Sanitation Data'!E201)))</f>
        <v/>
      </c>
      <c r="CS207" s="379" t="str">
        <f ca="1">+IF(OFFSET('Sanitation Data'!$E$31,0,10*ROW('Sanitation Data'!E201))="","",OFFSET('Sanitation Data'!$E$31,0,10*ROW('Sanitation Data'!E201)))</f>
        <v/>
      </c>
      <c r="CT207" s="379" t="str">
        <f ca="1">+IF(OFFSET('Sanitation Data'!$E$32,0,10*ROW('Sanitation Data'!E201))="","",OFFSET('Sanitation Data'!$E$32,0,10*ROW('Sanitation Data'!E201)))</f>
        <v/>
      </c>
      <c r="CU207" s="379" t="str">
        <f ca="1">+IF(OFFSET('Sanitation Data'!$F$28,0,10*ROW('Sanitation Data'!F201))="","",OFFSET('Sanitation Data'!$F$28,0,10*ROW('Sanitation Data'!F201)))</f>
        <v/>
      </c>
      <c r="CV207" s="379" t="str">
        <f ca="1">+IF(OFFSET('Sanitation Data'!$F$29,0,10*ROW('Sanitation Data'!F201))="","",OFFSET('Sanitation Data'!$F$29,0,10*ROW('Sanitation Data'!F201)))</f>
        <v/>
      </c>
      <c r="CW207" s="379" t="str">
        <f ca="1">+IF(OFFSET('Sanitation Data'!$F$30,0,10*ROW('Sanitation Data'!F201))="","",OFFSET('Sanitation Data'!$F$30,0,10*ROW('Sanitation Data'!F201)))</f>
        <v/>
      </c>
      <c r="CX207" s="379" t="str">
        <f ca="1">+IF(OFFSET('Sanitation Data'!$F$31,0,10*ROW('Sanitation Data'!F201))="","",OFFSET('Sanitation Data'!$F$31,0,10*ROW('Sanitation Data'!F201)))</f>
        <v/>
      </c>
      <c r="CY207" s="379" t="str">
        <f ca="1">+IF(OFFSET('Sanitation Data'!$F$32,0,10*ROW('Sanitation Data'!F201))="","",OFFSET('Sanitation Data'!$F$32,0,10*ROW('Sanitation Data'!F201)))</f>
        <v/>
      </c>
      <c r="CZ207" s="379" t="str">
        <f ca="1">+IF(OFFSET('Sanitation Data'!$G$28,0,10*ROW('Sanitation Data'!G201))="","",OFFSET('Sanitation Data'!$G$28,0,10*ROW('Sanitation Data'!G201)))</f>
        <v/>
      </c>
      <c r="DA207" s="379" t="str">
        <f ca="1">+IF(OFFSET('Sanitation Data'!$G$29,0,10*ROW('Sanitation Data'!G201))="","",OFFSET('Sanitation Data'!$G$29,0,10*ROW('Sanitation Data'!G201)))</f>
        <v/>
      </c>
      <c r="DB207" s="379" t="str">
        <f ca="1">+IF(OFFSET('Sanitation Data'!$G$30,0,10*ROW('Sanitation Data'!G201))="","",OFFSET('Sanitation Data'!$G$30,0,10*ROW('Sanitation Data'!G201)))</f>
        <v/>
      </c>
      <c r="DC207" s="379" t="str">
        <f ca="1">+IF(OFFSET('Sanitation Data'!$G$31,0,10*ROW('Sanitation Data'!G201))="","",OFFSET('Sanitation Data'!$G$31,0,10*ROW('Sanitation Data'!G201)))</f>
        <v/>
      </c>
      <c r="DD207" s="379" t="str">
        <f ca="1">+IF(OFFSET('Sanitation Data'!$G$32,0,10*ROW('Sanitation Data'!G201))="","",OFFSET('Sanitation Data'!$G$32,0,10*ROW('Sanitation Data'!G201)))</f>
        <v/>
      </c>
      <c r="DE207" s="379" t="str">
        <f ca="1">+IF(OFFSET('Sanitation Data'!$H$28,0,10*ROW('Sanitation Data'!H201))="","",OFFSET('Sanitation Data'!$H$28,0,10*ROW('Sanitation Data'!H201)))</f>
        <v/>
      </c>
      <c r="DF207" s="379" t="str">
        <f ca="1">+IF(OFFSET('Sanitation Data'!$H$29,0,10*ROW('Sanitation Data'!H201))="","",OFFSET('Sanitation Data'!$H$29,0,10*ROW('Sanitation Data'!H201)))</f>
        <v/>
      </c>
      <c r="DG207" s="379" t="str">
        <f ca="1">+IF(OFFSET('Sanitation Data'!$H$30,0,10*ROW('Sanitation Data'!H201))="","",OFFSET('Sanitation Data'!$H$30,0,10*ROW('Sanitation Data'!H201)))</f>
        <v/>
      </c>
      <c r="DH207" s="379" t="str">
        <f ca="1">+IF(OFFSET('Sanitation Data'!$H$31,0,10*ROW('Sanitation Data'!H201))="","",OFFSET('Sanitation Data'!$H$31,0,10*ROW('Sanitation Data'!H201)))</f>
        <v/>
      </c>
      <c r="DI207" s="379" t="str">
        <f ca="1">+IF(OFFSET('Sanitation Data'!$H$32,0,10*ROW('Sanitation Data'!H201))="","",OFFSET('Sanitation Data'!$H$32,0,10*ROW('Sanitation Data'!H201)))</f>
        <v/>
      </c>
      <c r="DJ207" s="379" t="str">
        <f ca="1">+IF(OFFSET('Sanitation Data'!$I$28,0,10*ROW('Sanitation Data'!I201))="","",OFFSET('Sanitation Data'!$I$28,0,10*ROW('Sanitation Data'!I201)))</f>
        <v/>
      </c>
      <c r="DK207" s="379" t="str">
        <f ca="1">+IF(OFFSET('Sanitation Data'!$I$29,0,10*ROW('Sanitation Data'!I201))="","",OFFSET('Sanitation Data'!$I$29,0,10*ROW('Sanitation Data'!I201)))</f>
        <v/>
      </c>
      <c r="DL207" s="379" t="str">
        <f ca="1">+IF(OFFSET('Sanitation Data'!$I$30,0,10*ROW('Sanitation Data'!I201))="","",OFFSET('Sanitation Data'!$I$30,0,10*ROW('Sanitation Data'!I201)))</f>
        <v/>
      </c>
      <c r="DM207" s="379" t="str">
        <f ca="1">+IF(OFFSET('Sanitation Data'!$I$31,0,10*ROW('Sanitation Data'!I201))="","",OFFSET('Sanitation Data'!$I$31,0,10*ROW('Sanitation Data'!I201)))</f>
        <v/>
      </c>
      <c r="DN207" s="379" t="str">
        <f ca="1">+IF(OFFSET('Sanitation Data'!$I$32,0,10*ROW('Sanitation Data'!I201))="","",OFFSET('Sanitation Data'!$I$32,0,10*ROW('Sanitation Data'!I201)))</f>
        <v/>
      </c>
      <c r="DO207" s="379" t="str">
        <f ca="1">+IF(OFFSET('Hygiene Data'!$D$11,0,10*ROW('Hygiene Data'!D201))="","",OFFSET('Hygiene Data'!$D$11,0,10*ROW('Hygiene Data'!D201)))</f>
        <v/>
      </c>
      <c r="DP207" s="379" t="str">
        <f ca="1">+IF(OFFSET('Hygiene Data'!$D$12,0,10*ROW('Hygiene Data'!D201))="","",OFFSET('Hygiene Data'!$D$12,0,10*ROW('Hygiene Data'!D201)))</f>
        <v/>
      </c>
      <c r="DQ207" s="379" t="str">
        <f ca="1">+IF(OFFSET('Hygiene Data'!$D$13,0,10*ROW('Hygiene Data'!D201))="","",OFFSET('Hygiene Data'!$D$13,0,10*ROW('Hygiene Data'!D201)))</f>
        <v/>
      </c>
      <c r="DR207" s="379" t="str">
        <f ca="1">+IF(OFFSET('Hygiene Data'!$E$11,0,10*ROW('Hygiene Data'!E201))="","",OFFSET('Hygiene Data'!$E$11,0,10*ROW('Hygiene Data'!E201)))</f>
        <v/>
      </c>
      <c r="DS207" s="379" t="str">
        <f ca="1">+IF(OFFSET('Hygiene Data'!$E$12,0,10*ROW('Hygiene Data'!E201))="","",OFFSET('Hygiene Data'!$E$12,0,10*ROW('Hygiene Data'!E201)))</f>
        <v/>
      </c>
      <c r="DT207" s="379" t="str">
        <f ca="1">+IF(OFFSET('Hygiene Data'!$E$13,0,10*ROW('Hygiene Data'!E201))="","",OFFSET('Hygiene Data'!$E$13,0,10*ROW('Hygiene Data'!E201)))</f>
        <v/>
      </c>
      <c r="DU207" s="379" t="str">
        <f ca="1">+IF(OFFSET('Hygiene Data'!$F$11,0,10*ROW('Hygiene Data'!F201))="","",OFFSET('Hygiene Data'!$F$11,0,10*ROW('Hygiene Data'!F201)))</f>
        <v/>
      </c>
      <c r="DV207" s="379" t="str">
        <f ca="1">+IF(OFFSET('Hygiene Data'!$F$12,0,10*ROW('Hygiene Data'!F201))="","",OFFSET('Hygiene Data'!$F$12,0,10*ROW('Hygiene Data'!F201)))</f>
        <v/>
      </c>
      <c r="DW207" s="379" t="str">
        <f ca="1">+IF(OFFSET('Hygiene Data'!$F$13,0,10*ROW('Hygiene Data'!F201))="","",OFFSET('Hygiene Data'!$F$13,0,10*ROW('Hygiene Data'!F201)))</f>
        <v/>
      </c>
      <c r="DX207" s="379" t="str">
        <f ca="1">+IF(OFFSET('Hygiene Data'!$G$11,0,10*ROW('Hygiene Data'!G201))="","",OFFSET('Hygiene Data'!$G$11,0,10*ROW('Hygiene Data'!G201)))</f>
        <v/>
      </c>
      <c r="DY207" s="379" t="str">
        <f ca="1">+IF(OFFSET('Hygiene Data'!$G$12,0,10*ROW('Hygiene Data'!G201))="","",OFFSET('Hygiene Data'!$G$12,0,10*ROW('Hygiene Data'!G201)))</f>
        <v/>
      </c>
      <c r="DZ207" s="379" t="str">
        <f ca="1">+IF(OFFSET('Hygiene Data'!$G$13,0,10*ROW('Hygiene Data'!G201))="","",OFFSET('Hygiene Data'!$G$13,0,10*ROW('Hygiene Data'!G201)))</f>
        <v/>
      </c>
      <c r="EA207" s="379" t="str">
        <f ca="1">+IF(OFFSET('Hygiene Data'!$H$11,0,10*ROW('Hygiene Data'!H201))="","",OFFSET('Hygiene Data'!$H$11,0,10*ROW('Hygiene Data'!H201)))</f>
        <v/>
      </c>
      <c r="EB207" s="379" t="str">
        <f ca="1">+IF(OFFSET('Hygiene Data'!$H$12,0,10*ROW('Hygiene Data'!H201))="","",OFFSET('Hygiene Data'!$H$12,0,10*ROW('Hygiene Data'!H201)))</f>
        <v/>
      </c>
      <c r="EC207" s="379" t="str">
        <f ca="1">+IF(OFFSET('Hygiene Data'!$H$13,0,10*ROW('Hygiene Data'!H201))="","",OFFSET('Hygiene Data'!$H$13,0,10*ROW('Hygiene Data'!H201)))</f>
        <v/>
      </c>
      <c r="ED207" s="379" t="str">
        <f ca="1">+IF(OFFSET('Hygiene Data'!$I$11,0,10*ROW('Hygiene Data'!I201))="","",OFFSET('Hygiene Data'!$I$11,0,10*ROW('Hygiene Data'!I201)))</f>
        <v/>
      </c>
      <c r="EE207" s="379" t="str">
        <f ca="1">+IF(OFFSET('Hygiene Data'!$I$12,0,10*ROW('Hygiene Data'!I201))="","",OFFSET('Hygiene Data'!$I$12,0,10*ROW('Hygiene Data'!I201)))</f>
        <v/>
      </c>
      <c r="EF207" s="379" t="str">
        <f ca="1">+IF(OFFSET('Hygiene Data'!$I$13,0,10*ROW('Hygiene Data'!I201))="","",OFFSET('Hygiene Data'!$I$13,0,10*ROW('Hygiene Data'!I201)))</f>
        <v/>
      </c>
    </row>
    <row r="208" spans="1:136" s="378" customFormat="1" x14ac:dyDescent="0.25">
      <c r="BA208" s="496"/>
    </row>
    <row r="209" spans="53:53" s="378" customFormat="1" x14ac:dyDescent="0.25">
      <c r="BA209" s="496"/>
    </row>
    <row r="210" spans="53:53" s="378" customFormat="1" x14ac:dyDescent="0.25">
      <c r="BA210" s="496"/>
    </row>
    <row r="211" spans="53:53" s="378" customFormat="1" x14ac:dyDescent="0.25">
      <c r="BA211" s="496"/>
    </row>
    <row r="212" spans="53:53" s="378" customFormat="1" x14ac:dyDescent="0.25">
      <c r="BA212" s="496"/>
    </row>
    <row r="213" spans="53:53" s="378" customFormat="1" x14ac:dyDescent="0.25">
      <c r="BA213" s="496"/>
    </row>
    <row r="214" spans="53:53" s="378" customFormat="1" x14ac:dyDescent="0.25">
      <c r="BA214" s="496"/>
    </row>
    <row r="215" spans="53:53" s="378" customFormat="1" x14ac:dyDescent="0.25">
      <c r="BA215" s="496"/>
    </row>
    <row r="216" spans="53:53" s="378" customFormat="1" x14ac:dyDescent="0.25">
      <c r="BA216" s="496"/>
    </row>
    <row r="217" spans="53:53" s="378" customFormat="1" x14ac:dyDescent="0.25">
      <c r="BA217" s="496"/>
    </row>
    <row r="218" spans="53:53" s="378" customFormat="1" x14ac:dyDescent="0.25">
      <c r="BA218" s="496"/>
    </row>
    <row r="219" spans="53:53" s="378" customFormat="1" x14ac:dyDescent="0.25">
      <c r="BA219" s="496"/>
    </row>
    <row r="220" spans="53:53" s="378" customFormat="1" x14ac:dyDescent="0.25">
      <c r="BA220" s="496"/>
    </row>
    <row r="221" spans="53:53" s="378" customFormat="1" x14ac:dyDescent="0.25">
      <c r="BA221" s="496"/>
    </row>
    <row r="222" spans="53:53" s="378" customFormat="1" x14ac:dyDescent="0.25">
      <c r="BA222" s="496"/>
    </row>
    <row r="223" spans="53:53" s="378" customFormat="1" x14ac:dyDescent="0.25">
      <c r="BA223" s="496"/>
    </row>
    <row r="224" spans="53:53" s="378" customFormat="1" x14ac:dyDescent="0.25">
      <c r="BA224" s="496"/>
    </row>
    <row r="225" spans="53:53" s="378" customFormat="1" x14ac:dyDescent="0.25">
      <c r="BA225" s="496"/>
    </row>
    <row r="226" spans="53:53" s="378" customFormat="1" x14ac:dyDescent="0.25">
      <c r="BA226" s="496"/>
    </row>
    <row r="227" spans="53:53" s="378" customFormat="1" x14ac:dyDescent="0.25">
      <c r="BA227" s="496"/>
    </row>
    <row r="228" spans="53:53" s="378" customFormat="1" x14ac:dyDescent="0.25">
      <c r="BA228" s="496"/>
    </row>
    <row r="229" spans="53:53" s="378" customFormat="1" x14ac:dyDescent="0.25">
      <c r="BA229" s="496"/>
    </row>
    <row r="230" spans="53:53" s="378" customFormat="1" x14ac:dyDescent="0.25">
      <c r="BA230" s="496"/>
    </row>
    <row r="231" spans="53:53" s="378" customFormat="1" x14ac:dyDescent="0.25">
      <c r="BA231" s="496"/>
    </row>
    <row r="232" spans="53:53" s="378" customFormat="1" x14ac:dyDescent="0.25">
      <c r="BA232" s="496"/>
    </row>
    <row r="233" spans="53:53" s="378" customFormat="1" x14ac:dyDescent="0.25">
      <c r="BA233" s="496"/>
    </row>
    <row r="234" spans="53:53" s="378" customFormat="1" x14ac:dyDescent="0.25">
      <c r="BA234" s="496"/>
    </row>
    <row r="235" spans="53:53" s="378" customFormat="1" x14ac:dyDescent="0.25">
      <c r="BA235" s="496"/>
    </row>
    <row r="236" spans="53:53" s="378" customFormat="1" x14ac:dyDescent="0.25">
      <c r="BA236" s="496"/>
    </row>
    <row r="237" spans="53:53" s="378" customFormat="1" x14ac:dyDescent="0.25">
      <c r="BA237" s="496"/>
    </row>
    <row r="238" spans="53:53" s="378" customFormat="1" x14ac:dyDescent="0.25">
      <c r="BA238" s="496"/>
    </row>
    <row r="239" spans="53:53" s="378" customFormat="1" x14ac:dyDescent="0.25">
      <c r="BA239" s="496"/>
    </row>
    <row r="240" spans="53:53" s="378" customFormat="1" x14ac:dyDescent="0.25">
      <c r="BA240" s="496"/>
    </row>
    <row r="241" spans="53:53" s="378" customFormat="1" x14ac:dyDescent="0.25">
      <c r="BA241" s="496"/>
    </row>
    <row r="242" spans="53:53" s="378" customFormat="1" x14ac:dyDescent="0.25">
      <c r="BA242" s="496"/>
    </row>
    <row r="243" spans="53:53" s="378" customFormat="1" x14ac:dyDescent="0.25">
      <c r="BA243" s="496"/>
    </row>
    <row r="244" spans="53:53" s="378" customFormat="1" x14ac:dyDescent="0.25">
      <c r="BA244" s="496"/>
    </row>
    <row r="245" spans="53:53" s="378" customFormat="1" x14ac:dyDescent="0.25">
      <c r="BA245" s="496"/>
    </row>
    <row r="246" spans="53:53" s="378" customFormat="1" x14ac:dyDescent="0.25">
      <c r="BA246" s="496"/>
    </row>
    <row r="247" spans="53:53" s="378" customFormat="1" x14ac:dyDescent="0.25">
      <c r="BA247" s="496"/>
    </row>
    <row r="248" spans="53:53" s="378" customFormat="1" x14ac:dyDescent="0.25">
      <c r="BA248" s="496"/>
    </row>
    <row r="249" spans="53:53" s="378" customFormat="1" x14ac:dyDescent="0.25">
      <c r="BA249" s="496"/>
    </row>
    <row r="250" spans="53:53" s="378" customFormat="1" x14ac:dyDescent="0.25">
      <c r="BA250" s="496"/>
    </row>
    <row r="251" spans="53:53" s="378" customFormat="1" x14ac:dyDescent="0.25">
      <c r="BA251" s="496"/>
    </row>
    <row r="252" spans="53:53" s="378" customFormat="1" x14ac:dyDescent="0.25">
      <c r="BA252" s="496"/>
    </row>
    <row r="253" spans="53:53" s="378" customFormat="1" x14ac:dyDescent="0.25">
      <c r="BA253" s="496"/>
    </row>
    <row r="254" spans="53:53" s="378" customFormat="1" x14ac:dyDescent="0.25">
      <c r="BA254" s="496"/>
    </row>
    <row r="255" spans="53:53" s="378" customFormat="1" x14ac:dyDescent="0.25">
      <c r="BA255" s="496"/>
    </row>
    <row r="256" spans="53:53" s="378" customFormat="1" x14ac:dyDescent="0.25">
      <c r="BA256" s="496"/>
    </row>
    <row r="257" spans="53:53" s="378" customFormat="1" x14ac:dyDescent="0.25">
      <c r="BA257" s="496"/>
    </row>
    <row r="258" spans="53:53" s="378" customFormat="1" x14ac:dyDescent="0.25">
      <c r="BA258" s="496"/>
    </row>
    <row r="259" spans="53:53" s="378" customFormat="1" x14ac:dyDescent="0.25">
      <c r="BA259" s="496"/>
    </row>
    <row r="260" spans="53:53" s="378" customFormat="1" x14ac:dyDescent="0.25">
      <c r="BA260" s="496"/>
    </row>
    <row r="261" spans="53:53" s="378" customFormat="1" x14ac:dyDescent="0.25">
      <c r="BA261" s="496"/>
    </row>
    <row r="262" spans="53:53" s="378" customFormat="1" x14ac:dyDescent="0.25">
      <c r="BA262" s="496"/>
    </row>
    <row r="263" spans="53:53" s="378" customFormat="1" x14ac:dyDescent="0.25">
      <c r="BA263" s="496"/>
    </row>
    <row r="264" spans="53:53" s="378" customFormat="1" x14ac:dyDescent="0.25">
      <c r="BA264" s="496"/>
    </row>
    <row r="265" spans="53:53" s="378" customFormat="1" x14ac:dyDescent="0.25">
      <c r="BA265" s="496"/>
    </row>
    <row r="266" spans="53:53" s="378" customFormat="1" x14ac:dyDescent="0.25">
      <c r="BA266" s="496"/>
    </row>
    <row r="267" spans="53:53" s="378" customFormat="1" x14ac:dyDescent="0.25">
      <c r="BA267" s="496"/>
    </row>
    <row r="268" spans="53:53" s="378" customFormat="1" x14ac:dyDescent="0.25">
      <c r="BA268" s="496"/>
    </row>
    <row r="269" spans="53:53" s="378" customFormat="1" x14ac:dyDescent="0.25">
      <c r="BA269" s="496"/>
    </row>
    <row r="270" spans="53:53" s="378" customFormat="1" x14ac:dyDescent="0.25">
      <c r="BA270" s="496"/>
    </row>
    <row r="271" spans="53:53" s="378" customFormat="1" x14ac:dyDescent="0.25">
      <c r="BA271" s="496"/>
    </row>
    <row r="272" spans="53:53" s="378" customFormat="1" x14ac:dyDescent="0.25">
      <c r="BA272" s="496"/>
    </row>
    <row r="273" spans="53:53" s="378" customFormat="1" x14ac:dyDescent="0.25">
      <c r="BA273" s="496"/>
    </row>
    <row r="274" spans="53:53" s="378" customFormat="1" x14ac:dyDescent="0.25">
      <c r="BA274" s="496"/>
    </row>
    <row r="275" spans="53:53" s="378" customFormat="1" x14ac:dyDescent="0.25">
      <c r="BA275" s="496"/>
    </row>
    <row r="276" spans="53:53" s="378" customFormat="1" x14ac:dyDescent="0.25">
      <c r="BA276" s="496"/>
    </row>
    <row r="277" spans="53:53" s="378" customFormat="1" x14ac:dyDescent="0.25">
      <c r="BA277" s="496"/>
    </row>
    <row r="278" spans="53:53" s="378" customFormat="1" x14ac:dyDescent="0.25">
      <c r="BA278" s="496"/>
    </row>
    <row r="279" spans="53:53" s="378" customFormat="1" x14ac:dyDescent="0.25">
      <c r="BA279" s="496"/>
    </row>
    <row r="280" spans="53:53" s="378" customFormat="1" x14ac:dyDescent="0.25">
      <c r="BA280" s="496"/>
    </row>
    <row r="281" spans="53:53" s="378" customFormat="1" x14ac:dyDescent="0.25">
      <c r="BA281" s="496"/>
    </row>
    <row r="282" spans="53:53" s="378" customFormat="1" x14ac:dyDescent="0.25">
      <c r="BA282" s="496"/>
    </row>
    <row r="283" spans="53:53" s="378" customFormat="1" x14ac:dyDescent="0.25">
      <c r="BA283" s="496"/>
    </row>
    <row r="284" spans="53:53" s="378" customFormat="1" x14ac:dyDescent="0.25">
      <c r="BA284" s="496"/>
    </row>
    <row r="285" spans="53:53" s="378" customFormat="1" x14ac:dyDescent="0.25">
      <c r="BA285" s="496"/>
    </row>
    <row r="286" spans="53:53" s="378" customFormat="1" x14ac:dyDescent="0.25">
      <c r="BA286" s="496"/>
    </row>
    <row r="287" spans="53:53" s="378" customFormat="1" x14ac:dyDescent="0.25">
      <c r="BA287" s="496"/>
    </row>
    <row r="288" spans="53:53" s="378" customFormat="1" x14ac:dyDescent="0.25">
      <c r="BA288" s="496"/>
    </row>
    <row r="289" spans="53:53" s="378" customFormat="1" x14ac:dyDescent="0.25">
      <c r="BA289" s="496"/>
    </row>
    <row r="290" spans="53:53" s="378" customFormat="1" x14ac:dyDescent="0.25">
      <c r="BA290" s="496"/>
    </row>
    <row r="291" spans="53:53" s="378" customFormat="1" x14ac:dyDescent="0.25">
      <c r="BA291" s="496"/>
    </row>
    <row r="292" spans="53:53" s="378" customFormat="1" x14ac:dyDescent="0.25">
      <c r="BA292" s="496"/>
    </row>
    <row r="293" spans="53:53" s="378" customFormat="1" x14ac:dyDescent="0.25">
      <c r="BA293" s="496"/>
    </row>
    <row r="294" spans="53:53" s="378" customFormat="1" x14ac:dyDescent="0.25">
      <c r="BA294" s="496"/>
    </row>
    <row r="295" spans="53:53" s="378" customFormat="1" x14ac:dyDescent="0.25">
      <c r="BA295" s="496"/>
    </row>
    <row r="296" spans="53:53" s="378" customFormat="1" x14ac:dyDescent="0.25">
      <c r="BA296" s="496"/>
    </row>
    <row r="297" spans="53:53" s="378" customFormat="1" x14ac:dyDescent="0.25">
      <c r="BA297" s="496"/>
    </row>
    <row r="298" spans="53:53" s="378" customFormat="1" x14ac:dyDescent="0.25">
      <c r="BA298" s="496"/>
    </row>
    <row r="299" spans="53:53" s="378" customFormat="1" x14ac:dyDescent="0.25">
      <c r="BA299" s="496"/>
    </row>
    <row r="300" spans="53:53" s="378" customFormat="1" x14ac:dyDescent="0.25">
      <c r="BA300" s="496"/>
    </row>
    <row r="301" spans="53:53" s="378" customFormat="1" x14ac:dyDescent="0.25">
      <c r="BA301" s="496"/>
    </row>
    <row r="302" spans="53:53" s="378" customFormat="1" x14ac:dyDescent="0.25">
      <c r="BA302" s="496"/>
    </row>
    <row r="303" spans="53:53" s="378" customFormat="1" x14ac:dyDescent="0.25">
      <c r="BA303" s="496"/>
    </row>
    <row r="304" spans="53:53" s="378" customFormat="1" x14ac:dyDescent="0.25">
      <c r="BA304" s="496"/>
    </row>
    <row r="305" spans="53:53" s="378" customFormat="1" x14ac:dyDescent="0.25">
      <c r="BA305" s="496"/>
    </row>
    <row r="306" spans="53:53" s="378" customFormat="1" x14ac:dyDescent="0.25">
      <c r="BA306" s="496"/>
    </row>
    <row r="307" spans="53:53" s="378" customFormat="1" x14ac:dyDescent="0.25">
      <c r="BA307" s="496"/>
    </row>
    <row r="308" spans="53:53" s="378" customFormat="1" x14ac:dyDescent="0.25">
      <c r="BA308" s="496"/>
    </row>
    <row r="309" spans="53:53" s="378" customFormat="1" x14ac:dyDescent="0.25">
      <c r="BA309" s="496"/>
    </row>
    <row r="310" spans="53:53" s="378" customFormat="1" x14ac:dyDescent="0.25">
      <c r="BA310" s="496"/>
    </row>
    <row r="311" spans="53:53" s="378" customFormat="1" x14ac:dyDescent="0.25">
      <c r="BA311" s="496"/>
    </row>
    <row r="312" spans="53:53" s="378" customFormat="1" x14ac:dyDescent="0.25">
      <c r="BA312" s="496"/>
    </row>
    <row r="313" spans="53:53" s="378" customFormat="1" x14ac:dyDescent="0.25">
      <c r="BA313" s="496"/>
    </row>
    <row r="314" spans="53:53" s="378" customFormat="1" x14ac:dyDescent="0.25">
      <c r="BA314" s="496"/>
    </row>
    <row r="315" spans="53:53" s="378" customFormat="1" x14ac:dyDescent="0.25">
      <c r="BA315" s="496"/>
    </row>
    <row r="316" spans="53:53" s="378" customFormat="1" x14ac:dyDescent="0.25">
      <c r="BA316" s="496"/>
    </row>
    <row r="317" spans="53:53" s="378" customFormat="1" x14ac:dyDescent="0.25">
      <c r="BA317" s="496"/>
    </row>
    <row r="318" spans="53:53" s="378" customFormat="1" x14ac:dyDescent="0.25">
      <c r="BA318" s="496"/>
    </row>
    <row r="319" spans="53:53" s="378" customFormat="1" x14ac:dyDescent="0.25">
      <c r="BA319" s="496"/>
    </row>
    <row r="320" spans="53:53" s="378" customFormat="1" x14ac:dyDescent="0.25">
      <c r="BA320" s="496"/>
    </row>
    <row r="321" spans="53:53" s="378" customFormat="1" x14ac:dyDescent="0.25">
      <c r="BA321" s="496"/>
    </row>
    <row r="322" spans="53:53" s="378" customFormat="1" x14ac:dyDescent="0.25">
      <c r="BA322" s="496"/>
    </row>
    <row r="323" spans="53:53" s="378" customFormat="1" x14ac:dyDescent="0.25">
      <c r="BA323" s="496"/>
    </row>
    <row r="324" spans="53:53" s="378" customFormat="1" x14ac:dyDescent="0.25">
      <c r="BA324" s="496"/>
    </row>
    <row r="325" spans="53:53" s="378" customFormat="1" x14ac:dyDescent="0.25">
      <c r="BA325" s="496"/>
    </row>
    <row r="326" spans="53:53" s="378" customFormat="1" x14ac:dyDescent="0.25">
      <c r="BA326" s="496"/>
    </row>
    <row r="327" spans="53:53" s="378" customFormat="1" x14ac:dyDescent="0.25">
      <c r="BA327" s="496"/>
    </row>
    <row r="328" spans="53:53" s="378" customFormat="1" x14ac:dyDescent="0.25">
      <c r="BA328" s="496"/>
    </row>
    <row r="329" spans="53:53" s="378" customFormat="1" x14ac:dyDescent="0.25">
      <c r="BA329" s="496"/>
    </row>
    <row r="330" spans="53:53" s="378" customFormat="1" x14ac:dyDescent="0.25">
      <c r="BA330" s="496"/>
    </row>
    <row r="331" spans="53:53" s="378" customFormat="1" x14ac:dyDescent="0.25">
      <c r="BA331" s="496"/>
    </row>
    <row r="332" spans="53:53" s="378" customFormat="1" x14ac:dyDescent="0.25">
      <c r="BA332" s="496"/>
    </row>
    <row r="333" spans="53:53" s="378" customFormat="1" x14ac:dyDescent="0.25">
      <c r="BA333" s="496"/>
    </row>
    <row r="334" spans="53:53" s="378" customFormat="1" x14ac:dyDescent="0.25">
      <c r="BA334" s="496"/>
    </row>
    <row r="335" spans="53:53" s="378" customFormat="1" x14ac:dyDescent="0.25">
      <c r="BA335" s="496"/>
    </row>
    <row r="336" spans="53:53" s="378" customFormat="1" x14ac:dyDescent="0.25">
      <c r="BA336" s="496"/>
    </row>
    <row r="337" spans="53:53" s="378" customFormat="1" x14ac:dyDescent="0.25">
      <c r="BA337" s="496"/>
    </row>
    <row r="338" spans="53:53" s="378" customFormat="1" x14ac:dyDescent="0.25">
      <c r="BA338" s="496"/>
    </row>
    <row r="339" spans="53:53" s="378" customFormat="1" x14ac:dyDescent="0.25">
      <c r="BA339" s="496"/>
    </row>
    <row r="340" spans="53:53" s="378" customFormat="1" x14ac:dyDescent="0.25">
      <c r="BA340" s="496"/>
    </row>
    <row r="341" spans="53:53" s="378" customFormat="1" x14ac:dyDescent="0.25">
      <c r="BA341" s="496"/>
    </row>
    <row r="342" spans="53:53" s="378" customFormat="1" x14ac:dyDescent="0.25">
      <c r="BA342" s="496"/>
    </row>
    <row r="343" spans="53:53" s="378" customFormat="1" x14ac:dyDescent="0.25">
      <c r="BA343" s="496"/>
    </row>
    <row r="344" spans="53:53" s="378" customFormat="1" x14ac:dyDescent="0.25">
      <c r="BA344" s="496"/>
    </row>
    <row r="345" spans="53:53" s="378" customFormat="1" x14ac:dyDescent="0.25">
      <c r="BA345" s="496"/>
    </row>
    <row r="346" spans="53:53" s="378" customFormat="1" x14ac:dyDescent="0.25">
      <c r="BA346" s="496"/>
    </row>
    <row r="347" spans="53:53" s="378" customFormat="1" x14ac:dyDescent="0.25">
      <c r="BA347" s="496"/>
    </row>
    <row r="348" spans="53:53" s="378" customFormat="1" x14ac:dyDescent="0.25">
      <c r="BA348" s="496"/>
    </row>
    <row r="349" spans="53:53" s="378" customFormat="1" x14ac:dyDescent="0.25">
      <c r="BA349" s="496"/>
    </row>
    <row r="350" spans="53:53" s="378" customFormat="1" x14ac:dyDescent="0.25">
      <c r="BA350" s="496"/>
    </row>
    <row r="351" spans="53:53" s="378" customFormat="1" x14ac:dyDescent="0.25">
      <c r="BA351" s="496"/>
    </row>
    <row r="352" spans="53:53" s="378" customFormat="1" x14ac:dyDescent="0.25">
      <c r="BA352" s="496"/>
    </row>
    <row r="353" spans="53:53" s="378" customFormat="1" x14ac:dyDescent="0.25">
      <c r="BA353" s="496"/>
    </row>
    <row r="354" spans="53:53" s="378" customFormat="1" x14ac:dyDescent="0.25">
      <c r="BA354" s="496"/>
    </row>
    <row r="355" spans="53:53" s="378" customFormat="1" x14ac:dyDescent="0.25">
      <c r="BA355" s="496"/>
    </row>
    <row r="356" spans="53:53" s="378" customFormat="1" x14ac:dyDescent="0.25">
      <c r="BA356" s="496"/>
    </row>
    <row r="357" spans="53:53" s="378" customFormat="1" x14ac:dyDescent="0.25">
      <c r="BA357" s="496"/>
    </row>
    <row r="358" spans="53:53" s="378" customFormat="1" x14ac:dyDescent="0.25">
      <c r="BA358" s="496"/>
    </row>
    <row r="359" spans="53:53" s="378" customFormat="1" x14ac:dyDescent="0.25">
      <c r="BA359" s="496"/>
    </row>
    <row r="360" spans="53:53" s="378" customFormat="1" x14ac:dyDescent="0.25">
      <c r="BA360" s="496"/>
    </row>
    <row r="361" spans="53:53" s="378" customFormat="1" x14ac:dyDescent="0.25">
      <c r="BA361" s="496"/>
    </row>
    <row r="362" spans="53:53" s="378" customFormat="1" x14ac:dyDescent="0.25">
      <c r="BA362" s="496"/>
    </row>
    <row r="363" spans="53:53" s="378" customFormat="1" x14ac:dyDescent="0.25">
      <c r="BA363" s="496"/>
    </row>
    <row r="364" spans="53:53" s="378" customFormat="1" x14ac:dyDescent="0.25">
      <c r="BA364" s="496"/>
    </row>
    <row r="365" spans="53:53" s="378" customFormat="1" x14ac:dyDescent="0.25">
      <c r="BA365" s="496"/>
    </row>
    <row r="366" spans="53:53" s="378" customFormat="1" x14ac:dyDescent="0.25">
      <c r="BA366" s="496"/>
    </row>
    <row r="367" spans="53:53" s="378" customFormat="1" x14ac:dyDescent="0.25">
      <c r="BA367" s="496"/>
    </row>
    <row r="368" spans="53:53" s="378" customFormat="1" x14ac:dyDescent="0.25">
      <c r="BA368" s="496"/>
    </row>
    <row r="369" spans="53:53" s="378" customFormat="1" x14ac:dyDescent="0.25">
      <c r="BA369" s="496"/>
    </row>
    <row r="370" spans="53:53" s="378" customFormat="1" x14ac:dyDescent="0.25">
      <c r="BA370" s="496"/>
    </row>
    <row r="371" spans="53:53" s="378" customFormat="1" x14ac:dyDescent="0.25">
      <c r="BA371" s="496"/>
    </row>
    <row r="372" spans="53:53" s="378" customFormat="1" x14ac:dyDescent="0.25">
      <c r="BA372" s="496"/>
    </row>
    <row r="373" spans="53:53" s="378" customFormat="1" x14ac:dyDescent="0.25">
      <c r="BA373" s="496"/>
    </row>
    <row r="374" spans="53:53" s="378" customFormat="1" x14ac:dyDescent="0.25">
      <c r="BA374" s="496"/>
    </row>
    <row r="375" spans="53:53" s="378" customFormat="1" x14ac:dyDescent="0.25">
      <c r="BA375" s="496"/>
    </row>
    <row r="376" spans="53:53" s="378" customFormat="1" x14ac:dyDescent="0.25">
      <c r="BA376" s="496"/>
    </row>
    <row r="377" spans="53:53" s="378" customFormat="1" x14ac:dyDescent="0.25">
      <c r="BA377" s="496"/>
    </row>
    <row r="378" spans="53:53" s="378" customFormat="1" x14ac:dyDescent="0.25">
      <c r="BA378" s="496"/>
    </row>
    <row r="379" spans="53:53" s="378" customFormat="1" x14ac:dyDescent="0.25">
      <c r="BA379" s="496"/>
    </row>
    <row r="380" spans="53:53" s="378" customFormat="1" x14ac:dyDescent="0.25">
      <c r="BA380" s="496"/>
    </row>
    <row r="381" spans="53:53" s="378" customFormat="1" x14ac:dyDescent="0.25">
      <c r="BA381" s="496"/>
    </row>
    <row r="382" spans="53:53" s="378" customFormat="1" x14ac:dyDescent="0.25">
      <c r="BA382" s="496"/>
    </row>
    <row r="383" spans="53:53" s="378" customFormat="1" x14ac:dyDescent="0.25">
      <c r="BA383" s="496"/>
    </row>
    <row r="384" spans="53:53" s="378" customFormat="1" x14ac:dyDescent="0.25">
      <c r="BA384" s="496"/>
    </row>
    <row r="385" spans="53:53" s="378" customFormat="1" x14ac:dyDescent="0.25">
      <c r="BA385" s="496"/>
    </row>
    <row r="386" spans="53:53" s="378" customFormat="1" x14ac:dyDescent="0.25">
      <c r="BA386" s="496"/>
    </row>
    <row r="387" spans="53:53" s="378" customFormat="1" x14ac:dyDescent="0.25">
      <c r="BA387" s="496"/>
    </row>
    <row r="388" spans="53:53" s="378" customFormat="1" x14ac:dyDescent="0.25">
      <c r="BA388" s="496"/>
    </row>
    <row r="389" spans="53:53" s="378" customFormat="1" x14ac:dyDescent="0.25">
      <c r="BA389" s="496"/>
    </row>
    <row r="390" spans="53:53" s="378" customFormat="1" x14ac:dyDescent="0.25">
      <c r="BA390" s="496"/>
    </row>
    <row r="391" spans="53:53" s="378" customFormat="1" x14ac:dyDescent="0.25">
      <c r="BA391" s="496"/>
    </row>
    <row r="392" spans="53:53" s="378" customFormat="1" x14ac:dyDescent="0.25">
      <c r="BA392" s="496"/>
    </row>
    <row r="393" spans="53:53" s="378" customFormat="1" x14ac:dyDescent="0.25">
      <c r="BA393" s="496"/>
    </row>
    <row r="394" spans="53:53" s="378" customFormat="1" x14ac:dyDescent="0.25">
      <c r="BA394" s="496"/>
    </row>
    <row r="395" spans="53:53" s="378" customFormat="1" x14ac:dyDescent="0.25">
      <c r="BA395" s="496"/>
    </row>
    <row r="396" spans="53:53" s="378" customFormat="1" x14ac:dyDescent="0.25">
      <c r="BA396" s="496"/>
    </row>
    <row r="397" spans="53:53" s="378" customFormat="1" x14ac:dyDescent="0.25">
      <c r="BA397" s="496"/>
    </row>
    <row r="398" spans="53:53" s="378" customFormat="1" x14ac:dyDescent="0.25">
      <c r="BA398" s="496"/>
    </row>
    <row r="399" spans="53:53" s="378" customFormat="1" x14ac:dyDescent="0.25">
      <c r="BA399" s="496"/>
    </row>
    <row r="400" spans="53:53" s="378" customFormat="1" x14ac:dyDescent="0.25">
      <c r="BA400" s="496"/>
    </row>
    <row r="401" spans="53:53" s="378" customFormat="1" x14ac:dyDescent="0.25">
      <c r="BA401" s="496"/>
    </row>
    <row r="402" spans="53:53" s="378" customFormat="1" x14ac:dyDescent="0.25">
      <c r="BA402" s="496"/>
    </row>
    <row r="403" spans="53:53" s="378" customFormat="1" x14ac:dyDescent="0.25">
      <c r="BA403" s="496"/>
    </row>
    <row r="404" spans="53:53" s="378" customFormat="1" x14ac:dyDescent="0.25">
      <c r="BA404" s="496"/>
    </row>
    <row r="405" spans="53:53" s="378" customFormat="1" x14ac:dyDescent="0.25">
      <c r="BA405" s="496"/>
    </row>
    <row r="406" spans="53:53" s="378" customFormat="1" x14ac:dyDescent="0.25">
      <c r="BA406" s="496"/>
    </row>
    <row r="407" spans="53:53" s="378" customFormat="1" x14ac:dyDescent="0.25">
      <c r="BA407" s="496"/>
    </row>
    <row r="408" spans="53:53" s="378" customFormat="1" x14ac:dyDescent="0.25">
      <c r="BA408" s="496"/>
    </row>
    <row r="409" spans="53:53" s="378" customFormat="1" x14ac:dyDescent="0.25">
      <c r="BA409" s="496"/>
    </row>
    <row r="410" spans="53:53" s="378" customFormat="1" x14ac:dyDescent="0.25">
      <c r="BA410" s="496"/>
    </row>
    <row r="411" spans="53:53" s="378" customFormat="1" x14ac:dyDescent="0.25">
      <c r="BA411" s="496"/>
    </row>
    <row r="412" spans="53:53" s="378" customFormat="1" x14ac:dyDescent="0.25">
      <c r="BA412" s="496"/>
    </row>
    <row r="413" spans="53:53" s="378" customFormat="1" x14ac:dyDescent="0.25">
      <c r="BA413" s="496"/>
    </row>
    <row r="414" spans="53:53" s="378" customFormat="1" x14ac:dyDescent="0.25">
      <c r="BA414" s="496"/>
    </row>
    <row r="415" spans="53:53" s="378" customFormat="1" x14ac:dyDescent="0.25">
      <c r="BA415" s="496"/>
    </row>
    <row r="416" spans="53:53" s="378" customFormat="1" x14ac:dyDescent="0.25">
      <c r="BA416" s="496"/>
    </row>
    <row r="417" spans="53:53" s="378" customFormat="1" x14ac:dyDescent="0.25">
      <c r="BA417" s="496"/>
    </row>
    <row r="418" spans="53:53" s="378" customFormat="1" x14ac:dyDescent="0.25">
      <c r="BA418" s="496"/>
    </row>
    <row r="419" spans="53:53" s="378" customFormat="1" x14ac:dyDescent="0.25">
      <c r="BA419" s="496"/>
    </row>
    <row r="420" spans="53:53" s="378" customFormat="1" x14ac:dyDescent="0.25">
      <c r="BA420" s="496"/>
    </row>
    <row r="421" spans="53:53" s="378" customFormat="1" x14ac:dyDescent="0.25">
      <c r="BA421" s="496"/>
    </row>
    <row r="422" spans="53:53" s="378" customFormat="1" x14ac:dyDescent="0.25">
      <c r="BA422" s="496"/>
    </row>
    <row r="423" spans="53:53" s="378" customFormat="1" x14ac:dyDescent="0.25">
      <c r="BA423" s="496"/>
    </row>
    <row r="424" spans="53:53" s="378" customFormat="1" x14ac:dyDescent="0.25">
      <c r="BA424" s="496"/>
    </row>
    <row r="425" spans="53:53" s="378" customFormat="1" x14ac:dyDescent="0.25">
      <c r="BA425" s="496"/>
    </row>
    <row r="426" spans="53:53" s="378" customFormat="1" x14ac:dyDescent="0.25">
      <c r="BA426" s="496"/>
    </row>
    <row r="427" spans="53:53" s="378" customFormat="1" x14ac:dyDescent="0.25">
      <c r="BA427" s="496"/>
    </row>
    <row r="428" spans="53:53" s="378" customFormat="1" x14ac:dyDescent="0.25">
      <c r="BA428" s="496"/>
    </row>
    <row r="429" spans="53:53" s="378" customFormat="1" x14ac:dyDescent="0.25">
      <c r="BA429" s="496"/>
    </row>
    <row r="430" spans="53:53" s="378" customFormat="1" x14ac:dyDescent="0.25">
      <c r="BA430" s="496"/>
    </row>
    <row r="431" spans="53:53" s="378" customFormat="1" x14ac:dyDescent="0.25">
      <c r="BA431" s="496"/>
    </row>
    <row r="432" spans="53:53" s="378" customFormat="1" x14ac:dyDescent="0.25">
      <c r="BA432" s="496"/>
    </row>
    <row r="433" spans="53:53" s="378" customFormat="1" x14ac:dyDescent="0.25">
      <c r="BA433" s="496"/>
    </row>
    <row r="434" spans="53:53" s="378" customFormat="1" x14ac:dyDescent="0.25">
      <c r="BA434" s="496"/>
    </row>
    <row r="435" spans="53:53" s="378" customFormat="1" x14ac:dyDescent="0.25">
      <c r="BA435" s="496"/>
    </row>
    <row r="436" spans="53:53" s="378" customFormat="1" x14ac:dyDescent="0.25">
      <c r="BA436" s="496"/>
    </row>
    <row r="437" spans="53:53" s="378" customFormat="1" x14ac:dyDescent="0.25">
      <c r="BA437" s="496"/>
    </row>
    <row r="438" spans="53:53" s="378" customFormat="1" x14ac:dyDescent="0.25">
      <c r="BA438" s="496"/>
    </row>
    <row r="439" spans="53:53" s="378" customFormat="1" x14ac:dyDescent="0.25">
      <c r="BA439" s="496"/>
    </row>
    <row r="440" spans="53:53" s="378" customFormat="1" x14ac:dyDescent="0.25">
      <c r="BA440" s="496"/>
    </row>
    <row r="441" spans="53:53" s="378" customFormat="1" x14ac:dyDescent="0.25">
      <c r="BA441" s="496"/>
    </row>
    <row r="442" spans="53:53" s="378" customFormat="1" x14ac:dyDescent="0.25">
      <c r="BA442" s="496"/>
    </row>
    <row r="443" spans="53:53" s="378" customFormat="1" x14ac:dyDescent="0.25">
      <c r="BA443" s="496"/>
    </row>
    <row r="444" spans="53:53" s="378" customFormat="1" x14ac:dyDescent="0.25">
      <c r="BA444" s="496"/>
    </row>
    <row r="445" spans="53:53" s="378" customFormat="1" x14ac:dyDescent="0.25">
      <c r="BA445" s="496"/>
    </row>
    <row r="446" spans="53:53" s="378" customFormat="1" x14ac:dyDescent="0.25">
      <c r="BA446" s="496"/>
    </row>
    <row r="447" spans="53:53" s="378" customFormat="1" x14ac:dyDescent="0.25">
      <c r="BA447" s="496"/>
    </row>
    <row r="448" spans="53:53" s="378" customFormat="1" x14ac:dyDescent="0.25">
      <c r="BA448" s="496"/>
    </row>
    <row r="449" spans="53:53" s="378" customFormat="1" x14ac:dyDescent="0.25">
      <c r="BA449" s="496"/>
    </row>
    <row r="450" spans="53:53" s="378" customFormat="1" x14ac:dyDescent="0.25">
      <c r="BA450" s="496"/>
    </row>
    <row r="451" spans="53:53" s="378" customFormat="1" x14ac:dyDescent="0.25">
      <c r="BA451" s="496"/>
    </row>
    <row r="452" spans="53:53" s="378" customFormat="1" x14ac:dyDescent="0.25">
      <c r="BA452" s="496"/>
    </row>
    <row r="453" spans="53:53" s="378" customFormat="1" x14ac:dyDescent="0.25">
      <c r="BA453" s="496"/>
    </row>
    <row r="454" spans="53:53" s="378" customFormat="1" x14ac:dyDescent="0.25">
      <c r="BA454" s="496"/>
    </row>
    <row r="455" spans="53:53" s="378" customFormat="1" x14ac:dyDescent="0.25">
      <c r="BA455" s="496"/>
    </row>
    <row r="456" spans="53:53" s="378" customFormat="1" x14ac:dyDescent="0.25">
      <c r="BA456" s="496"/>
    </row>
    <row r="457" spans="53:53" s="378" customFormat="1" x14ac:dyDescent="0.25">
      <c r="BA457" s="496"/>
    </row>
    <row r="458" spans="53:53" s="378" customFormat="1" x14ac:dyDescent="0.25">
      <c r="BA458" s="496"/>
    </row>
    <row r="459" spans="53:53" s="378" customFormat="1" x14ac:dyDescent="0.25">
      <c r="BA459" s="496"/>
    </row>
    <row r="460" spans="53:53" s="378" customFormat="1" x14ac:dyDescent="0.25">
      <c r="BA460" s="496"/>
    </row>
    <row r="461" spans="53:53" s="378" customFormat="1" x14ac:dyDescent="0.25">
      <c r="BA461" s="496"/>
    </row>
    <row r="462" spans="53:53" s="378" customFormat="1" x14ac:dyDescent="0.25">
      <c r="BA462" s="496"/>
    </row>
    <row r="463" spans="53:53" s="378" customFormat="1" x14ac:dyDescent="0.25">
      <c r="BA463" s="496"/>
    </row>
    <row r="464" spans="53:53" s="378" customFormat="1" x14ac:dyDescent="0.25">
      <c r="BA464" s="496"/>
    </row>
    <row r="465" spans="53:53" s="378" customFormat="1" x14ac:dyDescent="0.25">
      <c r="BA465" s="496"/>
    </row>
    <row r="466" spans="53:53" s="378" customFormat="1" x14ac:dyDescent="0.25">
      <c r="BA466" s="496"/>
    </row>
    <row r="467" spans="53:53" s="378" customFormat="1" x14ac:dyDescent="0.25">
      <c r="BA467" s="496"/>
    </row>
    <row r="468" spans="53:53" s="378" customFormat="1" x14ac:dyDescent="0.25">
      <c r="BA468" s="496"/>
    </row>
    <row r="469" spans="53:53" s="378" customFormat="1" x14ac:dyDescent="0.25">
      <c r="BA469" s="496"/>
    </row>
    <row r="470" spans="53:53" s="378" customFormat="1" x14ac:dyDescent="0.25">
      <c r="BA470" s="496"/>
    </row>
    <row r="471" spans="53:53" s="378" customFormat="1" x14ac:dyDescent="0.25">
      <c r="BA471" s="496"/>
    </row>
    <row r="472" spans="53:53" s="378" customFormat="1" x14ac:dyDescent="0.25">
      <c r="BA472" s="496"/>
    </row>
    <row r="473" spans="53:53" s="378" customFormat="1" x14ac:dyDescent="0.25">
      <c r="BA473" s="496"/>
    </row>
    <row r="474" spans="53:53" s="378" customFormat="1" x14ac:dyDescent="0.25">
      <c r="BA474" s="496"/>
    </row>
    <row r="475" spans="53:53" s="378" customFormat="1" x14ac:dyDescent="0.25">
      <c r="BA475" s="496"/>
    </row>
    <row r="476" spans="53:53" s="378" customFormat="1" x14ac:dyDescent="0.25">
      <c r="BA476" s="496"/>
    </row>
    <row r="477" spans="53:53" s="378" customFormat="1" x14ac:dyDescent="0.25">
      <c r="BA477" s="496"/>
    </row>
    <row r="478" spans="53:53" s="378" customFormat="1" x14ac:dyDescent="0.25">
      <c r="BA478" s="496"/>
    </row>
    <row r="479" spans="53:53" s="378" customFormat="1" x14ac:dyDescent="0.25">
      <c r="BA479" s="496"/>
    </row>
    <row r="480" spans="53:53" s="378" customFormat="1" x14ac:dyDescent="0.25">
      <c r="BA480" s="496"/>
    </row>
    <row r="481" spans="53:53" s="378" customFormat="1" x14ac:dyDescent="0.25">
      <c r="BA481" s="496"/>
    </row>
    <row r="482" spans="53:53" s="378" customFormat="1" x14ac:dyDescent="0.25">
      <c r="BA482" s="496"/>
    </row>
    <row r="483" spans="53:53" s="378" customFormat="1" x14ac:dyDescent="0.25">
      <c r="BA483" s="496"/>
    </row>
    <row r="484" spans="53:53" s="378" customFormat="1" x14ac:dyDescent="0.25">
      <c r="BA484" s="496"/>
    </row>
    <row r="485" spans="53:53" s="378" customFormat="1" x14ac:dyDescent="0.25">
      <c r="BA485" s="496"/>
    </row>
    <row r="486" spans="53:53" s="378" customFormat="1" x14ac:dyDescent="0.25">
      <c r="BA486" s="496"/>
    </row>
    <row r="487" spans="53:53" s="378" customFormat="1" x14ac:dyDescent="0.25">
      <c r="BA487" s="496"/>
    </row>
    <row r="488" spans="53:53" s="378" customFormat="1" x14ac:dyDescent="0.25">
      <c r="BA488" s="496"/>
    </row>
    <row r="489" spans="53:53" s="378" customFormat="1" x14ac:dyDescent="0.25">
      <c r="BA489" s="496"/>
    </row>
    <row r="490" spans="53:53" s="378" customFormat="1" x14ac:dyDescent="0.25">
      <c r="BA490" s="496"/>
    </row>
    <row r="491" spans="53:53" s="378" customFormat="1" x14ac:dyDescent="0.25">
      <c r="BA491" s="496"/>
    </row>
    <row r="492" spans="53:53" s="378" customFormat="1" x14ac:dyDescent="0.25">
      <c r="BA492" s="496"/>
    </row>
    <row r="493" spans="53:53" s="378" customFormat="1" x14ac:dyDescent="0.25">
      <c r="BA493" s="496"/>
    </row>
    <row r="494" spans="53:53" s="378" customFormat="1" x14ac:dyDescent="0.25">
      <c r="BA494" s="496"/>
    </row>
    <row r="495" spans="53:53" s="378" customFormat="1" x14ac:dyDescent="0.25">
      <c r="BA495" s="496"/>
    </row>
    <row r="496" spans="53:53" s="378" customFormat="1" x14ac:dyDescent="0.25">
      <c r="BA496" s="496"/>
    </row>
    <row r="497" spans="53:53" s="378" customFormat="1" x14ac:dyDescent="0.25">
      <c r="BA497" s="496"/>
    </row>
    <row r="498" spans="53:53" s="378" customFormat="1" x14ac:dyDescent="0.25">
      <c r="BA498" s="496"/>
    </row>
    <row r="499" spans="53:53" s="378" customFormat="1" x14ac:dyDescent="0.25">
      <c r="BA499" s="496"/>
    </row>
    <row r="500" spans="53:53" s="378" customFormat="1" x14ac:dyDescent="0.25">
      <c r="BA500" s="496"/>
    </row>
    <row r="501" spans="53:53" s="378" customFormat="1" x14ac:dyDescent="0.25">
      <c r="BA501" s="496"/>
    </row>
    <row r="502" spans="53:53" s="378" customFormat="1" x14ac:dyDescent="0.25">
      <c r="BA502" s="496"/>
    </row>
    <row r="503" spans="53:53" s="378" customFormat="1" x14ac:dyDescent="0.25">
      <c r="BA503" s="496"/>
    </row>
    <row r="504" spans="53:53" s="378" customFormat="1" x14ac:dyDescent="0.25">
      <c r="BA504" s="496"/>
    </row>
    <row r="505" spans="53:53" s="378" customFormat="1" x14ac:dyDescent="0.25">
      <c r="BA505" s="496"/>
    </row>
    <row r="506" spans="53:53" s="378" customFormat="1" x14ac:dyDescent="0.25">
      <c r="BA506" s="496"/>
    </row>
    <row r="507" spans="53:53" s="378" customFormat="1" x14ac:dyDescent="0.25">
      <c r="BA507" s="496"/>
    </row>
    <row r="508" spans="53:53" s="378" customFormat="1" x14ac:dyDescent="0.25">
      <c r="BA508" s="496"/>
    </row>
    <row r="509" spans="53:53" s="378" customFormat="1" x14ac:dyDescent="0.25">
      <c r="BA509" s="496"/>
    </row>
    <row r="510" spans="53:53" s="378" customFormat="1" x14ac:dyDescent="0.25">
      <c r="BA510" s="496"/>
    </row>
    <row r="511" spans="53:53" s="378" customFormat="1" x14ac:dyDescent="0.25">
      <c r="BA511" s="496"/>
    </row>
    <row r="512" spans="53:53" s="378" customFormat="1" x14ac:dyDescent="0.25">
      <c r="BA512" s="496"/>
    </row>
    <row r="513" spans="53:53" s="378" customFormat="1" x14ac:dyDescent="0.25">
      <c r="BA513" s="496"/>
    </row>
    <row r="514" spans="53:53" s="378" customFormat="1" x14ac:dyDescent="0.25">
      <c r="BA514" s="496"/>
    </row>
    <row r="515" spans="53:53" s="378" customFormat="1" x14ac:dyDescent="0.25">
      <c r="BA515" s="496"/>
    </row>
    <row r="516" spans="53:53" s="378" customFormat="1" x14ac:dyDescent="0.25">
      <c r="BA516" s="496"/>
    </row>
    <row r="517" spans="53:53" s="378" customFormat="1" x14ac:dyDescent="0.25">
      <c r="BA517" s="496"/>
    </row>
    <row r="518" spans="53:53" s="378" customFormat="1" x14ac:dyDescent="0.25">
      <c r="BA518" s="496"/>
    </row>
    <row r="519" spans="53:53" s="378" customFormat="1" x14ac:dyDescent="0.25">
      <c r="BA519" s="496"/>
    </row>
    <row r="520" spans="53:53" s="378" customFormat="1" x14ac:dyDescent="0.25">
      <c r="BA520" s="496"/>
    </row>
    <row r="521" spans="53:53" s="378" customFormat="1" x14ac:dyDescent="0.25">
      <c r="BA521" s="496"/>
    </row>
    <row r="522" spans="53:53" s="378" customFormat="1" x14ac:dyDescent="0.25">
      <c r="BA522" s="496"/>
    </row>
    <row r="523" spans="53:53" s="378" customFormat="1" x14ac:dyDescent="0.25">
      <c r="BA523" s="496"/>
    </row>
    <row r="524" spans="53:53" s="378" customFormat="1" x14ac:dyDescent="0.25">
      <c r="BA524" s="496"/>
    </row>
    <row r="525" spans="53:53" s="378" customFormat="1" x14ac:dyDescent="0.25">
      <c r="BA525" s="496"/>
    </row>
    <row r="526" spans="53:53" s="378" customFormat="1" x14ac:dyDescent="0.25">
      <c r="BA526" s="496"/>
    </row>
    <row r="527" spans="53:53" s="378" customFormat="1" x14ac:dyDescent="0.25">
      <c r="BA527" s="496"/>
    </row>
    <row r="528" spans="53:53" s="378" customFormat="1" x14ac:dyDescent="0.25">
      <c r="BA528" s="496"/>
    </row>
    <row r="529" spans="53:53" s="378" customFormat="1" x14ac:dyDescent="0.25">
      <c r="BA529" s="496"/>
    </row>
    <row r="530" spans="53:53" s="378" customFormat="1" x14ac:dyDescent="0.25">
      <c r="BA530" s="496"/>
    </row>
    <row r="531" spans="53:53" s="378" customFormat="1" x14ac:dyDescent="0.25">
      <c r="BA531" s="496"/>
    </row>
    <row r="532" spans="53:53" s="378" customFormat="1" x14ac:dyDescent="0.25">
      <c r="BA532" s="496"/>
    </row>
    <row r="533" spans="53:53" s="378" customFormat="1" x14ac:dyDescent="0.25">
      <c r="BA533" s="496"/>
    </row>
    <row r="534" spans="53:53" s="378" customFormat="1" x14ac:dyDescent="0.25">
      <c r="BA534" s="496"/>
    </row>
    <row r="535" spans="53:53" s="378" customFormat="1" x14ac:dyDescent="0.25">
      <c r="BA535" s="496"/>
    </row>
    <row r="536" spans="53:53" s="378" customFormat="1" x14ac:dyDescent="0.25">
      <c r="BA536" s="496"/>
    </row>
    <row r="537" spans="53:53" s="378" customFormat="1" x14ac:dyDescent="0.25">
      <c r="BA537" s="496"/>
    </row>
    <row r="538" spans="53:53" s="378" customFormat="1" x14ac:dyDescent="0.25">
      <c r="BA538" s="496"/>
    </row>
    <row r="539" spans="53:53" s="378" customFormat="1" x14ac:dyDescent="0.25">
      <c r="BA539" s="496"/>
    </row>
    <row r="540" spans="53:53" s="378" customFormat="1" x14ac:dyDescent="0.25">
      <c r="BA540" s="496"/>
    </row>
    <row r="541" spans="53:53" s="378" customFormat="1" x14ac:dyDescent="0.25">
      <c r="BA541" s="496"/>
    </row>
    <row r="542" spans="53:53" s="378" customFormat="1" x14ac:dyDescent="0.25">
      <c r="BA542" s="496"/>
    </row>
    <row r="543" spans="53:53" s="378" customFormat="1" x14ac:dyDescent="0.25">
      <c r="BA543" s="496"/>
    </row>
    <row r="544" spans="53:53" s="378" customFormat="1" x14ac:dyDescent="0.25">
      <c r="BA544" s="496"/>
    </row>
    <row r="545" spans="53:53" s="378" customFormat="1" x14ac:dyDescent="0.25">
      <c r="BA545" s="496"/>
    </row>
    <row r="546" spans="53:53" s="378" customFormat="1" x14ac:dyDescent="0.25">
      <c r="BA546" s="496"/>
    </row>
    <row r="547" spans="53:53" s="378" customFormat="1" x14ac:dyDescent="0.25">
      <c r="BA547" s="496"/>
    </row>
    <row r="548" spans="53:53" s="378" customFormat="1" x14ac:dyDescent="0.25">
      <c r="BA548" s="496"/>
    </row>
    <row r="549" spans="53:53" s="378" customFormat="1" x14ac:dyDescent="0.25">
      <c r="BA549" s="496"/>
    </row>
    <row r="550" spans="53:53" s="378" customFormat="1" x14ac:dyDescent="0.25">
      <c r="BA550" s="496"/>
    </row>
    <row r="551" spans="53:53" s="378" customFormat="1" x14ac:dyDescent="0.25">
      <c r="BA551" s="496"/>
    </row>
    <row r="552" spans="53:53" s="378" customFormat="1" x14ac:dyDescent="0.25">
      <c r="BA552" s="496"/>
    </row>
    <row r="553" spans="53:53" s="378" customFormat="1" x14ac:dyDescent="0.25">
      <c r="BA553" s="496"/>
    </row>
    <row r="554" spans="53:53" s="378" customFormat="1" x14ac:dyDescent="0.25">
      <c r="BA554" s="496"/>
    </row>
    <row r="555" spans="53:53" s="378" customFormat="1" x14ac:dyDescent="0.25">
      <c r="BA555" s="496"/>
    </row>
    <row r="556" spans="53:53" s="378" customFormat="1" x14ac:dyDescent="0.25">
      <c r="BA556" s="496"/>
    </row>
    <row r="557" spans="53:53" s="378" customFormat="1" x14ac:dyDescent="0.25">
      <c r="BA557" s="496"/>
    </row>
    <row r="558" spans="53:53" s="378" customFormat="1" x14ac:dyDescent="0.25">
      <c r="BA558" s="496"/>
    </row>
    <row r="559" spans="53:53" s="378" customFormat="1" x14ac:dyDescent="0.25">
      <c r="BA559" s="496"/>
    </row>
    <row r="560" spans="53:53" s="378" customFormat="1" x14ac:dyDescent="0.25">
      <c r="BA560" s="496"/>
    </row>
    <row r="561" spans="53:53" s="378" customFormat="1" x14ac:dyDescent="0.25">
      <c r="BA561" s="496"/>
    </row>
    <row r="562" spans="53:53" s="378" customFormat="1" x14ac:dyDescent="0.25">
      <c r="BA562" s="496"/>
    </row>
    <row r="563" spans="53:53" s="378" customFormat="1" x14ac:dyDescent="0.25">
      <c r="BA563" s="496"/>
    </row>
    <row r="564" spans="53:53" s="378" customFormat="1" x14ac:dyDescent="0.25">
      <c r="BA564" s="496"/>
    </row>
    <row r="565" spans="53:53" s="378" customFormat="1" x14ac:dyDescent="0.25">
      <c r="BA565" s="496"/>
    </row>
    <row r="566" spans="53:53" s="378" customFormat="1" x14ac:dyDescent="0.25">
      <c r="BA566" s="496"/>
    </row>
    <row r="567" spans="53:53" s="378" customFormat="1" x14ac:dyDescent="0.25">
      <c r="BA567" s="496"/>
    </row>
    <row r="568" spans="53:53" s="378" customFormat="1" x14ac:dyDescent="0.25">
      <c r="BA568" s="496"/>
    </row>
    <row r="569" spans="53:53" s="378" customFormat="1" x14ac:dyDescent="0.25">
      <c r="BA569" s="496"/>
    </row>
    <row r="570" spans="53:53" s="378" customFormat="1" x14ac:dyDescent="0.25">
      <c r="BA570" s="496"/>
    </row>
    <row r="571" spans="53:53" s="378" customFormat="1" x14ac:dyDescent="0.25">
      <c r="BA571" s="496"/>
    </row>
    <row r="572" spans="53:53" s="378" customFormat="1" x14ac:dyDescent="0.25">
      <c r="BA572" s="496"/>
    </row>
    <row r="573" spans="53:53" s="378" customFormat="1" x14ac:dyDescent="0.25">
      <c r="BA573" s="496"/>
    </row>
    <row r="574" spans="53:53" s="378" customFormat="1" x14ac:dyDescent="0.25">
      <c r="BA574" s="496"/>
    </row>
    <row r="575" spans="53:53" s="378" customFormat="1" x14ac:dyDescent="0.25">
      <c r="BA575" s="496"/>
    </row>
    <row r="576" spans="53:53" s="378" customFormat="1" x14ac:dyDescent="0.25">
      <c r="BA576" s="496"/>
    </row>
    <row r="577" spans="53:53" s="378" customFormat="1" x14ac:dyDescent="0.25">
      <c r="BA577" s="496"/>
    </row>
    <row r="578" spans="53:53" s="378" customFormat="1" x14ac:dyDescent="0.25">
      <c r="BA578" s="496"/>
    </row>
    <row r="579" spans="53:53" s="378" customFormat="1" x14ac:dyDescent="0.25">
      <c r="BA579" s="496"/>
    </row>
    <row r="580" spans="53:53" s="378" customFormat="1" x14ac:dyDescent="0.25">
      <c r="BA580" s="496"/>
    </row>
    <row r="581" spans="53:53" s="378" customFormat="1" x14ac:dyDescent="0.25">
      <c r="BA581" s="496"/>
    </row>
    <row r="582" spans="53:53" s="378" customFormat="1" x14ac:dyDescent="0.25">
      <c r="BA582" s="496"/>
    </row>
    <row r="583" spans="53:53" s="378" customFormat="1" x14ac:dyDescent="0.25">
      <c r="BA583" s="496"/>
    </row>
    <row r="584" spans="53:53" s="378" customFormat="1" x14ac:dyDescent="0.25">
      <c r="BA584" s="496"/>
    </row>
    <row r="585" spans="53:53" s="378" customFormat="1" x14ac:dyDescent="0.25">
      <c r="BA585" s="496"/>
    </row>
    <row r="586" spans="53:53" s="378" customFormat="1" x14ac:dyDescent="0.25">
      <c r="BA586" s="496"/>
    </row>
    <row r="587" spans="53:53" s="378" customFormat="1" x14ac:dyDescent="0.25">
      <c r="BA587" s="496"/>
    </row>
    <row r="588" spans="53:53" s="378" customFormat="1" x14ac:dyDescent="0.25">
      <c r="BA588" s="496"/>
    </row>
    <row r="589" spans="53:53" s="378" customFormat="1" x14ac:dyDescent="0.25">
      <c r="BA589" s="496"/>
    </row>
    <row r="590" spans="53:53" s="378" customFormat="1" x14ac:dyDescent="0.25">
      <c r="BA590" s="496"/>
    </row>
    <row r="591" spans="53:53" s="378" customFormat="1" x14ac:dyDescent="0.25">
      <c r="BA591" s="496"/>
    </row>
    <row r="592" spans="53:53" s="378" customFormat="1" x14ac:dyDescent="0.25">
      <c r="BA592" s="496"/>
    </row>
    <row r="593" spans="53:53" s="378" customFormat="1" x14ac:dyDescent="0.25">
      <c r="BA593" s="496"/>
    </row>
    <row r="594" spans="53:53" s="378" customFormat="1" x14ac:dyDescent="0.25">
      <c r="BA594" s="496"/>
    </row>
    <row r="595" spans="53:53" s="378" customFormat="1" x14ac:dyDescent="0.25">
      <c r="BA595" s="496"/>
    </row>
    <row r="596" spans="53:53" s="378" customFormat="1" x14ac:dyDescent="0.25">
      <c r="BA596" s="496"/>
    </row>
    <row r="597" spans="53:53" s="378" customFormat="1" x14ac:dyDescent="0.25">
      <c r="BA597" s="496"/>
    </row>
    <row r="598" spans="53:53" s="378" customFormat="1" x14ac:dyDescent="0.25">
      <c r="BA598" s="496"/>
    </row>
    <row r="599" spans="53:53" s="378" customFormat="1" x14ac:dyDescent="0.25">
      <c r="BA599" s="496"/>
    </row>
    <row r="600" spans="53:53" s="378" customFormat="1" x14ac:dyDescent="0.25">
      <c r="BA600" s="496"/>
    </row>
    <row r="601" spans="53:53" s="378" customFormat="1" x14ac:dyDescent="0.25">
      <c r="BA601" s="496"/>
    </row>
    <row r="602" spans="53:53" s="378" customFormat="1" x14ac:dyDescent="0.25">
      <c r="BA602" s="496"/>
    </row>
    <row r="603" spans="53:53" s="378" customFormat="1" x14ac:dyDescent="0.25">
      <c r="BA603" s="496"/>
    </row>
    <row r="604" spans="53:53" s="378" customFormat="1" x14ac:dyDescent="0.25">
      <c r="BA604" s="496"/>
    </row>
    <row r="605" spans="53:53" s="378" customFormat="1" x14ac:dyDescent="0.25">
      <c r="BA605" s="496"/>
    </row>
    <row r="606" spans="53:53" s="378" customFormat="1" x14ac:dyDescent="0.25">
      <c r="BA606" s="496"/>
    </row>
    <row r="607" spans="53:53" s="378" customFormat="1" x14ac:dyDescent="0.25">
      <c r="BA607" s="496"/>
    </row>
    <row r="608" spans="53:53" s="378" customFormat="1" x14ac:dyDescent="0.25">
      <c r="BA608" s="496"/>
    </row>
    <row r="609" spans="53:53" s="378" customFormat="1" x14ac:dyDescent="0.25">
      <c r="BA609" s="496"/>
    </row>
    <row r="610" spans="53:53" s="378" customFormat="1" x14ac:dyDescent="0.25">
      <c r="BA610" s="496"/>
    </row>
    <row r="611" spans="53:53" s="378" customFormat="1" x14ac:dyDescent="0.25">
      <c r="BA611" s="496"/>
    </row>
    <row r="612" spans="53:53" s="378" customFormat="1" x14ac:dyDescent="0.25">
      <c r="BA612" s="496"/>
    </row>
    <row r="613" spans="53:53" s="378" customFormat="1" x14ac:dyDescent="0.25">
      <c r="BA613" s="496"/>
    </row>
    <row r="614" spans="53:53" s="378" customFormat="1" x14ac:dyDescent="0.25">
      <c r="BA614" s="496"/>
    </row>
    <row r="615" spans="53:53" s="378" customFormat="1" x14ac:dyDescent="0.25">
      <c r="BA615" s="496"/>
    </row>
    <row r="616" spans="53:53" s="378" customFormat="1" x14ac:dyDescent="0.25">
      <c r="BA616" s="496"/>
    </row>
    <row r="617" spans="53:53" s="378" customFormat="1" x14ac:dyDescent="0.25">
      <c r="BA617" s="496"/>
    </row>
    <row r="618" spans="53:53" s="378" customFormat="1" x14ac:dyDescent="0.25">
      <c r="BA618" s="496"/>
    </row>
    <row r="619" spans="53:53" s="378" customFormat="1" x14ac:dyDescent="0.25">
      <c r="BA619" s="496"/>
    </row>
    <row r="620" spans="53:53" s="378" customFormat="1" x14ac:dyDescent="0.25">
      <c r="BA620" s="496"/>
    </row>
    <row r="621" spans="53:53" s="378" customFormat="1" x14ac:dyDescent="0.25">
      <c r="BA621" s="496"/>
    </row>
    <row r="622" spans="53:53" s="378" customFormat="1" x14ac:dyDescent="0.25">
      <c r="BA622" s="496"/>
    </row>
    <row r="623" spans="53:53" s="378" customFormat="1" x14ac:dyDescent="0.25">
      <c r="BA623" s="496"/>
    </row>
    <row r="624" spans="53:53" s="378" customFormat="1" x14ac:dyDescent="0.25">
      <c r="BA624" s="496"/>
    </row>
    <row r="625" spans="53:53" s="378" customFormat="1" x14ac:dyDescent="0.25">
      <c r="BA625" s="496"/>
    </row>
    <row r="626" spans="53:53" s="378" customFormat="1" x14ac:dyDescent="0.25">
      <c r="BA626" s="496"/>
    </row>
    <row r="627" spans="53:53" s="378" customFormat="1" x14ac:dyDescent="0.25">
      <c r="BA627" s="496"/>
    </row>
    <row r="628" spans="53:53" s="378" customFormat="1" x14ac:dyDescent="0.25">
      <c r="BA628" s="496"/>
    </row>
    <row r="629" spans="53:53" s="378" customFormat="1" x14ac:dyDescent="0.25">
      <c r="BA629" s="496"/>
    </row>
    <row r="630" spans="53:53" s="378" customFormat="1" x14ac:dyDescent="0.25">
      <c r="BA630" s="496"/>
    </row>
    <row r="631" spans="53:53" s="378" customFormat="1" x14ac:dyDescent="0.25">
      <c r="BA631" s="496"/>
    </row>
    <row r="632" spans="53:53" s="378" customFormat="1" x14ac:dyDescent="0.25">
      <c r="BA632" s="496"/>
    </row>
    <row r="633" spans="53:53" s="378" customFormat="1" x14ac:dyDescent="0.25">
      <c r="BA633" s="496"/>
    </row>
    <row r="634" spans="53:53" s="378" customFormat="1" x14ac:dyDescent="0.25">
      <c r="BA634" s="496"/>
    </row>
    <row r="635" spans="53:53" s="378" customFormat="1" x14ac:dyDescent="0.25">
      <c r="BA635" s="49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style="69"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 min="242" max="242" width="24.59765625" style="69" customWidth="1"/>
    <col min="243" max="243" width="29.69921875" customWidth="1"/>
    <col min="244" max="249" width="7.796875" customWidth="1"/>
    <col min="250" max="251" width="1.09765625" customWidth="1"/>
  </cols>
  <sheetData>
    <row r="1" spans="1:242" s="148" customFormat="1" ht="30" customHeight="1" x14ac:dyDescent="0.3">
      <c r="B1" s="615" t="str">
        <f>HLOOKUP(Introduction!$G$4,nametranslations,101,FALSE)</f>
        <v>Water in Schools</v>
      </c>
      <c r="C1" s="179" t="s">
        <v>203</v>
      </c>
      <c r="D1" s="157" t="str">
        <f>+Introduction!$C$7</f>
        <v>Belize</v>
      </c>
      <c r="E1" s="157"/>
      <c r="F1" s="157"/>
      <c r="G1" s="157"/>
      <c r="H1" s="157"/>
      <c r="I1" s="161"/>
      <c r="J1" s="149"/>
      <c r="K1" s="149"/>
      <c r="L1" s="615" t="str">
        <f>HLOOKUP(Introduction!$G$4,nametranslations,101,FALSE)</f>
        <v>Water in Schools</v>
      </c>
      <c r="M1" s="179">
        <v>2013</v>
      </c>
      <c r="N1" s="157" t="str">
        <f>+Introduction!$C$7</f>
        <v>Belize</v>
      </c>
      <c r="O1" s="157"/>
      <c r="P1" s="157"/>
      <c r="Q1" s="157"/>
      <c r="R1" s="157"/>
      <c r="S1" s="161"/>
      <c r="T1" s="149"/>
      <c r="U1" s="149"/>
      <c r="V1" s="615" t="str">
        <f>HLOOKUP(Introduction!$G$4,nametranslations,101,FALSE)</f>
        <v>Water in Schools</v>
      </c>
      <c r="W1" s="179">
        <v>2022</v>
      </c>
      <c r="X1" s="157" t="str">
        <f>+Introduction!$C$7</f>
        <v>Belize</v>
      </c>
      <c r="Y1" s="157"/>
      <c r="Z1" s="157"/>
      <c r="AA1" s="157"/>
      <c r="AB1" s="157"/>
      <c r="AC1" s="161"/>
      <c r="AD1" s="149"/>
      <c r="AE1" s="149"/>
      <c r="AF1" s="615" t="str">
        <f>HLOOKUP(Introduction!$G$4,nametranslations,101,FALSE)</f>
        <v>Water in Schools</v>
      </c>
      <c r="AG1" s="179">
        <v>2023</v>
      </c>
      <c r="AH1" s="157" t="str">
        <f>+Introduction!$C$7</f>
        <v>Belize</v>
      </c>
      <c r="AI1" s="157"/>
      <c r="AJ1" s="157"/>
      <c r="AK1" s="157"/>
      <c r="AL1" s="157"/>
      <c r="AM1" s="161"/>
      <c r="AN1" s="149"/>
      <c r="AO1" s="149"/>
      <c r="BK1" s="126"/>
      <c r="BL1" s="126"/>
      <c r="BM1" s="126"/>
      <c r="BN1" s="126"/>
      <c r="BO1" s="126"/>
      <c r="BP1" s="126"/>
      <c r="BQ1" s="126"/>
    </row>
    <row r="2" spans="1:242" s="148" customFormat="1" ht="30" customHeight="1" x14ac:dyDescent="0.3">
      <c r="A2" s="356" t="s">
        <v>219</v>
      </c>
      <c r="B2" s="158" t="s">
        <v>202</v>
      </c>
      <c r="C2" s="118" t="s">
        <v>144</v>
      </c>
      <c r="D2" s="118" t="s">
        <v>143</v>
      </c>
      <c r="E2" s="159"/>
      <c r="F2" s="159"/>
      <c r="G2" s="159"/>
      <c r="H2" s="159"/>
      <c r="I2" s="160"/>
      <c r="J2" s="149" t="s">
        <v>204</v>
      </c>
      <c r="K2" s="149"/>
      <c r="L2" s="158" t="s">
        <v>261</v>
      </c>
      <c r="M2" s="118" t="s">
        <v>233</v>
      </c>
      <c r="N2" s="118" t="s">
        <v>254</v>
      </c>
      <c r="O2" s="159"/>
      <c r="P2" s="159"/>
      <c r="Q2" s="159"/>
      <c r="R2" s="159"/>
      <c r="S2" s="160"/>
      <c r="T2" s="149" t="s">
        <v>204</v>
      </c>
      <c r="U2" s="149"/>
      <c r="V2" s="158" t="s">
        <v>232</v>
      </c>
      <c r="W2" s="118" t="s">
        <v>233</v>
      </c>
      <c r="X2" s="118" t="s">
        <v>234</v>
      </c>
      <c r="Y2" s="159"/>
      <c r="Z2" s="159"/>
      <c r="AA2" s="159"/>
      <c r="AB2" s="159"/>
      <c r="AC2" s="160"/>
      <c r="AD2" s="149" t="s">
        <v>204</v>
      </c>
      <c r="AE2" s="149"/>
      <c r="AF2" s="158" t="s">
        <v>259</v>
      </c>
      <c r="AG2" s="118" t="s">
        <v>233</v>
      </c>
      <c r="AH2" s="118" t="s">
        <v>260</v>
      </c>
      <c r="AI2" s="159"/>
      <c r="AJ2" s="159"/>
      <c r="AK2" s="159"/>
      <c r="AL2" s="159"/>
      <c r="AM2" s="160"/>
      <c r="AN2" s="149" t="s">
        <v>204</v>
      </c>
      <c r="AO2" s="149"/>
      <c r="BL2" s="126"/>
      <c r="BM2" s="126"/>
      <c r="BN2" s="126"/>
      <c r="BO2" s="126"/>
      <c r="BP2" s="126"/>
      <c r="BQ2" s="126"/>
    </row>
    <row r="3" spans="1:242" s="126" customFormat="1" ht="18" customHeight="1" x14ac:dyDescent="0.3">
      <c r="A3" s="356"/>
      <c r="B3" s="119" t="str">
        <f>HLOOKUP(Introduction!$G$4,nametranslations,152,FALSE)</f>
        <v>Definition</v>
      </c>
      <c r="C3" s="120" t="str">
        <f>HLOOKUP(Introduction!$G$4,nametranslations,102,FALSE)</f>
        <v>Estimates (%)</v>
      </c>
      <c r="D3" s="121" t="str">
        <f>HLOOKUP(Introduction!$G$4,nametranslations,24,FALSE)</f>
        <v>Total</v>
      </c>
      <c r="E3" s="122" t="str">
        <f>HLOOKUP(Introduction!$G$4,nametranslations,26,FALSE)</f>
        <v>Urban</v>
      </c>
      <c r="F3" s="122" t="str">
        <f>HLOOKUP(Introduction!$G$4,nametranslations,25,FALSE)</f>
        <v>Rural</v>
      </c>
      <c r="G3" s="122" t="str">
        <f>HLOOKUP(Introduction!$G$4,nametranslations,27,FALSE)</f>
        <v>Pre-primary</v>
      </c>
      <c r="H3" s="122" t="str">
        <f>HLOOKUP(Introduction!$G$4,nametranslations,28,FALSE)</f>
        <v>Primary</v>
      </c>
      <c r="I3" s="123" t="str">
        <f>HLOOKUP(Introduction!$G$4,nametranslations,29,FALSE)</f>
        <v>Secondary</v>
      </c>
      <c r="J3" s="124"/>
      <c r="K3" s="124"/>
      <c r="L3" s="119" t="str">
        <f>HLOOKUP(Introduction!$G$4,nametranslations,152,FALSE)</f>
        <v>Definition</v>
      </c>
      <c r="M3" s="120" t="str">
        <f>HLOOKUP(Introduction!$G$4,nametranslations,102,FALSE)</f>
        <v>Estimates (%)</v>
      </c>
      <c r="N3" s="121" t="str">
        <f>HLOOKUP(Introduction!$G$4,nametranslations,24,FALSE)</f>
        <v>Total</v>
      </c>
      <c r="O3" s="122" t="str">
        <f>HLOOKUP(Introduction!$G$4,nametranslations,26,FALSE)</f>
        <v>Urban</v>
      </c>
      <c r="P3" s="122" t="str">
        <f>HLOOKUP(Introduction!$G$4,nametranslations,25,FALSE)</f>
        <v>Rural</v>
      </c>
      <c r="Q3" s="122" t="str">
        <f>HLOOKUP(Introduction!$G$4,nametranslations,27,FALSE)</f>
        <v>Pre-primary</v>
      </c>
      <c r="R3" s="122" t="str">
        <f>HLOOKUP(Introduction!$G$4,nametranslations,28,FALSE)</f>
        <v>Primary</v>
      </c>
      <c r="S3" s="123" t="str">
        <f>HLOOKUP(Introduction!$G$4,nametranslations,29,FALSE)</f>
        <v>Secondary</v>
      </c>
      <c r="T3" s="124"/>
      <c r="U3" s="124"/>
      <c r="V3" s="119" t="str">
        <f>HLOOKUP(Introduction!$G$4,nametranslations,152,FALSE)</f>
        <v>Definition</v>
      </c>
      <c r="W3" s="120" t="str">
        <f>HLOOKUP(Introduction!$G$4,nametranslations,102,FALSE)</f>
        <v>Estimates (%)</v>
      </c>
      <c r="X3" s="121" t="str">
        <f>HLOOKUP(Introduction!$G$4,nametranslations,24,FALSE)</f>
        <v>Total</v>
      </c>
      <c r="Y3" s="122" t="str">
        <f>HLOOKUP(Introduction!$G$4,nametranslations,26,FALSE)</f>
        <v>Urban</v>
      </c>
      <c r="Z3" s="122" t="str">
        <f>HLOOKUP(Introduction!$G$4,nametranslations,25,FALSE)</f>
        <v>Rural</v>
      </c>
      <c r="AA3" s="122" t="str">
        <f>HLOOKUP(Introduction!$G$4,nametranslations,27,FALSE)</f>
        <v>Pre-primary</v>
      </c>
      <c r="AB3" s="122" t="str">
        <f>HLOOKUP(Introduction!$G$4,nametranslations,28,FALSE)</f>
        <v>Primary</v>
      </c>
      <c r="AC3" s="123" t="str">
        <f>HLOOKUP(Introduction!$G$4,nametranslations,29,FALSE)</f>
        <v>Secondary</v>
      </c>
      <c r="AD3" s="124"/>
      <c r="AE3" s="124"/>
      <c r="AF3" s="119" t="str">
        <f>HLOOKUP(Introduction!$G$4,nametranslations,152,FALSE)</f>
        <v>Definition</v>
      </c>
      <c r="AG3" s="120" t="str">
        <f>HLOOKUP(Introduction!$G$4,nametranslations,102,FALSE)</f>
        <v>Estimates (%)</v>
      </c>
      <c r="AH3" s="121" t="str">
        <f>HLOOKUP(Introduction!$G$4,nametranslations,24,FALSE)</f>
        <v>Total</v>
      </c>
      <c r="AI3" s="122" t="str">
        <f>HLOOKUP(Introduction!$G$4,nametranslations,26,FALSE)</f>
        <v>Urban</v>
      </c>
      <c r="AJ3" s="122" t="str">
        <f>HLOOKUP(Introduction!$G$4,nametranslations,25,FALSE)</f>
        <v>Rural</v>
      </c>
      <c r="AK3" s="122" t="str">
        <f>HLOOKUP(Introduction!$G$4,nametranslations,27,FALSE)</f>
        <v>Pre-primary</v>
      </c>
      <c r="AL3" s="122" t="str">
        <f>HLOOKUP(Introduction!$G$4,nametranslations,28,FALSE)</f>
        <v>Primary</v>
      </c>
      <c r="AM3" s="123" t="str">
        <f>HLOOKUP(Introduction!$G$4,nametranslations,29,FALSE)</f>
        <v>Secondary</v>
      </c>
      <c r="AN3" s="124"/>
      <c r="AO3" s="124"/>
      <c r="AP3" s="125"/>
      <c r="AZ3" s="125"/>
      <c r="BJ3" s="125"/>
      <c r="BK3" s="125"/>
      <c r="BL3" s="117"/>
      <c r="BM3" s="117"/>
      <c r="BN3" s="117"/>
      <c r="BO3" s="117"/>
      <c r="BP3" s="117"/>
      <c r="BQ3" s="117"/>
      <c r="BT3" s="125"/>
      <c r="CD3" s="125"/>
      <c r="CN3" s="125"/>
      <c r="CX3" s="125"/>
      <c r="DH3" s="125"/>
      <c r="DR3" s="125"/>
      <c r="EB3" s="125"/>
      <c r="EL3" s="125"/>
      <c r="EV3" s="125"/>
      <c r="FF3" s="125"/>
      <c r="FP3" s="125"/>
      <c r="FZ3" s="125"/>
      <c r="GJ3" s="125"/>
      <c r="GT3" s="125"/>
      <c r="HD3" s="125"/>
      <c r="HN3" s="125"/>
      <c r="HX3" s="125"/>
      <c r="IH3" s="125"/>
    </row>
    <row r="4" spans="1:242" s="2" customFormat="1" x14ac:dyDescent="0.3">
      <c r="A4" s="645" t="str">
        <f>IF(ISBLANK('Data Summary'!A6),"",'Data Summary'!A6)</f>
        <v>BLZ_2009_CEN</v>
      </c>
      <c r="B4" s="63"/>
      <c r="C4" s="32" t="str">
        <f>HLOOKUP(Introduction!$G$4,nametranslations,103,FALSE)</f>
        <v>No water source</v>
      </c>
      <c r="D4" s="7">
        <f t="shared" ref="D4:I4" si="0">IF(COUNTA(D13)=0,"",D13)</f>
        <v>2.2999999999999998</v>
      </c>
      <c r="E4" s="7">
        <f t="shared" si="0"/>
        <v>0</v>
      </c>
      <c r="F4" s="7">
        <f t="shared" si="0"/>
        <v>3.31</v>
      </c>
      <c r="G4" s="7">
        <f t="shared" si="0"/>
        <v>0</v>
      </c>
      <c r="H4" s="7">
        <f t="shared" si="0"/>
        <v>2.2999999999999998</v>
      </c>
      <c r="I4" s="27" t="str">
        <f t="shared" si="0"/>
        <v/>
      </c>
      <c r="J4" s="21"/>
      <c r="K4" s="21"/>
      <c r="L4" s="63" t="s">
        <v>255</v>
      </c>
      <c r="M4" s="183" t="str">
        <f>HLOOKUP(Introduction!$G$4,nametranslations,103,FALSE)</f>
        <v>No water source</v>
      </c>
      <c r="N4" s="7">
        <f>IF(COUNTA(N13)=0,"",N13)</f>
        <v>5</v>
      </c>
      <c r="O4" s="7">
        <f t="shared" ref="O4:S4" si="1">IF(COUNTA(O13)=0,"",O13)</f>
        <v>0</v>
      </c>
      <c r="P4" s="7">
        <f t="shared" si="1"/>
        <v>7</v>
      </c>
      <c r="Q4" s="7" t="str">
        <f t="shared" si="1"/>
        <v/>
      </c>
      <c r="R4" s="7" t="str">
        <f t="shared" si="1"/>
        <v/>
      </c>
      <c r="S4" s="27" t="str">
        <f t="shared" si="1"/>
        <v/>
      </c>
      <c r="T4" s="21"/>
      <c r="U4" s="21"/>
      <c r="V4" s="63"/>
      <c r="W4" s="32" t="str">
        <f>HLOOKUP(Introduction!$G$4,nametranslations,103,FALSE)</f>
        <v>No water source</v>
      </c>
      <c r="X4" s="7" t="str">
        <f t="shared" ref="X4:AC4" si="2">IF(COUNTA(X13)=0,"",X13)</f>
        <v/>
      </c>
      <c r="Y4" s="7" t="str">
        <f t="shared" si="2"/>
        <v/>
      </c>
      <c r="Z4" s="7" t="str">
        <f t="shared" si="2"/>
        <v/>
      </c>
      <c r="AA4" s="7" t="str">
        <f t="shared" si="2"/>
        <v/>
      </c>
      <c r="AB4" s="7" t="str">
        <f t="shared" si="2"/>
        <v/>
      </c>
      <c r="AC4" s="27" t="str">
        <f t="shared" si="2"/>
        <v/>
      </c>
      <c r="AD4" s="21"/>
      <c r="AE4" s="21"/>
      <c r="AF4" s="63" t="s">
        <v>255</v>
      </c>
      <c r="AG4" s="183" t="str">
        <f>HLOOKUP(Introduction!$G$4,nametranslations,103,FALSE)</f>
        <v>No water source</v>
      </c>
      <c r="AH4" s="7">
        <f>IF(COUNTA(AH13)=0,"",AH13)</f>
        <v>25.5</v>
      </c>
      <c r="AI4" s="7" t="str">
        <f t="shared" ref="AI4:AM4" si="3">IF(COUNTA(AI13)=0,"",AI13)</f>
        <v/>
      </c>
      <c r="AJ4" s="7" t="str">
        <f t="shared" si="3"/>
        <v/>
      </c>
      <c r="AK4" s="7" t="str">
        <f t="shared" si="3"/>
        <v/>
      </c>
      <c r="AL4" s="7" t="str">
        <f t="shared" si="3"/>
        <v/>
      </c>
      <c r="AM4" s="27" t="str">
        <f t="shared" si="3"/>
        <v/>
      </c>
      <c r="AN4" s="21"/>
      <c r="AO4" s="21"/>
      <c r="AP4" s="70"/>
      <c r="AZ4" s="70"/>
      <c r="BJ4" s="70"/>
      <c r="BK4" s="70"/>
      <c r="BL4" s="73"/>
      <c r="BM4" s="73"/>
      <c r="BN4" s="73"/>
      <c r="BO4" s="73"/>
      <c r="BP4" s="73"/>
      <c r="BQ4" s="73"/>
      <c r="BT4" s="70"/>
      <c r="CD4" s="70"/>
      <c r="CN4" s="70"/>
      <c r="CX4" s="70"/>
      <c r="DH4" s="70"/>
      <c r="DR4" s="70"/>
      <c r="EB4" s="70"/>
      <c r="EL4" s="70"/>
      <c r="EV4" s="70"/>
      <c r="FF4" s="70"/>
      <c r="FP4" s="70"/>
      <c r="FZ4" s="70"/>
      <c r="GJ4" s="70"/>
      <c r="GT4" s="70"/>
      <c r="HD4" s="70"/>
      <c r="HN4" s="70"/>
      <c r="HX4" s="70"/>
      <c r="IH4" s="70"/>
    </row>
    <row r="5" spans="1:242" s="2" customFormat="1" x14ac:dyDescent="0.3">
      <c r="A5" s="645" t="str">
        <f ca="1">IF(ISBLANK('Data Summary'!A7),"",'Data Summary'!A7)</f>
        <v>BLZ_2013_SUR</v>
      </c>
      <c r="B5" s="63"/>
      <c r="C5" s="32" t="str">
        <f>HLOOKUP(Introduction!$G$4,nametranslations,104,FALSE)</f>
        <v>Unimproved</v>
      </c>
      <c r="D5" s="7">
        <f>IF((COUNTA(D14:D25)=0)+(COUNTA(D13)=0),"",100-D13-SUMPRODUCT(C14:C25,D14:D25))</f>
        <v>2.3000000000000114</v>
      </c>
      <c r="E5" s="7">
        <f>IF((COUNTA(E14:E25)=0)+(COUNTA(E13)=0),"",100-E13-SUMPRODUCT(C14:C25,E14:E25))</f>
        <v>-9.9999999999766942E-3</v>
      </c>
      <c r="F5" s="7">
        <f>IF((COUNTA(F14:F25)=0)+(COUNTA(F13)=0),"",100-F13-SUMPRODUCT(C14:C25,F14:F25))</f>
        <v>3.3300000000000125</v>
      </c>
      <c r="G5" s="7">
        <f>IF((COUNTA(G14:G25)=0)+(COUNTA(G13)=0),"",100-G13-SUMPRODUCT(C14:C25,G14:G25))</f>
        <v>1.1799999999999926</v>
      </c>
      <c r="H5" s="7">
        <f>IF((COUNTA(H14:H25)=0)+(COUNTA(H13)=0),"",100-H13-SUMPRODUCT(C14:C25,H14:H25))</f>
        <v>2.2900000000000063</v>
      </c>
      <c r="I5" s="27" t="str">
        <f>IF((COUNTA(I14:I25)=0)+(COUNTA(I13)=0),"",100-I13-SUMPRODUCT(C14:C25,I14:I25))</f>
        <v/>
      </c>
      <c r="J5" s="21"/>
      <c r="K5" s="21"/>
      <c r="L5" s="63"/>
      <c r="M5" s="183" t="str">
        <f>HLOOKUP(Introduction!$G$4,nametranslations,104,FALSE)</f>
        <v>Unimproved</v>
      </c>
      <c r="N5" s="7">
        <f>IF((COUNTA(N14:N25)=0)+(COUNTA(N13)=0),"",100-N13-SUMPRODUCT(M14:M25,N14:N25))</f>
        <v>0</v>
      </c>
      <c r="O5" s="7">
        <f>IF((COUNTA(O14:O25)=0)+(COUNTA(O13)=0),"",100-O13-SUMPRODUCT(M14:M25,O14:O25))</f>
        <v>0</v>
      </c>
      <c r="P5" s="7">
        <f>IF((COUNTA(P14:P25)=0)+(COUNTA(P13)=0),"",100-P13-SUMPRODUCT(M14:M25,P14:P25))</f>
        <v>-1</v>
      </c>
      <c r="Q5" s="7" t="str">
        <f>IF((COUNTA(Q14:Q25)=0)+(COUNTA(Q13)=0),"",100-Q13-SUMPRODUCT(M14:M25,Q14:Q25))</f>
        <v/>
      </c>
      <c r="R5" s="7" t="str">
        <f>IF((COUNTA(R14:R25)=0)+(COUNTA(R13)=0),"",100-R13-SUMPRODUCT(M14:M25,R14:R25))</f>
        <v/>
      </c>
      <c r="S5" s="27" t="str">
        <f>IF((COUNTA(S14:S25)=0)+(COUNTA(S13)=0),"",100-S13-SUMPRODUCT($B$34:$B$45,S14:S25))</f>
        <v/>
      </c>
      <c r="T5" s="21"/>
      <c r="U5" s="21"/>
      <c r="V5" s="63"/>
      <c r="W5" s="3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7" t="str">
        <f>IF((COUNTA(AC14:AC25)=0)+(COUNTA(AC13)=0),"",100-AC13-SUMPRODUCT(W14:W25,AC14:AC25))</f>
        <v/>
      </c>
      <c r="AD5" s="21"/>
      <c r="AE5" s="21"/>
      <c r="AF5" s="63"/>
      <c r="AG5" s="183"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t="str">
        <f>IF((COUNTA(AM14:AM25)=0)+(COUNTA(AM13)=0),"",100-AM13-SUMPRODUCT($B$34:$B$45,AM14:AM25))</f>
        <v/>
      </c>
      <c r="AN5" s="21"/>
      <c r="AO5" s="21"/>
      <c r="AP5" s="70"/>
      <c r="AZ5" s="70"/>
      <c r="BJ5" s="70"/>
      <c r="BK5" s="70"/>
      <c r="BL5" s="73"/>
      <c r="BM5" s="73"/>
      <c r="BN5" s="73"/>
      <c r="BO5" s="73"/>
      <c r="BP5" s="73"/>
      <c r="BQ5" s="73"/>
      <c r="BT5" s="70"/>
      <c r="CD5" s="70"/>
      <c r="CN5" s="70"/>
      <c r="CX5" s="70"/>
      <c r="DH5" s="70"/>
      <c r="DR5" s="70"/>
      <c r="EB5" s="70"/>
      <c r="EL5" s="70"/>
      <c r="EV5" s="70"/>
      <c r="FF5" s="70"/>
      <c r="FP5" s="70"/>
      <c r="FZ5" s="70"/>
      <c r="GJ5" s="70"/>
      <c r="GT5" s="70"/>
      <c r="HD5" s="70"/>
      <c r="HN5" s="70"/>
      <c r="HX5" s="70"/>
      <c r="IH5" s="70"/>
    </row>
    <row r="6" spans="1:242" s="2" customFormat="1" x14ac:dyDescent="0.3">
      <c r="A6" s="645" t="str">
        <f ca="1">IF(ISBLANK('Data Summary'!A8),"",'Data Summary'!A8)</f>
        <v>BLZ_2022_SUR</v>
      </c>
      <c r="B6" s="63"/>
      <c r="C6" s="32" t="str">
        <f>HLOOKUP(Introduction!$G$4,nametranslations,75,FALSE)</f>
        <v>Improved</v>
      </c>
      <c r="D6" s="7">
        <f>IF(COUNTA(D14:D25)=0,"",SUMPRODUCT(D14:D25,C14:C25))</f>
        <v>95.399999999999991</v>
      </c>
      <c r="E6" s="7">
        <f>IF(COUNTA(E14:E25)=0,"",SUMPRODUCT(E14:E25,C14:C25))</f>
        <v>100.00999999999998</v>
      </c>
      <c r="F6" s="7">
        <f>IF(COUNTA(F14:F25)=0,"",SUMPRODUCT(F14:F25,C14:C25))</f>
        <v>93.359999999999985</v>
      </c>
      <c r="G6" s="7">
        <f>IF(COUNTA(G14:G25)=0,"",SUMPRODUCT(G14:G25,C14:C25))</f>
        <v>98.820000000000007</v>
      </c>
      <c r="H6" s="7">
        <f>IF(COUNTA(H14:H25)=0,"",SUMPRODUCT(H14:H25,C14:C25))</f>
        <v>95.41</v>
      </c>
      <c r="I6" s="27" t="str">
        <f>IF(COUNTA(I14:I25)=0,"",SUMPRODUCT(I14:I25,C14:C25))</f>
        <v/>
      </c>
      <c r="J6" s="21"/>
      <c r="K6" s="21"/>
      <c r="L6" s="63"/>
      <c r="M6" s="183" t="str">
        <f>HLOOKUP(Introduction!$G$4,nametranslations,75,FALSE)</f>
        <v>Improved</v>
      </c>
      <c r="N6" s="7">
        <f>IF(COUNTA(N14:N25)=0,"",SUMPRODUCT(N14:N25,M14:M25))</f>
        <v>95</v>
      </c>
      <c r="O6" s="7">
        <f>IF(COUNTA(O14:O25)=0,"",SUMPRODUCT(O14:O25,M14:M25))</f>
        <v>100</v>
      </c>
      <c r="P6" s="7">
        <f>IF(COUNTA(P14:P25)=0,"",SUMPRODUCT(P14:P25,M14:M25))</f>
        <v>94</v>
      </c>
      <c r="Q6" s="7" t="str">
        <f>IF(COUNTA(Q14:Q25)=0,"",SUMPRODUCT(Q14:Q25,M14:M25))</f>
        <v/>
      </c>
      <c r="R6" s="7" t="str">
        <f>IF(COUNTA(R14:R25)=0,"",SUMPRODUCT(R14:R25,M14:M25))</f>
        <v/>
      </c>
      <c r="S6" s="27" t="str">
        <f>IF(COUNTA(S14:S25)=0,"",SUMPRODUCT(S14:S25,M14:M25))</f>
        <v/>
      </c>
      <c r="T6" s="21"/>
      <c r="U6" s="21"/>
      <c r="V6" s="63"/>
      <c r="W6" s="32" t="str">
        <f>HLOOKUP(Introduction!$G$4,nametranslations,75,FALSE)</f>
        <v>Improved</v>
      </c>
      <c r="X6" s="7">
        <f>IF(COUNTA(X14:X25)=0,"",SUMPRODUCT(X14:X25,W14:W25))</f>
        <v>105.4</v>
      </c>
      <c r="Y6" s="7" t="str">
        <f>IF(COUNTA(Y14:Y25)=0,"",SUMPRODUCT(Y14:Y25,W14:W25))</f>
        <v/>
      </c>
      <c r="Z6" s="7" t="str">
        <f>IF(COUNTA(Z14:Z25)=0,"",SUMPRODUCT(Z14:Z25,W14:W25))</f>
        <v/>
      </c>
      <c r="AA6" s="7" t="str">
        <f>IF(COUNTA(AA14:AA25)=0,"",SUMPRODUCT(AA14:AA25,W14:W25))</f>
        <v/>
      </c>
      <c r="AB6" s="7" t="str">
        <f>IF(COUNTA(AB14:AB25)=0,"",SUMPRODUCT(AB14:AB25,W14:W25))</f>
        <v/>
      </c>
      <c r="AC6" s="27" t="str">
        <f>IF(COUNTA(AC14:AC25)=0,"",SUMPRODUCT(AC14:AC25,W14:W25))</f>
        <v/>
      </c>
      <c r="AD6" s="21"/>
      <c r="AE6" s="21"/>
      <c r="AF6" s="63"/>
      <c r="AG6" s="183" t="str">
        <f>HLOOKUP(Introduction!$G$4,nametranslations,75,FALSE)</f>
        <v>Improved</v>
      </c>
      <c r="AH6" s="7">
        <f>IF(COUNTA(AH14:AH25)=0,"",SUMPRODUCT(AH14:AH25,AG14:AG25))</f>
        <v>74.5</v>
      </c>
      <c r="AI6" s="7" t="str">
        <f>IF(COUNTA(AI14:AI25)=0,"",SUMPRODUCT(AI14:AI25,AG14:AG25))</f>
        <v/>
      </c>
      <c r="AJ6" s="7" t="str">
        <f>IF(COUNTA(AJ14:AJ25)=0,"",SUMPRODUCT(AJ14:AJ25,AG14:AG25))</f>
        <v/>
      </c>
      <c r="AK6" s="7" t="str">
        <f>IF(COUNTA(AK14:AK25)=0,"",SUMPRODUCT(AK14:AK25,AG14:AG25))</f>
        <v/>
      </c>
      <c r="AL6" s="7" t="str">
        <f>IF(COUNTA(AL14:AL25)=0,"",SUMPRODUCT(AL14:AL25,AG14:AG25))</f>
        <v/>
      </c>
      <c r="AM6" s="27" t="str">
        <f>IF(COUNTA(AM14:AM25)=0,"",SUMPRODUCT(AM14:AM25,AG14:AG25))</f>
        <v/>
      </c>
      <c r="AN6" s="21"/>
      <c r="AO6" s="21"/>
      <c r="AP6" s="70"/>
      <c r="AZ6" s="70"/>
      <c r="BJ6" s="70"/>
      <c r="BK6" s="70"/>
      <c r="BL6" s="73"/>
      <c r="BM6" s="73"/>
      <c r="BN6" s="73"/>
      <c r="BO6" s="73"/>
      <c r="BP6" s="73"/>
      <c r="BQ6" s="73"/>
      <c r="BT6" s="70"/>
      <c r="CD6" s="70"/>
      <c r="CN6" s="70"/>
      <c r="CX6" s="70"/>
      <c r="DH6" s="70"/>
      <c r="DR6" s="70"/>
      <c r="EB6" s="70"/>
      <c r="EL6" s="70"/>
      <c r="EV6" s="70"/>
      <c r="FF6" s="70"/>
      <c r="FP6" s="70"/>
      <c r="FZ6" s="70"/>
      <c r="GJ6" s="70"/>
      <c r="GT6" s="70"/>
      <c r="HD6" s="70"/>
      <c r="HN6" s="70"/>
      <c r="HX6" s="70"/>
      <c r="IH6" s="70"/>
    </row>
    <row r="7" spans="1:242" s="2" customFormat="1" x14ac:dyDescent="0.3">
      <c r="A7" s="645" t="str">
        <f ca="1">IF(ISBLANK('Data Summary'!A9),"",'Data Summary'!A9)</f>
        <v>BLZ_2023_SUR</v>
      </c>
      <c r="B7" s="63" t="s">
        <v>145</v>
      </c>
      <c r="C7" s="55" t="str">
        <f>HLOOKUP(Introduction!$G$4,nametranslations,105,FALSE)</f>
        <v>Available</v>
      </c>
      <c r="D7" s="6">
        <v>77.900000000000006</v>
      </c>
      <c r="E7" s="6">
        <v>90.5</v>
      </c>
      <c r="F7" s="6">
        <v>72.3</v>
      </c>
      <c r="G7" s="6">
        <v>75.900000000000006</v>
      </c>
      <c r="H7" s="6">
        <v>77.599999999999994</v>
      </c>
      <c r="I7" s="27"/>
      <c r="J7" s="21"/>
      <c r="K7" s="21"/>
      <c r="L7" s="63"/>
      <c r="M7" s="184" t="str">
        <f>HLOOKUP(Introduction!$G$4,nametranslations,105,FALSE)</f>
        <v>Available</v>
      </c>
      <c r="N7" s="6"/>
      <c r="O7" s="6"/>
      <c r="P7" s="6"/>
      <c r="Q7" s="6"/>
      <c r="R7" s="6"/>
      <c r="S7" s="27"/>
      <c r="T7" s="21"/>
      <c r="U7" s="21"/>
      <c r="V7" s="63" t="s">
        <v>235</v>
      </c>
      <c r="W7" s="55" t="str">
        <f>HLOOKUP(Introduction!$G$4,nametranslations,105,FALSE)</f>
        <v>Available</v>
      </c>
      <c r="X7" s="6">
        <f>100-55</f>
        <v>45</v>
      </c>
      <c r="Y7" s="6"/>
      <c r="Z7" s="6"/>
      <c r="AA7" s="6"/>
      <c r="AB7" s="6"/>
      <c r="AC7" s="27"/>
      <c r="AD7" s="21"/>
      <c r="AE7" s="21"/>
      <c r="AF7" s="63"/>
      <c r="AG7" s="184" t="str">
        <f>HLOOKUP(Introduction!$G$4,nametranslations,105,FALSE)</f>
        <v>Available</v>
      </c>
      <c r="AH7" s="6"/>
      <c r="AI7" s="6"/>
      <c r="AJ7" s="6"/>
      <c r="AK7" s="6"/>
      <c r="AL7" s="6"/>
      <c r="AM7" s="27"/>
      <c r="AN7" s="21"/>
      <c r="AO7" s="21"/>
      <c r="AP7" s="70"/>
      <c r="AZ7" s="70"/>
      <c r="BJ7" s="70"/>
      <c r="BK7" s="70"/>
      <c r="BL7" s="73"/>
      <c r="BM7" s="73"/>
      <c r="BN7" s="73"/>
      <c r="BO7" s="73"/>
      <c r="BP7" s="73"/>
      <c r="BQ7" s="73"/>
      <c r="BT7" s="70"/>
      <c r="CD7" s="70"/>
      <c r="CN7" s="70"/>
      <c r="CX7" s="70"/>
      <c r="DH7" s="70"/>
      <c r="DR7" s="70"/>
      <c r="EB7" s="70"/>
      <c r="EL7" s="70"/>
      <c r="EV7" s="70"/>
      <c r="FF7" s="70"/>
      <c r="FP7" s="70"/>
      <c r="FZ7" s="70"/>
      <c r="GJ7" s="70"/>
      <c r="GT7" s="70"/>
      <c r="HD7" s="70"/>
      <c r="HN7" s="70"/>
      <c r="HX7" s="70"/>
      <c r="IH7" s="70"/>
    </row>
    <row r="8" spans="1:242" s="2" customFormat="1" ht="15.6" customHeight="1" x14ac:dyDescent="0.3">
      <c r="A8" s="612" t="str">
        <f ca="1">IF(ISBLANK('Data Summary'!A10),"",'Data Summary'!A10)</f>
        <v/>
      </c>
      <c r="B8" s="63"/>
      <c r="C8" s="55" t="str">
        <f>HLOOKUP(Introduction!$G$4,nametranslations,106,FALSE)</f>
        <v>On premises</v>
      </c>
      <c r="D8" s="7"/>
      <c r="E8" s="7"/>
      <c r="F8" s="7"/>
      <c r="G8" s="7"/>
      <c r="H8" s="7"/>
      <c r="I8" s="27"/>
      <c r="J8" s="21"/>
      <c r="K8" s="21"/>
      <c r="L8" s="63"/>
      <c r="M8" s="184" t="str">
        <f>HLOOKUP(Introduction!$G$4,nametranslations,106,FALSE)</f>
        <v>On premises</v>
      </c>
      <c r="N8" s="185"/>
      <c r="O8" s="7"/>
      <c r="P8" s="7"/>
      <c r="Q8" s="7"/>
      <c r="R8" s="7"/>
      <c r="S8" s="27"/>
      <c r="T8" s="21"/>
      <c r="U8" s="21"/>
      <c r="V8" s="63"/>
      <c r="W8" s="55" t="str">
        <f>HLOOKUP(Introduction!$G$4,nametranslations,106,FALSE)</f>
        <v>On premises</v>
      </c>
      <c r="X8" s="7"/>
      <c r="Y8" s="7"/>
      <c r="Z8" s="7"/>
      <c r="AA8" s="7"/>
      <c r="AB8" s="7"/>
      <c r="AC8" s="27"/>
      <c r="AD8" s="21"/>
      <c r="AE8" s="21"/>
      <c r="AF8" s="63"/>
      <c r="AG8" s="184" t="str">
        <f>HLOOKUP(Introduction!$G$4,nametranslations,106,FALSE)</f>
        <v>On premises</v>
      </c>
      <c r="AH8" s="185"/>
      <c r="AI8" s="7"/>
      <c r="AJ8" s="7"/>
      <c r="AK8" s="7"/>
      <c r="AL8" s="7"/>
      <c r="AM8" s="27"/>
      <c r="AN8" s="21"/>
      <c r="AO8" s="21"/>
      <c r="AP8" s="70"/>
      <c r="AZ8" s="70"/>
      <c r="BJ8" s="70"/>
      <c r="BK8" s="70"/>
      <c r="BL8" s="73"/>
      <c r="BM8" s="73"/>
      <c r="BN8" s="73"/>
      <c r="BO8" s="73"/>
      <c r="BP8" s="73"/>
      <c r="BQ8" s="73"/>
      <c r="BT8" s="70"/>
      <c r="CD8" s="70"/>
      <c r="CN8" s="70"/>
      <c r="CX8" s="70"/>
      <c r="DH8" s="70"/>
      <c r="DR8" s="70"/>
      <c r="EB8" s="70"/>
      <c r="EL8" s="70"/>
      <c r="EV8" s="70"/>
      <c r="FF8" s="70"/>
      <c r="FP8" s="70"/>
      <c r="FZ8" s="70"/>
      <c r="GJ8" s="70"/>
      <c r="GT8" s="70"/>
      <c r="HD8" s="70"/>
      <c r="HN8" s="70"/>
      <c r="HX8" s="70"/>
      <c r="IH8" s="70"/>
    </row>
    <row r="9" spans="1:242" s="628" customFormat="1" ht="21" customHeight="1" x14ac:dyDescent="0.3">
      <c r="A9" s="618" t="str">
        <f ca="1">IF(ISBLANK('Data Summary'!A11),"",'Data Summary'!A11)</f>
        <v/>
      </c>
      <c r="B9" s="619" t="s">
        <v>146</v>
      </c>
      <c r="C9" s="620" t="str">
        <f>HLOOKUP(Introduction!$G$4,nametranslations,76,FALSE)</f>
        <v>Basic (improved &amp; available)</v>
      </c>
      <c r="D9" s="621">
        <v>76.14</v>
      </c>
      <c r="E9" s="622">
        <v>88.16</v>
      </c>
      <c r="F9" s="622">
        <v>70.72</v>
      </c>
      <c r="G9" s="622">
        <v>82.35</v>
      </c>
      <c r="H9" s="622">
        <v>75.86</v>
      </c>
      <c r="I9" s="623"/>
      <c r="J9" s="624"/>
      <c r="K9" s="624"/>
      <c r="L9" s="619" t="s">
        <v>256</v>
      </c>
      <c r="M9" s="625" t="str">
        <f>HLOOKUP(Introduction!$G$4,nametranslations,76,FALSE)</f>
        <v>Basic (improved &amp; available)</v>
      </c>
      <c r="N9" s="621">
        <v>76</v>
      </c>
      <c r="O9" s="626">
        <v>88</v>
      </c>
      <c r="P9" s="626">
        <v>71</v>
      </c>
      <c r="Q9" s="626"/>
      <c r="R9" s="621"/>
      <c r="S9" s="623"/>
      <c r="T9" s="624"/>
      <c r="U9" s="624"/>
      <c r="V9" s="619"/>
      <c r="W9" s="620" t="str">
        <f>HLOOKUP(Introduction!$G$4,nametranslations,76,FALSE)</f>
        <v>Basic (improved &amp; available)</v>
      </c>
      <c r="X9" s="621"/>
      <c r="Y9" s="622"/>
      <c r="Z9" s="622"/>
      <c r="AA9" s="622"/>
      <c r="AB9" s="622"/>
      <c r="AC9" s="623"/>
      <c r="AD9" s="624"/>
      <c r="AE9" s="624"/>
      <c r="AF9" s="619" t="s">
        <v>256</v>
      </c>
      <c r="AG9" s="625" t="str">
        <f>HLOOKUP(Introduction!$G$4,nametranslations,76,FALSE)</f>
        <v>Basic (improved &amp; available)</v>
      </c>
      <c r="AH9" s="621">
        <f>0.609*100</f>
        <v>60.9</v>
      </c>
      <c r="AI9" s="626"/>
      <c r="AJ9" s="626"/>
      <c r="AK9" s="626"/>
      <c r="AL9" s="621"/>
      <c r="AM9" s="623"/>
      <c r="AN9" s="624"/>
      <c r="AO9" s="624"/>
      <c r="AP9" s="627"/>
      <c r="AZ9" s="627"/>
      <c r="BJ9" s="627"/>
      <c r="BK9" s="627"/>
      <c r="BL9" s="629"/>
      <c r="BM9" s="629"/>
      <c r="BN9" s="629"/>
      <c r="BO9" s="629"/>
      <c r="BP9" s="629"/>
      <c r="BQ9" s="629"/>
      <c r="BT9" s="627"/>
      <c r="CD9" s="627"/>
      <c r="CN9" s="627"/>
      <c r="CX9" s="627"/>
      <c r="DH9" s="627"/>
      <c r="DR9" s="627"/>
      <c r="EB9" s="627"/>
      <c r="EL9" s="627"/>
      <c r="EV9" s="627"/>
      <c r="FF9" s="627"/>
      <c r="FP9" s="627"/>
      <c r="FZ9" s="627"/>
      <c r="GJ9" s="627"/>
      <c r="GT9" s="627"/>
      <c r="HD9" s="627"/>
      <c r="HN9" s="627"/>
      <c r="HX9" s="627"/>
      <c r="IH9" s="627"/>
    </row>
    <row r="10" spans="1:242" s="628" customFormat="1" ht="21" customHeight="1" x14ac:dyDescent="0.3">
      <c r="A10" s="618" t="str">
        <f ca="1">IF(ISBLANK('Data Summary'!A12),"",'Data Summary'!A12)</f>
        <v/>
      </c>
      <c r="B10" s="619"/>
      <c r="C10" s="620" t="str">
        <f>HLOOKUP(Introduction!$G$4,nametranslations,107,FALSE)</f>
        <v>Improved &amp; on-premises</v>
      </c>
      <c r="D10" s="630"/>
      <c r="E10" s="622"/>
      <c r="F10" s="622"/>
      <c r="G10" s="622"/>
      <c r="H10" s="622"/>
      <c r="I10" s="623"/>
      <c r="J10" s="624"/>
      <c r="K10" s="624"/>
      <c r="L10" s="619"/>
      <c r="M10" s="625" t="str">
        <f>HLOOKUP(Introduction!$G$4,nametranslations,107,FALSE)</f>
        <v>Improved &amp; on-premises</v>
      </c>
      <c r="N10" s="631"/>
      <c r="O10" s="632"/>
      <c r="P10" s="632"/>
      <c r="Q10" s="632"/>
      <c r="R10" s="632"/>
      <c r="S10" s="633"/>
      <c r="T10" s="624"/>
      <c r="U10" s="624"/>
      <c r="V10" s="619"/>
      <c r="W10" s="620" t="str">
        <f>HLOOKUP(Introduction!$G$4,nametranslations,107,FALSE)</f>
        <v>Improved &amp; on-premises</v>
      </c>
      <c r="X10" s="630"/>
      <c r="Y10" s="622"/>
      <c r="Z10" s="622"/>
      <c r="AA10" s="622"/>
      <c r="AB10" s="622"/>
      <c r="AC10" s="623"/>
      <c r="AD10" s="624"/>
      <c r="AE10" s="624"/>
      <c r="AF10" s="619"/>
      <c r="AG10" s="625" t="str">
        <f>HLOOKUP(Introduction!$G$4,nametranslations,107,FALSE)</f>
        <v>Improved &amp; on-premises</v>
      </c>
      <c r="AH10" s="631"/>
      <c r="AI10" s="632"/>
      <c r="AJ10" s="632"/>
      <c r="AK10" s="632"/>
      <c r="AL10" s="632"/>
      <c r="AM10" s="633"/>
      <c r="AN10" s="624"/>
      <c r="AO10" s="624"/>
      <c r="AP10" s="627"/>
      <c r="AZ10" s="627"/>
      <c r="BJ10" s="627"/>
      <c r="BK10" s="627"/>
      <c r="BT10" s="627"/>
      <c r="CD10" s="627"/>
      <c r="CN10" s="627"/>
      <c r="CX10" s="627"/>
      <c r="DH10" s="627"/>
      <c r="DR10" s="627"/>
      <c r="EB10" s="627"/>
      <c r="EL10" s="627"/>
      <c r="EV10" s="627"/>
      <c r="FF10" s="627"/>
      <c r="FP10" s="627"/>
      <c r="FZ10" s="627"/>
      <c r="GJ10" s="627"/>
      <c r="GT10" s="627"/>
      <c r="HD10" s="627"/>
      <c r="HN10" s="627"/>
      <c r="HX10" s="627"/>
      <c r="IH10" s="627"/>
    </row>
    <row r="11" spans="1:242" s="628" customFormat="1" ht="21" customHeight="1" x14ac:dyDescent="0.3">
      <c r="A11" s="618" t="str">
        <f ca="1">IF(ISBLANK('Data Summary'!A13),"",'Data Summary'!A13)</f>
        <v/>
      </c>
      <c r="B11" s="619"/>
      <c r="C11" s="620" t="str">
        <f>HLOOKUP(Introduction!$G$4,nametranslations,108,FALSE)</f>
        <v>Improved, available &amp; on-premises</v>
      </c>
      <c r="D11" s="630"/>
      <c r="E11" s="622"/>
      <c r="F11" s="622"/>
      <c r="G11" s="622"/>
      <c r="H11" s="622"/>
      <c r="I11" s="623"/>
      <c r="J11" s="624"/>
      <c r="K11" s="624"/>
      <c r="L11" s="619"/>
      <c r="M11" s="625" t="str">
        <f>HLOOKUP(Introduction!$G$4,nametranslations,108,FALSE)</f>
        <v>Improved, available &amp; on-premises</v>
      </c>
      <c r="N11" s="631"/>
      <c r="O11" s="632"/>
      <c r="P11" s="632"/>
      <c r="Q11" s="632"/>
      <c r="R11" s="632"/>
      <c r="S11" s="633"/>
      <c r="T11" s="624"/>
      <c r="U11" s="624"/>
      <c r="V11" s="619"/>
      <c r="W11" s="620" t="str">
        <f>HLOOKUP(Introduction!$G$4,nametranslations,108,FALSE)</f>
        <v>Improved, available &amp; on-premises</v>
      </c>
      <c r="X11" s="630"/>
      <c r="Y11" s="622"/>
      <c r="Z11" s="622"/>
      <c r="AA11" s="622"/>
      <c r="AB11" s="622"/>
      <c r="AC11" s="623"/>
      <c r="AD11" s="624"/>
      <c r="AE11" s="624"/>
      <c r="AF11" s="619"/>
      <c r="AG11" s="625" t="str">
        <f>HLOOKUP(Introduction!$G$4,nametranslations,108,FALSE)</f>
        <v>Improved, available &amp; on-premises</v>
      </c>
      <c r="AH11" s="631"/>
      <c r="AI11" s="632"/>
      <c r="AJ11" s="632"/>
      <c r="AK11" s="632"/>
      <c r="AL11" s="632"/>
      <c r="AM11" s="633"/>
      <c r="AN11" s="624"/>
      <c r="AO11" s="624"/>
      <c r="AP11" s="627"/>
      <c r="AZ11" s="627"/>
      <c r="BJ11" s="627"/>
      <c r="BK11" s="627"/>
      <c r="BT11" s="627"/>
      <c r="CD11" s="627"/>
      <c r="CN11" s="627"/>
      <c r="CX11" s="627"/>
      <c r="DH11" s="627"/>
      <c r="DR11" s="627"/>
      <c r="EB11" s="627"/>
      <c r="EL11" s="627"/>
      <c r="EV11" s="627"/>
      <c r="FF11" s="627"/>
      <c r="FP11" s="627"/>
      <c r="FZ11" s="627"/>
      <c r="GJ11" s="627"/>
      <c r="GT11" s="627"/>
      <c r="HD11" s="627"/>
      <c r="HN11" s="627"/>
      <c r="HX11" s="627"/>
      <c r="IH11" s="627"/>
    </row>
    <row r="12" spans="1:242" s="132" customFormat="1" ht="18" customHeight="1" x14ac:dyDescent="0.2">
      <c r="A12" s="612" t="str">
        <f ca="1">IF(ISBLANK('Data Summary'!A14),"",'Data Summary'!A14)</f>
        <v/>
      </c>
      <c r="B12" s="127" t="str">
        <f>HLOOKUP(Introduction!$G$4,nametranslations,109,FALSE)</f>
        <v>Facility type</v>
      </c>
      <c r="C12" s="128" t="str">
        <f>HLOOKUP(Introduction!$G$4,nametranslations,110,FALSE)</f>
        <v>Proprortion improved</v>
      </c>
      <c r="D12" s="129"/>
      <c r="E12" s="129"/>
      <c r="F12" s="129"/>
      <c r="G12" s="129"/>
      <c r="H12" s="129"/>
      <c r="I12" s="130"/>
      <c r="J12" s="124"/>
      <c r="K12" s="124"/>
      <c r="L12" s="127" t="str">
        <f>HLOOKUP(Introduction!$G$4,nametranslations,109,FALSE)</f>
        <v>Facility type</v>
      </c>
      <c r="M12" s="128" t="str">
        <f>HLOOKUP(Introduction!$G$4,nametranslations,110,FALSE)</f>
        <v>Proprortion improved</v>
      </c>
      <c r="N12" s="187"/>
      <c r="O12" s="187"/>
      <c r="P12" s="187"/>
      <c r="Q12" s="187"/>
      <c r="R12" s="187"/>
      <c r="S12" s="188"/>
      <c r="T12" s="124"/>
      <c r="U12" s="124"/>
      <c r="V12" s="127" t="str">
        <f>HLOOKUP(Introduction!$G$4,nametranslations,109,FALSE)</f>
        <v>Facility type</v>
      </c>
      <c r="W12" s="128" t="str">
        <f>HLOOKUP(Introduction!$G$4,nametranslations,110,FALSE)</f>
        <v>Proprortion improved</v>
      </c>
      <c r="X12" s="129"/>
      <c r="Y12" s="129"/>
      <c r="Z12" s="129"/>
      <c r="AA12" s="129"/>
      <c r="AB12" s="129"/>
      <c r="AC12" s="130"/>
      <c r="AD12" s="124"/>
      <c r="AE12" s="124"/>
      <c r="AF12" s="127" t="str">
        <f>HLOOKUP(Introduction!$G$4,nametranslations,109,FALSE)</f>
        <v>Facility type</v>
      </c>
      <c r="AG12" s="128" t="str">
        <f>HLOOKUP(Introduction!$G$4,nametranslations,110,FALSE)</f>
        <v>Proprortion improved</v>
      </c>
      <c r="AH12" s="187"/>
      <c r="AI12" s="187"/>
      <c r="AJ12" s="187"/>
      <c r="AK12" s="187"/>
      <c r="AL12" s="187"/>
      <c r="AM12" s="188"/>
      <c r="AN12" s="124"/>
      <c r="AO12" s="124"/>
      <c r="AP12" s="131"/>
      <c r="AZ12" s="131"/>
      <c r="BJ12" s="131"/>
      <c r="BK12" s="131"/>
      <c r="BT12" s="131"/>
      <c r="CD12" s="131"/>
      <c r="CN12" s="131"/>
      <c r="CX12" s="131"/>
      <c r="DH12" s="131"/>
      <c r="DR12" s="131"/>
      <c r="EB12" s="131"/>
      <c r="EL12" s="131"/>
      <c r="EV12" s="131"/>
      <c r="FF12" s="131"/>
      <c r="FP12" s="131"/>
      <c r="FZ12" s="131"/>
      <c r="GJ12" s="131"/>
      <c r="GT12" s="131"/>
      <c r="HD12" s="131"/>
      <c r="HN12" s="131"/>
      <c r="HX12" s="131"/>
      <c r="IH12" s="131"/>
    </row>
    <row r="13" spans="1:242" s="2" customFormat="1" ht="14.25" customHeight="1" x14ac:dyDescent="0.2">
      <c r="A13" s="612" t="str">
        <f ca="1">IF(ISBLANK('Data Summary'!A15),"",'Data Summary'!A15)</f>
        <v/>
      </c>
      <c r="B13" s="64" t="s">
        <v>54</v>
      </c>
      <c r="C13" s="3">
        <v>0</v>
      </c>
      <c r="D13" s="28">
        <v>2.2999999999999998</v>
      </c>
      <c r="E13" s="28">
        <v>0</v>
      </c>
      <c r="F13" s="28">
        <v>3.31</v>
      </c>
      <c r="G13" s="28">
        <v>0</v>
      </c>
      <c r="H13" s="28">
        <v>2.2999999999999998</v>
      </c>
      <c r="I13" s="33"/>
      <c r="J13" s="9"/>
      <c r="K13" s="9"/>
      <c r="L13" s="64" t="s">
        <v>54</v>
      </c>
      <c r="M13" s="3">
        <v>0</v>
      </c>
      <c r="N13" s="28">
        <v>5</v>
      </c>
      <c r="O13" s="28">
        <v>0</v>
      </c>
      <c r="P13" s="28">
        <v>7</v>
      </c>
      <c r="Q13" s="28"/>
      <c r="R13" s="28"/>
      <c r="S13" s="33"/>
      <c r="T13" s="9"/>
      <c r="U13" s="9"/>
      <c r="V13" s="64" t="s">
        <v>54</v>
      </c>
      <c r="W13" s="3">
        <v>0</v>
      </c>
      <c r="X13" s="28"/>
      <c r="Y13" s="28"/>
      <c r="Z13" s="28"/>
      <c r="AA13" s="28"/>
      <c r="AB13" s="28"/>
      <c r="AC13" s="33"/>
      <c r="AD13" s="9"/>
      <c r="AE13" s="9"/>
      <c r="AF13" s="64" t="s">
        <v>54</v>
      </c>
      <c r="AG13" s="3">
        <v>0</v>
      </c>
      <c r="AH13" s="28">
        <f>0.255*100</f>
        <v>25.5</v>
      </c>
      <c r="AI13" s="28"/>
      <c r="AJ13" s="28"/>
      <c r="AK13" s="28"/>
      <c r="AL13" s="28"/>
      <c r="AM13" s="33"/>
      <c r="AN13" s="9"/>
      <c r="AO13" s="9"/>
      <c r="AP13" s="70"/>
      <c r="AZ13" s="70"/>
      <c r="BJ13" s="70"/>
      <c r="BK13" s="73"/>
      <c r="BL13" s="73"/>
      <c r="BM13" s="73"/>
      <c r="BN13" s="73"/>
      <c r="BO13" s="73"/>
      <c r="BP13" s="73"/>
      <c r="BQ13" s="73"/>
      <c r="BT13" s="70"/>
      <c r="CD13" s="70"/>
      <c r="CN13" s="70"/>
      <c r="CX13" s="70"/>
      <c r="DH13" s="70"/>
      <c r="DR13" s="70"/>
      <c r="EB13" s="70"/>
      <c r="EL13" s="70"/>
      <c r="EV13" s="70"/>
      <c r="FF13" s="70"/>
      <c r="FP13" s="70"/>
      <c r="FZ13" s="70"/>
      <c r="GJ13" s="70"/>
      <c r="GT13" s="70"/>
      <c r="HD13" s="70"/>
      <c r="HN13" s="70"/>
      <c r="HX13" s="70"/>
      <c r="IH13" s="70"/>
    </row>
    <row r="14" spans="1:242" x14ac:dyDescent="0.3">
      <c r="A14" s="612" t="str">
        <f ca="1">IF(ISBLANK('Data Summary'!A16),"",'Data Summary'!A16)</f>
        <v/>
      </c>
      <c r="B14" s="65" t="s">
        <v>96</v>
      </c>
      <c r="C14" s="19">
        <v>0</v>
      </c>
      <c r="D14" s="28">
        <v>0.8</v>
      </c>
      <c r="E14" s="28">
        <v>0</v>
      </c>
      <c r="F14" s="28">
        <v>1.1000000000000001</v>
      </c>
      <c r="G14" s="28">
        <v>0</v>
      </c>
      <c r="H14" s="28">
        <v>0.77</v>
      </c>
      <c r="I14" s="33"/>
      <c r="J14" s="9"/>
      <c r="K14" s="9"/>
      <c r="L14" s="65" t="s">
        <v>96</v>
      </c>
      <c r="M14" s="189">
        <v>0</v>
      </c>
      <c r="N14" s="28"/>
      <c r="O14" s="28"/>
      <c r="P14" s="28"/>
      <c r="Q14" s="28"/>
      <c r="R14" s="28"/>
      <c r="S14" s="33"/>
      <c r="T14" s="9"/>
      <c r="U14" s="9"/>
      <c r="V14" s="65" t="s">
        <v>96</v>
      </c>
      <c r="W14" s="19">
        <v>0</v>
      </c>
      <c r="X14" s="28"/>
      <c r="Y14" s="28"/>
      <c r="Z14" s="28"/>
      <c r="AA14" s="28"/>
      <c r="AB14" s="28"/>
      <c r="AC14" s="33"/>
      <c r="AD14" s="9"/>
      <c r="AE14" s="9"/>
      <c r="AF14" s="65" t="s">
        <v>96</v>
      </c>
      <c r="AG14" s="189">
        <v>0</v>
      </c>
      <c r="AH14" s="28"/>
      <c r="AI14" s="28"/>
      <c r="AJ14" s="28"/>
      <c r="AK14" s="28"/>
      <c r="AL14" s="28"/>
      <c r="AM14" s="33"/>
      <c r="AN14" s="9"/>
      <c r="AO14" s="9"/>
      <c r="BK14" s="74"/>
      <c r="BL14" s="74"/>
      <c r="BM14" s="74"/>
      <c r="BN14" s="74"/>
      <c r="BO14" s="74"/>
      <c r="BP14" s="74"/>
      <c r="BQ14" s="74"/>
    </row>
    <row r="15" spans="1:242" s="1" customFormat="1" x14ac:dyDescent="0.3">
      <c r="A15" s="612" t="str">
        <f ca="1">IF(ISBLANK('Data Summary'!A17),"",'Data Summary'!A17)</f>
        <v/>
      </c>
      <c r="B15" s="65" t="s">
        <v>147</v>
      </c>
      <c r="C15" s="4">
        <v>1</v>
      </c>
      <c r="D15" s="28">
        <v>78.8</v>
      </c>
      <c r="E15" s="5">
        <v>94.74</v>
      </c>
      <c r="F15" s="5">
        <v>71.27</v>
      </c>
      <c r="G15" s="5">
        <v>85.88</v>
      </c>
      <c r="H15" s="28">
        <v>78.930000000000007</v>
      </c>
      <c r="I15" s="33"/>
      <c r="J15" s="9"/>
      <c r="K15" s="9"/>
      <c r="L15" s="65" t="s">
        <v>256</v>
      </c>
      <c r="M15" s="4">
        <v>1</v>
      </c>
      <c r="N15" s="28">
        <v>76</v>
      </c>
      <c r="O15" s="28">
        <v>88</v>
      </c>
      <c r="P15" s="28">
        <v>71</v>
      </c>
      <c r="Q15" s="186"/>
      <c r="R15" s="28"/>
      <c r="S15" s="33"/>
      <c r="T15" s="9"/>
      <c r="U15" s="9"/>
      <c r="V15" s="65" t="s">
        <v>236</v>
      </c>
      <c r="W15" s="4">
        <v>1</v>
      </c>
      <c r="X15" s="28">
        <v>43.4</v>
      </c>
      <c r="Y15" s="5"/>
      <c r="Z15" s="5"/>
      <c r="AA15" s="5"/>
      <c r="AB15" s="28"/>
      <c r="AC15" s="33"/>
      <c r="AD15" s="9"/>
      <c r="AE15" s="9"/>
      <c r="AF15" s="65" t="s">
        <v>256</v>
      </c>
      <c r="AG15" s="4">
        <v>1</v>
      </c>
      <c r="AH15" s="28">
        <f>0.609*100</f>
        <v>60.9</v>
      </c>
      <c r="AI15" s="186"/>
      <c r="AJ15" s="186"/>
      <c r="AK15" s="186"/>
      <c r="AL15" s="28"/>
      <c r="AM15" s="33"/>
      <c r="AN15" s="9"/>
      <c r="AO15" s="9"/>
      <c r="AP15" s="71"/>
      <c r="AZ15" s="71"/>
      <c r="BJ15" s="71"/>
      <c r="BK15" s="75"/>
      <c r="BL15" s="75"/>
      <c r="BM15" s="75"/>
      <c r="BN15" s="75"/>
      <c r="BO15" s="75"/>
      <c r="BP15" s="75"/>
      <c r="BQ15" s="75"/>
      <c r="BT15" s="71"/>
      <c r="CD15" s="71"/>
      <c r="CN15" s="71"/>
      <c r="CX15" s="71"/>
      <c r="DH15" s="71"/>
      <c r="DR15" s="71"/>
      <c r="EB15" s="71"/>
      <c r="EL15" s="71"/>
      <c r="EV15" s="71"/>
      <c r="FF15" s="71"/>
      <c r="FP15" s="71"/>
      <c r="FZ15" s="71"/>
      <c r="GJ15" s="71"/>
      <c r="GT15" s="71"/>
      <c r="HD15" s="71"/>
      <c r="HN15" s="71"/>
      <c r="HX15" s="71"/>
      <c r="IH15" s="71"/>
    </row>
    <row r="16" spans="1:242" s="1" customFormat="1" x14ac:dyDescent="0.3">
      <c r="A16" s="612" t="str">
        <f ca="1">IF(ISBLANK('Data Summary'!A18),"",'Data Summary'!A18)</f>
        <v/>
      </c>
      <c r="B16" s="65" t="s">
        <v>148</v>
      </c>
      <c r="C16" s="11">
        <v>1</v>
      </c>
      <c r="D16" s="28">
        <f>6.8+4.5</f>
        <v>11.3</v>
      </c>
      <c r="E16" s="5">
        <v>1.32</v>
      </c>
      <c r="F16" s="5">
        <f>9.94+6.08</f>
        <v>16.02</v>
      </c>
      <c r="G16" s="5">
        <f>9.41+2.35</f>
        <v>11.76</v>
      </c>
      <c r="H16" s="28">
        <f>6.9+4.6</f>
        <v>11.5</v>
      </c>
      <c r="I16" s="33"/>
      <c r="J16" s="9"/>
      <c r="K16" s="9"/>
      <c r="L16" s="65" t="s">
        <v>168</v>
      </c>
      <c r="M16" s="190">
        <v>1</v>
      </c>
      <c r="N16" s="28">
        <v>19</v>
      </c>
      <c r="O16" s="186">
        <v>12</v>
      </c>
      <c r="P16" s="186">
        <v>23</v>
      </c>
      <c r="Q16" s="186"/>
      <c r="R16" s="28"/>
      <c r="S16" s="33"/>
      <c r="T16" s="9"/>
      <c r="U16" s="9"/>
      <c r="V16" s="65" t="s">
        <v>237</v>
      </c>
      <c r="W16" s="11">
        <v>1</v>
      </c>
      <c r="X16" s="28">
        <v>56.1</v>
      </c>
      <c r="Y16" s="5"/>
      <c r="Z16" s="5"/>
      <c r="AA16" s="5"/>
      <c r="AB16" s="28"/>
      <c r="AC16" s="33"/>
      <c r="AD16" s="9"/>
      <c r="AE16" s="9"/>
      <c r="AF16" s="65" t="s">
        <v>168</v>
      </c>
      <c r="AG16" s="190">
        <v>1</v>
      </c>
      <c r="AH16" s="28">
        <f>0.136*100</f>
        <v>13.600000000000001</v>
      </c>
      <c r="AI16" s="186"/>
      <c r="AJ16" s="186"/>
      <c r="AK16" s="186"/>
      <c r="AL16" s="28"/>
      <c r="AM16" s="33"/>
      <c r="AN16" s="9"/>
      <c r="AO16" s="9"/>
      <c r="AP16" s="71"/>
      <c r="AZ16" s="71"/>
      <c r="BJ16" s="71"/>
      <c r="BK16" s="75"/>
      <c r="BL16" s="75"/>
      <c r="BM16" s="75"/>
      <c r="BN16" s="75"/>
      <c r="BO16" s="75"/>
      <c r="BP16" s="75"/>
      <c r="BQ16" s="75"/>
      <c r="BT16" s="71"/>
      <c r="CD16" s="71"/>
      <c r="CN16" s="71"/>
      <c r="CX16" s="71"/>
      <c r="DH16" s="71"/>
      <c r="DR16" s="71"/>
      <c r="EB16" s="71"/>
      <c r="EL16" s="71"/>
      <c r="EV16" s="71"/>
      <c r="FF16" s="71"/>
      <c r="FP16" s="71"/>
      <c r="FZ16" s="71"/>
      <c r="GJ16" s="71"/>
      <c r="GT16" s="71"/>
      <c r="HD16" s="71"/>
      <c r="HN16" s="71"/>
      <c r="HX16" s="71"/>
      <c r="IH16" s="71"/>
    </row>
    <row r="17" spans="1:242" s="1" customFormat="1" x14ac:dyDescent="0.3">
      <c r="A17" s="612" t="str">
        <f ca="1">IF(ISBLANK('Data Summary'!A19),"",'Data Summary'!A19)</f>
        <v/>
      </c>
      <c r="B17" s="65" t="s">
        <v>149</v>
      </c>
      <c r="C17" s="11">
        <v>1</v>
      </c>
      <c r="D17" s="28">
        <v>3.8</v>
      </c>
      <c r="E17" s="5">
        <v>1.32</v>
      </c>
      <c r="F17" s="5">
        <f>4.97</f>
        <v>4.97</v>
      </c>
      <c r="G17" s="5">
        <v>1.18</v>
      </c>
      <c r="H17" s="5">
        <v>3.83</v>
      </c>
      <c r="I17" s="23"/>
      <c r="J17" s="9"/>
      <c r="K17" s="9"/>
      <c r="L17" s="65"/>
      <c r="M17" s="190"/>
      <c r="N17" s="28"/>
      <c r="O17" s="186"/>
      <c r="P17" s="186"/>
      <c r="Q17" s="186"/>
      <c r="R17" s="28"/>
      <c r="S17" s="33"/>
      <c r="T17" s="9"/>
      <c r="U17" s="9"/>
      <c r="V17" s="65" t="s">
        <v>238</v>
      </c>
      <c r="W17" s="11">
        <v>1</v>
      </c>
      <c r="X17" s="28">
        <v>0.9</v>
      </c>
      <c r="Y17" s="5"/>
      <c r="Z17" s="5"/>
      <c r="AA17" s="5"/>
      <c r="AB17" s="5"/>
      <c r="AC17" s="23"/>
      <c r="AD17" s="9"/>
      <c r="AE17" s="9"/>
      <c r="AF17" s="65"/>
      <c r="AG17" s="190"/>
      <c r="AH17" s="28"/>
      <c r="AI17" s="186"/>
      <c r="AJ17" s="186"/>
      <c r="AK17" s="186"/>
      <c r="AL17" s="28"/>
      <c r="AM17" s="33"/>
      <c r="AN17" s="9"/>
      <c r="AO17" s="9"/>
      <c r="AP17" s="71"/>
      <c r="AZ17" s="71"/>
      <c r="BJ17" s="71"/>
      <c r="BK17" s="75"/>
      <c r="BL17" s="75"/>
      <c r="BM17" s="75"/>
      <c r="BN17" s="75"/>
      <c r="BO17" s="75"/>
      <c r="BP17" s="75"/>
      <c r="BQ17" s="75"/>
      <c r="BT17" s="71"/>
      <c r="CD17" s="71"/>
      <c r="CN17" s="71"/>
      <c r="CX17" s="71"/>
      <c r="DH17" s="71"/>
      <c r="DR17" s="71"/>
      <c r="EB17" s="71"/>
      <c r="EL17" s="71"/>
      <c r="EV17" s="71"/>
      <c r="FF17" s="71"/>
      <c r="FP17" s="71"/>
      <c r="FZ17" s="71"/>
      <c r="GJ17" s="71"/>
      <c r="GT17" s="71"/>
      <c r="HD17" s="71"/>
      <c r="HN17" s="71"/>
      <c r="HX17" s="71"/>
      <c r="IH17" s="71"/>
    </row>
    <row r="18" spans="1:242" s="1" customFormat="1" x14ac:dyDescent="0.3">
      <c r="A18" s="612" t="str">
        <f ca="1">IF(ISBLANK('Data Summary'!A20),"",'Data Summary'!A20)</f>
        <v/>
      </c>
      <c r="B18" s="65" t="s">
        <v>150</v>
      </c>
      <c r="C18" s="11">
        <v>1</v>
      </c>
      <c r="D18" s="28">
        <v>1.1000000000000001</v>
      </c>
      <c r="E18" s="34">
        <v>2.63</v>
      </c>
      <c r="F18" s="34">
        <f>0.55</f>
        <v>0.55000000000000004</v>
      </c>
      <c r="G18" s="5">
        <v>0</v>
      </c>
      <c r="H18" s="5">
        <v>0.77</v>
      </c>
      <c r="I18" s="23"/>
      <c r="J18" s="9"/>
      <c r="K18" s="9"/>
      <c r="L18" s="65"/>
      <c r="M18" s="190"/>
      <c r="N18" s="28"/>
      <c r="O18" s="34"/>
      <c r="P18" s="34"/>
      <c r="Q18" s="186"/>
      <c r="R18" s="28"/>
      <c r="S18" s="23"/>
      <c r="T18" s="9"/>
      <c r="U18" s="9"/>
      <c r="V18" s="65" t="s">
        <v>239</v>
      </c>
      <c r="W18" s="11">
        <v>1</v>
      </c>
      <c r="X18" s="28">
        <v>4.0999999999999996</v>
      </c>
      <c r="Y18" s="34"/>
      <c r="Z18" s="34"/>
      <c r="AA18" s="5"/>
      <c r="AB18" s="5"/>
      <c r="AC18" s="23"/>
      <c r="AD18" s="9"/>
      <c r="AE18" s="9"/>
      <c r="AF18" s="65"/>
      <c r="AG18" s="190"/>
      <c r="AH18" s="28"/>
      <c r="AI18" s="34"/>
      <c r="AJ18" s="34"/>
      <c r="AK18" s="186"/>
      <c r="AL18" s="28"/>
      <c r="AM18" s="23"/>
      <c r="AN18" s="9"/>
      <c r="AO18" s="9"/>
      <c r="AP18" s="71"/>
      <c r="AZ18" s="71"/>
      <c r="BJ18" s="71"/>
      <c r="BK18" s="75"/>
      <c r="BL18" s="75"/>
      <c r="BM18" s="75"/>
      <c r="BN18" s="75"/>
      <c r="BO18" s="75"/>
      <c r="BP18" s="75"/>
      <c r="BQ18" s="75"/>
      <c r="BT18" s="71"/>
      <c r="CD18" s="71"/>
      <c r="CN18" s="71"/>
      <c r="CX18" s="71"/>
      <c r="DH18" s="71"/>
      <c r="DR18" s="71"/>
      <c r="EB18" s="71"/>
      <c r="EL18" s="71"/>
      <c r="EV18" s="71"/>
      <c r="FF18" s="71"/>
      <c r="FP18" s="71"/>
      <c r="FZ18" s="71"/>
      <c r="GJ18" s="71"/>
      <c r="GT18" s="71"/>
      <c r="HD18" s="71"/>
      <c r="HN18" s="71"/>
      <c r="HX18" s="71"/>
      <c r="IH18" s="71"/>
    </row>
    <row r="19" spans="1:242" s="1" customFormat="1" x14ac:dyDescent="0.3">
      <c r="A19" s="612" t="str">
        <f ca="1">IF(ISBLANK('Data Summary'!A21),"",'Data Summary'!A21)</f>
        <v/>
      </c>
      <c r="B19" s="65" t="s">
        <v>151</v>
      </c>
      <c r="C19" s="4">
        <v>0</v>
      </c>
      <c r="D19" s="28">
        <v>0.8</v>
      </c>
      <c r="E19" s="34">
        <v>0</v>
      </c>
      <c r="F19" s="34">
        <v>1.1000000000000001</v>
      </c>
      <c r="G19" s="34">
        <v>0</v>
      </c>
      <c r="H19" s="34">
        <v>0.77</v>
      </c>
      <c r="I19" s="35"/>
      <c r="J19" s="9"/>
      <c r="K19" s="9"/>
      <c r="L19" s="65"/>
      <c r="M19" s="4"/>
      <c r="N19" s="28"/>
      <c r="O19" s="34"/>
      <c r="P19" s="34"/>
      <c r="Q19" s="34"/>
      <c r="R19" s="28"/>
      <c r="S19" s="35"/>
      <c r="T19" s="9"/>
      <c r="U19" s="9"/>
      <c r="V19" s="65" t="s">
        <v>240</v>
      </c>
      <c r="W19" s="4">
        <v>1</v>
      </c>
      <c r="X19" s="28">
        <v>0.9</v>
      </c>
      <c r="Y19" s="34"/>
      <c r="Z19" s="34"/>
      <c r="AA19" s="34"/>
      <c r="AB19" s="34"/>
      <c r="AC19" s="35"/>
      <c r="AD19" s="9"/>
      <c r="AE19" s="9"/>
      <c r="AF19" s="65"/>
      <c r="AG19" s="4"/>
      <c r="AH19" s="28"/>
      <c r="AI19" s="34"/>
      <c r="AJ19" s="34"/>
      <c r="AK19" s="34"/>
      <c r="AL19" s="28"/>
      <c r="AM19" s="35"/>
      <c r="AN19" s="9"/>
      <c r="AO19" s="9"/>
      <c r="AP19" s="71"/>
      <c r="AZ19" s="71"/>
      <c r="BJ19" s="71"/>
      <c r="BK19" s="75"/>
      <c r="BL19" s="75"/>
      <c r="BM19" s="75"/>
      <c r="BN19" s="75"/>
      <c r="BO19" s="75"/>
      <c r="BP19" s="75"/>
      <c r="BQ19" s="75"/>
      <c r="BT19" s="71"/>
      <c r="CD19" s="71"/>
      <c r="CN19" s="71"/>
      <c r="CX19" s="71"/>
      <c r="DH19" s="71"/>
      <c r="DR19" s="71"/>
      <c r="EB19" s="71"/>
      <c r="EL19" s="71"/>
      <c r="EV19" s="71"/>
      <c r="FF19" s="71"/>
      <c r="FP19" s="71"/>
      <c r="FZ19" s="71"/>
      <c r="GJ19" s="71"/>
      <c r="GT19" s="71"/>
      <c r="HD19" s="71"/>
      <c r="HN19" s="71"/>
      <c r="HX19" s="71"/>
      <c r="IH19" s="71"/>
    </row>
    <row r="20" spans="1:242" s="1" customFormat="1" x14ac:dyDescent="0.3">
      <c r="A20" s="612" t="str">
        <f ca="1">IF(ISBLANK('Data Summary'!A22),"",'Data Summary'!A22)</f>
        <v/>
      </c>
      <c r="B20" s="65" t="s">
        <v>152</v>
      </c>
      <c r="C20" s="4">
        <v>0</v>
      </c>
      <c r="D20" s="34">
        <v>0.8</v>
      </c>
      <c r="E20" s="34">
        <v>0</v>
      </c>
      <c r="F20" s="34">
        <v>1.1000000000000001</v>
      </c>
      <c r="G20" s="34">
        <v>1.18</v>
      </c>
      <c r="H20" s="34">
        <v>0.77</v>
      </c>
      <c r="I20" s="36"/>
      <c r="J20" s="9"/>
      <c r="K20" s="9"/>
      <c r="L20" s="65"/>
      <c r="M20" s="4"/>
      <c r="N20" s="34"/>
      <c r="O20" s="34"/>
      <c r="P20" s="34"/>
      <c r="Q20" s="34"/>
      <c r="R20" s="34"/>
      <c r="S20" s="36"/>
      <c r="T20" s="9"/>
      <c r="U20" s="9"/>
      <c r="V20" s="65" t="s">
        <v>241</v>
      </c>
      <c r="W20" s="4">
        <v>0</v>
      </c>
      <c r="X20" s="34">
        <v>0.5</v>
      </c>
      <c r="Y20" s="34"/>
      <c r="Z20" s="34"/>
      <c r="AA20" s="34"/>
      <c r="AB20" s="34"/>
      <c r="AC20" s="36"/>
      <c r="AD20" s="9"/>
      <c r="AE20" s="9"/>
      <c r="AF20" s="65"/>
      <c r="AG20" s="4"/>
      <c r="AH20" s="34"/>
      <c r="AI20" s="34"/>
      <c r="AJ20" s="34"/>
      <c r="AK20" s="34"/>
      <c r="AL20" s="34"/>
      <c r="AM20" s="36"/>
      <c r="AN20" s="9"/>
      <c r="AO20" s="9"/>
      <c r="AP20" s="71"/>
      <c r="AZ20" s="71"/>
      <c r="BJ20" s="71"/>
      <c r="BK20" s="75"/>
      <c r="BL20" s="75"/>
      <c r="BM20" s="75"/>
      <c r="BN20" s="75"/>
      <c r="BO20" s="75"/>
      <c r="BP20" s="75"/>
      <c r="BQ20" s="75"/>
      <c r="BT20" s="71"/>
      <c r="CD20" s="71"/>
      <c r="CN20" s="71"/>
      <c r="CX20" s="71"/>
      <c r="DH20" s="71"/>
      <c r="DR20" s="71"/>
      <c r="EB20" s="71"/>
      <c r="EL20" s="71"/>
      <c r="EV20" s="71"/>
      <c r="FF20" s="71"/>
      <c r="FP20" s="71"/>
      <c r="FZ20" s="71"/>
      <c r="GJ20" s="71"/>
      <c r="GT20" s="71"/>
      <c r="HD20" s="71"/>
      <c r="HN20" s="71"/>
      <c r="HX20" s="71"/>
      <c r="IH20" s="71"/>
    </row>
    <row r="21" spans="1:242" s="1" customFormat="1" x14ac:dyDescent="0.3">
      <c r="A21" s="612" t="str">
        <f ca="1">IF(ISBLANK('Data Summary'!A23),"",'Data Summary'!A23)</f>
        <v/>
      </c>
      <c r="B21" s="65" t="s">
        <v>153</v>
      </c>
      <c r="C21" s="11">
        <v>1</v>
      </c>
      <c r="D21" s="5">
        <v>0.4</v>
      </c>
      <c r="E21" s="5">
        <v>0</v>
      </c>
      <c r="F21" s="5">
        <v>0.55000000000000004</v>
      </c>
      <c r="G21" s="5">
        <v>0</v>
      </c>
      <c r="H21" s="5">
        <v>0.38</v>
      </c>
      <c r="I21" s="36"/>
      <c r="J21" s="9"/>
      <c r="K21" s="9"/>
      <c r="L21" s="65"/>
      <c r="M21" s="190"/>
      <c r="N21" s="186"/>
      <c r="O21" s="186"/>
      <c r="P21" s="186"/>
      <c r="Q21" s="186"/>
      <c r="R21" s="186"/>
      <c r="S21" s="36"/>
      <c r="T21" s="9"/>
      <c r="U21" s="9"/>
      <c r="V21" s="65" t="s">
        <v>242</v>
      </c>
      <c r="W21" s="11">
        <v>1</v>
      </c>
      <c r="X21" s="5">
        <v>0</v>
      </c>
      <c r="Y21" s="5"/>
      <c r="Z21" s="5"/>
      <c r="AA21" s="5"/>
      <c r="AB21" s="5"/>
      <c r="AC21" s="36"/>
      <c r="AD21" s="9"/>
      <c r="AE21" s="9"/>
      <c r="AF21" s="65"/>
      <c r="AG21" s="190"/>
      <c r="AH21" s="186"/>
      <c r="AI21" s="186"/>
      <c r="AJ21" s="186"/>
      <c r="AK21" s="186"/>
      <c r="AL21" s="186"/>
      <c r="AM21" s="36"/>
      <c r="AN21" s="9"/>
      <c r="AO21" s="9"/>
      <c r="AP21" s="71"/>
      <c r="AZ21" s="71"/>
      <c r="BJ21" s="71"/>
      <c r="BK21" s="75"/>
      <c r="BL21" s="75"/>
      <c r="BM21" s="75"/>
      <c r="BN21" s="75"/>
      <c r="BO21" s="75"/>
      <c r="BP21" s="75"/>
      <c r="BQ21" s="75"/>
      <c r="BT21" s="71"/>
      <c r="CD21" s="71"/>
      <c r="CN21" s="71"/>
      <c r="CX21" s="71"/>
      <c r="DH21" s="71"/>
      <c r="DR21" s="71"/>
      <c r="EB21" s="71"/>
      <c r="EL21" s="71"/>
      <c r="EV21" s="71"/>
      <c r="FF21" s="71"/>
      <c r="FP21" s="71"/>
      <c r="FZ21" s="71"/>
      <c r="GJ21" s="71"/>
      <c r="GT21" s="71"/>
      <c r="HD21" s="71"/>
      <c r="HN21" s="71"/>
      <c r="HX21" s="71"/>
      <c r="IH21" s="71"/>
    </row>
    <row r="22" spans="1:242" s="1" customFormat="1" x14ac:dyDescent="0.3">
      <c r="A22" s="612" t="str">
        <f ca="1">IF(ISBLANK('Data Summary'!A24),"",'Data Summary'!A24)</f>
        <v/>
      </c>
      <c r="B22" s="65"/>
      <c r="C22" s="11"/>
      <c r="D22" s="5"/>
      <c r="E22" s="5"/>
      <c r="F22" s="5"/>
      <c r="G22" s="5"/>
      <c r="H22" s="5"/>
      <c r="I22" s="23"/>
      <c r="J22" s="9"/>
      <c r="K22" s="9"/>
      <c r="L22" s="65"/>
      <c r="M22" s="190"/>
      <c r="N22" s="186"/>
      <c r="O22" s="186"/>
      <c r="P22" s="186"/>
      <c r="Q22" s="186"/>
      <c r="R22" s="186"/>
      <c r="S22" s="23"/>
      <c r="T22" s="9"/>
      <c r="U22" s="9"/>
      <c r="V22" s="65" t="s">
        <v>243</v>
      </c>
      <c r="W22" s="11">
        <v>0</v>
      </c>
      <c r="X22" s="5">
        <v>0</v>
      </c>
      <c r="Y22" s="5"/>
      <c r="Z22" s="5"/>
      <c r="AA22" s="5"/>
      <c r="AB22" s="5"/>
      <c r="AC22" s="23"/>
      <c r="AD22" s="9"/>
      <c r="AE22" s="9"/>
      <c r="AF22" s="65"/>
      <c r="AG22" s="190"/>
      <c r="AH22" s="186"/>
      <c r="AI22" s="186"/>
      <c r="AJ22" s="186"/>
      <c r="AK22" s="186"/>
      <c r="AL22" s="186"/>
      <c r="AM22" s="23"/>
      <c r="AN22" s="9"/>
      <c r="AO22" s="9"/>
      <c r="AP22" s="71"/>
      <c r="AZ22" s="71"/>
      <c r="BJ22" s="71"/>
      <c r="BK22" s="75"/>
      <c r="BL22" s="75"/>
      <c r="BM22" s="75"/>
      <c r="BN22" s="75"/>
      <c r="BO22" s="75"/>
      <c r="BP22" s="75"/>
      <c r="BQ22" s="75"/>
      <c r="BT22" s="71"/>
      <c r="CD22" s="71"/>
      <c r="CN22" s="71"/>
      <c r="CX22" s="71"/>
      <c r="DH22" s="71"/>
      <c r="DR22" s="71"/>
      <c r="EB22" s="71"/>
      <c r="EL22" s="71"/>
      <c r="EV22" s="71"/>
      <c r="FF22" s="71"/>
      <c r="FP22" s="71"/>
      <c r="FZ22" s="71"/>
      <c r="GJ22" s="71"/>
      <c r="GT22" s="71"/>
      <c r="HD22" s="71"/>
      <c r="HN22" s="71"/>
      <c r="HX22" s="71"/>
      <c r="IH22" s="71"/>
    </row>
    <row r="23" spans="1:242" s="1" customFormat="1" x14ac:dyDescent="0.3">
      <c r="A23" s="612" t="str">
        <f ca="1">IF(ISBLANK('Data Summary'!A25),"",'Data Summary'!A25)</f>
        <v/>
      </c>
      <c r="B23" s="65"/>
      <c r="C23" s="11"/>
      <c r="D23" s="5"/>
      <c r="E23" s="5"/>
      <c r="F23" s="5"/>
      <c r="G23" s="5"/>
      <c r="H23" s="5"/>
      <c r="I23" s="23"/>
      <c r="J23" s="9"/>
      <c r="K23" s="9"/>
      <c r="L23" s="65"/>
      <c r="M23" s="190"/>
      <c r="N23" s="186"/>
      <c r="O23" s="186"/>
      <c r="P23" s="186"/>
      <c r="Q23" s="186"/>
      <c r="R23" s="186"/>
      <c r="S23" s="23"/>
      <c r="T23" s="9"/>
      <c r="U23" s="9"/>
      <c r="V23" s="65"/>
      <c r="W23" s="11"/>
      <c r="X23" s="5"/>
      <c r="Y23" s="5"/>
      <c r="Z23" s="5"/>
      <c r="AA23" s="5"/>
      <c r="AB23" s="5"/>
      <c r="AC23" s="23"/>
      <c r="AD23" s="9"/>
      <c r="AE23" s="9"/>
      <c r="AF23" s="65"/>
      <c r="AG23" s="190"/>
      <c r="AH23" s="186"/>
      <c r="AI23" s="186"/>
      <c r="AJ23" s="186"/>
      <c r="AK23" s="186"/>
      <c r="AL23" s="186"/>
      <c r="AM23" s="23"/>
      <c r="AN23" s="9"/>
      <c r="AO23" s="9"/>
      <c r="AP23" s="71"/>
      <c r="AZ23" s="71"/>
      <c r="BJ23" s="71"/>
      <c r="BK23" s="75"/>
      <c r="BL23" s="75"/>
      <c r="BM23" s="75"/>
      <c r="BN23" s="75"/>
      <c r="BO23" s="75"/>
      <c r="BP23" s="75"/>
      <c r="BQ23" s="75"/>
      <c r="BT23" s="71"/>
      <c r="CD23" s="71"/>
      <c r="CN23" s="71"/>
      <c r="CX23" s="71"/>
      <c r="DH23" s="71"/>
      <c r="DR23" s="71"/>
      <c r="EB23" s="71"/>
      <c r="EL23" s="71"/>
      <c r="EV23" s="71"/>
      <c r="FF23" s="71"/>
      <c r="FP23" s="71"/>
      <c r="FZ23" s="71"/>
      <c r="GJ23" s="71"/>
      <c r="GT23" s="71"/>
      <c r="HD23" s="71"/>
      <c r="HN23" s="71"/>
      <c r="HX23" s="71"/>
      <c r="IH23" s="71"/>
    </row>
    <row r="24" spans="1:242" s="1" customFormat="1" x14ac:dyDescent="0.3">
      <c r="A24" s="612" t="str">
        <f ca="1">IF(ISBLANK('Data Summary'!A26),"",'Data Summary'!A26)</f>
        <v/>
      </c>
      <c r="B24" s="65"/>
      <c r="C24" s="11"/>
      <c r="D24" s="5"/>
      <c r="E24" s="5"/>
      <c r="F24" s="5"/>
      <c r="G24" s="5"/>
      <c r="H24" s="5"/>
      <c r="I24" s="23"/>
      <c r="J24" s="9"/>
      <c r="K24" s="9"/>
      <c r="L24" s="65"/>
      <c r="M24" s="190"/>
      <c r="N24" s="186"/>
      <c r="O24" s="186"/>
      <c r="P24" s="186"/>
      <c r="Q24" s="186"/>
      <c r="R24" s="186"/>
      <c r="S24" s="23"/>
      <c r="T24" s="9"/>
      <c r="U24" s="9"/>
      <c r="V24" s="65"/>
      <c r="W24" s="11"/>
      <c r="X24" s="5"/>
      <c r="Y24" s="5"/>
      <c r="Z24" s="5"/>
      <c r="AA24" s="5"/>
      <c r="AB24" s="5"/>
      <c r="AC24" s="23"/>
      <c r="AD24" s="9"/>
      <c r="AE24" s="9"/>
      <c r="AF24" s="65"/>
      <c r="AG24" s="190"/>
      <c r="AH24" s="186"/>
      <c r="AI24" s="186"/>
      <c r="AJ24" s="186"/>
      <c r="AK24" s="186"/>
      <c r="AL24" s="186"/>
      <c r="AM24" s="23"/>
      <c r="AN24" s="9"/>
      <c r="AO24" s="9"/>
      <c r="AP24" s="71"/>
      <c r="AZ24" s="71"/>
      <c r="BJ24" s="71"/>
      <c r="BK24" s="75"/>
      <c r="BL24" s="75"/>
      <c r="BM24" s="75"/>
      <c r="BN24" s="75"/>
      <c r="BO24" s="75"/>
      <c r="BP24" s="75"/>
      <c r="BQ24" s="75"/>
      <c r="BT24" s="71"/>
      <c r="CD24" s="71"/>
      <c r="CN24" s="71"/>
      <c r="CX24" s="71"/>
      <c r="DH24" s="71"/>
      <c r="DR24" s="71"/>
      <c r="EB24" s="71"/>
      <c r="EL24" s="71"/>
      <c r="EV24" s="71"/>
      <c r="FF24" s="71"/>
      <c r="FP24" s="71"/>
      <c r="FZ24" s="71"/>
      <c r="GJ24" s="71"/>
      <c r="GT24" s="71"/>
      <c r="HD24" s="71"/>
      <c r="HN24" s="71"/>
      <c r="HX24" s="71"/>
      <c r="IH24" s="71"/>
    </row>
    <row r="25" spans="1:242" s="1" customFormat="1" x14ac:dyDescent="0.3">
      <c r="A25" s="612" t="str">
        <f ca="1">IF(ISBLANK('Data Summary'!A27),"",'Data Summary'!A27)</f>
        <v/>
      </c>
      <c r="B25" s="65"/>
      <c r="C25" s="11"/>
      <c r="D25" s="5"/>
      <c r="E25" s="5"/>
      <c r="F25" s="5"/>
      <c r="G25" s="5"/>
      <c r="H25" s="5"/>
      <c r="I25" s="23"/>
      <c r="J25" s="9"/>
      <c r="K25" s="9"/>
      <c r="L25" s="65"/>
      <c r="M25" s="190"/>
      <c r="N25" s="186"/>
      <c r="O25" s="186"/>
      <c r="P25" s="186"/>
      <c r="Q25" s="186"/>
      <c r="R25" s="186"/>
      <c r="S25" s="23"/>
      <c r="T25" s="9"/>
      <c r="U25" s="9"/>
      <c r="V25" s="65"/>
      <c r="W25" s="11"/>
      <c r="X25" s="5"/>
      <c r="Y25" s="5"/>
      <c r="Z25" s="5"/>
      <c r="AA25" s="5"/>
      <c r="AB25" s="5"/>
      <c r="AC25" s="23"/>
      <c r="AD25" s="9"/>
      <c r="AE25" s="9"/>
      <c r="AF25" s="65"/>
      <c r="AG25" s="190"/>
      <c r="AH25" s="186"/>
      <c r="AI25" s="186"/>
      <c r="AJ25" s="186"/>
      <c r="AK25" s="186"/>
      <c r="AL25" s="186"/>
      <c r="AM25" s="23"/>
      <c r="AN25" s="9"/>
      <c r="AO25" s="9"/>
      <c r="AP25" s="71"/>
      <c r="AZ25" s="71"/>
      <c r="BJ25" s="71"/>
      <c r="BK25" s="75"/>
      <c r="BL25" s="75"/>
      <c r="BM25" s="75"/>
      <c r="BN25" s="75"/>
      <c r="BO25" s="75"/>
      <c r="BP25" s="75"/>
      <c r="BQ25" s="75"/>
      <c r="BT25" s="71"/>
      <c r="CD25" s="71"/>
      <c r="CN25" s="71"/>
      <c r="CX25" s="71"/>
      <c r="DH25" s="71"/>
      <c r="DR25" s="71"/>
      <c r="EB25" s="71"/>
      <c r="EL25" s="71"/>
      <c r="EV25" s="71"/>
      <c r="FF25" s="71"/>
      <c r="FP25" s="71"/>
      <c r="FZ25" s="71"/>
      <c r="GJ25" s="71"/>
      <c r="GT25" s="71"/>
      <c r="HD25" s="71"/>
      <c r="HN25" s="71"/>
      <c r="HX25" s="71"/>
      <c r="IH25" s="71"/>
    </row>
    <row r="26" spans="1:242" s="1" customFormat="1" ht="83.25" customHeight="1" x14ac:dyDescent="0.3">
      <c r="A26" s="612" t="str">
        <f ca="1">IF(ISBLANK('Data Summary'!A28),"",'Data Summary'!A28)</f>
        <v/>
      </c>
      <c r="B26" s="66" t="str">
        <f>HLOOKUP(Introduction!$G$4,nametranslations,111,FALSE)</f>
        <v>Notes</v>
      </c>
      <c r="C26" s="353" t="s">
        <v>154</v>
      </c>
      <c r="D26" s="353"/>
      <c r="E26" s="353"/>
      <c r="F26" s="353"/>
      <c r="G26" s="353"/>
      <c r="H26" s="353"/>
      <c r="I26" s="354"/>
      <c r="J26" s="9"/>
      <c r="K26" s="9"/>
      <c r="L26" s="66" t="str">
        <f>HLOOKUP(Introduction!$G$4,nametranslations,111,FALSE)</f>
        <v>Notes</v>
      </c>
      <c r="M26" s="357" t="s">
        <v>257</v>
      </c>
      <c r="N26" s="358"/>
      <c r="O26" s="358"/>
      <c r="P26" s="358"/>
      <c r="Q26" s="358"/>
      <c r="R26" s="358"/>
      <c r="S26" s="359"/>
      <c r="T26" s="9"/>
      <c r="U26" s="9"/>
      <c r="V26" s="66" t="str">
        <f>HLOOKUP(Introduction!$G$4,nametranslations,111,FALSE)</f>
        <v>Notes</v>
      </c>
      <c r="W26" s="357" t="s">
        <v>244</v>
      </c>
      <c r="X26" s="358"/>
      <c r="Y26" s="358"/>
      <c r="Z26" s="358"/>
      <c r="AA26" s="358"/>
      <c r="AB26" s="358"/>
      <c r="AC26" s="359"/>
      <c r="AD26" s="9"/>
      <c r="AE26" s="9"/>
      <c r="AF26" s="66" t="str">
        <f>HLOOKUP(Introduction!$G$4,nametranslations,111,FALSE)</f>
        <v>Notes</v>
      </c>
      <c r="AG26" s="357" t="s">
        <v>262</v>
      </c>
      <c r="AH26" s="358"/>
      <c r="AI26" s="358"/>
      <c r="AJ26" s="358"/>
      <c r="AK26" s="358"/>
      <c r="AL26" s="358"/>
      <c r="AM26" s="359"/>
      <c r="AN26" s="9"/>
      <c r="AO26" s="9"/>
      <c r="AP26" s="71"/>
      <c r="AZ26" s="71"/>
      <c r="BJ26" s="71"/>
      <c r="BK26" s="355"/>
      <c r="BL26" s="355"/>
      <c r="BM26" s="355"/>
      <c r="BN26" s="355"/>
      <c r="BO26" s="355"/>
      <c r="BP26" s="355"/>
      <c r="BQ26" s="355"/>
      <c r="BT26" s="71"/>
      <c r="CD26" s="71"/>
      <c r="CN26" s="71"/>
      <c r="CX26" s="71"/>
      <c r="DH26" s="71"/>
      <c r="DR26" s="71"/>
      <c r="EB26" s="71"/>
      <c r="EL26" s="71"/>
      <c r="EV26" s="71"/>
      <c r="FF26" s="71"/>
      <c r="FP26" s="71"/>
      <c r="FZ26" s="71"/>
      <c r="GJ26" s="71"/>
      <c r="GT26" s="71"/>
      <c r="HD26" s="71"/>
      <c r="HN26" s="71"/>
      <c r="HX26" s="71"/>
      <c r="IH26" s="71"/>
    </row>
    <row r="27" spans="1:242" s="1" customFormat="1" ht="15.75" customHeight="1" x14ac:dyDescent="0.3">
      <c r="A27" s="176" t="str">
        <f ca="1">IF(ISBLANK('Data Summary'!A29),"",'Data Summary'!A29)</f>
        <v/>
      </c>
      <c r="B27" s="66"/>
      <c r="C27" s="10" t="str">
        <f>HLOOKUP(Introduction!$G$4,nametranslations,112,FALSE)</f>
        <v>Facility estimate used</v>
      </c>
      <c r="D27" s="30" t="s">
        <v>155</v>
      </c>
      <c r="E27" s="30" t="s">
        <v>155</v>
      </c>
      <c r="F27" s="30" t="s">
        <v>155</v>
      </c>
      <c r="G27" s="30" t="s">
        <v>155</v>
      </c>
      <c r="H27" s="30" t="s">
        <v>155</v>
      </c>
      <c r="I27" s="54"/>
      <c r="J27" s="9"/>
      <c r="K27" s="9"/>
      <c r="L27" s="66"/>
      <c r="M27" s="10" t="str">
        <f>HLOOKUP(Introduction!$G$4,nametranslations,112,FALSE)</f>
        <v>Facility estimate used</v>
      </c>
      <c r="N27" s="30" t="s">
        <v>155</v>
      </c>
      <c r="O27" s="30" t="s">
        <v>155</v>
      </c>
      <c r="P27" s="30" t="s">
        <v>155</v>
      </c>
      <c r="Q27" s="30"/>
      <c r="R27" s="30"/>
      <c r="S27" s="52"/>
      <c r="T27" s="9"/>
      <c r="U27" s="9"/>
      <c r="V27" s="66"/>
      <c r="W27" s="10" t="str">
        <f>HLOOKUP(Introduction!$G$4,nametranslations,112,FALSE)</f>
        <v>Facility estimate used</v>
      </c>
      <c r="X27" s="30"/>
      <c r="Y27" s="30"/>
      <c r="Z27" s="30"/>
      <c r="AA27" s="30"/>
      <c r="AB27" s="30"/>
      <c r="AC27" s="54"/>
      <c r="AD27" s="9"/>
      <c r="AE27" s="9"/>
      <c r="AF27" s="66"/>
      <c r="AG27" s="10" t="str">
        <f>HLOOKUP(Introduction!$G$4,nametranslations,112,FALSE)</f>
        <v>Facility estimate used</v>
      </c>
      <c r="AH27" s="30" t="s">
        <v>245</v>
      </c>
      <c r="AI27" s="30"/>
      <c r="AJ27" s="30"/>
      <c r="AK27" s="30"/>
      <c r="AL27" s="30"/>
      <c r="AM27" s="52"/>
      <c r="AN27" s="9"/>
      <c r="AO27" s="9"/>
      <c r="AP27" s="71"/>
      <c r="AZ27" s="71"/>
      <c r="BJ27" s="71"/>
      <c r="BK27" s="71"/>
      <c r="BL27" s="75"/>
      <c r="BM27" s="75"/>
      <c r="BN27" s="75"/>
      <c r="BO27" s="75"/>
      <c r="BP27" s="75"/>
      <c r="BQ27" s="75"/>
      <c r="BT27" s="71"/>
      <c r="CD27" s="71"/>
      <c r="CN27" s="71"/>
      <c r="CX27" s="71"/>
      <c r="DH27" s="71"/>
      <c r="DR27" s="71"/>
      <c r="EB27" s="71"/>
      <c r="EL27" s="71"/>
      <c r="EV27" s="71"/>
      <c r="FF27" s="71"/>
      <c r="FP27" s="71"/>
      <c r="FZ27" s="71"/>
      <c r="GJ27" s="71"/>
      <c r="GT27" s="71"/>
      <c r="HD27" s="71"/>
      <c r="HN27" s="71"/>
      <c r="HX27" s="71"/>
      <c r="IH27" s="71"/>
    </row>
    <row r="28" spans="1:242" s="1" customFormat="1" ht="15.75" customHeight="1" x14ac:dyDescent="0.3">
      <c r="A28" s="176" t="str">
        <f ca="1">IF(ISBLANK('Data Summary'!A30),"",'Data Summary'!A30)</f>
        <v/>
      </c>
      <c r="B28" s="66"/>
      <c r="C28" s="10" t="str">
        <f>HLOOKUP(Introduction!$G$4,nametranslations,113,FALSE)</f>
        <v>Improved estimate used</v>
      </c>
      <c r="D28" s="30" t="s">
        <v>155</v>
      </c>
      <c r="E28" s="30" t="s">
        <v>155</v>
      </c>
      <c r="F28" s="30" t="s">
        <v>155</v>
      </c>
      <c r="G28" s="30" t="s">
        <v>155</v>
      </c>
      <c r="H28" s="30" t="s">
        <v>155</v>
      </c>
      <c r="I28" s="52"/>
      <c r="J28" s="9"/>
      <c r="K28" s="9"/>
      <c r="L28" s="66"/>
      <c r="M28" s="10" t="str">
        <f>HLOOKUP(Introduction!$G$4,nametranslations,113,FALSE)</f>
        <v>Improved estimate used</v>
      </c>
      <c r="N28" s="30" t="s">
        <v>155</v>
      </c>
      <c r="O28" s="30" t="s">
        <v>155</v>
      </c>
      <c r="P28" s="30" t="s">
        <v>155</v>
      </c>
      <c r="Q28" s="30"/>
      <c r="R28" s="30"/>
      <c r="S28" s="52"/>
      <c r="T28" s="9"/>
      <c r="U28" s="9"/>
      <c r="V28" s="66"/>
      <c r="W28" s="10" t="str">
        <f>HLOOKUP(Introduction!$G$4,nametranslations,113,FALSE)</f>
        <v>Improved estimate used</v>
      </c>
      <c r="X28" s="30" t="s">
        <v>245</v>
      </c>
      <c r="Y28" s="30"/>
      <c r="Z28" s="30"/>
      <c r="AA28" s="30"/>
      <c r="AB28" s="30"/>
      <c r="AC28" s="52"/>
      <c r="AD28" s="9"/>
      <c r="AE28" s="9"/>
      <c r="AF28" s="66"/>
      <c r="AG28" s="10" t="str">
        <f>HLOOKUP(Introduction!$G$4,nametranslations,113,FALSE)</f>
        <v>Improved estimate used</v>
      </c>
      <c r="AH28" s="30" t="s">
        <v>245</v>
      </c>
      <c r="AI28" s="30"/>
      <c r="AJ28" s="30"/>
      <c r="AK28" s="30"/>
      <c r="AL28" s="30"/>
      <c r="AM28" s="52"/>
      <c r="AN28" s="9"/>
      <c r="AO28" s="9"/>
      <c r="AP28" s="71"/>
      <c r="AZ28" s="71"/>
      <c r="BJ28" s="71"/>
      <c r="BK28" s="71"/>
      <c r="BL28" s="75"/>
      <c r="BM28" s="75"/>
      <c r="BN28" s="75"/>
      <c r="BO28" s="75"/>
      <c r="BP28" s="75"/>
      <c r="BQ28" s="75"/>
      <c r="BT28" s="71"/>
      <c r="CD28" s="71"/>
      <c r="CN28" s="71"/>
      <c r="CX28" s="71"/>
      <c r="DH28" s="71"/>
      <c r="DR28" s="71"/>
      <c r="EB28" s="71"/>
      <c r="EL28" s="71"/>
      <c r="EV28" s="71"/>
      <c r="FF28" s="71"/>
      <c r="FP28" s="71"/>
      <c r="FZ28" s="71"/>
      <c r="GJ28" s="71"/>
      <c r="GT28" s="71"/>
      <c r="HD28" s="71"/>
      <c r="HN28" s="71"/>
      <c r="HX28" s="71"/>
      <c r="IH28" s="71"/>
    </row>
    <row r="29" spans="1:242" ht="15.75" customHeight="1" x14ac:dyDescent="0.3">
      <c r="A29" s="176" t="str">
        <f ca="1">IF(ISBLANK('Data Summary'!A31),"",'Data Summary'!A31)</f>
        <v/>
      </c>
      <c r="B29" s="66"/>
      <c r="C29" s="10" t="str">
        <f>HLOOKUP(Introduction!$G$4,nametranslations,114,FALSE)</f>
        <v>Basic estimate used</v>
      </c>
      <c r="D29" s="30" t="s">
        <v>155</v>
      </c>
      <c r="E29" s="30" t="s">
        <v>155</v>
      </c>
      <c r="F29" s="30" t="s">
        <v>155</v>
      </c>
      <c r="G29" s="30" t="s">
        <v>155</v>
      </c>
      <c r="H29" s="30" t="s">
        <v>155</v>
      </c>
      <c r="I29" s="52"/>
      <c r="J29" s="9"/>
      <c r="K29" s="9"/>
      <c r="L29" s="66"/>
      <c r="M29" s="10" t="str">
        <f>HLOOKUP(Introduction!$G$4,nametranslations,114,FALSE)</f>
        <v>Basic estimate used</v>
      </c>
      <c r="N29" s="30" t="s">
        <v>155</v>
      </c>
      <c r="O29" s="30" t="s">
        <v>155</v>
      </c>
      <c r="P29" s="30" t="s">
        <v>155</v>
      </c>
      <c r="Q29" s="30"/>
      <c r="R29" s="30"/>
      <c r="S29" s="52"/>
      <c r="T29" s="9"/>
      <c r="U29" s="9"/>
      <c r="V29" s="66"/>
      <c r="W29" s="10" t="str">
        <f>HLOOKUP(Introduction!$G$4,nametranslations,114,FALSE)</f>
        <v>Basic estimate used</v>
      </c>
      <c r="X29" s="30"/>
      <c r="Y29" s="30"/>
      <c r="Z29" s="30"/>
      <c r="AA29" s="30"/>
      <c r="AB29" s="30"/>
      <c r="AC29" s="52"/>
      <c r="AD29" s="9"/>
      <c r="AE29" s="9"/>
      <c r="AF29" s="66"/>
      <c r="AG29" s="10" t="str">
        <f>HLOOKUP(Introduction!$G$4,nametranslations,114,FALSE)</f>
        <v>Basic estimate used</v>
      </c>
      <c r="AH29" s="30" t="s">
        <v>245</v>
      </c>
      <c r="AI29" s="30"/>
      <c r="AJ29" s="30"/>
      <c r="AK29" s="30"/>
      <c r="AL29" s="30"/>
      <c r="AM29" s="52"/>
      <c r="AN29" s="9"/>
      <c r="AO29" s="9"/>
      <c r="BL29" s="74"/>
      <c r="BM29" s="74"/>
      <c r="BN29" s="74"/>
      <c r="BO29" s="74"/>
      <c r="BP29" s="74"/>
      <c r="BQ29" s="74"/>
    </row>
    <row r="30" spans="1:242" ht="15.75" customHeight="1" x14ac:dyDescent="0.3">
      <c r="A30" s="176" t="str">
        <f ca="1">IF(ISBLANK('Data Summary'!A32),"",'Data Summary'!A32)</f>
        <v/>
      </c>
      <c r="B30" s="67"/>
      <c r="C30" s="10" t="str">
        <f>HLOOKUP(Introduction!$G$4,nametranslations,115,FALSE)</f>
        <v>Number of schools total</v>
      </c>
      <c r="D30" s="37"/>
      <c r="E30" s="37"/>
      <c r="F30" s="37"/>
      <c r="G30" s="38"/>
      <c r="H30" s="39"/>
      <c r="I30" s="40"/>
      <c r="J30" s="9"/>
      <c r="K30" s="9"/>
      <c r="L30" s="67"/>
      <c r="M30" s="10" t="str">
        <f>HLOOKUP(Introduction!$G$4,nametranslations,115,FALSE)</f>
        <v>Number of schools total</v>
      </c>
      <c r="N30" s="182" t="str">
        <f>IF(ISNUMBER(N$10),N$10,"")</f>
        <v/>
      </c>
      <c r="O30" s="182" t="str">
        <f t="shared" ref="O30:S30" si="4">IF(ISNUMBER(O$10),O$10,"")</f>
        <v/>
      </c>
      <c r="P30" s="182" t="str">
        <f t="shared" si="4"/>
        <v/>
      </c>
      <c r="Q30" s="182" t="str">
        <f t="shared" si="4"/>
        <v/>
      </c>
      <c r="R30" s="182" t="str">
        <f t="shared" si="4"/>
        <v/>
      </c>
      <c r="S30" s="191" t="str">
        <f t="shared" si="4"/>
        <v/>
      </c>
      <c r="T30" s="9"/>
      <c r="U30" s="9"/>
      <c r="V30" s="67"/>
      <c r="W30" s="10" t="str">
        <f>HLOOKUP(Introduction!$G$4,nametranslations,115,FALSE)</f>
        <v>Number of schools total</v>
      </c>
      <c r="X30" s="182">
        <v>308</v>
      </c>
      <c r="Y30" s="37"/>
      <c r="Z30" s="37"/>
      <c r="AA30" s="38"/>
      <c r="AB30" s="39"/>
      <c r="AC30" s="40"/>
      <c r="AD30" s="9"/>
      <c r="AE30" s="9"/>
      <c r="AF30" s="67"/>
      <c r="AG30" s="10" t="str">
        <f>HLOOKUP(Introduction!$G$4,nametranslations,115,FALSE)</f>
        <v>Number of schools total</v>
      </c>
      <c r="AH30" s="182" t="str">
        <f>IF(ISNUMBER(AH$10),AH$10,"")</f>
        <v/>
      </c>
      <c r="AI30" s="182" t="str">
        <f t="shared" ref="AI30:AM30" si="5">IF(ISNUMBER(AI$10),AI$10,"")</f>
        <v/>
      </c>
      <c r="AJ30" s="182" t="str">
        <f t="shared" si="5"/>
        <v/>
      </c>
      <c r="AK30" s="182" t="str">
        <f t="shared" si="5"/>
        <v/>
      </c>
      <c r="AL30" s="182" t="str">
        <f t="shared" si="5"/>
        <v/>
      </c>
      <c r="AM30" s="191" t="str">
        <f t="shared" si="5"/>
        <v/>
      </c>
      <c r="AN30" s="9"/>
      <c r="AO30" s="9"/>
      <c r="BL30" s="74"/>
      <c r="BM30" s="74"/>
      <c r="BN30" s="74"/>
      <c r="BO30" s="74"/>
      <c r="BP30" s="74"/>
      <c r="BQ30" s="74"/>
    </row>
    <row r="31" spans="1:242" ht="16.2" thickBot="1" x14ac:dyDescent="0.35">
      <c r="A31" s="176" t="str">
        <f ca="1">IF(ISBLANK('Data Summary'!A33),"",'Data Summary'!A33)</f>
        <v/>
      </c>
      <c r="B31" s="68"/>
      <c r="C31" s="41" t="str">
        <f>HLOOKUP(Introduction!$G$4,nametranslations,116,FALSE)</f>
        <v>Number surveyed</v>
      </c>
      <c r="D31" s="42">
        <v>264</v>
      </c>
      <c r="E31" s="42">
        <v>76</v>
      </c>
      <c r="F31" s="42">
        <v>181</v>
      </c>
      <c r="G31" s="42">
        <f>2+83</f>
        <v>85</v>
      </c>
      <c r="H31" s="42">
        <f>178+83</f>
        <v>261</v>
      </c>
      <c r="I31" s="43"/>
      <c r="J31" s="9"/>
      <c r="K31" s="9"/>
      <c r="L31" s="68"/>
      <c r="M31" s="41" t="str">
        <f>HLOOKUP(Introduction!$G$4,nametranslations,116,FALSE)</f>
        <v>Number surveyed</v>
      </c>
      <c r="N31" s="42" t="str">
        <f>IF(ISNUMBER(N$11),N$11,"")</f>
        <v/>
      </c>
      <c r="O31" s="42" t="str">
        <f t="shared" ref="O31:S31" si="6">IF(ISNUMBER(O$11),O$11,"")</f>
        <v/>
      </c>
      <c r="P31" s="42" t="str">
        <f t="shared" si="6"/>
        <v/>
      </c>
      <c r="Q31" s="42" t="str">
        <f t="shared" si="6"/>
        <v/>
      </c>
      <c r="R31" s="42" t="str">
        <f t="shared" si="6"/>
        <v/>
      </c>
      <c r="S31" s="43" t="str">
        <f t="shared" si="6"/>
        <v/>
      </c>
      <c r="T31" s="9"/>
      <c r="U31" s="9"/>
      <c r="V31" s="68"/>
      <c r="W31" s="41" t="str">
        <f>HLOOKUP(Introduction!$G$4,nametranslations,116,FALSE)</f>
        <v>Number surveyed</v>
      </c>
      <c r="X31" s="42">
        <v>221</v>
      </c>
      <c r="Y31" s="42"/>
      <c r="Z31" s="42"/>
      <c r="AA31" s="42"/>
      <c r="AB31" s="42"/>
      <c r="AC31" s="43"/>
      <c r="AD31" s="9"/>
      <c r="AE31" s="9"/>
      <c r="AF31" s="68"/>
      <c r="AG31" s="41" t="str">
        <f>HLOOKUP(Introduction!$G$4,nametranslations,116,FALSE)</f>
        <v>Number surveyed</v>
      </c>
      <c r="AH31" s="42" t="str">
        <f>IF(ISNUMBER(AH$11),AH$11,"")</f>
        <v/>
      </c>
      <c r="AI31" s="42" t="str">
        <f t="shared" ref="AI31:AM31" si="7">IF(ISNUMBER(AI$11),AI$11,"")</f>
        <v/>
      </c>
      <c r="AJ31" s="42" t="str">
        <f t="shared" si="7"/>
        <v/>
      </c>
      <c r="AK31" s="42" t="str">
        <f t="shared" si="7"/>
        <v/>
      </c>
      <c r="AL31" s="42" t="str">
        <f t="shared" si="7"/>
        <v/>
      </c>
      <c r="AM31" s="43" t="str">
        <f t="shared" si="7"/>
        <v/>
      </c>
      <c r="AN31" s="9"/>
      <c r="AO31" s="9"/>
      <c r="BL31" s="74"/>
      <c r="BM31" s="74"/>
      <c r="BN31" s="74"/>
      <c r="BO31" s="74"/>
      <c r="BP31" s="74"/>
      <c r="BQ31" s="74"/>
    </row>
    <row r="32" spans="1:242"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sheetData>
  <mergeCells count="6">
    <mergeCell ref="C26:I26"/>
    <mergeCell ref="BK26:BQ26"/>
    <mergeCell ref="A2:A3"/>
    <mergeCell ref="W26:AC26"/>
    <mergeCell ref="M26:S26"/>
    <mergeCell ref="AG26:AM26"/>
  </mergeCells>
  <hyperlinks>
    <hyperlink ref="A4" location="myrangeW0" display="myrangeW0" xr:uid="{31312E3C-7210-45E3-B3F5-B33A59C395DE}"/>
    <hyperlink ref="A5" location="myrangeW1" display="myrangeW1" xr:uid="{2C3E38AA-9E0A-48F6-9F99-8F5A1E2E66C3}"/>
    <hyperlink ref="A6" location="myrangeW2" display="myrangeW2" xr:uid="{42A08E39-2369-4E5A-8029-24A92BE40112}"/>
    <hyperlink ref="A7" location="myrangeW3" display="myrangeW3" xr:uid="{657F990F-F7F5-47D0-B5FE-215A859D3083}"/>
    <hyperlink ref="A8" location="myrangeW4" display="myrangeW4" xr:uid="{C0D8B5E3-54D3-41A9-AABF-DC120A6426B5}"/>
    <hyperlink ref="A9" location="myrangeW5" display="myrangeW5" xr:uid="{E5ABDB41-7C0F-416C-A25A-89D7C0A47456}"/>
    <hyperlink ref="A10" location="myrangeW6" display="myrangeW6" xr:uid="{EA4C8DC1-6E6F-4C9B-8108-2AD8458C2C45}"/>
    <hyperlink ref="A11" location="myrangeW7" display="myrangeW7" xr:uid="{6AAEC536-E0F4-4D3F-B08C-31F124CF5826}"/>
    <hyperlink ref="A12" location="myrangeW8" display="myrangeW8" xr:uid="{3A8F7ABF-E228-4388-B740-8F78C9B4DD1B}"/>
    <hyperlink ref="A13" location="myrangeW9" display="myrangeW9" xr:uid="{30DE2043-F4B8-4245-9AE7-5295B7368BAE}"/>
    <hyperlink ref="A14" location="myrangeW10" display="myrangeW10" xr:uid="{D8329BCF-5907-4851-8272-B53793508E5C}"/>
    <hyperlink ref="A15" location="myrangeW11" display="myrangeW11" xr:uid="{DEF1EDDF-9DC0-40EA-BA54-47C0882B3143}"/>
    <hyperlink ref="A16" location="myrangeW12" display="myrangeW12" xr:uid="{4B6C5EA3-0070-4DA5-8D44-AF8685994868}"/>
    <hyperlink ref="A17" location="myrangeW13" display="myrangeW13" xr:uid="{4AFA0A1C-FD16-4511-A89E-27A109E3ED49}"/>
    <hyperlink ref="A18" location="myrangeW14" display="myrangeW14" xr:uid="{23AD4CD9-0988-498E-964F-9FC2DE434B4C}"/>
    <hyperlink ref="A19" location="myrangeW15" display="myrangeW15" xr:uid="{748B992C-EBEB-4A4E-B52D-C2B1C3F8AC88}"/>
    <hyperlink ref="A20" location="myrangeW16" display="myrangeW16" xr:uid="{1763E2D5-ABF7-4BBB-9D4B-F3EDF3C8EB68}"/>
    <hyperlink ref="A21" location="myrangeW17" display="myrangeW17" xr:uid="{2C3E89E4-3913-4589-9D1A-0E9DEE4A816A}"/>
    <hyperlink ref="A22" location="myrangeW18" display="myrangeW18" xr:uid="{2D71B112-ADFA-4518-A925-7E7497D24026}"/>
    <hyperlink ref="A23" location="myrangeW19" display="myrangeW19" xr:uid="{29A10DE6-C534-4E1F-8EB0-BCFE0022BE20}"/>
    <hyperlink ref="A24" location="myrangeW20" display="myrangeW20" xr:uid="{43D3653C-4D95-4A97-A603-D20D27998CBC}"/>
    <hyperlink ref="A25" location="myrangeW21" display="myrangeW21" xr:uid="{8363DE60-0111-4A4A-BDA3-D7C6B8F2C16B}"/>
    <hyperlink ref="A26" location="myrangeW22" display="myrangeW22" xr:uid="{14F00720-FEF5-43C8-ADB4-BF5B195D179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style="69"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 min="242" max="242" width="24.59765625" style="69" customWidth="1"/>
    <col min="243" max="243" width="29.69921875" customWidth="1"/>
    <col min="244" max="249" width="7.796875" customWidth="1"/>
    <col min="250" max="251" width="1.09765625" customWidth="1"/>
  </cols>
  <sheetData>
    <row r="1" spans="1:242" s="148" customFormat="1" ht="30" customHeight="1" x14ac:dyDescent="0.3">
      <c r="B1" s="616" t="str">
        <f>HLOOKUP(Introduction!$G$4,nametranslations,117,FALSE)</f>
        <v>Sanitation in Schools</v>
      </c>
      <c r="C1" s="180" t="s">
        <v>203</v>
      </c>
      <c r="D1" s="145" t="str">
        <f>+Introduction!$C$7</f>
        <v>Belize</v>
      </c>
      <c r="E1" s="145"/>
      <c r="F1" s="145"/>
      <c r="G1" s="145"/>
      <c r="H1" s="145"/>
      <c r="I1" s="162"/>
      <c r="J1" s="146"/>
      <c r="K1" s="147"/>
      <c r="L1" s="616" t="str">
        <f>HLOOKUP(Introduction!$G$4,nametranslations,117,FALSE)</f>
        <v>Sanitation in Schools</v>
      </c>
      <c r="M1" s="180">
        <v>2013</v>
      </c>
      <c r="N1" s="145" t="str">
        <f>+Introduction!$C$7</f>
        <v>Belize</v>
      </c>
      <c r="O1" s="145"/>
      <c r="P1" s="145"/>
      <c r="Q1" s="145"/>
      <c r="R1" s="145"/>
      <c r="S1" s="162"/>
      <c r="T1" s="146"/>
      <c r="U1" s="147"/>
      <c r="V1" s="616" t="str">
        <f>HLOOKUP(Introduction!$G$4,nametranslations,117,FALSE)</f>
        <v>Sanitation in Schools</v>
      </c>
      <c r="W1" s="180">
        <v>2022</v>
      </c>
      <c r="X1" s="145" t="str">
        <f>+Introduction!$C$7</f>
        <v>Belize</v>
      </c>
      <c r="Y1" s="145"/>
      <c r="Z1" s="145"/>
      <c r="AA1" s="145"/>
      <c r="AB1" s="145"/>
      <c r="AC1" s="162"/>
      <c r="AD1" s="146"/>
      <c r="AE1" s="147"/>
      <c r="AF1" s="616" t="str">
        <f>HLOOKUP(Introduction!$G$4,nametranslations,117,FALSE)</f>
        <v>Sanitation in Schools</v>
      </c>
      <c r="AG1" s="180">
        <v>2023</v>
      </c>
      <c r="AH1" s="145" t="str">
        <f>+Introduction!$C$7</f>
        <v>Belize</v>
      </c>
      <c r="AI1" s="145"/>
      <c r="AJ1" s="145"/>
      <c r="AK1" s="145"/>
      <c r="AL1" s="145"/>
      <c r="AM1" s="162"/>
      <c r="AN1" s="146"/>
      <c r="AO1" s="147"/>
    </row>
    <row r="2" spans="1:242" s="148" customFormat="1" ht="30" customHeight="1" x14ac:dyDescent="0.3">
      <c r="A2" s="356" t="s">
        <v>219</v>
      </c>
      <c r="B2" s="151" t="s">
        <v>202</v>
      </c>
      <c r="C2" s="133" t="s">
        <v>144</v>
      </c>
      <c r="D2" s="133" t="s">
        <v>143</v>
      </c>
      <c r="E2" s="152"/>
      <c r="F2" s="152"/>
      <c r="G2" s="152"/>
      <c r="H2" s="152"/>
      <c r="I2" s="153"/>
      <c r="J2" s="149" t="s">
        <v>204</v>
      </c>
      <c r="K2" s="150"/>
      <c r="L2" s="151" t="s">
        <v>261</v>
      </c>
      <c r="M2" s="133" t="s">
        <v>233</v>
      </c>
      <c r="N2" s="133" t="s">
        <v>254</v>
      </c>
      <c r="O2" s="152"/>
      <c r="P2" s="152"/>
      <c r="Q2" s="152"/>
      <c r="R2" s="152"/>
      <c r="S2" s="153"/>
      <c r="T2" s="149" t="s">
        <v>204</v>
      </c>
      <c r="U2" s="150"/>
      <c r="V2" s="151" t="s">
        <v>232</v>
      </c>
      <c r="W2" s="133" t="s">
        <v>233</v>
      </c>
      <c r="X2" s="133" t="s">
        <v>234</v>
      </c>
      <c r="Y2" s="152"/>
      <c r="Z2" s="152"/>
      <c r="AA2" s="152"/>
      <c r="AB2" s="152"/>
      <c r="AC2" s="153"/>
      <c r="AD2" s="149" t="s">
        <v>204</v>
      </c>
      <c r="AE2" s="150"/>
      <c r="AF2" s="151" t="s">
        <v>259</v>
      </c>
      <c r="AG2" s="133" t="s">
        <v>233</v>
      </c>
      <c r="AH2" s="133" t="s">
        <v>260</v>
      </c>
      <c r="AI2" s="152"/>
      <c r="AJ2" s="152"/>
      <c r="AK2" s="152"/>
      <c r="AL2" s="152"/>
      <c r="AM2" s="153"/>
      <c r="AN2" s="149" t="s">
        <v>204</v>
      </c>
      <c r="AO2" s="150"/>
    </row>
    <row r="3" spans="1:242" s="126" customFormat="1" ht="18" customHeight="1" x14ac:dyDescent="0.3">
      <c r="A3" s="356"/>
      <c r="B3" s="170" t="str">
        <f>HLOOKUP(Introduction!$G$4,nametranslations,152,FALSE)</f>
        <v>Definition</v>
      </c>
      <c r="C3" s="135" t="str">
        <f>HLOOKUP(Introduction!$G$4,nametranslations,102,FALSE)</f>
        <v>Estimates (%)</v>
      </c>
      <c r="D3" s="136" t="str">
        <f>HLOOKUP(Introduction!$G$4,nametranslations,24,FALSE)</f>
        <v>Total</v>
      </c>
      <c r="E3" s="137" t="str">
        <f>HLOOKUP(Introduction!$G$4,nametranslations,26,FALSE)</f>
        <v>Urban</v>
      </c>
      <c r="F3" s="137" t="str">
        <f>HLOOKUP(Introduction!$G$4,nametranslations,25,FALSE)</f>
        <v>Rural</v>
      </c>
      <c r="G3" s="137" t="str">
        <f>HLOOKUP(Introduction!$G$4,nametranslations,27,FALSE)</f>
        <v>Pre-primary</v>
      </c>
      <c r="H3" s="137" t="str">
        <f>HLOOKUP(Introduction!$G$4,nametranslations,28,FALSE)</f>
        <v>Primary</v>
      </c>
      <c r="I3" s="138" t="str">
        <f>HLOOKUP(Introduction!$G$4,nametranslations,29,FALSE)</f>
        <v>Secondary</v>
      </c>
      <c r="J3" s="124"/>
      <c r="K3" s="139"/>
      <c r="L3" s="170" t="str">
        <f>HLOOKUP(Introduction!$G$4,nametranslations,152,FALSE)</f>
        <v>Definition</v>
      </c>
      <c r="M3" s="135" t="str">
        <f>HLOOKUP(Introduction!$G$4,nametranslations,102,FALSE)</f>
        <v>Estimates (%)</v>
      </c>
      <c r="N3" s="136" t="str">
        <f>HLOOKUP(Introduction!$G$4,nametranslations,24,FALSE)</f>
        <v>Total</v>
      </c>
      <c r="O3" s="137" t="str">
        <f>HLOOKUP(Introduction!$G$4,nametranslations,26,FALSE)</f>
        <v>Urban</v>
      </c>
      <c r="P3" s="137" t="str">
        <f>HLOOKUP(Introduction!$G$4,nametranslations,25,FALSE)</f>
        <v>Rural</v>
      </c>
      <c r="Q3" s="137" t="str">
        <f>HLOOKUP(Introduction!$G$4,nametranslations,27,FALSE)</f>
        <v>Pre-primary</v>
      </c>
      <c r="R3" s="137" t="str">
        <f>HLOOKUP(Introduction!$G$4,nametranslations,28,FALSE)</f>
        <v>Primary</v>
      </c>
      <c r="S3" s="138" t="str">
        <f>HLOOKUP(Introduction!$G$4,nametranslations,29,FALSE)</f>
        <v>Secondary</v>
      </c>
      <c r="T3" s="124"/>
      <c r="U3" s="139"/>
      <c r="V3" s="170" t="str">
        <f>HLOOKUP(Introduction!$G$4,nametranslations,152,FALSE)</f>
        <v>Definition</v>
      </c>
      <c r="W3" s="135" t="str">
        <f>HLOOKUP(Introduction!$G$4,nametranslations,102,FALSE)</f>
        <v>Estimates (%)</v>
      </c>
      <c r="X3" s="136" t="str">
        <f>HLOOKUP(Introduction!$G$4,nametranslations,24,FALSE)</f>
        <v>Total</v>
      </c>
      <c r="Y3" s="137" t="str">
        <f>HLOOKUP(Introduction!$G$4,nametranslations,26,FALSE)</f>
        <v>Urban</v>
      </c>
      <c r="Z3" s="137" t="str">
        <f>HLOOKUP(Introduction!$G$4,nametranslations,25,FALSE)</f>
        <v>Rural</v>
      </c>
      <c r="AA3" s="137" t="str">
        <f>HLOOKUP(Introduction!$G$4,nametranslations,27,FALSE)</f>
        <v>Pre-primary</v>
      </c>
      <c r="AB3" s="137" t="str">
        <f>HLOOKUP(Introduction!$G$4,nametranslations,28,FALSE)</f>
        <v>Primary</v>
      </c>
      <c r="AC3" s="138" t="str">
        <f>HLOOKUP(Introduction!$G$4,nametranslations,29,FALSE)</f>
        <v>Secondary</v>
      </c>
      <c r="AD3" s="124"/>
      <c r="AE3" s="139"/>
      <c r="AF3" s="170" t="str">
        <f>HLOOKUP(Introduction!$G$4,nametranslations,152,FALSE)</f>
        <v>Definition</v>
      </c>
      <c r="AG3" s="135" t="str">
        <f>HLOOKUP(Introduction!$G$4,nametranslations,102,FALSE)</f>
        <v>Estimates (%)</v>
      </c>
      <c r="AH3" s="136" t="str">
        <f>HLOOKUP(Introduction!$G$4,nametranslations,24,FALSE)</f>
        <v>Total</v>
      </c>
      <c r="AI3" s="137" t="str">
        <f>HLOOKUP(Introduction!$G$4,nametranslations,26,FALSE)</f>
        <v>Urban</v>
      </c>
      <c r="AJ3" s="137" t="str">
        <f>HLOOKUP(Introduction!$G$4,nametranslations,25,FALSE)</f>
        <v>Rural</v>
      </c>
      <c r="AK3" s="137" t="str">
        <f>HLOOKUP(Introduction!$G$4,nametranslations,27,FALSE)</f>
        <v>Pre-primary</v>
      </c>
      <c r="AL3" s="137" t="str">
        <f>HLOOKUP(Introduction!$G$4,nametranslations,28,FALSE)</f>
        <v>Primary</v>
      </c>
      <c r="AM3" s="138" t="str">
        <f>HLOOKUP(Introduction!$G$4,nametranslations,29,FALSE)</f>
        <v>Secondary</v>
      </c>
      <c r="AN3" s="124"/>
      <c r="AO3" s="139"/>
      <c r="AP3" s="125"/>
      <c r="AZ3" s="125"/>
      <c r="BJ3" s="125"/>
      <c r="BK3" s="125"/>
      <c r="BL3" s="117"/>
      <c r="BM3" s="117"/>
      <c r="BN3" s="117"/>
      <c r="BO3" s="117"/>
      <c r="BP3" s="117"/>
      <c r="BQ3" s="117"/>
      <c r="BT3" s="125"/>
      <c r="CD3" s="125"/>
      <c r="CN3" s="125"/>
      <c r="CX3" s="125"/>
      <c r="DH3" s="125"/>
      <c r="DR3" s="125"/>
      <c r="EB3" s="125"/>
      <c r="EL3" s="125"/>
      <c r="EV3" s="125"/>
      <c r="FF3" s="125"/>
      <c r="FP3" s="125"/>
      <c r="FZ3" s="125"/>
      <c r="GJ3" s="125"/>
      <c r="GT3" s="125"/>
      <c r="HD3" s="125"/>
      <c r="HN3" s="125"/>
      <c r="HX3" s="125"/>
      <c r="IH3" s="125"/>
    </row>
    <row r="4" spans="1:242" s="2" customFormat="1" x14ac:dyDescent="0.3">
      <c r="A4" s="646" t="str">
        <f>IF(ISBLANK('Data Summary'!A6),"",'Data Summary'!A6)</f>
        <v>BLZ_2009_CEN</v>
      </c>
      <c r="B4" s="63"/>
      <c r="C4" s="12" t="str">
        <f>HLOOKUP(Introduction!$G$4,nametranslations,118,FALSE)</f>
        <v>No facility</v>
      </c>
      <c r="D4" s="7">
        <f t="shared" ref="D4:I4" si="0">IF(COUNTA(D14)=0,"",D14)</f>
        <v>3</v>
      </c>
      <c r="E4" s="7">
        <f t="shared" si="0"/>
        <v>2.63</v>
      </c>
      <c r="F4" s="7">
        <f t="shared" si="0"/>
        <v>3.31</v>
      </c>
      <c r="G4" s="7">
        <f t="shared" si="0"/>
        <v>1.18</v>
      </c>
      <c r="H4" s="7">
        <f t="shared" si="0"/>
        <v>2.68</v>
      </c>
      <c r="I4" s="27" t="str">
        <f t="shared" si="0"/>
        <v/>
      </c>
      <c r="J4" s="21"/>
      <c r="K4" s="14"/>
      <c r="L4" s="63" t="s">
        <v>258</v>
      </c>
      <c r="M4" s="192" t="str">
        <f>HLOOKUP(Introduction!$G$4,nametranslations,118,FALSE)</f>
        <v>No facility</v>
      </c>
      <c r="N4" s="7">
        <f t="shared" ref="N4:S4" si="1">IF(COUNTA(N14)=0,"",N14)</f>
        <v>6</v>
      </c>
      <c r="O4" s="7">
        <f t="shared" si="1"/>
        <v>3</v>
      </c>
      <c r="P4" s="7">
        <f t="shared" si="1"/>
        <v>8</v>
      </c>
      <c r="Q4" s="7" t="str">
        <f t="shared" si="1"/>
        <v/>
      </c>
      <c r="R4" s="7" t="str">
        <f t="shared" si="1"/>
        <v/>
      </c>
      <c r="S4" s="27" t="str">
        <f t="shared" si="1"/>
        <v/>
      </c>
      <c r="T4" s="21"/>
      <c r="U4" s="14"/>
      <c r="V4" s="63"/>
      <c r="W4" s="12" t="str">
        <f>HLOOKUP(Introduction!$G$4,nametranslations,118,FALSE)</f>
        <v>No facility</v>
      </c>
      <c r="X4" s="7">
        <f t="shared" ref="X4:AC4" si="2">IF(COUNTA(X14)=0,"",X14)</f>
        <v>1</v>
      </c>
      <c r="Y4" s="7" t="str">
        <f t="shared" si="2"/>
        <v/>
      </c>
      <c r="Z4" s="7" t="str">
        <f t="shared" si="2"/>
        <v/>
      </c>
      <c r="AA4" s="7" t="str">
        <f t="shared" si="2"/>
        <v/>
      </c>
      <c r="AB4" s="7" t="str">
        <f t="shared" si="2"/>
        <v/>
      </c>
      <c r="AC4" s="27" t="str">
        <f t="shared" si="2"/>
        <v/>
      </c>
      <c r="AD4" s="21"/>
      <c r="AE4" s="14"/>
      <c r="AF4" s="63" t="s">
        <v>258</v>
      </c>
      <c r="AG4" s="192" t="str">
        <f>HLOOKUP(Introduction!$G$4,nametranslations,118,FALSE)</f>
        <v>No facility</v>
      </c>
      <c r="AH4" s="7">
        <f t="shared" ref="AH4:AM4" si="3">IF(COUNTA(AH14)=0,"",AH14)</f>
        <v>1</v>
      </c>
      <c r="AI4" s="7" t="str">
        <f t="shared" si="3"/>
        <v/>
      </c>
      <c r="AJ4" s="7" t="str">
        <f t="shared" si="3"/>
        <v/>
      </c>
      <c r="AK4" s="7" t="str">
        <f t="shared" si="3"/>
        <v/>
      </c>
      <c r="AL4" s="7" t="str">
        <f t="shared" si="3"/>
        <v/>
      </c>
      <c r="AM4" s="27" t="str">
        <f t="shared" si="3"/>
        <v/>
      </c>
      <c r="AN4" s="21"/>
      <c r="AO4" s="14"/>
      <c r="AP4" s="70"/>
      <c r="AZ4" s="70"/>
      <c r="BJ4" s="70"/>
      <c r="BK4" s="70"/>
      <c r="BL4" s="73"/>
      <c r="BM4" s="73"/>
      <c r="BN4" s="73"/>
      <c r="BO4" s="73"/>
      <c r="BP4" s="73"/>
      <c r="BQ4" s="73"/>
      <c r="BT4" s="70"/>
      <c r="CD4" s="70"/>
      <c r="CN4" s="70"/>
      <c r="CX4" s="70"/>
      <c r="DH4" s="70"/>
      <c r="DR4" s="70"/>
      <c r="EB4" s="70"/>
      <c r="EL4" s="70"/>
      <c r="EV4" s="70"/>
      <c r="FF4" s="70"/>
      <c r="FP4" s="70"/>
      <c r="FZ4" s="70"/>
      <c r="GJ4" s="70"/>
      <c r="GT4" s="70"/>
      <c r="HD4" s="70"/>
      <c r="HN4" s="70"/>
      <c r="HX4" s="70"/>
      <c r="IH4" s="70"/>
    </row>
    <row r="5" spans="1:242" s="2" customFormat="1" x14ac:dyDescent="0.3">
      <c r="A5" s="646" t="str">
        <f ca="1">IF(ISBLANK('Data Summary'!A7),"",'Data Summary'!A7)</f>
        <v>BLZ_2013_SUR</v>
      </c>
      <c r="B5" s="63"/>
      <c r="C5" s="12" t="str">
        <f>HLOOKUP(Introduction!$G$4,nametranslations,104,FALSE)</f>
        <v>Unimproved</v>
      </c>
      <c r="D5" s="7">
        <f>IF((COUNTA(D15:D26)=0)+(COUNTA(D14)=0),"",100-D14-SUMPRODUCT(C15:C26,D15:D26))</f>
        <v>3.1000000000000085</v>
      </c>
      <c r="E5" s="7">
        <f>IF((COUNTA(E15:E26)=0)+(COUNTA(E14)=0),"",100-E14-SUMPRODUCT(C15:C26,E15:E26))</f>
        <v>1.4210854715202004E-14</v>
      </c>
      <c r="F5" s="7">
        <f>IF((COUNTA(F15:F26)=0)+(COUNTA(F14)=0),"",100-F14-SUMPRODUCT(C15:C26,F15:F26))</f>
        <v>4.4200000000000017</v>
      </c>
      <c r="G5" s="7">
        <f>IF((COUNTA(G15:G26)=0)+(COUNTA(G14)=0),"",100-G14-SUMPRODUCT(C15:C26,G15:G26))</f>
        <v>1.1699999999999875</v>
      </c>
      <c r="H5" s="7">
        <f>IF((COUNTA(H15:H26)=0)+(COUNTA(H14)=0),"",100-H14-SUMPRODUCT(C15:C26,H15:H26))</f>
        <v>3.0599999999999881</v>
      </c>
      <c r="I5" s="27" t="str">
        <f>IF((COUNTA(I15:I26)=0)+(COUNTA(I14)=0),"",100-I14-SUMPRODUCT(C15:C26,I15:I26))</f>
        <v/>
      </c>
      <c r="J5" s="21"/>
      <c r="K5" s="14"/>
      <c r="L5" s="63"/>
      <c r="M5" s="192" t="str">
        <f>HLOOKUP(Introduction!$G$4,nametranslations,104,FALSE)</f>
        <v>Unimproved</v>
      </c>
      <c r="N5" s="7">
        <f>IF((COUNTA(N15:N26)=0)+(COUNTA(N14)=0),"",100-N14-SUMPRODUCT(M15:M26,N15:N26))</f>
        <v>0</v>
      </c>
      <c r="O5" s="7">
        <f>IF((COUNTA(O15:O26)=0)+(COUNTA(O14)=0),"",100-O14-SUMPRODUCT(M15:M26,O15:O26))</f>
        <v>5</v>
      </c>
      <c r="P5" s="7">
        <f>IF((COUNTA(P15:P26)=0)+(COUNTA(P14)=0),"",100-P14-SUMPRODUCT(M15:M26,P15:P26))</f>
        <v>-5</v>
      </c>
      <c r="Q5" s="7" t="str">
        <f>IF((COUNTA(Q15:Q26)=0)+(COUNTA(Q14)=0),"",100-Q14-SUMPRODUCT(M15:M26,Q15:Q26))</f>
        <v/>
      </c>
      <c r="R5" s="7" t="str">
        <f>IF((COUNTA(R15:R26)=0)+(COUNTA(R14)=0),"",100-R14-SUMPRODUCT(M15:M26,R15:R26))</f>
        <v/>
      </c>
      <c r="S5" s="27" t="str">
        <f>IF((COUNTA(S15:S26)=0)+(COUNTA(S14)=0),"",100-S14-SUMPRODUCT(M15:M26,S15:S26))</f>
        <v/>
      </c>
      <c r="T5" s="21"/>
      <c r="U5" s="14"/>
      <c r="V5" s="63"/>
      <c r="W5" s="12" t="str">
        <f>HLOOKUP(Introduction!$G$4,nametranslations,104,FALSE)</f>
        <v>Unimproved</v>
      </c>
      <c r="X5" s="7">
        <f>IF((COUNTA(X15:X26)=0)+(COUNTA(X14)=0),"",100-X14-SUMPRODUCT(W15:W26,X15:X26))</f>
        <v>1</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7" t="str">
        <f>IF((COUNTA(AC15:AC26)=0)+(COUNTA(AC14)=0),"",100-AC14-SUMPRODUCT(W15:W26,AC15:AC26))</f>
        <v/>
      </c>
      <c r="AD5" s="21"/>
      <c r="AE5" s="14"/>
      <c r="AF5" s="63"/>
      <c r="AG5" s="19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t="str">
        <f>IF((COUNTA(AM15:AM26)=0)+(COUNTA(AM14)=0),"",100-AM14-SUMPRODUCT(AG15:AG26,AM15:AM26))</f>
        <v/>
      </c>
      <c r="AN5" s="21"/>
      <c r="AO5" s="14"/>
      <c r="AP5" s="70"/>
      <c r="AZ5" s="70"/>
      <c r="BJ5" s="70"/>
      <c r="BK5" s="70"/>
      <c r="BL5" s="73"/>
      <c r="BM5" s="73"/>
      <c r="BN5" s="73"/>
      <c r="BO5" s="73"/>
      <c r="BP5" s="73"/>
      <c r="BQ5" s="73"/>
      <c r="BT5" s="70"/>
      <c r="CD5" s="70"/>
      <c r="CN5" s="70"/>
      <c r="CX5" s="70"/>
      <c r="DH5" s="70"/>
      <c r="DR5" s="70"/>
      <c r="EB5" s="70"/>
      <c r="EL5" s="70"/>
      <c r="EV5" s="70"/>
      <c r="FF5" s="70"/>
      <c r="FP5" s="70"/>
      <c r="FZ5" s="70"/>
      <c r="GJ5" s="70"/>
      <c r="GT5" s="70"/>
      <c r="HD5" s="70"/>
      <c r="HN5" s="70"/>
      <c r="HX5" s="70"/>
      <c r="IH5" s="70"/>
    </row>
    <row r="6" spans="1:242" s="2" customFormat="1" x14ac:dyDescent="0.3">
      <c r="A6" s="646" t="str">
        <f ca="1">IF(ISBLANK('Data Summary'!A8),"",'Data Summary'!A8)</f>
        <v>BLZ_2022_SUR</v>
      </c>
      <c r="B6" s="63"/>
      <c r="C6" s="12" t="str">
        <f>HLOOKUP(Introduction!$G$4,nametranslations,75,FALSE)</f>
        <v>Improved</v>
      </c>
      <c r="D6" s="7">
        <f>IF(COUNTA(D15:D26)=0,"",SUMPRODUCT(D15:D26,C15:C26))</f>
        <v>93.899999999999991</v>
      </c>
      <c r="E6" s="7">
        <f>IF(COUNTA(E15:E26)=0,"",SUMPRODUCT(E15:E26,C15:C26))</f>
        <v>97.36999999999999</v>
      </c>
      <c r="F6" s="7">
        <f>IF(COUNTA(F15:F26)=0,"",SUMPRODUCT(F15:F26,C15:C26))</f>
        <v>92.27</v>
      </c>
      <c r="G6" s="7">
        <f>IF(COUNTA(G15:G26)=0,"",SUMPRODUCT(G15:G26,C15:C26))</f>
        <v>97.65</v>
      </c>
      <c r="H6" s="7">
        <f>IF(COUNTA(H15:H26)=0,"",SUMPRODUCT(H15:H26,C15:C26))</f>
        <v>94.26</v>
      </c>
      <c r="I6" s="27" t="str">
        <f>IF(COUNTA(I15:I26)=0,"",SUMPRODUCT(I15:I26,C15:C26))</f>
        <v/>
      </c>
      <c r="J6" s="21"/>
      <c r="K6" s="14"/>
      <c r="L6" s="63"/>
      <c r="M6" s="192" t="str">
        <f>HLOOKUP(Introduction!$G$4,nametranslations,75,FALSE)</f>
        <v>Improved</v>
      </c>
      <c r="N6" s="7">
        <f>IF(COUNTA(N15:N26)=0,"",SUMPRODUCT(N15:N26,M15:M26))</f>
        <v>94</v>
      </c>
      <c r="O6" s="7">
        <f>IF(COUNTA(O15:O26)=0,"",SUMPRODUCT(O15:O26,M15:M26))</f>
        <v>92</v>
      </c>
      <c r="P6" s="7">
        <f>IF(COUNTA(P15:P26)=0,"",SUMPRODUCT(P15:P26,M15:M26))</f>
        <v>97</v>
      </c>
      <c r="Q6" s="7" t="str">
        <f>IF(COUNTA(Q15:Q26)=0,"",SUMPRODUCT(Q15:Q26,M15:M26))</f>
        <v/>
      </c>
      <c r="R6" s="7" t="str">
        <f>IF(COUNTA(R15:R26)=0,"",SUMPRODUCT(R15:R26,M15:M26))</f>
        <v/>
      </c>
      <c r="S6" s="27" t="str">
        <f>IF(COUNTA(S15:S26)=0,"",SUMPRODUCT(S15:S26,M15:M26))</f>
        <v/>
      </c>
      <c r="T6" s="21"/>
      <c r="U6" s="14"/>
      <c r="V6" s="63"/>
      <c r="W6" s="12" t="str">
        <f>HLOOKUP(Introduction!$G$4,nametranslations,75,FALSE)</f>
        <v>Improved</v>
      </c>
      <c r="X6" s="7">
        <f>IF(COUNTA(X15:X26)=0,"",SUMPRODUCT(X15:X26,W15:W26))</f>
        <v>98</v>
      </c>
      <c r="Y6" s="7" t="str">
        <f>IF(COUNTA(Y15:Y26)=0,"",SUMPRODUCT(Y15:Y26,W15:W26))</f>
        <v/>
      </c>
      <c r="Z6" s="7" t="str">
        <f>IF(COUNTA(Z15:Z26)=0,"",SUMPRODUCT(Z15:Z26,W15:W26))</f>
        <v/>
      </c>
      <c r="AA6" s="7" t="str">
        <f>IF(COUNTA(AA15:AA26)=0,"",SUMPRODUCT(AA15:AA26,W15:W26))</f>
        <v/>
      </c>
      <c r="AB6" s="7" t="str">
        <f>IF(COUNTA(AB15:AB26)=0,"",SUMPRODUCT(AB15:AB26,W15:W26))</f>
        <v/>
      </c>
      <c r="AC6" s="27" t="str">
        <f>IF(COUNTA(AC15:AC26)=0,"",SUMPRODUCT(AC15:AC26,W15:W26))</f>
        <v/>
      </c>
      <c r="AD6" s="21"/>
      <c r="AE6" s="14"/>
      <c r="AF6" s="63"/>
      <c r="AG6" s="192" t="str">
        <f>HLOOKUP(Introduction!$G$4,nametranslations,75,FALSE)</f>
        <v>Improved</v>
      </c>
      <c r="AH6" s="7">
        <f>IF(COUNTA(AH15:AH26)=0,"",SUMPRODUCT(AH15:AH26,AG15:AG26))</f>
        <v>99</v>
      </c>
      <c r="AI6" s="7" t="str">
        <f>IF(COUNTA(AI15:AI26)=0,"",SUMPRODUCT(AI15:AI26,AG15:AG26))</f>
        <v/>
      </c>
      <c r="AJ6" s="7" t="str">
        <f>IF(COUNTA(AJ15:AJ26)=0,"",SUMPRODUCT(AJ15:AJ26,AG15:AG26))</f>
        <v/>
      </c>
      <c r="AK6" s="7" t="str">
        <f>IF(COUNTA(AK15:AK26)=0,"",SUMPRODUCT(AK15:AK26,AG15:AG26))</f>
        <v/>
      </c>
      <c r="AL6" s="7" t="str">
        <f>IF(COUNTA(AL15:AL26)=0,"",SUMPRODUCT(AL15:AL26,AG15:AG26))</f>
        <v/>
      </c>
      <c r="AM6" s="27" t="str">
        <f>IF(COUNTA(AM15:AM26)=0,"",SUMPRODUCT(AM15:AM26,AG15:AG26))</f>
        <v/>
      </c>
      <c r="AN6" s="21"/>
      <c r="AO6" s="14"/>
      <c r="AP6" s="70"/>
      <c r="AZ6" s="70"/>
      <c r="BJ6" s="70"/>
      <c r="BK6" s="70"/>
      <c r="BL6" s="73"/>
      <c r="BM6" s="73"/>
      <c r="BN6" s="73"/>
      <c r="BO6" s="73"/>
      <c r="BP6" s="73"/>
      <c r="BQ6" s="73"/>
      <c r="BT6" s="70"/>
      <c r="CD6" s="70"/>
      <c r="CN6" s="70"/>
      <c r="CX6" s="70"/>
      <c r="DH6" s="70"/>
      <c r="DR6" s="70"/>
      <c r="EB6" s="70"/>
      <c r="EL6" s="70"/>
      <c r="EV6" s="70"/>
      <c r="FF6" s="70"/>
      <c r="FP6" s="70"/>
      <c r="FZ6" s="70"/>
      <c r="GJ6" s="70"/>
      <c r="GT6" s="70"/>
      <c r="HD6" s="70"/>
      <c r="HN6" s="70"/>
      <c r="HX6" s="70"/>
      <c r="IH6" s="70"/>
    </row>
    <row r="7" spans="1:242" s="2" customFormat="1" x14ac:dyDescent="0.3">
      <c r="A7" s="646" t="str">
        <f ca="1">IF(ISBLANK('Data Summary'!A9),"",'Data Summary'!A9)</f>
        <v>BLZ_2023_SUR</v>
      </c>
      <c r="B7" s="63" t="s">
        <v>174</v>
      </c>
      <c r="C7" s="29" t="str">
        <f>HLOOKUP(Introduction!$G$4,nametranslations,119,FALSE)</f>
        <v>Usable</v>
      </c>
      <c r="D7" s="16">
        <v>50.7</v>
      </c>
      <c r="E7" s="16">
        <v>54.3</v>
      </c>
      <c r="F7" s="16">
        <v>49</v>
      </c>
      <c r="G7" s="16">
        <v>50</v>
      </c>
      <c r="H7" s="16">
        <v>50.2</v>
      </c>
      <c r="I7" s="44"/>
      <c r="J7" s="21"/>
      <c r="K7" s="14"/>
      <c r="L7" s="63"/>
      <c r="M7" s="193" t="str">
        <f>HLOOKUP(Introduction!$G$4,nametranslations,119,FALSE)</f>
        <v>Usable</v>
      </c>
      <c r="N7" s="194"/>
      <c r="O7" s="194"/>
      <c r="P7" s="194"/>
      <c r="Q7" s="194"/>
      <c r="R7" s="194"/>
      <c r="S7" s="44"/>
      <c r="T7" s="21"/>
      <c r="U7" s="14"/>
      <c r="V7" s="63"/>
      <c r="W7" s="29" t="str">
        <f>HLOOKUP(Introduction!$G$4,nametranslations,119,FALSE)</f>
        <v>Usable</v>
      </c>
      <c r="X7" s="16"/>
      <c r="Y7" s="16"/>
      <c r="Z7" s="16"/>
      <c r="AA7" s="16"/>
      <c r="AB7" s="16"/>
      <c r="AC7" s="44"/>
      <c r="AD7" s="21"/>
      <c r="AE7" s="14"/>
      <c r="AF7" s="63"/>
      <c r="AG7" s="193" t="str">
        <f>HLOOKUP(Introduction!$G$4,nametranslations,119,FALSE)</f>
        <v>Usable</v>
      </c>
      <c r="AH7" s="194"/>
      <c r="AI7" s="194"/>
      <c r="AJ7" s="194"/>
      <c r="AK7" s="194"/>
      <c r="AL7" s="194"/>
      <c r="AM7" s="44"/>
      <c r="AN7" s="21"/>
      <c r="AO7" s="14"/>
      <c r="AP7" s="70"/>
      <c r="AZ7" s="70"/>
      <c r="BJ7" s="70"/>
      <c r="BK7" s="70"/>
      <c r="BL7" s="73"/>
      <c r="BM7" s="73"/>
      <c r="BN7" s="73"/>
      <c r="BO7" s="73"/>
      <c r="BP7" s="73"/>
      <c r="BQ7" s="73"/>
      <c r="BT7" s="70"/>
      <c r="CD7" s="70"/>
      <c r="CN7" s="70"/>
      <c r="CX7" s="70"/>
      <c r="DH7" s="70"/>
      <c r="DR7" s="70"/>
      <c r="EB7" s="70"/>
      <c r="EL7" s="70"/>
      <c r="EV7" s="70"/>
      <c r="FF7" s="70"/>
      <c r="FP7" s="70"/>
      <c r="FZ7" s="70"/>
      <c r="GJ7" s="70"/>
      <c r="GT7" s="70"/>
      <c r="HD7" s="70"/>
      <c r="HN7" s="70"/>
      <c r="HX7" s="70"/>
      <c r="IH7" s="70"/>
    </row>
    <row r="8" spans="1:242" s="2" customFormat="1" x14ac:dyDescent="0.3">
      <c r="A8" s="613" t="str">
        <f ca="1">IF(ISBLANK('Data Summary'!A10),"",'Data Summary'!A10)</f>
        <v/>
      </c>
      <c r="B8" s="63" t="s">
        <v>156</v>
      </c>
      <c r="C8" s="29" t="str">
        <f>HLOOKUP(Introduction!$G$4,nametranslations,120,FALSE)</f>
        <v>Single-sex</v>
      </c>
      <c r="D8" s="16">
        <v>93.2</v>
      </c>
      <c r="E8" s="16">
        <v>90.79</v>
      </c>
      <c r="F8" s="16">
        <v>94.48</v>
      </c>
      <c r="G8" s="16">
        <v>90.59</v>
      </c>
      <c r="H8" s="16">
        <v>93.49</v>
      </c>
      <c r="I8" s="44"/>
      <c r="J8" s="21"/>
      <c r="K8" s="14"/>
      <c r="L8" s="63"/>
      <c r="M8" s="193" t="str">
        <f>HLOOKUP(Introduction!$G$4,nametranslations,120,FALSE)</f>
        <v>Single-sex</v>
      </c>
      <c r="N8" s="194"/>
      <c r="O8" s="194"/>
      <c r="P8" s="194"/>
      <c r="Q8" s="194"/>
      <c r="R8" s="194"/>
      <c r="S8" s="23"/>
      <c r="T8" s="21"/>
      <c r="U8" s="14"/>
      <c r="V8" s="63" t="s">
        <v>246</v>
      </c>
      <c r="W8" s="29" t="str">
        <f>HLOOKUP(Introduction!$G$4,nametranslations,120,FALSE)</f>
        <v>Single-sex</v>
      </c>
      <c r="X8" s="16">
        <v>95</v>
      </c>
      <c r="Y8" s="16"/>
      <c r="Z8" s="16"/>
      <c r="AA8" s="16"/>
      <c r="AB8" s="16"/>
      <c r="AC8" s="44"/>
      <c r="AD8" s="21"/>
      <c r="AE8" s="14"/>
      <c r="AF8" s="63"/>
      <c r="AG8" s="193" t="str">
        <f>HLOOKUP(Introduction!$G$4,nametranslations,120,FALSE)</f>
        <v>Single-sex</v>
      </c>
      <c r="AH8" s="194"/>
      <c r="AI8" s="194"/>
      <c r="AJ8" s="194"/>
      <c r="AK8" s="194"/>
      <c r="AL8" s="194"/>
      <c r="AM8" s="23"/>
      <c r="AN8" s="21"/>
      <c r="AO8" s="14"/>
      <c r="AP8" s="70"/>
      <c r="AZ8" s="70"/>
      <c r="BJ8" s="70"/>
      <c r="BK8" s="70"/>
      <c r="BL8" s="73"/>
      <c r="BM8" s="73"/>
      <c r="BN8" s="73"/>
      <c r="BO8" s="73"/>
      <c r="BP8" s="73"/>
      <c r="BQ8" s="73"/>
      <c r="BT8" s="70"/>
      <c r="CD8" s="70"/>
      <c r="CN8" s="70"/>
      <c r="CX8" s="70"/>
      <c r="DH8" s="70"/>
      <c r="DR8" s="70"/>
      <c r="EB8" s="70"/>
      <c r="EL8" s="70"/>
      <c r="EV8" s="70"/>
      <c r="FF8" s="70"/>
      <c r="FP8" s="70"/>
      <c r="FZ8" s="70"/>
      <c r="GJ8" s="70"/>
      <c r="GT8" s="70"/>
      <c r="HD8" s="70"/>
      <c r="HN8" s="70"/>
      <c r="HX8" s="70"/>
      <c r="IH8" s="70"/>
    </row>
    <row r="9" spans="1:242" s="628" customFormat="1" ht="21" customHeight="1" x14ac:dyDescent="0.3">
      <c r="A9" s="634" t="str">
        <f ca="1">IF(ISBLANK('Data Summary'!A11),"",'Data Summary'!A11)</f>
        <v/>
      </c>
      <c r="B9" s="619"/>
      <c r="C9" s="635" t="str">
        <f>HLOOKUP(Introduction!$G$4,nametranslations,121,FALSE)</f>
        <v>Usable &amp; Single-sex</v>
      </c>
      <c r="D9" s="630"/>
      <c r="E9" s="630"/>
      <c r="F9" s="630"/>
      <c r="G9" s="630"/>
      <c r="H9" s="630"/>
      <c r="I9" s="636"/>
      <c r="J9" s="624"/>
      <c r="K9" s="637"/>
      <c r="L9" s="619"/>
      <c r="M9" s="638" t="str">
        <f>HLOOKUP(Introduction!$G$4,nametranslations,121,FALSE)</f>
        <v>Usable &amp; Single-sex</v>
      </c>
      <c r="N9" s="639"/>
      <c r="O9" s="639"/>
      <c r="P9" s="639"/>
      <c r="Q9" s="639"/>
      <c r="R9" s="639"/>
      <c r="S9" s="636"/>
      <c r="T9" s="624"/>
      <c r="U9" s="637"/>
      <c r="V9" s="619"/>
      <c r="W9" s="635" t="str">
        <f>HLOOKUP(Introduction!$G$4,nametranslations,121,FALSE)</f>
        <v>Usable &amp; Single-sex</v>
      </c>
      <c r="X9" s="630"/>
      <c r="Y9" s="630"/>
      <c r="Z9" s="630"/>
      <c r="AA9" s="630"/>
      <c r="AB9" s="630"/>
      <c r="AC9" s="636"/>
      <c r="AD9" s="624"/>
      <c r="AE9" s="637"/>
      <c r="AF9" s="619"/>
      <c r="AG9" s="638" t="str">
        <f>HLOOKUP(Introduction!$G$4,nametranslations,121,FALSE)</f>
        <v>Usable &amp; Single-sex</v>
      </c>
      <c r="AH9" s="639"/>
      <c r="AI9" s="639"/>
      <c r="AJ9" s="639"/>
      <c r="AK9" s="639"/>
      <c r="AL9" s="639"/>
      <c r="AM9" s="636"/>
      <c r="AN9" s="624"/>
      <c r="AO9" s="637"/>
      <c r="AP9" s="627"/>
      <c r="AZ9" s="627"/>
      <c r="BJ9" s="627"/>
      <c r="BK9" s="627"/>
      <c r="BL9" s="629"/>
      <c r="BM9" s="629"/>
      <c r="BN9" s="629"/>
      <c r="BO9" s="629"/>
      <c r="BP9" s="629"/>
      <c r="BQ9" s="629"/>
      <c r="BT9" s="627"/>
      <c r="CD9" s="627"/>
      <c r="CN9" s="627"/>
      <c r="CX9" s="627"/>
      <c r="DH9" s="627"/>
      <c r="DR9" s="627"/>
      <c r="EB9" s="627"/>
      <c r="EL9" s="627"/>
      <c r="EV9" s="627"/>
      <c r="FF9" s="627"/>
      <c r="FP9" s="627"/>
      <c r="FZ9" s="627"/>
      <c r="GJ9" s="627"/>
      <c r="GT9" s="627"/>
      <c r="HD9" s="627"/>
      <c r="HN9" s="627"/>
      <c r="HX9" s="627"/>
      <c r="IH9" s="627"/>
    </row>
    <row r="10" spans="1:242" s="2" customFormat="1" ht="21" customHeight="1" x14ac:dyDescent="0.3">
      <c r="A10" s="613" t="str">
        <f ca="1">IF(ISBLANK('Data Summary'!A12),"",'Data Summary'!A12)</f>
        <v/>
      </c>
      <c r="B10" s="63" t="s">
        <v>175</v>
      </c>
      <c r="C10" s="32" t="str">
        <f>HLOOKUP(Introduction!$G$4,nametranslations,153,FALSE)</f>
        <v>Improved &amp; usable</v>
      </c>
      <c r="D10" s="16">
        <v>50.23</v>
      </c>
      <c r="E10" s="16">
        <v>55.1</v>
      </c>
      <c r="F10" s="16">
        <v>47.9</v>
      </c>
      <c r="G10" s="16">
        <v>49.3</v>
      </c>
      <c r="H10" s="16">
        <v>49.8</v>
      </c>
      <c r="I10" s="44"/>
      <c r="J10" s="21"/>
      <c r="K10" s="14"/>
      <c r="L10" s="63"/>
      <c r="M10" s="183" t="str">
        <f>HLOOKUP(Introduction!$G$4,nametranslations,153,FALSE)</f>
        <v>Improved &amp; usable</v>
      </c>
      <c r="N10" s="194"/>
      <c r="O10" s="194"/>
      <c r="P10" s="194"/>
      <c r="Q10" s="194"/>
      <c r="R10" s="194"/>
      <c r="S10" s="44"/>
      <c r="T10" s="21"/>
      <c r="U10" s="14"/>
      <c r="V10" s="63"/>
      <c r="W10" s="32" t="str">
        <f>HLOOKUP(Introduction!$G$4,nametranslations,153,FALSE)</f>
        <v>Improved &amp; usable</v>
      </c>
      <c r="X10" s="16"/>
      <c r="Y10" s="16"/>
      <c r="Z10" s="16"/>
      <c r="AA10" s="16"/>
      <c r="AB10" s="16"/>
      <c r="AC10" s="44"/>
      <c r="AD10" s="21"/>
      <c r="AE10" s="14"/>
      <c r="AF10" s="63"/>
      <c r="AG10" s="183" t="str">
        <f>HLOOKUP(Introduction!$G$4,nametranslations,153,FALSE)</f>
        <v>Improved &amp; usable</v>
      </c>
      <c r="AH10" s="194"/>
      <c r="AI10" s="194"/>
      <c r="AJ10" s="194"/>
      <c r="AK10" s="194"/>
      <c r="AL10" s="194"/>
      <c r="AM10" s="44"/>
      <c r="AN10" s="21"/>
      <c r="AO10" s="14"/>
      <c r="AP10" s="70"/>
      <c r="AZ10" s="70"/>
      <c r="BJ10" s="70"/>
      <c r="BK10" s="70"/>
      <c r="BL10" s="73"/>
      <c r="BM10" s="73"/>
      <c r="BN10" s="73"/>
      <c r="BO10" s="73"/>
      <c r="BP10" s="73"/>
      <c r="BQ10" s="73"/>
      <c r="BT10" s="70"/>
      <c r="CD10" s="70"/>
      <c r="CN10" s="70"/>
      <c r="CX10" s="70"/>
      <c r="DH10" s="70"/>
      <c r="DR10" s="70"/>
      <c r="EB10" s="70"/>
      <c r="EL10" s="70"/>
      <c r="EV10" s="70"/>
      <c r="FF10" s="70"/>
      <c r="FP10" s="70"/>
      <c r="FZ10" s="70"/>
      <c r="GJ10" s="70"/>
      <c r="GT10" s="70"/>
      <c r="HD10" s="70"/>
      <c r="HN10" s="70"/>
      <c r="HX10" s="70"/>
      <c r="IH10" s="70"/>
    </row>
    <row r="11" spans="1:242" s="628" customFormat="1" ht="21" customHeight="1" x14ac:dyDescent="0.3">
      <c r="A11" s="634" t="str">
        <f ca="1">IF(ISBLANK('Data Summary'!A13),"",'Data Summary'!A13)</f>
        <v/>
      </c>
      <c r="B11" s="619" t="s">
        <v>157</v>
      </c>
      <c r="C11" s="620" t="str">
        <f>HLOOKUP(Introduction!$G$4,nametranslations,154,FALSE)</f>
        <v>Improved &amp; single-sex</v>
      </c>
      <c r="D11" s="630">
        <v>88.26</v>
      </c>
      <c r="E11" s="622">
        <v>89.47</v>
      </c>
      <c r="F11" s="622">
        <v>87.85</v>
      </c>
      <c r="G11" s="622">
        <v>88.24</v>
      </c>
      <c r="H11" s="622">
        <v>88.51</v>
      </c>
      <c r="I11" s="623"/>
      <c r="J11" s="624"/>
      <c r="K11" s="637"/>
      <c r="L11" s="619"/>
      <c r="M11" s="625" t="str">
        <f>HLOOKUP(Introduction!$G$4,nametranslations,154,FALSE)</f>
        <v>Improved &amp; single-sex</v>
      </c>
      <c r="N11" s="639"/>
      <c r="O11" s="626"/>
      <c r="P11" s="626"/>
      <c r="Q11" s="626"/>
      <c r="R11" s="626"/>
      <c r="S11" s="636"/>
      <c r="T11" s="624"/>
      <c r="U11" s="637"/>
      <c r="V11" s="619"/>
      <c r="W11" s="620" t="str">
        <f>HLOOKUP(Introduction!$G$4,nametranslations,154,FALSE)</f>
        <v>Improved &amp; single-sex</v>
      </c>
      <c r="X11" s="630"/>
      <c r="Y11" s="622"/>
      <c r="Z11" s="622"/>
      <c r="AA11" s="622"/>
      <c r="AB11" s="622"/>
      <c r="AC11" s="623"/>
      <c r="AD11" s="624"/>
      <c r="AE11" s="637"/>
      <c r="AF11" s="619"/>
      <c r="AG11" s="625" t="str">
        <f>HLOOKUP(Introduction!$G$4,nametranslations,154,FALSE)</f>
        <v>Improved &amp; single-sex</v>
      </c>
      <c r="AH11" s="639"/>
      <c r="AI11" s="626"/>
      <c r="AJ11" s="626"/>
      <c r="AK11" s="626"/>
      <c r="AL11" s="626"/>
      <c r="AM11" s="636"/>
      <c r="AN11" s="624"/>
      <c r="AO11" s="637"/>
      <c r="AP11" s="627"/>
      <c r="AZ11" s="627"/>
      <c r="BJ11" s="627"/>
      <c r="BK11" s="627"/>
      <c r="BL11" s="629"/>
      <c r="BM11" s="629"/>
      <c r="BN11" s="629"/>
      <c r="BO11" s="629"/>
      <c r="BP11" s="629"/>
      <c r="BQ11" s="629"/>
      <c r="BT11" s="627"/>
      <c r="CD11" s="627"/>
      <c r="CN11" s="627"/>
      <c r="CX11" s="627"/>
      <c r="DH11" s="627"/>
      <c r="DR11" s="627"/>
      <c r="EB11" s="627"/>
      <c r="EL11" s="627"/>
      <c r="EV11" s="627"/>
      <c r="FF11" s="627"/>
      <c r="FP11" s="627"/>
      <c r="FZ11" s="627"/>
      <c r="GJ11" s="627"/>
      <c r="GT11" s="627"/>
      <c r="HD11" s="627"/>
      <c r="HN11" s="627"/>
      <c r="HX11" s="627"/>
      <c r="IH11" s="627"/>
    </row>
    <row r="12" spans="1:242" s="641" customFormat="1" ht="33" customHeight="1" x14ac:dyDescent="0.2">
      <c r="A12" s="634" t="str">
        <f ca="1">IF(ISBLANK('Data Summary'!A14),"",'Data Summary'!A14)</f>
        <v/>
      </c>
      <c r="B12" s="619" t="s">
        <v>176</v>
      </c>
      <c r="C12" s="620" t="str">
        <f>HLOOKUP(Introduction!$G$4,nametranslations,79,FALSE)</f>
        <v>Basic
(improved, usable &amp; single-sex)</v>
      </c>
      <c r="D12" s="630">
        <v>48.8</v>
      </c>
      <c r="E12" s="630">
        <v>52.2</v>
      </c>
      <c r="F12" s="630">
        <v>47.2</v>
      </c>
      <c r="G12" s="630">
        <v>47.9</v>
      </c>
      <c r="H12" s="630">
        <v>48.6</v>
      </c>
      <c r="I12" s="636"/>
      <c r="J12" s="624"/>
      <c r="K12" s="637"/>
      <c r="L12" s="619"/>
      <c r="M12" s="625" t="str">
        <f>HLOOKUP(Introduction!$G$4,nametranslations,79,FALSE)</f>
        <v>Basic
(improved, usable &amp; single-sex)</v>
      </c>
      <c r="N12" s="639">
        <v>49</v>
      </c>
      <c r="O12" s="639">
        <v>52</v>
      </c>
      <c r="P12" s="639">
        <v>47</v>
      </c>
      <c r="Q12" s="639"/>
      <c r="R12" s="639"/>
      <c r="S12" s="636"/>
      <c r="T12" s="624"/>
      <c r="U12" s="637"/>
      <c r="V12" s="619"/>
      <c r="W12" s="620" t="str">
        <f>HLOOKUP(Introduction!$G$4,nametranslations,79,FALSE)</f>
        <v>Basic
(improved, usable &amp; single-sex)</v>
      </c>
      <c r="X12" s="630"/>
      <c r="Y12" s="630"/>
      <c r="Z12" s="630"/>
      <c r="AA12" s="630"/>
      <c r="AB12" s="630"/>
      <c r="AC12" s="636"/>
      <c r="AD12" s="624"/>
      <c r="AE12" s="637"/>
      <c r="AF12" s="619"/>
      <c r="AG12" s="625" t="str">
        <f>HLOOKUP(Introduction!$G$4,nametranslations,79,FALSE)</f>
        <v>Basic
(improved, usable &amp; single-sex)</v>
      </c>
      <c r="AH12" s="639">
        <v>93</v>
      </c>
      <c r="AI12" s="639"/>
      <c r="AJ12" s="639"/>
      <c r="AK12" s="639"/>
      <c r="AL12" s="639"/>
      <c r="AM12" s="636"/>
      <c r="AN12" s="624"/>
      <c r="AO12" s="637"/>
      <c r="AP12" s="640"/>
      <c r="AZ12" s="640"/>
      <c r="BJ12" s="640"/>
      <c r="BK12" s="640"/>
      <c r="BL12" s="642"/>
      <c r="BM12" s="642"/>
      <c r="BN12" s="642"/>
      <c r="BO12" s="642"/>
      <c r="BP12" s="642"/>
      <c r="BQ12" s="642"/>
      <c r="BT12" s="640"/>
      <c r="CD12" s="640"/>
      <c r="CN12" s="640"/>
      <c r="CX12" s="640"/>
      <c r="DH12" s="640"/>
      <c r="DR12" s="640"/>
      <c r="EB12" s="640"/>
      <c r="EL12" s="640"/>
      <c r="EV12" s="640"/>
      <c r="FF12" s="640"/>
      <c r="FP12" s="640"/>
      <c r="FZ12" s="640"/>
      <c r="GJ12" s="640"/>
      <c r="GT12" s="640"/>
      <c r="HD12" s="640"/>
      <c r="HN12" s="640"/>
      <c r="HX12" s="640"/>
      <c r="IH12" s="640"/>
    </row>
    <row r="13" spans="1:242" s="126" customFormat="1" ht="18" customHeight="1" x14ac:dyDescent="0.3">
      <c r="A13" s="613" t="str">
        <f ca="1">IF(ISBLANK('Data Summary'!A15),"",'Data Summary'!A15)</f>
        <v/>
      </c>
      <c r="B13" s="134" t="str">
        <f>HLOOKUP(Introduction!$G$4,nametranslations,109,FALSE)</f>
        <v>Facility type</v>
      </c>
      <c r="C13" s="140" t="str">
        <f>HLOOKUP(Introduction!$G$4,nametranslations,110,FALSE)</f>
        <v>Proprortion improved</v>
      </c>
      <c r="D13" s="141"/>
      <c r="E13" s="141"/>
      <c r="F13" s="141"/>
      <c r="G13" s="142"/>
      <c r="H13" s="142"/>
      <c r="I13" s="143"/>
      <c r="J13" s="124"/>
      <c r="K13" s="139"/>
      <c r="L13" s="134" t="str">
        <f>HLOOKUP(Introduction!$G$4,nametranslations,109,FALSE)</f>
        <v>Facility type</v>
      </c>
      <c r="M13" s="140" t="str">
        <f>HLOOKUP(Introduction!$G$4,nametranslations,110,FALSE)</f>
        <v>Proprortion improved</v>
      </c>
      <c r="N13" s="141"/>
      <c r="O13" s="141"/>
      <c r="P13" s="141"/>
      <c r="Q13" s="142"/>
      <c r="R13" s="142"/>
      <c r="S13" s="143"/>
      <c r="T13" s="124"/>
      <c r="U13" s="139"/>
      <c r="V13" s="134" t="str">
        <f>HLOOKUP(Introduction!$G$4,nametranslations,109,FALSE)</f>
        <v>Facility type</v>
      </c>
      <c r="W13" s="140" t="str">
        <f>HLOOKUP(Introduction!$G$4,nametranslations,110,FALSE)</f>
        <v>Proprortion improved</v>
      </c>
      <c r="X13" s="141"/>
      <c r="Y13" s="141"/>
      <c r="Z13" s="141"/>
      <c r="AA13" s="142"/>
      <c r="AB13" s="142"/>
      <c r="AC13" s="143"/>
      <c r="AD13" s="124"/>
      <c r="AE13" s="139"/>
      <c r="AF13" s="134" t="str">
        <f>HLOOKUP(Introduction!$G$4,nametranslations,109,FALSE)</f>
        <v>Facility type</v>
      </c>
      <c r="AG13" s="140" t="str">
        <f>HLOOKUP(Introduction!$G$4,nametranslations,110,FALSE)</f>
        <v>Proprortion improved</v>
      </c>
      <c r="AH13" s="141"/>
      <c r="AI13" s="141"/>
      <c r="AJ13" s="141"/>
      <c r="AK13" s="142"/>
      <c r="AL13" s="142"/>
      <c r="AM13" s="143"/>
      <c r="AN13" s="124"/>
      <c r="AO13" s="139"/>
      <c r="AP13" s="125"/>
      <c r="AZ13" s="125"/>
      <c r="BJ13" s="125"/>
      <c r="BK13" s="125"/>
      <c r="BL13" s="117"/>
      <c r="BM13" s="117"/>
      <c r="BN13" s="117"/>
      <c r="BO13" s="117"/>
      <c r="BP13" s="117"/>
      <c r="BQ13" s="117"/>
      <c r="BT13" s="125"/>
      <c r="CD13" s="125"/>
      <c r="CN13" s="125"/>
      <c r="CX13" s="125"/>
      <c r="DH13" s="125"/>
      <c r="DR13" s="125"/>
      <c r="EB13" s="125"/>
      <c r="EL13" s="125"/>
      <c r="EV13" s="125"/>
      <c r="FF13" s="125"/>
      <c r="FP13" s="125"/>
      <c r="FZ13" s="125"/>
      <c r="GJ13" s="125"/>
      <c r="GT13" s="125"/>
      <c r="HD13" s="125"/>
      <c r="HN13" s="125"/>
      <c r="HX13" s="125"/>
      <c r="IH13" s="125"/>
    </row>
    <row r="14" spans="1:242" x14ac:dyDescent="0.3">
      <c r="A14" s="613" t="str">
        <f ca="1">IF(ISBLANK('Data Summary'!A16),"",'Data Summary'!A16)</f>
        <v/>
      </c>
      <c r="B14" s="64" t="s">
        <v>29</v>
      </c>
      <c r="C14" s="17">
        <v>0</v>
      </c>
      <c r="D14" s="28">
        <v>3</v>
      </c>
      <c r="E14" s="28">
        <v>2.63</v>
      </c>
      <c r="F14" s="28">
        <v>3.31</v>
      </c>
      <c r="G14" s="5">
        <v>1.18</v>
      </c>
      <c r="H14" s="5">
        <v>2.68</v>
      </c>
      <c r="I14" s="23"/>
      <c r="J14" s="9"/>
      <c r="K14" s="13"/>
      <c r="L14" s="64" t="s">
        <v>29</v>
      </c>
      <c r="M14" s="17">
        <v>0</v>
      </c>
      <c r="N14" s="28">
        <v>6</v>
      </c>
      <c r="O14" s="28">
        <v>3</v>
      </c>
      <c r="P14" s="28">
        <v>8</v>
      </c>
      <c r="Q14" s="186"/>
      <c r="R14" s="186"/>
      <c r="S14" s="23"/>
      <c r="T14" s="9"/>
      <c r="U14" s="13"/>
      <c r="V14" s="64" t="s">
        <v>29</v>
      </c>
      <c r="W14" s="17">
        <v>0</v>
      </c>
      <c r="X14" s="28">
        <v>1</v>
      </c>
      <c r="Y14" s="28"/>
      <c r="Z14" s="28"/>
      <c r="AA14" s="5"/>
      <c r="AB14" s="5"/>
      <c r="AC14" s="23"/>
      <c r="AD14" s="9"/>
      <c r="AE14" s="13"/>
      <c r="AF14" s="64" t="s">
        <v>29</v>
      </c>
      <c r="AG14" s="17">
        <v>0</v>
      </c>
      <c r="AH14" s="28">
        <v>1</v>
      </c>
      <c r="AI14" s="28"/>
      <c r="AJ14" s="28"/>
      <c r="AK14" s="186"/>
      <c r="AL14" s="186"/>
      <c r="AM14" s="23"/>
      <c r="AN14" s="9"/>
      <c r="AO14" s="13"/>
      <c r="BK14" s="74"/>
      <c r="BL14" s="73"/>
      <c r="BM14" s="73"/>
      <c r="BN14" s="73"/>
      <c r="BO14" s="73"/>
      <c r="BP14" s="73"/>
      <c r="BQ14" s="73"/>
    </row>
    <row r="15" spans="1:242" s="1" customFormat="1" x14ac:dyDescent="0.3">
      <c r="A15" s="613" t="str">
        <f ca="1">IF(ISBLANK('Data Summary'!A17),"",'Data Summary'!A17)</f>
        <v/>
      </c>
      <c r="B15" s="64" t="s">
        <v>96</v>
      </c>
      <c r="C15" s="46">
        <v>0</v>
      </c>
      <c r="D15" s="28"/>
      <c r="E15" s="28"/>
      <c r="F15" s="28"/>
      <c r="G15" s="5"/>
      <c r="H15" s="5"/>
      <c r="I15" s="23"/>
      <c r="J15" s="9"/>
      <c r="K15" s="13"/>
      <c r="L15" s="64" t="s">
        <v>96</v>
      </c>
      <c r="M15" s="46">
        <v>0</v>
      </c>
      <c r="N15" s="28"/>
      <c r="O15" s="28"/>
      <c r="P15" s="28"/>
      <c r="Q15" s="186"/>
      <c r="R15" s="186"/>
      <c r="S15" s="23"/>
      <c r="T15" s="9"/>
      <c r="U15" s="13"/>
      <c r="V15" s="64" t="s">
        <v>96</v>
      </c>
      <c r="W15" s="46">
        <v>0</v>
      </c>
      <c r="X15" s="28"/>
      <c r="Y15" s="28"/>
      <c r="Z15" s="28"/>
      <c r="AA15" s="5"/>
      <c r="AB15" s="5"/>
      <c r="AC15" s="23"/>
      <c r="AD15" s="9"/>
      <c r="AE15" s="13"/>
      <c r="AF15" s="64" t="s">
        <v>96</v>
      </c>
      <c r="AG15" s="46">
        <v>0</v>
      </c>
      <c r="AH15" s="28"/>
      <c r="AI15" s="28"/>
      <c r="AJ15" s="28"/>
      <c r="AK15" s="186"/>
      <c r="AL15" s="186"/>
      <c r="AM15" s="23"/>
      <c r="AN15" s="9"/>
      <c r="AO15" s="13"/>
      <c r="AP15" s="71"/>
      <c r="AZ15" s="71"/>
      <c r="BJ15" s="71"/>
      <c r="BK15" s="75"/>
      <c r="BL15" s="76"/>
      <c r="BM15" s="76"/>
      <c r="BN15" s="76"/>
      <c r="BO15" s="76"/>
      <c r="BP15" s="76"/>
      <c r="BQ15" s="76"/>
      <c r="BT15" s="71"/>
      <c r="CD15" s="71"/>
      <c r="CN15" s="71"/>
      <c r="CX15" s="71"/>
      <c r="DH15" s="71"/>
      <c r="DR15" s="71"/>
      <c r="EB15" s="71"/>
      <c r="EL15" s="71"/>
      <c r="EV15" s="71"/>
      <c r="FF15" s="71"/>
      <c r="FP15" s="71"/>
      <c r="FZ15" s="71"/>
      <c r="GJ15" s="71"/>
      <c r="GT15" s="71"/>
      <c r="HD15" s="71"/>
      <c r="HN15" s="71"/>
      <c r="HX15" s="71"/>
      <c r="IH15" s="71"/>
    </row>
    <row r="16" spans="1:242" s="1" customFormat="1" x14ac:dyDescent="0.3">
      <c r="A16" s="613" t="str">
        <f ca="1">IF(ISBLANK('Data Summary'!A18),"",'Data Summary'!A18)</f>
        <v/>
      </c>
      <c r="B16" s="65" t="s">
        <v>158</v>
      </c>
      <c r="C16" s="18">
        <v>1</v>
      </c>
      <c r="D16" s="45">
        <v>73.099999999999994</v>
      </c>
      <c r="E16" s="28">
        <v>92.11</v>
      </c>
      <c r="F16" s="5">
        <v>64.64</v>
      </c>
      <c r="G16" s="5">
        <v>77.650000000000006</v>
      </c>
      <c r="H16" s="5">
        <v>73.180000000000007</v>
      </c>
      <c r="I16" s="23"/>
      <c r="J16" s="9"/>
      <c r="K16" s="13"/>
      <c r="L16" s="65" t="s">
        <v>256</v>
      </c>
      <c r="M16" s="4">
        <v>1</v>
      </c>
      <c r="N16" s="28">
        <v>49</v>
      </c>
      <c r="O16" s="28">
        <v>47</v>
      </c>
      <c r="P16" s="28">
        <v>52</v>
      </c>
      <c r="Q16" s="186"/>
      <c r="R16" s="28"/>
      <c r="S16" s="33"/>
      <c r="T16" s="9"/>
      <c r="U16" s="13"/>
      <c r="V16" s="65" t="s">
        <v>247</v>
      </c>
      <c r="W16" s="18">
        <v>1</v>
      </c>
      <c r="X16" s="45">
        <v>91</v>
      </c>
      <c r="Y16" s="28"/>
      <c r="Z16" s="5"/>
      <c r="AA16" s="5"/>
      <c r="AB16" s="5"/>
      <c r="AC16" s="23"/>
      <c r="AD16" s="9"/>
      <c r="AE16" s="13"/>
      <c r="AF16" s="65" t="s">
        <v>256</v>
      </c>
      <c r="AG16" s="4">
        <v>1</v>
      </c>
      <c r="AH16" s="28">
        <v>93</v>
      </c>
      <c r="AI16" s="186"/>
      <c r="AJ16" s="186"/>
      <c r="AK16" s="186"/>
      <c r="AL16" s="28"/>
      <c r="AM16" s="33"/>
      <c r="AN16" s="9"/>
      <c r="AO16" s="13"/>
      <c r="AP16" s="71"/>
      <c r="AZ16" s="71"/>
      <c r="BJ16" s="71"/>
      <c r="BK16" s="75"/>
      <c r="BL16" s="76"/>
      <c r="BM16" s="76"/>
      <c r="BN16" s="76"/>
      <c r="BO16" s="76"/>
      <c r="BP16" s="76"/>
      <c r="BQ16" s="76"/>
      <c r="BT16" s="71"/>
      <c r="CD16" s="71"/>
      <c r="CN16" s="71"/>
      <c r="CX16" s="71"/>
      <c r="DH16" s="71"/>
      <c r="DR16" s="71"/>
      <c r="EB16" s="71"/>
      <c r="EL16" s="71"/>
      <c r="EV16" s="71"/>
      <c r="FF16" s="71"/>
      <c r="FP16" s="71"/>
      <c r="FZ16" s="71"/>
      <c r="GJ16" s="71"/>
      <c r="GT16" s="71"/>
      <c r="HD16" s="71"/>
      <c r="HN16" s="71"/>
      <c r="HX16" s="71"/>
      <c r="IH16" s="71"/>
    </row>
    <row r="17" spans="1:242" s="1" customFormat="1" x14ac:dyDescent="0.3">
      <c r="A17" s="613" t="str">
        <f ca="1">IF(ISBLANK('Data Summary'!A19),"",'Data Summary'!A19)</f>
        <v/>
      </c>
      <c r="B17" s="65" t="s">
        <v>159</v>
      </c>
      <c r="C17" s="19">
        <v>1</v>
      </c>
      <c r="D17" s="28">
        <v>8</v>
      </c>
      <c r="E17" s="5">
        <v>2.63</v>
      </c>
      <c r="F17" s="5">
        <v>10.5</v>
      </c>
      <c r="G17" s="5">
        <v>7.06</v>
      </c>
      <c r="H17" s="5">
        <v>8.0500000000000007</v>
      </c>
      <c r="I17" s="23"/>
      <c r="J17" s="9"/>
      <c r="K17" s="13"/>
      <c r="L17" s="65" t="s">
        <v>168</v>
      </c>
      <c r="M17" s="189">
        <v>1</v>
      </c>
      <c r="N17" s="28">
        <v>45</v>
      </c>
      <c r="O17" s="186">
        <v>45</v>
      </c>
      <c r="P17" s="186">
        <v>45</v>
      </c>
      <c r="Q17" s="186"/>
      <c r="R17" s="186"/>
      <c r="S17" s="23"/>
      <c r="T17" s="9"/>
      <c r="U17" s="13"/>
      <c r="V17" s="65" t="s">
        <v>161</v>
      </c>
      <c r="W17" s="19">
        <v>1</v>
      </c>
      <c r="X17" s="28">
        <v>7</v>
      </c>
      <c r="Y17" s="5"/>
      <c r="Z17" s="5"/>
      <c r="AA17" s="5"/>
      <c r="AB17" s="5"/>
      <c r="AC17" s="23"/>
      <c r="AD17" s="9"/>
      <c r="AE17" s="13"/>
      <c r="AF17" s="65" t="s">
        <v>168</v>
      </c>
      <c r="AG17" s="189">
        <v>1</v>
      </c>
      <c r="AH17" s="28">
        <v>6</v>
      </c>
      <c r="AI17" s="186"/>
      <c r="AJ17" s="186"/>
      <c r="AK17" s="186"/>
      <c r="AL17" s="186"/>
      <c r="AM17" s="23"/>
      <c r="AN17" s="9"/>
      <c r="AO17" s="13"/>
      <c r="AP17" s="71"/>
      <c r="AZ17" s="71"/>
      <c r="BJ17" s="71"/>
      <c r="BK17" s="75"/>
      <c r="BL17" s="76"/>
      <c r="BM17" s="76"/>
      <c r="BN17" s="76"/>
      <c r="BO17" s="76"/>
      <c r="BP17" s="76"/>
      <c r="BQ17" s="76"/>
      <c r="BT17" s="71"/>
      <c r="CD17" s="71"/>
      <c r="CN17" s="71"/>
      <c r="CX17" s="71"/>
      <c r="DH17" s="71"/>
      <c r="DR17" s="71"/>
      <c r="EB17" s="71"/>
      <c r="EL17" s="71"/>
      <c r="EV17" s="71"/>
      <c r="FF17" s="71"/>
      <c r="FP17" s="71"/>
      <c r="FZ17" s="71"/>
      <c r="GJ17" s="71"/>
      <c r="GT17" s="71"/>
      <c r="HD17" s="71"/>
      <c r="HN17" s="71"/>
      <c r="HX17" s="71"/>
      <c r="IH17" s="71"/>
    </row>
    <row r="18" spans="1:242" s="1" customFormat="1" x14ac:dyDescent="0.3">
      <c r="A18" s="613" t="str">
        <f ca="1">IF(ISBLANK('Data Summary'!A20),"",'Data Summary'!A20)</f>
        <v/>
      </c>
      <c r="B18" s="65" t="s">
        <v>160</v>
      </c>
      <c r="C18" s="19">
        <v>1</v>
      </c>
      <c r="D18" s="5">
        <v>1.1000000000000001</v>
      </c>
      <c r="E18" s="5">
        <v>0</v>
      </c>
      <c r="F18" s="5">
        <v>1.66</v>
      </c>
      <c r="G18" s="5">
        <v>0</v>
      </c>
      <c r="H18" s="5">
        <v>1.1499999999999999</v>
      </c>
      <c r="I18" s="23"/>
      <c r="J18" s="9"/>
      <c r="K18" s="13"/>
      <c r="L18" s="65"/>
      <c r="M18" s="189"/>
      <c r="N18" s="186"/>
      <c r="O18" s="186"/>
      <c r="P18" s="186"/>
      <c r="Q18" s="186"/>
      <c r="R18" s="186"/>
      <c r="S18" s="23"/>
      <c r="T18" s="9"/>
      <c r="U18" s="13"/>
      <c r="V18" s="65" t="s">
        <v>162</v>
      </c>
      <c r="W18" s="19">
        <v>0</v>
      </c>
      <c r="X18" s="5">
        <v>1</v>
      </c>
      <c r="Y18" s="5"/>
      <c r="Z18" s="5"/>
      <c r="AA18" s="5"/>
      <c r="AB18" s="5"/>
      <c r="AC18" s="23"/>
      <c r="AD18" s="9"/>
      <c r="AE18" s="13"/>
      <c r="AF18" s="65"/>
      <c r="AG18" s="189"/>
      <c r="AH18" s="186"/>
      <c r="AI18" s="186"/>
      <c r="AJ18" s="186"/>
      <c r="AK18" s="186"/>
      <c r="AL18" s="186"/>
      <c r="AM18" s="23"/>
      <c r="AN18" s="9"/>
      <c r="AO18" s="13"/>
      <c r="AP18" s="71"/>
      <c r="AZ18" s="71"/>
      <c r="BJ18" s="71"/>
      <c r="BK18" s="75"/>
      <c r="BL18" s="76"/>
      <c r="BM18" s="76"/>
      <c r="BN18" s="76"/>
      <c r="BO18" s="76"/>
      <c r="BP18" s="76"/>
      <c r="BQ18" s="76"/>
      <c r="BT18" s="71"/>
      <c r="CD18" s="71"/>
      <c r="CN18" s="71"/>
      <c r="CX18" s="71"/>
      <c r="DH18" s="71"/>
      <c r="DR18" s="71"/>
      <c r="EB18" s="71"/>
      <c r="EL18" s="71"/>
      <c r="EV18" s="71"/>
      <c r="FF18" s="71"/>
      <c r="FP18" s="71"/>
      <c r="FZ18" s="71"/>
      <c r="GJ18" s="71"/>
      <c r="GT18" s="71"/>
      <c r="HD18" s="71"/>
      <c r="HN18" s="71"/>
      <c r="HX18" s="71"/>
      <c r="IH18" s="71"/>
    </row>
    <row r="19" spans="1:242" s="1" customFormat="1" x14ac:dyDescent="0.3">
      <c r="A19" s="613" t="str">
        <f ca="1">IF(ISBLANK('Data Summary'!A21),"",'Data Summary'!A21)</f>
        <v/>
      </c>
      <c r="B19" s="65" t="s">
        <v>161</v>
      </c>
      <c r="C19" s="19">
        <v>1</v>
      </c>
      <c r="D19" s="5">
        <v>11.7</v>
      </c>
      <c r="E19" s="5">
        <v>2.63</v>
      </c>
      <c r="F19" s="34">
        <v>15.47</v>
      </c>
      <c r="G19" s="5">
        <v>12.94</v>
      </c>
      <c r="H19" s="5">
        <v>11.88</v>
      </c>
      <c r="I19" s="23"/>
      <c r="J19" s="9"/>
      <c r="K19" s="13"/>
      <c r="L19" s="65"/>
      <c r="M19" s="189"/>
      <c r="N19" s="186"/>
      <c r="O19" s="186"/>
      <c r="P19" s="34"/>
      <c r="Q19" s="186"/>
      <c r="R19" s="186"/>
      <c r="S19" s="23"/>
      <c r="T19" s="9"/>
      <c r="U19" s="13"/>
      <c r="V19" s="65"/>
      <c r="W19" s="19"/>
      <c r="X19" s="5"/>
      <c r="Y19" s="5"/>
      <c r="Z19" s="34"/>
      <c r="AA19" s="5"/>
      <c r="AB19" s="5"/>
      <c r="AC19" s="23"/>
      <c r="AD19" s="9"/>
      <c r="AE19" s="13"/>
      <c r="AF19" s="65"/>
      <c r="AG19" s="189"/>
      <c r="AH19" s="186"/>
      <c r="AI19" s="186"/>
      <c r="AJ19" s="34"/>
      <c r="AK19" s="186"/>
      <c r="AL19" s="186"/>
      <c r="AM19" s="23"/>
      <c r="AN19" s="9"/>
      <c r="AO19" s="13"/>
      <c r="AP19" s="71"/>
      <c r="AZ19" s="71"/>
      <c r="BJ19" s="71"/>
      <c r="BK19" s="75"/>
      <c r="BL19" s="76"/>
      <c r="BM19" s="76"/>
      <c r="BN19" s="76"/>
      <c r="BO19" s="76"/>
      <c r="BP19" s="76"/>
      <c r="BQ19" s="76"/>
      <c r="BT19" s="71"/>
      <c r="CD19" s="71"/>
      <c r="CN19" s="71"/>
      <c r="CX19" s="71"/>
      <c r="DH19" s="71"/>
      <c r="DR19" s="71"/>
      <c r="EB19" s="71"/>
      <c r="EL19" s="71"/>
      <c r="EV19" s="71"/>
      <c r="FF19" s="71"/>
      <c r="FP19" s="71"/>
      <c r="FZ19" s="71"/>
      <c r="GJ19" s="71"/>
      <c r="GT19" s="71"/>
      <c r="HD19" s="71"/>
      <c r="HN19" s="71"/>
      <c r="HX19" s="71"/>
      <c r="IH19" s="71"/>
    </row>
    <row r="20" spans="1:242" s="1" customFormat="1" x14ac:dyDescent="0.3">
      <c r="A20" s="613" t="str">
        <f ca="1">IF(ISBLANK('Data Summary'!A22),"",'Data Summary'!A22)</f>
        <v/>
      </c>
      <c r="B20" s="65" t="s">
        <v>162</v>
      </c>
      <c r="C20" s="18">
        <v>0</v>
      </c>
      <c r="D20" s="5">
        <v>3</v>
      </c>
      <c r="E20" s="34">
        <v>0</v>
      </c>
      <c r="F20" s="34">
        <v>4.42</v>
      </c>
      <c r="G20" s="5">
        <v>1.18</v>
      </c>
      <c r="H20" s="5">
        <v>3.07</v>
      </c>
      <c r="I20" s="23"/>
      <c r="J20" s="9"/>
      <c r="K20" s="13"/>
      <c r="L20" s="65"/>
      <c r="M20" s="18"/>
      <c r="N20" s="186"/>
      <c r="O20" s="34"/>
      <c r="P20" s="34"/>
      <c r="Q20" s="186"/>
      <c r="R20" s="186"/>
      <c r="S20" s="23"/>
      <c r="T20" s="9"/>
      <c r="U20" s="13"/>
      <c r="V20" s="65"/>
      <c r="W20" s="18"/>
      <c r="X20" s="5"/>
      <c r="Y20" s="34"/>
      <c r="Z20" s="34"/>
      <c r="AA20" s="5"/>
      <c r="AB20" s="5"/>
      <c r="AC20" s="23"/>
      <c r="AD20" s="9"/>
      <c r="AE20" s="13"/>
      <c r="AF20" s="65"/>
      <c r="AG20" s="18"/>
      <c r="AH20" s="186"/>
      <c r="AI20" s="34"/>
      <c r="AJ20" s="34"/>
      <c r="AK20" s="186"/>
      <c r="AL20" s="186"/>
      <c r="AM20" s="23"/>
      <c r="AN20" s="9"/>
      <c r="AO20" s="13"/>
      <c r="AP20" s="71"/>
      <c r="AZ20" s="71"/>
      <c r="BJ20" s="71"/>
      <c r="BK20" s="75"/>
      <c r="BL20" s="76"/>
      <c r="BM20" s="76"/>
      <c r="BN20" s="76"/>
      <c r="BO20" s="76"/>
      <c r="BP20" s="76"/>
      <c r="BQ20" s="76"/>
      <c r="BT20" s="71"/>
      <c r="CD20" s="71"/>
      <c r="CN20" s="71"/>
      <c r="CX20" s="71"/>
      <c r="DH20" s="71"/>
      <c r="DR20" s="71"/>
      <c r="EB20" s="71"/>
      <c r="EL20" s="71"/>
      <c r="EV20" s="71"/>
      <c r="FF20" s="71"/>
      <c r="FP20" s="71"/>
      <c r="FZ20" s="71"/>
      <c r="GJ20" s="71"/>
      <c r="GT20" s="71"/>
      <c r="HD20" s="71"/>
      <c r="HN20" s="71"/>
      <c r="HX20" s="71"/>
      <c r="IH20" s="71"/>
    </row>
    <row r="21" spans="1:242" s="1" customFormat="1" x14ac:dyDescent="0.3">
      <c r="A21" s="613" t="str">
        <f ca="1">IF(ISBLANK('Data Summary'!A23),"",'Data Summary'!A23)</f>
        <v/>
      </c>
      <c r="B21" s="65"/>
      <c r="C21" s="18"/>
      <c r="D21" s="34"/>
      <c r="E21" s="34"/>
      <c r="F21" s="34"/>
      <c r="G21" s="34"/>
      <c r="H21" s="34"/>
      <c r="I21" s="35"/>
      <c r="J21" s="9"/>
      <c r="K21" s="13"/>
      <c r="L21" s="65"/>
      <c r="M21" s="18"/>
      <c r="N21" s="34"/>
      <c r="O21" s="34"/>
      <c r="P21" s="34"/>
      <c r="Q21" s="34"/>
      <c r="R21" s="34"/>
      <c r="S21" s="35"/>
      <c r="T21" s="9"/>
      <c r="U21" s="13"/>
      <c r="V21" s="65"/>
      <c r="W21" s="18"/>
      <c r="X21" s="34"/>
      <c r="Y21" s="34"/>
      <c r="Z21" s="34"/>
      <c r="AA21" s="34"/>
      <c r="AB21" s="34"/>
      <c r="AC21" s="35"/>
      <c r="AD21" s="9"/>
      <c r="AE21" s="13"/>
      <c r="AF21" s="65"/>
      <c r="AG21" s="18"/>
      <c r="AH21" s="34"/>
      <c r="AI21" s="34"/>
      <c r="AJ21" s="34"/>
      <c r="AK21" s="34"/>
      <c r="AL21" s="34"/>
      <c r="AM21" s="35"/>
      <c r="AN21" s="9"/>
      <c r="AO21" s="13"/>
      <c r="AP21" s="71"/>
      <c r="AZ21" s="71"/>
      <c r="BJ21" s="71"/>
      <c r="BK21" s="75"/>
      <c r="BL21" s="76"/>
      <c r="BM21" s="76"/>
      <c r="BN21" s="76"/>
      <c r="BO21" s="76"/>
      <c r="BP21" s="76"/>
      <c r="BQ21" s="76"/>
      <c r="BT21" s="71"/>
      <c r="CD21" s="71"/>
      <c r="CN21" s="71"/>
      <c r="CX21" s="71"/>
      <c r="DH21" s="71"/>
      <c r="DR21" s="71"/>
      <c r="EB21" s="71"/>
      <c r="EL21" s="71"/>
      <c r="EV21" s="71"/>
      <c r="FF21" s="71"/>
      <c r="FP21" s="71"/>
      <c r="FZ21" s="71"/>
      <c r="GJ21" s="71"/>
      <c r="GT21" s="71"/>
      <c r="HD21" s="71"/>
      <c r="HN21" s="71"/>
      <c r="HX21" s="71"/>
      <c r="IH21" s="71"/>
    </row>
    <row r="22" spans="1:242" s="1" customFormat="1" x14ac:dyDescent="0.3">
      <c r="A22" s="613" t="str">
        <f ca="1">IF(ISBLANK('Data Summary'!A24),"",'Data Summary'!A24)</f>
        <v/>
      </c>
      <c r="B22" s="65"/>
      <c r="C22" s="18"/>
      <c r="D22" s="34"/>
      <c r="E22" s="34"/>
      <c r="F22" s="34"/>
      <c r="G22" s="34"/>
      <c r="H22" s="34"/>
      <c r="I22" s="35"/>
      <c r="J22" s="9"/>
      <c r="K22" s="13"/>
      <c r="L22" s="65"/>
      <c r="M22" s="18"/>
      <c r="N22" s="34"/>
      <c r="O22" s="34"/>
      <c r="P22" s="34"/>
      <c r="Q22" s="34"/>
      <c r="R22" s="34"/>
      <c r="S22" s="35"/>
      <c r="T22" s="9"/>
      <c r="U22" s="13"/>
      <c r="V22" s="65"/>
      <c r="W22" s="18"/>
      <c r="X22" s="34"/>
      <c r="Y22" s="34"/>
      <c r="Z22" s="34"/>
      <c r="AA22" s="34"/>
      <c r="AB22" s="34"/>
      <c r="AC22" s="35"/>
      <c r="AD22" s="9"/>
      <c r="AE22" s="13"/>
      <c r="AF22" s="65"/>
      <c r="AG22" s="18"/>
      <c r="AH22" s="34"/>
      <c r="AI22" s="34"/>
      <c r="AJ22" s="34"/>
      <c r="AK22" s="34"/>
      <c r="AL22" s="34"/>
      <c r="AM22" s="35"/>
      <c r="AN22" s="9"/>
      <c r="AO22" s="13"/>
      <c r="AP22" s="71"/>
      <c r="AZ22" s="71"/>
      <c r="BJ22" s="71"/>
      <c r="BK22" s="75"/>
      <c r="BL22" s="76"/>
      <c r="BM22" s="76"/>
      <c r="BN22" s="76"/>
      <c r="BO22" s="76"/>
      <c r="BP22" s="76"/>
      <c r="BQ22" s="76"/>
      <c r="BT22" s="71"/>
      <c r="CD22" s="71"/>
      <c r="CN22" s="71"/>
      <c r="CX22" s="71"/>
      <c r="DH22" s="71"/>
      <c r="DR22" s="71"/>
      <c r="EB22" s="71"/>
      <c r="EL22" s="71"/>
      <c r="EV22" s="71"/>
      <c r="FF22" s="71"/>
      <c r="FP22" s="71"/>
      <c r="FZ22" s="71"/>
      <c r="GJ22" s="71"/>
      <c r="GT22" s="71"/>
      <c r="HD22" s="71"/>
      <c r="HN22" s="71"/>
      <c r="HX22" s="71"/>
      <c r="IH22" s="71"/>
    </row>
    <row r="23" spans="1:242" s="1" customFormat="1" x14ac:dyDescent="0.3">
      <c r="A23" s="613" t="str">
        <f ca="1">IF(ISBLANK('Data Summary'!A25),"",'Data Summary'!A25)</f>
        <v/>
      </c>
      <c r="B23" s="65"/>
      <c r="C23" s="18"/>
      <c r="D23" s="34"/>
      <c r="E23" s="34"/>
      <c r="F23" s="34"/>
      <c r="G23" s="34"/>
      <c r="H23" s="34"/>
      <c r="I23" s="35"/>
      <c r="J23" s="9"/>
      <c r="K23" s="13"/>
      <c r="L23" s="65"/>
      <c r="M23" s="18"/>
      <c r="N23" s="34"/>
      <c r="O23" s="34"/>
      <c r="P23" s="34"/>
      <c r="Q23" s="34"/>
      <c r="R23" s="34"/>
      <c r="S23" s="35"/>
      <c r="T23" s="9"/>
      <c r="U23" s="13"/>
      <c r="V23" s="65"/>
      <c r="W23" s="18"/>
      <c r="X23" s="34"/>
      <c r="Y23" s="34"/>
      <c r="Z23" s="34"/>
      <c r="AA23" s="34"/>
      <c r="AB23" s="34"/>
      <c r="AC23" s="35"/>
      <c r="AD23" s="9"/>
      <c r="AE23" s="13"/>
      <c r="AF23" s="65"/>
      <c r="AG23" s="18"/>
      <c r="AH23" s="34"/>
      <c r="AI23" s="34"/>
      <c r="AJ23" s="34"/>
      <c r="AK23" s="34"/>
      <c r="AL23" s="34"/>
      <c r="AM23" s="35"/>
      <c r="AN23" s="9"/>
      <c r="AO23" s="13"/>
      <c r="AP23" s="71"/>
      <c r="AZ23" s="71"/>
      <c r="BJ23" s="71"/>
      <c r="BK23" s="75"/>
      <c r="BL23" s="76"/>
      <c r="BM23" s="76"/>
      <c r="BN23" s="76"/>
      <c r="BO23" s="76"/>
      <c r="BP23" s="76"/>
      <c r="BQ23" s="76"/>
      <c r="BT23" s="71"/>
      <c r="CD23" s="71"/>
      <c r="CN23" s="71"/>
      <c r="CX23" s="71"/>
      <c r="DH23" s="71"/>
      <c r="DR23" s="71"/>
      <c r="EB23" s="71"/>
      <c r="EL23" s="71"/>
      <c r="EV23" s="71"/>
      <c r="FF23" s="71"/>
      <c r="FP23" s="71"/>
      <c r="FZ23" s="71"/>
      <c r="GJ23" s="71"/>
      <c r="GT23" s="71"/>
      <c r="HD23" s="71"/>
      <c r="HN23" s="71"/>
      <c r="HX23" s="71"/>
      <c r="IH23" s="71"/>
    </row>
    <row r="24" spans="1:242" s="1" customFormat="1" x14ac:dyDescent="0.3">
      <c r="A24" s="613" t="str">
        <f ca="1">IF(ISBLANK('Data Summary'!A26),"",'Data Summary'!A26)</f>
        <v/>
      </c>
      <c r="B24" s="65"/>
      <c r="C24" s="18"/>
      <c r="D24" s="34"/>
      <c r="E24" s="34"/>
      <c r="F24" s="34"/>
      <c r="G24" s="34"/>
      <c r="H24" s="34"/>
      <c r="I24" s="35"/>
      <c r="J24" s="9"/>
      <c r="K24" s="13"/>
      <c r="L24" s="65"/>
      <c r="M24" s="18"/>
      <c r="N24" s="34"/>
      <c r="O24" s="34"/>
      <c r="P24" s="34"/>
      <c r="Q24" s="34"/>
      <c r="R24" s="34"/>
      <c r="S24" s="35"/>
      <c r="T24" s="9"/>
      <c r="U24" s="13"/>
      <c r="V24" s="65"/>
      <c r="W24" s="18"/>
      <c r="X24" s="34"/>
      <c r="Y24" s="34"/>
      <c r="Z24" s="34"/>
      <c r="AA24" s="34"/>
      <c r="AB24" s="34"/>
      <c r="AC24" s="35"/>
      <c r="AD24" s="9"/>
      <c r="AE24" s="13"/>
      <c r="AF24" s="65"/>
      <c r="AG24" s="18"/>
      <c r="AH24" s="34"/>
      <c r="AI24" s="34"/>
      <c r="AJ24" s="34"/>
      <c r="AK24" s="34"/>
      <c r="AL24" s="34"/>
      <c r="AM24" s="35"/>
      <c r="AN24" s="9"/>
      <c r="AO24" s="13"/>
      <c r="AP24" s="71"/>
      <c r="AZ24" s="71"/>
      <c r="BJ24" s="71"/>
      <c r="BK24" s="75"/>
      <c r="BL24" s="76"/>
      <c r="BM24" s="76"/>
      <c r="BN24" s="76"/>
      <c r="BO24" s="76"/>
      <c r="BP24" s="76"/>
      <c r="BQ24" s="76"/>
      <c r="BT24" s="71"/>
      <c r="CD24" s="71"/>
      <c r="CN24" s="71"/>
      <c r="CX24" s="71"/>
      <c r="DH24" s="71"/>
      <c r="DR24" s="71"/>
      <c r="EB24" s="71"/>
      <c r="EL24" s="71"/>
      <c r="EV24" s="71"/>
      <c r="FF24" s="71"/>
      <c r="FP24" s="71"/>
      <c r="FZ24" s="71"/>
      <c r="GJ24" s="71"/>
      <c r="GT24" s="71"/>
      <c r="HD24" s="71"/>
      <c r="HN24" s="71"/>
      <c r="HX24" s="71"/>
      <c r="IH24" s="71"/>
    </row>
    <row r="25" spans="1:242" s="1" customFormat="1" x14ac:dyDescent="0.3">
      <c r="A25" s="613" t="str">
        <f ca="1">IF(ISBLANK('Data Summary'!A27),"",'Data Summary'!A27)</f>
        <v/>
      </c>
      <c r="B25" s="65"/>
      <c r="C25" s="18"/>
      <c r="D25" s="34"/>
      <c r="E25" s="34"/>
      <c r="F25" s="34"/>
      <c r="G25" s="34"/>
      <c r="H25" s="34"/>
      <c r="I25" s="35"/>
      <c r="J25" s="9"/>
      <c r="K25" s="13"/>
      <c r="L25" s="65"/>
      <c r="M25" s="18"/>
      <c r="N25" s="34"/>
      <c r="O25" s="34"/>
      <c r="P25" s="34"/>
      <c r="Q25" s="34"/>
      <c r="R25" s="34"/>
      <c r="S25" s="35"/>
      <c r="T25" s="9"/>
      <c r="U25" s="13"/>
      <c r="V25" s="65"/>
      <c r="W25" s="18"/>
      <c r="X25" s="34"/>
      <c r="Y25" s="34"/>
      <c r="Z25" s="34"/>
      <c r="AA25" s="34"/>
      <c r="AB25" s="34"/>
      <c r="AC25" s="35"/>
      <c r="AD25" s="9"/>
      <c r="AE25" s="13"/>
      <c r="AF25" s="65"/>
      <c r="AG25" s="18"/>
      <c r="AH25" s="34"/>
      <c r="AI25" s="34"/>
      <c r="AJ25" s="34"/>
      <c r="AK25" s="34"/>
      <c r="AL25" s="34"/>
      <c r="AM25" s="35"/>
      <c r="AN25" s="9"/>
      <c r="AO25" s="13"/>
      <c r="AP25" s="71"/>
      <c r="AZ25" s="71"/>
      <c r="BJ25" s="71"/>
      <c r="BK25" s="75"/>
      <c r="BL25" s="76"/>
      <c r="BM25" s="76"/>
      <c r="BN25" s="76"/>
      <c r="BO25" s="76"/>
      <c r="BP25" s="76"/>
      <c r="BQ25" s="76"/>
      <c r="BT25" s="71"/>
      <c r="CD25" s="71"/>
      <c r="CN25" s="71"/>
      <c r="CX25" s="71"/>
      <c r="DH25" s="71"/>
      <c r="DR25" s="71"/>
      <c r="EB25" s="71"/>
      <c r="EL25" s="71"/>
      <c r="EV25" s="71"/>
      <c r="FF25" s="71"/>
      <c r="FP25" s="71"/>
      <c r="FZ25" s="71"/>
      <c r="GJ25" s="71"/>
      <c r="GT25" s="71"/>
      <c r="HD25" s="71"/>
      <c r="HN25" s="71"/>
      <c r="HX25" s="71"/>
      <c r="IH25" s="71"/>
    </row>
    <row r="26" spans="1:242" s="1" customFormat="1" x14ac:dyDescent="0.3">
      <c r="A26" s="613" t="str">
        <f ca="1">IF(ISBLANK('Data Summary'!A28),"",'Data Summary'!A28)</f>
        <v/>
      </c>
      <c r="B26" s="65"/>
      <c r="C26" s="20"/>
      <c r="D26" s="4"/>
      <c r="E26" s="4"/>
      <c r="F26" s="4"/>
      <c r="G26" s="4"/>
      <c r="H26" s="4"/>
      <c r="I26" s="24"/>
      <c r="J26" s="9"/>
      <c r="K26" s="13"/>
      <c r="L26" s="65"/>
      <c r="M26" s="20"/>
      <c r="N26" s="4"/>
      <c r="O26" s="4"/>
      <c r="P26" s="4"/>
      <c r="Q26" s="4"/>
      <c r="R26" s="4"/>
      <c r="S26" s="24"/>
      <c r="T26" s="9"/>
      <c r="U26" s="13"/>
      <c r="V26" s="65"/>
      <c r="W26" s="20"/>
      <c r="X26" s="4"/>
      <c r="Y26" s="4"/>
      <c r="Z26" s="4"/>
      <c r="AA26" s="4"/>
      <c r="AB26" s="4"/>
      <c r="AC26" s="24"/>
      <c r="AD26" s="9"/>
      <c r="AE26" s="13"/>
      <c r="AF26" s="65"/>
      <c r="AG26" s="20"/>
      <c r="AH26" s="4"/>
      <c r="AI26" s="4"/>
      <c r="AJ26" s="4"/>
      <c r="AK26" s="4"/>
      <c r="AL26" s="4"/>
      <c r="AM26" s="24"/>
      <c r="AN26" s="9"/>
      <c r="AO26" s="13"/>
      <c r="AP26" s="71"/>
      <c r="AZ26" s="71"/>
      <c r="BJ26" s="71"/>
      <c r="BK26" s="75"/>
      <c r="BL26" s="76"/>
      <c r="BM26" s="76"/>
      <c r="BN26" s="76"/>
      <c r="BO26" s="76"/>
      <c r="BP26" s="76"/>
      <c r="BQ26" s="76"/>
      <c r="BT26" s="71"/>
      <c r="CD26" s="71"/>
      <c r="CN26" s="71"/>
      <c r="CX26" s="71"/>
      <c r="DH26" s="71"/>
      <c r="DR26" s="71"/>
      <c r="EB26" s="71"/>
      <c r="EL26" s="71"/>
      <c r="EV26" s="71"/>
      <c r="FF26" s="71"/>
      <c r="FP26" s="71"/>
      <c r="FZ26" s="71"/>
      <c r="GJ26" s="71"/>
      <c r="GT26" s="71"/>
      <c r="HD26" s="71"/>
      <c r="HN26" s="71"/>
      <c r="HX26" s="71"/>
      <c r="IH26" s="71"/>
    </row>
    <row r="27" spans="1:242" s="1" customFormat="1" ht="93" customHeight="1" x14ac:dyDescent="0.3">
      <c r="A27" s="177" t="str">
        <f ca="1">IF(ISBLANK('Data Summary'!A29),"",'Data Summary'!A29)</f>
        <v/>
      </c>
      <c r="B27" s="66" t="str">
        <f>HLOOKUP(Introduction!$G$4,nametranslations,111,FALSE)</f>
        <v>Notes</v>
      </c>
      <c r="C27" s="357" t="s">
        <v>173</v>
      </c>
      <c r="D27" s="358"/>
      <c r="E27" s="358"/>
      <c r="F27" s="358"/>
      <c r="G27" s="358"/>
      <c r="H27" s="358"/>
      <c r="I27" s="359"/>
      <c r="J27" s="9"/>
      <c r="K27" s="13"/>
      <c r="L27" s="66" t="str">
        <f>HLOOKUP(Introduction!$G$4,nametranslations,111,FALSE)</f>
        <v>Notes</v>
      </c>
      <c r="M27" s="357" t="s">
        <v>257</v>
      </c>
      <c r="N27" s="358"/>
      <c r="O27" s="358"/>
      <c r="P27" s="358"/>
      <c r="Q27" s="358"/>
      <c r="R27" s="358"/>
      <c r="S27" s="359"/>
      <c r="T27" s="9"/>
      <c r="U27" s="13"/>
      <c r="V27" s="66" t="str">
        <f>HLOOKUP(Introduction!$G$4,nametranslations,111,FALSE)</f>
        <v>Notes</v>
      </c>
      <c r="W27" s="357" t="s">
        <v>248</v>
      </c>
      <c r="X27" s="358"/>
      <c r="Y27" s="358"/>
      <c r="Z27" s="358"/>
      <c r="AA27" s="358"/>
      <c r="AB27" s="358"/>
      <c r="AC27" s="359"/>
      <c r="AD27" s="9"/>
      <c r="AE27" s="13"/>
      <c r="AF27" s="66" t="str">
        <f>HLOOKUP(Introduction!$G$4,nametranslations,111,FALSE)</f>
        <v>Notes</v>
      </c>
      <c r="AG27" s="357" t="s">
        <v>257</v>
      </c>
      <c r="AH27" s="358"/>
      <c r="AI27" s="358"/>
      <c r="AJ27" s="358"/>
      <c r="AK27" s="358"/>
      <c r="AL27" s="358"/>
      <c r="AM27" s="359"/>
      <c r="AN27" s="9"/>
      <c r="AO27" s="13"/>
      <c r="AP27" s="71"/>
      <c r="AZ27" s="71"/>
      <c r="BJ27" s="71"/>
      <c r="BK27" s="355"/>
      <c r="BL27" s="355"/>
      <c r="BM27" s="355"/>
      <c r="BN27" s="355"/>
      <c r="BO27" s="355"/>
      <c r="BP27" s="355"/>
      <c r="BQ27" s="355"/>
      <c r="BT27" s="71"/>
      <c r="CD27" s="71"/>
      <c r="CN27" s="71"/>
      <c r="CX27" s="71"/>
      <c r="DH27" s="71"/>
      <c r="DR27" s="71"/>
      <c r="EB27" s="71"/>
      <c r="EL27" s="71"/>
      <c r="EV27" s="71"/>
      <c r="FF27" s="71"/>
      <c r="FP27" s="71"/>
      <c r="FZ27" s="71"/>
      <c r="GJ27" s="71"/>
      <c r="GT27" s="71"/>
      <c r="HD27" s="71"/>
      <c r="HN27" s="71"/>
      <c r="HX27" s="71"/>
      <c r="IH27" s="71"/>
    </row>
    <row r="28" spans="1:242" s="1" customFormat="1" ht="15.75" customHeight="1" x14ac:dyDescent="0.3">
      <c r="A28" s="177" t="str">
        <f ca="1">IF(ISBLANK('Data Summary'!A30),"",'Data Summary'!A30)</f>
        <v/>
      </c>
      <c r="B28" s="66"/>
      <c r="C28" s="10" t="str">
        <f>HLOOKUP(Introduction!$G$4,nametranslations,112,FALSE)</f>
        <v>Facility estimate used</v>
      </c>
      <c r="D28" s="31" t="s">
        <v>155</v>
      </c>
      <c r="E28" s="31" t="s">
        <v>155</v>
      </c>
      <c r="F28" s="31" t="s">
        <v>155</v>
      </c>
      <c r="G28" s="31" t="s">
        <v>155</v>
      </c>
      <c r="H28" s="31" t="s">
        <v>155</v>
      </c>
      <c r="I28" s="53"/>
      <c r="J28" s="9"/>
      <c r="K28" s="13"/>
      <c r="L28" s="66"/>
      <c r="M28" s="10" t="str">
        <f>HLOOKUP(Introduction!$G$4,nametranslations,112,FALSE)</f>
        <v>Facility estimate used</v>
      </c>
      <c r="N28" s="30" t="s">
        <v>155</v>
      </c>
      <c r="O28" s="30" t="s">
        <v>155</v>
      </c>
      <c r="P28" s="30" t="s">
        <v>155</v>
      </c>
      <c r="Q28" s="30"/>
      <c r="R28" s="30"/>
      <c r="S28" s="52"/>
      <c r="T28" s="9"/>
      <c r="U28" s="13"/>
      <c r="V28" s="66"/>
      <c r="W28" s="10" t="str">
        <f>HLOOKUP(Introduction!$G$4,nametranslations,112,FALSE)</f>
        <v>Facility estimate used</v>
      </c>
      <c r="X28" s="31" t="s">
        <v>155</v>
      </c>
      <c r="Y28" s="31"/>
      <c r="Z28" s="31"/>
      <c r="AA28" s="31"/>
      <c r="AB28" s="31"/>
      <c r="AC28" s="53"/>
      <c r="AD28" s="9"/>
      <c r="AE28" s="13"/>
      <c r="AF28" s="66"/>
      <c r="AG28" s="10" t="str">
        <f>HLOOKUP(Introduction!$G$4,nametranslations,112,FALSE)</f>
        <v>Facility estimate used</v>
      </c>
      <c r="AH28" s="30" t="s">
        <v>155</v>
      </c>
      <c r="AI28" s="30"/>
      <c r="AJ28" s="30"/>
      <c r="AK28" s="30"/>
      <c r="AL28" s="30"/>
      <c r="AM28" s="52"/>
      <c r="AN28" s="9"/>
      <c r="AO28" s="13"/>
      <c r="AP28" s="71"/>
      <c r="AZ28" s="71"/>
      <c r="BJ28" s="71"/>
      <c r="BK28" s="71"/>
      <c r="BL28" s="75"/>
      <c r="BM28" s="75"/>
      <c r="BN28" s="75"/>
      <c r="BO28" s="75"/>
      <c r="BP28" s="75"/>
      <c r="BQ28" s="75"/>
      <c r="BT28" s="71"/>
      <c r="CD28" s="71"/>
      <c r="CN28" s="71"/>
      <c r="CX28" s="71"/>
      <c r="DH28" s="71"/>
      <c r="DR28" s="71"/>
      <c r="EB28" s="71"/>
      <c r="EL28" s="71"/>
      <c r="EV28" s="71"/>
      <c r="FF28" s="71"/>
      <c r="FP28" s="71"/>
      <c r="FZ28" s="71"/>
      <c r="GJ28" s="71"/>
      <c r="GT28" s="71"/>
      <c r="HD28" s="71"/>
      <c r="HN28" s="71"/>
      <c r="HX28" s="71"/>
      <c r="IH28" s="71"/>
    </row>
    <row r="29" spans="1:242" s="1" customFormat="1" ht="15" customHeight="1" x14ac:dyDescent="0.3">
      <c r="A29" s="177" t="str">
        <f ca="1">IF(ISBLANK('Data Summary'!A31),"",'Data Summary'!A31)</f>
        <v/>
      </c>
      <c r="B29" s="66"/>
      <c r="C29" s="10" t="str">
        <f>HLOOKUP(Introduction!$G$4,nametranslations,113,FALSE)</f>
        <v>Improved estimate used</v>
      </c>
      <c r="D29" s="30" t="s">
        <v>155</v>
      </c>
      <c r="E29" s="30" t="s">
        <v>155</v>
      </c>
      <c r="F29" s="30" t="s">
        <v>155</v>
      </c>
      <c r="G29" s="30" t="s">
        <v>155</v>
      </c>
      <c r="H29" s="30" t="s">
        <v>155</v>
      </c>
      <c r="I29" s="52"/>
      <c r="J29" s="9"/>
      <c r="K29" s="13"/>
      <c r="L29" s="66"/>
      <c r="M29" s="10" t="str">
        <f>HLOOKUP(Introduction!$G$4,nametranslations,113,FALSE)</f>
        <v>Improved estimate used</v>
      </c>
      <c r="N29" s="30" t="s">
        <v>155</v>
      </c>
      <c r="O29" s="30" t="s">
        <v>155</v>
      </c>
      <c r="P29" s="30" t="s">
        <v>155</v>
      </c>
      <c r="Q29" s="30"/>
      <c r="R29" s="30"/>
      <c r="S29" s="52"/>
      <c r="T29" s="9"/>
      <c r="U29" s="13"/>
      <c r="V29" s="66"/>
      <c r="W29" s="10" t="str">
        <f>HLOOKUP(Introduction!$G$4,nametranslations,113,FALSE)</f>
        <v>Improved estimate used</v>
      </c>
      <c r="X29" s="30" t="s">
        <v>155</v>
      </c>
      <c r="Y29" s="30"/>
      <c r="Z29" s="30"/>
      <c r="AA29" s="30"/>
      <c r="AB29" s="30"/>
      <c r="AC29" s="52"/>
      <c r="AD29" s="9"/>
      <c r="AE29" s="13"/>
      <c r="AF29" s="66"/>
      <c r="AG29" s="10" t="str">
        <f>HLOOKUP(Introduction!$G$4,nametranslations,113,FALSE)</f>
        <v>Improved estimate used</v>
      </c>
      <c r="AH29" s="30" t="s">
        <v>155</v>
      </c>
      <c r="AI29" s="30"/>
      <c r="AJ29" s="30"/>
      <c r="AK29" s="30"/>
      <c r="AL29" s="30"/>
      <c r="AM29" s="52"/>
      <c r="AN29" s="9"/>
      <c r="AO29" s="13"/>
      <c r="AP29" s="71"/>
      <c r="AZ29" s="71"/>
      <c r="BJ29" s="71"/>
      <c r="BK29" s="71"/>
      <c r="BL29" s="75"/>
      <c r="BM29" s="75"/>
      <c r="BN29" s="75"/>
      <c r="BO29" s="75"/>
      <c r="BP29" s="75"/>
      <c r="BQ29" s="75"/>
      <c r="BT29" s="71"/>
      <c r="CD29" s="71"/>
      <c r="CN29" s="71"/>
      <c r="CX29" s="71"/>
      <c r="DH29" s="71"/>
      <c r="DR29" s="71"/>
      <c r="EB29" s="71"/>
      <c r="EL29" s="71"/>
      <c r="EV29" s="71"/>
      <c r="FF29" s="71"/>
      <c r="FP29" s="71"/>
      <c r="FZ29" s="71"/>
      <c r="GJ29" s="71"/>
      <c r="GT29" s="71"/>
      <c r="HD29" s="71"/>
      <c r="HN29" s="71"/>
      <c r="HX29" s="71"/>
      <c r="IH29" s="71"/>
    </row>
    <row r="30" spans="1:242" s="1" customFormat="1" ht="21" customHeight="1" x14ac:dyDescent="0.3">
      <c r="A30" s="177" t="str">
        <f ca="1">IF(ISBLANK('Data Summary'!A32),"",'Data Summary'!A32)</f>
        <v/>
      </c>
      <c r="B30" s="66"/>
      <c r="C30" s="10" t="str">
        <f>HLOOKUP(Introduction!$G$4,nametranslations,122,FALSE)</f>
        <v>Improved &amp; usable estimate used</v>
      </c>
      <c r="D30" s="30" t="s">
        <v>155</v>
      </c>
      <c r="E30" s="30" t="s">
        <v>155</v>
      </c>
      <c r="F30" s="30" t="s">
        <v>155</v>
      </c>
      <c r="G30" s="30" t="s">
        <v>155</v>
      </c>
      <c r="H30" s="30" t="s">
        <v>155</v>
      </c>
      <c r="I30" s="52"/>
      <c r="J30" s="9"/>
      <c r="K30" s="13"/>
      <c r="L30" s="66"/>
      <c r="M30" s="10" t="str">
        <f>HLOOKUP(Introduction!$G$4,nametranslations,122,FALSE)</f>
        <v>Improved &amp; usable estimate used</v>
      </c>
      <c r="N30" s="30"/>
      <c r="O30" s="30"/>
      <c r="P30" s="30"/>
      <c r="Q30" s="30"/>
      <c r="R30" s="30"/>
      <c r="S30" s="52"/>
      <c r="T30" s="9"/>
      <c r="U30" s="13"/>
      <c r="V30" s="66"/>
      <c r="W30" s="10" t="str">
        <f>HLOOKUP(Introduction!$G$4,nametranslations,122,FALSE)</f>
        <v>Improved &amp; usable estimate used</v>
      </c>
      <c r="X30" s="30"/>
      <c r="Y30" s="30"/>
      <c r="Z30" s="30"/>
      <c r="AA30" s="30"/>
      <c r="AB30" s="30"/>
      <c r="AC30" s="52"/>
      <c r="AD30" s="9"/>
      <c r="AE30" s="13"/>
      <c r="AF30" s="66"/>
      <c r="AG30" s="10" t="str">
        <f>HLOOKUP(Introduction!$G$4,nametranslations,122,FALSE)</f>
        <v>Improved &amp; usable estimate used</v>
      </c>
      <c r="AH30" s="30"/>
      <c r="AI30" s="30"/>
      <c r="AJ30" s="30"/>
      <c r="AK30" s="30"/>
      <c r="AL30" s="30"/>
      <c r="AM30" s="52"/>
      <c r="AN30" s="9"/>
      <c r="AO30" s="13"/>
      <c r="AP30" s="71"/>
      <c r="AZ30" s="71"/>
      <c r="BJ30" s="71"/>
      <c r="BK30" s="71"/>
      <c r="BL30" s="75"/>
      <c r="BM30" s="75"/>
      <c r="BN30" s="75"/>
      <c r="BO30" s="75"/>
      <c r="BP30" s="75"/>
      <c r="BQ30" s="75"/>
      <c r="BT30" s="71"/>
      <c r="CD30" s="71"/>
      <c r="CN30" s="71"/>
      <c r="CX30" s="71"/>
      <c r="DH30" s="71"/>
      <c r="DR30" s="71"/>
      <c r="EB30" s="71"/>
      <c r="EL30" s="71"/>
      <c r="EV30" s="71"/>
      <c r="FF30" s="71"/>
      <c r="FP30" s="71"/>
      <c r="FZ30" s="71"/>
      <c r="GJ30" s="71"/>
      <c r="GT30" s="71"/>
      <c r="HD30" s="71"/>
      <c r="HN30" s="71"/>
      <c r="HX30" s="71"/>
      <c r="IH30" s="71"/>
    </row>
    <row r="31" spans="1:242" ht="21" customHeight="1" x14ac:dyDescent="0.3">
      <c r="A31" s="177" t="str">
        <f ca="1">IF(ISBLANK('Data Summary'!A33),"",'Data Summary'!A33)</f>
        <v/>
      </c>
      <c r="B31" s="66"/>
      <c r="C31" s="10" t="str">
        <f>HLOOKUP(Introduction!$G$4,nametranslations,123,FALSE)</f>
        <v>Improved &amp; single-sex estimate used</v>
      </c>
      <c r="D31" s="30" t="s">
        <v>155</v>
      </c>
      <c r="E31" s="30" t="s">
        <v>155</v>
      </c>
      <c r="F31" s="30" t="s">
        <v>155</v>
      </c>
      <c r="G31" s="30" t="s">
        <v>155</v>
      </c>
      <c r="H31" s="30" t="s">
        <v>155</v>
      </c>
      <c r="I31" s="52"/>
      <c r="J31" s="9"/>
      <c r="K31" s="13"/>
      <c r="L31" s="66"/>
      <c r="M31" s="10" t="str">
        <f>HLOOKUP(Introduction!$G$4,nametranslations,123,FALSE)</f>
        <v>Improved &amp; single-sex estimate used</v>
      </c>
      <c r="N31" s="30"/>
      <c r="O31" s="30"/>
      <c r="P31" s="30"/>
      <c r="Q31" s="30"/>
      <c r="R31" s="30"/>
      <c r="S31" s="52"/>
      <c r="T31" s="9"/>
      <c r="U31" s="13"/>
      <c r="V31" s="66"/>
      <c r="W31" s="10" t="str">
        <f>HLOOKUP(Introduction!$G$4,nametranslations,123,FALSE)</f>
        <v>Improved &amp; single-sex estimate used</v>
      </c>
      <c r="X31" s="30"/>
      <c r="Y31" s="30"/>
      <c r="Z31" s="30"/>
      <c r="AA31" s="30"/>
      <c r="AB31" s="30"/>
      <c r="AC31" s="52"/>
      <c r="AD31" s="9"/>
      <c r="AE31" s="13"/>
      <c r="AF31" s="66"/>
      <c r="AG31" s="10" t="str">
        <f>HLOOKUP(Introduction!$G$4,nametranslations,123,FALSE)</f>
        <v>Improved &amp; single-sex estimate used</v>
      </c>
      <c r="AH31" s="30"/>
      <c r="AI31" s="30"/>
      <c r="AJ31" s="30"/>
      <c r="AK31" s="30"/>
      <c r="AL31" s="30"/>
      <c r="AM31" s="52"/>
      <c r="AN31" s="9"/>
      <c r="AO31" s="13"/>
      <c r="BL31" s="74"/>
      <c r="BM31" s="74"/>
      <c r="BN31" s="74"/>
      <c r="BO31" s="74"/>
      <c r="BP31" s="74"/>
      <c r="BQ31" s="74"/>
    </row>
    <row r="32" spans="1:242" ht="16.5" customHeight="1" x14ac:dyDescent="0.3">
      <c r="A32" s="177" t="str">
        <f ca="1">IF(ISBLANK('Data Summary'!A34),"",'Data Summary'!A34)</f>
        <v/>
      </c>
      <c r="B32" s="66"/>
      <c r="C32" s="10" t="str">
        <f>HLOOKUP(Introduction!$G$4,nametranslations,114,FALSE)</f>
        <v>Basic estimate used</v>
      </c>
      <c r="D32" s="30" t="s">
        <v>155</v>
      </c>
      <c r="E32" s="30" t="s">
        <v>155</v>
      </c>
      <c r="F32" s="30" t="s">
        <v>155</v>
      </c>
      <c r="G32" s="30" t="s">
        <v>155</v>
      </c>
      <c r="H32" s="30" t="s">
        <v>155</v>
      </c>
      <c r="I32" s="52"/>
      <c r="J32" s="9"/>
      <c r="K32" s="13"/>
      <c r="L32" s="66"/>
      <c r="M32" s="10" t="str">
        <f>HLOOKUP(Introduction!$G$4,nametranslations,114,FALSE)</f>
        <v>Basic estimate used</v>
      </c>
      <c r="N32" s="30" t="s">
        <v>155</v>
      </c>
      <c r="O32" s="30" t="s">
        <v>155</v>
      </c>
      <c r="P32" s="30" t="s">
        <v>155</v>
      </c>
      <c r="Q32" s="30"/>
      <c r="R32" s="30"/>
      <c r="S32" s="52"/>
      <c r="T32" s="9"/>
      <c r="U32" s="13"/>
      <c r="V32" s="66"/>
      <c r="W32" s="10" t="str">
        <f>HLOOKUP(Introduction!$G$4,nametranslations,114,FALSE)</f>
        <v>Basic estimate used</v>
      </c>
      <c r="X32" s="30"/>
      <c r="Y32" s="30"/>
      <c r="Z32" s="30"/>
      <c r="AA32" s="30"/>
      <c r="AB32" s="30"/>
      <c r="AC32" s="52"/>
      <c r="AD32" s="9"/>
      <c r="AE32" s="13"/>
      <c r="AF32" s="66"/>
      <c r="AG32" s="10" t="str">
        <f>HLOOKUP(Introduction!$G$4,nametranslations,114,FALSE)</f>
        <v>Basic estimate used</v>
      </c>
      <c r="AH32" s="30" t="s">
        <v>155</v>
      </c>
      <c r="AI32" s="30"/>
      <c r="AJ32" s="30"/>
      <c r="AK32" s="30"/>
      <c r="AL32" s="30"/>
      <c r="AM32" s="52"/>
      <c r="AN32" s="9"/>
      <c r="AO32" s="13"/>
      <c r="BL32" s="74"/>
      <c r="BM32" s="74"/>
      <c r="BN32" s="74"/>
      <c r="BO32" s="74"/>
      <c r="BP32" s="74"/>
      <c r="BQ32" s="74"/>
    </row>
    <row r="33" spans="1:69" ht="16.5" customHeight="1" x14ac:dyDescent="0.3">
      <c r="A33" s="177" t="str">
        <f ca="1">IF(ISBLANK('Data Summary'!A35),"",'Data Summary'!A35)</f>
        <v/>
      </c>
      <c r="B33" s="67"/>
      <c r="C33" s="10" t="str">
        <f>HLOOKUP(Introduction!$G$4,nametranslations,115,FALSE)</f>
        <v>Number of schools total</v>
      </c>
      <c r="D33" s="37"/>
      <c r="E33" s="8"/>
      <c r="F33" s="8"/>
      <c r="G33" s="38"/>
      <c r="H33" s="39"/>
      <c r="I33" s="40"/>
      <c r="J33" s="9"/>
      <c r="K33" s="13"/>
      <c r="L33" s="67"/>
      <c r="M33" s="10" t="str">
        <f>HLOOKUP(Introduction!$G$4,nametranslations,115,FALSE)</f>
        <v>Number of schools total</v>
      </c>
      <c r="N33" s="182" t="str">
        <f>IF(ISNUMBER(N$10),N$10,"")</f>
        <v/>
      </c>
      <c r="O33" s="182" t="str">
        <f t="shared" ref="O33:S33" si="4">IF(ISNUMBER(O$10),O$10,"")</f>
        <v/>
      </c>
      <c r="P33" s="182" t="str">
        <f t="shared" si="4"/>
        <v/>
      </c>
      <c r="Q33" s="182" t="str">
        <f t="shared" si="4"/>
        <v/>
      </c>
      <c r="R33" s="182" t="str">
        <f t="shared" si="4"/>
        <v/>
      </c>
      <c r="S33" s="191" t="str">
        <f t="shared" si="4"/>
        <v/>
      </c>
      <c r="T33" s="9"/>
      <c r="U33" s="13"/>
      <c r="V33" s="67"/>
      <c r="W33" s="10" t="str">
        <f>HLOOKUP(Introduction!$G$4,nametranslations,115,FALSE)</f>
        <v>Number of schools total</v>
      </c>
      <c r="X33" s="37">
        <v>308</v>
      </c>
      <c r="Y33" s="8" t="s">
        <v>249</v>
      </c>
      <c r="Z33" s="8" t="s">
        <v>249</v>
      </c>
      <c r="AA33" s="38" t="s">
        <v>249</v>
      </c>
      <c r="AB33" s="39" t="s">
        <v>249</v>
      </c>
      <c r="AC33" s="40" t="s">
        <v>249</v>
      </c>
      <c r="AD33" s="9"/>
      <c r="AE33" s="13"/>
      <c r="AF33" s="67"/>
      <c r="AG33" s="10" t="str">
        <f>HLOOKUP(Introduction!$G$4,nametranslations,115,FALSE)</f>
        <v>Number of schools total</v>
      </c>
      <c r="AH33" s="182" t="str">
        <f>IF(ISNUMBER(AH$10),AH$10,"")</f>
        <v/>
      </c>
      <c r="AI33" s="182" t="str">
        <f t="shared" ref="AI33:AM33" si="5">IF(ISNUMBER(AI$10),AI$10,"")</f>
        <v/>
      </c>
      <c r="AJ33" s="182" t="str">
        <f t="shared" si="5"/>
        <v/>
      </c>
      <c r="AK33" s="182" t="str">
        <f t="shared" si="5"/>
        <v/>
      </c>
      <c r="AL33" s="182" t="str">
        <f t="shared" si="5"/>
        <v/>
      </c>
      <c r="AM33" s="191" t="str">
        <f t="shared" si="5"/>
        <v/>
      </c>
      <c r="AN33" s="9"/>
      <c r="AO33" s="13"/>
      <c r="BL33" s="74"/>
      <c r="BM33" s="74"/>
      <c r="BN33" s="74"/>
      <c r="BO33" s="74"/>
      <c r="BP33" s="74"/>
      <c r="BQ33" s="74"/>
    </row>
    <row r="34" spans="1:69" ht="16.5" customHeight="1" thickBot="1" x14ac:dyDescent="0.35">
      <c r="A34" s="177" t="str">
        <f ca="1">IF(ISBLANK('Data Summary'!A36),"",'Data Summary'!A36)</f>
        <v/>
      </c>
      <c r="B34" s="68"/>
      <c r="C34" s="25" t="str">
        <f>HLOOKUP(Introduction!$G$4,nametranslations,116,FALSE)</f>
        <v>Number surveyed</v>
      </c>
      <c r="D34" s="42">
        <v>264</v>
      </c>
      <c r="E34" s="42">
        <v>76</v>
      </c>
      <c r="F34" s="42">
        <v>181</v>
      </c>
      <c r="G34" s="42">
        <v>85</v>
      </c>
      <c r="H34" s="42">
        <f>178+83</f>
        <v>261</v>
      </c>
      <c r="I34" s="47"/>
      <c r="J34" s="22"/>
      <c r="K34" s="15"/>
      <c r="L34" s="68"/>
      <c r="M34" s="25" t="str">
        <f>HLOOKUP(Introduction!$G$4,nametranslations,116,FALSE)</f>
        <v>Number surveyed</v>
      </c>
      <c r="N34" s="42" t="str">
        <f>IF(ISNUMBER(N$11),N$11,"")</f>
        <v/>
      </c>
      <c r="O34" s="42" t="str">
        <f t="shared" ref="O34:S34" si="6">IF(ISNUMBER(O$11),O$11,"")</f>
        <v/>
      </c>
      <c r="P34" s="42" t="str">
        <f t="shared" si="6"/>
        <v/>
      </c>
      <c r="Q34" s="42" t="str">
        <f t="shared" si="6"/>
        <v/>
      </c>
      <c r="R34" s="42" t="str">
        <f t="shared" si="6"/>
        <v/>
      </c>
      <c r="S34" s="43" t="str">
        <f t="shared" si="6"/>
        <v/>
      </c>
      <c r="T34" s="22"/>
      <c r="U34" s="15"/>
      <c r="V34" s="68"/>
      <c r="W34" s="25" t="str">
        <f>HLOOKUP(Introduction!$G$4,nametranslations,116,FALSE)</f>
        <v>Number surveyed</v>
      </c>
      <c r="X34" s="42">
        <v>221</v>
      </c>
      <c r="Y34" s="42" t="s">
        <v>249</v>
      </c>
      <c r="Z34" s="42" t="s">
        <v>249</v>
      </c>
      <c r="AA34" s="42" t="s">
        <v>249</v>
      </c>
      <c r="AB34" s="42" t="s">
        <v>249</v>
      </c>
      <c r="AC34" s="47" t="s">
        <v>249</v>
      </c>
      <c r="AD34" s="22"/>
      <c r="AE34" s="15"/>
      <c r="AF34" s="68"/>
      <c r="AG34" s="25" t="str">
        <f>HLOOKUP(Introduction!$G$4,nametranslations,116,FALSE)</f>
        <v>Number surveyed</v>
      </c>
      <c r="AH34" s="42" t="str">
        <f>IF(ISNUMBER(AH$11),AH$11,"")</f>
        <v/>
      </c>
      <c r="AI34" s="42" t="str">
        <f t="shared" ref="AI34:AM34" si="7">IF(ISNUMBER(AI$11),AI$11,"")</f>
        <v/>
      </c>
      <c r="AJ34" s="42" t="str">
        <f t="shared" si="7"/>
        <v/>
      </c>
      <c r="AK34" s="42" t="str">
        <f t="shared" si="7"/>
        <v/>
      </c>
      <c r="AL34" s="42" t="str">
        <f t="shared" si="7"/>
        <v/>
      </c>
      <c r="AM34" s="43" t="str">
        <f t="shared" si="7"/>
        <v/>
      </c>
      <c r="AN34" s="22"/>
      <c r="AO34" s="15"/>
      <c r="BL34" s="74"/>
      <c r="BM34" s="74"/>
      <c r="BN34" s="74"/>
      <c r="BO34" s="74"/>
      <c r="BP34" s="74"/>
      <c r="BQ34" s="74"/>
    </row>
    <row r="35" spans="1:69" x14ac:dyDescent="0.3">
      <c r="A35" s="177" t="str">
        <f ca="1">IF(ISBLANK('Data Summary'!A37),"",'Data Summary'!A37)</f>
        <v/>
      </c>
    </row>
    <row r="36" spans="1:69" x14ac:dyDescent="0.3">
      <c r="A36" s="177" t="str">
        <f ca="1">IF(ISBLANK('Data Summary'!A38),"",'Data Summary'!A38)</f>
        <v/>
      </c>
    </row>
    <row r="37" spans="1:69" x14ac:dyDescent="0.3">
      <c r="A37" s="177" t="str">
        <f ca="1">IF(ISBLANK('Data Summary'!A39),"",'Data Summary'!A39)</f>
        <v/>
      </c>
    </row>
    <row r="38" spans="1:69" x14ac:dyDescent="0.3">
      <c r="A38" s="177" t="str">
        <f ca="1">IF(ISBLANK('Data Summary'!A40),"",'Data Summary'!A40)</f>
        <v/>
      </c>
    </row>
    <row r="39" spans="1:69" x14ac:dyDescent="0.3">
      <c r="A39" s="177" t="str">
        <f ca="1">IF(ISBLANK('Data Summary'!A41),"",'Data Summary'!A41)</f>
        <v/>
      </c>
    </row>
    <row r="40" spans="1:69" x14ac:dyDescent="0.3">
      <c r="A40" s="177" t="str">
        <f ca="1">IF(ISBLANK('Data Summary'!A42),"",'Data Summary'!A42)</f>
        <v/>
      </c>
    </row>
    <row r="41" spans="1:69" x14ac:dyDescent="0.3">
      <c r="A41" s="177" t="str">
        <f ca="1">IF(ISBLANK('Data Summary'!A43),"",'Data Summary'!A43)</f>
        <v/>
      </c>
    </row>
    <row r="42" spans="1:69" x14ac:dyDescent="0.3">
      <c r="A42" s="177" t="str">
        <f ca="1">IF(ISBLANK('Data Summary'!A44),"",'Data Summary'!A44)</f>
        <v/>
      </c>
    </row>
    <row r="43" spans="1:69" x14ac:dyDescent="0.3">
      <c r="A43" s="177" t="str">
        <f ca="1">IF(ISBLANK('Data Summary'!A45),"",'Data Summary'!A45)</f>
        <v/>
      </c>
    </row>
    <row r="44" spans="1:69" x14ac:dyDescent="0.3">
      <c r="A44" s="177" t="str">
        <f ca="1">IF(ISBLANK('Data Summary'!A46),"",'Data Summary'!A46)</f>
        <v/>
      </c>
    </row>
    <row r="45" spans="1:69" x14ac:dyDescent="0.3">
      <c r="A45" s="177" t="str">
        <f ca="1">IF(ISBLANK('Data Summary'!A47),"",'Data Summary'!A47)</f>
        <v/>
      </c>
    </row>
    <row r="46" spans="1:69" x14ac:dyDescent="0.3">
      <c r="A46" s="177" t="str">
        <f ca="1">IF(ISBLANK('Data Summary'!A48),"",'Data Summary'!A48)</f>
        <v/>
      </c>
    </row>
    <row r="47" spans="1:69" x14ac:dyDescent="0.3">
      <c r="A47" s="177" t="str">
        <f ca="1">IF(ISBLANK('Data Summary'!A49),"",'Data Summary'!A49)</f>
        <v/>
      </c>
    </row>
    <row r="48" spans="1:69"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row r="638" spans="1:1" x14ac:dyDescent="0.3">
      <c r="A638" s="175"/>
    </row>
    <row r="639" spans="1:1" x14ac:dyDescent="0.3">
      <c r="A639" s="175"/>
    </row>
    <row r="640" spans="1:1" x14ac:dyDescent="0.3">
      <c r="A640" s="175"/>
    </row>
  </sheetData>
  <mergeCells count="6">
    <mergeCell ref="C27:I27"/>
    <mergeCell ref="BK27:BQ27"/>
    <mergeCell ref="A2:A3"/>
    <mergeCell ref="W27:AC27"/>
    <mergeCell ref="M27:S27"/>
    <mergeCell ref="AG27:AM27"/>
  </mergeCells>
  <hyperlinks>
    <hyperlink ref="A4" location="myrangeS0" display="myrangeS0" xr:uid="{9B63D715-D1DE-4851-A252-268ABCBCEC46}"/>
    <hyperlink ref="A5" location="myrangeS1" display="myrangeS1" xr:uid="{8B6C5C5C-B73C-4544-84E8-F5D2334C28E0}"/>
    <hyperlink ref="A6" location="myrangeS2" display="myrangeS2" xr:uid="{83E373CD-2B6E-4DFB-B571-D8335E81F02C}"/>
    <hyperlink ref="A7" location="myrangeS3" display="myrangeS3" xr:uid="{189851C5-2E0E-4694-92FB-1858EA714ACE}"/>
    <hyperlink ref="A8" location="myrangeS4" display="myrangeS4" xr:uid="{B9FC5053-F453-4119-AC94-744DEE156E6D}"/>
    <hyperlink ref="A9" location="myrangeS5" display="myrangeS5" xr:uid="{F61C9430-BE9E-4649-9B63-4988A6BFC0A8}"/>
    <hyperlink ref="A10" location="myrangeS6" display="myrangeS6" xr:uid="{90DB6146-5675-474E-BEC0-5ADA0D598640}"/>
    <hyperlink ref="A11" location="myrangeS7" display="myrangeS7" xr:uid="{7C2E331D-95A3-4D4F-B00C-2DE74EEBECD8}"/>
    <hyperlink ref="A12" location="myrangeS8" display="myrangeS8" xr:uid="{3E06414A-5208-4058-BD71-06CC5239DF0C}"/>
    <hyperlink ref="A13" location="myrangeS9" display="myrangeS9" xr:uid="{E0BFE36E-137B-4BAB-9775-A4648E5E7686}"/>
    <hyperlink ref="A14" location="myrangeS10" display="myrangeS10" xr:uid="{822CB6CA-3CB8-481C-B668-950FD743D6B3}"/>
    <hyperlink ref="A15" location="myrangeS11" display="myrangeS11" xr:uid="{9C29B705-C088-47A5-ACE2-CF70179F9310}"/>
    <hyperlink ref="A16" location="myrangeS12" display="myrangeS12" xr:uid="{9C9E5623-C627-40F9-A782-A2D9FF2B43B6}"/>
    <hyperlink ref="A17" location="myrangeS13" display="myrangeS13" xr:uid="{00F2B773-E28E-4533-8790-44A5BB3CEDE5}"/>
    <hyperlink ref="A18" location="myrangeS14" display="myrangeS14" xr:uid="{96582272-27DF-49B1-BBA5-3B8CB61F1762}"/>
    <hyperlink ref="A19" location="myrangeS15" display="myrangeS15" xr:uid="{5AEB9AB0-1A4E-49FD-944C-B4320DE01DF4}"/>
    <hyperlink ref="A20" location="myrangeS16" display="myrangeS16" xr:uid="{90FEDF3D-D29E-40C3-BA96-DBE248802193}"/>
    <hyperlink ref="A21" location="myrangeS17" display="myrangeS17" xr:uid="{E85F4C1D-3BA5-4891-ABA6-F4D0C375CE99}"/>
    <hyperlink ref="A22" location="myrangeS18" display="myrangeS18" xr:uid="{3FEC62BB-E697-4D17-9B2B-09B5EB68A738}"/>
    <hyperlink ref="A23" location="myrangeS19" display="myrangeS19" xr:uid="{7EA9D24D-C620-4C06-82C3-AABB41579E3C}"/>
    <hyperlink ref="A24" location="myrangeS20" display="myrangeS20" xr:uid="{7240CE60-A749-4CA8-8783-62E6AA43EFEE}"/>
    <hyperlink ref="A25" location="myrangeS21" display="myrangeS21" xr:uid="{430B9E66-5F3C-427E-9C64-EB0D87D35FB9}"/>
    <hyperlink ref="A26" location="myrangeS22" display="myrangeS22" xr:uid="{17A33745-8692-418E-B267-DFEC099AA3E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style="69"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 min="242" max="242" width="24.59765625" style="69" customWidth="1"/>
    <col min="243" max="243" width="29.69921875" customWidth="1"/>
    <col min="244" max="249" width="7.796875" customWidth="1"/>
    <col min="250" max="251" width="1.09765625" customWidth="1"/>
  </cols>
  <sheetData>
    <row r="1" spans="1:242" s="148" customFormat="1" ht="30" customHeight="1" x14ac:dyDescent="0.3">
      <c r="B1" s="617" t="str">
        <f>HLOOKUP(Introduction!$G$4,nametranslations,124,FALSE)</f>
        <v>Hygiene in Schools</v>
      </c>
      <c r="C1" s="181" t="s">
        <v>203</v>
      </c>
      <c r="D1" s="154" t="str">
        <f>+Introduction!$C$7</f>
        <v>Belize</v>
      </c>
      <c r="E1" s="154"/>
      <c r="F1" s="154"/>
      <c r="G1" s="154"/>
      <c r="H1" s="154"/>
      <c r="I1" s="163"/>
      <c r="J1" s="146"/>
      <c r="K1" s="146"/>
      <c r="L1" s="617" t="str">
        <f>HLOOKUP(Introduction!$G$4,nametranslations,124,FALSE)</f>
        <v>Hygiene in Schools</v>
      </c>
      <c r="M1" s="181">
        <v>2013</v>
      </c>
      <c r="N1" s="154" t="str">
        <f>+Introduction!$C$7</f>
        <v>Belize</v>
      </c>
      <c r="O1" s="154"/>
      <c r="P1" s="154"/>
      <c r="Q1" s="154"/>
      <c r="R1" s="154"/>
      <c r="S1" s="163"/>
      <c r="T1" s="146"/>
      <c r="U1" s="146"/>
      <c r="V1" s="617" t="str">
        <f>HLOOKUP(Introduction!$G$4,nametranslations,124,FALSE)</f>
        <v>Hygiene in Schools</v>
      </c>
      <c r="W1" s="181">
        <v>2022</v>
      </c>
      <c r="X1" s="154" t="str">
        <f>+Introduction!$C$7</f>
        <v>Belize</v>
      </c>
      <c r="Y1" s="154"/>
      <c r="Z1" s="154"/>
      <c r="AA1" s="154"/>
      <c r="AB1" s="154"/>
      <c r="AC1" s="163"/>
      <c r="AD1" s="146"/>
      <c r="AE1" s="146"/>
      <c r="AF1" s="617" t="str">
        <f>HLOOKUP(Introduction!$G$4,nametranslations,124,FALSE)</f>
        <v>Hygiene in Schools</v>
      </c>
      <c r="AG1" s="181">
        <v>2023</v>
      </c>
      <c r="AH1" s="154" t="str">
        <f>+Introduction!$C$7</f>
        <v>Belize</v>
      </c>
      <c r="AI1" s="154"/>
      <c r="AJ1" s="154"/>
      <c r="AK1" s="154"/>
      <c r="AL1" s="154"/>
      <c r="AM1" s="163"/>
      <c r="AN1" s="146"/>
      <c r="AO1" s="146"/>
    </row>
    <row r="2" spans="1:242" s="148" customFormat="1" ht="30" customHeight="1" x14ac:dyDescent="0.3">
      <c r="A2" s="356" t="s">
        <v>219</v>
      </c>
      <c r="B2" s="155" t="s">
        <v>202</v>
      </c>
      <c r="C2" s="144" t="s">
        <v>144</v>
      </c>
      <c r="D2" s="144" t="s">
        <v>143</v>
      </c>
      <c r="E2" s="156"/>
      <c r="F2" s="156"/>
      <c r="G2" s="156"/>
      <c r="H2" s="156"/>
      <c r="I2" s="164"/>
      <c r="J2" s="149" t="s">
        <v>204</v>
      </c>
      <c r="K2" s="149"/>
      <c r="L2" s="155" t="s">
        <v>261</v>
      </c>
      <c r="M2" s="144" t="s">
        <v>233</v>
      </c>
      <c r="N2" s="144" t="s">
        <v>254</v>
      </c>
      <c r="O2" s="156"/>
      <c r="P2" s="156"/>
      <c r="Q2" s="156"/>
      <c r="R2" s="156"/>
      <c r="S2" s="164"/>
      <c r="T2" s="149" t="s">
        <v>204</v>
      </c>
      <c r="U2" s="149"/>
      <c r="V2" s="155" t="s">
        <v>232</v>
      </c>
      <c r="W2" s="144" t="s">
        <v>233</v>
      </c>
      <c r="X2" s="144" t="s">
        <v>234</v>
      </c>
      <c r="Y2" s="156"/>
      <c r="Z2" s="156"/>
      <c r="AA2" s="156"/>
      <c r="AB2" s="156"/>
      <c r="AC2" s="164"/>
      <c r="AD2" s="149" t="s">
        <v>204</v>
      </c>
      <c r="AE2" s="149"/>
      <c r="AF2" s="155" t="s">
        <v>259</v>
      </c>
      <c r="AG2" s="144" t="s">
        <v>233</v>
      </c>
      <c r="AH2" s="144" t="s">
        <v>260</v>
      </c>
      <c r="AI2" s="156"/>
      <c r="AJ2" s="156"/>
      <c r="AK2" s="156"/>
      <c r="AL2" s="156"/>
      <c r="AM2" s="164"/>
      <c r="AN2" s="149" t="s">
        <v>204</v>
      </c>
      <c r="AO2" s="149"/>
    </row>
    <row r="3" spans="1:242" s="126" customFormat="1" ht="18" customHeight="1" x14ac:dyDescent="0.3">
      <c r="A3" s="356"/>
      <c r="B3" s="171" t="str">
        <f>HLOOKUP(Introduction!$G$4,nametranslations,152,FALSE)</f>
        <v>Definition</v>
      </c>
      <c r="C3" s="172" t="str">
        <f>HLOOKUP(Introduction!$G$4,nametranslations,102,FALSE)</f>
        <v>Estimates (%)</v>
      </c>
      <c r="D3" s="173" t="str">
        <f>HLOOKUP(Introduction!$G$4,nametranslations,24,FALSE)</f>
        <v>Total</v>
      </c>
      <c r="E3" s="173" t="str">
        <f>HLOOKUP(Introduction!$G$4,nametranslations,26,FALSE)</f>
        <v>Urban</v>
      </c>
      <c r="F3" s="173" t="str">
        <f>HLOOKUP(Introduction!$G$4,nametranslations,25,FALSE)</f>
        <v>Rural</v>
      </c>
      <c r="G3" s="173" t="str">
        <f>HLOOKUP(Introduction!$G$4,nametranslations,27,FALSE)</f>
        <v>Pre-primary</v>
      </c>
      <c r="H3" s="173" t="str">
        <f>HLOOKUP(Introduction!$G$4,nametranslations,28,FALSE)</f>
        <v>Primary</v>
      </c>
      <c r="I3" s="174" t="str">
        <f>HLOOKUP(Introduction!$G$4,nametranslations,29,FALSE)</f>
        <v>Secondary</v>
      </c>
      <c r="J3" s="124"/>
      <c r="K3" s="124"/>
      <c r="L3" s="171" t="str">
        <f>HLOOKUP(Introduction!$G$4,nametranslations,152,FALSE)</f>
        <v>Definition</v>
      </c>
      <c r="M3" s="172" t="str">
        <f>HLOOKUP(Introduction!$G$4,nametranslations,102,FALSE)</f>
        <v>Estimates (%)</v>
      </c>
      <c r="N3" s="173" t="str">
        <f>HLOOKUP(Introduction!$G$4,nametranslations,24,FALSE)</f>
        <v>Total</v>
      </c>
      <c r="O3" s="173" t="str">
        <f>HLOOKUP(Introduction!$G$4,nametranslations,26,FALSE)</f>
        <v>Urban</v>
      </c>
      <c r="P3" s="173" t="str">
        <f>HLOOKUP(Introduction!$G$4,nametranslations,25,FALSE)</f>
        <v>Rural</v>
      </c>
      <c r="Q3" s="173" t="str">
        <f>HLOOKUP(Introduction!$G$4,nametranslations,27,FALSE)</f>
        <v>Pre-primary</v>
      </c>
      <c r="R3" s="173" t="str">
        <f>HLOOKUP(Introduction!$G$4,nametranslations,28,FALSE)</f>
        <v>Primary</v>
      </c>
      <c r="S3" s="174" t="str">
        <f>HLOOKUP(Introduction!$G$4,nametranslations,29,FALSE)</f>
        <v>Secondary</v>
      </c>
      <c r="T3" s="124"/>
      <c r="U3" s="124"/>
      <c r="V3" s="171" t="str">
        <f>HLOOKUP(Introduction!$G$4,nametranslations,152,FALSE)</f>
        <v>Definition</v>
      </c>
      <c r="W3" s="172" t="str">
        <f>HLOOKUP(Introduction!$G$4,nametranslations,102,FALSE)</f>
        <v>Estimates (%)</v>
      </c>
      <c r="X3" s="173" t="str">
        <f>HLOOKUP(Introduction!$G$4,nametranslations,24,FALSE)</f>
        <v>Total</v>
      </c>
      <c r="Y3" s="173" t="str">
        <f>HLOOKUP(Introduction!$G$4,nametranslations,26,FALSE)</f>
        <v>Urban</v>
      </c>
      <c r="Z3" s="173" t="str">
        <f>HLOOKUP(Introduction!$G$4,nametranslations,25,FALSE)</f>
        <v>Rural</v>
      </c>
      <c r="AA3" s="173" t="str">
        <f>HLOOKUP(Introduction!$G$4,nametranslations,27,FALSE)</f>
        <v>Pre-primary</v>
      </c>
      <c r="AB3" s="173" t="str">
        <f>HLOOKUP(Introduction!$G$4,nametranslations,28,FALSE)</f>
        <v>Primary</v>
      </c>
      <c r="AC3" s="174" t="str">
        <f>HLOOKUP(Introduction!$G$4,nametranslations,29,FALSE)</f>
        <v>Secondary</v>
      </c>
      <c r="AD3" s="124"/>
      <c r="AE3" s="124"/>
      <c r="AF3" s="171" t="str">
        <f>HLOOKUP(Introduction!$G$4,nametranslations,152,FALSE)</f>
        <v>Definition</v>
      </c>
      <c r="AG3" s="172" t="str">
        <f>HLOOKUP(Introduction!$G$4,nametranslations,102,FALSE)</f>
        <v>Estimates (%)</v>
      </c>
      <c r="AH3" s="173" t="str">
        <f>HLOOKUP(Introduction!$G$4,nametranslations,24,FALSE)</f>
        <v>Total</v>
      </c>
      <c r="AI3" s="173" t="str">
        <f>HLOOKUP(Introduction!$G$4,nametranslations,26,FALSE)</f>
        <v>Urban</v>
      </c>
      <c r="AJ3" s="173" t="str">
        <f>HLOOKUP(Introduction!$G$4,nametranslations,25,FALSE)</f>
        <v>Rural</v>
      </c>
      <c r="AK3" s="173" t="str">
        <f>HLOOKUP(Introduction!$G$4,nametranslations,27,FALSE)</f>
        <v>Pre-primary</v>
      </c>
      <c r="AL3" s="173" t="str">
        <f>HLOOKUP(Introduction!$G$4,nametranslations,28,FALSE)</f>
        <v>Primary</v>
      </c>
      <c r="AM3" s="174" t="str">
        <f>HLOOKUP(Introduction!$G$4,nametranslations,29,FALSE)</f>
        <v>Secondary</v>
      </c>
      <c r="AN3" s="124"/>
      <c r="AO3" s="124"/>
      <c r="AP3" s="125"/>
      <c r="AZ3" s="125"/>
      <c r="BJ3" s="125"/>
      <c r="BK3" s="125"/>
      <c r="BL3" s="117"/>
      <c r="BM3" s="117"/>
      <c r="BN3" s="117"/>
      <c r="BO3" s="117"/>
      <c r="BP3" s="117"/>
      <c r="BQ3" s="117"/>
      <c r="BT3" s="125"/>
      <c r="CD3" s="125"/>
      <c r="CN3" s="125"/>
      <c r="CX3" s="125"/>
      <c r="DH3" s="125"/>
      <c r="DR3" s="125"/>
      <c r="EB3" s="125"/>
      <c r="EL3" s="125"/>
      <c r="EV3" s="125"/>
      <c r="FF3" s="125"/>
      <c r="FP3" s="125"/>
      <c r="FZ3" s="125"/>
      <c r="GJ3" s="125"/>
      <c r="GT3" s="125"/>
      <c r="HD3" s="125"/>
      <c r="HN3" s="125"/>
      <c r="HX3" s="125"/>
      <c r="IH3" s="125"/>
    </row>
    <row r="4" spans="1:242" s="2" customFormat="1" x14ac:dyDescent="0.3">
      <c r="A4" s="647" t="str">
        <f>IF(ISBLANK('Data Summary'!A6),"",'Data Summary'!A6)</f>
        <v>BLZ_2009_CEN</v>
      </c>
      <c r="B4" s="72"/>
      <c r="C4" s="48" t="str">
        <f>HLOOKUP(Introduction!$G$4,nametranslations,118,FALSE)</f>
        <v>No facility</v>
      </c>
      <c r="D4" s="5">
        <f>100-D5</f>
        <v>4.5</v>
      </c>
      <c r="E4" s="5">
        <f t="shared" ref="E4:H4" si="0">100-E5</f>
        <v>3.9000000000000057</v>
      </c>
      <c r="F4" s="5">
        <f t="shared" si="0"/>
        <v>5</v>
      </c>
      <c r="G4" s="5">
        <f t="shared" si="0"/>
        <v>2.4000000000000057</v>
      </c>
      <c r="H4" s="5">
        <f t="shared" si="0"/>
        <v>4.5999999999999943</v>
      </c>
      <c r="I4" s="23"/>
      <c r="J4" s="21"/>
      <c r="K4" s="21"/>
      <c r="L4" s="72"/>
      <c r="M4" s="48" t="str">
        <f>HLOOKUP(Introduction!$G$4,nametranslations,118,FALSE)</f>
        <v>No facility</v>
      </c>
      <c r="N4" s="186">
        <v>9</v>
      </c>
      <c r="O4" s="186">
        <v>3</v>
      </c>
      <c r="P4" s="186">
        <v>8</v>
      </c>
      <c r="Q4" s="186"/>
      <c r="R4" s="186"/>
      <c r="S4" s="23"/>
      <c r="T4" s="21"/>
      <c r="U4" s="21"/>
      <c r="V4" s="72"/>
      <c r="W4" s="48" t="str">
        <f>HLOOKUP(Introduction!$G$4,nametranslations,118,FALSE)</f>
        <v>No facility</v>
      </c>
      <c r="X4" s="5">
        <v>1</v>
      </c>
      <c r="Y4" s="5"/>
      <c r="Z4" s="5"/>
      <c r="AA4" s="5"/>
      <c r="AB4" s="5"/>
      <c r="AC4" s="23"/>
      <c r="AD4" s="21"/>
      <c r="AE4" s="21"/>
      <c r="AF4" s="72"/>
      <c r="AG4" s="48" t="str">
        <f>HLOOKUP(Introduction!$G$4,nametranslations,118,FALSE)</f>
        <v>No facility</v>
      </c>
      <c r="AH4" s="186">
        <v>3.3</v>
      </c>
      <c r="AI4" s="186"/>
      <c r="AJ4" s="186"/>
      <c r="AK4" s="186"/>
      <c r="AL4" s="186"/>
      <c r="AM4" s="23"/>
      <c r="AN4" s="21"/>
      <c r="AO4" s="21"/>
      <c r="AP4" s="70"/>
      <c r="AZ4" s="70"/>
      <c r="BJ4" s="70"/>
      <c r="BK4" s="70"/>
      <c r="BL4" s="73"/>
      <c r="BM4" s="73"/>
      <c r="BN4" s="73"/>
      <c r="BO4" s="73"/>
      <c r="BP4" s="73"/>
      <c r="BQ4" s="73"/>
      <c r="BT4" s="70"/>
      <c r="CD4" s="70"/>
      <c r="CN4" s="70"/>
      <c r="CX4" s="70"/>
      <c r="DH4" s="70"/>
      <c r="DR4" s="70"/>
      <c r="EB4" s="70"/>
      <c r="EL4" s="70"/>
      <c r="EV4" s="70"/>
      <c r="FF4" s="70"/>
      <c r="FP4" s="70"/>
      <c r="FZ4" s="70"/>
      <c r="GJ4" s="70"/>
      <c r="GT4" s="70"/>
      <c r="HD4" s="70"/>
      <c r="HN4" s="70"/>
      <c r="HX4" s="70"/>
      <c r="IH4" s="70"/>
    </row>
    <row r="5" spans="1:242" s="2" customFormat="1" x14ac:dyDescent="0.3">
      <c r="A5" s="647" t="str">
        <f ca="1">IF(ISBLANK('Data Summary'!A7),"",'Data Summary'!A7)</f>
        <v>BLZ_2013_SUR</v>
      </c>
      <c r="B5" s="63" t="s">
        <v>171</v>
      </c>
      <c r="C5" s="48" t="str">
        <f>HLOOKUP(Introduction!$G$4,nametranslations,74,FALSE)</f>
        <v>Facility</v>
      </c>
      <c r="D5" s="5">
        <v>95.5</v>
      </c>
      <c r="E5" s="5">
        <v>96.1</v>
      </c>
      <c r="F5" s="5">
        <v>95</v>
      </c>
      <c r="G5" s="5">
        <v>97.6</v>
      </c>
      <c r="H5" s="5">
        <v>95.4</v>
      </c>
      <c r="I5" s="23"/>
      <c r="J5" s="21"/>
      <c r="K5" s="21"/>
      <c r="L5" s="63"/>
      <c r="M5" s="48" t="str">
        <f>HLOOKUP(Introduction!$G$4,nametranslations,74,FALSE)</f>
        <v>Facility</v>
      </c>
      <c r="N5" s="186">
        <f>100-N4</f>
        <v>91</v>
      </c>
      <c r="O5" s="186">
        <f t="shared" ref="O5:P5" si="1">100-O4</f>
        <v>97</v>
      </c>
      <c r="P5" s="186">
        <f t="shared" si="1"/>
        <v>92</v>
      </c>
      <c r="Q5" s="186"/>
      <c r="R5" s="186"/>
      <c r="S5" s="23"/>
      <c r="T5" s="21"/>
      <c r="U5" s="21"/>
      <c r="V5" s="63"/>
      <c r="W5" s="48" t="str">
        <f>HLOOKUP(Introduction!$G$4,nametranslations,74,FALSE)</f>
        <v>Facility</v>
      </c>
      <c r="X5" s="5">
        <v>99</v>
      </c>
      <c r="Y5" s="5"/>
      <c r="Z5" s="5"/>
      <c r="AA5" s="5"/>
      <c r="AB5" s="5"/>
      <c r="AC5" s="23"/>
      <c r="AD5" s="21"/>
      <c r="AE5" s="21"/>
      <c r="AF5" s="63"/>
      <c r="AG5" s="48" t="str">
        <f>HLOOKUP(Introduction!$G$4,nametranslations,74,FALSE)</f>
        <v>Facility</v>
      </c>
      <c r="AH5" s="186">
        <f>100-AH4</f>
        <v>96.7</v>
      </c>
      <c r="AI5" s="186"/>
      <c r="AJ5" s="186"/>
      <c r="AK5" s="186"/>
      <c r="AL5" s="186"/>
      <c r="AM5" s="23"/>
      <c r="AN5" s="21"/>
      <c r="AO5" s="21"/>
      <c r="AP5" s="70"/>
      <c r="AZ5" s="70"/>
      <c r="BJ5" s="70"/>
      <c r="BK5" s="70"/>
      <c r="BL5" s="73"/>
      <c r="BM5" s="73"/>
      <c r="BN5" s="73"/>
      <c r="BO5" s="73"/>
      <c r="BP5" s="73"/>
      <c r="BQ5" s="73"/>
      <c r="BT5" s="70"/>
      <c r="CD5" s="70"/>
      <c r="CN5" s="70"/>
      <c r="CX5" s="70"/>
      <c r="DH5" s="70"/>
      <c r="DR5" s="70"/>
      <c r="EB5" s="70"/>
      <c r="EL5" s="70"/>
      <c r="EV5" s="70"/>
      <c r="FF5" s="70"/>
      <c r="FP5" s="70"/>
      <c r="FZ5" s="70"/>
      <c r="GJ5" s="70"/>
      <c r="GT5" s="70"/>
      <c r="HD5" s="70"/>
      <c r="HN5" s="70"/>
      <c r="HX5" s="70"/>
      <c r="IH5" s="70"/>
    </row>
    <row r="6" spans="1:242" s="2" customFormat="1" x14ac:dyDescent="0.3">
      <c r="A6" s="647" t="str">
        <f ca="1">IF(ISBLANK('Data Summary'!A8),"",'Data Summary'!A8)</f>
        <v>BLZ_2022_SUR</v>
      </c>
      <c r="B6" s="72"/>
      <c r="C6" s="49" t="str">
        <f>HLOOKUP(Introduction!$G$4,nametranslations,125,FALSE)</f>
        <v>Facility with no water or soap</v>
      </c>
      <c r="D6" s="16"/>
      <c r="E6" s="5"/>
      <c r="F6" s="5"/>
      <c r="G6" s="5"/>
      <c r="H6" s="5"/>
      <c r="I6" s="23"/>
      <c r="J6" s="21"/>
      <c r="K6" s="21"/>
      <c r="L6" s="72"/>
      <c r="M6" s="49" t="str">
        <f>HLOOKUP(Introduction!$G$4,nametranslations,125,FALSE)</f>
        <v>Facility with no water or soap</v>
      </c>
      <c r="N6" s="194"/>
      <c r="O6" s="186"/>
      <c r="P6" s="186"/>
      <c r="Q6" s="186"/>
      <c r="R6" s="186"/>
      <c r="S6" s="23"/>
      <c r="T6" s="21"/>
      <c r="U6" s="21"/>
      <c r="V6" s="72"/>
      <c r="W6" s="49" t="str">
        <f>HLOOKUP(Introduction!$G$4,nametranslations,125,FALSE)</f>
        <v>Facility with no water or soap</v>
      </c>
      <c r="X6" s="16"/>
      <c r="Y6" s="5"/>
      <c r="Z6" s="5"/>
      <c r="AA6" s="5"/>
      <c r="AB6" s="5"/>
      <c r="AC6" s="23"/>
      <c r="AD6" s="21"/>
      <c r="AE6" s="21"/>
      <c r="AF6" s="72"/>
      <c r="AG6" s="49" t="str">
        <f>HLOOKUP(Introduction!$G$4,nametranslations,125,FALSE)</f>
        <v>Facility with no water or soap</v>
      </c>
      <c r="AH6" s="194"/>
      <c r="AI6" s="186"/>
      <c r="AJ6" s="186"/>
      <c r="AK6" s="186"/>
      <c r="AL6" s="186"/>
      <c r="AM6" s="23"/>
      <c r="AN6" s="21"/>
      <c r="AO6" s="21"/>
      <c r="AP6" s="70"/>
      <c r="AZ6" s="70"/>
      <c r="BJ6" s="70"/>
      <c r="BK6" s="70"/>
      <c r="BL6" s="73"/>
      <c r="BM6" s="73"/>
      <c r="BN6" s="73"/>
      <c r="BO6" s="73"/>
      <c r="BP6" s="73"/>
      <c r="BQ6" s="73"/>
      <c r="BT6" s="70"/>
      <c r="CD6" s="70"/>
      <c r="CN6" s="70"/>
      <c r="CX6" s="70"/>
      <c r="DH6" s="70"/>
      <c r="DR6" s="70"/>
      <c r="EB6" s="70"/>
      <c r="EL6" s="70"/>
      <c r="EV6" s="70"/>
      <c r="FF6" s="70"/>
      <c r="FP6" s="70"/>
      <c r="FZ6" s="70"/>
      <c r="GJ6" s="70"/>
      <c r="GT6" s="70"/>
      <c r="HD6" s="70"/>
      <c r="HN6" s="70"/>
      <c r="HX6" s="70"/>
      <c r="IH6" s="70"/>
    </row>
    <row r="7" spans="1:242" s="2" customFormat="1" x14ac:dyDescent="0.3">
      <c r="A7" s="647" t="str">
        <f ca="1">IF(ISBLANK('Data Summary'!A9),"",'Data Summary'!A9)</f>
        <v>BLZ_2023_SUR</v>
      </c>
      <c r="B7" s="63" t="s">
        <v>163</v>
      </c>
      <c r="C7" s="49" t="str">
        <f>HLOOKUP(Introduction!$G$4,nametranslations,126,FALSE)</f>
        <v>Facility with water</v>
      </c>
      <c r="D7" s="5">
        <v>90.9</v>
      </c>
      <c r="E7" s="5">
        <v>92.1</v>
      </c>
      <c r="F7" s="5">
        <v>91.2</v>
      </c>
      <c r="G7" s="5">
        <v>89.4</v>
      </c>
      <c r="H7" s="5">
        <v>90.8</v>
      </c>
      <c r="I7" s="23"/>
      <c r="J7" s="21"/>
      <c r="K7" s="21"/>
      <c r="L7" s="63"/>
      <c r="M7" s="49" t="str">
        <f>HLOOKUP(Introduction!$G$4,nametranslations,126,FALSE)</f>
        <v>Facility with water</v>
      </c>
      <c r="N7" s="186">
        <f>66+25</f>
        <v>91</v>
      </c>
      <c r="O7" s="186">
        <f>O5</f>
        <v>97</v>
      </c>
      <c r="P7" s="186">
        <f>P5</f>
        <v>92</v>
      </c>
      <c r="Q7" s="186"/>
      <c r="R7" s="186"/>
      <c r="S7" s="23"/>
      <c r="T7" s="21"/>
      <c r="U7" s="21"/>
      <c r="V7" s="63" t="s">
        <v>250</v>
      </c>
      <c r="W7" s="49" t="str">
        <f>HLOOKUP(Introduction!$G$4,nametranslations,126,FALSE)</f>
        <v>Facility with water</v>
      </c>
      <c r="X7" s="5">
        <v>89</v>
      </c>
      <c r="Y7" s="5"/>
      <c r="Z7" s="5"/>
      <c r="AA7" s="5"/>
      <c r="AB7" s="5"/>
      <c r="AC7" s="23"/>
      <c r="AD7" s="21"/>
      <c r="AE7" s="21"/>
      <c r="AF7" s="63"/>
      <c r="AG7" s="49" t="str">
        <f>HLOOKUP(Introduction!$G$4,nametranslations,126,FALSE)</f>
        <v>Facility with water</v>
      </c>
      <c r="AH7" s="186">
        <f>AH5</f>
        <v>96.7</v>
      </c>
      <c r="AI7" s="186"/>
      <c r="AJ7" s="186"/>
      <c r="AK7" s="186"/>
      <c r="AL7" s="186"/>
      <c r="AM7" s="23"/>
      <c r="AN7" s="21"/>
      <c r="AO7" s="21"/>
      <c r="AP7" s="70"/>
      <c r="AZ7" s="70"/>
      <c r="BJ7" s="70"/>
      <c r="BK7" s="70"/>
      <c r="BL7" s="73"/>
      <c r="BM7" s="73"/>
      <c r="BN7" s="73"/>
      <c r="BO7" s="73"/>
      <c r="BP7" s="73"/>
      <c r="BQ7" s="73"/>
      <c r="BT7" s="70"/>
      <c r="CD7" s="70"/>
      <c r="CN7" s="70"/>
      <c r="CX7" s="70"/>
      <c r="DH7" s="70"/>
      <c r="DR7" s="70"/>
      <c r="EB7" s="70"/>
      <c r="EL7" s="70"/>
      <c r="EV7" s="70"/>
      <c r="FF7" s="70"/>
      <c r="FP7" s="70"/>
      <c r="FZ7" s="70"/>
      <c r="GJ7" s="70"/>
      <c r="GT7" s="70"/>
      <c r="HD7" s="70"/>
      <c r="HN7" s="70"/>
      <c r="HX7" s="70"/>
      <c r="IH7" s="70"/>
    </row>
    <row r="8" spans="1:242" s="2" customFormat="1" x14ac:dyDescent="0.3">
      <c r="A8" s="614" t="str">
        <f ca="1">IF(ISBLANK('Data Summary'!A10),"",'Data Summary'!A10)</f>
        <v/>
      </c>
      <c r="B8" s="72"/>
      <c r="C8" s="49" t="str">
        <f>HLOOKUP(Introduction!$G$4,nametranslations,127,FALSE)</f>
        <v>Facility with soap</v>
      </c>
      <c r="D8" s="16"/>
      <c r="E8" s="5"/>
      <c r="F8" s="5"/>
      <c r="G8" s="5"/>
      <c r="H8" s="5"/>
      <c r="I8" s="23"/>
      <c r="J8" s="21"/>
      <c r="K8" s="21"/>
      <c r="L8" s="63"/>
      <c r="M8" s="49" t="str">
        <f>HLOOKUP(Introduction!$G$4,nametranslations,127,FALSE)</f>
        <v>Facility with soap</v>
      </c>
      <c r="N8" s="194"/>
      <c r="O8" s="186"/>
      <c r="P8" s="186"/>
      <c r="Q8" s="186"/>
      <c r="R8" s="186"/>
      <c r="S8" s="23"/>
      <c r="T8" s="21"/>
      <c r="U8" s="21"/>
      <c r="V8" s="63" t="s">
        <v>253</v>
      </c>
      <c r="W8" s="49" t="str">
        <f>HLOOKUP(Introduction!$G$4,nametranslations,127,FALSE)</f>
        <v>Facility with soap</v>
      </c>
      <c r="X8" s="16">
        <f>47+25</f>
        <v>72</v>
      </c>
      <c r="Y8" s="5"/>
      <c r="Z8" s="5"/>
      <c r="AA8" s="5"/>
      <c r="AB8" s="5"/>
      <c r="AC8" s="23"/>
      <c r="AD8" s="21"/>
      <c r="AE8" s="21"/>
      <c r="AF8" s="63"/>
      <c r="AG8" s="49" t="str">
        <f>HLOOKUP(Introduction!$G$4,nametranslations,127,FALSE)</f>
        <v>Facility with soap</v>
      </c>
      <c r="AH8" s="194"/>
      <c r="AI8" s="186"/>
      <c r="AJ8" s="186"/>
      <c r="AK8" s="186"/>
      <c r="AL8" s="186"/>
      <c r="AM8" s="23"/>
      <c r="AN8" s="21"/>
      <c r="AO8" s="21"/>
      <c r="AP8" s="70"/>
      <c r="AZ8" s="70"/>
      <c r="BJ8" s="70"/>
      <c r="BK8" s="70"/>
      <c r="BL8" s="73"/>
      <c r="BM8" s="73"/>
      <c r="BN8" s="73"/>
      <c r="BO8" s="73"/>
      <c r="BP8" s="73"/>
      <c r="BQ8" s="73"/>
      <c r="BT8" s="70"/>
      <c r="CD8" s="70"/>
      <c r="CN8" s="70"/>
      <c r="CX8" s="70"/>
      <c r="DH8" s="70"/>
      <c r="DR8" s="70"/>
      <c r="EB8" s="70"/>
      <c r="EL8" s="70"/>
      <c r="EV8" s="70"/>
      <c r="FF8" s="70"/>
      <c r="FP8" s="70"/>
      <c r="FZ8" s="70"/>
      <c r="GJ8" s="70"/>
      <c r="GT8" s="70"/>
      <c r="HD8" s="70"/>
      <c r="HN8" s="70"/>
      <c r="HX8" s="70"/>
      <c r="IH8" s="70"/>
    </row>
    <row r="9" spans="1:242" s="628" customFormat="1" ht="20.399999999999999" x14ac:dyDescent="0.3">
      <c r="A9" s="643" t="str">
        <f ca="1">IF(ISBLANK('Data Summary'!A11),"",'Data Summary'!A11)</f>
        <v/>
      </c>
      <c r="B9" s="619" t="s">
        <v>170</v>
      </c>
      <c r="C9" s="644" t="str">
        <f>HLOOKUP(Introduction!$G$4,nametranslations,81,FALSE)</f>
        <v>Basic  
(facility with water &amp; soap)</v>
      </c>
      <c r="D9" s="630">
        <v>66.3</v>
      </c>
      <c r="E9" s="622">
        <v>53.9</v>
      </c>
      <c r="F9" s="622">
        <v>72.400000000000006</v>
      </c>
      <c r="G9" s="622">
        <v>68.2</v>
      </c>
      <c r="H9" s="622">
        <v>66.3</v>
      </c>
      <c r="I9" s="623"/>
      <c r="J9" s="624"/>
      <c r="K9" s="624"/>
      <c r="L9" s="619"/>
      <c r="M9" s="644" t="str">
        <f>HLOOKUP(Introduction!$G$4,nametranslations,81,FALSE)</f>
        <v>Basic  
(facility with water &amp; soap)</v>
      </c>
      <c r="N9" s="639">
        <v>66</v>
      </c>
      <c r="O9" s="626">
        <v>52</v>
      </c>
      <c r="P9" s="626">
        <v>47</v>
      </c>
      <c r="Q9" s="626"/>
      <c r="R9" s="626"/>
      <c r="S9" s="623"/>
      <c r="T9" s="624"/>
      <c r="U9" s="624"/>
      <c r="V9" s="619" t="s">
        <v>251</v>
      </c>
      <c r="W9" s="644" t="str">
        <f>HLOOKUP(Introduction!$G$4,nametranslations,81,FALSE)</f>
        <v>Basic  
(facility with water &amp; soap)</v>
      </c>
      <c r="X9" s="630">
        <f>X8/100*X7</f>
        <v>64.08</v>
      </c>
      <c r="Y9" s="622"/>
      <c r="Z9" s="622"/>
      <c r="AA9" s="622"/>
      <c r="AB9" s="622"/>
      <c r="AC9" s="623"/>
      <c r="AD9" s="624"/>
      <c r="AE9" s="624"/>
      <c r="AF9" s="619"/>
      <c r="AG9" s="644" t="str">
        <f>HLOOKUP(Introduction!$G$4,nametranslations,81,FALSE)</f>
        <v>Basic  
(facility with water &amp; soap)</v>
      </c>
      <c r="AH9" s="639">
        <v>82.5</v>
      </c>
      <c r="AI9" s="626"/>
      <c r="AJ9" s="626"/>
      <c r="AK9" s="626"/>
      <c r="AL9" s="626"/>
      <c r="AM9" s="623"/>
      <c r="AN9" s="624"/>
      <c r="AO9" s="624"/>
      <c r="AP9" s="627"/>
      <c r="AZ9" s="627"/>
      <c r="BJ9" s="627"/>
      <c r="BK9" s="627"/>
      <c r="BL9" s="629"/>
      <c r="BM9" s="629"/>
      <c r="BN9" s="629"/>
      <c r="BO9" s="629"/>
      <c r="BP9" s="629"/>
      <c r="BQ9" s="629"/>
      <c r="BT9" s="627"/>
      <c r="CD9" s="627"/>
      <c r="CN9" s="627"/>
      <c r="CX9" s="627"/>
      <c r="DH9" s="627"/>
      <c r="DR9" s="627"/>
      <c r="EB9" s="627"/>
      <c r="EL9" s="627"/>
      <c r="EV9" s="627"/>
      <c r="FF9" s="627"/>
      <c r="FP9" s="627"/>
      <c r="FZ9" s="627"/>
      <c r="GJ9" s="627"/>
      <c r="GT9" s="627"/>
      <c r="HD9" s="627"/>
      <c r="HN9" s="627"/>
      <c r="HX9" s="627"/>
      <c r="IH9" s="627"/>
    </row>
    <row r="10" spans="1:242" s="1" customFormat="1" ht="86.55" customHeight="1" x14ac:dyDescent="0.3">
      <c r="A10" s="614" t="str">
        <f ca="1">IF(ISBLANK('Data Summary'!A12),"",'Data Summary'!A12)</f>
        <v/>
      </c>
      <c r="B10" s="66" t="str">
        <f>HLOOKUP(Introduction!$G$4,nametranslations,111,FALSE)</f>
        <v>Notes</v>
      </c>
      <c r="C10" s="360" t="s">
        <v>172</v>
      </c>
      <c r="D10" s="353"/>
      <c r="E10" s="353"/>
      <c r="F10" s="353"/>
      <c r="G10" s="353"/>
      <c r="H10" s="353"/>
      <c r="I10" s="354"/>
      <c r="J10" s="9"/>
      <c r="K10" s="9"/>
      <c r="L10" s="66" t="str">
        <f>HLOOKUP(Introduction!$G$4,nametranslations,111,FALSE)</f>
        <v>Notes</v>
      </c>
      <c r="M10" s="357" t="s">
        <v>257</v>
      </c>
      <c r="N10" s="358"/>
      <c r="O10" s="358"/>
      <c r="P10" s="358"/>
      <c r="Q10" s="358"/>
      <c r="R10" s="358"/>
      <c r="S10" s="359"/>
      <c r="T10" s="9"/>
      <c r="U10" s="9"/>
      <c r="V10" s="66" t="str">
        <f>HLOOKUP(Introduction!$G$4,nametranslations,111,FALSE)</f>
        <v>Notes</v>
      </c>
      <c r="W10" s="357" t="s">
        <v>252</v>
      </c>
      <c r="X10" s="358"/>
      <c r="Y10" s="358"/>
      <c r="Z10" s="358"/>
      <c r="AA10" s="358"/>
      <c r="AB10" s="358"/>
      <c r="AC10" s="359"/>
      <c r="AD10" s="9"/>
      <c r="AE10" s="9"/>
      <c r="AF10" s="66" t="str">
        <f>HLOOKUP(Introduction!$G$4,nametranslations,111,FALSE)</f>
        <v>Notes</v>
      </c>
      <c r="AG10" s="357" t="s">
        <v>257</v>
      </c>
      <c r="AH10" s="358"/>
      <c r="AI10" s="358"/>
      <c r="AJ10" s="358"/>
      <c r="AK10" s="358"/>
      <c r="AL10" s="358"/>
      <c r="AM10" s="359"/>
      <c r="AN10" s="9"/>
      <c r="AO10" s="9"/>
      <c r="AP10" s="71"/>
      <c r="AZ10" s="71"/>
      <c r="BJ10" s="71"/>
      <c r="BK10" s="355"/>
      <c r="BL10" s="355"/>
      <c r="BM10" s="355"/>
      <c r="BN10" s="355"/>
      <c r="BO10" s="355"/>
      <c r="BP10" s="355"/>
      <c r="BQ10" s="355"/>
      <c r="BT10" s="71"/>
      <c r="CD10" s="71"/>
      <c r="CN10" s="71"/>
      <c r="CX10" s="71"/>
      <c r="DH10" s="71"/>
      <c r="DR10" s="71"/>
      <c r="EB10" s="71"/>
      <c r="EL10" s="71"/>
      <c r="EV10" s="71"/>
      <c r="FF10" s="71"/>
      <c r="FP10" s="71"/>
      <c r="FZ10" s="71"/>
      <c r="GJ10" s="71"/>
      <c r="GT10" s="71"/>
      <c r="HD10" s="71"/>
      <c r="HN10" s="71"/>
      <c r="HX10" s="71"/>
      <c r="IH10" s="71"/>
    </row>
    <row r="11" spans="1:242" s="1" customFormat="1" ht="15.6" customHeight="1" x14ac:dyDescent="0.3">
      <c r="A11" s="614" t="str">
        <f ca="1">IF(ISBLANK('Data Summary'!A13),"",'Data Summary'!A13)</f>
        <v/>
      </c>
      <c r="B11" s="66"/>
      <c r="C11" s="50" t="str">
        <f>HLOOKUP(Introduction!$G$4,nametranslations,112,FALSE)</f>
        <v>Facility estimate used</v>
      </c>
      <c r="D11" s="31" t="s">
        <v>155</v>
      </c>
      <c r="E11" s="31" t="s">
        <v>155</v>
      </c>
      <c r="F11" s="31" t="s">
        <v>155</v>
      </c>
      <c r="G11" s="31" t="s">
        <v>155</v>
      </c>
      <c r="H11" s="31" t="s">
        <v>155</v>
      </c>
      <c r="I11" s="54"/>
      <c r="J11" s="9"/>
      <c r="K11" s="9"/>
      <c r="L11" s="66"/>
      <c r="M11" s="50" t="str">
        <f>HLOOKUP(Introduction!$G$4,nametranslations,112,FALSE)</f>
        <v>Facility estimate used</v>
      </c>
      <c r="N11" s="195" t="s">
        <v>155</v>
      </c>
      <c r="O11" s="195" t="s">
        <v>155</v>
      </c>
      <c r="P11" s="195" t="s">
        <v>155</v>
      </c>
      <c r="Q11" s="195"/>
      <c r="R11" s="195"/>
      <c r="S11" s="52"/>
      <c r="T11" s="9"/>
      <c r="U11" s="9"/>
      <c r="V11" s="66"/>
      <c r="W11" s="50" t="str">
        <f>HLOOKUP(Introduction!$G$4,nametranslations,112,FALSE)</f>
        <v>Facility estimate used</v>
      </c>
      <c r="X11" s="31" t="s">
        <v>155</v>
      </c>
      <c r="Y11" s="31"/>
      <c r="Z11" s="31"/>
      <c r="AA11" s="31"/>
      <c r="AB11" s="31"/>
      <c r="AC11" s="54"/>
      <c r="AD11" s="9"/>
      <c r="AE11" s="9"/>
      <c r="AF11" s="66"/>
      <c r="AG11" s="50" t="str">
        <f>HLOOKUP(Introduction!$G$4,nametranslations,112,FALSE)</f>
        <v>Facility estimate used</v>
      </c>
      <c r="AH11" s="195" t="s">
        <v>155</v>
      </c>
      <c r="AI11" s="195"/>
      <c r="AJ11" s="195"/>
      <c r="AK11" s="195"/>
      <c r="AL11" s="195"/>
      <c r="AM11" s="52"/>
      <c r="AN11" s="9"/>
      <c r="AO11" s="9"/>
      <c r="AP11" s="71"/>
      <c r="AZ11" s="71"/>
      <c r="BJ11" s="71"/>
      <c r="BK11" s="71"/>
      <c r="BL11" s="75"/>
      <c r="BM11" s="75"/>
      <c r="BN11" s="75"/>
      <c r="BO11" s="75"/>
      <c r="BP11" s="75"/>
      <c r="BQ11" s="75"/>
      <c r="BT11" s="71"/>
      <c r="CD11" s="71"/>
      <c r="CN11" s="71"/>
      <c r="CX11" s="71"/>
      <c r="DH11" s="71"/>
      <c r="DR11" s="71"/>
      <c r="EB11" s="71"/>
      <c r="EL11" s="71"/>
      <c r="EV11" s="71"/>
      <c r="FF11" s="71"/>
      <c r="FP11" s="71"/>
      <c r="FZ11" s="71"/>
      <c r="GJ11" s="71"/>
      <c r="GT11" s="71"/>
      <c r="HD11" s="71"/>
      <c r="HN11" s="71"/>
      <c r="HX11" s="71"/>
      <c r="IH11" s="71"/>
    </row>
    <row r="12" spans="1:242" s="1" customFormat="1" ht="15" customHeight="1" x14ac:dyDescent="0.3">
      <c r="A12" s="614" t="str">
        <f ca="1">IF(ISBLANK('Data Summary'!A14),"",'Data Summary'!A14)</f>
        <v/>
      </c>
      <c r="B12" s="66"/>
      <c r="C12" s="50" t="str">
        <f>HLOOKUP(Introduction!$G$4,nametranslations,128,FALSE)</f>
        <v>Facility with water estimate used</v>
      </c>
      <c r="D12" s="31" t="s">
        <v>155</v>
      </c>
      <c r="E12" s="31" t="s">
        <v>155</v>
      </c>
      <c r="F12" s="31" t="s">
        <v>155</v>
      </c>
      <c r="G12" s="31" t="s">
        <v>155</v>
      </c>
      <c r="H12" s="31" t="s">
        <v>155</v>
      </c>
      <c r="I12" s="52"/>
      <c r="J12" s="9"/>
      <c r="K12" s="9"/>
      <c r="L12" s="66"/>
      <c r="M12" s="50" t="str">
        <f>HLOOKUP(Introduction!$G$4,nametranslations,128,FALSE)</f>
        <v>Facility with water estimate used</v>
      </c>
      <c r="N12" s="195" t="s">
        <v>155</v>
      </c>
      <c r="O12" s="195" t="s">
        <v>155</v>
      </c>
      <c r="P12" s="195" t="s">
        <v>155</v>
      </c>
      <c r="Q12" s="195"/>
      <c r="R12" s="195"/>
      <c r="S12" s="52"/>
      <c r="T12" s="9"/>
      <c r="U12" s="9"/>
      <c r="V12" s="66"/>
      <c r="W12" s="50" t="str">
        <f>HLOOKUP(Introduction!$G$4,nametranslations,128,FALSE)</f>
        <v>Facility with water estimate used</v>
      </c>
      <c r="X12" s="31" t="s">
        <v>155</v>
      </c>
      <c r="Y12" s="31"/>
      <c r="Z12" s="31"/>
      <c r="AA12" s="31"/>
      <c r="AB12" s="31"/>
      <c r="AC12" s="52"/>
      <c r="AD12" s="9"/>
      <c r="AE12" s="9"/>
      <c r="AF12" s="66"/>
      <c r="AG12" s="50" t="str">
        <f>HLOOKUP(Introduction!$G$4,nametranslations,128,FALSE)</f>
        <v>Facility with water estimate used</v>
      </c>
      <c r="AH12" s="195" t="s">
        <v>155</v>
      </c>
      <c r="AI12" s="195"/>
      <c r="AJ12" s="195"/>
      <c r="AK12" s="195"/>
      <c r="AL12" s="195"/>
      <c r="AM12" s="52"/>
      <c r="AN12" s="9"/>
      <c r="AO12" s="9"/>
      <c r="AP12" s="71"/>
      <c r="AZ12" s="71"/>
      <c r="BJ12" s="71"/>
      <c r="BK12" s="71"/>
      <c r="BL12" s="75"/>
      <c r="BM12" s="75"/>
      <c r="BN12" s="75"/>
      <c r="BO12" s="75"/>
      <c r="BP12" s="75"/>
      <c r="BQ12" s="75"/>
      <c r="BT12" s="71"/>
      <c r="CD12" s="71"/>
      <c r="CN12" s="71"/>
      <c r="CX12" s="71"/>
      <c r="DH12" s="71"/>
      <c r="DR12" s="71"/>
      <c r="EB12" s="71"/>
      <c r="EL12" s="71"/>
      <c r="EV12" s="71"/>
      <c r="FF12" s="71"/>
      <c r="FP12" s="71"/>
      <c r="FZ12" s="71"/>
      <c r="GJ12" s="71"/>
      <c r="GT12" s="71"/>
      <c r="HD12" s="71"/>
      <c r="HN12" s="71"/>
      <c r="HX12" s="71"/>
      <c r="IH12" s="71"/>
    </row>
    <row r="13" spans="1:242" s="1" customFormat="1" ht="15" customHeight="1" x14ac:dyDescent="0.3">
      <c r="A13" s="614" t="str">
        <f ca="1">IF(ISBLANK('Data Summary'!A15),"",'Data Summary'!A15)</f>
        <v/>
      </c>
      <c r="B13" s="66"/>
      <c r="C13" s="50" t="str">
        <f>HLOOKUP(Introduction!$G$4,nametranslations,114,FALSE)</f>
        <v>Basic estimate used</v>
      </c>
      <c r="D13" s="31" t="s">
        <v>155</v>
      </c>
      <c r="E13" s="31" t="s">
        <v>155</v>
      </c>
      <c r="F13" s="31" t="s">
        <v>155</v>
      </c>
      <c r="G13" s="31" t="s">
        <v>155</v>
      </c>
      <c r="H13" s="31" t="s">
        <v>155</v>
      </c>
      <c r="I13" s="52"/>
      <c r="J13" s="9"/>
      <c r="K13" s="9"/>
      <c r="L13" s="66"/>
      <c r="M13" s="50" t="str">
        <f>HLOOKUP(Introduction!$G$4,nametranslations,114,FALSE)</f>
        <v>Basic estimate used</v>
      </c>
      <c r="N13" s="195" t="s">
        <v>155</v>
      </c>
      <c r="O13" s="195" t="s">
        <v>155</v>
      </c>
      <c r="P13" s="195" t="s">
        <v>155</v>
      </c>
      <c r="Q13" s="195"/>
      <c r="R13" s="195"/>
      <c r="S13" s="52"/>
      <c r="T13" s="9"/>
      <c r="U13" s="9"/>
      <c r="V13" s="66"/>
      <c r="W13" s="50" t="str">
        <f>HLOOKUP(Introduction!$G$4,nametranslations,114,FALSE)</f>
        <v>Basic estimate used</v>
      </c>
      <c r="X13" s="31" t="s">
        <v>155</v>
      </c>
      <c r="Y13" s="31"/>
      <c r="Z13" s="31"/>
      <c r="AA13" s="31"/>
      <c r="AB13" s="31"/>
      <c r="AC13" s="52"/>
      <c r="AD13" s="9"/>
      <c r="AE13" s="9"/>
      <c r="AF13" s="66"/>
      <c r="AG13" s="50" t="str">
        <f>HLOOKUP(Introduction!$G$4,nametranslations,114,FALSE)</f>
        <v>Basic estimate used</v>
      </c>
      <c r="AH13" s="195" t="s">
        <v>155</v>
      </c>
      <c r="AI13" s="195"/>
      <c r="AJ13" s="195"/>
      <c r="AK13" s="195"/>
      <c r="AL13" s="195"/>
      <c r="AM13" s="52"/>
      <c r="AN13" s="9"/>
      <c r="AO13" s="9"/>
      <c r="AP13" s="71"/>
      <c r="AZ13" s="71"/>
      <c r="BJ13" s="71"/>
      <c r="BK13" s="71"/>
      <c r="BL13" s="75"/>
      <c r="BM13" s="75"/>
      <c r="BN13" s="75"/>
      <c r="BO13" s="75"/>
      <c r="BP13" s="75"/>
      <c r="BQ13" s="75"/>
      <c r="BT13" s="71"/>
      <c r="CD13" s="71"/>
      <c r="CN13" s="71"/>
      <c r="CX13" s="71"/>
      <c r="DH13" s="71"/>
      <c r="DR13" s="71"/>
      <c r="EB13" s="71"/>
      <c r="EL13" s="71"/>
      <c r="EV13" s="71"/>
      <c r="FF13" s="71"/>
      <c r="FP13" s="71"/>
      <c r="FZ13" s="71"/>
      <c r="GJ13" s="71"/>
      <c r="GT13" s="71"/>
      <c r="HD13" s="71"/>
      <c r="HN13" s="71"/>
      <c r="HX13" s="71"/>
      <c r="IH13" s="71"/>
    </row>
    <row r="14" spans="1:242" ht="15.75" customHeight="1" x14ac:dyDescent="0.3">
      <c r="A14" s="614" t="str">
        <f ca="1">IF(ISBLANK('Data Summary'!A16),"",'Data Summary'!A16)</f>
        <v/>
      </c>
      <c r="B14" s="67"/>
      <c r="C14" s="50" t="str">
        <f>HLOOKUP(Introduction!$G$4,nametranslations,115,FALSE)</f>
        <v>Number of schools total</v>
      </c>
      <c r="D14" s="8"/>
      <c r="E14" s="8"/>
      <c r="F14" s="8"/>
      <c r="G14" s="38"/>
      <c r="H14" s="39"/>
      <c r="I14" s="40"/>
      <c r="J14" s="9"/>
      <c r="K14" s="9"/>
      <c r="L14" s="67"/>
      <c r="M14" s="50" t="str">
        <f>HLOOKUP(Introduction!$G$4,nametranslations,115,FALSE)</f>
        <v>Number of schools total</v>
      </c>
      <c r="N14" s="182" t="str">
        <f>IF(ISNUMBER(N$10),N$10,"")</f>
        <v/>
      </c>
      <c r="O14" s="182" t="str">
        <f t="shared" ref="O14:S14" si="2">IF(ISNUMBER(O$10),O$10,"")</f>
        <v/>
      </c>
      <c r="P14" s="182" t="str">
        <f t="shared" si="2"/>
        <v/>
      </c>
      <c r="Q14" s="182" t="str">
        <f t="shared" si="2"/>
        <v/>
      </c>
      <c r="R14" s="182" t="str">
        <f t="shared" si="2"/>
        <v/>
      </c>
      <c r="S14" s="191" t="str">
        <f t="shared" si="2"/>
        <v/>
      </c>
      <c r="T14" s="9"/>
      <c r="U14" s="9"/>
      <c r="V14" s="67"/>
      <c r="W14" s="50" t="str">
        <f>HLOOKUP(Introduction!$G$4,nametranslations,115,FALSE)</f>
        <v>Number of schools total</v>
      </c>
      <c r="X14" s="8">
        <v>308</v>
      </c>
      <c r="Y14" s="8" t="s">
        <v>249</v>
      </c>
      <c r="Z14" s="8" t="s">
        <v>249</v>
      </c>
      <c r="AA14" s="38" t="s">
        <v>249</v>
      </c>
      <c r="AB14" s="39" t="s">
        <v>249</v>
      </c>
      <c r="AC14" s="40" t="s">
        <v>249</v>
      </c>
      <c r="AD14" s="9"/>
      <c r="AE14" s="9"/>
      <c r="AF14" s="67"/>
      <c r="AG14" s="50" t="str">
        <f>HLOOKUP(Introduction!$G$4,nametranslations,115,FALSE)</f>
        <v>Number of schools total</v>
      </c>
      <c r="AH14" s="182" t="str">
        <f>IF(ISNUMBER(AH$10),AH$10,"")</f>
        <v/>
      </c>
      <c r="AI14" s="182" t="str">
        <f t="shared" ref="AI14:AM14" si="3">IF(ISNUMBER(AI$10),AI$10,"")</f>
        <v/>
      </c>
      <c r="AJ14" s="182" t="str">
        <f t="shared" si="3"/>
        <v/>
      </c>
      <c r="AK14" s="182" t="str">
        <f t="shared" si="3"/>
        <v/>
      </c>
      <c r="AL14" s="182" t="str">
        <f t="shared" si="3"/>
        <v/>
      </c>
      <c r="AM14" s="191" t="str">
        <f t="shared" si="3"/>
        <v/>
      </c>
      <c r="AN14" s="9"/>
      <c r="AO14" s="9"/>
      <c r="BL14" s="74"/>
      <c r="BM14" s="74"/>
      <c r="BN14" s="74"/>
      <c r="BO14" s="74"/>
      <c r="BP14" s="74"/>
      <c r="BQ14" s="74"/>
    </row>
    <row r="15" spans="1:242" ht="15.75" customHeight="1" thickBot="1" x14ac:dyDescent="0.35">
      <c r="A15" s="614" t="str">
        <f ca="1">IF(ISBLANK('Data Summary'!A17),"",'Data Summary'!A17)</f>
        <v/>
      </c>
      <c r="B15" s="68"/>
      <c r="C15" s="51" t="str">
        <f>HLOOKUP(Introduction!$G$4,nametranslations,116,FALSE)</f>
        <v>Number surveyed</v>
      </c>
      <c r="D15" s="42">
        <v>264</v>
      </c>
      <c r="E15" s="42">
        <v>76</v>
      </c>
      <c r="F15" s="42">
        <v>181</v>
      </c>
      <c r="G15" s="42">
        <v>85</v>
      </c>
      <c r="H15" s="42">
        <f>178+83</f>
        <v>261</v>
      </c>
      <c r="I15" s="26"/>
      <c r="J15" s="22"/>
      <c r="K15" s="22"/>
      <c r="L15" s="68"/>
      <c r="M15" s="51" t="str">
        <f>HLOOKUP(Introduction!$G$4,nametranslations,116,FALSE)</f>
        <v>Number surveyed</v>
      </c>
      <c r="N15" s="42" t="str">
        <f>IF(ISNUMBER(N$11),N$11,"")</f>
        <v/>
      </c>
      <c r="O15" s="42" t="str">
        <f t="shared" ref="O15:S15" si="4">IF(ISNUMBER(O$11),O$11,"")</f>
        <v/>
      </c>
      <c r="P15" s="42" t="str">
        <f t="shared" si="4"/>
        <v/>
      </c>
      <c r="Q15" s="42" t="str">
        <f t="shared" si="4"/>
        <v/>
      </c>
      <c r="R15" s="42" t="str">
        <f t="shared" si="4"/>
        <v/>
      </c>
      <c r="S15" s="43" t="str">
        <f t="shared" si="4"/>
        <v/>
      </c>
      <c r="T15" s="22"/>
      <c r="U15" s="22"/>
      <c r="V15" s="68"/>
      <c r="W15" s="51" t="str">
        <f>HLOOKUP(Introduction!$G$4,nametranslations,116,FALSE)</f>
        <v>Number surveyed</v>
      </c>
      <c r="X15" s="42">
        <v>221</v>
      </c>
      <c r="Y15" s="42" t="s">
        <v>249</v>
      </c>
      <c r="Z15" s="42" t="s">
        <v>249</v>
      </c>
      <c r="AA15" s="42" t="s">
        <v>249</v>
      </c>
      <c r="AB15" s="42" t="s">
        <v>249</v>
      </c>
      <c r="AC15" s="26" t="s">
        <v>249</v>
      </c>
      <c r="AD15" s="22"/>
      <c r="AE15" s="22"/>
      <c r="AF15" s="68"/>
      <c r="AG15" s="51" t="str">
        <f>HLOOKUP(Introduction!$G$4,nametranslations,116,FALSE)</f>
        <v>Number surveyed</v>
      </c>
      <c r="AH15" s="42" t="str">
        <f>IF(ISNUMBER(AH$11),AH$11,"")</f>
        <v/>
      </c>
      <c r="AI15" s="42" t="str">
        <f t="shared" ref="AI15:AM15" si="5">IF(ISNUMBER(AI$11),AI$11,"")</f>
        <v/>
      </c>
      <c r="AJ15" s="42" t="str">
        <f t="shared" si="5"/>
        <v/>
      </c>
      <c r="AK15" s="42" t="str">
        <f t="shared" si="5"/>
        <v/>
      </c>
      <c r="AL15" s="42" t="str">
        <f t="shared" si="5"/>
        <v/>
      </c>
      <c r="AM15" s="43" t="str">
        <f t="shared" si="5"/>
        <v/>
      </c>
      <c r="AN15" s="22"/>
      <c r="AO15" s="22"/>
      <c r="BL15" s="74"/>
      <c r="BM15" s="74"/>
      <c r="BN15" s="74"/>
      <c r="BO15" s="74"/>
      <c r="BP15" s="74"/>
      <c r="BQ15" s="74"/>
    </row>
    <row r="16" spans="1:242" x14ac:dyDescent="0.3">
      <c r="A16" s="614" t="str">
        <f ca="1">IF(ISBLANK('Data Summary'!A18),"",'Data Summary'!A18)</f>
        <v/>
      </c>
    </row>
    <row r="17" spans="1:1" x14ac:dyDescent="0.3">
      <c r="A17" s="614" t="str">
        <f ca="1">IF(ISBLANK('Data Summary'!A19),"",'Data Summary'!A19)</f>
        <v/>
      </c>
    </row>
    <row r="18" spans="1:1" x14ac:dyDescent="0.3">
      <c r="A18" s="614" t="str">
        <f ca="1">IF(ISBLANK('Data Summary'!A20),"",'Data Summary'!A20)</f>
        <v/>
      </c>
    </row>
    <row r="19" spans="1:1" x14ac:dyDescent="0.3">
      <c r="A19" s="614" t="str">
        <f ca="1">IF(ISBLANK('Data Summary'!A21),"",'Data Summary'!A21)</f>
        <v/>
      </c>
    </row>
    <row r="20" spans="1:1" x14ac:dyDescent="0.3">
      <c r="A20" s="614" t="str">
        <f ca="1">IF(ISBLANK('Data Summary'!A22),"",'Data Summary'!A22)</f>
        <v/>
      </c>
    </row>
    <row r="21" spans="1:1" x14ac:dyDescent="0.3">
      <c r="A21" s="614" t="str">
        <f ca="1">IF(ISBLANK('Data Summary'!A23),"",'Data Summary'!A23)</f>
        <v/>
      </c>
    </row>
    <row r="22" spans="1:1" x14ac:dyDescent="0.3">
      <c r="A22" s="614" t="str">
        <f ca="1">IF(ISBLANK('Data Summary'!A24),"",'Data Summary'!A24)</f>
        <v/>
      </c>
    </row>
    <row r="23" spans="1:1" x14ac:dyDescent="0.3">
      <c r="A23" s="614" t="str">
        <f ca="1">IF(ISBLANK('Data Summary'!A25),"",'Data Summary'!A25)</f>
        <v/>
      </c>
    </row>
    <row r="24" spans="1:1" x14ac:dyDescent="0.3">
      <c r="A24" s="614" t="str">
        <f ca="1">IF(ISBLANK('Data Summary'!A26),"",'Data Summary'!A26)</f>
        <v/>
      </c>
    </row>
    <row r="25" spans="1:1" x14ac:dyDescent="0.3">
      <c r="A25" s="614" t="str">
        <f ca="1">IF(ISBLANK('Data Summary'!A27),"",'Data Summary'!A27)</f>
        <v/>
      </c>
    </row>
    <row r="26" spans="1:1" x14ac:dyDescent="0.3">
      <c r="A26" s="614" t="str">
        <f ca="1">IF(ISBLANK('Data Summary'!A28),"",'Data Summary'!A28)</f>
        <v/>
      </c>
    </row>
    <row r="27" spans="1:1" x14ac:dyDescent="0.3">
      <c r="A27" s="178" t="str">
        <f ca="1">IF(ISBLANK('Data Summary'!A29),"",'Data Summary'!A29)</f>
        <v/>
      </c>
    </row>
    <row r="28" spans="1:1" x14ac:dyDescent="0.3">
      <c r="A28" s="178" t="str">
        <f ca="1">IF(ISBLANK('Data Summary'!A30),"",'Data Summary'!A30)</f>
        <v/>
      </c>
    </row>
    <row r="29" spans="1:1" x14ac:dyDescent="0.3">
      <c r="A29" s="178" t="str">
        <f ca="1">IF(ISBLANK('Data Summary'!A31),"",'Data Summary'!A31)</f>
        <v/>
      </c>
    </row>
    <row r="30" spans="1:1" x14ac:dyDescent="0.3">
      <c r="A30" s="178" t="str">
        <f ca="1">IF(ISBLANK('Data Summary'!A32),"",'Data Summary'!A32)</f>
        <v/>
      </c>
    </row>
    <row r="31" spans="1:1" x14ac:dyDescent="0.3">
      <c r="A31" s="178" t="str">
        <f ca="1">IF(ISBLANK('Data Summary'!A33),"",'Data Summary'!A33)</f>
        <v/>
      </c>
    </row>
    <row r="32" spans="1:1"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sheetData>
  <mergeCells count="6">
    <mergeCell ref="C10:I10"/>
    <mergeCell ref="BK10:BQ10"/>
    <mergeCell ref="A2:A3"/>
    <mergeCell ref="W10:AC10"/>
    <mergeCell ref="M10:S10"/>
    <mergeCell ref="AG10:AM10"/>
  </mergeCells>
  <hyperlinks>
    <hyperlink ref="A4" location="myrangeH0" display="myrangeH0" xr:uid="{B478D507-F0FF-48BC-9A9B-84A5BC17B1D2}"/>
    <hyperlink ref="A5" location="myrangeH1" display="myrangeH1" xr:uid="{82598522-DE97-4754-9EED-DCB902FBC5E1}"/>
    <hyperlink ref="A6" location="myrangeH2" display="myrangeH2" xr:uid="{3C4059D3-F7A8-4579-96EA-668F2EC95FAE}"/>
    <hyperlink ref="A7" location="myrangeH3" display="myrangeH3" xr:uid="{CEE54F97-5ACF-4AD9-86C3-01B20F5CECA0}"/>
    <hyperlink ref="A8" location="myrangeH4" display="myrangeH4" xr:uid="{6493D808-179D-4ED0-BD4E-2364A9C321AA}"/>
    <hyperlink ref="A9" location="myrangeH5" display="myrangeH5" xr:uid="{15C8CB40-946A-4695-B478-D8436EE005D7}"/>
    <hyperlink ref="A10" location="myrangeH6" display="myrangeH6" xr:uid="{CEF8A81B-2763-42A7-AFDD-F5CBCFF78A7D}"/>
    <hyperlink ref="A11" location="myrangeH7" display="myrangeH7" xr:uid="{68370652-928C-4D8E-8CC7-A60C45371CF4}"/>
    <hyperlink ref="A12" location="myrangeH8" display="myrangeH8" xr:uid="{50D56182-04A0-42E7-8AD8-448838A32E5D}"/>
    <hyperlink ref="A13" location="myrangeH9" display="myrangeH9" xr:uid="{9E0708BE-37E4-49F6-B1F0-930E91FFE8FB}"/>
    <hyperlink ref="A14" location="myrangeH10" display="myrangeH10" xr:uid="{7F47E162-5EED-4EF1-BF67-0681B6FC171E}"/>
    <hyperlink ref="A15" location="myrangeH11" display="myrangeH11" xr:uid="{A117191D-82DB-4AAB-A1A8-6F82C99105E1}"/>
    <hyperlink ref="A16" location="myrangeH12" display="myrangeH12" xr:uid="{4807E8C9-7DA3-4E58-BA4F-A5BA6B55262A}"/>
    <hyperlink ref="A17" location="myrangeH13" display="myrangeH13" xr:uid="{9CA65862-D0D9-4F5A-8E54-1F59EB7C168A}"/>
    <hyperlink ref="A18" location="myrangeH14" display="myrangeH14" xr:uid="{2C1F2D16-9A1E-4E8D-A298-5A4A548206B4}"/>
    <hyperlink ref="A19" location="myrangeH15" display="myrangeH15" xr:uid="{5145CE68-9F7A-4236-AB18-F67945B6DA91}"/>
    <hyperlink ref="A20" location="myrangeH16" display="myrangeH16" xr:uid="{7680DE09-5267-4AAD-9204-787E41F4A0C2}"/>
    <hyperlink ref="A21" location="myrangeH17" display="myrangeH17" xr:uid="{10DD10B4-5EEC-4B2D-BD04-288228640369}"/>
    <hyperlink ref="A22" location="myrangeH18" display="myrangeH18" xr:uid="{E3DBC562-8540-4957-BE38-7D39769A6B6C}"/>
    <hyperlink ref="A23" location="myrangeH19" display="myrangeH19" xr:uid="{630182D5-4C3E-4210-B857-2AB2CE531C40}"/>
    <hyperlink ref="A24" location="myrangeH20" display="myrangeH20" xr:uid="{D32E6157-B35E-4701-BBEC-CFC540396DF2}"/>
    <hyperlink ref="A25" location="myrangeH21" display="myrangeH21" xr:uid="{E558D62F-9EDC-46FB-8FF1-B851D15280C9}"/>
    <hyperlink ref="A26" location="myrangeH22" display="myrangeH22" xr:uid="{4D0419F7-DCF0-42A4-99BF-C771E9530E8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Belize</v>
      </c>
      <c r="C2" s="57"/>
      <c r="D2" s="58"/>
      <c r="E2" s="58"/>
      <c r="F2" s="58"/>
      <c r="G2" s="59"/>
    </row>
    <row r="3" spans="2:7" ht="13.2" customHeight="1" x14ac:dyDescent="0.25">
      <c r="B3" s="596" t="str">
        <f>HLOOKUP(Introduction!$G$4,nametranslations,129,FALSE)</f>
        <v>POPULATION OF SCHOOL AGE CHILDREN</v>
      </c>
      <c r="C3" s="596" t="str">
        <f ca="1">HLOOKUP([1]Introduction!$G$4,nametranslations,152,FALSE)</f>
        <v>Definition</v>
      </c>
      <c r="D3" s="596" t="str">
        <f ca="1">HLOOKUP([1]Introduction!$G$4,nametranslations,152,FALSE)</f>
        <v>Definition</v>
      </c>
      <c r="E3" s="596" t="str">
        <f ca="1">HLOOKUP([1]Introduction!$G$4,nametranslations,152,FALSE)</f>
        <v>Definition</v>
      </c>
      <c r="F3" s="596" t="str">
        <f ca="1">HLOOKUP([1]Introduction!$G$4,nametranslations,152,FALSE)</f>
        <v>Definition</v>
      </c>
      <c r="G3" s="597" t="str">
        <f ca="1">HLOOKUP([1]Introduction!$G$4,nametranslations,152,FALSE)</f>
        <v>Definition</v>
      </c>
    </row>
    <row r="4" spans="2:7" x14ac:dyDescent="0.25">
      <c r="B4" s="598" t="str">
        <f>HLOOKUP(Introduction!$G$4,nametranslations,72,FALSE)</f>
        <v>Year</v>
      </c>
      <c r="C4" s="598" t="str">
        <f>HLOOKUP(Introduction!$G$4,nametranslations,130,FALSE)</f>
        <v>Total (a)</v>
      </c>
      <c r="D4" s="598" t="str">
        <f>HLOOKUP(Introduction!$G$4,nametranslations,131,FALSE)</f>
        <v>Urban % (b)</v>
      </c>
      <c r="E4" s="598" t="str">
        <f>HLOOKUP(Introduction!$G$4,nametranslations,132,FALSE)</f>
        <v>Pre-Primary (c)</v>
      </c>
      <c r="F4" s="598" t="str">
        <f>HLOOKUP(Introduction!$G$4,nametranslations,133,FALSE)</f>
        <v>Primary (c)</v>
      </c>
      <c r="G4" s="598" t="str">
        <f>HLOOKUP(Introduction!$G$4,nametranslations,134,FALSE)</f>
        <v>Secondary (c)</v>
      </c>
    </row>
    <row r="5" spans="2:7" x14ac:dyDescent="0.25">
      <c r="B5" s="196">
        <v>2000</v>
      </c>
      <c r="C5" s="222">
        <v>85441</v>
      </c>
      <c r="D5" s="223">
        <v>45.397998809814453</v>
      </c>
      <c r="E5" s="224">
        <v>12853</v>
      </c>
      <c r="F5" s="225">
        <v>38269</v>
      </c>
      <c r="G5" s="226">
        <v>34319</v>
      </c>
    </row>
    <row r="6" spans="2:7" x14ac:dyDescent="0.25">
      <c r="B6" s="197">
        <v>2001</v>
      </c>
      <c r="C6" s="227">
        <v>86984</v>
      </c>
      <c r="D6" s="228">
        <v>45.381000518798828</v>
      </c>
      <c r="E6" s="229">
        <v>13133</v>
      </c>
      <c r="F6" s="230">
        <v>38644</v>
      </c>
      <c r="G6" s="231">
        <v>35207</v>
      </c>
    </row>
    <row r="7" spans="2:7" ht="13.2" customHeight="1" x14ac:dyDescent="0.25">
      <c r="B7" s="198">
        <v>2002</v>
      </c>
      <c r="C7" s="232">
        <v>88931</v>
      </c>
      <c r="D7" s="233">
        <v>45.364002227783203</v>
      </c>
      <c r="E7" s="234">
        <v>13720</v>
      </c>
      <c r="F7" s="235">
        <v>39112</v>
      </c>
      <c r="G7" s="236">
        <v>36099</v>
      </c>
    </row>
    <row r="8" spans="2:7" x14ac:dyDescent="0.25">
      <c r="B8" s="199">
        <v>2003</v>
      </c>
      <c r="C8" s="237">
        <v>91062</v>
      </c>
      <c r="D8" s="238">
        <v>45.347000122070313</v>
      </c>
      <c r="E8" s="239">
        <v>14289</v>
      </c>
      <c r="F8" s="240">
        <v>39716</v>
      </c>
      <c r="G8" s="241">
        <v>37057</v>
      </c>
    </row>
    <row r="9" spans="2:7" x14ac:dyDescent="0.25">
      <c r="B9" s="200">
        <v>2004</v>
      </c>
      <c r="C9" s="242">
        <v>93203</v>
      </c>
      <c r="D9" s="243">
        <v>45.330001831054688</v>
      </c>
      <c r="E9" s="244">
        <v>14632</v>
      </c>
      <c r="F9" s="245">
        <v>40626</v>
      </c>
      <c r="G9" s="246">
        <v>37945</v>
      </c>
    </row>
    <row r="10" spans="2:7" x14ac:dyDescent="0.25">
      <c r="B10" s="201">
        <v>2005</v>
      </c>
      <c r="C10" s="247">
        <v>95352</v>
      </c>
      <c r="D10" s="248">
        <v>45.312999725341797</v>
      </c>
      <c r="E10" s="249">
        <v>14807</v>
      </c>
      <c r="F10" s="250">
        <v>41769</v>
      </c>
      <c r="G10" s="251">
        <v>38776</v>
      </c>
    </row>
    <row r="11" spans="2:7" x14ac:dyDescent="0.25">
      <c r="B11" s="202">
        <v>2006</v>
      </c>
      <c r="C11" s="252">
        <v>97448</v>
      </c>
      <c r="D11" s="253">
        <v>45.296001434326172</v>
      </c>
      <c r="E11" s="254">
        <v>14950</v>
      </c>
      <c r="F11" s="255">
        <v>42962</v>
      </c>
      <c r="G11" s="256">
        <v>39536</v>
      </c>
    </row>
    <row r="12" spans="2:7" x14ac:dyDescent="0.25">
      <c r="B12" s="203">
        <v>2007</v>
      </c>
      <c r="C12" s="257">
        <v>99489</v>
      </c>
      <c r="D12" s="258">
        <v>45.278999328613281</v>
      </c>
      <c r="E12" s="259">
        <v>15053</v>
      </c>
      <c r="F12" s="260">
        <v>44066</v>
      </c>
      <c r="G12" s="261">
        <v>40370</v>
      </c>
    </row>
    <row r="13" spans="2:7" x14ac:dyDescent="0.25">
      <c r="B13" s="204">
        <v>2008</v>
      </c>
      <c r="C13" s="262">
        <v>101523</v>
      </c>
      <c r="D13" s="263">
        <v>45.262001037597656</v>
      </c>
      <c r="E13" s="264">
        <v>15162</v>
      </c>
      <c r="F13" s="265">
        <v>45093</v>
      </c>
      <c r="G13" s="266">
        <v>41268</v>
      </c>
    </row>
    <row r="14" spans="2:7" x14ac:dyDescent="0.25">
      <c r="B14" s="205">
        <v>2009</v>
      </c>
      <c r="C14" s="267">
        <v>103475</v>
      </c>
      <c r="D14" s="268">
        <v>45.244998931884766</v>
      </c>
      <c r="E14" s="269">
        <v>15297</v>
      </c>
      <c r="F14" s="270">
        <v>45946</v>
      </c>
      <c r="G14" s="271">
        <v>42232</v>
      </c>
    </row>
    <row r="15" spans="2:7" x14ac:dyDescent="0.25">
      <c r="B15" s="206">
        <v>2010</v>
      </c>
      <c r="C15" s="272">
        <v>105346</v>
      </c>
      <c r="D15" s="273">
        <v>45.228000640869141</v>
      </c>
      <c r="E15" s="274">
        <v>15384</v>
      </c>
      <c r="F15" s="275">
        <v>46615</v>
      </c>
      <c r="G15" s="276">
        <v>43347</v>
      </c>
    </row>
    <row r="16" spans="2:7" x14ac:dyDescent="0.25">
      <c r="B16" s="207">
        <v>2011</v>
      </c>
      <c r="C16" s="277">
        <v>106066</v>
      </c>
      <c r="D16" s="278">
        <v>45.228000640869141</v>
      </c>
      <c r="E16" s="279">
        <v>15275</v>
      </c>
      <c r="F16" s="280">
        <v>46636</v>
      </c>
      <c r="G16" s="281">
        <v>44155</v>
      </c>
    </row>
    <row r="17" spans="2:7" x14ac:dyDescent="0.25">
      <c r="B17" s="208">
        <v>2012</v>
      </c>
      <c r="C17" s="282">
        <v>106574</v>
      </c>
      <c r="D17" s="283">
        <v>45.245998382568359</v>
      </c>
      <c r="E17" s="284">
        <v>15144</v>
      </c>
      <c r="F17" s="285">
        <v>46523</v>
      </c>
      <c r="G17" s="286">
        <v>44907</v>
      </c>
    </row>
    <row r="18" spans="2:7" x14ac:dyDescent="0.25">
      <c r="B18" s="209">
        <v>2013</v>
      </c>
      <c r="C18" s="287">
        <v>106933</v>
      </c>
      <c r="D18" s="288">
        <v>45.282001495361328</v>
      </c>
      <c r="E18" s="289">
        <v>15032</v>
      </c>
      <c r="F18" s="290">
        <v>46310</v>
      </c>
      <c r="G18" s="291">
        <v>45591</v>
      </c>
    </row>
    <row r="19" spans="2:7" x14ac:dyDescent="0.25">
      <c r="B19" s="210">
        <v>2014</v>
      </c>
      <c r="C19" s="292">
        <v>106693</v>
      </c>
      <c r="D19" s="293">
        <v>45.334999084472656</v>
      </c>
      <c r="E19" s="294">
        <v>14463</v>
      </c>
      <c r="F19" s="295">
        <v>46068</v>
      </c>
      <c r="G19" s="296">
        <v>46162</v>
      </c>
    </row>
    <row r="20" spans="2:7" x14ac:dyDescent="0.25">
      <c r="B20" s="211">
        <v>2015</v>
      </c>
      <c r="C20" s="297">
        <v>106509</v>
      </c>
      <c r="D20" s="298">
        <v>45.405998229980469</v>
      </c>
      <c r="E20" s="299">
        <v>14105</v>
      </c>
      <c r="F20" s="300">
        <v>45837</v>
      </c>
      <c r="G20" s="301">
        <v>46567</v>
      </c>
    </row>
    <row r="21" spans="2:7" x14ac:dyDescent="0.25">
      <c r="B21" s="212">
        <v>2016</v>
      </c>
      <c r="C21" s="302">
        <v>106297</v>
      </c>
      <c r="D21" s="303">
        <v>45.494998931884766</v>
      </c>
      <c r="E21" s="304">
        <v>14429</v>
      </c>
      <c r="F21" s="305">
        <v>45082</v>
      </c>
      <c r="G21" s="306">
        <v>46786</v>
      </c>
    </row>
    <row r="22" spans="2:7" x14ac:dyDescent="0.25">
      <c r="B22" s="213">
        <v>2017</v>
      </c>
      <c r="C22" s="307">
        <v>106222</v>
      </c>
      <c r="D22" s="308">
        <v>45.601001739501953</v>
      </c>
      <c r="E22" s="309">
        <v>14781</v>
      </c>
      <c r="F22" s="310">
        <v>44549</v>
      </c>
      <c r="G22" s="311">
        <v>46892</v>
      </c>
    </row>
    <row r="23" spans="2:7" x14ac:dyDescent="0.25">
      <c r="B23" s="214">
        <v>2018</v>
      </c>
      <c r="C23" s="312">
        <v>106049</v>
      </c>
      <c r="D23" s="313">
        <v>45.7239990234375</v>
      </c>
      <c r="E23" s="314">
        <v>15102</v>
      </c>
      <c r="F23" s="315">
        <v>44179</v>
      </c>
      <c r="G23" s="316">
        <v>46768</v>
      </c>
    </row>
    <row r="24" spans="2:7" x14ac:dyDescent="0.25">
      <c r="B24" s="215">
        <v>2019</v>
      </c>
      <c r="C24" s="317">
        <v>105795</v>
      </c>
      <c r="D24" s="318">
        <v>45.866001129150391</v>
      </c>
      <c r="E24" s="319">
        <v>15300</v>
      </c>
      <c r="F24" s="320">
        <v>44023</v>
      </c>
      <c r="G24" s="321">
        <v>46472</v>
      </c>
    </row>
    <row r="25" spans="2:7" x14ac:dyDescent="0.25">
      <c r="B25" s="216">
        <v>2020</v>
      </c>
      <c r="C25" s="322">
        <v>105600</v>
      </c>
      <c r="D25" s="323">
        <v>46.024997711181641</v>
      </c>
      <c r="E25" s="324">
        <v>15412</v>
      </c>
      <c r="F25" s="325">
        <v>44052</v>
      </c>
      <c r="G25" s="326">
        <v>46136</v>
      </c>
    </row>
    <row r="26" spans="2:7" x14ac:dyDescent="0.25">
      <c r="B26" s="217">
        <v>2021</v>
      </c>
      <c r="C26" s="327">
        <v>105657</v>
      </c>
      <c r="D26" s="328">
        <v>46.201000213623047</v>
      </c>
      <c r="E26" s="329">
        <v>15584</v>
      </c>
      <c r="F26" s="330">
        <v>44199</v>
      </c>
      <c r="G26" s="331">
        <v>45874</v>
      </c>
    </row>
    <row r="27" spans="2:7" x14ac:dyDescent="0.25">
      <c r="B27" s="218">
        <v>2022</v>
      </c>
      <c r="C27" s="332">
        <v>105786</v>
      </c>
      <c r="D27" s="333">
        <v>46.395999908447266</v>
      </c>
      <c r="E27" s="334">
        <v>15778</v>
      </c>
      <c r="F27" s="335">
        <v>44927</v>
      </c>
      <c r="G27" s="336">
        <v>45081</v>
      </c>
    </row>
    <row r="28" spans="2:7" x14ac:dyDescent="0.25">
      <c r="B28" s="219">
        <v>2023</v>
      </c>
      <c r="C28" s="337">
        <v>105880</v>
      </c>
      <c r="D28" s="338">
        <v>46.608001708984375</v>
      </c>
      <c r="E28" s="339">
        <v>15362</v>
      </c>
      <c r="F28" s="340">
        <v>45739</v>
      </c>
      <c r="G28" s="341">
        <v>44779</v>
      </c>
    </row>
    <row r="29" spans="2:7" x14ac:dyDescent="0.25">
      <c r="B29" s="220">
        <v>2024</v>
      </c>
      <c r="C29" s="342">
        <v>105257</v>
      </c>
      <c r="D29" s="343">
        <v>46.838001251220703</v>
      </c>
      <c r="E29" s="344">
        <v>14542</v>
      </c>
      <c r="F29" s="345">
        <v>46389</v>
      </c>
      <c r="G29" s="346">
        <v>44326</v>
      </c>
    </row>
    <row r="30" spans="2:7" x14ac:dyDescent="0.25">
      <c r="B30" s="221">
        <v>2025</v>
      </c>
      <c r="C30" s="348">
        <v>111691</v>
      </c>
      <c r="D30" s="347">
        <v>47.084999084472656</v>
      </c>
      <c r="E30" s="349">
        <v>15560</v>
      </c>
      <c r="F30" s="350">
        <v>47144</v>
      </c>
      <c r="G30" s="351">
        <v>48987</v>
      </c>
    </row>
    <row r="31" spans="2:7" x14ac:dyDescent="0.25">
      <c r="B31" s="111">
        <v>2026</v>
      </c>
      <c r="C31" s="165"/>
      <c r="D31" s="166"/>
      <c r="E31" s="167"/>
      <c r="F31" s="168"/>
      <c r="G31" s="169"/>
    </row>
    <row r="32" spans="2:7" x14ac:dyDescent="0.25">
      <c r="B32" s="110">
        <v>2027</v>
      </c>
      <c r="C32" s="165"/>
      <c r="D32" s="166"/>
      <c r="E32" s="167"/>
      <c r="F32" s="168"/>
      <c r="G32" s="169"/>
    </row>
    <row r="33" spans="2:7" x14ac:dyDescent="0.25">
      <c r="B33" s="111">
        <v>2028</v>
      </c>
      <c r="C33" s="165"/>
      <c r="D33" s="166"/>
      <c r="E33" s="167"/>
      <c r="F33" s="168"/>
      <c r="G33" s="169"/>
    </row>
    <row r="34" spans="2:7" x14ac:dyDescent="0.25">
      <c r="B34" s="110">
        <v>2029</v>
      </c>
      <c r="C34" s="165"/>
      <c r="D34" s="166"/>
      <c r="E34" s="167"/>
      <c r="F34" s="168"/>
      <c r="G34" s="169"/>
    </row>
    <row r="35" spans="2:7" x14ac:dyDescent="0.25">
      <c r="B35" s="111">
        <v>2030</v>
      </c>
      <c r="C35" s="115"/>
      <c r="D35" s="112"/>
      <c r="E35" s="116"/>
      <c r="F35" s="113"/>
      <c r="G35" s="114"/>
    </row>
    <row r="36" spans="2:7" ht="15.6" x14ac:dyDescent="0.25">
      <c r="B36" s="648" t="str">
        <f>HLOOKUP(Introduction!$G$4,nametranslations,135,FALSE)</f>
        <v>(a) Calculated by summing pre-primary, primary and secondary school age populations</v>
      </c>
      <c r="G36" s="61"/>
    </row>
    <row r="37" spans="2:7" ht="15.6" x14ac:dyDescent="0.25">
      <c r="B37" s="648" t="str">
        <f>HLOOKUP(Introduction!$G$4,nametranslations,136,FALSE)</f>
        <v>(b) Percentage of population residing in urban areas, Source: UN Population Division (2018)</v>
      </c>
    </row>
    <row r="38" spans="2:7" ht="15.6" x14ac:dyDescent="0.25">
      <c r="B38" s="648" t="str">
        <f>HLOOKUP(Introduction!$G$4,nametranslations,137,FALSE)</f>
        <v>(c) Source: UNESCO Institute for Statistics (2025)</v>
      </c>
    </row>
    <row r="39" spans="2:7" x14ac:dyDescent="0.25">
      <c r="B39" s="649"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DCE4-83BC-4ADC-A7BC-FDF9BC7C950D}">
  <sheetPr codeName="Sheet1">
    <tabColor rgb="FFEAEAEA"/>
  </sheetPr>
  <dimension ref="B2:C15"/>
  <sheetViews>
    <sheetView showGridLines="0" zoomScaleNormal="100" workbookViewId="0"/>
  </sheetViews>
  <sheetFormatPr defaultRowHeight="15.6" x14ac:dyDescent="0.3"/>
  <cols>
    <col min="1" max="1" width="1.59765625" style="600" customWidth="1"/>
    <col min="2" max="2" width="15.59765625" style="600" customWidth="1"/>
    <col min="3" max="3" width="90.69921875" style="602" customWidth="1"/>
    <col min="4" max="16384" width="8.796875" style="600"/>
  </cols>
  <sheetData>
    <row r="2" spans="2:3" ht="48.75" customHeight="1" x14ac:dyDescent="0.3">
      <c r="B2" s="59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9" t="str">
        <f ca="1">HLOOKUP([1]Introduction!$G$4,nametranslations,72,FALSE)</f>
        <v>Year</v>
      </c>
    </row>
    <row r="3" spans="2:3" ht="6" customHeight="1" x14ac:dyDescent="0.3">
      <c r="B3" s="601"/>
    </row>
    <row r="4" spans="2:3" ht="30" customHeight="1" x14ac:dyDescent="0.3">
      <c r="B4" s="603" t="s">
        <v>206</v>
      </c>
      <c r="C4" s="604" t="str">
        <f>HLOOKUP(Introduction!$G$4,nametranslations,141,FALSE)</f>
        <v>The Excel spreadsheet has a series of tabs but for ease of reference the front page includes links to the key tabs.</v>
      </c>
    </row>
    <row r="5" spans="2:3" ht="50.25" customHeight="1" x14ac:dyDescent="0.3">
      <c r="B5" s="603" t="s">
        <v>47</v>
      </c>
      <c r="C5" s="60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3" t="s">
        <v>208</v>
      </c>
      <c r="C6" s="60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3" t="s">
        <v>210</v>
      </c>
      <c r="C7" s="60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3" t="s">
        <v>131</v>
      </c>
      <c r="C8" s="60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3" t="s">
        <v>212</v>
      </c>
      <c r="C9" s="60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3" t="s">
        <v>135</v>
      </c>
      <c r="C10" s="604" t="str">
        <f>HLOOKUP(Introduction!$G$4,nametranslations,147,FALSE)</f>
        <v>This tab provides estimates for school age population by school level from the UNESCO Institute for Statistics and the urban proportion of the total population from the UN Population Division.</v>
      </c>
    </row>
    <row r="11" spans="2:3" s="607" customFormat="1" ht="6.75" customHeight="1" x14ac:dyDescent="0.3">
      <c r="B11" s="605"/>
      <c r="C11" s="606"/>
    </row>
    <row r="12" spans="2:3" s="609" customFormat="1" ht="10.199999999999999" x14ac:dyDescent="0.2">
      <c r="B12" s="608" t="str">
        <f>HLOOKUP(Introduction!$G$4,nametranslations,148,FALSE)</f>
        <v xml:space="preserve">Country files are available for each country with data on the JMP website: https://washdata.org/data/downloads </v>
      </c>
    </row>
    <row r="13" spans="2:3" x14ac:dyDescent="0.3">
      <c r="B13" s="608" t="str">
        <f>HLOOKUP(Introduction!$G$4,nametranslations,149,FALSE)</f>
        <v>The JMP releases updated estimates every 2 years following consultations with national authorities: https://washdata.org/how-we-work/jmp-country-consultation</v>
      </c>
    </row>
    <row r="14" spans="2:3" x14ac:dyDescent="0.3">
      <c r="B14" s="610" t="str">
        <f>HLOOKUP(Introduction!$G$4,nametranslations,150,FALSE)</f>
        <v>Data flows in the country file</v>
      </c>
    </row>
    <row r="15" spans="2:3" ht="90.75" customHeight="1" x14ac:dyDescent="0.3">
      <c r="B15" s="61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026BC04-FE76-4912-B003-7C6838C961EB}"/>
    <hyperlink ref="B13" r:id="rId2" display="The JMP releases updated estimates every 2 years following consultations with national authorities: https://washdata.org/how-we-work/jmp-country-consultation" xr:uid="{845B0E05-0BA8-43CE-9078-800337089BC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2026-09-10T06:07:54Z</dcterms:modified>
</cp:coreProperties>
</file>