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6145AFCF-D73B-4586-BDF4-D01CA80094BB}"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<sst xmlns="http://schemas.openxmlformats.org/spreadsheetml/2006/main" xmlns:r="http://schemas.openxmlformats.org/officeDocument/2006/relationships" xmlns:xdr="http://schemas.openxmlformats.org/drawingml/2006/spreadsheetDrawing" count="2131" uniqueCount="265">
  <si>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</si>
  <si>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</si>
  <si>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</si>
  <si>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</si>
  <si>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</si>
  <si>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</si>
  <si>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</si>
  <si>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</si>
  <si>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</si>
  <si>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</si>
  <si>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</si>
  <si>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</si>
  <si>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</si>
  <si>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</si>
  <si>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</si>
  <si>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</si>
  <si>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</si>
  <si>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</si>
  <si>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</si>
  <si>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</si>
  <si>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</si>
  <si>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</si>
  <si>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</si>
  <si>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</si>
  <si>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</si>
  <si>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</si>
  <si>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</si>
  <si>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</si>
  <si>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</si>
  <si>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</si>
  <si>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</si>
  <si>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</si>
  <si>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</si>
  <si>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</si>
  <si>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</si>
  <si>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</si>
  <si>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</si>
  <si>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</si>
  <si>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</si>
  <si>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</si>
  <si>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</si>
  <si>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</si>
  <si>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</si>
  <si>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</si>
  <si>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</si>
  <si>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</si>
  <si>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</si>
  <si>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</si>
  <si>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</si>
  <si>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</si>
  <si>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</si>
  <si>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</si>
  <si>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</si>
  <si>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</si>
  <si>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</si>
  <si>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</si>
  <si>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</si>
  <si>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</si>
  <si>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</si>
  <si>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</si>
  <si>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</si>
  <si>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</si>
  <si>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</si>
  <si>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</si>
  <si>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</si>
  <si>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</si>
  <si>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</si>
  <si>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</si>
  <si>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</si>
  <si>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</si>
  <si>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</si>
  <si>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</si>
  <si>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</si>
  <si>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</si>
  <si>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</si>
  <si>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</si>
  <si>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</si>
  <si>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</si>
  <si>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</si>
  <si>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</si>
  <si>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</si>
  <si>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</si>
  <si>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</si>
  <si>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</si>
  <si>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</si>
  <si>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</si>
  <si>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</si>
  <si>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</si>
  <si>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</si>
  <si>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</si>
  <si>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</si>
  <si>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</si>
  <si>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</si>
  <si>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</si>
  <si>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</si>
  <si>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</si>
  <si>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</si>
  <si>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</si>
  <si>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</si>
  <si>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</si>
  <si>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</si>
  <si>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</si>
  <si>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</si>
  <si>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</si>
  <si>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</si>
  <si>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</si>
  <si>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</si>
  <si>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</si>
  <si>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</si>
  <si>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</si>
  <si>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</si>
  <si>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</si>
  <si>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</si>
  <si>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</si>
  <si>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</si>
  <si>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</si>
  <si>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</si>
  <si>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</si>
  <si>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</si>
  <si>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</si>
  <si>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</si>
  <si>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</si>
  <si>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</si>
  <si>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</si>
  <si>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</si>
  <si>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</si>
  <si>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</si>
  <si>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</si>
  <si>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</si>
  <si>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</si>
  <si>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</si>
  <si>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</si>
  <si>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</si>
  <si>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</si>
  <si>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</si>
  <si>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</si>
  <si>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</si>
  <si>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</si>
  <si>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</si>
  <si>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</si>
  <si>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</si>
  <si>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</si>
  <si>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</si>
  <si>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</si>
  <si>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</si>
  <si>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</si>
  <si>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</si>
  <si>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</si>
  <si>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</si>
  <si>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</si>
  <si>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</si>
  <si>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</si>
  <si>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</si>
  <si>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</si>
  <si>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</si>
  <si>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</si>
  <si>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</si>
  <si>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</si>
  <si>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</si>
  <si>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</si>
  <si>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</si>
  <si>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</si>
  <si>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</si>
  <si>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</si>
  <si>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</si>
  <si>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</si>
  <si>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</si>
  <si>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</si>
  <si>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</si>
  <si>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</si>
  <si>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</si>
  <si>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</si>
  <si>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</si>
  <si>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</si>
  <si>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</si>
  <si>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</si>
  <si>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</si>
  <si>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</si>
  <si>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Azerbaijan</t>
  </si>
  <si>
    <t>Basic handwashing facilities</t>
  </si>
  <si>
    <t>Single-sex basic sanitation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</si>
  <si>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</si>
  <si>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</si>
  <si>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</si>
  <si>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</si>
  <si>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</si>
  <si>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</si>
  <si>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</si>
  <si>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</si>
  <si>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</si>
  <si>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</si>
  <si>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</si>
  <si>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</si>
  <si>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</si>
  <si>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</si>
  <si>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</si>
  <si>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</si>
  <si>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</si>
  <si>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</si>
  <si>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</si>
  <si>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</si>
  <si>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</si>
  <si>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</si>
  <si>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</si>
  <si>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</si>
  <si>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</si>
  <si>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</si>
  <si>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</si>
  <si>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</si>
  <si>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</si>
  <si>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</si>
  <si>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</si>
  <si>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</si>
  <si>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</si>
  <si>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AZE_2016_UIS</t>
  </si>
  <si>
    <t>AZE_2017_UIS</t>
  </si>
  <si>
    <t>AZE_2018_UIS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</si>
  <si>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</si>
  <si>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</si>
  <si>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</si>
  <si>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</si>
  <si>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</si>
  <si>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</si>
  <si>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</si>
  <si>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</si>
  <si>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</si>
  <si>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</si>
  <si>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</si>
  <si>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</si>
  <si>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</si>
  <si>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</si>
  <si>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</si>
  <si>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</si>
  <si>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</si>
  <si>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</si>
  <si>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</si>
  <si>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AZE_2019_UIS</t>
  </si>
  <si>
    <t>AZE_2020_UIS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</si>
  <si>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</si>
  <si>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</si>
  <si>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</si>
  <si>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</si>
  <si>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</si>
  <si>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</si>
  <si>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AZE_2021_UIS</t>
  </si>
  <si>
    <t>AZE_2022_UIS</t>
  </si>
  <si>
    <t>AZE_2021_PWH</t>
  </si>
  <si>
    <t>Protocol on Water and Health</t>
  </si>
  <si>
    <t>Basic drinking water service</t>
  </si>
  <si>
    <t>Basic sanitation service</t>
  </si>
  <si>
    <t>Basic hygiene service</t>
  </si>
  <si>
    <t xml:space="preserve"> Estimates for the proportion of schools with any facility and facility with water are based on the estimate for basic.</t>
  </si>
  <si>
    <t>Estimates for the proportion with improved facilities and any facility are based on the estimate for basic.</t>
  </si>
  <si>
    <t>AZE_2020_PWH</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</si>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</sst>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2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vertical="center"/>
    </xf>
    <xf numFmtId="164" fontId="121" fillId="73" borderId="116" xfId="0" applyNumberFormat="true" applyFont="true" applyFill="true" applyBorder="true" applyAlignment="true" applyProtection="true">
      <alignment horizontal="center" vertical="center"/>
    </xf>
    <xf numFmtId="0"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0" fontId="124" fillId="76" borderId="119" xfId="0" applyNumberFormat="true" applyFont="true" applyFill="true" applyBorder="true" applyAlignment="true" applyProtection="true">
      <alignment horizontal="center" vertic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vertical="center"/>
    </xf>
    <xf numFmtId="0" fontId="127" fillId="79" borderId="122" xfId="0" applyNumberFormat="true" applyFont="true" applyFill="true" applyBorder="true" applyAlignment="true" applyProtection="true">
      <alignment horizontal="center" vertical="center"/>
    </xf>
    <xf numFmtId="164" fontId="128" fillId="80" borderId="123" xfId="0" applyNumberFormat="true" applyFont="true" applyFill="true" applyBorder="true" applyAlignment="true" applyProtection="true">
      <alignment horizontal="center" vertical="center"/>
    </xf>
    <xf numFmtId="0"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164" fontId="133" fillId="85" borderId="128" xfId="0" applyNumberFormat="true" applyFont="true" applyFill="true" applyBorder="true" applyAlignment="true" applyProtection="true">
      <alignment horizontal="center" vertical="center"/>
    </xf>
    <xf numFmtId="0"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164" fontId="138" fillId="90" borderId="133" xfId="0" applyNumberFormat="true" applyFont="true" applyFill="true" applyBorder="true" applyAlignment="true" applyProtection="true">
      <alignment horizontal="center" vertical="center"/>
    </xf>
    <xf numFmtId="0"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164" fontId="143" fillId="95" borderId="138" xfId="0" applyNumberFormat="true" applyFont="true" applyFill="true" applyBorder="true" applyAlignment="true" applyProtection="true">
      <alignment horizontal="center" vertical="center"/>
    </xf>
    <xf numFmtId="0"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164" fontId="148" fillId="100" borderId="143" xfId="0" applyNumberFormat="true" applyFont="true" applyFill="true" applyBorder="true" applyAlignment="true" applyProtection="true">
      <alignment horizontal="center" vertical="center"/>
    </xf>
    <xf numFmtId="0"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164" fontId="153" fillId="105" borderId="148" xfId="0" applyNumberFormat="true" applyFont="true" applyFill="true" applyBorder="true" applyAlignment="true" applyProtection="true">
      <alignment horizontal="center" vertical="center"/>
    </xf>
    <xf numFmtId="0"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164" fontId="158" fillId="110" borderId="153" xfId="0" applyNumberFormat="true" applyFont="true" applyFill="true" applyBorder="true" applyAlignment="true" applyProtection="true">
      <alignment horizontal="center" vertical="center"/>
    </xf>
    <xf numFmtId="0"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164" fontId="163" fillId="115" borderId="158" xfId="0" applyNumberFormat="true" applyFont="true" applyFill="true" applyBorder="true" applyAlignment="true" applyProtection="true">
      <alignment horizontal="center" vertical="center"/>
    </xf>
    <xf numFmtId="0"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164" fontId="168" fillId="120" borderId="163" xfId="0" applyNumberFormat="true" applyFont="true" applyFill="true" applyBorder="true" applyAlignment="true" applyProtection="true">
      <alignment horizontal="center" vertical="center"/>
    </xf>
    <xf numFmtId="0"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164" fontId="173" fillId="125" borderId="168" xfId="0" applyNumberFormat="true" applyFont="true" applyFill="true" applyBorder="true" applyAlignment="true" applyProtection="true">
      <alignment horizontal="center" vertical="center"/>
    </xf>
    <xf numFmtId="0"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164" fontId="178" fillId="130" borderId="173" xfId="0" applyNumberFormat="true" applyFont="true" applyFill="true" applyBorder="true" applyAlignment="true" applyProtection="true">
      <alignment horizontal="center" vertical="center"/>
    </xf>
    <xf numFmtId="0"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164" fontId="183" fillId="135" borderId="178" xfId="0" applyNumberFormat="true" applyFont="true" applyFill="true" applyBorder="true" applyAlignment="true" applyProtection="true">
      <alignment horizontal="center" vertical="center"/>
    </xf>
    <xf numFmtId="0"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164" fontId="188" fillId="140" borderId="183" xfId="0" applyNumberFormat="true" applyFont="true" applyFill="true" applyBorder="true" applyAlignment="true" applyProtection="true">
      <alignment horizontal="center" vertical="center"/>
    </xf>
    <xf numFmtId="0"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164"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164" fontId="198" fillId="150" borderId="193" xfId="0" applyNumberFormat="true" applyFont="true" applyFill="true" applyBorder="true" applyAlignment="true" applyProtection="true">
      <alignment horizontal="center" vertical="center"/>
    </xf>
    <xf numFmtId="0"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164"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164" fontId="208" fillId="160" borderId="203" xfId="0" applyNumberFormat="true" applyFont="true" applyFill="true" applyBorder="true" applyAlignment="true" applyProtection="true">
      <alignment horizontal="center" vertical="center"/>
    </xf>
    <xf numFmtId="0"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0" fontId="212" fillId="164" borderId="207" xfId="0" applyNumberFormat="true" applyFont="true" applyFill="true" applyBorder="true" applyAlignment="true" applyProtection="true">
      <alignment horizontal="center" vertical="center"/>
    </xf>
    <xf numFmtId="164" fontId="213" fillId="165" borderId="208" xfId="0" applyNumberFormat="true" applyFont="true" applyFill="true" applyBorder="true" applyAlignment="true" applyProtection="true">
      <alignment horizontal="center" vertical="center"/>
    </xf>
    <xf numFmtId="0"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164" fontId="218" fillId="170" borderId="213" xfId="0" applyNumberFormat="true" applyFont="true" applyFill="true" applyBorder="true" applyAlignment="true" applyProtection="true">
      <alignment horizontal="center" vertical="center"/>
    </xf>
    <xf numFmtId="0"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0" fontId="222" fillId="174" borderId="217" xfId="0" applyNumberFormat="true" applyFont="true" applyFill="true" applyBorder="true" applyAlignment="true" applyProtection="true">
      <alignment horizontal="center" vertical="center"/>
    </xf>
    <xf numFmtId="164" fontId="223" fillId="175" borderId="218" xfId="0" applyNumberFormat="true" applyFont="true" applyFill="true" applyBorder="true" applyAlignment="true" applyProtection="true">
      <alignment horizontal="center" vertical="center"/>
    </xf>
    <xf numFmtId="0"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164" fontId="228" fillId="180" borderId="223" xfId="0" applyNumberFormat="true" applyFont="true" applyFill="true" applyBorder="true" applyAlignment="true" applyProtection="true">
      <alignment horizontal="center" vertical="center"/>
    </xf>
    <xf numFmtId="0"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164"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1BC6-4D5F-8125-0A054C7FD854}"/>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C6-4D5F-8125-0A054C7FD854}"/>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C6-4D5F-8125-0A054C7FD854}"/>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C6-4D5F-8125-0A054C7FD854}"/>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C6-4D5F-8125-0A054C7FD854}"/>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C6-4D5F-8125-0A054C7FD854}"/>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C6-4D5F-8125-0A054C7FD854}"/>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1BC6-4D5F-8125-0A054C7FD854}"/>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1BC6-4D5F-8125-0A054C7FD854}"/>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1BC6-4D5F-8125-0A054C7FD854}"/>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15-472F-907D-8770F793E5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15-472F-907D-8770F793E58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AA-4046-A09C-C42526F300D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AA-4046-A09C-C42526F300D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18-4065-8636-3AE5EA978D5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5D-4858-AE83-9379C09722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28-4D74-A404-87531ECB990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1D-4B2A-9520-E59FE67019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9B-438D-B35C-8CF65C73B89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9B-438D-B35C-8CF65C73B89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15-472F-907D-8770F793E5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AA-4046-A09C-C42526F300D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AA-4046-A09C-C42526F300D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18-4065-8636-3AE5EA978D5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5D-4858-AE83-9379C09722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28-4D74-A404-87531ECB990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1D-4B2A-9520-E59FE67019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15-472F-907D-8770F793E5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15-472F-907D-8770F793E58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AA-4046-A09C-C42526F300D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AA-4046-A09C-C42526F300D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18-4065-8636-3AE5EA978D5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5D-4858-AE83-9379C09722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28-4D74-A404-87531ECB990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1D-4B2A-9520-E59FE67019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71776"/>
        <c:axId val="74573312"/>
      </c:scatterChart>
      <c:valAx>
        <c:axId val="74571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3312"/>
        <c:crosses val="autoZero"/>
        <c:crossBetween val="midCat"/>
        <c:majorUnit val="5"/>
      </c:valAx>
      <c:valAx>
        <c:axId val="74573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17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92-449D-B04C-8ED6521E5B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92-449D-B04C-8ED6521E5B3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B3-4A25-867E-15D5A1DEE598}"/>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B3-4A25-867E-15D5A1DEE59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01-4337-B87E-2B7F8C67242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CB-44A3-ADAA-4AD5DDAD75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22-492B-A23F-9D77E85C2FD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A7-460D-BBDC-2D9BCF2D0C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92-449D-B04C-8ED6521E5B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B3-4A25-867E-15D5A1DEE598}"/>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B3-4A25-867E-15D5A1DEE59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01-4337-B87E-2B7F8C67242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CB-44A3-ADAA-4AD5DDAD75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22-492B-A23F-9D77E85C2FD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A7-460D-BBDC-2D9BCF2D0C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92-449D-B04C-8ED6521E5B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92-449D-B04C-8ED6521E5B3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B3-4A25-867E-15D5A1DEE598}"/>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B3-4A25-867E-15D5A1DEE59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01-4337-B87E-2B7F8C67242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CB-44A3-ADAA-4AD5DDAD75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22-492B-A23F-9D77E85C2FD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A7-460D-BBDC-2D9BCF2D0C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48672"/>
        <c:axId val="75150464"/>
      </c:scatterChart>
      <c:valAx>
        <c:axId val="75148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464"/>
        <c:crosses val="autoZero"/>
        <c:crossBetween val="midCat"/>
        <c:majorUnit val="5"/>
      </c:valAx>
      <c:valAx>
        <c:axId val="751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86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0F-4DB4-B177-A2CB8007BD3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0F-4DB4-B177-A2CB8007BD3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16-494F-B2EF-03339C930BFB}"/>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16-494F-B2EF-03339C930BF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C8-476E-8180-689E2296083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EC-447D-9AAE-040ACDDC187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02-48B2-9434-FC9F268F14A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37-48AA-A27A-75314B5014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0F-4DB4-B177-A2CB8007BD3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16-494F-B2EF-03339C930BFB}"/>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16-494F-B2EF-03339C930BF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C8-476E-8180-689E2296083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EC-447D-9AAE-040ACDDC187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02-48B2-9434-FC9F268F14A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37-48AA-A27A-75314B5014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0F-4DB4-B177-A2CB8007BD3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0F-4DB4-B177-A2CB8007BD3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16-494F-B2EF-03339C930BFB}"/>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16-494F-B2EF-03339C930BF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C8-476E-8180-689E2296083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EC-447D-9AAE-040ACDDC187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02-48B2-9434-FC9F268F14A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37-48AA-A27A-75314B5014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59520"/>
        <c:axId val="84461056"/>
      </c:scatterChart>
      <c:valAx>
        <c:axId val="84459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056"/>
        <c:crosses val="autoZero"/>
        <c:crossBetween val="midCat"/>
        <c:majorUnit val="5"/>
      </c:valAx>
      <c:valAx>
        <c:axId val="84461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69-4BAF-8B86-7B1F082658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69-4BAF-8B86-7B1F082658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B5-4C1E-9F71-CF9FDCC1648B}"/>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B5-4C1E-9F71-CF9FDCC1648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C4-43C2-BD69-F5A0990298F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95-4964-8098-41125DC5B5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04-4E59-9A8B-55FECB778A0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A9-4ED3-B766-9178D63A55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69-4BAF-8B86-7B1F082658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B5-4C1E-9F71-CF9FDCC1648B}"/>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B5-4C1E-9F71-CF9FDCC1648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C4-43C2-BD69-F5A0990298F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95-4964-8098-41125DC5B5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04-4E59-9A8B-55FECB778A0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A9-4ED3-B766-9178D63A55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69-4BAF-8B86-7B1F082658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69-4BAF-8B86-7B1F082658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B5-4C1E-9F71-CF9FDCC1648B}"/>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B5-4C1E-9F71-CF9FDCC1648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C4-43C2-BD69-F5A0990298F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95-4964-8098-41125DC5B5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04-4E59-9A8B-55FECB778A0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A9-4ED3-B766-9178D63A55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25120"/>
        <c:axId val="84735104"/>
      </c:scatterChart>
      <c:valAx>
        <c:axId val="8472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5104"/>
        <c:crosses val="autoZero"/>
        <c:crossBetween val="midCat"/>
        <c:majorUnit val="5"/>
      </c:valAx>
      <c:valAx>
        <c:axId val="847351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1E-436D-A695-99DE50802B7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1E-436D-A695-99DE50802B7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B6-4F88-AAE6-189A324E2E96}"/>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B6-4F88-AAE6-189A324E2E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C7-44E1-932E-BC680BCBA33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0C-49E3-BD49-01F4340AFE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32-4C68-8B01-B777BFC9737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C3-4D2C-A401-FB1F9B9A70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1E-436D-A695-99DE50802B7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B6-4F88-AAE6-189A324E2E96}"/>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B6-4F88-AAE6-189A324E2E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C7-44E1-932E-BC680BCBA33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0C-49E3-BD49-01F4340AFE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32-4C68-8B01-B777BFC9737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C3-4D2C-A401-FB1F9B9A70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1E-436D-A695-99DE50802B7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1E-436D-A695-99DE50802B7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B6-4F88-AAE6-189A324E2E96}"/>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B6-4F88-AAE6-189A324E2E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C7-44E1-932E-BC680BCBA33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0C-49E3-BD49-01F4340AFE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32-4C68-8B01-B777BFC9737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C3-4D2C-A401-FB1F9B9A70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31616"/>
        <c:axId val="84837504"/>
      </c:scatterChart>
      <c:valAx>
        <c:axId val="84831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504"/>
        <c:crosses val="autoZero"/>
        <c:crossBetween val="midCat"/>
        <c:majorUnit val="5"/>
      </c:valAx>
      <c:valAx>
        <c:axId val="84837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1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BE-4220-8D55-9DA13F5BC9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BE-4220-8D55-9DA13F5BC92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63-4BA7-ACE9-6F63457BA64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A6-4AE7-AC4E-7E6E8B28863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F5-46C9-9A3E-FDBD4D2B66A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8A-44E3-926C-C8363A2E251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AB-4BBE-AB45-25D132E7A5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BE-4220-8D55-9DA13F5BC9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63-4BA7-ACE9-6F63457BA64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63-4BA7-ACE9-6F63457BA64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A6-4AE7-AC4E-7E6E8B28863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F5-46C9-9A3E-FDBD4D2B66A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8A-44E3-926C-C8363A2E251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AB-4BBE-AB45-25D132E7A5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BE-4220-8D55-9DA13F5BC9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BE-4220-8D55-9DA13F5BC92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63-4BA7-ACE9-6F63457BA64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63-4BA7-ACE9-6F63457BA64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A6-4AE7-AC4E-7E6E8B28863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F5-46C9-9A3E-FDBD4D2B66A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8A-44E3-926C-C8363A2E251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AB-4BBE-AB45-25D132E7A5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24480"/>
        <c:axId val="85526016"/>
      </c:scatterChart>
      <c:valAx>
        <c:axId val="85524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6016"/>
        <c:crosses val="autoZero"/>
        <c:crossBetween val="midCat"/>
        <c:majorUnit val="5"/>
      </c:valAx>
      <c:valAx>
        <c:axId val="855260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4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43-4BD9-AC02-BA788ED262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43-4BD9-AC02-BA788ED262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5D-46B6-9870-293E99EC1BA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5D-46B6-9870-293E99EC1BA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8B-4147-AC54-27EB6175E92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EA-4684-8CBD-5A55A9438F8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9B-47D4-968A-5C202DCD615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82-4E45-ABD0-3A1C991470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43-4BD9-AC02-BA788ED262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43-4BD9-AC02-BA788ED262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5D-46B6-9870-293E99EC1BA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5D-46B6-9870-293E99EC1BA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8B-4147-AC54-27EB6175E92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EA-4684-8CBD-5A55A9438F8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9B-47D4-968A-5C202DCD615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82-4E45-ABD0-3A1C991470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43-4BD9-AC02-BA788ED262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43-4BD9-AC02-BA788ED262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5D-46B6-9870-293E99EC1BA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5D-46B6-9870-293E99EC1BA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8B-4147-AC54-27EB6175E92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EA-4684-8CBD-5A55A9438F8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9B-47D4-968A-5C202DCD615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82-4E45-ABD0-3A1C991470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50048"/>
        <c:axId val="85676416"/>
      </c:scatterChart>
      <c:valAx>
        <c:axId val="85650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6416"/>
        <c:crosses val="autoZero"/>
        <c:crossBetween val="midCat"/>
        <c:majorUnit val="5"/>
      </c:valAx>
      <c:valAx>
        <c:axId val="85676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500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DE-4D5A-B17B-867660CA08C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33-428E-935A-9ED4D0469CC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33-428E-935A-9ED4D0469CC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AE-49E1-BC8C-C2EFF6730CF5}"/>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4D-4CFF-A3F6-70EA328CB18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08-4CCF-8C25-ED5291B55DF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EC-4B37-A967-2A4580011B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DE-4D5A-B17B-867660CA08C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DE-4D5A-B17B-867660CA08C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33-428E-935A-9ED4D0469CC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33-428E-935A-9ED4D0469CC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AE-49E1-BC8C-C2EFF6730CF5}"/>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4D-4CFF-A3F6-70EA328CB18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08-4CCF-8C25-ED5291B55DF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EC-4B37-A967-2A4580011B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DE-4D5A-B17B-867660CA08C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33-428E-935A-9ED4D0469CC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33-428E-935A-9ED4D0469CC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AE-49E1-BC8C-C2EFF6730CF5}"/>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4D-4CFF-A3F6-70EA328CB18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08-4CCF-8C25-ED5291B55DF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EC-4B37-A967-2A4580011B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4448"/>
        <c:axId val="85865984"/>
      </c:scatterChart>
      <c:valAx>
        <c:axId val="85864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5984"/>
        <c:crosses val="autoZero"/>
        <c:crossBetween val="midCat"/>
        <c:majorUnit val="5"/>
      </c:valAx>
      <c:valAx>
        <c:axId val="85865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44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DD-4680-AE57-70C997F63C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44-4ACE-B16F-7C2E2124EC4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44-4ACE-B16F-7C2E2124EC4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75-43E6-8FFE-3FF0BC6FEA25}"/>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52-4BEE-8CC6-574AF57520D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4F-4BE2-9B63-88465155745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3E9-48C7-A83E-CFD77E1BE2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DD-4680-AE57-70C997F63C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DD-4680-AE57-70C997F63C6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44-4ACE-B16F-7C2E2124EC4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44-4ACE-B16F-7C2E2124EC4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75-43E6-8FFE-3FF0BC6FEA25}"/>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52-4BEE-8CC6-574AF57520D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4F-4BE2-9B63-88465155745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E9-48C7-A83E-CFD77E1BE2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DD-4680-AE57-70C997F63C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44-4ACE-B16F-7C2E2124EC4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44-4ACE-B16F-7C2E2124EC4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75-43E6-8FFE-3FF0BC6FEA25}"/>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52-4BEE-8CC6-574AF57520D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4F-4BE2-9B63-88465155745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E9-48C7-A83E-CFD77E1BE2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9616"/>
        <c:axId val="86481152"/>
      </c:scatterChart>
      <c:valAx>
        <c:axId val="86479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152"/>
        <c:crosses val="autoZero"/>
        <c:crossBetween val="midCat"/>
        <c:majorUnit val="5"/>
      </c:valAx>
      <c:valAx>
        <c:axId val="86481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96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93-4159-A4FC-3E35867BD0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C9-4454-A6C2-C84D9C93570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C9-4454-A6C2-C84D9C93570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9D-41B5-B0DE-7AC97C99E59E}"/>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A0-48C5-9D77-5AED72C0D93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6C-4985-81C8-0ADC71EE847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9E-451D-A5CF-71F7F15E03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93-4159-A4FC-3E35867BD0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93-4159-A4FC-3E35867BD08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C9-4454-A6C2-C84D9C93570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C9-4454-A6C2-C84D9C93570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9D-41B5-B0DE-7AC97C99E59E}"/>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A0-48C5-9D77-5AED72C0D93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6C-4985-81C8-0ADC71EE847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9E-451D-A5CF-71F7F15E03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93-4159-A4FC-3E35867BD0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C9-4454-A6C2-C84D9C93570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C9-4454-A6C2-C84D9C93570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9D-41B5-B0DE-7AC97C99E59E}"/>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A0-48C5-9D77-5AED72C0D93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6C-4985-81C8-0ADC71EE847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9E-451D-A5CF-71F7F15E03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B58B-4E5B-B524-929D29D52393}"/>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B58B-4E5B-B524-929D29D52393}"/>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B58B-4E5B-B524-929D29D52393}"/>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B58B-4E5B-B524-929D29D52393}"/>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B58B-4E5B-B524-929D29D52393}"/>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0E-40DE-BA5E-FC60C62E17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25-4A1B-B4F4-16DEA3B3EA3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25-4A1B-B4F4-16DEA3B3EA3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BD-440F-9E01-774A6605660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83-4F9B-8952-07E58EBA8B8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29-4D29-9464-DF49630AC1D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FC-4F9E-81CA-CC6AFD1ACA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0E-40DE-BA5E-FC60C62E17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0E-40DE-BA5E-FC60C62E17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25-4A1B-B4F4-16DEA3B3EA3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25-4A1B-B4F4-16DEA3B3EA3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BD-440F-9E01-774A6605660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83-4F9B-8952-07E58EBA8B8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29-4D29-9464-DF49630AC1D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FC-4F9E-81CA-CC6AFD1ACA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0E-40DE-BA5E-FC60C62E17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25-4A1B-B4F4-16DEA3B3EA3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25-4A1B-B4F4-16DEA3B3EA3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BD-440F-9E01-774A6605660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83-4F9B-8952-07E58EBA8B8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29-4D29-9464-DF49630AC1D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FC-4F9E-81CA-CC6AFD1ACA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47968"/>
        <c:axId val="89349504"/>
      </c:scatterChart>
      <c:valAx>
        <c:axId val="89347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9504"/>
        <c:crosses val="autoZero"/>
        <c:crossBetween val="midCat"/>
        <c:majorUnit val="5"/>
      </c:valAx>
      <c:valAx>
        <c:axId val="8934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7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F3-403E-BD91-A534D8C558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B4-4CC3-8417-661CA812ADE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B4-4CC3-8417-661CA812AD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4F-4C72-B650-CA40525F0FD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B3-4D88-944F-6F20B6F8CE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F8-4B66-83AA-84ED1678F7A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127-4C4B-B2F7-441F86F2D1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F3-403E-BD91-A534D8C558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F3-403E-BD91-A534D8C558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B4-4CC3-8417-661CA812ADE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B4-4CC3-8417-661CA812AD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4F-4C72-B650-CA40525F0FD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B3-4D88-944F-6F20B6F8CE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F8-4B66-83AA-84ED1678F7A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27-4C4B-B2F7-441F86F2D1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F3-403E-BD91-A534D8C558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B4-4CC3-8417-661CA812ADE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B4-4CC3-8417-661CA812AD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4F-4C72-B650-CA40525F0FD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B3-4D88-944F-6F20B6F8CE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F8-4B66-83AA-84ED1678F7A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27-4C4B-B2F7-441F86F2D1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71328"/>
        <c:axId val="89973120"/>
      </c:scatterChart>
      <c:valAx>
        <c:axId val="89971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3120"/>
        <c:crosses val="autoZero"/>
        <c:crossBetween val="midCat"/>
        <c:majorUnit val="5"/>
      </c:valAx>
      <c:valAx>
        <c:axId val="89973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13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99.020833330000002</c:v>
                </c:pt>
                <c:pt idx="1">
                  <c:v>1E-10</c:v>
                </c:pt>
                <c:pt idx="2">
                  <c:v>1E-10</c:v>
                </c:pt>
                <c:pt idx="3">
                  <c:v>1E-10</c:v>
                </c:pt>
                <c:pt idx="4">
                  <c:v>100</c:v>
                </c:pt>
                <c:pt idx="5">
                  <c:v>100</c:v>
                </c:pt>
              </c:numCache>
            </c:numRef>
          </c:val>
          <c:extLst>
            <c:ext xmlns:c16="http://schemas.microsoft.com/office/drawing/2014/chart" uri="{C3380CC4-5D6E-409C-BE32-E72D297353CC}">
              <c16:uniqueId val="{00000000-4F21-44DD-ABF6-5E79A223E7D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0.97916666669999997</c:v>
                </c:pt>
                <c:pt idx="1">
                  <c:v>1E-10</c:v>
                </c:pt>
                <c:pt idx="2">
                  <c:v>1E-10</c:v>
                </c:pt>
                <c:pt idx="3">
                  <c:v>1E-10</c:v>
                </c:pt>
                <c:pt idx="4">
                  <c:v>0</c:v>
                </c:pt>
                <c:pt idx="5">
                  <c:v>0</c:v>
                </c:pt>
              </c:numCache>
            </c:numRef>
          </c:val>
          <c:extLst>
            <c:ext xmlns:c16="http://schemas.microsoft.com/office/drawing/2014/chart" uri="{C3380CC4-5D6E-409C-BE32-E72D297353CC}">
              <c16:uniqueId val="{00000001-4F21-44DD-ABF6-5E79A223E7D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4F21-44DD-ABF6-5E79A223E7D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4F21-44DD-ABF6-5E79A223E7D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BF-473C-A674-3FCA06DAE0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BF-473C-A674-3FCA06DAE02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069-4EB2-880D-78B4FA1B0A88}"/>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69-4EB2-880D-78B4FA1B0A8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C6-41C7-A2E5-790E2917113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5A-4A8E-A06E-5B4BFC7A256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422-4F5E-960E-DF04F94B165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BF-424B-B1B4-F373B8A30F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5A-4A8E-A06E-5B4BFC7A256C}"/>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22-4F5E-960E-DF04F94B165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BF-424B-B1B4-F373B8A30F6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BF-473C-A674-3FCA06DAE0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BF-473C-A674-3FCA06DAE02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69-4EB2-880D-78B4FA1B0A88}"/>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69-4EB2-880D-78B4FA1B0A8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C6-41C7-A2E5-790E2917113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5A-4A8E-A06E-5B4BFC7A256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22-4F5E-960E-DF04F94B165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BF-424B-B1B4-F373B8A30F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E4-4739-94A4-C9480B8A07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E4-4739-94A4-C9480B8A07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BA-40B0-8482-83F18874F6E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BA-40B0-8482-83F18874F6E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CB-434F-9145-06129994744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E1-4B26-9B29-26F5FB43F62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35-4D2B-8D29-945D63AECDE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3A-449C-9E5C-A390C6A378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E4-4739-94A4-C9480B8A07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E4-4739-94A4-C9480B8A07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BA-40B0-8482-83F18874F6E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BA-40B0-8482-83F18874F6E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CB-434F-9145-06129994744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E1-4B26-9B29-26F5FB43F62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35-4D2B-8D29-945D63AECDE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3A-449C-9E5C-A390C6A378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E4-4739-94A4-C9480B8A07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E4-4739-94A4-C9480B8A07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BA-40B0-8482-83F18874F6E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BA-40B0-8482-83F18874F6E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CB-434F-9145-06129994744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E1-4B26-9B29-26F5FB43F62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35-4D2B-8D29-945D63AECDE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3A-449C-9E5C-A390C6A378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30782336"/>
        <c:axId val="130784640"/>
      </c:scatterChart>
      <c:valAx>
        <c:axId val="13078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5"/>
      </c:valAx>
      <c:valAx>
        <c:axId val="1307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7C-4E81-9023-C41D8F900F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7C-4E81-9023-C41D8F900F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DC-48DC-943A-28F2CDFC434A}"/>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DC-48DC-943A-28F2CDFC434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2F4-4441-91A2-0006B95C6D4A}"/>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45-4E99-813E-5DCDFC8DB6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3F-4D89-A097-854A9104FF9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CB-4C2C-8C8F-CEDC66D05B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7C-4E81-9023-C41D8F900F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7C-4E81-9023-C41D8F900F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DC-48DC-943A-28F2CDFC434A}"/>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DC-48DC-943A-28F2CDFC434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F4-4441-91A2-0006B95C6D4A}"/>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45-4E99-813E-5DCDFC8DB6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3F-4D89-A097-854A9104FF9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CB-4C2C-8C8F-CEDC66D05B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F7C-4E81-9023-C41D8F900F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7C-4E81-9023-C41D8F900F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DDC-48DC-943A-28F2CDFC434A}"/>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DC-48DC-943A-28F2CDFC434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2F4-4441-91A2-0006B95C6D4A}"/>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45-4E99-813E-5DCDFC8DB6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3F-4D89-A097-854A9104FF9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CB-4C2C-8C8F-CEDC66D05B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17-410B-A435-A7C87C48CF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17-410B-A435-A7C87C48CF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95-493F-BE8B-645368C53F9C}"/>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95-493F-BE8B-645368C53F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EE-4C19-A8C6-29BBD123F46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B01-4C02-B49E-014F9C545B5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245-4A19-A46D-8C16A53A547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EC-4A15-B178-92FB4DE57D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99.9</c:v>
                </c:pt>
                <c:pt idx="18">
                  <c:v>99.8</c:v>
                </c:pt>
                <c:pt idx="19">
                  <c:v>99.6</c:v>
                </c:pt>
                <c:pt idx="20">
                  <c:v>99.5</c:v>
                </c:pt>
                <c:pt idx="21">
                  <c:v>99.3</c:v>
                </c:pt>
                <c:pt idx="22">
                  <c:v>99.2</c:v>
                </c:pt>
                <c:pt idx="23">
                  <c:v>99</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17-410B-A435-A7C87C48CF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17-410B-A435-A7C87C48CF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95-493F-BE8B-645368C53F9C}"/>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95-493F-BE8B-645368C53F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EE-4C19-A8C6-29BBD123F46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01-4C02-B49E-014F9C545B5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45-4A19-A46D-8C16A53A547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EC-4A15-B178-92FB4DE57D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98</c:v>
                </c:pt>
                <c:pt idx="6">
                  <c:v>100</c:v>
                </c:pt>
                <c:pt idx="7">
                  <c:v>98</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38-4B63-A245-A8CBC59B23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38-4B63-A245-A8CBC59B238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2F-43BC-A3B1-AB7140233C9D}"/>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2F-43BC-A3B1-AB7140233C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B7-4126-978C-6972E61E35F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80-4142-AD58-E34676A4070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E0-406B-A93F-C28E504541D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40-461D-A5D2-AEA530B0DD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2F-43BC-A3B1-AB7140233C9D}"/>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2F-43BC-A3B1-AB7140233C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B7-4126-978C-6972E61E35F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80-4142-AD58-E34676A4070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E0-406B-A93F-C28E504541D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40-461D-A5D2-AEA530B0DD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38-4B63-A245-A8CBC59B23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38-4B63-A245-A8CBC59B238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2F-43BC-A3B1-AB7140233C9D}"/>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2F-43BC-A3B1-AB7140233C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B7-4126-978C-6972E61E35F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80-4142-AD58-E34676A4070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E0-406B-A93F-C28E504541D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40-461D-A5D2-AEA530B0DD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E3-4437-AD3A-786465E827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E3-4437-AD3A-786465E8273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0E-4708-90D4-CF698766860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0E-4708-90D4-CF69876686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CC-4029-977A-EABF2F950C7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FF-461C-9F57-048D3E8BA37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2A-42C8-B585-8E1CC2DA813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56-48E4-85FC-F54653697B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0E-4708-90D4-CF698766860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0E-4708-90D4-CF69876686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CC-4029-977A-EABF2F950C7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FF-461C-9F57-048D3E8BA37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2A-42C8-B585-8E1CC2DA813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56-48E4-85FC-F54653697B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E3-4437-AD3A-786465E827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E3-4437-AD3A-786465E8273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0E-4708-90D4-CF698766860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0E-4708-90D4-CF69876686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CC-4029-977A-EABF2F950C7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FF-461C-9F57-048D3E8BA37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2A-42C8-B585-8E1CC2DA813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56-48E4-85FC-F54653697B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81150720"/>
        <c:axId val="381152256"/>
      </c:scatterChart>
      <c:valAx>
        <c:axId val="381150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5"/>
      </c:valAx>
      <c:valAx>
        <c:axId val="38115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07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8FBD865E-4421-43C7-8A5F-0F984B04DAE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CBCDFA29-632B-4F0A-8745-9CE185FBC617}"/>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5DFB663-B4A1-4872-8C33-5518C1C9CD1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00255285-A863-4406-90BB-2F490B39F00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5CAFA21-657B-46F3-A273-F11E0D4634F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E082FC0-EC41-4FD6-B817-9D51E7906F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9D16B5E-82BA-422B-8A22-D9AF753C66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E6AEA99D-E0B1-407B-8787-571735F320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264FA31-6DBB-428D-A69E-49D48787798B}"/>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7A962D68-99B6-4822-89AA-C2F85FB596C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A608F406-3670-49EF-A1A4-39FAE702CD6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9ADE022-AD54-4C17-8CC6-2B757467619E}"/>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5C407432-B086-4000-A934-6AA62E4BE7D6}"/>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913F9D16-D65C-4105-B6D7-75915514CD5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D9A011D-E9CC-41F7-879E-9852A3417CD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EC08D-542E-437D-ACF0-E5AEEBC70E4E}">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Azerbaijan</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254</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240</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 min="252" max="252" width="24.625" style="108" customWidth="true"/>
    <col min="253" max="253" width="29.75" customWidth="true"/>
    <col min="254" max="259" width="7.875" customWidth="true"/>
    <col min="260" max="261" width="1.125" customWidth="true"/>
  </cols>
  <sheetData>
    <row xmlns:x14ac="http://schemas.microsoft.com/office/spreadsheetml/2009/9/ac" r="1" s="298" customFormat="true" ht="30" customHeight="true" x14ac:dyDescent="0.25">
      <c r="B1" s="317" t="s">
        <v>31</v>
      </c>
      <c r="C1" s="536" t="s">
        <v>217</v>
      </c>
      <c r="D1" s="304" t="s">
        <v>178</v>
      </c>
      <c r="E1" s="304"/>
      <c r="F1" s="304"/>
      <c r="G1" s="304"/>
      <c r="H1" s="304"/>
      <c r="I1" s="315"/>
      <c r="J1" s="296"/>
      <c r="K1" s="296"/>
      <c r="L1" s="317" t="s">
        <v>31</v>
      </c>
      <c r="M1" s="536" t="s">
        <v>218</v>
      </c>
      <c r="N1" s="304" t="s">
        <v>178</v>
      </c>
      <c r="O1" s="304"/>
      <c r="P1" s="304"/>
      <c r="Q1" s="304"/>
      <c r="R1" s="304"/>
      <c r="S1" s="315"/>
      <c r="T1" s="296"/>
      <c r="U1" s="296"/>
      <c r="V1" s="317" t="s">
        <v>31</v>
      </c>
      <c r="W1" s="536" t="s">
        <v>219</v>
      </c>
      <c r="X1" s="304" t="s">
        <v>178</v>
      </c>
      <c r="Y1" s="304"/>
      <c r="Z1" s="304"/>
      <c r="AA1" s="304"/>
      <c r="AB1" s="304"/>
      <c r="AC1" s="315"/>
      <c r="AD1" s="296"/>
      <c r="AE1" s="296"/>
      <c r="AF1" s="317" t="s">
        <v>31</v>
      </c>
      <c r="AG1" s="536">
        <v>2019</v>
      </c>
      <c r="AH1" s="304" t="s">
        <v>178</v>
      </c>
      <c r="AI1" s="304"/>
      <c r="AJ1" s="304"/>
      <c r="AK1" s="304"/>
      <c r="AL1" s="304"/>
      <c r="AM1" s="315"/>
      <c r="AN1" s="296"/>
      <c r="AO1" s="296"/>
      <c r="AP1" s="317" t="s">
        <v>31</v>
      </c>
      <c r="AQ1" s="536">
        <v>2020</v>
      </c>
      <c r="AR1" s="304" t="s">
        <v>178</v>
      </c>
      <c r="AS1" s="304"/>
      <c r="AT1" s="304"/>
      <c r="AU1" s="304"/>
      <c r="AV1" s="304"/>
      <c r="AW1" s="315"/>
      <c r="AX1" s="296"/>
      <c r="AY1" s="296"/>
      <c r="AZ1" s="317" t="s">
        <v>31</v>
      </c>
      <c r="BA1" s="536">
        <v>2020</v>
      </c>
      <c r="BB1" s="304" t="s">
        <v>178</v>
      </c>
      <c r="BC1" s="304"/>
      <c r="BD1" s="304"/>
      <c r="BE1" s="304"/>
      <c r="BF1" s="304"/>
      <c r="BG1" s="315"/>
      <c r="BH1" s="296"/>
      <c r="BI1" s="296"/>
      <c r="BJ1" s="317" t="s">
        <v>31</v>
      </c>
      <c r="BK1" s="536">
        <v>2021</v>
      </c>
      <c r="BL1" s="304" t="s">
        <v>178</v>
      </c>
      <c r="BM1" s="304"/>
      <c r="BN1" s="304"/>
      <c r="BO1" s="304"/>
      <c r="BP1" s="304"/>
      <c r="BQ1" s="315"/>
      <c r="BR1" s="296"/>
      <c r="BS1" s="296"/>
      <c r="BT1" s="317" t="s">
        <v>31</v>
      </c>
      <c r="BU1" s="536">
        <v>2021</v>
      </c>
      <c r="BV1" s="304" t="s">
        <v>178</v>
      </c>
      <c r="BW1" s="304"/>
      <c r="BX1" s="304"/>
      <c r="BY1" s="304"/>
      <c r="BZ1" s="304"/>
      <c r="CA1" s="315"/>
      <c r="CB1" s="296"/>
      <c r="CC1" s="296"/>
      <c r="CD1" s="317" t="s">
        <v>31</v>
      </c>
      <c r="CE1" s="536">
        <v>2022</v>
      </c>
      <c r="CF1" s="304" t="s">
        <v>178</v>
      </c>
      <c r="CG1" s="304"/>
      <c r="CH1" s="304"/>
      <c r="CI1" s="304"/>
      <c r="CJ1" s="304"/>
      <c r="CK1" s="315"/>
      <c r="CL1" s="296"/>
      <c r="CM1" s="296"/>
    </row>
    <row xmlns:x14ac="http://schemas.microsoft.com/office/spreadsheetml/2009/9/ac" r="2" s="298" customFormat="true" ht="30" customHeight="true" x14ac:dyDescent="0.25">
      <c r="A2" s="550" t="s">
        <v>239</v>
      </c>
      <c r="B2" s="305" t="s">
        <v>214</v>
      </c>
      <c r="C2" s="258" t="s">
        <v>176</v>
      </c>
      <c r="D2" s="258" t="s">
        <v>175</v>
      </c>
      <c r="E2" s="306"/>
      <c r="F2" s="306"/>
      <c r="G2" s="306"/>
      <c r="H2" s="306"/>
      <c r="I2" s="316"/>
      <c r="J2" s="299" t="s">
        <v>220</v>
      </c>
      <c r="K2" s="299"/>
      <c r="L2" s="305" t="s">
        <v>215</v>
      </c>
      <c r="M2" s="258" t="s">
        <v>176</v>
      </c>
      <c r="N2" s="258" t="s">
        <v>175</v>
      </c>
      <c r="O2" s="306"/>
      <c r="P2" s="306"/>
      <c r="Q2" s="306"/>
      <c r="R2" s="306"/>
      <c r="S2" s="316"/>
      <c r="T2" s="299" t="s">
        <v>220</v>
      </c>
      <c r="U2" s="299"/>
      <c r="V2" s="305" t="s">
        <v>216</v>
      </c>
      <c r="W2" s="258" t="s">
        <v>176</v>
      </c>
      <c r="X2" s="258" t="s">
        <v>175</v>
      </c>
      <c r="Y2" s="306"/>
      <c r="Z2" s="306"/>
      <c r="AA2" s="306"/>
      <c r="AB2" s="306"/>
      <c r="AC2" s="316"/>
      <c r="AD2" s="299" t="s">
        <v>220</v>
      </c>
      <c r="AE2" s="299"/>
      <c r="AF2" s="305" t="s">
        <v>236</v>
      </c>
      <c r="AG2" s="258" t="s">
        <v>176</v>
      </c>
      <c r="AH2" s="258" t="s">
        <v>175</v>
      </c>
      <c r="AI2" s="306"/>
      <c r="AJ2" s="306"/>
      <c r="AK2" s="306"/>
      <c r="AL2" s="306"/>
      <c r="AM2" s="316"/>
      <c r="AN2" s="299" t="s">
        <v>220</v>
      </c>
      <c r="AO2" s="299"/>
      <c r="AP2" s="305" t="s">
        <v>237</v>
      </c>
      <c r="AQ2" s="258" t="s">
        <v>176</v>
      </c>
      <c r="AR2" s="258" t="s">
        <v>175</v>
      </c>
      <c r="AS2" s="306"/>
      <c r="AT2" s="306"/>
      <c r="AU2" s="306"/>
      <c r="AV2" s="306"/>
      <c r="AW2" s="316"/>
      <c r="AX2" s="299" t="s">
        <v>220</v>
      </c>
      <c r="AY2" s="299"/>
      <c r="AZ2" s="305" t="s">
        <v>253</v>
      </c>
      <c r="BA2" s="258" t="s">
        <v>176</v>
      </c>
      <c r="BB2" s="258" t="s">
        <v>247</v>
      </c>
      <c r="BC2" s="306"/>
      <c r="BD2" s="306"/>
      <c r="BE2" s="306"/>
      <c r="BF2" s="306"/>
      <c r="BG2" s="316"/>
      <c r="BH2" s="299" t="s">
        <v>220</v>
      </c>
      <c r="BI2" s="299"/>
      <c r="BJ2" s="305" t="s">
        <v>244</v>
      </c>
      <c r="BK2" s="258" t="s">
        <v>176</v>
      </c>
      <c r="BL2" s="258" t="s">
        <v>175</v>
      </c>
      <c r="BM2" s="306"/>
      <c r="BN2" s="306"/>
      <c r="BO2" s="306"/>
      <c r="BP2" s="306"/>
      <c r="BQ2" s="316"/>
      <c r="BR2" s="299" t="s">
        <v>220</v>
      </c>
      <c r="BS2" s="299"/>
      <c r="BT2" s="305" t="s">
        <v>246</v>
      </c>
      <c r="BU2" s="258" t="s">
        <v>176</v>
      </c>
      <c r="BV2" s="258" t="s">
        <v>247</v>
      </c>
      <c r="BW2" s="306"/>
      <c r="BX2" s="306"/>
      <c r="BY2" s="306"/>
      <c r="BZ2" s="306"/>
      <c r="CA2" s="316"/>
      <c r="CB2" s="299" t="s">
        <v>220</v>
      </c>
      <c r="CC2" s="299"/>
      <c r="CD2" s="305" t="s">
        <v>245</v>
      </c>
      <c r="CE2" s="258" t="s">
        <v>176</v>
      </c>
      <c r="CF2" s="258" t="s">
        <v>175</v>
      </c>
      <c r="CG2" s="306"/>
      <c r="CH2" s="306"/>
      <c r="CI2" s="306"/>
      <c r="CJ2" s="306"/>
      <c r="CK2" s="316"/>
      <c r="CL2" s="299" t="s">
        <v>220</v>
      </c>
      <c r="CM2" s="299"/>
    </row>
    <row xmlns:x14ac="http://schemas.microsoft.com/office/spreadsheetml/2009/9/ac" r="3" s="238" customFormat="true" ht="18" customHeight="true" x14ac:dyDescent="0.25">
      <c r="A3" s="550"/>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346" t="s">
        <v>167</v>
      </c>
      <c r="BU3" s="347" t="s">
        <v>56</v>
      </c>
      <c r="BV3" s="348" t="s">
        <v>7</v>
      </c>
      <c r="BW3" s="348" t="s">
        <v>1</v>
      </c>
      <c r="BX3" s="348" t="s">
        <v>2</v>
      </c>
      <c r="BY3" s="348" t="s">
        <v>16</v>
      </c>
      <c r="BZ3" s="348" t="s">
        <v>17</v>
      </c>
      <c r="CA3" s="349" t="s">
        <v>18</v>
      </c>
      <c r="CB3" s="236"/>
      <c r="CC3" s="236"/>
      <c r="CD3" s="346" t="s">
        <v>167</v>
      </c>
      <c r="CE3" s="347" t="s">
        <v>56</v>
      </c>
      <c r="CF3" s="348" t="s">
        <v>7</v>
      </c>
      <c r="CG3" s="348" t="s">
        <v>1</v>
      </c>
      <c r="CH3" s="348" t="s">
        <v>2</v>
      </c>
      <c r="CI3" s="348" t="s">
        <v>16</v>
      </c>
      <c r="CJ3" s="348" t="s">
        <v>17</v>
      </c>
      <c r="CK3" s="349" t="s">
        <v>18</v>
      </c>
      <c r="CL3" s="236"/>
      <c r="CM3" s="236"/>
      <c r="CN3" s="237"/>
      <c r="CX3" s="237"/>
      <c r="DH3" s="237"/>
      <c r="DR3" s="237"/>
      <c r="EB3" s="237"/>
      <c r="EL3" s="237"/>
      <c r="EV3" s="237"/>
      <c r="FF3" s="237"/>
      <c r="FP3" s="237"/>
      <c r="FZ3" s="237"/>
      <c r="GJ3" s="237"/>
      <c r="GT3" s="237"/>
      <c r="HD3" s="237"/>
      <c r="HN3" s="237"/>
      <c r="HX3" s="237"/>
      <c r="IH3" s="237"/>
      <c r="IR3" s="237"/>
    </row>
    <row xmlns:x14ac="http://schemas.microsoft.com/office/spreadsheetml/2009/9/ac" r="4" s="4" customFormat="true" x14ac:dyDescent="0.25">
      <c r="A4" s="368" t="str">
        <f>IF(ISBLANK('Data Summary'!A6),"",'Data Summary'!A6)</f>
        <v>AZE_2016_UIS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v>0</v>
      </c>
      <c r="BQ4" s="21">
        <v>0</v>
      </c>
      <c r="BR4" s="19"/>
      <c r="BS4" s="19"/>
      <c r="BT4" s="113"/>
      <c r="BU4" s="81" t="s">
        <v>3</v>
      </c>
      <c r="BV4" s="128">
        <v>0</v>
      </c>
      <c r="BW4" s="128"/>
      <c r="BX4" s="128"/>
      <c r="BY4" s="128"/>
      <c r="BZ4" s="128">
        <v>0</v>
      </c>
      <c r="CA4" s="21">
        <v>0</v>
      </c>
      <c r="CB4" s="19"/>
      <c r="CC4" s="19"/>
      <c r="CD4" s="113"/>
      <c r="CE4" s="81" t="s">
        <v>3</v>
      </c>
      <c r="CF4" s="128">
        <v>0</v>
      </c>
      <c r="CG4" s="128"/>
      <c r="CH4" s="128"/>
      <c r="CI4" s="128"/>
      <c r="CJ4" s="128">
        <v>0</v>
      </c>
      <c r="CK4" s="21">
        <v>0</v>
      </c>
      <c r="CL4" s="19"/>
      <c r="CM4" s="19"/>
      <c r="CN4" s="109"/>
      <c r="CX4" s="109"/>
      <c r="DH4" s="109"/>
      <c r="DR4" s="109"/>
      <c r="EB4" s="109"/>
      <c r="EL4" s="109"/>
      <c r="EV4" s="109"/>
      <c r="FF4" s="109"/>
      <c r="FP4" s="109"/>
      <c r="FZ4" s="109"/>
      <c r="GJ4" s="109"/>
      <c r="GT4" s="109"/>
      <c r="HD4" s="109"/>
      <c r="HN4" s="109"/>
      <c r="HX4" s="109"/>
      <c r="IH4" s="109"/>
      <c r="IR4" s="109"/>
    </row>
    <row xmlns:x14ac="http://schemas.microsoft.com/office/spreadsheetml/2009/9/ac" r="5" s="4" customFormat="true" x14ac:dyDescent="0.25">
      <c r="A5" s="368" t="str">
        <f ca="true">IF(ISBLANK('Data Summary'!A7),"",'Data Summary'!A7)</f>
        <v>AZE_2017_UIS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v>100</v>
      </c>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v>100</v>
      </c>
      <c r="BQ5" s="21">
        <v>100</v>
      </c>
      <c r="BR5" s="19"/>
      <c r="BS5" s="19"/>
      <c r="BT5" s="101" t="s">
        <v>183</v>
      </c>
      <c r="BU5" s="81" t="s">
        <v>25</v>
      </c>
      <c r="BV5" s="128">
        <v>100</v>
      </c>
      <c r="BW5" s="128"/>
      <c r="BX5" s="128"/>
      <c r="BY5" s="128"/>
      <c r="BZ5" s="128">
        <v>100</v>
      </c>
      <c r="CA5" s="21">
        <v>100</v>
      </c>
      <c r="CB5" s="19"/>
      <c r="CC5" s="19"/>
      <c r="CD5" s="101" t="s">
        <v>183</v>
      </c>
      <c r="CE5" s="81" t="s">
        <v>25</v>
      </c>
      <c r="CF5" s="128">
        <v>100</v>
      </c>
      <c r="CG5" s="128"/>
      <c r="CH5" s="128"/>
      <c r="CI5" s="128"/>
      <c r="CJ5" s="128">
        <v>100</v>
      </c>
      <c r="CK5" s="21">
        <v>100</v>
      </c>
      <c r="CL5" s="19"/>
      <c r="CM5" s="19"/>
      <c r="CN5" s="109"/>
      <c r="CX5" s="109"/>
      <c r="DH5" s="109"/>
      <c r="DR5" s="109"/>
      <c r="EB5" s="109"/>
      <c r="EL5" s="109"/>
      <c r="EV5" s="109"/>
      <c r="FF5" s="109"/>
      <c r="FP5" s="109"/>
      <c r="FZ5" s="109"/>
      <c r="GJ5" s="109"/>
      <c r="GT5" s="109"/>
      <c r="HD5" s="109"/>
      <c r="HN5" s="109"/>
      <c r="HX5" s="109"/>
      <c r="IH5" s="109"/>
      <c r="IR5" s="109"/>
    </row>
    <row xmlns:x14ac="http://schemas.microsoft.com/office/spreadsheetml/2009/9/ac" r="6" s="4" customFormat="true" ht="15.6" customHeight="true" x14ac:dyDescent="0.25">
      <c r="A6" s="368" t="str">
        <f ca="true">IF(ISBLANK('Data Summary'!A8),"",'Data Summary'!A8)</f>
        <v>AZE_2018_UIS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13"/>
      <c r="CE6" s="82" t="s">
        <v>26</v>
      </c>
      <c r="CF6" s="129"/>
      <c r="CG6" s="128"/>
      <c r="CH6" s="128"/>
      <c r="CI6" s="128"/>
      <c r="CJ6" s="128"/>
      <c r="CK6" s="21"/>
      <c r="CL6" s="19"/>
      <c r="CM6" s="19"/>
      <c r="CN6" s="109"/>
      <c r="CX6" s="109"/>
      <c r="DH6" s="109"/>
      <c r="DR6" s="109"/>
      <c r="EB6" s="109"/>
      <c r="EL6" s="109"/>
      <c r="EV6" s="109"/>
      <c r="FF6" s="109"/>
      <c r="FP6" s="109"/>
      <c r="FZ6" s="109"/>
      <c r="GJ6" s="109"/>
      <c r="GT6" s="109"/>
      <c r="HD6" s="109"/>
      <c r="HN6" s="109"/>
      <c r="HX6" s="109"/>
      <c r="IH6" s="109"/>
      <c r="IR6" s="109"/>
    </row>
    <row xmlns:x14ac="http://schemas.microsoft.com/office/spreadsheetml/2009/9/ac" r="7" s="4" customFormat="true" x14ac:dyDescent="0.25">
      <c r="A7" s="368" t="str">
        <f ca="true">IF(ISBLANK('Data Summary'!A9),"",'Data Summary'!A9)</f>
        <v>AZE_2019_UIS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v>100</v>
      </c>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v>100</v>
      </c>
      <c r="BQ7" s="21">
        <v>100</v>
      </c>
      <c r="BR7" s="19"/>
      <c r="BS7" s="19"/>
      <c r="BT7" s="101" t="s">
        <v>183</v>
      </c>
      <c r="BU7" s="82" t="s">
        <v>160</v>
      </c>
      <c r="BV7" s="128">
        <v>100</v>
      </c>
      <c r="BW7" s="128"/>
      <c r="BX7" s="128"/>
      <c r="BY7" s="128"/>
      <c r="BZ7" s="128">
        <v>100</v>
      </c>
      <c r="CA7" s="21">
        <v>100</v>
      </c>
      <c r="CB7" s="19"/>
      <c r="CC7" s="19"/>
      <c r="CD7" s="101" t="s">
        <v>183</v>
      </c>
      <c r="CE7" s="82" t="s">
        <v>160</v>
      </c>
      <c r="CF7" s="128">
        <v>100</v>
      </c>
      <c r="CG7" s="128"/>
      <c r="CH7" s="128"/>
      <c r="CI7" s="128"/>
      <c r="CJ7" s="128">
        <v>100</v>
      </c>
      <c r="CK7" s="21">
        <v>100</v>
      </c>
      <c r="CL7" s="19"/>
      <c r="CM7" s="19"/>
      <c r="CN7" s="109"/>
      <c r="CX7" s="109"/>
      <c r="DH7" s="109"/>
      <c r="DR7" s="109"/>
      <c r="EB7" s="109"/>
      <c r="EL7" s="109"/>
      <c r="EV7" s="109"/>
      <c r="FF7" s="109"/>
      <c r="FP7" s="109"/>
      <c r="FZ7" s="109"/>
      <c r="GJ7" s="109"/>
      <c r="GT7" s="109"/>
      <c r="HD7" s="109"/>
      <c r="HN7" s="109"/>
      <c r="HX7" s="109"/>
      <c r="IH7" s="109"/>
      <c r="IR7" s="109"/>
    </row>
    <row xmlns:x14ac="http://schemas.microsoft.com/office/spreadsheetml/2009/9/ac" r="8" s="4" customFormat="true" x14ac:dyDescent="0.25">
      <c r="A8" s="368" t="str">
        <f ca="true">IF(ISBLANK('Data Summary'!A10),"",'Data Summary'!A10)</f>
        <v>AZE_2020_UIS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13"/>
      <c r="CE8" s="82" t="s">
        <v>161</v>
      </c>
      <c r="CF8" s="129"/>
      <c r="CG8" s="128"/>
      <c r="CH8" s="128"/>
      <c r="CI8" s="128"/>
      <c r="CJ8" s="128"/>
      <c r="CK8" s="21"/>
      <c r="CL8" s="19"/>
      <c r="CM8" s="19"/>
      <c r="CN8" s="109"/>
      <c r="CX8" s="109"/>
      <c r="DH8" s="109"/>
      <c r="DR8" s="109"/>
      <c r="EB8" s="109"/>
      <c r="EL8" s="109"/>
      <c r="EV8" s="109"/>
      <c r="FF8" s="109"/>
      <c r="FP8" s="109"/>
      <c r="FZ8" s="109"/>
      <c r="GJ8" s="109"/>
      <c r="GT8" s="109"/>
      <c r="HD8" s="109"/>
      <c r="HN8" s="109"/>
      <c r="HX8" s="109"/>
      <c r="IH8" s="109"/>
      <c r="IR8" s="109"/>
    </row>
    <row xmlns:x14ac="http://schemas.microsoft.com/office/spreadsheetml/2009/9/ac" r="9" s="4" customFormat="true" x14ac:dyDescent="0.25">
      <c r="A9" s="368" t="str">
        <f ca="true">IF(ISBLANK('Data Summary'!A11),"",'Data Summary'!A11)</f>
        <v>AZE_2020_PWH</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v>100</v>
      </c>
      <c r="AM9" s="21">
        <v>100</v>
      </c>
      <c r="AN9" s="19"/>
      <c r="AO9" s="19"/>
      <c r="AP9" s="101" t="s">
        <v>179</v>
      </c>
      <c r="AQ9" s="82" t="s">
        <v>170</v>
      </c>
      <c r="AR9" s="129">
        <v>100</v>
      </c>
      <c r="AS9" s="128"/>
      <c r="AT9" s="128"/>
      <c r="AU9" s="128"/>
      <c r="AV9" s="128">
        <v>100</v>
      </c>
      <c r="AW9" s="21">
        <v>100</v>
      </c>
      <c r="AX9" s="19"/>
      <c r="AY9" s="19"/>
      <c r="AZ9" s="101" t="s">
        <v>179</v>
      </c>
      <c r="BA9" s="82" t="s">
        <v>170</v>
      </c>
      <c r="BB9" s="129">
        <v>100</v>
      </c>
      <c r="BC9" s="128"/>
      <c r="BD9" s="128"/>
      <c r="BE9" s="128"/>
      <c r="BF9" s="128">
        <v>100</v>
      </c>
      <c r="BG9" s="21">
        <v>100</v>
      </c>
      <c r="BH9" s="19"/>
      <c r="BI9" s="19"/>
      <c r="BJ9" s="101" t="s">
        <v>179</v>
      </c>
      <c r="BK9" s="82" t="s">
        <v>170</v>
      </c>
      <c r="BL9" s="129">
        <v>100</v>
      </c>
      <c r="BM9" s="128"/>
      <c r="BN9" s="128"/>
      <c r="BO9" s="128"/>
      <c r="BP9" s="128">
        <v>100</v>
      </c>
      <c r="BQ9" s="21">
        <v>100</v>
      </c>
      <c r="BR9" s="19"/>
      <c r="BS9" s="19"/>
      <c r="BT9" s="101" t="s">
        <v>179</v>
      </c>
      <c r="BU9" s="82" t="s">
        <v>170</v>
      </c>
      <c r="BV9" s="129">
        <v>100</v>
      </c>
      <c r="BW9" s="128"/>
      <c r="BX9" s="128"/>
      <c r="BY9" s="128"/>
      <c r="BZ9" s="128">
        <v>100</v>
      </c>
      <c r="CA9" s="21">
        <v>100</v>
      </c>
      <c r="CB9" s="19"/>
      <c r="CC9" s="19"/>
      <c r="CD9" s="101" t="s">
        <v>250</v>
      </c>
      <c r="CE9" s="82" t="s">
        <v>170</v>
      </c>
      <c r="CF9" s="129">
        <v>100</v>
      </c>
      <c r="CG9" s="128"/>
      <c r="CH9" s="128"/>
      <c r="CI9" s="128"/>
      <c r="CJ9" s="128">
        <v>100</v>
      </c>
      <c r="CK9" s="21">
        <v>100</v>
      </c>
      <c r="CL9" s="19"/>
      <c r="CM9" s="19"/>
      <c r="CN9" s="109"/>
      <c r="CX9" s="109"/>
      <c r="DH9" s="109"/>
      <c r="DR9" s="109"/>
      <c r="EB9" s="109"/>
      <c r="EL9" s="109"/>
      <c r="EV9" s="109"/>
      <c r="FF9" s="109"/>
      <c r="FP9" s="109"/>
      <c r="FZ9" s="109"/>
      <c r="GJ9" s="109"/>
      <c r="GT9" s="109"/>
      <c r="HD9" s="109"/>
      <c r="HN9" s="109"/>
      <c r="HX9" s="109"/>
      <c r="IH9" s="109"/>
      <c r="IR9" s="109"/>
    </row>
    <row xmlns:x14ac="http://schemas.microsoft.com/office/spreadsheetml/2009/9/ac" r="10" s="2" customFormat="true" ht="86.45" customHeight="true" x14ac:dyDescent="0.25">
      <c r="A10" s="368" t="str">
        <f ca="true">IF(ISBLANK('Data Summary'!A12),"",'Data Summary'!A12)</f>
        <v>AZE_2021_UIS</v>
      </c>
      <c r="B10" s="104" t="s">
        <v>12</v>
      </c>
      <c r="C10" s="547" t="s">
        <v>186</v>
      </c>
      <c r="D10" s="548"/>
      <c r="E10" s="548"/>
      <c r="F10" s="548"/>
      <c r="G10" s="548"/>
      <c r="H10" s="548"/>
      <c r="I10" s="549"/>
      <c r="J10" s="10"/>
      <c r="K10" s="10"/>
      <c r="L10" s="104" t="s">
        <v>12</v>
      </c>
      <c r="M10" s="547" t="s">
        <v>186</v>
      </c>
      <c r="N10" s="548"/>
      <c r="O10" s="548"/>
      <c r="P10" s="548"/>
      <c r="Q10" s="548"/>
      <c r="R10" s="548"/>
      <c r="S10" s="549"/>
      <c r="T10" s="10"/>
      <c r="U10" s="10"/>
      <c r="V10" s="104" t="s">
        <v>12</v>
      </c>
      <c r="W10" s="547" t="s">
        <v>186</v>
      </c>
      <c r="X10" s="548"/>
      <c r="Y10" s="548"/>
      <c r="Z10" s="548"/>
      <c r="AA10" s="548"/>
      <c r="AB10" s="548"/>
      <c r="AC10" s="549"/>
      <c r="AD10" s="10"/>
      <c r="AE10" s="10"/>
      <c r="AF10" s="104" t="s">
        <v>12</v>
      </c>
      <c r="AG10" s="547" t="s">
        <v>186</v>
      </c>
      <c r="AH10" s="548"/>
      <c r="AI10" s="548"/>
      <c r="AJ10" s="548"/>
      <c r="AK10" s="548"/>
      <c r="AL10" s="548"/>
      <c r="AM10" s="549"/>
      <c r="AN10" s="10"/>
      <c r="AO10" s="10"/>
      <c r="AP10" s="104" t="s">
        <v>12</v>
      </c>
      <c r="AQ10" s="547" t="s">
        <v>186</v>
      </c>
      <c r="AR10" s="548"/>
      <c r="AS10" s="548"/>
      <c r="AT10" s="548"/>
      <c r="AU10" s="548"/>
      <c r="AV10" s="548"/>
      <c r="AW10" s="549"/>
      <c r="AX10" s="10"/>
      <c r="AY10" s="10"/>
      <c r="AZ10" s="104" t="s">
        <v>12</v>
      </c>
      <c r="BA10" s="547" t="s">
        <v>186</v>
      </c>
      <c r="BB10" s="548"/>
      <c r="BC10" s="548"/>
      <c r="BD10" s="548"/>
      <c r="BE10" s="548"/>
      <c r="BF10" s="548"/>
      <c r="BG10" s="549"/>
      <c r="BH10" s="10"/>
      <c r="BI10" s="10"/>
      <c r="BJ10" s="104" t="s">
        <v>12</v>
      </c>
      <c r="BK10" s="547" t="s">
        <v>186</v>
      </c>
      <c r="BL10" s="548"/>
      <c r="BM10" s="548"/>
      <c r="BN10" s="548"/>
      <c r="BO10" s="548"/>
      <c r="BP10" s="548"/>
      <c r="BQ10" s="549"/>
      <c r="BR10" s="10"/>
      <c r="BS10" s="10"/>
      <c r="BT10" s="104" t="s">
        <v>12</v>
      </c>
      <c r="BU10" s="547" t="s">
        <v>186</v>
      </c>
      <c r="BV10" s="548"/>
      <c r="BW10" s="548"/>
      <c r="BX10" s="548"/>
      <c r="BY10" s="548"/>
      <c r="BZ10" s="548"/>
      <c r="CA10" s="549"/>
      <c r="CB10" s="10"/>
      <c r="CC10" s="10"/>
      <c r="CD10" s="104" t="s">
        <v>12</v>
      </c>
      <c r="CE10" s="547" t="s">
        <v>251</v>
      </c>
      <c r="CF10" s="548"/>
      <c r="CG10" s="548"/>
      <c r="CH10" s="548"/>
      <c r="CI10" s="548"/>
      <c r="CJ10" s="548"/>
      <c r="CK10" s="549"/>
      <c r="CL10" s="10"/>
      <c r="CM10" s="10"/>
      <c r="CN10" s="112"/>
      <c r="CX10" s="112"/>
      <c r="DH10" s="112"/>
      <c r="DR10" s="112"/>
      <c r="EB10" s="112"/>
      <c r="EL10" s="112"/>
      <c r="EV10" s="112"/>
      <c r="FF10" s="112"/>
      <c r="FP10" s="112"/>
      <c r="FZ10" s="112"/>
      <c r="GJ10" s="112"/>
      <c r="GT10" s="112"/>
      <c r="HD10" s="112"/>
      <c r="HN10" s="112"/>
      <c r="HX10" s="112"/>
      <c r="IH10" s="112"/>
      <c r="IR10" s="112"/>
    </row>
    <row xmlns:x14ac="http://schemas.microsoft.com/office/spreadsheetml/2009/9/ac" r="11" s="2" customFormat="true" ht="15.6" customHeight="true" x14ac:dyDescent="0.25">
      <c r="A11" s="368" t="str">
        <f ca="true">IF(ISBLANK('Data Summary'!A13),"",'Data Summary'!A13)</f>
        <v>AZE_2021_PWH</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04"/>
      <c r="BU11" s="90" t="s">
        <v>120</v>
      </c>
      <c r="BV11" s="134" t="s">
        <v>158</v>
      </c>
      <c r="BW11" s="134"/>
      <c r="BX11" s="134"/>
      <c r="BY11" s="134"/>
      <c r="BZ11" s="134" t="s">
        <v>158</v>
      </c>
      <c r="CA11" s="89" t="s">
        <v>158</v>
      </c>
      <c r="CB11" s="10"/>
      <c r="CC11" s="10"/>
      <c r="CD11" s="104"/>
      <c r="CE11" s="90" t="s">
        <v>120</v>
      </c>
      <c r="CF11" s="134" t="s">
        <v>158</v>
      </c>
      <c r="CG11" s="134"/>
      <c r="CH11" s="134"/>
      <c r="CI11" s="134"/>
      <c r="CJ11" s="134" t="s">
        <v>158</v>
      </c>
      <c r="CK11" s="89" t="s">
        <v>158</v>
      </c>
      <c r="CL11" s="10"/>
      <c r="CM11" s="10"/>
      <c r="CN11" s="112"/>
      <c r="CX11" s="112"/>
      <c r="DH11" s="112"/>
      <c r="DR11" s="112"/>
      <c r="EB11" s="112"/>
      <c r="EL11" s="112"/>
      <c r="EV11" s="112"/>
      <c r="FF11" s="112"/>
      <c r="FP11" s="112"/>
      <c r="FZ11" s="112"/>
      <c r="GJ11" s="112"/>
      <c r="GT11" s="112"/>
      <c r="HD11" s="112"/>
      <c r="HN11" s="112"/>
      <c r="HX11" s="112"/>
      <c r="IH11" s="112"/>
      <c r="IR11" s="112"/>
    </row>
    <row xmlns:x14ac="http://schemas.microsoft.com/office/spreadsheetml/2009/9/ac" r="12" s="2" customFormat="true" ht="15" customHeight="true" x14ac:dyDescent="0.25">
      <c r="A12" s="368" t="str">
        <f ca="true">IF(ISBLANK('Data Summary'!A14),"",'Data Summary'!A14)</f>
        <v>AZE_2022_UIS</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04"/>
      <c r="BU12" s="90" t="s">
        <v>126</v>
      </c>
      <c r="BV12" s="134" t="s">
        <v>158</v>
      </c>
      <c r="BW12" s="134"/>
      <c r="BX12" s="134"/>
      <c r="BY12" s="134"/>
      <c r="BZ12" s="134" t="s">
        <v>158</v>
      </c>
      <c r="CA12" s="89" t="s">
        <v>158</v>
      </c>
      <c r="CB12" s="10"/>
      <c r="CC12" s="10"/>
      <c r="CD12" s="104"/>
      <c r="CE12" s="90" t="s">
        <v>126</v>
      </c>
      <c r="CF12" s="134" t="s">
        <v>158</v>
      </c>
      <c r="CG12" s="134"/>
      <c r="CH12" s="134"/>
      <c r="CI12" s="134"/>
      <c r="CJ12" s="134" t="s">
        <v>158</v>
      </c>
      <c r="CK12" s="89" t="s">
        <v>158</v>
      </c>
      <c r="CL12" s="10"/>
      <c r="CM12" s="10"/>
      <c r="CN12" s="112"/>
      <c r="CX12" s="112"/>
      <c r="DH12" s="112"/>
      <c r="DR12" s="112"/>
      <c r="EB12" s="112"/>
      <c r="EL12" s="112"/>
      <c r="EV12" s="112"/>
      <c r="FF12" s="112"/>
      <c r="FP12" s="112"/>
      <c r="FZ12" s="112"/>
      <c r="GJ12" s="112"/>
      <c r="GT12" s="112"/>
      <c r="HD12" s="112"/>
      <c r="HN12" s="112"/>
      <c r="HX12" s="112"/>
      <c r="IH12" s="112"/>
      <c r="IR12" s="112"/>
    </row>
    <row xmlns:x14ac="http://schemas.microsoft.com/office/spreadsheetml/2009/9/ac" r="13" s="2" customFormat="true" ht="15" customHeight="true" x14ac:dyDescent="0.25">
      <c r="A13" s="369"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04"/>
      <c r="BU13" s="90" t="s">
        <v>103</v>
      </c>
      <c r="BV13" s="134" t="s">
        <v>158</v>
      </c>
      <c r="BW13" s="134"/>
      <c r="BX13" s="134"/>
      <c r="BY13" s="134"/>
      <c r="BZ13" s="134" t="s">
        <v>158</v>
      </c>
      <c r="CA13" s="89" t="s">
        <v>158</v>
      </c>
      <c r="CB13" s="10"/>
      <c r="CC13" s="10"/>
      <c r="CD13" s="104"/>
      <c r="CE13" s="90" t="s">
        <v>103</v>
      </c>
      <c r="CF13" s="134" t="s">
        <v>158</v>
      </c>
      <c r="CG13" s="134"/>
      <c r="CH13" s="134"/>
      <c r="CI13" s="134"/>
      <c r="CJ13" s="134" t="s">
        <v>158</v>
      </c>
      <c r="CK13" s="89" t="s">
        <v>158</v>
      </c>
      <c r="CL13" s="10"/>
      <c r="CM13" s="10"/>
      <c r="CN13" s="112"/>
      <c r="CX13" s="112"/>
      <c r="DH13" s="112"/>
      <c r="DR13" s="112"/>
      <c r="EB13" s="112"/>
      <c r="EL13" s="112"/>
      <c r="EV13" s="112"/>
      <c r="FF13" s="112"/>
      <c r="FP13" s="112"/>
      <c r="FZ13" s="112"/>
      <c r="GJ13" s="112"/>
      <c r="GT13" s="112"/>
      <c r="HD13" s="112"/>
      <c r="HN13" s="112"/>
      <c r="HX13" s="112"/>
      <c r="IH13" s="112"/>
      <c r="IR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c r="CD14" s="105"/>
      <c r="CE14" s="83" t="s">
        <v>23</v>
      </c>
      <c r="CF14" s="9"/>
      <c r="CG14" s="9"/>
      <c r="CH14" s="9"/>
      <c r="CI14" s="64"/>
      <c r="CJ14" s="65"/>
      <c r="CK14" s="66"/>
      <c r="CL14" s="10"/>
      <c r="CM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c r="CD15" s="106"/>
      <c r="CE15" s="84" t="s">
        <v>20</v>
      </c>
      <c r="CF15" s="68"/>
      <c r="CG15" s="68"/>
      <c r="CH15" s="68"/>
      <c r="CI15" s="68"/>
      <c r="CJ15" s="68"/>
      <c r="CK15" s="24"/>
      <c r="CL15" s="20"/>
      <c r="CM15" s="20"/>
    </row>
    <row xmlns:x14ac="http://schemas.microsoft.com/office/spreadsheetml/2009/9/ac" r="16" s="3" customFormat="true" x14ac:dyDescent="0.25">
      <c r="A16" s="369"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c r="HX16" s="107"/>
      <c r="IH16" s="107"/>
      <c r="IR16" s="107"/>
    </row>
    <row xmlns:x14ac="http://schemas.microsoft.com/office/spreadsheetml/2009/9/ac" r="17" s="3" customFormat="true" x14ac:dyDescent="0.25">
      <c r="A17" s="369"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c r="HX17" s="107"/>
      <c r="IH17" s="107"/>
      <c r="IR17" s="107"/>
    </row>
    <row xmlns:x14ac="http://schemas.microsoft.com/office/spreadsheetml/2009/9/ac" r="18" s="3" customFormat="true" x14ac:dyDescent="0.25">
      <c r="A18" s="369"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c r="HX18" s="107"/>
      <c r="IH18" s="107"/>
      <c r="IR18" s="107"/>
    </row>
    <row xmlns:x14ac="http://schemas.microsoft.com/office/spreadsheetml/2009/9/ac" r="19" s="3" customFormat="true" x14ac:dyDescent="0.25">
      <c r="A19" s="369"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c r="HX19" s="107"/>
      <c r="IH19" s="107"/>
      <c r="IR19" s="107"/>
    </row>
    <row xmlns:x14ac="http://schemas.microsoft.com/office/spreadsheetml/2009/9/ac" r="20" s="3" customFormat="true" x14ac:dyDescent="0.25">
      <c r="A20" s="369"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c r="HX20" s="107"/>
      <c r="IH20" s="107"/>
      <c r="IR20" s="107"/>
    </row>
    <row xmlns:x14ac="http://schemas.microsoft.com/office/spreadsheetml/2009/9/ac" r="21" s="3" customFormat="true" x14ac:dyDescent="0.25">
      <c r="A21" s="369"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c r="HX21" s="107"/>
      <c r="IH21" s="107"/>
      <c r="IR21" s="107"/>
    </row>
    <row xmlns:x14ac="http://schemas.microsoft.com/office/spreadsheetml/2009/9/ac" r="22" s="3" customFormat="true" x14ac:dyDescent="0.25">
      <c r="A22" s="369"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c r="HX22" s="107"/>
      <c r="IH22" s="107"/>
      <c r="IR22" s="107"/>
    </row>
    <row xmlns:x14ac="http://schemas.microsoft.com/office/spreadsheetml/2009/9/ac" r="23" s="3" customFormat="true" x14ac:dyDescent="0.25">
      <c r="A23" s="369"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c r="HX23" s="107"/>
      <c r="IH23" s="107"/>
      <c r="IR23" s="107"/>
    </row>
    <row xmlns:x14ac="http://schemas.microsoft.com/office/spreadsheetml/2009/9/ac" r="24" s="3" customFormat="true" x14ac:dyDescent="0.25">
      <c r="A24" s="369"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c r="HX24" s="107"/>
      <c r="IH24" s="107"/>
      <c r="IR24" s="107"/>
    </row>
    <row xmlns:x14ac="http://schemas.microsoft.com/office/spreadsheetml/2009/9/ac" r="25" s="3" customFormat="true" x14ac:dyDescent="0.25">
      <c r="A25" s="369"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c r="HX25" s="107"/>
      <c r="IH25" s="107"/>
      <c r="IR25" s="107"/>
    </row>
    <row xmlns:x14ac="http://schemas.microsoft.com/office/spreadsheetml/2009/9/ac" r="26" s="3" customFormat="true" x14ac:dyDescent="0.25">
      <c r="A26" s="369"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c r="HX26" s="107"/>
      <c r="IH26" s="107"/>
      <c r="IR26" s="107"/>
    </row>
    <row xmlns:x14ac="http://schemas.microsoft.com/office/spreadsheetml/2009/9/ac" r="27" s="3" customFormat="true" x14ac:dyDescent="0.25">
      <c r="A27" s="369"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c r="HX27" s="107"/>
      <c r="IH27" s="107"/>
      <c r="IR27" s="107"/>
    </row>
    <row xmlns:x14ac="http://schemas.microsoft.com/office/spreadsheetml/2009/9/ac" r="28" s="3" customFormat="true" x14ac:dyDescent="0.25">
      <c r="A28" s="369"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c r="HX28" s="107"/>
      <c r="IH28" s="107"/>
      <c r="IR28" s="107"/>
    </row>
    <row xmlns:x14ac="http://schemas.microsoft.com/office/spreadsheetml/2009/9/ac" r="29" s="3" customFormat="true" x14ac:dyDescent="0.25">
      <c r="A29" s="369"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c r="HX29" s="107"/>
      <c r="IH29" s="107"/>
      <c r="IR29" s="107"/>
    </row>
    <row xmlns:x14ac="http://schemas.microsoft.com/office/spreadsheetml/2009/9/ac" r="30" s="3" customFormat="true" x14ac:dyDescent="0.25">
      <c r="A30" s="369"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c r="HX30" s="107"/>
      <c r="IH30" s="107"/>
      <c r="IR30" s="107"/>
    </row>
    <row xmlns:x14ac="http://schemas.microsoft.com/office/spreadsheetml/2009/9/ac" r="31" s="3" customFormat="true" x14ac:dyDescent="0.25">
      <c r="A31" s="369"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c r="HX31" s="107"/>
      <c r="IH31" s="107"/>
      <c r="IR31" s="107"/>
    </row>
    <row xmlns:x14ac="http://schemas.microsoft.com/office/spreadsheetml/2009/9/ac" r="32" s="3" customFormat="true" x14ac:dyDescent="0.25">
      <c r="A32" s="369"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c r="IH32" s="107"/>
      <c r="IR32" s="107"/>
    </row>
    <row xmlns:x14ac="http://schemas.microsoft.com/office/spreadsheetml/2009/9/ac" r="33" s="3" customFormat="true" x14ac:dyDescent="0.25">
      <c r="A33" s="369"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c r="IH33" s="107"/>
      <c r="IR33" s="107"/>
    </row>
    <row xmlns:x14ac="http://schemas.microsoft.com/office/spreadsheetml/2009/9/ac" r="34" s="3" customFormat="true" x14ac:dyDescent="0.25">
      <c r="A34" s="369"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c r="IH34" s="107"/>
      <c r="IR34" s="107"/>
    </row>
    <row xmlns:x14ac="http://schemas.microsoft.com/office/spreadsheetml/2009/9/ac" r="35" s="3" customFormat="true" x14ac:dyDescent="0.25">
      <c r="A35" s="369"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c r="IH35" s="107"/>
      <c r="IR35" s="107"/>
    </row>
    <row xmlns:x14ac="http://schemas.microsoft.com/office/spreadsheetml/2009/9/ac" r="36" s="3" customFormat="true" x14ac:dyDescent="0.25">
      <c r="A36" s="369"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c r="IH36" s="107"/>
      <c r="IR36" s="107"/>
    </row>
    <row xmlns:x14ac="http://schemas.microsoft.com/office/spreadsheetml/2009/9/ac" r="37" s="3" customFormat="true" x14ac:dyDescent="0.25">
      <c r="A37" s="369"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c r="IH37" s="107"/>
      <c r="IR37" s="107"/>
    </row>
    <row xmlns:x14ac="http://schemas.microsoft.com/office/spreadsheetml/2009/9/ac" r="38" s="3" customFormat="true" x14ac:dyDescent="0.25">
      <c r="A38" s="369"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c r="IH38" s="107"/>
      <c r="IR38" s="107"/>
    </row>
    <row xmlns:x14ac="http://schemas.microsoft.com/office/spreadsheetml/2009/9/ac" r="39" s="3" customFormat="true" x14ac:dyDescent="0.25">
      <c r="A39" s="369"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c r="IH39" s="107"/>
      <c r="IR39" s="107"/>
    </row>
    <row xmlns:x14ac="http://schemas.microsoft.com/office/spreadsheetml/2009/9/ac" r="40" s="3" customFormat="true" x14ac:dyDescent="0.25">
      <c r="A40" s="369"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c r="IH40" s="107"/>
      <c r="IR40" s="107"/>
    </row>
    <row xmlns:x14ac="http://schemas.microsoft.com/office/spreadsheetml/2009/9/ac" r="41" s="3" customFormat="true" x14ac:dyDescent="0.25">
      <c r="A41" s="369"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c r="IH41" s="107"/>
      <c r="IR41" s="107"/>
    </row>
    <row xmlns:x14ac="http://schemas.microsoft.com/office/spreadsheetml/2009/9/ac" r="42" s="3" customFormat="true" x14ac:dyDescent="0.25">
      <c r="A42" s="369"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c r="IH42" s="107"/>
      <c r="IR42" s="107"/>
    </row>
    <row xmlns:x14ac="http://schemas.microsoft.com/office/spreadsheetml/2009/9/ac" r="43" s="3" customFormat="true" x14ac:dyDescent="0.25">
      <c r="A43" s="369"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c r="IH43" s="107"/>
      <c r="IR43" s="107"/>
    </row>
    <row xmlns:x14ac="http://schemas.microsoft.com/office/spreadsheetml/2009/9/ac" r="44" s="3" customFormat="true" x14ac:dyDescent="0.25">
      <c r="A44" s="369"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c r="IH44" s="107"/>
      <c r="IR44" s="107"/>
    </row>
    <row xmlns:x14ac="http://schemas.microsoft.com/office/spreadsheetml/2009/9/ac" r="45" s="3" customFormat="true" x14ac:dyDescent="0.25">
      <c r="A45" s="369"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c r="IH45" s="107"/>
      <c r="IR45" s="107"/>
    </row>
    <row xmlns:x14ac="http://schemas.microsoft.com/office/spreadsheetml/2009/9/ac" r="46" s="3" customFormat="true" x14ac:dyDescent="0.25">
      <c r="A46" s="369"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c r="IH46" s="107"/>
      <c r="IR46" s="107"/>
    </row>
    <row xmlns:x14ac="http://schemas.microsoft.com/office/spreadsheetml/2009/9/ac" r="47" s="3" customFormat="true" x14ac:dyDescent="0.25">
      <c r="A47" s="369"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c r="IH47" s="107"/>
      <c r="IR47" s="107"/>
    </row>
    <row xmlns:x14ac="http://schemas.microsoft.com/office/spreadsheetml/2009/9/ac" r="48" s="3" customFormat="true" x14ac:dyDescent="0.25">
      <c r="A48" s="369"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c r="IH48" s="107"/>
      <c r="IR48" s="107"/>
    </row>
    <row xmlns:x14ac="http://schemas.microsoft.com/office/spreadsheetml/2009/9/ac" r="49" s="3" customFormat="true" x14ac:dyDescent="0.25">
      <c r="A49" s="369"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c r="IH49" s="107"/>
      <c r="IR49" s="107"/>
    </row>
    <row xmlns:x14ac="http://schemas.microsoft.com/office/spreadsheetml/2009/9/ac" r="50" s="3" customFormat="true" x14ac:dyDescent="0.25">
      <c r="A50" s="369"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c r="IH50" s="107"/>
      <c r="IR50" s="107"/>
    </row>
    <row xmlns:x14ac="http://schemas.microsoft.com/office/spreadsheetml/2009/9/ac" r="51" s="3" customFormat="true" x14ac:dyDescent="0.25">
      <c r="A51" s="369"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c r="IH51" s="107"/>
      <c r="IR51" s="107"/>
    </row>
    <row xmlns:x14ac="http://schemas.microsoft.com/office/spreadsheetml/2009/9/ac" r="52" s="3" customFormat="true" x14ac:dyDescent="0.25">
      <c r="A52" s="369"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c r="IH52" s="107"/>
      <c r="IR52" s="107"/>
    </row>
    <row xmlns:x14ac="http://schemas.microsoft.com/office/spreadsheetml/2009/9/ac" r="53" s="3" customFormat="true" x14ac:dyDescent="0.25">
      <c r="A53" s="369"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c r="IH53" s="107"/>
      <c r="IR53" s="107"/>
    </row>
    <row xmlns:x14ac="http://schemas.microsoft.com/office/spreadsheetml/2009/9/ac" r="54" s="3" customFormat="true" x14ac:dyDescent="0.25">
      <c r="A54" s="369"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c r="IH54" s="107"/>
      <c r="IR54" s="107"/>
    </row>
    <row xmlns:x14ac="http://schemas.microsoft.com/office/spreadsheetml/2009/9/ac" r="55" s="3" customFormat="true" x14ac:dyDescent="0.25">
      <c r="A55" s="369"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c r="IH55" s="107"/>
      <c r="IR55" s="107"/>
    </row>
    <row xmlns:x14ac="http://schemas.microsoft.com/office/spreadsheetml/2009/9/ac" r="56" s="3" customFormat="true" x14ac:dyDescent="0.25">
      <c r="A56" s="369"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c r="IH56" s="107"/>
      <c r="IR56" s="107"/>
    </row>
    <row xmlns:x14ac="http://schemas.microsoft.com/office/spreadsheetml/2009/9/ac" r="57" s="3" customFormat="true" x14ac:dyDescent="0.25">
      <c r="A57" s="369"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c r="IH57" s="107"/>
      <c r="IR57" s="107"/>
    </row>
    <row xmlns:x14ac="http://schemas.microsoft.com/office/spreadsheetml/2009/9/ac" r="58" s="3" customFormat="true" x14ac:dyDescent="0.25">
      <c r="A58" s="369"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c r="IH58" s="107"/>
      <c r="IR58" s="107"/>
    </row>
    <row xmlns:x14ac="http://schemas.microsoft.com/office/spreadsheetml/2009/9/ac" r="59" s="3" customFormat="true" x14ac:dyDescent="0.25">
      <c r="A59" s="369"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c r="IH59" s="107"/>
      <c r="IR59" s="107"/>
    </row>
    <row xmlns:x14ac="http://schemas.microsoft.com/office/spreadsheetml/2009/9/ac" r="60" s="3" customFormat="true" x14ac:dyDescent="0.25">
      <c r="A60" s="369"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c r="IH60" s="107"/>
      <c r="IR60" s="107"/>
    </row>
    <row xmlns:x14ac="http://schemas.microsoft.com/office/spreadsheetml/2009/9/ac" r="61" s="3" customFormat="true" x14ac:dyDescent="0.25">
      <c r="A61" s="369"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c r="IH61" s="107"/>
      <c r="IR61" s="107"/>
    </row>
    <row xmlns:x14ac="http://schemas.microsoft.com/office/spreadsheetml/2009/9/ac" r="62" s="3" customFormat="true" x14ac:dyDescent="0.25">
      <c r="A62" s="369"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c r="IH62" s="107"/>
      <c r="IR62" s="107"/>
    </row>
    <row xmlns:x14ac="http://schemas.microsoft.com/office/spreadsheetml/2009/9/ac" r="63" s="3" customFormat="true" x14ac:dyDescent="0.25">
      <c r="A63" s="369"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c r="IH63" s="107"/>
      <c r="IR63" s="107"/>
    </row>
    <row xmlns:x14ac="http://schemas.microsoft.com/office/spreadsheetml/2009/9/ac" r="64" s="3" customFormat="true" x14ac:dyDescent="0.25">
      <c r="A64" s="369"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c r="IH64" s="107"/>
      <c r="IR64" s="107"/>
    </row>
    <row xmlns:x14ac="http://schemas.microsoft.com/office/spreadsheetml/2009/9/ac" r="65" s="3" customFormat="true" x14ac:dyDescent="0.25">
      <c r="A65" s="369"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c r="IH65" s="107"/>
      <c r="IR65" s="107"/>
    </row>
    <row xmlns:x14ac="http://schemas.microsoft.com/office/spreadsheetml/2009/9/ac" r="66" s="3" customFormat="true" x14ac:dyDescent="0.25">
      <c r="A66" s="369"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c r="IH66" s="107"/>
      <c r="IR66" s="107"/>
    </row>
    <row xmlns:x14ac="http://schemas.microsoft.com/office/spreadsheetml/2009/9/ac" r="67" s="3" customFormat="true" x14ac:dyDescent="0.25">
      <c r="A67" s="369"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c r="IH67" s="107"/>
      <c r="IR67" s="107"/>
    </row>
    <row xmlns:x14ac="http://schemas.microsoft.com/office/spreadsheetml/2009/9/ac" r="68" s="3" customFormat="true" x14ac:dyDescent="0.25">
      <c r="A68" s="369"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c r="IH68" s="107"/>
      <c r="IR68" s="107"/>
    </row>
    <row xmlns:x14ac="http://schemas.microsoft.com/office/spreadsheetml/2009/9/ac" r="69" s="3" customFormat="true" x14ac:dyDescent="0.25">
      <c r="A69" s="369"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c r="IH69" s="107"/>
      <c r="IR69" s="107"/>
    </row>
    <row xmlns:x14ac="http://schemas.microsoft.com/office/spreadsheetml/2009/9/ac" r="70" s="3" customFormat="true" x14ac:dyDescent="0.25">
      <c r="A70" s="369"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c r="IH70" s="107"/>
      <c r="IR70" s="107"/>
    </row>
    <row xmlns:x14ac="http://schemas.microsoft.com/office/spreadsheetml/2009/9/ac" r="71" s="3" customFormat="true" x14ac:dyDescent="0.25">
      <c r="A71" s="369"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c r="IH71" s="107"/>
      <c r="IR71" s="107"/>
    </row>
    <row xmlns:x14ac="http://schemas.microsoft.com/office/spreadsheetml/2009/9/ac" r="72" s="3" customFormat="true" x14ac:dyDescent="0.25">
      <c r="A72" s="369"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c r="IH72" s="107"/>
      <c r="IR72" s="107"/>
    </row>
    <row xmlns:x14ac="http://schemas.microsoft.com/office/spreadsheetml/2009/9/ac" r="73" s="3" customFormat="true" x14ac:dyDescent="0.25">
      <c r="A73" s="369"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c r="IH73" s="107"/>
      <c r="IR73" s="107"/>
    </row>
    <row xmlns:x14ac="http://schemas.microsoft.com/office/spreadsheetml/2009/9/ac" r="74" s="3" customFormat="true" x14ac:dyDescent="0.25">
      <c r="A74" s="369"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c r="IH74" s="107"/>
      <c r="IR74" s="107"/>
    </row>
    <row xmlns:x14ac="http://schemas.microsoft.com/office/spreadsheetml/2009/9/ac" r="75" s="3" customFormat="true" x14ac:dyDescent="0.25">
      <c r="A75" s="369"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c r="IH75" s="107"/>
      <c r="IR75" s="107"/>
    </row>
    <row xmlns:x14ac="http://schemas.microsoft.com/office/spreadsheetml/2009/9/ac" r="76" s="3" customFormat="true" x14ac:dyDescent="0.25">
      <c r="A76" s="369"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c r="IH76" s="107"/>
      <c r="IR76" s="107"/>
    </row>
    <row xmlns:x14ac="http://schemas.microsoft.com/office/spreadsheetml/2009/9/ac" r="77" s="3" customFormat="true" x14ac:dyDescent="0.25">
      <c r="A77" s="369"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c r="IH77" s="107"/>
      <c r="IR77" s="107"/>
    </row>
    <row xmlns:x14ac="http://schemas.microsoft.com/office/spreadsheetml/2009/9/ac" r="78" s="3" customFormat="true" x14ac:dyDescent="0.25">
      <c r="A78" s="369"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c r="IH78" s="107"/>
      <c r="IR78" s="107"/>
    </row>
    <row xmlns:x14ac="http://schemas.microsoft.com/office/spreadsheetml/2009/9/ac" r="79" s="3" customFormat="true" x14ac:dyDescent="0.25">
      <c r="A79" s="369"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c r="IH79" s="107"/>
      <c r="IR79" s="107"/>
    </row>
    <row xmlns:x14ac="http://schemas.microsoft.com/office/spreadsheetml/2009/9/ac" r="80" s="3" customFormat="true" x14ac:dyDescent="0.25">
      <c r="A80" s="369"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c r="IH80" s="107"/>
      <c r="IR80" s="107"/>
    </row>
    <row xmlns:x14ac="http://schemas.microsoft.com/office/spreadsheetml/2009/9/ac" r="81" s="3" customFormat="true" x14ac:dyDescent="0.25">
      <c r="A81" s="369"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c r="IH81" s="107"/>
      <c r="IR81" s="107"/>
    </row>
    <row xmlns:x14ac="http://schemas.microsoft.com/office/spreadsheetml/2009/9/ac" r="82" s="3" customFormat="true" x14ac:dyDescent="0.25">
      <c r="A82" s="369"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c r="IH82" s="107"/>
      <c r="IR82" s="107"/>
    </row>
    <row xmlns:x14ac="http://schemas.microsoft.com/office/spreadsheetml/2009/9/ac" r="83" s="3" customFormat="true" x14ac:dyDescent="0.25">
      <c r="A83" s="369"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c r="IH83" s="107"/>
      <c r="IR83" s="107"/>
    </row>
    <row xmlns:x14ac="http://schemas.microsoft.com/office/spreadsheetml/2009/9/ac" r="84" s="3" customFormat="true" x14ac:dyDescent="0.25">
      <c r="A84" s="369"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c r="IH84" s="107"/>
      <c r="IR84" s="107"/>
    </row>
    <row xmlns:x14ac="http://schemas.microsoft.com/office/spreadsheetml/2009/9/ac" r="85" s="3" customFormat="true" x14ac:dyDescent="0.25">
      <c r="A85" s="369"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c r="IH85" s="107"/>
      <c r="IR85" s="107"/>
    </row>
    <row xmlns:x14ac="http://schemas.microsoft.com/office/spreadsheetml/2009/9/ac" r="86" s="3" customFormat="true" x14ac:dyDescent="0.25">
      <c r="A86" s="369"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c r="IH86" s="107"/>
      <c r="IR86" s="107"/>
    </row>
    <row xmlns:x14ac="http://schemas.microsoft.com/office/spreadsheetml/2009/9/ac" r="87" s="3" customFormat="true" x14ac:dyDescent="0.25">
      <c r="A87" s="369"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c r="IH87" s="107"/>
      <c r="IR87" s="107"/>
    </row>
    <row xmlns:x14ac="http://schemas.microsoft.com/office/spreadsheetml/2009/9/ac" r="88" s="3" customFormat="true" x14ac:dyDescent="0.25">
      <c r="A88" s="369"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c r="IH88" s="107"/>
      <c r="IR88" s="107"/>
    </row>
    <row xmlns:x14ac="http://schemas.microsoft.com/office/spreadsheetml/2009/9/ac" r="89" s="3" customFormat="true" x14ac:dyDescent="0.25">
      <c r="A89" s="369"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c r="IH89" s="107"/>
      <c r="IR89" s="107"/>
    </row>
    <row xmlns:x14ac="http://schemas.microsoft.com/office/spreadsheetml/2009/9/ac" r="90" s="3" customFormat="true" x14ac:dyDescent="0.25">
      <c r="A90" s="369"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c r="IH90" s="107"/>
      <c r="IR90" s="107"/>
    </row>
    <row xmlns:x14ac="http://schemas.microsoft.com/office/spreadsheetml/2009/9/ac" r="91" s="3" customFormat="true" x14ac:dyDescent="0.25">
      <c r="A91" s="369"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c r="IH91" s="107"/>
      <c r="IR91" s="107"/>
    </row>
    <row xmlns:x14ac="http://schemas.microsoft.com/office/spreadsheetml/2009/9/ac" r="92" s="3" customFormat="true" x14ac:dyDescent="0.25">
      <c r="A92" s="369"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c r="IH92" s="107"/>
      <c r="IR92" s="107"/>
    </row>
    <row xmlns:x14ac="http://schemas.microsoft.com/office/spreadsheetml/2009/9/ac" r="93" s="3" customFormat="true" x14ac:dyDescent="0.25">
      <c r="A93" s="369"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c r="IH93" s="107"/>
      <c r="IR93" s="107"/>
    </row>
    <row xmlns:x14ac="http://schemas.microsoft.com/office/spreadsheetml/2009/9/ac" r="94" s="3" customFormat="true" x14ac:dyDescent="0.25">
      <c r="A94" s="369"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c r="IH94" s="107"/>
      <c r="IR94" s="107"/>
    </row>
    <row xmlns:x14ac="http://schemas.microsoft.com/office/spreadsheetml/2009/9/ac" r="95" s="3" customFormat="true" x14ac:dyDescent="0.25">
      <c r="A95" s="369"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c r="IH95" s="107"/>
      <c r="IR95" s="107"/>
    </row>
    <row xmlns:x14ac="http://schemas.microsoft.com/office/spreadsheetml/2009/9/ac" r="96" s="3" customFormat="true" x14ac:dyDescent="0.25">
      <c r="A96" s="369"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c r="IH96" s="107"/>
      <c r="IR96" s="107"/>
    </row>
    <row xmlns:x14ac="http://schemas.microsoft.com/office/spreadsheetml/2009/9/ac" r="97" s="3" customFormat="true" x14ac:dyDescent="0.25">
      <c r="A97" s="369"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c r="IH97" s="107"/>
      <c r="IR97" s="107"/>
    </row>
    <row xmlns:x14ac="http://schemas.microsoft.com/office/spreadsheetml/2009/9/ac" r="98" s="3" customFormat="true" x14ac:dyDescent="0.25">
      <c r="A98" s="369"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c r="IH98" s="107"/>
      <c r="IR98" s="107"/>
    </row>
    <row xmlns:x14ac="http://schemas.microsoft.com/office/spreadsheetml/2009/9/ac" r="99" s="3" customFormat="true" x14ac:dyDescent="0.25">
      <c r="A99" s="369"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c r="IH99" s="107"/>
      <c r="IR99" s="107"/>
    </row>
    <row xmlns:x14ac="http://schemas.microsoft.com/office/spreadsheetml/2009/9/ac" r="100" s="3" customFormat="true" x14ac:dyDescent="0.25">
      <c r="A100" s="369"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c r="IH100" s="107"/>
      <c r="IR100" s="107"/>
    </row>
    <row xmlns:x14ac="http://schemas.microsoft.com/office/spreadsheetml/2009/9/ac" r="101" s="3" customFormat="true" x14ac:dyDescent="0.25">
      <c r="A101" s="369"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c r="IH101" s="107"/>
      <c r="IR101" s="107"/>
    </row>
    <row xmlns:x14ac="http://schemas.microsoft.com/office/spreadsheetml/2009/9/ac" r="102" s="3" customFormat="true" x14ac:dyDescent="0.25">
      <c r="A102" s="369"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c r="IH102" s="107"/>
      <c r="IR102" s="107"/>
    </row>
    <row xmlns:x14ac="http://schemas.microsoft.com/office/spreadsheetml/2009/9/ac" r="103" s="3" customFormat="true" x14ac:dyDescent="0.25">
      <c r="A103" s="369"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c r="IH103" s="107"/>
      <c r="IR103" s="107"/>
    </row>
    <row xmlns:x14ac="http://schemas.microsoft.com/office/spreadsheetml/2009/9/ac" r="104" s="3" customFormat="true" x14ac:dyDescent="0.25">
      <c r="A104" s="369"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c r="IH104" s="107"/>
      <c r="IR104" s="107"/>
    </row>
    <row xmlns:x14ac="http://schemas.microsoft.com/office/spreadsheetml/2009/9/ac" r="105" s="3" customFormat="true" x14ac:dyDescent="0.25">
      <c r="A105" s="369"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c r="IH105" s="107"/>
      <c r="IR105" s="107"/>
    </row>
    <row xmlns:x14ac="http://schemas.microsoft.com/office/spreadsheetml/2009/9/ac" r="106" s="3" customFormat="true" x14ac:dyDescent="0.25">
      <c r="A106" s="369"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c r="IH106" s="107"/>
      <c r="IR106" s="107"/>
    </row>
    <row xmlns:x14ac="http://schemas.microsoft.com/office/spreadsheetml/2009/9/ac" r="107" s="3" customFormat="true" x14ac:dyDescent="0.25">
      <c r="A107" s="369"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c r="IH107" s="107"/>
      <c r="IR107" s="107"/>
    </row>
    <row xmlns:x14ac="http://schemas.microsoft.com/office/spreadsheetml/2009/9/ac" r="108" s="3" customFormat="true" x14ac:dyDescent="0.25">
      <c r="A108" s="369"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c r="IH108" s="107"/>
      <c r="IR108" s="107"/>
    </row>
    <row xmlns:x14ac="http://schemas.microsoft.com/office/spreadsheetml/2009/9/ac" r="109" s="3" customFormat="true" x14ac:dyDescent="0.25">
      <c r="A109" s="369"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c r="IH109" s="107"/>
      <c r="IR109" s="107"/>
    </row>
    <row xmlns:x14ac="http://schemas.microsoft.com/office/spreadsheetml/2009/9/ac" r="110" s="3" customFormat="true" x14ac:dyDescent="0.25">
      <c r="A110" s="369"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c r="IH110" s="107"/>
      <c r="IR110" s="107"/>
    </row>
    <row xmlns:x14ac="http://schemas.microsoft.com/office/spreadsheetml/2009/9/ac" r="111" s="3" customFormat="true" x14ac:dyDescent="0.25">
      <c r="A111" s="369"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c r="IH111" s="107"/>
      <c r="IR111" s="107"/>
    </row>
    <row xmlns:x14ac="http://schemas.microsoft.com/office/spreadsheetml/2009/9/ac" r="112" s="3" customFormat="true" x14ac:dyDescent="0.25">
      <c r="A112" s="369"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c r="IH112" s="107"/>
      <c r="IR112" s="107"/>
    </row>
    <row xmlns:x14ac="http://schemas.microsoft.com/office/spreadsheetml/2009/9/ac" r="113" s="3" customFormat="true" x14ac:dyDescent="0.25">
      <c r="A113" s="369"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c r="IH113" s="107"/>
      <c r="IR113" s="107"/>
    </row>
    <row xmlns:x14ac="http://schemas.microsoft.com/office/spreadsheetml/2009/9/ac" r="114" s="3" customFormat="true" x14ac:dyDescent="0.25">
      <c r="A114" s="369"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c r="IH114" s="107"/>
      <c r="IR114" s="107"/>
    </row>
    <row xmlns:x14ac="http://schemas.microsoft.com/office/spreadsheetml/2009/9/ac" r="115" s="3" customFormat="true" x14ac:dyDescent="0.25">
      <c r="A115" s="369"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c r="IH115" s="107"/>
      <c r="IR115" s="107"/>
    </row>
    <row xmlns:x14ac="http://schemas.microsoft.com/office/spreadsheetml/2009/9/ac" r="116" s="3" customFormat="true" x14ac:dyDescent="0.25">
      <c r="A116" s="369"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c r="IH116" s="107"/>
      <c r="IR116" s="107"/>
    </row>
    <row xmlns:x14ac="http://schemas.microsoft.com/office/spreadsheetml/2009/9/ac" r="117" s="3" customFormat="true" x14ac:dyDescent="0.25">
      <c r="A117" s="369"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c r="IH117" s="107"/>
      <c r="IR117" s="107"/>
    </row>
    <row xmlns:x14ac="http://schemas.microsoft.com/office/spreadsheetml/2009/9/ac" r="118" s="3" customFormat="true" x14ac:dyDescent="0.25">
      <c r="A118" s="369"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c r="IH118" s="107"/>
      <c r="IR118" s="107"/>
    </row>
    <row xmlns:x14ac="http://schemas.microsoft.com/office/spreadsheetml/2009/9/ac" r="119" s="3" customFormat="true" x14ac:dyDescent="0.25">
      <c r="A119" s="369"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c r="IH119" s="107"/>
      <c r="IR119" s="107"/>
    </row>
    <row xmlns:x14ac="http://schemas.microsoft.com/office/spreadsheetml/2009/9/ac" r="120" s="3" customFormat="true" x14ac:dyDescent="0.25">
      <c r="A120" s="369"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c r="IH120" s="107"/>
      <c r="IR120" s="107"/>
    </row>
    <row xmlns:x14ac="http://schemas.microsoft.com/office/spreadsheetml/2009/9/ac" r="121" s="3" customFormat="true" x14ac:dyDescent="0.25">
      <c r="A121" s="369"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c r="IH121" s="107"/>
      <c r="IR121" s="107"/>
    </row>
    <row xmlns:x14ac="http://schemas.microsoft.com/office/spreadsheetml/2009/9/ac" r="122" s="3" customFormat="true" x14ac:dyDescent="0.25">
      <c r="A122" s="369"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c r="IH122" s="107"/>
      <c r="IR122" s="107"/>
    </row>
    <row xmlns:x14ac="http://schemas.microsoft.com/office/spreadsheetml/2009/9/ac" r="123" s="3" customFormat="true" x14ac:dyDescent="0.25">
      <c r="A123" s="369"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c r="IH123" s="107"/>
      <c r="IR123" s="107"/>
    </row>
    <row xmlns:x14ac="http://schemas.microsoft.com/office/spreadsheetml/2009/9/ac" r="124" s="3" customFormat="true" x14ac:dyDescent="0.25">
      <c r="A124" s="369"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c r="IH124" s="107"/>
      <c r="IR124" s="107"/>
    </row>
    <row xmlns:x14ac="http://schemas.microsoft.com/office/spreadsheetml/2009/9/ac" r="125" s="3" customFormat="true" x14ac:dyDescent="0.25">
      <c r="A125" s="369"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c r="IH125" s="107"/>
      <c r="IR125" s="107"/>
    </row>
    <row xmlns:x14ac="http://schemas.microsoft.com/office/spreadsheetml/2009/9/ac" r="126" s="3" customFormat="true" x14ac:dyDescent="0.25">
      <c r="A126" s="369"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c r="IH126" s="107"/>
      <c r="IR126" s="107"/>
    </row>
    <row xmlns:x14ac="http://schemas.microsoft.com/office/spreadsheetml/2009/9/ac" r="127" s="3" customFormat="true" x14ac:dyDescent="0.25">
      <c r="A127" s="369"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c r="IH127" s="107"/>
      <c r="IR127" s="107"/>
    </row>
    <row xmlns:x14ac="http://schemas.microsoft.com/office/spreadsheetml/2009/9/ac" r="128" s="3" customFormat="true" x14ac:dyDescent="0.25">
      <c r="A128" s="369"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c r="IH128" s="107"/>
      <c r="IR128" s="107"/>
    </row>
    <row xmlns:x14ac="http://schemas.microsoft.com/office/spreadsheetml/2009/9/ac" r="129" s="3" customFormat="true" x14ac:dyDescent="0.25">
      <c r="A129" s="369"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c r="IH129" s="107"/>
      <c r="IR129" s="107"/>
    </row>
    <row xmlns:x14ac="http://schemas.microsoft.com/office/spreadsheetml/2009/9/ac" r="130" s="3" customFormat="true" x14ac:dyDescent="0.25">
      <c r="A130" s="369"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c r="IH130" s="107"/>
      <c r="IR130" s="107"/>
    </row>
    <row xmlns:x14ac="http://schemas.microsoft.com/office/spreadsheetml/2009/9/ac" r="131" s="3" customFormat="true" x14ac:dyDescent="0.25">
      <c r="A131" s="369"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c r="IH131" s="107"/>
      <c r="IR131" s="107"/>
    </row>
    <row xmlns:x14ac="http://schemas.microsoft.com/office/spreadsheetml/2009/9/ac" r="132" s="3" customFormat="true" x14ac:dyDescent="0.25">
      <c r="A132" s="369"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c r="IH132" s="107"/>
      <c r="IR132" s="107"/>
    </row>
    <row xmlns:x14ac="http://schemas.microsoft.com/office/spreadsheetml/2009/9/ac" r="133" s="3" customFormat="true" x14ac:dyDescent="0.25">
      <c r="A133" s="369"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c r="IH133" s="107"/>
      <c r="IR133" s="107"/>
    </row>
    <row xmlns:x14ac="http://schemas.microsoft.com/office/spreadsheetml/2009/9/ac" r="134" s="3" customFormat="true" x14ac:dyDescent="0.25">
      <c r="A134" s="369"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c r="IH134" s="107"/>
      <c r="IR134" s="107"/>
    </row>
    <row xmlns:x14ac="http://schemas.microsoft.com/office/spreadsheetml/2009/9/ac" r="135" s="3" customFormat="true" x14ac:dyDescent="0.25">
      <c r="A135" s="369"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c r="IH135" s="107"/>
      <c r="IR135" s="107"/>
    </row>
    <row xmlns:x14ac="http://schemas.microsoft.com/office/spreadsheetml/2009/9/ac" r="136" s="3" customFormat="true" x14ac:dyDescent="0.25">
      <c r="A136" s="369"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c r="IH136" s="107"/>
      <c r="IR136" s="107"/>
    </row>
    <row xmlns:x14ac="http://schemas.microsoft.com/office/spreadsheetml/2009/9/ac" r="137" s="3" customFormat="true" x14ac:dyDescent="0.25">
      <c r="A137" s="369"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c r="IH137" s="107"/>
      <c r="IR137" s="107"/>
    </row>
    <row xmlns:x14ac="http://schemas.microsoft.com/office/spreadsheetml/2009/9/ac" r="138" s="3" customFormat="true" x14ac:dyDescent="0.25">
      <c r="A138" s="369"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c r="IH138" s="107"/>
      <c r="IR138" s="107"/>
    </row>
    <row xmlns:x14ac="http://schemas.microsoft.com/office/spreadsheetml/2009/9/ac" r="139" s="3" customFormat="true" x14ac:dyDescent="0.25">
      <c r="A139" s="369"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c r="IH139" s="107"/>
      <c r="IR139" s="107"/>
    </row>
    <row xmlns:x14ac="http://schemas.microsoft.com/office/spreadsheetml/2009/9/ac" r="140" s="3" customFormat="true" x14ac:dyDescent="0.25">
      <c r="A140" s="369"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c r="IH140" s="107"/>
      <c r="IR140" s="107"/>
    </row>
    <row xmlns:x14ac="http://schemas.microsoft.com/office/spreadsheetml/2009/9/ac" r="141" s="3" customFormat="true" x14ac:dyDescent="0.25">
      <c r="A141" s="369"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c r="IH141" s="107"/>
      <c r="IR141" s="107"/>
    </row>
    <row xmlns:x14ac="http://schemas.microsoft.com/office/spreadsheetml/2009/9/ac" r="142" s="3" customFormat="true" x14ac:dyDescent="0.25">
      <c r="A142" s="369"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c r="IH142" s="107"/>
      <c r="IR142" s="107"/>
    </row>
    <row xmlns:x14ac="http://schemas.microsoft.com/office/spreadsheetml/2009/9/ac" r="143" s="3" customFormat="true" x14ac:dyDescent="0.25">
      <c r="A143" s="369"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c r="IH143" s="107"/>
      <c r="IR143" s="107"/>
    </row>
    <row xmlns:x14ac="http://schemas.microsoft.com/office/spreadsheetml/2009/9/ac" r="144" s="3" customFormat="true" x14ac:dyDescent="0.25">
      <c r="A144" s="369"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c r="IH144" s="107"/>
      <c r="IR144" s="107"/>
    </row>
    <row xmlns:x14ac="http://schemas.microsoft.com/office/spreadsheetml/2009/9/ac" r="145" s="3" customFormat="true" x14ac:dyDescent="0.25">
      <c r="A145" s="369"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c r="IH145" s="107"/>
      <c r="IR145" s="107"/>
    </row>
    <row xmlns:x14ac="http://schemas.microsoft.com/office/spreadsheetml/2009/9/ac" r="146" s="3" customFormat="true" x14ac:dyDescent="0.25">
      <c r="A146" s="369"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c r="IH146" s="107"/>
      <c r="IR146" s="107"/>
    </row>
    <row xmlns:x14ac="http://schemas.microsoft.com/office/spreadsheetml/2009/9/ac" r="147" s="3" customFormat="true" x14ac:dyDescent="0.25">
      <c r="A147" s="369"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c r="IH147" s="107"/>
      <c r="IR147" s="107"/>
    </row>
    <row xmlns:x14ac="http://schemas.microsoft.com/office/spreadsheetml/2009/9/ac" r="148" s="3" customFormat="true" x14ac:dyDescent="0.25">
      <c r="A148" s="369"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c r="IH148" s="107"/>
      <c r="IR148" s="107"/>
    </row>
    <row xmlns:x14ac="http://schemas.microsoft.com/office/spreadsheetml/2009/9/ac" r="149" s="3" customFormat="true" x14ac:dyDescent="0.25">
      <c r="A149" s="369"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c r="IH149" s="107"/>
      <c r="IR149" s="107"/>
    </row>
    <row xmlns:x14ac="http://schemas.microsoft.com/office/spreadsheetml/2009/9/ac" r="150" s="3" customFormat="true" x14ac:dyDescent="0.25">
      <c r="A150" s="369"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c r="IH150" s="107"/>
      <c r="IR150" s="107"/>
    </row>
    <row xmlns:x14ac="http://schemas.microsoft.com/office/spreadsheetml/2009/9/ac" r="151" s="3" customFormat="true" x14ac:dyDescent="0.25">
      <c r="A151" s="369"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c r="IH151" s="107"/>
      <c r="IR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c r="IH152" s="107"/>
      <c r="IR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c r="IH153" s="107"/>
      <c r="IR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c r="IH154" s="107"/>
      <c r="IR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c r="IH155" s="107"/>
      <c r="IR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c r="IH156" s="107"/>
      <c r="IR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c r="IH157" s="107"/>
      <c r="IR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c r="IH158" s="107"/>
      <c r="IR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c r="IH159" s="107"/>
      <c r="IR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c r="IH160" s="107"/>
      <c r="IR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c r="IH161" s="107"/>
      <c r="IR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c r="IH162" s="107"/>
      <c r="IR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c r="IH163" s="107"/>
      <c r="IR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c r="IH164" s="107"/>
      <c r="IR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c r="IH165" s="107"/>
      <c r="IR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c r="IH166" s="107"/>
      <c r="IR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c r="IH167" s="107"/>
      <c r="IR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c r="IH168" s="107"/>
      <c r="IR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c r="IH169" s="107"/>
      <c r="IR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c r="IH170" s="107"/>
      <c r="IR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c r="IH171" s="107"/>
      <c r="IR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c r="IH172" s="107"/>
      <c r="IR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c r="IH173" s="107"/>
      <c r="IR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c r="IH174" s="107"/>
      <c r="IR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c r="IH175" s="107"/>
      <c r="IR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c r="IH176" s="107"/>
      <c r="IR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c r="IH177" s="107"/>
      <c r="IR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c r="IH178" s="107"/>
      <c r="IR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c r="IH179" s="107"/>
      <c r="IR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c r="IH180" s="107"/>
      <c r="IR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c r="IH181" s="107"/>
      <c r="IR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c r="IH182" s="107"/>
      <c r="IR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c r="IH183" s="107"/>
      <c r="IR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c r="IH184" s="107"/>
      <c r="IR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c r="IH185" s="107"/>
      <c r="IR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c r="IH186" s="107"/>
      <c r="IR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c r="IH187" s="107"/>
      <c r="IR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c r="IH188" s="107"/>
      <c r="IR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c r="IH189" s="107"/>
      <c r="IR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c r="IH190" s="107"/>
      <c r="IR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c r="IH191" s="107"/>
      <c r="IR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c r="IH192" s="107"/>
      <c r="IR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c r="IH193" s="107"/>
      <c r="IR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c r="IH194" s="107"/>
      <c r="IR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c r="IH195" s="107"/>
      <c r="IR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c r="IH196" s="107"/>
      <c r="IR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c r="IH197" s="107"/>
      <c r="IR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c r="IH198" s="107"/>
      <c r="IR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c r="IH199" s="107"/>
      <c r="IR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c r="IH200" s="107"/>
      <c r="IR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c r="IH201" s="107"/>
      <c r="IR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c r="IH202" s="107"/>
      <c r="IR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c r="IH203" s="107"/>
      <c r="IR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c r="IH204" s="107"/>
      <c r="IR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c r="IH205" s="107"/>
      <c r="IR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c r="IH206" s="107"/>
      <c r="IR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c r="IH207" s="107"/>
      <c r="IR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c r="IH208" s="107"/>
      <c r="IR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c r="IH209" s="107"/>
      <c r="IR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c r="IH210" s="107"/>
      <c r="IR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c r="IH211" s="107"/>
      <c r="IR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c r="IH212" s="107"/>
      <c r="IR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c r="IH213" s="107"/>
      <c r="IR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c r="IH214" s="107"/>
      <c r="IR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c r="IH215" s="107"/>
      <c r="IR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c r="IH216" s="107"/>
      <c r="IR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c r="IH217" s="107"/>
      <c r="IR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c r="IH218" s="107"/>
      <c r="IR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c r="IH219" s="107"/>
      <c r="IR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c r="IH220" s="107"/>
      <c r="IR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c r="IH221" s="107"/>
      <c r="IR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c r="IH222" s="107"/>
      <c r="IR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c r="IH223" s="107"/>
      <c r="IR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c r="IH224" s="107"/>
      <c r="IR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c r="IH225" s="107"/>
      <c r="IR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c r="IH226" s="107"/>
      <c r="IR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c r="IH227" s="107"/>
      <c r="IR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c r="IH228" s="107"/>
      <c r="IR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c r="IH229" s="107"/>
      <c r="IR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c r="IH230" s="107"/>
      <c r="IR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c r="IH231" s="107"/>
      <c r="IR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c r="IH232" s="107"/>
      <c r="IR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c r="IH233" s="107"/>
      <c r="IR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c r="IH234" s="107"/>
      <c r="IR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c r="IH235" s="107"/>
      <c r="IR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c r="IH236" s="107"/>
      <c r="IR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c r="IH237" s="107"/>
      <c r="IR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c r="IH238" s="107"/>
      <c r="IR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c r="IH239" s="107"/>
      <c r="IR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c r="IH240" s="107"/>
      <c r="IR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c r="IH241" s="107"/>
      <c r="IR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c r="IH242" s="107"/>
      <c r="IR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c r="IH243" s="107"/>
      <c r="IR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c r="IH244" s="107"/>
      <c r="IR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c r="IH245" s="107"/>
      <c r="IR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c r="IH246" s="107"/>
      <c r="IR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c r="IH247" s="107"/>
      <c r="IR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c r="IH248" s="107"/>
      <c r="IR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c r="IH249" s="107"/>
      <c r="IR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c r="IH250" s="107"/>
      <c r="IR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c r="IH251" s="107"/>
      <c r="IR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c r="IH252" s="107"/>
      <c r="IR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c r="IH253" s="107"/>
      <c r="IR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c r="IH254" s="107"/>
      <c r="IR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c r="IH255" s="107"/>
      <c r="IR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c r="IH256" s="107"/>
      <c r="IR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c r="IH257" s="107"/>
      <c r="IR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c r="IH258" s="107"/>
      <c r="IR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c r="IH259" s="107"/>
      <c r="IR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c r="IH260" s="107"/>
      <c r="IR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c r="IH261" s="107"/>
      <c r="IR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c r="IH262" s="107"/>
      <c r="IR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c r="IH263" s="107"/>
      <c r="IR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c r="IH264" s="107"/>
      <c r="IR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c r="IH265" s="107"/>
      <c r="IR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c r="IH266" s="107"/>
      <c r="IR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c r="IH267" s="107"/>
      <c r="IR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c r="IH268" s="107"/>
      <c r="IR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c r="IH269" s="107"/>
      <c r="IR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c r="IH270" s="107"/>
      <c r="IR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c r="IH271" s="107"/>
      <c r="IR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c r="IH272" s="107"/>
      <c r="IR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c r="IH273" s="107"/>
      <c r="IR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c r="IH274" s="107"/>
      <c r="IR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c r="IH275" s="107"/>
      <c r="IR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c r="IH276" s="107"/>
      <c r="IR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c r="IH277" s="107"/>
      <c r="IR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c r="IH278" s="107"/>
      <c r="IR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c r="IH279" s="107"/>
      <c r="IR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c r="IH280" s="107"/>
      <c r="IR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c r="IH281" s="107"/>
      <c r="IR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c r="IH282" s="107"/>
      <c r="IR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c r="IH283" s="107"/>
      <c r="IR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c r="IH284" s="107"/>
      <c r="IR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c r="IH285" s="107"/>
      <c r="IR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c r="IH286" s="107"/>
      <c r="IR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c r="IH287" s="107"/>
      <c r="IR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c r="IH288" s="107"/>
      <c r="IR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c r="IH289" s="107"/>
      <c r="IR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c r="IH290" s="107"/>
      <c r="IR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c r="IH291" s="107"/>
      <c r="IR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c r="IH292" s="107"/>
      <c r="IR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c r="IH293" s="107"/>
      <c r="IR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c r="IH294" s="107"/>
      <c r="IR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c r="IH295" s="107"/>
      <c r="IR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c r="IH296" s="107"/>
      <c r="IR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c r="IH297" s="107"/>
      <c r="IR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c r="IH298" s="107"/>
      <c r="IR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c r="IH299" s="107"/>
      <c r="IR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c r="IH300" s="107"/>
      <c r="IR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c r="IH301" s="107"/>
      <c r="IR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c r="IH302" s="107"/>
      <c r="IR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c r="IH303" s="107"/>
      <c r="IR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c r="IH304" s="107"/>
      <c r="IR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c r="IH305" s="107"/>
      <c r="IR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c r="IH306" s="107"/>
      <c r="IR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c r="IH307" s="107"/>
      <c r="IR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c r="IH308" s="107"/>
      <c r="IR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c r="IH309" s="107"/>
      <c r="IR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c r="IH310" s="107"/>
      <c r="IR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c r="IH311" s="107"/>
      <c r="IR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c r="IH312" s="107"/>
      <c r="IR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c r="IH313" s="107"/>
      <c r="IR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c r="IH314" s="107"/>
      <c r="IR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c r="IH315" s="107"/>
      <c r="IR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c r="IH316" s="107"/>
      <c r="IR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c r="IH317" s="107"/>
      <c r="IR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c r="IH318" s="107"/>
      <c r="IR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c r="IH319" s="107"/>
      <c r="IR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c r="IH320" s="107"/>
      <c r="IR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c r="IH321" s="107"/>
      <c r="IR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c r="IH322" s="107"/>
      <c r="IR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c r="IH323" s="107"/>
      <c r="IR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c r="IH324" s="107"/>
      <c r="IR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c r="IH325" s="107"/>
      <c r="IR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c r="IH326" s="107"/>
      <c r="IR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c r="IH327" s="107"/>
      <c r="IR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c r="IH328" s="107"/>
      <c r="IR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c r="IH329" s="107"/>
      <c r="IR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c r="IH330" s="107"/>
      <c r="IR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c r="IH331" s="107"/>
      <c r="IR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c r="IH332" s="107"/>
      <c r="IR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c r="IH333" s="107"/>
      <c r="IR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c r="IH334" s="107"/>
      <c r="IR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c r="IH335" s="107"/>
      <c r="IR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c r="IH336" s="107"/>
      <c r="IR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c r="IH337" s="107"/>
      <c r="IR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c r="IH338" s="107"/>
      <c r="IR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c r="IH339" s="107"/>
      <c r="IR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c r="IH340" s="107"/>
      <c r="IR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c r="IH341" s="107"/>
      <c r="IR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c r="IH342" s="107"/>
      <c r="IR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c r="IH343" s="107"/>
      <c r="IR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c r="IH344" s="107"/>
      <c r="IR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c r="IH345" s="107"/>
      <c r="IR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c r="IH346" s="107"/>
      <c r="IR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c r="IH347" s="107"/>
      <c r="IR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c r="IH348" s="107"/>
      <c r="IR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c r="IH349" s="107"/>
      <c r="IR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c r="IH350" s="107"/>
      <c r="IR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c r="IH351" s="107"/>
      <c r="IR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c r="IH352" s="107"/>
      <c r="IR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c r="IH353" s="107"/>
      <c r="IR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c r="IH354" s="107"/>
      <c r="IR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c r="IH355" s="107"/>
      <c r="IR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c r="IH356" s="107"/>
      <c r="IR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c r="IH357" s="107"/>
      <c r="IR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c r="IH358" s="107"/>
      <c r="IR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c r="IH359" s="107"/>
      <c r="IR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c r="IH360" s="107"/>
      <c r="IR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c r="IH361" s="107"/>
      <c r="IR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c r="IH362" s="107"/>
      <c r="IR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c r="IH363" s="107"/>
      <c r="IR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c r="IH364" s="107"/>
      <c r="IR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c r="IH365" s="107"/>
      <c r="IR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c r="IH366" s="107"/>
      <c r="IR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c r="IH367" s="107"/>
      <c r="IR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c r="IH368" s="107"/>
      <c r="IR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c r="IH369" s="107"/>
      <c r="IR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c r="IH370" s="107"/>
      <c r="IR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c r="IH371" s="107"/>
      <c r="IR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c r="IH372" s="107"/>
      <c r="IR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c r="IH373" s="107"/>
      <c r="IR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c r="IH374" s="107"/>
      <c r="IR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c r="IH375" s="107"/>
      <c r="IR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c r="IH376" s="107"/>
      <c r="IR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c r="IH377" s="107"/>
      <c r="IR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c r="IH378" s="107"/>
      <c r="IR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c r="IH379" s="107"/>
      <c r="IR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c r="IH380" s="107"/>
      <c r="IR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c r="IH381" s="107"/>
      <c r="IR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c r="IH382" s="107"/>
      <c r="IR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c r="IH383" s="107"/>
      <c r="IR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c r="IH384" s="107"/>
      <c r="IR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c r="IH385" s="107"/>
      <c r="IR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c r="IH386" s="107"/>
      <c r="IR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c r="IH387" s="107"/>
      <c r="IR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c r="IH388" s="107"/>
      <c r="IR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c r="IH389" s="107"/>
      <c r="IR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c r="IH390" s="107"/>
      <c r="IR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c r="IH391" s="107"/>
      <c r="IR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c r="IH392" s="107"/>
      <c r="IR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c r="IH393" s="107"/>
      <c r="IR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c r="IH394" s="107"/>
      <c r="IR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c r="IH395" s="107"/>
      <c r="IR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c r="IH396" s="107"/>
      <c r="IR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c r="IH397" s="107"/>
      <c r="IR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c r="IH398" s="107"/>
      <c r="IR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c r="IH399" s="107"/>
      <c r="IR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c r="IH400" s="107"/>
      <c r="IR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c r="IH401" s="107"/>
      <c r="IR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c r="IH402" s="107"/>
      <c r="IR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c r="IH403" s="107"/>
      <c r="IR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c r="IH404" s="107"/>
      <c r="IR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c r="IH405" s="107"/>
      <c r="IR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c r="IH406" s="107"/>
      <c r="IR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c r="IH407" s="107"/>
      <c r="IR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c r="IH408" s="107"/>
      <c r="IR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c r="IH409" s="107"/>
      <c r="IR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c r="IH410" s="107"/>
      <c r="IR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c r="IH411" s="107"/>
      <c r="IR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c r="IH412" s="107"/>
      <c r="IR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c r="IH413" s="107"/>
      <c r="IR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c r="IH414" s="107"/>
      <c r="IR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c r="IH415" s="107"/>
      <c r="IR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c r="IH416" s="107"/>
      <c r="IR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c r="IH417" s="107"/>
      <c r="IR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c r="IH418" s="107"/>
      <c r="IR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c r="IH419" s="107"/>
      <c r="IR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c r="IH420" s="107"/>
      <c r="IR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c r="IH421" s="107"/>
      <c r="IR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c r="IH422" s="107"/>
      <c r="IR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c r="IH423" s="107"/>
      <c r="IR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c r="IH424" s="107"/>
      <c r="IR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c r="IH425" s="107"/>
      <c r="IR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c r="IH426" s="107"/>
      <c r="IR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c r="IH427" s="107"/>
      <c r="IR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c r="IH428" s="107"/>
      <c r="IR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c r="IH429" s="107"/>
      <c r="IR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c r="IH430" s="107"/>
      <c r="IR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c r="IH431" s="107"/>
      <c r="IR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c r="IH432" s="107"/>
      <c r="IR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c r="IH433" s="107"/>
      <c r="IR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c r="IH434" s="107"/>
      <c r="IR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c r="IH435" s="107"/>
      <c r="IR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c r="IH436" s="107"/>
      <c r="IR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c r="IH437" s="107"/>
      <c r="IR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c r="IH438" s="107"/>
      <c r="IR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c r="IH439" s="107"/>
      <c r="IR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c r="IH440" s="107"/>
      <c r="IR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c r="IH441" s="107"/>
      <c r="IR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c r="IH442" s="107"/>
      <c r="IR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c r="IH443" s="107"/>
      <c r="IR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c r="IH444" s="107"/>
      <c r="IR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c r="IH445" s="107"/>
      <c r="IR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c r="IH446" s="107"/>
      <c r="IR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c r="IH447" s="107"/>
      <c r="IR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c r="IH448" s="107"/>
      <c r="IR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c r="IH449" s="107"/>
      <c r="IR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c r="IH450" s="107"/>
      <c r="IR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c r="IH451" s="107"/>
      <c r="IR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c r="IH452" s="107"/>
      <c r="IR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c r="IH453" s="107"/>
      <c r="IR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c r="IH454" s="107"/>
      <c r="IR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c r="IH455" s="107"/>
      <c r="IR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c r="IH456" s="107"/>
      <c r="IR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c r="IH457" s="107"/>
      <c r="IR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c r="IH458" s="107"/>
      <c r="IR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c r="IH459" s="107"/>
      <c r="IR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c r="IH460" s="107"/>
      <c r="IR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c r="IH461" s="107"/>
      <c r="IR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c r="IH462" s="107"/>
      <c r="IR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c r="IH463" s="107"/>
      <c r="IR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c r="IH464" s="107"/>
      <c r="IR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c r="IH465" s="107"/>
      <c r="IR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c r="IH466" s="107"/>
      <c r="IR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c r="IH467" s="107"/>
      <c r="IR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c r="IH468" s="107"/>
      <c r="IR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c r="IH469" s="107"/>
      <c r="IR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c r="IH470" s="107"/>
      <c r="IR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c r="IH471" s="107"/>
      <c r="IR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c r="IH472" s="107"/>
      <c r="IR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c r="IH473" s="107"/>
      <c r="IR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c r="IH474" s="107"/>
      <c r="IR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c r="IH475" s="107"/>
      <c r="IR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c r="IH476" s="107"/>
      <c r="IR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c r="IH477" s="107"/>
      <c r="IR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c r="IH478" s="107"/>
      <c r="IR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c r="IH479" s="107"/>
      <c r="IR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c r="IH480" s="107"/>
      <c r="IR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c r="IH481" s="107"/>
      <c r="IR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c r="IH482" s="107"/>
      <c r="IR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c r="IH483" s="107"/>
      <c r="IR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c r="IH484" s="107"/>
      <c r="IR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c r="IH485" s="107"/>
      <c r="IR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c r="IH486" s="107"/>
      <c r="IR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c r="IH487" s="107"/>
      <c r="IR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c r="IH488" s="107"/>
      <c r="IR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c r="IH489" s="107"/>
      <c r="IR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c r="IH490" s="107"/>
      <c r="IR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c r="IH491" s="107"/>
      <c r="IR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c r="IH492" s="107"/>
      <c r="IR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c r="IH493" s="107"/>
      <c r="IR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c r="IH494" s="107"/>
      <c r="IR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c r="IH495" s="107"/>
      <c r="IR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c r="IH496" s="107"/>
      <c r="IR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c r="IH497" s="107"/>
      <c r="IR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c r="IH498" s="107"/>
      <c r="IR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c r="IH499" s="107"/>
      <c r="IR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c r="IH500" s="107"/>
      <c r="IR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c r="IH501" s="107"/>
      <c r="IR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c r="IH502" s="107"/>
      <c r="IR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c r="IH503" s="107"/>
      <c r="IR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c r="IH504" s="107"/>
      <c r="IR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c r="IH505" s="107"/>
      <c r="IR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c r="IH506" s="107"/>
      <c r="IR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c r="IH507" s="107"/>
      <c r="IR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c r="IH508" s="107"/>
      <c r="IR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c r="IH509" s="107"/>
      <c r="IR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c r="IH510" s="107"/>
      <c r="IR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c r="IH511" s="107"/>
      <c r="IR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c r="IH512" s="107"/>
      <c r="IR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c r="IH513" s="107"/>
      <c r="IR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c r="IH514" s="107"/>
      <c r="IR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c r="IH515" s="107"/>
      <c r="IR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c r="IH516" s="107"/>
      <c r="IR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c r="IH517" s="107"/>
      <c r="IR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c r="IH518" s="107"/>
      <c r="IR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c r="IH519" s="107"/>
      <c r="IR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c r="IH520" s="107"/>
      <c r="IR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c r="IH521" s="107"/>
      <c r="IR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c r="IH522" s="107"/>
      <c r="IR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c r="IH523" s="107"/>
      <c r="IR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c r="IH524" s="107"/>
      <c r="IR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c r="IH525" s="107"/>
      <c r="IR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c r="IH526" s="107"/>
      <c r="IR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c r="IH527" s="107"/>
      <c r="IR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c r="IH528" s="107"/>
      <c r="IR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c r="IH529" s="107"/>
      <c r="IR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c r="IH530" s="107"/>
      <c r="IR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c r="IH531" s="107"/>
      <c r="IR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c r="IH532" s="107"/>
      <c r="IR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c r="IH533" s="107"/>
      <c r="IR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c r="IH534" s="107"/>
      <c r="IR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c r="IH535" s="107"/>
      <c r="IR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c r="IH536" s="107"/>
      <c r="IR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c r="IH537" s="107"/>
      <c r="IR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c r="IH538" s="107"/>
      <c r="IR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c r="IH539" s="107"/>
      <c r="IR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c r="IH540" s="107"/>
      <c r="IR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c r="IH541" s="107"/>
      <c r="IR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c r="IH542" s="107"/>
      <c r="IR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c r="IH543" s="107"/>
      <c r="IR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c r="IH544" s="107"/>
      <c r="IR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c r="IH545" s="107"/>
      <c r="IR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c r="IH546" s="107"/>
      <c r="IR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c r="IH547" s="107"/>
      <c r="IR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c r="IH548" s="107"/>
      <c r="IR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c r="IH549" s="107"/>
      <c r="IR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c r="IH550" s="107"/>
      <c r="IR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c r="IH551" s="107"/>
      <c r="IR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c r="IH552" s="107"/>
      <c r="IR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c r="IH553" s="107"/>
      <c r="IR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c r="IH554" s="107"/>
      <c r="IR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c r="IH555" s="107"/>
      <c r="IR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c r="IH556" s="107"/>
      <c r="IR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c r="IH557" s="107"/>
      <c r="IR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c r="IH558" s="107"/>
      <c r="IR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c r="IH559" s="107"/>
      <c r="IR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c r="IH560" s="107"/>
      <c r="IR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c r="IH561" s="107"/>
      <c r="IR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c r="IH562" s="107"/>
      <c r="IR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c r="IH563" s="107"/>
      <c r="IR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c r="IH564" s="107"/>
      <c r="IR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c r="IH565" s="107"/>
      <c r="IR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c r="IH566" s="107"/>
      <c r="IR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c r="IH567" s="107"/>
      <c r="IR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c r="IH568" s="107"/>
      <c r="IR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c r="IH569" s="107"/>
      <c r="IR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c r="IH570" s="107"/>
      <c r="IR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c r="IH571" s="107"/>
      <c r="IR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c r="IH572" s="107"/>
      <c r="IR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c r="IH573" s="107"/>
      <c r="IR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c r="IH574" s="107"/>
      <c r="IR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c r="IH575" s="107"/>
      <c r="IR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c r="IH576" s="107"/>
      <c r="IR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c r="IH577" s="107"/>
      <c r="IR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c r="IH578" s="107"/>
      <c r="IR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c r="IH579" s="107"/>
      <c r="IR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c r="IH580" s="107"/>
      <c r="IR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c r="IH581" s="107"/>
      <c r="IR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c r="IH582" s="107"/>
      <c r="IR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c r="IH583" s="107"/>
      <c r="IR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c r="IH584" s="107"/>
      <c r="IR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c r="IH585" s="107"/>
      <c r="IR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c r="IH586" s="107"/>
      <c r="IR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c r="IH587" s="107"/>
      <c r="IR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c r="IH588" s="107"/>
      <c r="IR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c r="IH589" s="107"/>
      <c r="IR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c r="IH590" s="107"/>
      <c r="IR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c r="IH591" s="107"/>
      <c r="IR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c r="IH592" s="107"/>
      <c r="IR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c r="IH593" s="107"/>
      <c r="IR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c r="IH594" s="107"/>
      <c r="IR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c r="IH595" s="107"/>
      <c r="IR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c r="IH596" s="107"/>
      <c r="IR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c r="IH597" s="107"/>
      <c r="IR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c r="IH598" s="107"/>
      <c r="IR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c r="IH599" s="107"/>
      <c r="IR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c r="IH600" s="107"/>
      <c r="IR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c r="IH601" s="107"/>
      <c r="IR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c r="IH602" s="107"/>
      <c r="IR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c r="IH603" s="107"/>
      <c r="IR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c r="IH604" s="107"/>
      <c r="IR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c r="IH605" s="107"/>
      <c r="IR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c r="IH606" s="107"/>
      <c r="IR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c r="IH607" s="107"/>
      <c r="IR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c r="IH608" s="107"/>
      <c r="IR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c r="IH609" s="107"/>
      <c r="IR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c r="IH610" s="107"/>
      <c r="IR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c r="IH611" s="107"/>
      <c r="IR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c r="IH612" s="107"/>
      <c r="IR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c r="IH613" s="107"/>
      <c r="IR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c r="IH614" s="107"/>
      <c r="IR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c r="IH615" s="107"/>
      <c r="IR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c r="IH616" s="107"/>
      <c r="IR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c r="IH617" s="107"/>
      <c r="IR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c r="IH618" s="107"/>
      <c r="IR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c r="IH619" s="107"/>
      <c r="IR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c r="IH620" s="107"/>
      <c r="IR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c r="IH621" s="107"/>
      <c r="IR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c r="IH622" s="107"/>
      <c r="IR622" s="107"/>
    </row>
  </sheetData>
  <mergeCells count="10">
    <mergeCell ref="CE10:CK10"/>
    <mergeCell ref="A2:A3"/>
    <mergeCell ref="C10:I10"/>
    <mergeCell ref="BK10:BQ10"/>
    <mergeCell ref="M10:S10"/>
    <mergeCell ref="W10:AC10"/>
    <mergeCell ref="AG10:AM10"/>
    <mergeCell ref="AQ10:AW10"/>
    <mergeCell ref="BU10:CA10"/>
    <mergeCell ref="BA10:BG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Azerbaijan</v>
      </c>
      <c r="C2" s="92"/>
      <c r="D2" s="93"/>
      <c r="E2" s="93"/>
      <c r="F2" s="93"/>
      <c r="G2" s="94"/>
    </row>
    <row xmlns:x14ac="http://schemas.microsoft.com/office/spreadsheetml/2009/9/ac" r="3" x14ac:dyDescent="0.2">
      <c r="B3" s="553" t="s">
        <v>181</v>
      </c>
      <c r="C3" s="553"/>
      <c r="D3" s="553"/>
      <c r="E3" s="553"/>
      <c r="F3" s="553"/>
      <c r="G3" s="55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0">
        <v>2000</v>
      </c>
      <c r="C5" s="904">
        <v>2479683</v>
      </c>
      <c r="D5" s="905">
        <v>51.385997772216797</v>
      </c>
      <c r="E5" s="906">
        <v>495887</v>
      </c>
      <c r="F5" s="907">
        <v>720249</v>
      </c>
      <c r="G5" s="908">
        <v>1263547</v>
      </c>
    </row>
    <row xmlns:x14ac="http://schemas.microsoft.com/office/spreadsheetml/2009/9/ac" r="6" x14ac:dyDescent="0.2">
      <c r="B6" s="766">
        <v>2001</v>
      </c>
      <c r="C6" s="909">
        <v>2442547</v>
      </c>
      <c r="D6" s="910">
        <v>51.586997985839844</v>
      </c>
      <c r="E6" s="911">
        <v>454497</v>
      </c>
      <c r="F6" s="912">
        <v>701753</v>
      </c>
      <c r="G6" s="913">
        <v>1286297</v>
      </c>
    </row>
    <row xmlns:x14ac="http://schemas.microsoft.com/office/spreadsheetml/2009/9/ac" r="7" x14ac:dyDescent="0.2">
      <c r="B7" s="772">
        <v>2002</v>
      </c>
      <c r="C7" s="914">
        <v>2408106</v>
      </c>
      <c r="D7" s="915">
        <v>51.787002563476563</v>
      </c>
      <c r="E7" s="916">
        <v>429195</v>
      </c>
      <c r="F7" s="917">
        <v>680128</v>
      </c>
      <c r="G7" s="918">
        <v>1298783</v>
      </c>
    </row>
    <row xmlns:x14ac="http://schemas.microsoft.com/office/spreadsheetml/2009/9/ac" r="8" x14ac:dyDescent="0.2">
      <c r="B8" s="778">
        <v>2003</v>
      </c>
      <c r="C8" s="919">
        <v>2362571</v>
      </c>
      <c r="D8" s="920">
        <v>51.987998962402344</v>
      </c>
      <c r="E8" s="921">
        <v>409703</v>
      </c>
      <c r="F8" s="922">
        <v>660670</v>
      </c>
      <c r="G8" s="923">
        <v>1292198</v>
      </c>
    </row>
    <row xmlns:x14ac="http://schemas.microsoft.com/office/spreadsheetml/2009/9/ac" r="9" x14ac:dyDescent="0.2">
      <c r="B9" s="784">
        <v>2004</v>
      </c>
      <c r="C9" s="924">
        <v>2306840</v>
      </c>
      <c r="D9" s="925">
        <v>52.188999176025391</v>
      </c>
      <c r="E9" s="926">
        <v>395773</v>
      </c>
      <c r="F9" s="927">
        <v>624099</v>
      </c>
      <c r="G9" s="928">
        <v>1286968</v>
      </c>
    </row>
    <row xmlns:x14ac="http://schemas.microsoft.com/office/spreadsheetml/2009/9/ac" r="10" x14ac:dyDescent="0.2">
      <c r="B10" s="790">
        <v>2005</v>
      </c>
      <c r="C10" s="929">
        <v>2232958</v>
      </c>
      <c r="D10" s="930">
        <v>52.388999938964844</v>
      </c>
      <c r="E10" s="931">
        <v>368405</v>
      </c>
      <c r="F10" s="932">
        <v>594698</v>
      </c>
      <c r="G10" s="933">
        <v>1269855</v>
      </c>
    </row>
    <row xmlns:x14ac="http://schemas.microsoft.com/office/spreadsheetml/2009/9/ac" r="11" x14ac:dyDescent="0.2">
      <c r="B11" s="796">
        <v>2006</v>
      </c>
      <c r="C11" s="934">
        <v>2170722</v>
      </c>
      <c r="D11" s="935">
        <v>52.589000701904297</v>
      </c>
      <c r="E11" s="936">
        <v>356951</v>
      </c>
      <c r="F11" s="937">
        <v>570656</v>
      </c>
      <c r="G11" s="938">
        <v>1243115</v>
      </c>
    </row>
    <row xmlns:x14ac="http://schemas.microsoft.com/office/spreadsheetml/2009/9/ac" r="12" x14ac:dyDescent="0.2">
      <c r="B12" s="802">
        <v>2007</v>
      </c>
      <c r="C12" s="939">
        <v>2120992</v>
      </c>
      <c r="D12" s="940">
        <v>52.789997100830078</v>
      </c>
      <c r="E12" s="941">
        <v>361487</v>
      </c>
      <c r="F12" s="942">
        <v>540583</v>
      </c>
      <c r="G12" s="943">
        <v>1218922</v>
      </c>
    </row>
    <row xmlns:x14ac="http://schemas.microsoft.com/office/spreadsheetml/2009/9/ac" r="13" x14ac:dyDescent="0.2">
      <c r="B13" s="808">
        <v>2008</v>
      </c>
      <c r="C13" s="944">
        <v>2064899</v>
      </c>
      <c r="D13" s="945">
        <v>52.990001678466797</v>
      </c>
      <c r="E13" s="946">
        <v>369264</v>
      </c>
      <c r="F13" s="947">
        <v>527994</v>
      </c>
      <c r="G13" s="948">
        <v>1167641</v>
      </c>
    </row>
    <row xmlns:x14ac="http://schemas.microsoft.com/office/spreadsheetml/2009/9/ac" r="14" x14ac:dyDescent="0.2">
      <c r="B14" s="814">
        <v>2009</v>
      </c>
      <c r="C14" s="949">
        <v>2012082</v>
      </c>
      <c r="D14" s="950">
        <v>53.189998626708984</v>
      </c>
      <c r="E14" s="951">
        <v>374855</v>
      </c>
      <c r="F14" s="952">
        <v>515672</v>
      </c>
      <c r="G14" s="953">
        <v>1121555</v>
      </c>
    </row>
    <row xmlns:x14ac="http://schemas.microsoft.com/office/spreadsheetml/2009/9/ac" r="15" x14ac:dyDescent="0.2">
      <c r="B15" s="820">
        <v>2010</v>
      </c>
      <c r="C15" s="954">
        <v>1952802</v>
      </c>
      <c r="D15" s="955">
        <v>53.405998229980469</v>
      </c>
      <c r="E15" s="956">
        <v>363676</v>
      </c>
      <c r="F15" s="957">
        <v>513587</v>
      </c>
      <c r="G15" s="958">
        <v>1075539</v>
      </c>
    </row>
    <row xmlns:x14ac="http://schemas.microsoft.com/office/spreadsheetml/2009/9/ac" r="16" x14ac:dyDescent="0.2">
      <c r="B16" s="826">
        <v>2011</v>
      </c>
      <c r="C16" s="959">
        <v>1899725</v>
      </c>
      <c r="D16" s="960">
        <v>53.636997222900391</v>
      </c>
      <c r="E16" s="961">
        <v>367201</v>
      </c>
      <c r="F16" s="962">
        <v>505132</v>
      </c>
      <c r="G16" s="963">
        <v>1027392</v>
      </c>
    </row>
    <row xmlns:x14ac="http://schemas.microsoft.com/office/spreadsheetml/2009/9/ac" r="17" x14ac:dyDescent="0.2">
      <c r="B17" s="832">
        <v>2012</v>
      </c>
      <c r="C17" s="964">
        <v>1877632</v>
      </c>
      <c r="D17" s="965">
        <v>53.882999420166016</v>
      </c>
      <c r="E17" s="966">
        <v>396397</v>
      </c>
      <c r="F17" s="967">
        <v>501738</v>
      </c>
      <c r="G17" s="968">
        <v>979497</v>
      </c>
    </row>
    <row xmlns:x14ac="http://schemas.microsoft.com/office/spreadsheetml/2009/9/ac" r="18" x14ac:dyDescent="0.2">
      <c r="B18" s="838">
        <v>2013</v>
      </c>
      <c r="C18" s="969">
        <v>1865931</v>
      </c>
      <c r="D18" s="970">
        <v>54.145004272460938</v>
      </c>
      <c r="E18" s="971">
        <v>425170</v>
      </c>
      <c r="F18" s="972">
        <v>495756</v>
      </c>
      <c r="G18" s="973">
        <v>945005</v>
      </c>
    </row>
    <row xmlns:x14ac="http://schemas.microsoft.com/office/spreadsheetml/2009/9/ac" r="19" x14ac:dyDescent="0.2">
      <c r="B19" s="844">
        <v>2014</v>
      </c>
      <c r="C19" s="974">
        <v>1875259</v>
      </c>
      <c r="D19" s="975">
        <v>54.4219970703125</v>
      </c>
      <c r="E19" s="976">
        <v>463655</v>
      </c>
      <c r="F19" s="977">
        <v>488128</v>
      </c>
      <c r="G19" s="978">
        <v>923476</v>
      </c>
    </row>
    <row xmlns:x14ac="http://schemas.microsoft.com/office/spreadsheetml/2009/9/ac" r="20" x14ac:dyDescent="0.2">
      <c r="B20" s="850">
        <v>2015</v>
      </c>
      <c r="C20" s="979">
        <v>1911373</v>
      </c>
      <c r="D20" s="980">
        <v>54.714000701904297</v>
      </c>
      <c r="E20" s="981">
        <v>487322</v>
      </c>
      <c r="F20" s="982">
        <v>516989</v>
      </c>
      <c r="G20" s="983">
        <v>907062</v>
      </c>
    </row>
    <row xmlns:x14ac="http://schemas.microsoft.com/office/spreadsheetml/2009/9/ac" r="21" x14ac:dyDescent="0.2">
      <c r="B21" s="856">
        <v>2016</v>
      </c>
      <c r="C21" s="984">
        <v>2083357</v>
      </c>
      <c r="D21" s="985">
        <v>55.020999908447266</v>
      </c>
      <c r="E21" s="986">
        <v>509692</v>
      </c>
      <c r="F21" s="987">
        <v>545871</v>
      </c>
      <c r="G21" s="988">
        <v>1027794</v>
      </c>
    </row>
    <row xmlns:x14ac="http://schemas.microsoft.com/office/spreadsheetml/2009/9/ac" r="22" x14ac:dyDescent="0.2">
      <c r="B22" s="862">
        <v>2017</v>
      </c>
      <c r="C22" s="989">
        <v>2115196</v>
      </c>
      <c r="D22" s="990">
        <v>55.343002319335938</v>
      </c>
      <c r="E22" s="991">
        <v>517015</v>
      </c>
      <c r="F22" s="992">
        <v>588021</v>
      </c>
      <c r="G22" s="993">
        <v>1010160</v>
      </c>
    </row>
    <row xmlns:x14ac="http://schemas.microsoft.com/office/spreadsheetml/2009/9/ac" r="23" x14ac:dyDescent="0.2">
      <c r="B23" s="868">
        <v>2018</v>
      </c>
      <c r="C23" s="994">
        <v>2148577</v>
      </c>
      <c r="D23" s="995">
        <v>55.680000305175781</v>
      </c>
      <c r="E23" s="996">
        <v>511204</v>
      </c>
      <c r="F23" s="997">
        <v>636923</v>
      </c>
      <c r="G23" s="998">
        <v>1000450</v>
      </c>
    </row>
    <row xmlns:x14ac="http://schemas.microsoft.com/office/spreadsheetml/2009/9/ac" r="24" x14ac:dyDescent="0.2">
      <c r="B24" s="874">
        <v>2019</v>
      </c>
      <c r="C24" s="999">
        <v>2182978</v>
      </c>
      <c r="D24" s="1000">
        <v>56.031002044677734</v>
      </c>
      <c r="E24" s="1001">
        <v>503195</v>
      </c>
      <c r="F24" s="1002">
        <v>658998</v>
      </c>
      <c r="G24" s="1003">
        <v>1020785</v>
      </c>
    </row>
    <row xmlns:x14ac="http://schemas.microsoft.com/office/spreadsheetml/2009/9/ac" r="25" x14ac:dyDescent="0.2">
      <c r="B25" s="880">
        <v>2020</v>
      </c>
      <c r="C25" s="1004">
        <v>2315631</v>
      </c>
      <c r="D25" s="1005">
        <v>56.397003173828125</v>
      </c>
      <c r="E25" s="1006">
        <v>448896</v>
      </c>
      <c r="F25" s="1007">
        <v>662952</v>
      </c>
      <c r="G25" s="1008">
        <v>1203783</v>
      </c>
    </row>
    <row xmlns:x14ac="http://schemas.microsoft.com/office/spreadsheetml/2009/9/ac" r="26" x14ac:dyDescent="0.2">
      <c r="B26" s="886">
        <v>2021</v>
      </c>
      <c r="C26" s="1009">
        <v>2311466</v>
      </c>
      <c r="D26" s="1010">
        <v>56.7760009765625</v>
      </c>
      <c r="E26" s="1011">
        <v>409592</v>
      </c>
      <c r="F26" s="1012">
        <v>660542</v>
      </c>
      <c r="G26" s="1013">
        <v>1241332</v>
      </c>
    </row>
    <row xmlns:x14ac="http://schemas.microsoft.com/office/spreadsheetml/2009/9/ac" r="27" x14ac:dyDescent="0.2">
      <c r="B27" s="892">
        <v>2022</v>
      </c>
      <c r="C27" s="893">
        <v>2315383</v>
      </c>
      <c r="D27" s="894">
        <v>57.169998168945313</v>
      </c>
      <c r="E27" s="895">
        <v>397448</v>
      </c>
      <c r="F27" s="896">
        <v>640055</v>
      </c>
      <c r="G27" s="897">
        <v>1277880</v>
      </c>
    </row>
    <row xmlns:x14ac="http://schemas.microsoft.com/office/spreadsheetml/2009/9/ac" r="28" x14ac:dyDescent="0.2">
      <c r="B28" s="898">
        <v>2023</v>
      </c>
      <c r="C28" s="1014">
        <v>2038672</v>
      </c>
      <c r="D28" s="900">
        <v>57.577003479003906</v>
      </c>
      <c r="E28" s="1015">
        <v>459728</v>
      </c>
      <c r="F28" s="1016">
        <v>567814</v>
      </c>
      <c r="G28" s="1017">
        <v>1011131</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79"/>
      <c r="D35" s="178"/>
      <c r="E35" s="180"/>
      <c r="F35" s="181"/>
      <c r="G35" s="182"/>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243</v>
      </c>
    </row>
    <row xmlns:x14ac="http://schemas.microsoft.com/office/spreadsheetml/2009/9/ac" r="39" x14ac:dyDescent="0.2">
      <c r="B39" s="1019"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E3A6-EF4A-43B4-B0C7-A57A86BE1B35}">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5" t="s">
        <v>221</v>
      </c>
      <c r="C2" s="555"/>
    </row>
    <row xmlns:x14ac="http://schemas.microsoft.com/office/spreadsheetml/2009/9/ac" r="3" ht="6" customHeight="true" x14ac:dyDescent="0.25">
      <c r="B3" s="353"/>
    </row>
    <row xmlns:x14ac="http://schemas.microsoft.com/office/spreadsheetml/2009/9/ac" r="4" ht="30" customHeight="true" x14ac:dyDescent="0.25">
      <c r="B4" s="355" t="s">
        <v>222</v>
      </c>
      <c r="C4" s="356" t="s">
        <v>223</v>
      </c>
    </row>
    <row xmlns:x14ac="http://schemas.microsoft.com/office/spreadsheetml/2009/9/ac" r="5" ht="30" customHeight="true" x14ac:dyDescent="0.25">
      <c r="B5" s="355" t="s">
        <v>48</v>
      </c>
      <c r="C5" s="356" t="s">
        <v>224</v>
      </c>
    </row>
    <row xmlns:x14ac="http://schemas.microsoft.com/office/spreadsheetml/2009/9/ac" r="6" ht="30" customHeight="true" x14ac:dyDescent="0.25">
      <c r="B6" s="355" t="s">
        <v>225</v>
      </c>
      <c r="C6" s="356" t="s">
        <v>226</v>
      </c>
    </row>
    <row xmlns:x14ac="http://schemas.microsoft.com/office/spreadsheetml/2009/9/ac" r="7" ht="30" customHeight="true" x14ac:dyDescent="0.25">
      <c r="B7" s="355" t="s">
        <v>227</v>
      </c>
      <c r="C7" s="356" t="s">
        <v>228</v>
      </c>
    </row>
    <row xmlns:x14ac="http://schemas.microsoft.com/office/spreadsheetml/2009/9/ac" r="8" ht="30" customHeight="true" x14ac:dyDescent="0.25">
      <c r="B8" s="355" t="s">
        <v>145</v>
      </c>
      <c r="C8" s="356" t="s">
        <v>229</v>
      </c>
    </row>
    <row xmlns:x14ac="http://schemas.microsoft.com/office/spreadsheetml/2009/9/ac" r="9" ht="30" customHeight="true" x14ac:dyDescent="0.25">
      <c r="B9" s="355" t="s">
        <v>230</v>
      </c>
      <c r="C9" s="356" t="s">
        <v>231</v>
      </c>
    </row>
    <row xmlns:x14ac="http://schemas.microsoft.com/office/spreadsheetml/2009/9/ac" r="10" ht="30" customHeight="true" x14ac:dyDescent="0.25">
      <c r="B10" s="355" t="s">
        <v>149</v>
      </c>
      <c r="C10" s="356" t="s">
        <v>232</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233</v>
      </c>
    </row>
    <row xmlns:x14ac="http://schemas.microsoft.com/office/spreadsheetml/2009/9/ac" r="13" x14ac:dyDescent="0.25">
      <c r="B13" s="360" t="s">
        <v>238</v>
      </c>
    </row>
    <row xmlns:x14ac="http://schemas.microsoft.com/office/spreadsheetml/2009/9/ac" r="14" x14ac:dyDescent="0.25">
      <c r="B14" s="362" t="s">
        <v>234</v>
      </c>
    </row>
    <row xmlns:x14ac="http://schemas.microsoft.com/office/spreadsheetml/2009/9/ac" r="15" ht="76.5" customHeight="true" x14ac:dyDescent="0.25">
      <c r="B15" s="556" t="s">
        <v>235</v>
      </c>
      <c r="C15" s="55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84702-A465-4B3A-B739-5EA28DD32B6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8" customWidth="true"/>
    <col min="2" max="2" width="12.375" style="558" customWidth="true"/>
    <col min="3" max="8" width="9" style="558" customWidth="true"/>
    <col min="9" max="9" width="12.375" style="558" customWidth="true"/>
    <col min="10" max="15" width="9" style="558" customWidth="true"/>
    <col min="16" max="16" width="12.375" style="558" customWidth="true"/>
    <col min="17" max="22" width="9" style="558" customWidth="true"/>
    <col min="23" max="38" width="9" style="558"/>
    <col min="39" max="16384" width="9" style="566"/>
  </cols>
  <sheetData>
    <row xmlns:x14ac="http://schemas.microsoft.com/office/spreadsheetml/2009/9/ac" r="1" s="558" customFormat="true" x14ac:dyDescent="0.2">
      <c r="A1" s="557" t="s">
        <v>151</v>
      </c>
      <c r="B1" s="557"/>
      <c r="C1" s="557"/>
      <c r="D1" s="557"/>
      <c r="E1" s="557"/>
      <c r="F1" s="557"/>
      <c r="G1" s="557"/>
      <c r="H1" s="557"/>
      <c r="I1" s="557"/>
      <c r="J1" s="557"/>
      <c r="K1" s="557"/>
      <c r="L1" s="557"/>
      <c r="M1" s="557"/>
      <c r="N1" s="557"/>
      <c r="O1" s="557"/>
      <c r="P1" s="557"/>
      <c r="Q1" s="557"/>
      <c r="R1" s="557"/>
      <c r="S1" s="557"/>
      <c r="T1" s="557"/>
      <c r="U1" s="557"/>
      <c r="V1" s="557"/>
    </row>
    <row xmlns:x14ac="http://schemas.microsoft.com/office/spreadsheetml/2009/9/ac" r="2" s="558" customFormat="true" x14ac:dyDescent="0.2">
      <c r="A2" s="557"/>
      <c r="B2" s="557"/>
      <c r="C2" s="557"/>
      <c r="D2" s="557"/>
      <c r="E2" s="557"/>
      <c r="F2" s="557"/>
      <c r="G2" s="557"/>
      <c r="H2" s="557"/>
      <c r="I2" s="557"/>
      <c r="J2" s="557"/>
      <c r="K2" s="557"/>
      <c r="L2" s="557"/>
      <c r="M2" s="557"/>
      <c r="N2" s="557"/>
      <c r="O2" s="557"/>
      <c r="P2" s="557"/>
      <c r="Q2" s="557"/>
      <c r="R2" s="557"/>
      <c r="S2" s="557"/>
      <c r="T2" s="557"/>
      <c r="U2" s="557"/>
      <c r="V2" s="557"/>
    </row>
    <row xmlns:x14ac="http://schemas.microsoft.com/office/spreadsheetml/2009/9/ac" r="3" s="558" customFormat="true" ht="18" x14ac:dyDescent="0.2">
      <c r="A3" s="559"/>
      <c r="B3" s="559"/>
      <c r="C3" s="559"/>
      <c r="D3" s="559"/>
      <c r="E3" s="559"/>
      <c r="F3" s="559"/>
      <c r="G3" s="559"/>
      <c r="H3" s="559"/>
      <c r="I3" s="559"/>
      <c r="J3" s="559"/>
      <c r="K3" s="559"/>
      <c r="L3" s="559"/>
      <c r="M3" s="559"/>
      <c r="N3" s="559"/>
      <c r="O3" s="559"/>
      <c r="P3" s="559"/>
      <c r="Q3" s="559"/>
      <c r="R3" s="559"/>
      <c r="S3" s="559"/>
      <c r="T3" s="559"/>
      <c r="U3" s="559"/>
      <c r="V3" s="559"/>
    </row>
    <row xmlns:x14ac="http://schemas.microsoft.com/office/spreadsheetml/2009/9/ac" r="4" ht="15.75" x14ac:dyDescent="0.25">
      <c r="B4" s="560" t="s">
        <v>13</v>
      </c>
      <c r="E4" s="561"/>
      <c r="I4" s="562" t="s">
        <v>14</v>
      </c>
      <c r="P4" s="563" t="s">
        <v>15</v>
      </c>
    </row>
    <row xmlns:x14ac="http://schemas.microsoft.com/office/spreadsheetml/2009/9/ac" r="6" x14ac:dyDescent="0.2">
      <c r="G6" s="564"/>
      <c r="H6" s="564"/>
      <c r="I6" s="564"/>
      <c r="K6" s="564"/>
      <c r="L6" s="564"/>
    </row>
    <row xmlns:x14ac="http://schemas.microsoft.com/office/spreadsheetml/2009/9/ac" r="7" ht="15.75" x14ac:dyDescent="0.2">
      <c r="G7" s="564"/>
      <c r="H7" s="564"/>
      <c r="I7" s="564"/>
      <c r="K7" s="565"/>
      <c r="L7" s="564"/>
    </row>
    <row xmlns:x14ac="http://schemas.microsoft.com/office/spreadsheetml/2009/9/ac" r="8" x14ac:dyDescent="0.2">
      <c r="G8" s="564"/>
      <c r="H8" s="564"/>
      <c r="I8" s="564"/>
      <c r="K8" s="564"/>
      <c r="L8" s="564"/>
    </row>
    <row xmlns:x14ac="http://schemas.microsoft.com/office/spreadsheetml/2009/9/ac" r="9" x14ac:dyDescent="0.2">
      <c r="G9" s="564"/>
      <c r="H9" s="564"/>
      <c r="I9" s="564"/>
      <c r="K9" s="564"/>
      <c r="L9" s="564"/>
    </row>
    <row xmlns:x14ac="http://schemas.microsoft.com/office/spreadsheetml/2009/9/ac" r="10" x14ac:dyDescent="0.2">
      <c r="G10" s="564"/>
      <c r="H10" s="564"/>
      <c r="I10" s="564"/>
      <c r="K10" s="564"/>
      <c r="L10" s="564"/>
    </row>
    <row xmlns:x14ac="http://schemas.microsoft.com/office/spreadsheetml/2009/9/ac" r="11" x14ac:dyDescent="0.2">
      <c r="G11" s="564"/>
      <c r="H11" s="564"/>
      <c r="I11" s="564"/>
      <c r="K11" s="564"/>
      <c r="L11" s="564"/>
    </row>
    <row xmlns:x14ac="http://schemas.microsoft.com/office/spreadsheetml/2009/9/ac" r="12" x14ac:dyDescent="0.2">
      <c r="G12" s="564"/>
      <c r="H12" s="564"/>
      <c r="I12" s="564"/>
      <c r="K12" s="564"/>
      <c r="L12" s="564"/>
    </row>
    <row xmlns:x14ac="http://schemas.microsoft.com/office/spreadsheetml/2009/9/ac" r="13" x14ac:dyDescent="0.2">
      <c r="G13" s="564"/>
      <c r="H13" s="564"/>
      <c r="I13" s="564"/>
      <c r="K13" s="564"/>
      <c r="L13" s="564"/>
    </row>
    <row xmlns:x14ac="http://schemas.microsoft.com/office/spreadsheetml/2009/9/ac" r="14" x14ac:dyDescent="0.2">
      <c r="G14" s="564"/>
      <c r="H14" s="564"/>
      <c r="I14" s="564"/>
      <c r="K14" s="564"/>
      <c r="L14" s="564"/>
    </row>
    <row xmlns:x14ac="http://schemas.microsoft.com/office/spreadsheetml/2009/9/ac" r="15" x14ac:dyDescent="0.2">
      <c r="G15" s="564"/>
      <c r="H15" s="564"/>
      <c r="I15" s="564"/>
      <c r="K15" s="564"/>
      <c r="L15" s="564"/>
    </row>
    <row xmlns:x14ac="http://schemas.microsoft.com/office/spreadsheetml/2009/9/ac" r="16" x14ac:dyDescent="0.2">
      <c r="G16" s="564"/>
      <c r="H16" s="564"/>
      <c r="I16" s="564"/>
      <c r="K16" s="564"/>
      <c r="L16" s="564"/>
    </row>
    <row xmlns:x14ac="http://schemas.microsoft.com/office/spreadsheetml/2009/9/ac" r="17" x14ac:dyDescent="0.2">
      <c r="G17" s="564"/>
      <c r="H17" s="564"/>
      <c r="I17" s="564"/>
      <c r="K17" s="564"/>
      <c r="L17" s="564"/>
    </row>
    <row xmlns:x14ac="http://schemas.microsoft.com/office/spreadsheetml/2009/9/ac" r="18" x14ac:dyDescent="0.2">
      <c r="G18" s="564"/>
      <c r="H18" s="564"/>
      <c r="I18" s="564"/>
      <c r="K18" s="564"/>
      <c r="L18" s="564"/>
    </row>
    <row xmlns:x14ac="http://schemas.microsoft.com/office/spreadsheetml/2009/9/ac" r="19" x14ac:dyDescent="0.2">
      <c r="G19" s="564"/>
      <c r="H19" s="564"/>
      <c r="I19" s="564"/>
      <c r="K19" s="564"/>
      <c r="L19" s="564"/>
    </row>
    <row xmlns:x14ac="http://schemas.microsoft.com/office/spreadsheetml/2009/9/ac" r="20" x14ac:dyDescent="0.2">
      <c r="G20" s="564"/>
      <c r="H20" s="564"/>
      <c r="I20" s="564"/>
      <c r="K20" s="564"/>
      <c r="L20" s="564"/>
    </row>
    <row xmlns:x14ac="http://schemas.microsoft.com/office/spreadsheetml/2009/9/ac" r="21" x14ac:dyDescent="0.2">
      <c r="G21" s="564"/>
      <c r="H21" s="564"/>
      <c r="I21" s="564"/>
      <c r="K21" s="564"/>
      <c r="L21" s="564"/>
    </row>
    <row xmlns:x14ac="http://schemas.microsoft.com/office/spreadsheetml/2009/9/ac" r="23" x14ac:dyDescent="0.2">
      <c r="B23" s="567"/>
    </row>
    <row xmlns:x14ac="http://schemas.microsoft.com/office/spreadsheetml/2009/9/ac" r="25" x14ac:dyDescent="0.2">
      <c r="B25" s="568"/>
      <c r="C25" s="568" t="str">
        <f>+IF(OR((C28="National*"),(D28="Urban*"),(E28="Rural*"),(F28="Pre-primary*"),(G28="Primary*"),(H28="Secondary^"),(C28="National*^"),(D28="Urban*^"),(E28="Rural*^"),(F28="Pre-primary*^"),(G28="Primary*^"),(H28="Secondary*^")),"*No basic service estimate available","")</f>
        <v>*No basic service estimate available</v>
      </c>
      <c r="J25" s="568" t="str">
        <f>+IF(OR((J28="National*"),(K28="Urban*"),(L28="Rural*"),(M28="Pre-primary*"),(N28="Primary*"),(O28="Secondary^"),(J28="National*^"),(K28="Urban*^"),(L28="Rural*^"),(M28="Pre-primary*^"),(N28="Primary*^"),(O28="Secondary*^")),"*No basic service estimate available","")</f>
        <v>*No basic service estimate available</v>
      </c>
      <c r="Q25" s="56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7"/>
      <c r="C26" s="568" t="str">
        <f>+IF(OR((C28="National*^"),(D28="Urban*^"),(E28="Rural*^"),(F28="Pre-primary*^"),(G28="Primary*^"),(H28="Secondary*^")),"^Facilities that cannot be classified as improved or unimproved are treated as limited","")</f>
        <v/>
      </c>
      <c r="J26" s="568" t="str">
        <f>+IF(OR((J28="National*^"),(K28="Urban*^"),(L28="Rural*^"),(M28="Pre-primary*^"),(N28="Primary*^"),(O28="Secondary*^")),"^Facilities that cannot be classified as improved or unimproved are treated as limited","")</f>
        <v/>
      </c>
      <c r="Q26" s="568" t="str">
        <f>+IF(OR((Q28="National*^"),(R28="Urban*^"),(S28="Rural*^"),(T28="Pre-primary*^"),(U28="Primary*^"),(V28="Secondary*^")),"^Facilities that cannot be classified as having water or not are treated as limited","")</f>
        <v/>
      </c>
    </row>
    <row xmlns:x14ac="http://schemas.microsoft.com/office/spreadsheetml/2009/9/ac" r="27" x14ac:dyDescent="0.2">
      <c r="B27" s="569" t="str">
        <f>+Introduction!C7</f>
        <v>Azerbaijan</v>
      </c>
      <c r="C27" s="570" t="s">
        <v>206</v>
      </c>
      <c r="D27" s="570"/>
      <c r="E27" s="570"/>
      <c r="F27" s="570"/>
      <c r="G27" s="570"/>
      <c r="H27" s="570"/>
      <c r="I27" s="571" t="str">
        <f>+B27</f>
        <v>Azerbaijan</v>
      </c>
      <c r="J27" s="572" t="s">
        <v>14</v>
      </c>
      <c r="K27" s="573"/>
      <c r="L27" s="573"/>
      <c r="M27" s="573"/>
      <c r="N27" s="573"/>
      <c r="O27" s="573"/>
      <c r="P27" s="574" t="str">
        <f>+B27</f>
        <v>Azerbaijan</v>
      </c>
      <c r="Q27" s="575" t="s">
        <v>15</v>
      </c>
      <c r="R27" s="575"/>
      <c r="S27" s="575"/>
      <c r="T27" s="575"/>
      <c r="U27" s="575"/>
      <c r="V27" s="576"/>
      <c r="AM27" s="558"/>
      <c r="AN27" s="558"/>
      <c r="AO27" s="558"/>
      <c r="AP27" s="558"/>
      <c r="AQ27" s="558"/>
      <c r="AR27" s="558"/>
      <c r="AS27" s="558"/>
      <c r="AT27" s="558"/>
      <c r="AU27" s="558"/>
    </row>
    <row xmlns:x14ac="http://schemas.microsoft.com/office/spreadsheetml/2009/9/ac" r="28" x14ac:dyDescent="0.2">
      <c r="B28" s="577"/>
      <c r="C28" s="578" t="str">
        <f>IF(AND(C30=0.0000000001,C31=0.0000000001,C32=0.0000000001), "National*",IF(AND(C30=0.0000000001,ISNUMBER(C32)),"National*", "National"))</f>
        <v>National</v>
      </c>
      <c r="D28" s="579" t="str">
        <f>IF(AND(D30=0.0000000001,D31=0.0000000001,D32=0.0000000001), "Urban*",IF(AND(D30=0.0000000001,ISNUMBER(D32)),"Urban*", "Urban"))</f>
        <v>Urban*</v>
      </c>
      <c r="E28" s="579" t="str">
        <f>IF(AND(E30=0.0000000001,E31=0.0000000001,E32=0.0000000001), "Rural*",IF(AND(E30=0.0000000001,ISNUMBER(E32)),"Rural*", "Rural"))</f>
        <v>Rural*</v>
      </c>
      <c r="F28" s="579" t="str">
        <f>IF(AND(F30=0.0000000001,F31=0.0000000001,F32=0.0000000001), "Pre-primary*",IF(AND(F30=0.0000000001,ISNUMBER(F32)),"Pre-primary*", "Pre-primary"))</f>
        <v>Pre-primary*</v>
      </c>
      <c r="G28" s="579" t="str">
        <f>IF(AND(G30=0.0000000001,G31=0.0000000001,G32=0.0000000001), "Primary*",IF(AND(G30=0.0000000001,ISNUMBER(G32)),"Primary*", "Primary"))</f>
        <v>Primary</v>
      </c>
      <c r="H28" s="579" t="str">
        <f>IF(AND(H30=0.0000000001,H31=0.0000000001,H32=0.0000000001), "Secondary*",IF(AND(H30=0.0000000001,ISNUMBER(H32)),"Secondary*", "Secondary"))</f>
        <v>Secondary</v>
      </c>
      <c r="I28" s="577"/>
      <c r="J28" s="580" t="str">
        <f>IF(AND(J30=0.0000000001,J31=0.0000000001,J32=0.0000000001), "National*",IF(AND(J30=0.0000000001,ISNUMBER(J32)),"National*", "National"))</f>
        <v>National</v>
      </c>
      <c r="K28" s="579" t="str">
        <f>IF(AND(K30=0.0000000001,K31=0.0000000001,K32=0.0000000001), "Urban*",IF(AND(K30=0.0000000001,ISNUMBER(K32)),"Urban*", "Urban"))</f>
        <v>Urban*</v>
      </c>
      <c r="L28" s="579" t="str">
        <f>IF(AND(L30=0.0000000001,L31=0.0000000001,L32=0.0000000001), "Rural*",IF(AND(L30=0.0000000001,ISNUMBER(L32)),"Rural*", "Rural"))</f>
        <v>Rural*</v>
      </c>
      <c r="M28" s="579" t="str">
        <f>IF(AND(M30=0.0000000001,M31=0.0000000001,M32=0.0000000001), "Pre-primary*",IF(AND(M30=0.0000000001,ISNUMBER(M32)),"Pre-primary*", "Pre-primary"))</f>
        <v>Pre-primary*</v>
      </c>
      <c r="N28" s="579" t="str">
        <f>IF(AND(N30=0.0000000001,N31=0.0000000001,N32=0.0000000001), "Primary*",IF(AND(N30=0.0000000001,ISNUMBER(N32)),"Primary*", "Primary"))</f>
        <v>Primary</v>
      </c>
      <c r="O28" s="579" t="str">
        <f>IF(AND(O30=0.0000000001,O31=0.0000000001,O32=0.0000000001), "Secondary*",IF(AND(O30=0.0000000001,ISNUMBER(O32)),"Secondary*", "Secondary"))</f>
        <v>Secondary</v>
      </c>
      <c r="P28" s="581"/>
      <c r="Q28" s="582" t="str">
        <f>IF(AND(Q30=0.0000000001,Q31=0.0000000001,Q32=0.0000000001), "National*",IF(AND(Q30=0.0000000001,ISNUMBER(Q32)),"National*", "National"))</f>
        <v>National</v>
      </c>
      <c r="R28" s="579" t="str">
        <f>IF(AND(R30=0.0000000001,R31=0.0000000001,R32=0.0000000001), "Urban*",IF(AND(R30=0.0000000001,ISNUMBER(R32)),"Urban*", "Urban"))</f>
        <v>Urban*</v>
      </c>
      <c r="S28" s="579" t="str">
        <f>IF(AND(S30=0.0000000001,S31=0.0000000001,S32=0.0000000001), "Rural*",IF(AND(S30=0.0000000001,ISNUMBER(S32)),"Rural*", "Rural"))</f>
        <v>Rural*</v>
      </c>
      <c r="T28" s="579" t="str">
        <f>IF(AND(T30=0.0000000001,T31=0.0000000001,T32=0.0000000001), "Pre-primary*",IF(AND(T30=0.0000000001,ISNUMBER(T32)),"Pre-primary*", "Pre-primary"))</f>
        <v>Pre-primary*</v>
      </c>
      <c r="U28" s="579" t="str">
        <f>IF(AND(U30=0.0000000001,U31=0.0000000001,U32=0.0000000001), "Primary*",IF(AND(U30=0.0000000001,ISNUMBER(U32)),"Primary*", "Primary"))</f>
        <v>Primary</v>
      </c>
      <c r="V28" s="583" t="str">
        <f>IF(AND(V30=0.0000000001,V31=0.0000000001,V32=0.0000000001), "Secondary*",IF(AND(V30=0.0000000001,ISNUMBER(V32)),"Secondary*", "Secondary"))</f>
        <v>Secondary</v>
      </c>
      <c r="AM28" s="558"/>
      <c r="AN28" s="558"/>
      <c r="AO28" s="558"/>
      <c r="AP28" s="558"/>
      <c r="AQ28" s="558"/>
      <c r="AR28" s="558"/>
      <c r="AS28" s="558"/>
      <c r="AT28" s="558"/>
      <c r="AU28" s="558"/>
    </row>
    <row xmlns:x14ac="http://schemas.microsoft.com/office/spreadsheetml/2009/9/ac" r="29" ht="15.75" thickBot="true" x14ac:dyDescent="0.25">
      <c r="B29" s="577"/>
      <c r="C29" s="584">
        <f>IF(ISNUMBER(Regressions!B4), Regressions!B4, "-")</f>
        <v>2023</v>
      </c>
      <c r="D29" s="585">
        <f>C29</f>
        <v>2023</v>
      </c>
      <c r="E29" s="585">
        <f>D29</f>
        <v>2023</v>
      </c>
      <c r="F29" s="585">
        <f>E29</f>
        <v>2023</v>
      </c>
      <c r="G29" s="585">
        <f>F29</f>
        <v>2023</v>
      </c>
      <c r="H29" s="585">
        <f>F29</f>
        <v>2023</v>
      </c>
      <c r="I29" s="577"/>
      <c r="J29" s="586">
        <f>IF(ISNUMBER(Regressions!K4), Regressions!K4, "-")</f>
        <v>2023</v>
      </c>
      <c r="K29" s="587">
        <f>J29</f>
        <v>2023</v>
      </c>
      <c r="L29" s="587">
        <f>K29</f>
        <v>2023</v>
      </c>
      <c r="M29" s="587">
        <f>L29</f>
        <v>2023</v>
      </c>
      <c r="N29" s="587">
        <f>M29</f>
        <v>2023</v>
      </c>
      <c r="O29" s="587">
        <f>M29</f>
        <v>2023</v>
      </c>
      <c r="P29" s="581"/>
      <c r="Q29" s="588">
        <f>IF(ISNUMBER(Regressions!T4), Regressions!T4, "-")</f>
        <v>2023</v>
      </c>
      <c r="R29" s="589">
        <f>Q29</f>
        <v>2023</v>
      </c>
      <c r="S29" s="589">
        <f>R29</f>
        <v>2023</v>
      </c>
      <c r="T29" s="589">
        <f>S29</f>
        <v>2023</v>
      </c>
      <c r="U29" s="589">
        <f>T29</f>
        <v>2023</v>
      </c>
      <c r="V29" s="590">
        <f>T29</f>
        <v>2023</v>
      </c>
      <c r="AM29" s="558"/>
      <c r="AN29" s="558"/>
      <c r="AO29" s="558"/>
      <c r="AP29" s="558"/>
      <c r="AQ29" s="558"/>
      <c r="AR29" s="558"/>
      <c r="AS29" s="558"/>
      <c r="AT29" s="558"/>
      <c r="AU29" s="558"/>
    </row>
    <row xmlns:x14ac="http://schemas.microsoft.com/office/spreadsheetml/2009/9/ac" r="30" x14ac:dyDescent="0.2">
      <c r="B30" s="591" t="s">
        <v>154</v>
      </c>
      <c r="C30" s="592">
        <f>IF(ISNUMBER(Regressions!C4), Regressions!C4, 0.0000000001)</f>
        <v>100</v>
      </c>
      <c r="D30" s="592">
        <f>IF(ISNUMBER(Regressions!D4), Regressions!D4, 0.0000000001)</f>
        <v>1E-10</v>
      </c>
      <c r="E30" s="592">
        <f>IF(ISNUMBER(Regressions!E4), Regressions!E4, 0.0000000001)</f>
        <v>1E-10</v>
      </c>
      <c r="F30" s="592">
        <f>IF(ISNUMBER(Regressions!F4), Regressions!F4, 0.0000000001)</f>
        <v>1E-10</v>
      </c>
      <c r="G30" s="592">
        <f>IF(ISNUMBER(Regressions!G4), Regressions!G4, 0.0000000001)</f>
        <v>100</v>
      </c>
      <c r="H30" s="592">
        <f>IF(ISNUMBER(Regressions!H4), Regressions!H4, 0.0000000001)</f>
        <v>100</v>
      </c>
      <c r="I30" s="593" t="s">
        <v>154</v>
      </c>
      <c r="J30" s="592">
        <f>IF(ISNUMBER(Regressions!L4), Regressions!L4,0.0000000001)</f>
        <v>99.020833330000002</v>
      </c>
      <c r="K30" s="592">
        <f>IF(ISNUMBER(Regressions!M4), Regressions!M4,0.0000000001)</f>
        <v>1E-10</v>
      </c>
      <c r="L30" s="592">
        <f>IF(ISNUMBER(Regressions!N4), Regressions!N4,0.0000000001)</f>
        <v>1E-10</v>
      </c>
      <c r="M30" s="592">
        <f>IF(ISNUMBER(Regressions!O4), Regressions!O4,0.0000000001)</f>
        <v>1E-10</v>
      </c>
      <c r="N30" s="592">
        <f>IF(ISNUMBER(Regressions!P4), Regressions!P4,0.0000000001)</f>
        <v>100</v>
      </c>
      <c r="O30" s="592">
        <f>IF(ISNUMBER(Regressions!Q4), Regressions!Q4,0.0000000001)</f>
        <v>100</v>
      </c>
      <c r="P30" s="594" t="s">
        <v>154</v>
      </c>
      <c r="Q30" s="592">
        <f>IF(ISNUMBER(Regressions!U4), Regressions!U4,0.0000000001)</f>
        <v>100</v>
      </c>
      <c r="R30" s="592">
        <f>IF(ISNUMBER(Regressions!V4), Regressions!V4,0.0000000001)</f>
        <v>1E-10</v>
      </c>
      <c r="S30" s="592">
        <f>IF(ISNUMBER(Regressions!W4), Regressions!W4,0.0000000001)</f>
        <v>1E-10</v>
      </c>
      <c r="T30" s="592">
        <f>IF(ISNUMBER(Regressions!X4), Regressions!X4,0.0000000001)</f>
        <v>1E-10</v>
      </c>
      <c r="U30" s="592">
        <f>IF(ISNUMBER(Regressions!Y4), Regressions!Y4,0.0000000001)</f>
        <v>100</v>
      </c>
      <c r="V30" s="595">
        <f>IF(ISNUMBER(Regressions!Z4), Regressions!Z4,0.0000000001)</f>
        <v>100</v>
      </c>
      <c r="AM30" s="558"/>
      <c r="AN30" s="558"/>
      <c r="AO30" s="558"/>
      <c r="AP30" s="558"/>
      <c r="AQ30" s="558"/>
      <c r="AR30" s="558"/>
      <c r="AS30" s="558"/>
      <c r="AT30" s="558"/>
      <c r="AU30" s="558"/>
    </row>
    <row xmlns:x14ac="http://schemas.microsoft.com/office/spreadsheetml/2009/9/ac" r="31" x14ac:dyDescent="0.2">
      <c r="B31" s="596" t="s">
        <v>155</v>
      </c>
      <c r="C31" s="592">
        <f>IF(ISNUMBER(Regressions!C5), Regressions!C5, 0.0000000001)</f>
        <v>0</v>
      </c>
      <c r="D31" s="592">
        <f>IF(ISNUMBER(Regressions!D5), Regressions!D5, 0.0000000001)</f>
        <v>1E-10</v>
      </c>
      <c r="E31" s="592">
        <f>IF(ISNUMBER(Regressions!E5), Regressions!E5, 0.0000000001)</f>
        <v>1E-10</v>
      </c>
      <c r="F31" s="592">
        <f>IF(ISNUMBER(Regressions!F5), Regressions!F5, 0.0000000001)</f>
        <v>1E-10</v>
      </c>
      <c r="G31" s="592">
        <f>IF(ISNUMBER(Regressions!G5), Regressions!G5, 0.0000000001)</f>
        <v>0</v>
      </c>
      <c r="H31" s="592">
        <f>IF(ISNUMBER(Regressions!H5), Regressions!H5, 0.0000000001)</f>
        <v>0</v>
      </c>
      <c r="I31" s="597" t="s">
        <v>155</v>
      </c>
      <c r="J31" s="592">
        <f>IF(ISNUMBER(Regressions!L5), Regressions!L5,0.0000000001)</f>
        <v>0.97916666669999997</v>
      </c>
      <c r="K31" s="592">
        <f>IF(ISNUMBER(Regressions!M5), Regressions!M5,0.0000000001)</f>
        <v>1E-10</v>
      </c>
      <c r="L31" s="592">
        <f>IF(ISNUMBER(Regressions!N5), Regressions!N5,0.0000000001)</f>
        <v>1E-10</v>
      </c>
      <c r="M31" s="592">
        <f>IF(ISNUMBER(Regressions!O5), Regressions!O5,0.0000000001)</f>
        <v>1E-10</v>
      </c>
      <c r="N31" s="592">
        <f>IF(ISNUMBER(Regressions!P5), Regressions!P5,0.0000000001)</f>
        <v>0</v>
      </c>
      <c r="O31" s="592">
        <f>IF(ISNUMBER(Regressions!Q5), Regressions!Q5,0.0000000001)</f>
        <v>0</v>
      </c>
      <c r="P31" s="598" t="s">
        <v>155</v>
      </c>
      <c r="Q31" s="592">
        <f>IF(ISNUMBER(Regressions!U5), Regressions!U5,0.0000000001)</f>
        <v>0</v>
      </c>
      <c r="R31" s="592">
        <f>IF(ISNUMBER(Regressions!V5), Regressions!V5,0.0000000001)</f>
        <v>1E-10</v>
      </c>
      <c r="S31" s="592">
        <f>IF(ISNUMBER(Regressions!W5), Regressions!W5,0.0000000001)</f>
        <v>1E-10</v>
      </c>
      <c r="T31" s="592">
        <f>IF(ISNUMBER(Regressions!X5), Regressions!X5,0.0000000001)</f>
        <v>1E-10</v>
      </c>
      <c r="U31" s="592">
        <f>IF(ISNUMBER(Regressions!Y5), Regressions!Y5,0.0000000001)</f>
        <v>0</v>
      </c>
      <c r="V31" s="595">
        <f>IF(ISNUMBER(Regressions!Z5), Regressions!Z5,0.0000000001)</f>
        <v>0</v>
      </c>
      <c r="AM31" s="558"/>
      <c r="AN31" s="558"/>
      <c r="AO31" s="558"/>
      <c r="AP31" s="558"/>
      <c r="AQ31" s="558"/>
      <c r="AR31" s="558"/>
      <c r="AS31" s="558"/>
      <c r="AT31" s="558"/>
      <c r="AU31" s="558"/>
    </row>
    <row xmlns:x14ac="http://schemas.microsoft.com/office/spreadsheetml/2009/9/ac" r="32" x14ac:dyDescent="0.2">
      <c r="B32" s="596" t="s">
        <v>153</v>
      </c>
      <c r="C32" s="592">
        <f>IF(ISNUMBER(Regressions!C6), Regressions!C6, 0.0000000001)</f>
        <v>0</v>
      </c>
      <c r="D32" s="592">
        <f>IF(ISNUMBER(Regressions!D6), Regressions!D6, 0.0000000001)</f>
        <v>1E-10</v>
      </c>
      <c r="E32" s="592">
        <f>IF(ISNUMBER(Regressions!E6), Regressions!E6, 0.0000000001)</f>
        <v>1E-10</v>
      </c>
      <c r="F32" s="592">
        <f>IF(ISNUMBER(Regressions!F6), Regressions!F6, 0.0000000001)</f>
        <v>1E-10</v>
      </c>
      <c r="G32" s="592">
        <f>IF(ISNUMBER(Regressions!G6), Regressions!G6, 0.0000000001)</f>
        <v>0</v>
      </c>
      <c r="H32" s="592">
        <f>IF(ISNUMBER(Regressions!H6), Regressions!H6, 0.0000000001)</f>
        <v>0</v>
      </c>
      <c r="I32" s="599" t="s">
        <v>153</v>
      </c>
      <c r="J32" s="592">
        <f>IF(ISNUMBER(Regressions!L6), Regressions!L6,0.0000000001)</f>
        <v>0</v>
      </c>
      <c r="K32" s="592">
        <f>IF(ISNUMBER(Regressions!M6), Regressions!M6,0.0000000001)</f>
        <v>1E-10</v>
      </c>
      <c r="L32" s="592">
        <f>IF(ISNUMBER(Regressions!N6), Regressions!N6,0.0000000001)</f>
        <v>1E-10</v>
      </c>
      <c r="M32" s="592">
        <f>IF(ISNUMBER(Regressions!O6), Regressions!O6,0.0000000001)</f>
        <v>1E-10</v>
      </c>
      <c r="N32" s="592">
        <f>IF(ISNUMBER(Regressions!P6), Regressions!P6,0.0000000001)</f>
        <v>0</v>
      </c>
      <c r="O32" s="592">
        <f>IF(ISNUMBER(Regressions!Q6), Regressions!Q6,0.0000000001)</f>
        <v>0</v>
      </c>
      <c r="P32" s="600" t="s">
        <v>153</v>
      </c>
      <c r="Q32" s="592">
        <f>IF(ISNUMBER(Regressions!U6), Regressions!U6,0.0000000001)</f>
        <v>0</v>
      </c>
      <c r="R32" s="592">
        <f>IF(ISNUMBER(Regressions!V6), Regressions!V6,0.0000000001)</f>
        <v>1E-10</v>
      </c>
      <c r="S32" s="592">
        <f>IF(ISNUMBER(Regressions!W6), Regressions!W6,0.0000000001)</f>
        <v>1E-10</v>
      </c>
      <c r="T32" s="592">
        <f>IF(ISNUMBER(Regressions!X6), Regressions!X6,0.0000000001)</f>
        <v>1E-10</v>
      </c>
      <c r="U32" s="592">
        <f>IF(ISNUMBER(Regressions!Y6), Regressions!Y6,0.0000000001)</f>
        <v>0</v>
      </c>
      <c r="V32" s="595">
        <f>IF(ISNUMBER(Regressions!Z6), Regressions!Z6,0.0000000001)</f>
        <v>0</v>
      </c>
      <c r="AM32" s="558"/>
      <c r="AN32" s="558"/>
      <c r="AO32" s="558"/>
      <c r="AP32" s="558"/>
      <c r="AQ32" s="558"/>
      <c r="AR32" s="558"/>
      <c r="AS32" s="558"/>
      <c r="AT32" s="558"/>
      <c r="AU32" s="558"/>
    </row>
    <row xmlns:x14ac="http://schemas.microsoft.com/office/spreadsheetml/2009/9/ac" r="33" ht="15.75" thickBot="true" x14ac:dyDescent="0.25">
      <c r="B33" s="601" t="s">
        <v>207</v>
      </c>
      <c r="C33" s="602">
        <f>IF(ISNUMBER(Regressions!C7), Regressions!C7, 0.0000000001)</f>
        <v>0</v>
      </c>
      <c r="D33" s="602">
        <f>IF(ISNUMBER(Regressions!D7), Regressions!D7, 0.0000000001)</f>
        <v>100</v>
      </c>
      <c r="E33" s="602">
        <f>IF(ISNUMBER(Regressions!E7), Regressions!E7, 0.0000000001)</f>
        <v>100</v>
      </c>
      <c r="F33" s="602">
        <f>IF(ISNUMBER(Regressions!F7), Regressions!F7, 0.0000000001)</f>
        <v>100</v>
      </c>
      <c r="G33" s="602">
        <f>IF(ISNUMBER(Regressions!G7), Regressions!G7, 0.0000000001)</f>
        <v>0</v>
      </c>
      <c r="H33" s="602">
        <f>IF(ISNUMBER(Regressions!H7), Regressions!H7, 0.0000000001)</f>
        <v>0</v>
      </c>
      <c r="I33" s="603" t="s">
        <v>207</v>
      </c>
      <c r="J33" s="604">
        <f>IF(ISNUMBER(Regressions!L7), Regressions!L7,0.0000000001)</f>
        <v>0</v>
      </c>
      <c r="K33" s="602">
        <f>IF(ISNUMBER(Regressions!M7), Regressions!M7,0.0000000001)</f>
        <v>100</v>
      </c>
      <c r="L33" s="602">
        <f>IF(ISNUMBER(Regressions!N7), Regressions!N7,0.0000000001)</f>
        <v>100</v>
      </c>
      <c r="M33" s="602">
        <f>IF(ISNUMBER(Regressions!O7), Regressions!O7,0.0000000001)</f>
        <v>100</v>
      </c>
      <c r="N33" s="602">
        <f>IF(ISNUMBER(Regressions!P7), Regressions!P7,0.0000000001)</f>
        <v>0</v>
      </c>
      <c r="O33" s="602">
        <f>IF(ISNUMBER(Regressions!Q7), Regressions!Q7,0.0000000001)</f>
        <v>0</v>
      </c>
      <c r="P33" s="605" t="s">
        <v>207</v>
      </c>
      <c r="Q33" s="604">
        <f>IF(ISNUMBER(Regressions!U7), Regressions!U7,0.0000000001)</f>
        <v>0</v>
      </c>
      <c r="R33" s="604">
        <f>IF(ISNUMBER(Regressions!V7), Regressions!V7,0.0000000001)</f>
        <v>100</v>
      </c>
      <c r="S33" s="602">
        <f>IF(ISNUMBER(Regressions!W7), Regressions!W7,0.0000000001)</f>
        <v>100</v>
      </c>
      <c r="T33" s="602">
        <f>IF(ISNUMBER(Regressions!X7), Regressions!X7,0.0000000001)</f>
        <v>100</v>
      </c>
      <c r="U33" s="602">
        <f>IF(ISNUMBER(Regressions!Y7), Regressions!Y7,0.0000000001)</f>
        <v>0</v>
      </c>
      <c r="V33" s="606">
        <f>IF(ISNUMBER(Regressions!Z7), Regressions!Z7,0.0000000001)</f>
        <v>0</v>
      </c>
    </row>
    <row xmlns:x14ac="http://schemas.microsoft.com/office/spreadsheetml/2009/9/ac" r="34" x14ac:dyDescent="0.2">
      <c r="B34" s="607" t="s">
        <v>241</v>
      </c>
    </row>
    <row xmlns:x14ac="http://schemas.microsoft.com/office/spreadsheetml/2009/9/ac" r="35" ht="6" customHeight="true" x14ac:dyDescent="0.2"/>
    <row xmlns:x14ac="http://schemas.microsoft.com/office/spreadsheetml/2009/9/ac" r="36" s="558" customFormat="true" ht="50.1" customHeight="true" x14ac:dyDescent="0.2">
      <c r="B36" s="608" t="s">
        <v>34</v>
      </c>
      <c r="C36" s="609" t="s">
        <v>255</v>
      </c>
      <c r="D36" s="609"/>
      <c r="E36" s="609"/>
      <c r="F36" s="609"/>
      <c r="G36" s="609"/>
      <c r="H36" s="609"/>
      <c r="I36" s="608" t="s">
        <v>34</v>
      </c>
      <c r="J36" s="610" t="s">
        <v>256</v>
      </c>
      <c r="K36" s="611"/>
      <c r="L36" s="611"/>
      <c r="M36" s="611"/>
      <c r="N36" s="611"/>
      <c r="O36" s="611"/>
      <c r="P36" s="608" t="s">
        <v>34</v>
      </c>
      <c r="Q36" s="612" t="s">
        <v>257</v>
      </c>
      <c r="R36" s="612"/>
      <c r="S36" s="612"/>
      <c r="T36" s="612"/>
      <c r="U36" s="612"/>
      <c r="V36" s="612"/>
    </row>
    <row xmlns:x14ac="http://schemas.microsoft.com/office/spreadsheetml/2009/9/ac" r="37" ht="50.1" customHeight="true" x14ac:dyDescent="0.2">
      <c r="B37" s="608" t="s">
        <v>35</v>
      </c>
      <c r="C37" s="613" t="s">
        <v>258</v>
      </c>
      <c r="D37" s="613"/>
      <c r="E37" s="613"/>
      <c r="F37" s="613"/>
      <c r="G37" s="613"/>
      <c r="H37" s="613"/>
      <c r="I37" s="608" t="s">
        <v>35</v>
      </c>
      <c r="J37" s="613" t="s">
        <v>259</v>
      </c>
      <c r="K37" s="613"/>
      <c r="L37" s="613"/>
      <c r="M37" s="613"/>
      <c r="N37" s="613"/>
      <c r="O37" s="613"/>
      <c r="P37" s="608" t="s">
        <v>35</v>
      </c>
      <c r="Q37" s="613" t="s">
        <v>260</v>
      </c>
      <c r="R37" s="613"/>
      <c r="S37" s="613"/>
      <c r="T37" s="613"/>
      <c r="U37" s="613"/>
      <c r="V37" s="613"/>
    </row>
    <row xmlns:x14ac="http://schemas.microsoft.com/office/spreadsheetml/2009/9/ac" r="38" ht="50.1" customHeight="true" x14ac:dyDescent="0.2">
      <c r="B38" s="608" t="s">
        <v>36</v>
      </c>
      <c r="C38" s="614" t="s">
        <v>261</v>
      </c>
      <c r="D38" s="614"/>
      <c r="E38" s="614"/>
      <c r="F38" s="614"/>
      <c r="G38" s="614"/>
      <c r="H38" s="614"/>
      <c r="I38" s="608" t="s">
        <v>36</v>
      </c>
      <c r="J38" s="614" t="s">
        <v>262</v>
      </c>
      <c r="K38" s="614"/>
      <c r="L38" s="614"/>
      <c r="M38" s="614"/>
      <c r="N38" s="614"/>
      <c r="O38" s="614"/>
      <c r="P38" s="608" t="s">
        <v>36</v>
      </c>
      <c r="Q38" s="614" t="s">
        <v>263</v>
      </c>
      <c r="R38" s="614"/>
      <c r="S38" s="614"/>
      <c r="T38" s="614"/>
      <c r="U38" s="614"/>
      <c r="V38" s="614"/>
    </row>
    <row xmlns:x14ac="http://schemas.microsoft.com/office/spreadsheetml/2009/9/ac" r="39" ht="50.1" customHeight="true" x14ac:dyDescent="0.2">
      <c r="B39" s="608" t="s">
        <v>207</v>
      </c>
      <c r="C39" s="615" t="s">
        <v>264</v>
      </c>
      <c r="D39" s="615"/>
      <c r="E39" s="615"/>
      <c r="F39" s="615"/>
      <c r="G39" s="615"/>
      <c r="H39" s="615"/>
      <c r="I39" s="608" t="s">
        <v>207</v>
      </c>
      <c r="J39" s="615" t="s">
        <v>264</v>
      </c>
      <c r="K39" s="615"/>
      <c r="L39" s="615"/>
      <c r="M39" s="615"/>
      <c r="N39" s="615"/>
      <c r="O39" s="615"/>
      <c r="P39" s="608" t="s">
        <v>207</v>
      </c>
      <c r="Q39" s="615" t="s">
        <v>264</v>
      </c>
      <c r="R39" s="615"/>
      <c r="S39" s="615"/>
      <c r="T39" s="615"/>
      <c r="U39" s="615"/>
      <c r="V39" s="61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241</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241</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241</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2016</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2017</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2018</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2019</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2020</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PWH</v>
      </c>
      <c r="B11" s="32" t="str">
        <f ca="true">+IF(ISTEXT('Data Summary'!B11),'Data Summary'!B11,"")</f>
        <v>Other</v>
      </c>
      <c r="C11" s="318">
        <f ca="true">+VALUE('Data Summary'!C11)</f>
        <v>2020</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98</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2021</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str">
        <f ca="true">+RIGHT('Data Summary'!A13,LEN('Data Summary'!A13)-9)</f>
        <v>PWH</v>
      </c>
      <c r="B13" s="32" t="str">
        <f ca="true">+IF(ISTEXT('Data Summary'!B13),'Data Summary'!B13,"")</f>
        <v>Other</v>
      </c>
      <c r="C13" s="318">
        <f ca="true">+VALUE('Data Summary'!C13)</f>
        <v>2021</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98</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f ca="true">+IF(AND(ISNUMBER(OFFSET('Hygiene Data'!$D$5,0,10*ROW('Hygiene Data'!D7))),'Data Summary'!DO13="Yes"),OFFSET('Hygiene Data'!$D$5,0,10*ROW('Hygiene Data'!D7)),NA())</f>
        <v>100</v>
      </c>
      <c r="BA13" s="87">
        <f ca="true">+IF(AND(ISNUMBER(OFFSET('Hygiene Data'!$D$7,0,10*ROW('Hygiene Data'!D7))),'Data Summary'!DP13="Yes"),OFFSET('Hygiene Data'!$D$7,0,10*ROW('Hygiene Data'!D7)),NA())</f>
        <v>100</v>
      </c>
      <c r="BB13" s="87">
        <f ca="true">+IF(AND(ISNUMBER(OFFSET('Hygiene Data'!$D$9,0,10*ROW('Hygiene Data'!D7))),'Data Summary'!DQ13="Yes"),OFFSET('Hygiene Data'!$D$9,0,10*ROW('Hygiene Data'!D7)),NA())</f>
        <v>100</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f ca="true">+IF(AND(ISNUMBER(OFFSET('Hygiene Data'!$H$5,0,10*ROW('Hygiene Data'!H7))),'Data Summary'!EA13="Yes"),OFFSET('Hygiene Data'!$H$5,0,10*ROW('Hygiene Data'!H7)),NA())</f>
        <v>100</v>
      </c>
      <c r="BM13" s="87">
        <f ca="true">+IF(AND(ISNUMBER(OFFSET('Hygiene Data'!$H$7,0,10*ROW('Hygiene Data'!H7))),'Data Summary'!EB13="Yes"),OFFSET('Hygiene Data'!$H$7,0,10*ROW('Hygiene Data'!H7)),NA())</f>
        <v>100</v>
      </c>
      <c r="BN13" s="87">
        <f ca="true">+IF(AND(ISNUMBER(OFFSET('Hygiene Data'!$H$9,0,10*ROW('Hygiene Data'!H7))),'Data Summary'!EC13="Yes"),OFFSET('Hygiene Data'!$H$9,0,10*ROW('Hygiene Data'!H7)),NA())</f>
        <v>100</v>
      </c>
      <c r="BO13" s="87">
        <f ca="true">+IF(AND(ISNUMBER(OFFSET('Hygiene Data'!$I$5,0,10*ROW('Hygiene Data'!I7))),'Data Summary'!ED13="Yes"),OFFSET('Hygiene Data'!$I$5,0,10*ROW('Hygiene Data'!I7)),NA())</f>
        <v>100</v>
      </c>
      <c r="BP13" s="87">
        <f ca="true">+IF(AND(ISNUMBER(OFFSET('Hygiene Data'!$I$7,0,10*ROW('Hygiene Data'!I7))),'Data Summary'!EE13="Yes"),OFFSET('Hygiene Data'!$I$7,0,10*ROW('Hygiene Data'!I7)),NA())</f>
        <v>100</v>
      </c>
      <c r="BQ13" s="87">
        <f ca="true">+IF(AND(ISNUMBER(OFFSET('Hygiene Data'!$I$9,0,10*ROW('Hygiene Data'!I7))),'Data Summary'!EF13="Yes"),OFFSET('Hygiene Data'!$I$9,0,10*ROW('Hygiene Data'!I7)),NA())</f>
        <v>100</v>
      </c>
    </row>
    <row xmlns:x14ac="http://schemas.microsoft.com/office/spreadsheetml/2009/9/ac" r="14" x14ac:dyDescent="0.2">
      <c r="A14" s="319" t="str">
        <f ca="true">+RIGHT('Data Summary'!A14,LEN('Data Summary'!A14)-9)</f>
        <v>UIS</v>
      </c>
      <c r="B14" s="32" t="str">
        <f ca="true">+IF(ISTEXT('Data Summary'!B14),'Data Summary'!B14,"")</f>
        <v>Other</v>
      </c>
      <c r="C14" s="318">
        <f ca="true">+VALUE('Data Summary'!C14)</f>
        <v>2022</v>
      </c>
      <c r="D14" s="85">
        <f ca="true">+IF(AND(ISNUMBER(OFFSET('Water Data'!$D$4,0,10*ROW('Water Data'!D8))),'Data Summary'!BS14="Yes"),100-OFFSET('Water Data'!$D$4,0,10*ROW('Water Data'!D8)),NA())</f>
        <v>100</v>
      </c>
      <c r="E14" s="85">
        <f ca="true">+IF(AND(ISNUMBER(OFFSET('Water Data'!$D$6,0,10*ROW('Water Data'!D8))),'Data Summary'!BT14="Yes"),OFFSET('Water Data'!$D$6,0,10*ROW('Water Data'!D8)),NA())</f>
        <v>100</v>
      </c>
      <c r="F14" s="85">
        <f ca="true">+IF(AND(ISNUMBER(OFFSET('Water Data'!$D$9,0,10*ROW('Water Data'!D8))),'Data Summary'!BU14="Yes"),OFFSET('Water Data'!$D$9,0,10*ROW('Water Data'!D8)),NA())</f>
        <v>100</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f ca="true">+IF(AND(ISNUMBER(OFFSET('Water Data'!$H$4,0,10*ROW('Water Data'!H8))),'Data Summary'!CE14="Yes"),100-OFFSET('Water Data'!$H$4,0,10*ROW('Water Data'!H8)),NA())</f>
        <v>100</v>
      </c>
      <c r="Q14" s="85">
        <f ca="true">+IF(AND(ISNUMBER(OFFSET('Water Data'!$H$6,0,10*ROW('Water Data'!H8))),'Data Summary'!CF14="Yes"),OFFSET('Water Data'!$H$6,0,10*ROW('Water Data'!H8)),NA())</f>
        <v>100</v>
      </c>
      <c r="R14" s="85">
        <f ca="true">+IF(AND(ISNUMBER(OFFSET('Water Data'!$H$9,0,10*ROW('Water Data'!H8))),'Data Summary'!CG14="Yes"),OFFSET('Water Data'!$H$9,0,10*ROW('Water Data'!H8)),NA())</f>
        <v>100</v>
      </c>
      <c r="S14" s="85">
        <f ca="true">+IF(AND(ISNUMBER(OFFSET('Water Data'!$I$4,0,10*ROW('Water Data'!I8))),'Data Summary'!CH14="Yes"),100-OFFSET('Water Data'!$I$4,0,10*ROW('Water Data'!I8)),NA())</f>
        <v>100</v>
      </c>
      <c r="T14" s="85">
        <f ca="true">+IF(AND(ISNUMBER(OFFSET('Water Data'!$I$6,0,10*ROW('Water Data'!I8))),'Data Summary'!CI14="Yes"),OFFSET('Water Data'!$I$6,0,10*ROW('Water Data'!I8)),NA())</f>
        <v>100</v>
      </c>
      <c r="U14" s="85">
        <f ca="true">+IF(AND(ISNUMBER(OFFSET('Water Data'!$I$9,0,10*ROW('Water Data'!I8))),'Data Summary'!CJ14="Yes"),OFFSET('Water Data'!$I$9,0,10*ROW('Water Data'!I8)),NA())</f>
        <v>100</v>
      </c>
      <c r="V14" s="86">
        <f ca="true">+IF(AND(ISNUMBER(OFFSET('Sanitation Data'!$D$4,0,10*ROW('Sanitation Data'!D8))),'Data Summary'!CK14="Yes"),100-OFFSET('Sanitation Data'!$D$4,0,10*ROW('Sanitation Data'!D8)),NA())</f>
        <v>100</v>
      </c>
      <c r="W14" s="86">
        <f ca="true">+IF(AND(ISNUMBER(OFFSET('Sanitation Data'!$D$6,0,10*ROW('Sanitation Data'!D8))),'Data Summary'!CL14="Yes"),OFFSET('Sanitation Data'!$D$6,0,10*ROW('Sanitation Data'!D8)),NA())</f>
        <v>100</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f ca="true">+IF(AND(ISNUMBER(OFFSET('Sanitation Data'!$D$12,0,10*ROW('Sanitation Data'!D8))),'Data Summary'!CO14="Yes"),OFFSET('Sanitation Data'!$D$12,0,10*ROW('Sanitation Data'!D8)),NA())</f>
        <v>100</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f ca="true">+IF(AND(ISNUMBER(OFFSET('Sanitation Data'!$H$4,0,10*ROW('Sanitation Data'!H8))),'Data Summary'!DE14="Yes"),100-OFFSET('Sanitation Data'!$H$4,0,10*ROW('Sanitation Data'!H8)),NA())</f>
        <v>100</v>
      </c>
      <c r="AQ14" s="86">
        <f ca="true">+IF(AND(ISNUMBER(OFFSET('Sanitation Data'!$H$6,0,10*ROW('Sanitation Data'!H8))),'Data Summary'!DF14="Yes"),OFFSET('Sanitation Data'!$H$6,0,10*ROW('Sanitation Data'!H8)),NA())</f>
        <v>100</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f ca="true">+IF(AND(ISNUMBER(OFFSET('Sanitation Data'!$H$12,0,10*ROW('Sanitation Data'!H8))),'Data Summary'!DI14="Yes"),OFFSET('Sanitation Data'!$H$12,0,10*ROW('Sanitation Data'!H8)),NA())</f>
        <v>100</v>
      </c>
      <c r="AU14" s="86">
        <f ca="true">+IF(AND(ISNUMBER(OFFSET('Sanitation Data'!$I$4,0,10*ROW('Sanitation Data'!I8))),'Data Summary'!DJ14="Yes"),100-OFFSET('Sanitation Data'!$I$4,0,10*ROW('Sanitation Data'!I8)),NA())</f>
        <v>100</v>
      </c>
      <c r="AV14" s="86">
        <f ca="true">+IF(AND(ISNUMBER(OFFSET('Sanitation Data'!$I$6,0,10*ROW('Sanitation Data'!I8))),'Data Summary'!DK14="Yes"),OFFSET('Sanitation Data'!$I$6,0,10*ROW('Sanitation Data'!I8)),NA())</f>
        <v>100</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f ca="true">+IF(AND(ISNUMBER(OFFSET('Sanitation Data'!$I$12,0,10*ROW('Sanitation Data'!I8))),'Data Summary'!DN14="Yes"),OFFSET('Sanitation Data'!$I$12,0,10*ROW('Sanitation Data'!I8)),NA())</f>
        <v>100</v>
      </c>
      <c r="AZ14" s="87">
        <f ca="true">+IF(AND(ISNUMBER(OFFSET('Hygiene Data'!$D$5,0,10*ROW('Hygiene Data'!D8))),'Data Summary'!DO14="Yes"),OFFSET('Hygiene Data'!$D$5,0,10*ROW('Hygiene Data'!D8)),NA())</f>
        <v>100</v>
      </c>
      <c r="BA14" s="87">
        <f ca="true">+IF(AND(ISNUMBER(OFFSET('Hygiene Data'!$D$7,0,10*ROW('Hygiene Data'!D8))),'Data Summary'!DP14="Yes"),OFFSET('Hygiene Data'!$D$7,0,10*ROW('Hygiene Data'!D8)),NA())</f>
        <v>100</v>
      </c>
      <c r="BB14" s="87">
        <f ca="true">+IF(AND(ISNUMBER(OFFSET('Hygiene Data'!$D$9,0,10*ROW('Hygiene Data'!D8))),'Data Summary'!DQ14="Yes"),OFFSET('Hygiene Data'!$D$9,0,10*ROW('Hygiene Data'!D8)),NA())</f>
        <v>100</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f ca="true">+IF(AND(ISNUMBER(OFFSET('Hygiene Data'!$H$5,0,10*ROW('Hygiene Data'!H8))),'Data Summary'!EA14="Yes"),OFFSET('Hygiene Data'!$H$5,0,10*ROW('Hygiene Data'!H8)),NA())</f>
        <v>100</v>
      </c>
      <c r="BM14" s="87">
        <f ca="true">+IF(AND(ISNUMBER(OFFSET('Hygiene Data'!$H$7,0,10*ROW('Hygiene Data'!H8))),'Data Summary'!EB14="Yes"),OFFSET('Hygiene Data'!$H$7,0,10*ROW('Hygiene Data'!H8)),NA())</f>
        <v>100</v>
      </c>
      <c r="BN14" s="87">
        <f ca="true">+IF(AND(ISNUMBER(OFFSET('Hygiene Data'!$H$9,0,10*ROW('Hygiene Data'!H8))),'Data Summary'!EC14="Yes"),OFFSET('Hygiene Data'!$H$9,0,10*ROW('Hygiene Data'!H8)),NA())</f>
        <v>100</v>
      </c>
      <c r="BO14" s="87">
        <f ca="true">+IF(AND(ISNUMBER(OFFSET('Hygiene Data'!$I$5,0,10*ROW('Hygiene Data'!I8))),'Data Summary'!ED14="Yes"),OFFSET('Hygiene Data'!$I$5,0,10*ROW('Hygiene Data'!I8)),NA())</f>
        <v>100</v>
      </c>
      <c r="BP14" s="87">
        <f ca="true">+IF(AND(ISNUMBER(OFFSET('Hygiene Data'!$I$7,0,10*ROW('Hygiene Data'!I8))),'Data Summary'!EE14="Yes"),OFFSET('Hygiene Data'!$I$7,0,10*ROW('Hygiene Data'!I8)),NA())</f>
        <v>100</v>
      </c>
      <c r="BQ14" s="87">
        <f ca="true">+IF(AND(ISNUMBER(OFFSET('Hygiene Data'!$I$9,0,10*ROW('Hygiene Data'!I8))),'Data Summary'!EF14="Yes"),OFFSET('Hygiene Data'!$I$9,0,10*ROW('Hygiene Data'!I8)),NA())</f>
        <v>100</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407ED-E030-4E47-A6A0-73D1A4E1895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7"/>
      <c r="I1" s="537"/>
      <c r="J1" s="537"/>
      <c r="K1" s="537"/>
      <c r="L1" s="537"/>
      <c r="M1" s="537"/>
      <c r="N1" s="537"/>
      <c r="O1" s="537"/>
      <c r="P1" s="537"/>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99.020833330000002</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0.97916666669999997</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9">
        <v>2000</v>
      </c>
      <c r="C14" s="168" t="s">
        <v>7</v>
      </c>
      <c r="D14" s="9">
        <v>2479683</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178</v>
      </c>
      <c r="B15" s="9">
        <v>2001</v>
      </c>
      <c r="C15" s="168" t="s">
        <v>7</v>
      </c>
      <c r="D15" s="9">
        <v>2442547</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178</v>
      </c>
      <c r="B16" s="9">
        <v>2002</v>
      </c>
      <c r="C16" s="168" t="s">
        <v>7</v>
      </c>
      <c r="D16" s="9">
        <v>2408106</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178</v>
      </c>
      <c r="B17" s="9">
        <v>2003</v>
      </c>
      <c r="C17" s="168" t="s">
        <v>7</v>
      </c>
      <c r="D17" s="9">
        <v>2362571</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178</v>
      </c>
      <c r="B18" s="9">
        <v>2004</v>
      </c>
      <c r="C18" s="168" t="s">
        <v>7</v>
      </c>
      <c r="D18" s="9">
        <v>2306840</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178</v>
      </c>
      <c r="B19" s="9">
        <v>2005</v>
      </c>
      <c r="C19" s="168" t="s">
        <v>7</v>
      </c>
      <c r="D19" s="9">
        <v>2232958</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178</v>
      </c>
      <c r="B20" s="9">
        <v>2006</v>
      </c>
      <c r="C20" s="168" t="s">
        <v>7</v>
      </c>
      <c r="D20" s="9">
        <v>2170722</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178</v>
      </c>
      <c r="B21" s="9">
        <v>2007</v>
      </c>
      <c r="C21" s="168" t="s">
        <v>7</v>
      </c>
      <c r="D21" s="9">
        <v>2120992</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178</v>
      </c>
      <c r="B22" s="9">
        <v>2008</v>
      </c>
      <c r="C22" s="168" t="s">
        <v>7</v>
      </c>
      <c r="D22" s="9">
        <v>2064899</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178</v>
      </c>
      <c r="B23" s="9">
        <v>2009</v>
      </c>
      <c r="C23" s="168" t="s">
        <v>7</v>
      </c>
      <c r="D23" s="9">
        <v>2012082</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178</v>
      </c>
      <c r="B24" s="9">
        <v>2010</v>
      </c>
      <c r="C24" s="168" t="s">
        <v>7</v>
      </c>
      <c r="D24" s="9">
        <v>1952802</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178</v>
      </c>
      <c r="B25" s="9">
        <v>2011</v>
      </c>
      <c r="C25" s="168" t="s">
        <v>7</v>
      </c>
      <c r="D25" s="9">
        <v>1899725</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178</v>
      </c>
      <c r="B26" s="9">
        <v>2012</v>
      </c>
      <c r="C26" s="168" t="s">
        <v>7</v>
      </c>
      <c r="D26" s="9">
        <v>1877632</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178</v>
      </c>
      <c r="B27" s="9">
        <v>2013</v>
      </c>
      <c r="C27" s="168" t="s">
        <v>7</v>
      </c>
      <c r="D27" s="9">
        <v>1865931</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178</v>
      </c>
      <c r="B28" s="9">
        <v>2014</v>
      </c>
      <c r="C28" s="168" t="s">
        <v>7</v>
      </c>
      <c r="D28" s="9">
        <v>1875259</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178</v>
      </c>
      <c r="B29" s="9">
        <v>2015</v>
      </c>
      <c r="C29" s="168" t="s">
        <v>7</v>
      </c>
      <c r="D29" s="9">
        <v>1911373</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178</v>
      </c>
      <c r="B30" s="9">
        <v>2016</v>
      </c>
      <c r="C30" s="168" t="s">
        <v>7</v>
      </c>
      <c r="D30" s="9">
        <v>2083357</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178</v>
      </c>
      <c r="B31" s="9">
        <v>2017</v>
      </c>
      <c r="C31" s="168" t="s">
        <v>7</v>
      </c>
      <c r="D31" s="9">
        <v>2115196</v>
      </c>
      <c r="E31" s="9">
        <v>100</v>
      </c>
      <c r="F31" s="9">
        <v>100</v>
      </c>
      <c r="G31" s="9">
        <v>100</v>
      </c>
      <c r="H31" s="9">
        <v>0</v>
      </c>
      <c r="I31" s="9">
        <v>0</v>
      </c>
      <c r="J31" s="9">
        <v>0</v>
      </c>
      <c r="K31" s="9">
        <v>100</v>
      </c>
      <c r="L31" s="9">
        <v>100</v>
      </c>
      <c r="M31" s="9">
        <v>99.895833333333314</v>
      </c>
      <c r="N31" s="9">
        <v>0.1041666666666856</v>
      </c>
      <c r="O31" s="9">
        <v>0</v>
      </c>
      <c r="P31" s="9">
        <v>0</v>
      </c>
      <c r="Q31" s="9">
        <v>100</v>
      </c>
      <c r="R31" s="9">
        <v>100</v>
      </c>
      <c r="S31" s="9">
        <v>100</v>
      </c>
      <c r="T31" s="9">
        <v>0</v>
      </c>
      <c r="U31" s="9">
        <v>0</v>
      </c>
      <c r="V31" s="9">
        <v>0</v>
      </c>
    </row>
    <row xmlns:x14ac="http://schemas.microsoft.com/office/spreadsheetml/2009/9/ac" r="32" s="169" customFormat="true" ht="12" x14ac:dyDescent="0.2">
      <c r="A32" s="167" t="s">
        <v>178</v>
      </c>
      <c r="B32" s="9">
        <v>2018</v>
      </c>
      <c r="C32" s="168" t="s">
        <v>7</v>
      </c>
      <c r="D32" s="9">
        <v>2148577</v>
      </c>
      <c r="E32" s="9">
        <v>100</v>
      </c>
      <c r="F32" s="9">
        <v>100</v>
      </c>
      <c r="G32" s="9">
        <v>100</v>
      </c>
      <c r="H32" s="9">
        <v>0</v>
      </c>
      <c r="I32" s="9">
        <v>0</v>
      </c>
      <c r="J32" s="9">
        <v>0</v>
      </c>
      <c r="K32" s="9">
        <v>100</v>
      </c>
      <c r="L32" s="9">
        <v>100</v>
      </c>
      <c r="M32" s="9">
        <v>99.75</v>
      </c>
      <c r="N32" s="9">
        <v>0.25</v>
      </c>
      <c r="O32" s="9">
        <v>0</v>
      </c>
      <c r="P32" s="9">
        <v>0</v>
      </c>
      <c r="Q32" s="9">
        <v>100</v>
      </c>
      <c r="R32" s="9">
        <v>100</v>
      </c>
      <c r="S32" s="9">
        <v>100</v>
      </c>
      <c r="T32" s="9">
        <v>0</v>
      </c>
      <c r="U32" s="9">
        <v>0</v>
      </c>
      <c r="V32" s="9">
        <v>0</v>
      </c>
    </row>
    <row xmlns:x14ac="http://schemas.microsoft.com/office/spreadsheetml/2009/9/ac" r="33" s="169" customFormat="true" ht="12" x14ac:dyDescent="0.2">
      <c r="A33" s="167" t="s">
        <v>178</v>
      </c>
      <c r="B33" s="9">
        <v>2019</v>
      </c>
      <c r="C33" s="168" t="s">
        <v>7</v>
      </c>
      <c r="D33" s="9">
        <v>2182978</v>
      </c>
      <c r="E33" s="9">
        <v>100</v>
      </c>
      <c r="F33" s="9">
        <v>100</v>
      </c>
      <c r="G33" s="9">
        <v>100</v>
      </c>
      <c r="H33" s="9">
        <v>0</v>
      </c>
      <c r="I33" s="9">
        <v>0</v>
      </c>
      <c r="J33" s="9">
        <v>0</v>
      </c>
      <c r="K33" s="9">
        <v>100</v>
      </c>
      <c r="L33" s="9">
        <v>100</v>
      </c>
      <c r="M33" s="9">
        <v>99.604166666666686</v>
      </c>
      <c r="N33" s="9">
        <v>0.39583333333331439</v>
      </c>
      <c r="O33" s="9">
        <v>0</v>
      </c>
      <c r="P33" s="9">
        <v>0</v>
      </c>
      <c r="Q33" s="9">
        <v>100</v>
      </c>
      <c r="R33" s="9">
        <v>100</v>
      </c>
      <c r="S33" s="9">
        <v>100</v>
      </c>
      <c r="T33" s="9">
        <v>0</v>
      </c>
      <c r="U33" s="9">
        <v>0</v>
      </c>
      <c r="V33" s="9">
        <v>0</v>
      </c>
    </row>
    <row xmlns:x14ac="http://schemas.microsoft.com/office/spreadsheetml/2009/9/ac" r="34" s="169" customFormat="true" ht="12" x14ac:dyDescent="0.2">
      <c r="A34" s="167" t="s">
        <v>178</v>
      </c>
      <c r="B34" s="9">
        <v>2020</v>
      </c>
      <c r="C34" s="168" t="s">
        <v>7</v>
      </c>
      <c r="D34" s="9">
        <v>2315631</v>
      </c>
      <c r="E34" s="9">
        <v>100</v>
      </c>
      <c r="F34" s="9">
        <v>100</v>
      </c>
      <c r="G34" s="9">
        <v>100</v>
      </c>
      <c r="H34" s="9">
        <v>0</v>
      </c>
      <c r="I34" s="9">
        <v>0</v>
      </c>
      <c r="J34" s="9">
        <v>0</v>
      </c>
      <c r="K34" s="9">
        <v>100</v>
      </c>
      <c r="L34" s="9">
        <v>100</v>
      </c>
      <c r="M34" s="9">
        <v>99.458333333333314</v>
      </c>
      <c r="N34" s="9">
        <v>0.54166666666668561</v>
      </c>
      <c r="O34" s="9">
        <v>0</v>
      </c>
      <c r="P34" s="9">
        <v>0</v>
      </c>
      <c r="Q34" s="9">
        <v>100</v>
      </c>
      <c r="R34" s="9">
        <v>100</v>
      </c>
      <c r="S34" s="9">
        <v>100</v>
      </c>
      <c r="T34" s="9">
        <v>0</v>
      </c>
      <c r="U34" s="9">
        <v>0</v>
      </c>
      <c r="V34" s="9">
        <v>0</v>
      </c>
    </row>
    <row xmlns:x14ac="http://schemas.microsoft.com/office/spreadsheetml/2009/9/ac" r="35" s="169" customFormat="true" ht="12" x14ac:dyDescent="0.2">
      <c r="A35" s="167" t="s">
        <v>178</v>
      </c>
      <c r="B35" s="9">
        <v>2021</v>
      </c>
      <c r="C35" s="168" t="s">
        <v>7</v>
      </c>
      <c r="D35" s="9">
        <v>2311466</v>
      </c>
      <c r="E35" s="9">
        <v>100</v>
      </c>
      <c r="F35" s="9">
        <v>100</v>
      </c>
      <c r="G35" s="9">
        <v>100</v>
      </c>
      <c r="H35" s="9">
        <v>0</v>
      </c>
      <c r="I35" s="9">
        <v>0</v>
      </c>
      <c r="J35" s="9">
        <v>0</v>
      </c>
      <c r="K35" s="9">
        <v>100</v>
      </c>
      <c r="L35" s="9">
        <v>100</v>
      </c>
      <c r="M35" s="9">
        <v>99.3125</v>
      </c>
      <c r="N35" s="9">
        <v>0.6875</v>
      </c>
      <c r="O35" s="9">
        <v>0</v>
      </c>
      <c r="P35" s="9">
        <v>0</v>
      </c>
      <c r="Q35" s="9">
        <v>100</v>
      </c>
      <c r="R35" s="9">
        <v>100</v>
      </c>
      <c r="S35" s="9">
        <v>100</v>
      </c>
      <c r="T35" s="9">
        <v>0</v>
      </c>
      <c r="U35" s="9">
        <v>0</v>
      </c>
      <c r="V35" s="9">
        <v>0</v>
      </c>
    </row>
    <row xmlns:x14ac="http://schemas.microsoft.com/office/spreadsheetml/2009/9/ac" r="36" s="169" customFormat="true" ht="12" x14ac:dyDescent="0.2">
      <c r="A36" s="167" t="s">
        <v>178</v>
      </c>
      <c r="B36" s="9">
        <v>2022</v>
      </c>
      <c r="C36" s="168" t="s">
        <v>7</v>
      </c>
      <c r="D36" s="9">
        <v>2315383</v>
      </c>
      <c r="E36" s="9">
        <v>100</v>
      </c>
      <c r="F36" s="9">
        <v>100</v>
      </c>
      <c r="G36" s="9">
        <v>100</v>
      </c>
      <c r="H36" s="9">
        <v>0</v>
      </c>
      <c r="I36" s="9">
        <v>0</v>
      </c>
      <c r="J36" s="9">
        <v>0</v>
      </c>
      <c r="K36" s="9">
        <v>100</v>
      </c>
      <c r="L36" s="9">
        <v>100</v>
      </c>
      <c r="M36" s="9">
        <v>99.166666666666686</v>
      </c>
      <c r="N36" s="9">
        <v>0.83333333333331439</v>
      </c>
      <c r="O36" s="9">
        <v>0</v>
      </c>
      <c r="P36" s="9">
        <v>0</v>
      </c>
      <c r="Q36" s="9">
        <v>100</v>
      </c>
      <c r="R36" s="9">
        <v>100</v>
      </c>
      <c r="S36" s="9">
        <v>100</v>
      </c>
      <c r="T36" s="9">
        <v>0</v>
      </c>
      <c r="U36" s="9">
        <v>0</v>
      </c>
      <c r="V36" s="9">
        <v>0</v>
      </c>
    </row>
    <row xmlns:x14ac="http://schemas.microsoft.com/office/spreadsheetml/2009/9/ac" r="37" s="169" customFormat="true" ht="12" x14ac:dyDescent="0.2">
      <c r="A37" s="167" t="s">
        <v>178</v>
      </c>
      <c r="B37" s="9">
        <v>2023</v>
      </c>
      <c r="C37" s="168" t="s">
        <v>7</v>
      </c>
      <c r="D37" s="9">
        <v>2038672</v>
      </c>
      <c r="E37" s="9">
        <v>100</v>
      </c>
      <c r="F37" s="9">
        <v>100</v>
      </c>
      <c r="G37" s="9">
        <v>100</v>
      </c>
      <c r="H37" s="9">
        <v>0</v>
      </c>
      <c r="I37" s="9">
        <v>0</v>
      </c>
      <c r="J37" s="9">
        <v>0</v>
      </c>
      <c r="K37" s="9">
        <v>100</v>
      </c>
      <c r="L37" s="9">
        <v>100</v>
      </c>
      <c r="M37" s="9">
        <v>99.020833333333314</v>
      </c>
      <c r="N37" s="9">
        <v>0.97916666666668561</v>
      </c>
      <c r="O37" s="9">
        <v>0</v>
      </c>
      <c r="P37" s="9">
        <v>0</v>
      </c>
      <c r="Q37" s="9">
        <v>100</v>
      </c>
      <c r="R37" s="9">
        <v>100</v>
      </c>
      <c r="S37" s="9">
        <v>100</v>
      </c>
      <c r="T37" s="9">
        <v>0</v>
      </c>
      <c r="U37" s="9">
        <v>0</v>
      </c>
      <c r="V37" s="9">
        <v>0</v>
      </c>
    </row>
    <row xmlns:x14ac="http://schemas.microsoft.com/office/spreadsheetml/2009/9/ac" r="38" s="169" customFormat="true" ht="12" x14ac:dyDescent="0.2">
      <c r="A38" s="167" t="s">
        <v>178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178</v>
      </c>
      <c r="B45" s="9">
        <v>2000</v>
      </c>
      <c r="C45" s="168" t="s">
        <v>1</v>
      </c>
      <c r="D45" s="9">
        <v>1274209.945730438</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178</v>
      </c>
      <c r="B46" s="9">
        <v>2001</v>
      </c>
      <c r="C46" s="168" t="s">
        <v>1</v>
      </c>
      <c r="D46" s="9">
        <v>1260036.7648689649</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178</v>
      </c>
      <c r="B47" s="9">
        <v>2002</v>
      </c>
      <c r="C47" s="168" t="s">
        <v>1</v>
      </c>
      <c r="D47" s="9">
        <v>1247085.8240892789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178</v>
      </c>
      <c r="B48" s="9">
        <v>2003</v>
      </c>
      <c r="C48" s="168" t="s">
        <v>1</v>
      </c>
      <c r="D48" s="9">
        <v>1228253.386966018</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178</v>
      </c>
      <c r="B49" s="9">
        <v>2004</v>
      </c>
      <c r="C49" s="168" t="s">
        <v>1</v>
      </c>
      <c r="D49" s="9">
        <v>1203916.7085922239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178</v>
      </c>
      <c r="B50" s="9">
        <v>2005</v>
      </c>
      <c r="C50" s="168" t="s">
        <v>1</v>
      </c>
      <c r="D50" s="9">
        <v>1169824.36525711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178</v>
      </c>
      <c r="B51" s="9">
        <v>2006</v>
      </c>
      <c r="C51" s="168" t="s">
        <v>1</v>
      </c>
      <c r="D51" s="9">
        <v>1141561.0078163911</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178</v>
      </c>
      <c r="B52" s="9">
        <v>2007</v>
      </c>
      <c r="C52" s="168" t="s">
        <v>1</v>
      </c>
      <c r="D52" s="9">
        <v>1119671.696218261</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178</v>
      </c>
      <c r="B53" s="9">
        <v>2008</v>
      </c>
      <c r="C53" s="168" t="s">
        <v>1</v>
      </c>
      <c r="D53" s="9">
        <v>1094190.0147586439</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178</v>
      </c>
      <c r="B54" s="9">
        <v>2009</v>
      </c>
      <c r="C54" s="168" t="s">
        <v>1</v>
      </c>
      <c r="D54" s="9">
        <v>1070226.3881682591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178</v>
      </c>
      <c r="B55" s="9">
        <v>2010</v>
      </c>
      <c r="C55" s="168" t="s">
        <v>1</v>
      </c>
      <c r="D55" s="9">
        <v>1042913.401555023</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178</v>
      </c>
      <c r="B56" s="9">
        <v>2011</v>
      </c>
      <c r="C56" s="168" t="s">
        <v>1</v>
      </c>
      <c r="D56" s="9">
        <v>1018955.517961502</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178</v>
      </c>
      <c r="B57" s="9">
        <v>2012</v>
      </c>
      <c r="C57" s="168" t="s">
        <v>1</v>
      </c>
      <c r="D57" s="9">
        <v>1011724.4396728521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178</v>
      </c>
      <c r="B58" s="9">
        <v>2013</v>
      </c>
      <c r="C58" s="168" t="s">
        <v>1</v>
      </c>
      <c r="D58" s="9">
        <v>1010308.348491554</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178</v>
      </c>
      <c r="B59" s="9">
        <v>2014</v>
      </c>
      <c r="C59" s="168" t="s">
        <v>1</v>
      </c>
      <c r="D59" s="9">
        <v>1020553.469576225</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178</v>
      </c>
      <c r="B60" s="9">
        <v>2015</v>
      </c>
      <c r="C60" s="168" t="s">
        <v>1</v>
      </c>
      <c r="D60" s="9">
        <v>1045788.636636009</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178</v>
      </c>
      <c r="B61" s="9">
        <v>2016</v>
      </c>
      <c r="C61" s="168" t="s">
        <v>1</v>
      </c>
      <c r="D61" s="9">
        <v>1146283.8530626299</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178</v>
      </c>
      <c r="B62" s="9">
        <v>2017</v>
      </c>
      <c r="C62" s="168" t="s">
        <v>1</v>
      </c>
      <c r="D62" s="9">
        <v>1170612.8906501769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178</v>
      </c>
      <c r="B63" s="9">
        <v>2018</v>
      </c>
      <c r="C63" s="168" t="s">
        <v>1</v>
      </c>
      <c r="D63" s="9">
        <v>1196327.6801569371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178</v>
      </c>
      <c r="B64" s="9">
        <v>2019</v>
      </c>
      <c r="C64" s="168" t="s">
        <v>1</v>
      </c>
      <c r="D64" s="9">
        <v>1223144.3645408631</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178</v>
      </c>
      <c r="B65" s="9">
        <v>2020</v>
      </c>
      <c r="C65" s="168" t="s">
        <v>1</v>
      </c>
      <c r="D65" s="9">
        <v>1305946.4002298361</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178</v>
      </c>
      <c r="B66" s="9">
        <v>2021</v>
      </c>
      <c r="C66" s="168" t="s">
        <v>1</v>
      </c>
      <c r="D66" s="9">
        <v>1312357.95873291</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178</v>
      </c>
      <c r="B67" s="9">
        <v>2022</v>
      </c>
      <c r="C67" s="168" t="s">
        <v>1</v>
      </c>
      <c r="D67" s="9">
        <v>1323704.4187040711</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178</v>
      </c>
      <c r="B68" s="9">
        <v>2023</v>
      </c>
      <c r="C68" s="168" t="s">
        <v>1</v>
      </c>
      <c r="D68" s="9">
        <v>1173806.170596313</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178</v>
      </c>
      <c r="B76" s="9">
        <v>2000</v>
      </c>
      <c r="C76" s="168" t="s">
        <v>2</v>
      </c>
      <c r="D76" s="9">
        <v>1205473.054269562</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178</v>
      </c>
      <c r="B77" s="9">
        <v>2001</v>
      </c>
      <c r="C77" s="168" t="s">
        <v>2</v>
      </c>
      <c r="D77" s="9">
        <v>1182510.2351310351</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178</v>
      </c>
      <c r="B78" s="9">
        <v>2002</v>
      </c>
      <c r="C78" s="168" t="s">
        <v>2</v>
      </c>
      <c r="D78" s="9">
        <v>1161020.1759107211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178</v>
      </c>
      <c r="B79" s="9">
        <v>2003</v>
      </c>
      <c r="C79" s="168" t="s">
        <v>2</v>
      </c>
      <c r="D79" s="9">
        <v>1134317.613033982</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178</v>
      </c>
      <c r="B80" s="9">
        <v>2004</v>
      </c>
      <c r="C80" s="168" t="s">
        <v>2</v>
      </c>
      <c r="D80" s="9">
        <v>1102923.2914077761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178</v>
      </c>
      <c r="B81" s="9">
        <v>2005</v>
      </c>
      <c r="C81" s="168" t="s">
        <v>2</v>
      </c>
      <c r="D81" s="9">
        <v>1063133.63474289</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178</v>
      </c>
      <c r="B82" s="9">
        <v>2006</v>
      </c>
      <c r="C82" s="168" t="s">
        <v>2</v>
      </c>
      <c r="D82" s="9">
        <v>1029160.9921836091</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178</v>
      </c>
      <c r="B83" s="9">
        <v>2007</v>
      </c>
      <c r="C83" s="168" t="s">
        <v>2</v>
      </c>
      <c r="D83" s="9">
        <v>1001320.303781739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178</v>
      </c>
      <c r="B84" s="9">
        <v>2008</v>
      </c>
      <c r="C84" s="168" t="s">
        <v>2</v>
      </c>
      <c r="D84" s="9">
        <v>970708.98524135584</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178</v>
      </c>
      <c r="B85" s="9">
        <v>2009</v>
      </c>
      <c r="C85" s="168" t="s">
        <v>2</v>
      </c>
      <c r="D85" s="9">
        <v>941855.61183174141</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178</v>
      </c>
      <c r="B86" s="9">
        <v>2010</v>
      </c>
      <c r="C86" s="168" t="s">
        <v>2</v>
      </c>
      <c r="D86" s="9">
        <v>909888.59844497684</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178</v>
      </c>
      <c r="B87" s="9">
        <v>2011</v>
      </c>
      <c r="C87" s="168" t="s">
        <v>2</v>
      </c>
      <c r="D87" s="9">
        <v>880769.48203849781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178</v>
      </c>
      <c r="B88" s="9">
        <v>2012</v>
      </c>
      <c r="C88" s="168" t="s">
        <v>2</v>
      </c>
      <c r="D88" s="9">
        <v>865907.5603271483</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178</v>
      </c>
      <c r="B89" s="9">
        <v>2013</v>
      </c>
      <c r="C89" s="168" t="s">
        <v>2</v>
      </c>
      <c r="D89" s="9">
        <v>855622.65150844574</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178</v>
      </c>
      <c r="B90" s="9">
        <v>2014</v>
      </c>
      <c r="C90" s="168" t="s">
        <v>2</v>
      </c>
      <c r="D90" s="9">
        <v>854705.5304237745</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178</v>
      </c>
      <c r="B91" s="9">
        <v>2015</v>
      </c>
      <c r="C91" s="168" t="s">
        <v>2</v>
      </c>
      <c r="D91" s="9">
        <v>865584.36336399079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178</v>
      </c>
      <c r="B92" s="9">
        <v>2016</v>
      </c>
      <c r="C92" s="168" t="s">
        <v>2</v>
      </c>
      <c r="D92" s="9">
        <v>937073.14693737018</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178</v>
      </c>
      <c r="B93" s="9">
        <v>2017</v>
      </c>
      <c r="C93" s="168" t="s">
        <v>2</v>
      </c>
      <c r="D93" s="9">
        <v>944583.10934982297</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178</v>
      </c>
      <c r="B94" s="9">
        <v>2018</v>
      </c>
      <c r="C94" s="168" t="s">
        <v>2</v>
      </c>
      <c r="D94" s="9">
        <v>952249.31984306336</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178</v>
      </c>
      <c r="B95" s="9">
        <v>2019</v>
      </c>
      <c r="C95" s="168" t="s">
        <v>2</v>
      </c>
      <c r="D95" s="9">
        <v>959833.63545913703</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178</v>
      </c>
      <c r="B96" s="9">
        <v>2020</v>
      </c>
      <c r="C96" s="168" t="s">
        <v>2</v>
      </c>
      <c r="D96" s="9">
        <v>1009684.599770164</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178</v>
      </c>
      <c r="B97" s="9">
        <v>2021</v>
      </c>
      <c r="C97" s="168" t="s">
        <v>2</v>
      </c>
      <c r="D97" s="9">
        <v>999108.04126708978</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178</v>
      </c>
      <c r="B98" s="9">
        <v>2022</v>
      </c>
      <c r="C98" s="168" t="s">
        <v>2</v>
      </c>
      <c r="D98" s="9">
        <v>991678.58129592892</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178</v>
      </c>
      <c r="B99" s="9">
        <v>2023</v>
      </c>
      <c r="C99" s="168" t="s">
        <v>2</v>
      </c>
      <c r="D99" s="9">
        <v>864865.82940368657</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178</v>
      </c>
      <c r="B107" s="9">
        <v>2000</v>
      </c>
      <c r="C107" s="168" t="s">
        <v>16</v>
      </c>
      <c r="D107" s="9">
        <v>495887</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178</v>
      </c>
      <c r="B108" s="9">
        <v>2001</v>
      </c>
      <c r="C108" s="168" t="s">
        <v>16</v>
      </c>
      <c r="D108" s="9">
        <v>454497</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178</v>
      </c>
      <c r="B109" s="9">
        <v>2002</v>
      </c>
      <c r="C109" s="168" t="s">
        <v>16</v>
      </c>
      <c r="D109" s="9">
        <v>429195</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178</v>
      </c>
      <c r="B110" s="9">
        <v>2003</v>
      </c>
      <c r="C110" s="170" t="s">
        <v>16</v>
      </c>
      <c r="D110" s="9">
        <v>409703</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9">
        <v>2004</v>
      </c>
      <c r="C111" s="170" t="s">
        <v>16</v>
      </c>
      <c r="D111" s="9">
        <v>395773</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9">
        <v>2005</v>
      </c>
      <c r="C112" s="170" t="s">
        <v>16</v>
      </c>
      <c r="D112" s="9">
        <v>368405</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9">
        <v>2006</v>
      </c>
      <c r="C113" s="170" t="s">
        <v>16</v>
      </c>
      <c r="D113" s="9">
        <v>356951</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9">
        <v>2007</v>
      </c>
      <c r="C114" s="170" t="s">
        <v>16</v>
      </c>
      <c r="D114" s="9">
        <v>361487</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9">
        <v>2008</v>
      </c>
      <c r="C115" s="170" t="s">
        <v>16</v>
      </c>
      <c r="D115" s="9">
        <v>369264</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9">
        <v>2009</v>
      </c>
      <c r="C116" s="172" t="s">
        <v>16</v>
      </c>
      <c r="D116" s="9">
        <v>374855</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178</v>
      </c>
      <c r="B117" s="9">
        <v>2010</v>
      </c>
      <c r="C117" s="172" t="s">
        <v>16</v>
      </c>
      <c r="D117" s="9">
        <v>363676</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178</v>
      </c>
      <c r="B118" s="9">
        <v>2011</v>
      </c>
      <c r="C118" s="172" t="s">
        <v>16</v>
      </c>
      <c r="D118" s="9">
        <v>367201</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178</v>
      </c>
      <c r="B119" s="9">
        <v>2012</v>
      </c>
      <c r="C119" s="172" t="s">
        <v>16</v>
      </c>
      <c r="D119" s="9">
        <v>396397</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178</v>
      </c>
      <c r="B120" s="9">
        <v>2013</v>
      </c>
      <c r="C120" s="172" t="s">
        <v>16</v>
      </c>
      <c r="D120" s="9">
        <v>425170</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178</v>
      </c>
      <c r="B121" s="9">
        <v>2014</v>
      </c>
      <c r="C121" s="172" t="s">
        <v>16</v>
      </c>
      <c r="D121" s="9">
        <v>463655</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178</v>
      </c>
      <c r="B122" s="9">
        <v>2015</v>
      </c>
      <c r="C122" s="172" t="s">
        <v>16</v>
      </c>
      <c r="D122" s="9">
        <v>487322</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178</v>
      </c>
      <c r="B123" s="9">
        <v>2016</v>
      </c>
      <c r="C123" s="172" t="s">
        <v>16</v>
      </c>
      <c r="D123" s="9">
        <v>509692</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178</v>
      </c>
      <c r="B124" s="9">
        <v>2017</v>
      </c>
      <c r="C124" s="172" t="s">
        <v>16</v>
      </c>
      <c r="D124" s="9">
        <v>517015</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178</v>
      </c>
      <c r="B125" s="9">
        <v>2018</v>
      </c>
      <c r="C125" s="172" t="s">
        <v>16</v>
      </c>
      <c r="D125" s="9">
        <v>511204</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178</v>
      </c>
      <c r="B126" s="9">
        <v>2019</v>
      </c>
      <c r="C126" s="172" t="s">
        <v>16</v>
      </c>
      <c r="D126" s="9">
        <v>503195</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178</v>
      </c>
      <c r="B127" s="9">
        <v>2020</v>
      </c>
      <c r="C127" s="172" t="s">
        <v>16</v>
      </c>
      <c r="D127" s="9">
        <v>448896</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178</v>
      </c>
      <c r="B128" s="9">
        <v>2021</v>
      </c>
      <c r="C128" s="172" t="s">
        <v>16</v>
      </c>
      <c r="D128" s="9">
        <v>409592</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178</v>
      </c>
      <c r="B129" s="9">
        <v>2022</v>
      </c>
      <c r="C129" s="172" t="s">
        <v>16</v>
      </c>
      <c r="D129" s="9">
        <v>397448</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178</v>
      </c>
      <c r="B130" s="9">
        <v>2023</v>
      </c>
      <c r="C130" s="172" t="s">
        <v>16</v>
      </c>
      <c r="D130" s="9">
        <v>459728</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178</v>
      </c>
      <c r="B138" s="9">
        <v>2000</v>
      </c>
      <c r="C138" s="172" t="s">
        <v>17</v>
      </c>
      <c r="D138" s="9">
        <v>720249</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178</v>
      </c>
      <c r="B139" s="9">
        <v>2001</v>
      </c>
      <c r="C139" s="172" t="s">
        <v>17</v>
      </c>
      <c r="D139" s="9">
        <v>701753</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178</v>
      </c>
      <c r="B140" s="9">
        <v>2002</v>
      </c>
      <c r="C140" s="172" t="s">
        <v>17</v>
      </c>
      <c r="D140" s="9">
        <v>680128</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178</v>
      </c>
      <c r="B141" s="9">
        <v>2003</v>
      </c>
      <c r="C141" s="172" t="s">
        <v>17</v>
      </c>
      <c r="D141" s="9">
        <v>660670</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178</v>
      </c>
      <c r="B142" s="9">
        <v>2004</v>
      </c>
      <c r="C142" s="172" t="s">
        <v>17</v>
      </c>
      <c r="D142" s="9">
        <v>624099</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178</v>
      </c>
      <c r="B143" s="9">
        <v>2005</v>
      </c>
      <c r="C143" s="172" t="s">
        <v>17</v>
      </c>
      <c r="D143" s="9">
        <v>594698</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178</v>
      </c>
      <c r="B144" s="9">
        <v>2006</v>
      </c>
      <c r="C144" s="172" t="s">
        <v>17</v>
      </c>
      <c r="D144" s="9">
        <v>570656</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178</v>
      </c>
      <c r="B145" s="9">
        <v>2007</v>
      </c>
      <c r="C145" s="172" t="s">
        <v>17</v>
      </c>
      <c r="D145" s="9">
        <v>540583</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178</v>
      </c>
      <c r="B146" s="9">
        <v>2008</v>
      </c>
      <c r="C146" s="172" t="s">
        <v>17</v>
      </c>
      <c r="D146" s="9">
        <v>527994</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178</v>
      </c>
      <c r="B147" s="9">
        <v>2009</v>
      </c>
      <c r="C147" s="172" t="s">
        <v>17</v>
      </c>
      <c r="D147" s="9">
        <v>515672</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178</v>
      </c>
      <c r="B148" s="9">
        <v>2010</v>
      </c>
      <c r="C148" s="172" t="s">
        <v>17</v>
      </c>
      <c r="D148" s="9">
        <v>513587</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178</v>
      </c>
      <c r="B149" s="9">
        <v>2011</v>
      </c>
      <c r="C149" s="172" t="s">
        <v>17</v>
      </c>
      <c r="D149" s="9">
        <v>505132</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178</v>
      </c>
      <c r="B150" s="9">
        <v>2012</v>
      </c>
      <c r="C150" s="172" t="s">
        <v>17</v>
      </c>
      <c r="D150" s="9">
        <v>501738</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178</v>
      </c>
      <c r="B151" s="9">
        <v>2013</v>
      </c>
      <c r="C151" s="172" t="s">
        <v>17</v>
      </c>
      <c r="D151" s="9">
        <v>495756</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178</v>
      </c>
      <c r="B152" s="9">
        <v>2014</v>
      </c>
      <c r="C152" s="172" t="s">
        <v>17</v>
      </c>
      <c r="D152" s="9">
        <v>488128</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178</v>
      </c>
      <c r="B153" s="9">
        <v>2015</v>
      </c>
      <c r="C153" s="172" t="s">
        <v>17</v>
      </c>
      <c r="D153" s="9">
        <v>516989</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178</v>
      </c>
      <c r="B154" s="9">
        <v>2016</v>
      </c>
      <c r="C154" s="172" t="s">
        <v>17</v>
      </c>
      <c r="D154" s="9">
        <v>545871</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178</v>
      </c>
      <c r="B155" s="9">
        <v>2017</v>
      </c>
      <c r="C155" s="172" t="s">
        <v>17</v>
      </c>
      <c r="D155" s="9">
        <v>588021</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178</v>
      </c>
      <c r="B156" s="9">
        <v>2018</v>
      </c>
      <c r="C156" s="172" t="s">
        <v>17</v>
      </c>
      <c r="D156" s="9">
        <v>636923</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178</v>
      </c>
      <c r="B157" s="9">
        <v>2019</v>
      </c>
      <c r="C157" s="172" t="s">
        <v>17</v>
      </c>
      <c r="D157" s="9">
        <v>658998</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178</v>
      </c>
      <c r="B158" s="9">
        <v>2020</v>
      </c>
      <c r="C158" s="172" t="s">
        <v>17</v>
      </c>
      <c r="D158" s="9">
        <v>662952</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178</v>
      </c>
      <c r="B159" s="9">
        <v>2021</v>
      </c>
      <c r="C159" s="172" t="s">
        <v>17</v>
      </c>
      <c r="D159" s="9">
        <v>660542</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178</v>
      </c>
      <c r="B160" s="9">
        <v>2022</v>
      </c>
      <c r="C160" s="172" t="s">
        <v>17</v>
      </c>
      <c r="D160" s="9">
        <v>640055</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178</v>
      </c>
      <c r="B161" s="9">
        <v>2023</v>
      </c>
      <c r="C161" s="172" t="s">
        <v>17</v>
      </c>
      <c r="D161" s="9">
        <v>567814</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178</v>
      </c>
      <c r="B169" s="9">
        <v>2000</v>
      </c>
      <c r="C169" s="173" t="s">
        <v>18</v>
      </c>
      <c r="D169" s="9">
        <v>1263547</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178</v>
      </c>
      <c r="B170" s="9">
        <v>2001</v>
      </c>
      <c r="C170" s="173" t="s">
        <v>18</v>
      </c>
      <c r="D170" s="9">
        <v>1286297</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178</v>
      </c>
      <c r="B171" s="9">
        <v>2002</v>
      </c>
      <c r="C171" s="173" t="s">
        <v>18</v>
      </c>
      <c r="D171" s="9">
        <v>1298783</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178</v>
      </c>
      <c r="B172" s="9">
        <v>2003</v>
      </c>
      <c r="C172" s="173" t="s">
        <v>18</v>
      </c>
      <c r="D172" s="9">
        <v>1292198</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178</v>
      </c>
      <c r="B173" s="9">
        <v>2004</v>
      </c>
      <c r="C173" s="173" t="s">
        <v>18</v>
      </c>
      <c r="D173" s="9">
        <v>1286968</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178</v>
      </c>
      <c r="B174" s="9">
        <v>2005</v>
      </c>
      <c r="C174" s="173" t="s">
        <v>18</v>
      </c>
      <c r="D174" s="9">
        <v>1269855</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178</v>
      </c>
      <c r="B175" s="9">
        <v>2006</v>
      </c>
      <c r="C175" s="173" t="s">
        <v>18</v>
      </c>
      <c r="D175" s="9">
        <v>1243115</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178</v>
      </c>
      <c r="B176" s="9">
        <v>2007</v>
      </c>
      <c r="C176" s="173" t="s">
        <v>18</v>
      </c>
      <c r="D176" s="9">
        <v>1218922</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178</v>
      </c>
      <c r="B177" s="9">
        <v>2008</v>
      </c>
      <c r="C177" s="173" t="s">
        <v>18</v>
      </c>
      <c r="D177" s="9">
        <v>1167641</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178</v>
      </c>
      <c r="B178" s="9">
        <v>2009</v>
      </c>
      <c r="C178" s="173" t="s">
        <v>18</v>
      </c>
      <c r="D178" s="9">
        <v>1121555</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178</v>
      </c>
      <c r="B179" s="9">
        <v>2010</v>
      </c>
      <c r="C179" s="173" t="s">
        <v>18</v>
      </c>
      <c r="D179" s="9">
        <v>1075539</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178</v>
      </c>
      <c r="B180" s="9">
        <v>2011</v>
      </c>
      <c r="C180" s="173" t="s">
        <v>18</v>
      </c>
      <c r="D180" s="9">
        <v>1027392</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178</v>
      </c>
      <c r="B181" s="9">
        <v>2012</v>
      </c>
      <c r="C181" s="173" t="s">
        <v>18</v>
      </c>
      <c r="D181" s="9">
        <v>979497</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178</v>
      </c>
      <c r="B182" s="9">
        <v>2013</v>
      </c>
      <c r="C182" s="173" t="s">
        <v>18</v>
      </c>
      <c r="D182" s="9">
        <v>945005</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178</v>
      </c>
      <c r="B183" s="9">
        <v>2014</v>
      </c>
      <c r="C183" s="173" t="s">
        <v>18</v>
      </c>
      <c r="D183" s="9">
        <v>923476</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178</v>
      </c>
      <c r="B184" s="9">
        <v>2015</v>
      </c>
      <c r="C184" s="173" t="s">
        <v>18</v>
      </c>
      <c r="D184" s="9">
        <v>907062</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178</v>
      </c>
      <c r="B185" s="9">
        <v>2016</v>
      </c>
      <c r="C185" s="173" t="s">
        <v>18</v>
      </c>
      <c r="D185" s="9">
        <v>1027794</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178</v>
      </c>
      <c r="B186" s="9">
        <v>2017</v>
      </c>
      <c r="C186" s="173" t="s">
        <v>18</v>
      </c>
      <c r="D186" s="9">
        <v>1010160</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178</v>
      </c>
      <c r="B187" s="9">
        <v>2018</v>
      </c>
      <c r="C187" s="173" t="s">
        <v>18</v>
      </c>
      <c r="D187" s="9">
        <v>1000450</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178</v>
      </c>
      <c r="B188" s="9">
        <v>2019</v>
      </c>
      <c r="C188" s="173" t="s">
        <v>18</v>
      </c>
      <c r="D188" s="9">
        <v>1020785</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178</v>
      </c>
      <c r="B189" s="9">
        <v>2020</v>
      </c>
      <c r="C189" s="173" t="s">
        <v>18</v>
      </c>
      <c r="D189" s="9">
        <v>1203783</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178</v>
      </c>
      <c r="B190" s="9">
        <v>2021</v>
      </c>
      <c r="C190" s="173" t="s">
        <v>18</v>
      </c>
      <c r="D190" s="9">
        <v>1241332</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178</v>
      </c>
      <c r="B191" s="9">
        <v>2022</v>
      </c>
      <c r="C191" s="173" t="s">
        <v>18</v>
      </c>
      <c r="D191" s="9">
        <v>1277880</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178</v>
      </c>
      <c r="B192" s="9">
        <v>2023</v>
      </c>
      <c r="C192" s="173" t="s">
        <v>18</v>
      </c>
      <c r="D192" s="9">
        <v>1011131</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40329-5906-4570-B302-100C5E92A724}">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8" t="s">
        <v>242</v>
      </c>
      <c r="B1" s="539"/>
      <c r="C1" s="539"/>
      <c r="D1" s="539"/>
      <c r="E1" s="540" t="s">
        <v>52</v>
      </c>
      <c r="F1" s="541"/>
      <c r="G1" s="541"/>
      <c r="H1" s="541"/>
      <c r="I1" s="542"/>
      <c r="J1" s="543" t="s">
        <v>10</v>
      </c>
      <c r="K1" s="543"/>
      <c r="L1" s="543"/>
      <c r="M1" s="543"/>
      <c r="N1" s="543"/>
      <c r="O1" s="544" t="s">
        <v>11</v>
      </c>
      <c r="P1" s="545"/>
      <c r="Q1" s="545"/>
      <c r="R1" s="545"/>
      <c r="S1" s="546"/>
    </row>
    <row xmlns:x14ac="http://schemas.microsoft.com/office/spreadsheetml/2009/9/ac" r="2" x14ac:dyDescent="0.2">
      <c r="A2" s="539"/>
      <c r="B2" s="539"/>
      <c r="C2" s="539"/>
      <c r="D2" s="539"/>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Azerbaijan</v>
      </c>
      <c r="B4" s="321">
        <f>IF(ISBLANK(Regressions!B14), " ", Regressions!B14)</f>
        <v>2000</v>
      </c>
      <c r="C4" s="199" t="str">
        <f>IF(ISBLANK(Regressions!C14), " ", Regressions!C14)</f>
        <v>National</v>
      </c>
      <c r="D4" s="322">
        <f>IF(ISBLANK(Regressions!D14), " ", Regressions!D14)</f>
        <v>2479683</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Azerbaijan</v>
      </c>
      <c r="B5" s="321">
        <f>IF(ISBLANK(Regressions!B15), " ", Regressions!B15)</f>
        <v>2001</v>
      </c>
      <c r="C5" s="326" t="str">
        <f>IF(ISBLANK(Regressions!C15), " ", Regressions!C15)</f>
        <v>National</v>
      </c>
      <c r="D5" s="322">
        <f>IF(ISBLANK(Regressions!D15), " ", Regressions!D15)</f>
        <v>2442547</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Azerbaijan</v>
      </c>
      <c r="B6" s="321">
        <f>IF(ISBLANK(Regressions!B16), " ", Regressions!B16)</f>
        <v>2002</v>
      </c>
      <c r="C6" s="326" t="str">
        <f>IF(ISBLANK(Regressions!C16), " ", Regressions!C16)</f>
        <v>National</v>
      </c>
      <c r="D6" s="322">
        <f>IF(ISBLANK(Regressions!D16), " ", Regressions!D16)</f>
        <v>2408106</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Azerbaijan</v>
      </c>
      <c r="B7" s="321">
        <f>IF(ISBLANK(Regressions!B17), " ", Regressions!B17)</f>
        <v>2003</v>
      </c>
      <c r="C7" s="326" t="str">
        <f>IF(ISBLANK(Regressions!C17), " ", Regressions!C17)</f>
        <v>National</v>
      </c>
      <c r="D7" s="322">
        <f>IF(ISBLANK(Regressions!D17), " ", Regressions!D17)</f>
        <v>2362571</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Azerbaijan</v>
      </c>
      <c r="B8" s="321">
        <f>IF(ISBLANK(Regressions!B18), " ", Regressions!B18)</f>
        <v>2004</v>
      </c>
      <c r="C8" s="326" t="str">
        <f>IF(ISBLANK(Regressions!C18), " ", Regressions!C18)</f>
        <v>National</v>
      </c>
      <c r="D8" s="322">
        <f>IF(ISBLANK(Regressions!D18), " ", Regressions!D18)</f>
        <v>2306840</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Azerbaijan</v>
      </c>
      <c r="B9" s="321">
        <f>IF(ISBLANK(Regressions!B19), " ", Regressions!B19)</f>
        <v>2005</v>
      </c>
      <c r="C9" s="326" t="str">
        <f>IF(ISBLANK(Regressions!C19), " ", Regressions!C19)</f>
        <v>National</v>
      </c>
      <c r="D9" s="322">
        <f>IF(ISBLANK(Regressions!D19), " ", Regressions!D19)</f>
        <v>2232958</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Azerbaijan</v>
      </c>
      <c r="B10" s="321">
        <f>IF(ISBLANK(Regressions!B20), " ", Regressions!B20)</f>
        <v>2006</v>
      </c>
      <c r="C10" s="326" t="str">
        <f>IF(ISBLANK(Regressions!C20), " ", Regressions!C20)</f>
        <v>National</v>
      </c>
      <c r="D10" s="322">
        <f>IF(ISBLANK(Regressions!D20), " ", Regressions!D20)</f>
        <v>2170722</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Azerbaijan</v>
      </c>
      <c r="B11" s="321">
        <f>IF(ISBLANK(Regressions!B21), " ", Regressions!B21)</f>
        <v>2007</v>
      </c>
      <c r="C11" s="326" t="str">
        <f>IF(ISBLANK(Regressions!C21), " ", Regressions!C21)</f>
        <v>National</v>
      </c>
      <c r="D11" s="322">
        <f>IF(ISBLANK(Regressions!D21), " ", Regressions!D21)</f>
        <v>2120992</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Azerbaijan</v>
      </c>
      <c r="B12" s="321">
        <f>IF(ISBLANK(Regressions!B22), " ", Regressions!B22)</f>
        <v>2008</v>
      </c>
      <c r="C12" s="326" t="str">
        <f>IF(ISBLANK(Regressions!C22), " ", Regressions!C22)</f>
        <v>National</v>
      </c>
      <c r="D12" s="322">
        <f>IF(ISBLANK(Regressions!D22), " ", Regressions!D22)</f>
        <v>2064899</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Azerbaijan</v>
      </c>
      <c r="B13" s="321">
        <f>IF(ISBLANK(Regressions!B23), " ", Regressions!B23)</f>
        <v>2009</v>
      </c>
      <c r="C13" s="326" t="str">
        <f>IF(ISBLANK(Regressions!C23), " ", Regressions!C23)</f>
        <v>National</v>
      </c>
      <c r="D13" s="322">
        <f>IF(ISBLANK(Regressions!D23), " ", Regressions!D23)</f>
        <v>2012082</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Azerbaijan</v>
      </c>
      <c r="B14" s="321">
        <f>IF(ISBLANK(Regressions!B24), " ", Regressions!B24)</f>
        <v>2010</v>
      </c>
      <c r="C14" s="326" t="str">
        <f>IF(ISBLANK(Regressions!C24), " ", Regressions!C24)</f>
        <v>National</v>
      </c>
      <c r="D14" s="322">
        <f>IF(ISBLANK(Regressions!D24), " ", Regressions!D24)</f>
        <v>1952802</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Azerbaijan</v>
      </c>
      <c r="B15" s="321">
        <f>IF(ISBLANK(Regressions!B25), " ", Regressions!B25)</f>
        <v>2011</v>
      </c>
      <c r="C15" s="326" t="str">
        <f>IF(ISBLANK(Regressions!C25), " ", Regressions!C25)</f>
        <v>National</v>
      </c>
      <c r="D15" s="322">
        <f>IF(ISBLANK(Regressions!D25), " ", Regressions!D25)</f>
        <v>1899725</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Azerbaijan</v>
      </c>
      <c r="B16" s="321">
        <f>IF(ISBLANK(Regressions!B26), " ", Regressions!B26)</f>
        <v>2012</v>
      </c>
      <c r="C16" s="326" t="str">
        <f>IF(ISBLANK(Regressions!C26), " ", Regressions!C26)</f>
        <v>National</v>
      </c>
      <c r="D16" s="322">
        <f>IF(ISBLANK(Regressions!D26), " ", Regressions!D26)</f>
        <v>1877632</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Azerbaijan</v>
      </c>
      <c r="B17" s="321">
        <f>IF(ISBLANK(Regressions!B27), " ", Regressions!B27)</f>
        <v>2013</v>
      </c>
      <c r="C17" s="326" t="str">
        <f>IF(ISBLANK(Regressions!C27), " ", Regressions!C27)</f>
        <v>National</v>
      </c>
      <c r="D17" s="322">
        <f>IF(ISBLANK(Regressions!D27), " ", Regressions!D27)</f>
        <v>1865931</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Azerbaijan</v>
      </c>
      <c r="B18" s="321">
        <f>IF(ISBLANK(Regressions!B28), " ", Regressions!B28)</f>
        <v>2014</v>
      </c>
      <c r="C18" s="326" t="str">
        <f>IF(ISBLANK(Regressions!C28), " ", Regressions!C28)</f>
        <v>National</v>
      </c>
      <c r="D18" s="322">
        <f>IF(ISBLANK(Regressions!D28), " ", Regressions!D28)</f>
        <v>1875259</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Azerbaijan</v>
      </c>
      <c r="B19" s="321">
        <f>IF(ISBLANK(Regressions!B29), " ", Regressions!B29)</f>
        <v>2015</v>
      </c>
      <c r="C19" s="326" t="str">
        <f>IF(ISBLANK(Regressions!C29), " ", Regressions!C29)</f>
        <v>National</v>
      </c>
      <c r="D19" s="322">
        <f>IF(ISBLANK(Regressions!D29), " ", Regressions!D29)</f>
        <v>1911373</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Azerbaijan</v>
      </c>
      <c r="B20" s="321">
        <f>IF(ISBLANK(Regressions!B30), " ", Regressions!B30)</f>
        <v>2016</v>
      </c>
      <c r="C20" s="326" t="str">
        <f>IF(ISBLANK(Regressions!C30), " ", Regressions!C30)</f>
        <v>National</v>
      </c>
      <c r="D20" s="322">
        <f>IF(ISBLANK(Regressions!D30), " ", Regressions!D30)</f>
        <v>2083357</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Azerbaijan</v>
      </c>
      <c r="B21" s="321">
        <f>IF(ISBLANK(Regressions!B31), " ", Regressions!B31)</f>
        <v>2017</v>
      </c>
      <c r="C21" s="326" t="str">
        <f>IF(ISBLANK(Regressions!C31), " ", Regressions!C31)</f>
        <v>National</v>
      </c>
      <c r="D21" s="322">
        <f>IF(ISBLANK(Regressions!D31), " ", Regressions!D31)</f>
        <v>2115196</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99.9</v>
      </c>
      <c r="M21" s="324">
        <f>IF(ISNUMBER(Regressions!N31),ROUND(Regressions!N31, 1), NA())</f>
        <v>0.1</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Azerbaijan</v>
      </c>
      <c r="B22" s="321">
        <f>IF(ISBLANK(Regressions!B32), " ", Regressions!B32)</f>
        <v>2018</v>
      </c>
      <c r="C22" s="326" t="str">
        <f>IF(ISBLANK(Regressions!C32), " ", Regressions!C32)</f>
        <v>National</v>
      </c>
      <c r="D22" s="322">
        <f>IF(ISBLANK(Regressions!D32), " ", Regressions!D32)</f>
        <v>2148577</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99.8</v>
      </c>
      <c r="M22" s="324">
        <f>IF(ISNUMBER(Regressions!N32),ROUND(Regressions!N32, 1), NA())</f>
        <v>0.3</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Azerbaijan</v>
      </c>
      <c r="B23" s="321">
        <f>IF(ISBLANK(Regressions!B33), " ", Regressions!B33)</f>
        <v>2019</v>
      </c>
      <c r="C23" s="326" t="str">
        <f>IF(ISBLANK(Regressions!C33), " ", Regressions!C33)</f>
        <v>National</v>
      </c>
      <c r="D23" s="322">
        <f>IF(ISBLANK(Regressions!D33), " ", Regressions!D33)</f>
        <v>2182978</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99.6</v>
      </c>
      <c r="M23" s="324">
        <f>IF(ISNUMBER(Regressions!N33),ROUND(Regressions!N33, 1), NA())</f>
        <v>0.4</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Azerbaijan</v>
      </c>
      <c r="B24" s="321">
        <f>IF(ISBLANK(Regressions!B34), " ", Regressions!B34)</f>
        <v>2020</v>
      </c>
      <c r="C24" s="326" t="str">
        <f>IF(ISBLANK(Regressions!C34), " ", Regressions!C34)</f>
        <v>National</v>
      </c>
      <c r="D24" s="322">
        <f>IF(ISBLANK(Regressions!D34), " ", Regressions!D34)</f>
        <v>2315631</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99.5</v>
      </c>
      <c r="M24" s="324">
        <f>IF(ISNUMBER(Regressions!N34),ROUND(Regressions!N34, 1), NA())</f>
        <v>0.5</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Azerbaijan</v>
      </c>
      <c r="B25" s="372">
        <f>IF(ISBLANK(Regressions!B35), " ", Regressions!B35)</f>
        <v>2021</v>
      </c>
      <c r="C25" s="373" t="str">
        <f>IF(ISBLANK(Regressions!C35), " ", Regressions!C35)</f>
        <v>National</v>
      </c>
      <c r="D25" s="374">
        <f>IF(ISBLANK(Regressions!D35), " ", Regressions!D35)</f>
        <v>2311466</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99.3</v>
      </c>
      <c r="M25" s="376">
        <f>IF(ISNUMBER(Regressions!N35),ROUND(Regressions!N35, 1), NA())</f>
        <v>0.7</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Azerbaijan</v>
      </c>
      <c r="B26" s="321">
        <f>IF(ISBLANK(Regressions!B36), " ", Regressions!B36)</f>
        <v>2022</v>
      </c>
      <c r="C26" s="326" t="str">
        <f>IF(ISBLANK(Regressions!C36), " ", Regressions!C36)</f>
        <v>National</v>
      </c>
      <c r="D26" s="322">
        <f>IF(ISBLANK(Regressions!D36), " ", Regressions!D36)</f>
        <v>2315383</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99.2</v>
      </c>
      <c r="M26" s="324">
        <f>IF(ISNUMBER(Regressions!N36),ROUND(Regressions!N36, 1), NA())</f>
        <v>0.8</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Azerbaijan</v>
      </c>
      <c r="B27" s="328">
        <f>IF(ISBLANK(Regressions!B37), " ", Regressions!B37)</f>
        <v>2023</v>
      </c>
      <c r="C27" s="329" t="str">
        <f>IF(ISBLANK(Regressions!C37), " ", Regressions!C37)</f>
        <v>National</v>
      </c>
      <c r="D27" s="330">
        <f>IF(ISBLANK(Regressions!D37), " ", Regressions!D37)</f>
        <v>2038672</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99</v>
      </c>
      <c r="M27" s="334">
        <f>IF(ISNUMBER(Regressions!N37),ROUND(Regressions!N37, 1), NA())</f>
        <v>1</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Azerbaijan</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Azerbaijan</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Azerbaijan</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Azerbaijan</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Azerbaijan</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Azerbaijan</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Azerbaijan</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Azerbaijan</v>
      </c>
      <c r="B35" s="321">
        <f>IF(ISBLANK(Regressions!B45), " ", Regressions!B45)</f>
        <v>2000</v>
      </c>
      <c r="C35" s="326" t="str">
        <f>IF(ISBLANK(Regressions!C45), " ", Regressions!C45)</f>
        <v>Urban</v>
      </c>
      <c r="D35" s="322">
        <f>IF(ISBLANK(Regressions!D45), " ", Regressions!D45)</f>
        <v>1274209.945730438</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Azerbaijan</v>
      </c>
      <c r="B36" s="321">
        <f>IF(ISBLANK(Regressions!B46), " ", Regressions!B46)</f>
        <v>2001</v>
      </c>
      <c r="C36" s="326" t="str">
        <f>IF(ISBLANK(Regressions!C46), " ", Regressions!C46)</f>
        <v>Urban</v>
      </c>
      <c r="D36" s="322">
        <f>IF(ISBLANK(Regressions!D46), " ", Regressions!D46)</f>
        <v>1260036.7648689649</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Azerbaijan</v>
      </c>
      <c r="B37" s="321">
        <f>IF(ISBLANK(Regressions!B47), " ", Regressions!B47)</f>
        <v>2002</v>
      </c>
      <c r="C37" s="326" t="str">
        <f>IF(ISBLANK(Regressions!C47), " ", Regressions!C47)</f>
        <v>Urban</v>
      </c>
      <c r="D37" s="322">
        <f>IF(ISBLANK(Regressions!D47), " ", Regressions!D47)</f>
        <v>1247085.8240892789</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Azerbaijan</v>
      </c>
      <c r="B38" s="321">
        <f>IF(ISBLANK(Regressions!B48), " ", Regressions!B48)</f>
        <v>2003</v>
      </c>
      <c r="C38" s="326" t="str">
        <f>IF(ISBLANK(Regressions!C48), " ", Regressions!C48)</f>
        <v>Urban</v>
      </c>
      <c r="D38" s="322">
        <f>IF(ISBLANK(Regressions!D48), " ", Regressions!D48)</f>
        <v>1228253.386966018</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Azerbaijan</v>
      </c>
      <c r="B39" s="321">
        <f>IF(ISBLANK(Regressions!B49), " ", Regressions!B49)</f>
        <v>2004</v>
      </c>
      <c r="C39" s="326" t="str">
        <f>IF(ISBLANK(Regressions!C49), " ", Regressions!C49)</f>
        <v>Urban</v>
      </c>
      <c r="D39" s="322">
        <f>IF(ISBLANK(Regressions!D49), " ", Regressions!D49)</f>
        <v>1203916.7085922239</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Azerbaijan</v>
      </c>
      <c r="B40" s="321">
        <f>IF(ISBLANK(Regressions!B50), " ", Regressions!B50)</f>
        <v>2005</v>
      </c>
      <c r="C40" s="326" t="str">
        <f>IF(ISBLANK(Regressions!C50), " ", Regressions!C50)</f>
        <v>Urban</v>
      </c>
      <c r="D40" s="322">
        <f>IF(ISBLANK(Regressions!D50), " ", Regressions!D50)</f>
        <v>1169824.36525711</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Azerbaijan</v>
      </c>
      <c r="B41" s="321">
        <f>IF(ISBLANK(Regressions!B51), " ", Regressions!B51)</f>
        <v>2006</v>
      </c>
      <c r="C41" s="326" t="str">
        <f>IF(ISBLANK(Regressions!C51), " ", Regressions!C51)</f>
        <v>Urban</v>
      </c>
      <c r="D41" s="322">
        <f>IF(ISBLANK(Regressions!D51), " ", Regressions!D51)</f>
        <v>1141561.0078163911</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Azerbaijan</v>
      </c>
      <c r="B42" s="321">
        <f>IF(ISBLANK(Regressions!B52), " ", Regressions!B52)</f>
        <v>2007</v>
      </c>
      <c r="C42" s="326" t="str">
        <f>IF(ISBLANK(Regressions!C52), " ", Regressions!C52)</f>
        <v>Urban</v>
      </c>
      <c r="D42" s="322">
        <f>IF(ISBLANK(Regressions!D52), " ", Regressions!D52)</f>
        <v>1119671.696218261</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Azerbaijan</v>
      </c>
      <c r="B43" s="321">
        <f>IF(ISBLANK(Regressions!B53), " ", Regressions!B53)</f>
        <v>2008</v>
      </c>
      <c r="C43" s="326" t="str">
        <f>IF(ISBLANK(Regressions!C53), " ", Regressions!C53)</f>
        <v>Urban</v>
      </c>
      <c r="D43" s="322">
        <f>IF(ISBLANK(Regressions!D53), " ", Regressions!D53)</f>
        <v>1094190.0147586439</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Azerbaijan</v>
      </c>
      <c r="B44" s="321">
        <f>IF(ISBLANK(Regressions!B54), " ", Regressions!B54)</f>
        <v>2009</v>
      </c>
      <c r="C44" s="326" t="str">
        <f>IF(ISBLANK(Regressions!C54), " ", Regressions!C54)</f>
        <v>Urban</v>
      </c>
      <c r="D44" s="322">
        <f>IF(ISBLANK(Regressions!D54), " ", Regressions!D54)</f>
        <v>1070226.3881682591</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Azerbaijan</v>
      </c>
      <c r="B45" s="321">
        <f>IF(ISBLANK(Regressions!B55), " ", Regressions!B55)</f>
        <v>2010</v>
      </c>
      <c r="C45" s="326" t="str">
        <f>IF(ISBLANK(Regressions!C55), " ", Regressions!C55)</f>
        <v>Urban</v>
      </c>
      <c r="D45" s="322">
        <f>IF(ISBLANK(Regressions!D55), " ", Regressions!D55)</f>
        <v>1042913.401555023</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Azerbaijan</v>
      </c>
      <c r="B46" s="321">
        <f>IF(ISBLANK(Regressions!B56), " ", Regressions!B56)</f>
        <v>2011</v>
      </c>
      <c r="C46" s="326" t="str">
        <f>IF(ISBLANK(Regressions!C56), " ", Regressions!C56)</f>
        <v>Urban</v>
      </c>
      <c r="D46" s="322">
        <f>IF(ISBLANK(Regressions!D56), " ", Regressions!D56)</f>
        <v>1018955.517961502</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Azerbaijan</v>
      </c>
      <c r="B47" s="321">
        <f>IF(ISBLANK(Regressions!B57), " ", Regressions!B57)</f>
        <v>2012</v>
      </c>
      <c r="C47" s="326" t="str">
        <f>IF(ISBLANK(Regressions!C57), " ", Regressions!C57)</f>
        <v>Urban</v>
      </c>
      <c r="D47" s="322">
        <f>IF(ISBLANK(Regressions!D57), " ", Regressions!D57)</f>
        <v>1011724.4396728521</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Azerbaijan</v>
      </c>
      <c r="B48" s="321">
        <f>IF(ISBLANK(Regressions!B58), " ", Regressions!B58)</f>
        <v>2013</v>
      </c>
      <c r="C48" s="326" t="str">
        <f>IF(ISBLANK(Regressions!C58), " ", Regressions!C58)</f>
        <v>Urban</v>
      </c>
      <c r="D48" s="322">
        <f>IF(ISBLANK(Regressions!D58), " ", Regressions!D58)</f>
        <v>1010308.348491554</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Azerbaijan</v>
      </c>
      <c r="B49" s="321">
        <f>IF(ISBLANK(Regressions!B59), " ", Regressions!B59)</f>
        <v>2014</v>
      </c>
      <c r="C49" s="326" t="str">
        <f>IF(ISBLANK(Regressions!C59), " ", Regressions!C59)</f>
        <v>Urban</v>
      </c>
      <c r="D49" s="322">
        <f>IF(ISBLANK(Regressions!D59), " ", Regressions!D59)</f>
        <v>1020553.469576225</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Azerbaijan</v>
      </c>
      <c r="B50" s="321">
        <f>IF(ISBLANK(Regressions!B60), " ", Regressions!B60)</f>
        <v>2015</v>
      </c>
      <c r="C50" s="326" t="str">
        <f>IF(ISBLANK(Regressions!C60), " ", Regressions!C60)</f>
        <v>Urban</v>
      </c>
      <c r="D50" s="322">
        <f>IF(ISBLANK(Regressions!D60), " ", Regressions!D60)</f>
        <v>1045788.636636009</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Azerbaijan</v>
      </c>
      <c r="B51" s="321">
        <f>IF(ISBLANK(Regressions!B61), " ", Regressions!B61)</f>
        <v>2016</v>
      </c>
      <c r="C51" s="326" t="str">
        <f>IF(ISBLANK(Regressions!C61), " ", Regressions!C61)</f>
        <v>Urban</v>
      </c>
      <c r="D51" s="322">
        <f>IF(ISBLANK(Regressions!D61), " ", Regressions!D61)</f>
        <v>1146283.8530626299</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Azerbaijan</v>
      </c>
      <c r="B52" s="321">
        <f>IF(ISBLANK(Regressions!B62), " ", Regressions!B62)</f>
        <v>2017</v>
      </c>
      <c r="C52" s="326" t="str">
        <f>IF(ISBLANK(Regressions!C62), " ", Regressions!C62)</f>
        <v>Urban</v>
      </c>
      <c r="D52" s="322">
        <f>IF(ISBLANK(Regressions!D62), " ", Regressions!D62)</f>
        <v>1170612.8906501769</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Azerbaijan</v>
      </c>
      <c r="B53" s="321">
        <f>IF(ISBLANK(Regressions!B63), " ", Regressions!B63)</f>
        <v>2018</v>
      </c>
      <c r="C53" s="326" t="str">
        <f>IF(ISBLANK(Regressions!C63), " ", Regressions!C63)</f>
        <v>Urban</v>
      </c>
      <c r="D53" s="322">
        <f>IF(ISBLANK(Regressions!D63), " ", Regressions!D63)</f>
        <v>1196327.6801569371</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Azerbaijan</v>
      </c>
      <c r="B54" s="321">
        <f>IF(ISBLANK(Regressions!B64), " ", Regressions!B64)</f>
        <v>2019</v>
      </c>
      <c r="C54" s="326" t="str">
        <f>IF(ISBLANK(Regressions!C64), " ", Regressions!C64)</f>
        <v>Urban</v>
      </c>
      <c r="D54" s="322">
        <f>IF(ISBLANK(Regressions!D64), " ", Regressions!D64)</f>
        <v>1223144.3645408631</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Azerbaijan</v>
      </c>
      <c r="B55" s="321">
        <f>IF(ISBLANK(Regressions!B65), " ", Regressions!B65)</f>
        <v>2020</v>
      </c>
      <c r="C55" s="326" t="str">
        <f>IF(ISBLANK(Regressions!C65), " ", Regressions!C65)</f>
        <v>Urban</v>
      </c>
      <c r="D55" s="322">
        <f>IF(ISBLANK(Regressions!D65), " ", Regressions!D65)</f>
        <v>1305946.4002298361</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Azerbaijan</v>
      </c>
      <c r="B56" s="372">
        <f>IF(ISBLANK(Regressions!B66), " ", Regressions!B66)</f>
        <v>2021</v>
      </c>
      <c r="C56" s="373" t="str">
        <f>IF(ISBLANK(Regressions!C66), " ", Regressions!C66)</f>
        <v>Urban</v>
      </c>
      <c r="D56" s="374">
        <f>IF(ISBLANK(Regressions!D66), " ", Regressions!D66)</f>
        <v>1312357.95873291</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Azerbaijan</v>
      </c>
      <c r="B57" s="321">
        <f>IF(ISBLANK(Regressions!B67), " ", Regressions!B67)</f>
        <v>2022</v>
      </c>
      <c r="C57" s="326" t="str">
        <f>IF(ISBLANK(Regressions!C67), " ", Regressions!C67)</f>
        <v>Urban</v>
      </c>
      <c r="D57" s="322">
        <f>IF(ISBLANK(Regressions!D67), " ", Regressions!D67)</f>
        <v>1323704.4187040711</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Azerbaijan</v>
      </c>
      <c r="B58" s="328">
        <f>IF(ISBLANK(Regressions!B68), " ", Regressions!B68)</f>
        <v>2023</v>
      </c>
      <c r="C58" s="329" t="str">
        <f>IF(ISBLANK(Regressions!C68), " ", Regressions!C68)</f>
        <v>Urban</v>
      </c>
      <c r="D58" s="330">
        <f>IF(ISBLANK(Regressions!D68), " ", Regressions!D68)</f>
        <v>1173806.170596313</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Azerbaijan</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Azerbaijan</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Azerbaijan</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Azerbaijan</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Azerbaijan</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Azerbaijan</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Azerbaijan</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Azerbaijan</v>
      </c>
      <c r="B66" s="321">
        <f>IF(ISBLANK(Regressions!B76), " ", Regressions!B76)</f>
        <v>2000</v>
      </c>
      <c r="C66" s="326" t="str">
        <f>IF(ISBLANK(Regressions!C76), " ", Regressions!C76)</f>
        <v>Rural</v>
      </c>
      <c r="D66" s="322">
        <f>IF(ISBLANK(Regressions!D76), " ", Regressions!D76)</f>
        <v>1205473.054269562</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Azerbaijan</v>
      </c>
      <c r="B67" s="321">
        <f>IF(ISBLANK(Regressions!B77), " ", Regressions!B77)</f>
        <v>2001</v>
      </c>
      <c r="C67" s="326" t="str">
        <f>IF(ISBLANK(Regressions!C77), " ", Regressions!C77)</f>
        <v>Rural</v>
      </c>
      <c r="D67" s="322">
        <f>IF(ISBLANK(Regressions!D77), " ", Regressions!D77)</f>
        <v>1182510.2351310351</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Azerbaijan</v>
      </c>
      <c r="B68" s="321">
        <f>IF(ISBLANK(Regressions!B78), " ", Regressions!B78)</f>
        <v>2002</v>
      </c>
      <c r="C68" s="326" t="str">
        <f>IF(ISBLANK(Regressions!C78), " ", Regressions!C78)</f>
        <v>Rural</v>
      </c>
      <c r="D68" s="322">
        <f>IF(ISBLANK(Regressions!D78), " ", Regressions!D78)</f>
        <v>1161020.1759107211</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Azerbaijan</v>
      </c>
      <c r="B69" s="321">
        <f>IF(ISBLANK(Regressions!B79), " ", Regressions!B79)</f>
        <v>2003</v>
      </c>
      <c r="C69" s="326" t="str">
        <f>IF(ISBLANK(Regressions!C79), " ", Regressions!C79)</f>
        <v>Rural</v>
      </c>
      <c r="D69" s="322">
        <f>IF(ISBLANK(Regressions!D79), " ", Regressions!D79)</f>
        <v>1134317.613033982</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Azerbaijan</v>
      </c>
      <c r="B70" s="321">
        <f>IF(ISBLANK(Regressions!B80), " ", Regressions!B80)</f>
        <v>2004</v>
      </c>
      <c r="C70" s="326" t="str">
        <f>IF(ISBLANK(Regressions!C80), " ", Regressions!C80)</f>
        <v>Rural</v>
      </c>
      <c r="D70" s="322">
        <f>IF(ISBLANK(Regressions!D80), " ", Regressions!D80)</f>
        <v>1102923.2914077761</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Azerbaijan</v>
      </c>
      <c r="B71" s="321">
        <f>IF(ISBLANK(Regressions!B81), " ", Regressions!B81)</f>
        <v>2005</v>
      </c>
      <c r="C71" s="326" t="str">
        <f>IF(ISBLANK(Regressions!C81), " ", Regressions!C81)</f>
        <v>Rural</v>
      </c>
      <c r="D71" s="322">
        <f>IF(ISBLANK(Regressions!D81), " ", Regressions!D81)</f>
        <v>1063133.63474289</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Azerbaijan</v>
      </c>
      <c r="B72" s="321">
        <f>IF(ISBLANK(Regressions!B82), " ", Regressions!B82)</f>
        <v>2006</v>
      </c>
      <c r="C72" s="326" t="str">
        <f>IF(ISBLANK(Regressions!C82), " ", Regressions!C82)</f>
        <v>Rural</v>
      </c>
      <c r="D72" s="322">
        <f>IF(ISBLANK(Regressions!D82), " ", Regressions!D82)</f>
        <v>1029160.9921836091</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Azerbaijan</v>
      </c>
      <c r="B73" s="321">
        <f>IF(ISBLANK(Regressions!B83), " ", Regressions!B83)</f>
        <v>2007</v>
      </c>
      <c r="C73" s="326" t="str">
        <f>IF(ISBLANK(Regressions!C83), " ", Regressions!C83)</f>
        <v>Rural</v>
      </c>
      <c r="D73" s="322">
        <f>IF(ISBLANK(Regressions!D83), " ", Regressions!D83)</f>
        <v>1001320.303781739</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Azerbaijan</v>
      </c>
      <c r="B74" s="321">
        <f>IF(ISBLANK(Regressions!B84), " ", Regressions!B84)</f>
        <v>2008</v>
      </c>
      <c r="C74" s="326" t="str">
        <f>IF(ISBLANK(Regressions!C84), " ", Regressions!C84)</f>
        <v>Rural</v>
      </c>
      <c r="D74" s="322">
        <f>IF(ISBLANK(Regressions!D84), " ", Regressions!D84)</f>
        <v>970708.98524135584</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Azerbaijan</v>
      </c>
      <c r="B75" s="321">
        <f>IF(ISBLANK(Regressions!B85), " ", Regressions!B85)</f>
        <v>2009</v>
      </c>
      <c r="C75" s="326" t="str">
        <f>IF(ISBLANK(Regressions!C85), " ", Regressions!C85)</f>
        <v>Rural</v>
      </c>
      <c r="D75" s="322">
        <f>IF(ISBLANK(Regressions!D85), " ", Regressions!D85)</f>
        <v>941855.61183174141</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Azerbaijan</v>
      </c>
      <c r="B76" s="321">
        <f>IF(ISBLANK(Regressions!B86), " ", Regressions!B86)</f>
        <v>2010</v>
      </c>
      <c r="C76" s="326" t="str">
        <f>IF(ISBLANK(Regressions!C86), " ", Regressions!C86)</f>
        <v>Rural</v>
      </c>
      <c r="D76" s="322">
        <f>IF(ISBLANK(Regressions!D86), " ", Regressions!D86)</f>
        <v>909888.59844497684</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Azerbaijan</v>
      </c>
      <c r="B77" s="321">
        <f>IF(ISBLANK(Regressions!B87), " ", Regressions!B87)</f>
        <v>2011</v>
      </c>
      <c r="C77" s="326" t="str">
        <f>IF(ISBLANK(Regressions!C87), " ", Regressions!C87)</f>
        <v>Rural</v>
      </c>
      <c r="D77" s="322">
        <f>IF(ISBLANK(Regressions!D87), " ", Regressions!D87)</f>
        <v>880769.48203849781</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Azerbaijan</v>
      </c>
      <c r="B78" s="321">
        <f>IF(ISBLANK(Regressions!B88), " ", Regressions!B88)</f>
        <v>2012</v>
      </c>
      <c r="C78" s="326" t="str">
        <f>IF(ISBLANK(Regressions!C88), " ", Regressions!C88)</f>
        <v>Rural</v>
      </c>
      <c r="D78" s="322">
        <f>IF(ISBLANK(Regressions!D88), " ", Regressions!D88)</f>
        <v>865907.5603271483</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Azerbaijan</v>
      </c>
      <c r="B79" s="321">
        <f>IF(ISBLANK(Regressions!B89), " ", Regressions!B89)</f>
        <v>2013</v>
      </c>
      <c r="C79" s="326" t="str">
        <f>IF(ISBLANK(Regressions!C89), " ", Regressions!C89)</f>
        <v>Rural</v>
      </c>
      <c r="D79" s="322">
        <f>IF(ISBLANK(Regressions!D89), " ", Regressions!D89)</f>
        <v>855622.65150844574</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Azerbaijan</v>
      </c>
      <c r="B80" s="321">
        <f>IF(ISBLANK(Regressions!B90), " ", Regressions!B90)</f>
        <v>2014</v>
      </c>
      <c r="C80" s="326" t="str">
        <f>IF(ISBLANK(Regressions!C90), " ", Regressions!C90)</f>
        <v>Rural</v>
      </c>
      <c r="D80" s="322">
        <f>IF(ISBLANK(Regressions!D90), " ", Regressions!D90)</f>
        <v>854705.5304237745</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Azerbaijan</v>
      </c>
      <c r="B81" s="321">
        <f>IF(ISBLANK(Regressions!B91), " ", Regressions!B91)</f>
        <v>2015</v>
      </c>
      <c r="C81" s="326" t="str">
        <f>IF(ISBLANK(Regressions!C91), " ", Regressions!C91)</f>
        <v>Rural</v>
      </c>
      <c r="D81" s="322">
        <f>IF(ISBLANK(Regressions!D91), " ", Regressions!D91)</f>
        <v>865584.36336399079</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Azerbaijan</v>
      </c>
      <c r="B82" s="321">
        <f>IF(ISBLANK(Regressions!B92), " ", Regressions!B92)</f>
        <v>2016</v>
      </c>
      <c r="C82" s="326" t="str">
        <f>IF(ISBLANK(Regressions!C92), " ", Regressions!C92)</f>
        <v>Rural</v>
      </c>
      <c r="D82" s="322">
        <f>IF(ISBLANK(Regressions!D92), " ", Regressions!D92)</f>
        <v>937073.14693737018</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Azerbaijan</v>
      </c>
      <c r="B83" s="321">
        <f>IF(ISBLANK(Regressions!B93), " ", Regressions!B93)</f>
        <v>2017</v>
      </c>
      <c r="C83" s="326" t="str">
        <f>IF(ISBLANK(Regressions!C93), " ", Regressions!C93)</f>
        <v>Rural</v>
      </c>
      <c r="D83" s="322">
        <f>IF(ISBLANK(Regressions!D93), " ", Regressions!D93)</f>
        <v>944583.10934982297</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Azerbaijan</v>
      </c>
      <c r="B84" s="321">
        <f>IF(ISBLANK(Regressions!B94), " ", Regressions!B94)</f>
        <v>2018</v>
      </c>
      <c r="C84" s="326" t="str">
        <f>IF(ISBLANK(Regressions!C94), " ", Regressions!C94)</f>
        <v>Rural</v>
      </c>
      <c r="D84" s="322">
        <f>IF(ISBLANK(Regressions!D94), " ", Regressions!D94)</f>
        <v>952249.31984306336</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Azerbaijan</v>
      </c>
      <c r="B85" s="321">
        <f>IF(ISBLANK(Regressions!B95), " ", Regressions!B95)</f>
        <v>2019</v>
      </c>
      <c r="C85" s="326" t="str">
        <f>IF(ISBLANK(Regressions!C95), " ", Regressions!C95)</f>
        <v>Rural</v>
      </c>
      <c r="D85" s="322">
        <f>IF(ISBLANK(Regressions!D95), " ", Regressions!D95)</f>
        <v>959833.63545913703</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Azerbaijan</v>
      </c>
      <c r="B86" s="321">
        <f>IF(ISBLANK(Regressions!B96), " ", Regressions!B96)</f>
        <v>2020</v>
      </c>
      <c r="C86" s="326" t="str">
        <f>IF(ISBLANK(Regressions!C96), " ", Regressions!C96)</f>
        <v>Rural</v>
      </c>
      <c r="D86" s="322">
        <f>IF(ISBLANK(Regressions!D96), " ", Regressions!D96)</f>
        <v>1009684.599770164</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Azerbaijan</v>
      </c>
      <c r="B87" s="372">
        <f>IF(ISBLANK(Regressions!B97), " ", Regressions!B97)</f>
        <v>2021</v>
      </c>
      <c r="C87" s="373" t="str">
        <f>IF(ISBLANK(Regressions!C97), " ", Regressions!C97)</f>
        <v>Rural</v>
      </c>
      <c r="D87" s="374">
        <f>IF(ISBLANK(Regressions!D97), " ", Regressions!D97)</f>
        <v>999108.04126708978</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Azerbaijan</v>
      </c>
      <c r="B88" s="321">
        <f>IF(ISBLANK(Regressions!B98), " ", Regressions!B98)</f>
        <v>2022</v>
      </c>
      <c r="C88" s="326" t="str">
        <f>IF(ISBLANK(Regressions!C98), " ", Regressions!C98)</f>
        <v>Rural</v>
      </c>
      <c r="D88" s="322">
        <f>IF(ISBLANK(Regressions!D98), " ", Regressions!D98)</f>
        <v>991678.58129592892</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Azerbaijan</v>
      </c>
      <c r="B89" s="328">
        <f>IF(ISBLANK(Regressions!B99), " ", Regressions!B99)</f>
        <v>2023</v>
      </c>
      <c r="C89" s="329" t="str">
        <f>IF(ISBLANK(Regressions!C99), " ", Regressions!C99)</f>
        <v>Rural</v>
      </c>
      <c r="D89" s="330">
        <f>IF(ISBLANK(Regressions!D99), " ", Regressions!D99)</f>
        <v>864865.82940368657</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Azerbaijan</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Azerbaijan</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Azerbaijan</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Azerbaijan</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Azerbaijan</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Azerbaijan</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Azerbaijan</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Azerbaijan</v>
      </c>
      <c r="B97" s="321">
        <f>IF(ISBLANK(Regressions!B107), " ", Regressions!B107)</f>
        <v>2000</v>
      </c>
      <c r="C97" s="326" t="str">
        <f>IF(ISBLANK(Regressions!C107), " ", Regressions!C107)</f>
        <v>Pre-primary</v>
      </c>
      <c r="D97" s="322">
        <f>IF(ISBLANK(Regressions!D107), " ", Regressions!D107)</f>
        <v>495887</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Azerbaijan</v>
      </c>
      <c r="B98" s="321">
        <f>IF(ISBLANK(Regressions!B108), " ", Regressions!B108)</f>
        <v>2001</v>
      </c>
      <c r="C98" s="326" t="str">
        <f>IF(ISBLANK(Regressions!C108), " ", Regressions!C108)</f>
        <v>Pre-primary</v>
      </c>
      <c r="D98" s="322">
        <f>IF(ISBLANK(Regressions!D108), " ", Regressions!D108)</f>
        <v>454497</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Azerbaijan</v>
      </c>
      <c r="B99" s="321">
        <f>IF(ISBLANK(Regressions!B109), " ", Regressions!B109)</f>
        <v>2002</v>
      </c>
      <c r="C99" s="326" t="str">
        <f>IF(ISBLANK(Regressions!C109), " ", Regressions!C109)</f>
        <v>Pre-primary</v>
      </c>
      <c r="D99" s="322">
        <f>IF(ISBLANK(Regressions!D109), " ", Regressions!D109)</f>
        <v>429195</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Azerbaijan</v>
      </c>
      <c r="B100" s="321">
        <f>IF(ISBLANK(Regressions!B110), " ", Regressions!B110)</f>
        <v>2003</v>
      </c>
      <c r="C100" s="326" t="str">
        <f>IF(ISBLANK(Regressions!C110), " ", Regressions!C110)</f>
        <v>Pre-primary</v>
      </c>
      <c r="D100" s="322">
        <f>IF(ISBLANK(Regressions!D110), " ", Regressions!D110)</f>
        <v>409703</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Azerbaijan</v>
      </c>
      <c r="B101" s="321">
        <f>IF(ISBLANK(Regressions!B111), " ", Regressions!B111)</f>
        <v>2004</v>
      </c>
      <c r="C101" s="326" t="str">
        <f>IF(ISBLANK(Regressions!C111), " ", Regressions!C111)</f>
        <v>Pre-primary</v>
      </c>
      <c r="D101" s="322">
        <f>IF(ISBLANK(Regressions!D111), " ", Regressions!D111)</f>
        <v>395773</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Azerbaijan</v>
      </c>
      <c r="B102" s="321">
        <f>IF(ISBLANK(Regressions!B112), " ", Regressions!B112)</f>
        <v>2005</v>
      </c>
      <c r="C102" s="326" t="str">
        <f>IF(ISBLANK(Regressions!C112), " ", Regressions!C112)</f>
        <v>Pre-primary</v>
      </c>
      <c r="D102" s="322">
        <f>IF(ISBLANK(Regressions!D112), " ", Regressions!D112)</f>
        <v>368405</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Azerbaijan</v>
      </c>
      <c r="B103" s="321">
        <f>IF(ISBLANK(Regressions!B113), " ", Regressions!B113)</f>
        <v>2006</v>
      </c>
      <c r="C103" s="326" t="str">
        <f>IF(ISBLANK(Regressions!C113), " ", Regressions!C113)</f>
        <v>Pre-primary</v>
      </c>
      <c r="D103" s="322">
        <f>IF(ISBLANK(Regressions!D113), " ", Regressions!D113)</f>
        <v>356951</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Azerbaijan</v>
      </c>
      <c r="B104" s="321">
        <f>IF(ISBLANK(Regressions!B114), " ", Regressions!B114)</f>
        <v>2007</v>
      </c>
      <c r="C104" s="326" t="str">
        <f>IF(ISBLANK(Regressions!C114), " ", Regressions!C114)</f>
        <v>Pre-primary</v>
      </c>
      <c r="D104" s="322">
        <f>IF(ISBLANK(Regressions!D114), " ", Regressions!D114)</f>
        <v>361487</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Azerbaijan</v>
      </c>
      <c r="B105" s="321">
        <f>IF(ISBLANK(Regressions!B115), " ", Regressions!B115)</f>
        <v>2008</v>
      </c>
      <c r="C105" s="326" t="str">
        <f>IF(ISBLANK(Regressions!C115), " ", Regressions!C115)</f>
        <v>Pre-primary</v>
      </c>
      <c r="D105" s="322">
        <f>IF(ISBLANK(Regressions!D115), " ", Regressions!D115)</f>
        <v>369264</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Azerbaijan</v>
      </c>
      <c r="B106" s="321">
        <f>IF(ISBLANK(Regressions!B116), " ", Regressions!B116)</f>
        <v>2009</v>
      </c>
      <c r="C106" s="326" t="str">
        <f>IF(ISBLANK(Regressions!C116), " ", Regressions!C116)</f>
        <v>Pre-primary</v>
      </c>
      <c r="D106" s="322">
        <f>IF(ISBLANK(Regressions!D116), " ", Regressions!D116)</f>
        <v>374855</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Azerbaijan</v>
      </c>
      <c r="B107" s="321">
        <f>IF(ISBLANK(Regressions!B117), " ", Regressions!B117)</f>
        <v>2010</v>
      </c>
      <c r="C107" s="326" t="str">
        <f>IF(ISBLANK(Regressions!C117), " ", Regressions!C117)</f>
        <v>Pre-primary</v>
      </c>
      <c r="D107" s="322">
        <f>IF(ISBLANK(Regressions!D117), " ", Regressions!D117)</f>
        <v>363676</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Azerbaijan</v>
      </c>
      <c r="B108" s="321">
        <f>IF(ISBLANK(Regressions!B118), " ", Regressions!B118)</f>
        <v>2011</v>
      </c>
      <c r="C108" s="326" t="str">
        <f>IF(ISBLANK(Regressions!C118), " ", Regressions!C118)</f>
        <v>Pre-primary</v>
      </c>
      <c r="D108" s="322">
        <f>IF(ISBLANK(Regressions!D118), " ", Regressions!D118)</f>
        <v>367201</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Azerbaijan</v>
      </c>
      <c r="B109" s="321">
        <f>IF(ISBLANK(Regressions!B119), " ", Regressions!B119)</f>
        <v>2012</v>
      </c>
      <c r="C109" s="326" t="str">
        <f>IF(ISBLANK(Regressions!C119), " ", Regressions!C119)</f>
        <v>Pre-primary</v>
      </c>
      <c r="D109" s="322">
        <f>IF(ISBLANK(Regressions!D119), " ", Regressions!D119)</f>
        <v>396397</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Azerbaijan</v>
      </c>
      <c r="B110" s="321">
        <f>IF(ISBLANK(Regressions!B120), " ", Regressions!B120)</f>
        <v>2013</v>
      </c>
      <c r="C110" s="326" t="str">
        <f>IF(ISBLANK(Regressions!C120), " ", Regressions!C120)</f>
        <v>Pre-primary</v>
      </c>
      <c r="D110" s="322">
        <f>IF(ISBLANK(Regressions!D120), " ", Regressions!D120)</f>
        <v>425170</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Azerbaijan</v>
      </c>
      <c r="B111" s="321">
        <f>IF(ISBLANK(Regressions!B121), " ", Regressions!B121)</f>
        <v>2014</v>
      </c>
      <c r="C111" s="326" t="str">
        <f>IF(ISBLANK(Regressions!C121), " ", Regressions!C121)</f>
        <v>Pre-primary</v>
      </c>
      <c r="D111" s="322">
        <f>IF(ISBLANK(Regressions!D121), " ", Regressions!D121)</f>
        <v>463655</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Azerbaijan</v>
      </c>
      <c r="B112" s="321">
        <f>IF(ISBLANK(Regressions!B122), " ", Regressions!B122)</f>
        <v>2015</v>
      </c>
      <c r="C112" s="326" t="str">
        <f>IF(ISBLANK(Regressions!C122), " ", Regressions!C122)</f>
        <v>Pre-primary</v>
      </c>
      <c r="D112" s="322">
        <f>IF(ISBLANK(Regressions!D122), " ", Regressions!D122)</f>
        <v>487322</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Azerbaijan</v>
      </c>
      <c r="B113" s="321">
        <f>IF(ISBLANK(Regressions!B123), " ", Regressions!B123)</f>
        <v>2016</v>
      </c>
      <c r="C113" s="326" t="str">
        <f>IF(ISBLANK(Regressions!C123), " ", Regressions!C123)</f>
        <v>Pre-primary</v>
      </c>
      <c r="D113" s="322">
        <f>IF(ISBLANK(Regressions!D123), " ", Regressions!D123)</f>
        <v>509692</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Azerbaijan</v>
      </c>
      <c r="B114" s="321">
        <f>IF(ISBLANK(Regressions!B124), " ", Regressions!B124)</f>
        <v>2017</v>
      </c>
      <c r="C114" s="326" t="str">
        <f>IF(ISBLANK(Regressions!C124), " ", Regressions!C124)</f>
        <v>Pre-primary</v>
      </c>
      <c r="D114" s="322">
        <f>IF(ISBLANK(Regressions!D124), " ", Regressions!D124)</f>
        <v>517015</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Azerbaijan</v>
      </c>
      <c r="B115" s="321">
        <f>IF(ISBLANK(Regressions!B125), " ", Regressions!B125)</f>
        <v>2018</v>
      </c>
      <c r="C115" s="326" t="str">
        <f>IF(ISBLANK(Regressions!C125), " ", Regressions!C125)</f>
        <v>Pre-primary</v>
      </c>
      <c r="D115" s="322">
        <f>IF(ISBLANK(Regressions!D125), " ", Regressions!D125)</f>
        <v>511204</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Azerbaijan</v>
      </c>
      <c r="B116" s="321">
        <f>IF(ISBLANK(Regressions!B126), " ", Regressions!B126)</f>
        <v>2019</v>
      </c>
      <c r="C116" s="326" t="str">
        <f>IF(ISBLANK(Regressions!C126), " ", Regressions!C126)</f>
        <v>Pre-primary</v>
      </c>
      <c r="D116" s="322">
        <f>IF(ISBLANK(Regressions!D126), " ", Regressions!D126)</f>
        <v>503195</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Azerbaijan</v>
      </c>
      <c r="B117" s="321">
        <f>IF(ISBLANK(Regressions!B127), " ", Regressions!B127)</f>
        <v>2020</v>
      </c>
      <c r="C117" s="326" t="str">
        <f>IF(ISBLANK(Regressions!C127), " ", Regressions!C127)</f>
        <v>Pre-primary</v>
      </c>
      <c r="D117" s="322">
        <f>IF(ISBLANK(Regressions!D127), " ", Regressions!D127)</f>
        <v>448896</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Azerbaijan</v>
      </c>
      <c r="B118" s="372">
        <f>IF(ISBLANK(Regressions!B128), " ", Regressions!B128)</f>
        <v>2021</v>
      </c>
      <c r="C118" s="373" t="str">
        <f>IF(ISBLANK(Regressions!C128), " ", Regressions!C128)</f>
        <v>Pre-primary</v>
      </c>
      <c r="D118" s="374">
        <f>IF(ISBLANK(Regressions!D128), " ", Regressions!D128)</f>
        <v>409592</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Azerbaijan</v>
      </c>
      <c r="B119" s="321">
        <f>IF(ISBLANK(Regressions!B129), " ", Regressions!B129)</f>
        <v>2022</v>
      </c>
      <c r="C119" s="326" t="str">
        <f>IF(ISBLANK(Regressions!C129), " ", Regressions!C129)</f>
        <v>Pre-primary</v>
      </c>
      <c r="D119" s="322">
        <f>IF(ISBLANK(Regressions!D129), " ", Regressions!D129)</f>
        <v>397448</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Azerbaijan</v>
      </c>
      <c r="B120" s="328">
        <f>IF(ISBLANK(Regressions!B130), " ", Regressions!B130)</f>
        <v>2023</v>
      </c>
      <c r="C120" s="329" t="str">
        <f>IF(ISBLANK(Regressions!C130), " ", Regressions!C130)</f>
        <v>Pre-primary</v>
      </c>
      <c r="D120" s="330">
        <f>IF(ISBLANK(Regressions!D130), " ", Regressions!D130)</f>
        <v>459728</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Azerbaijan</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Azerbaijan</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Azerbaijan</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Azerbaijan</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Azerbaijan</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Azerbaijan</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Azerbaijan</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Azerbaijan</v>
      </c>
      <c r="B128" s="321">
        <f>IF(ISBLANK(Regressions!B138), " ", Regressions!B138)</f>
        <v>2000</v>
      </c>
      <c r="C128" s="326" t="str">
        <f>IF(ISBLANK(Regressions!C138), " ", Regressions!C138)</f>
        <v>Primary</v>
      </c>
      <c r="D128" s="322">
        <f>IF(ISBLANK(Regressions!D138), " ", Regressions!D138)</f>
        <v>720249</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Azerbaijan</v>
      </c>
      <c r="B129" s="321">
        <f>IF(ISBLANK(Regressions!B139), " ", Regressions!B139)</f>
        <v>2001</v>
      </c>
      <c r="C129" s="326" t="str">
        <f>IF(ISBLANK(Regressions!C139), " ", Regressions!C139)</f>
        <v>Primary</v>
      </c>
      <c r="D129" s="322">
        <f>IF(ISBLANK(Regressions!D139), " ", Regressions!D139)</f>
        <v>701753</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Azerbaijan</v>
      </c>
      <c r="B130" s="321">
        <f>IF(ISBLANK(Regressions!B140), " ", Regressions!B140)</f>
        <v>2002</v>
      </c>
      <c r="C130" s="326" t="str">
        <f>IF(ISBLANK(Regressions!C140), " ", Regressions!C140)</f>
        <v>Primary</v>
      </c>
      <c r="D130" s="322">
        <f>IF(ISBLANK(Regressions!D140), " ", Regressions!D140)</f>
        <v>680128</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Azerbaijan</v>
      </c>
      <c r="B131" s="321">
        <f>IF(ISBLANK(Regressions!B141), " ", Regressions!B141)</f>
        <v>2003</v>
      </c>
      <c r="C131" s="326" t="str">
        <f>IF(ISBLANK(Regressions!C141), " ", Regressions!C141)</f>
        <v>Primary</v>
      </c>
      <c r="D131" s="322">
        <f>IF(ISBLANK(Regressions!D141), " ", Regressions!D141)</f>
        <v>660670</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Azerbaijan</v>
      </c>
      <c r="B132" s="321">
        <f>IF(ISBLANK(Regressions!B142), " ", Regressions!B142)</f>
        <v>2004</v>
      </c>
      <c r="C132" s="326" t="str">
        <f>IF(ISBLANK(Regressions!C142), " ", Regressions!C142)</f>
        <v>Primary</v>
      </c>
      <c r="D132" s="322">
        <f>IF(ISBLANK(Regressions!D142), " ", Regressions!D142)</f>
        <v>624099</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Azerbaijan</v>
      </c>
      <c r="B133" s="321">
        <f>IF(ISBLANK(Regressions!B143), " ", Regressions!B143)</f>
        <v>2005</v>
      </c>
      <c r="C133" s="326" t="str">
        <f>IF(ISBLANK(Regressions!C143), " ", Regressions!C143)</f>
        <v>Primary</v>
      </c>
      <c r="D133" s="322">
        <f>IF(ISBLANK(Regressions!D143), " ", Regressions!D143)</f>
        <v>594698</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Azerbaijan</v>
      </c>
      <c r="B134" s="321">
        <f>IF(ISBLANK(Regressions!B144), " ", Regressions!B144)</f>
        <v>2006</v>
      </c>
      <c r="C134" s="326" t="str">
        <f>IF(ISBLANK(Regressions!C144), " ", Regressions!C144)</f>
        <v>Primary</v>
      </c>
      <c r="D134" s="322">
        <f>IF(ISBLANK(Regressions!D144), " ", Regressions!D144)</f>
        <v>570656</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Azerbaijan</v>
      </c>
      <c r="B135" s="321">
        <f>IF(ISBLANK(Regressions!B145), " ", Regressions!B145)</f>
        <v>2007</v>
      </c>
      <c r="C135" s="326" t="str">
        <f>IF(ISBLANK(Regressions!C145), " ", Regressions!C145)</f>
        <v>Primary</v>
      </c>
      <c r="D135" s="322">
        <f>IF(ISBLANK(Regressions!D145), " ", Regressions!D145)</f>
        <v>540583</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Azerbaijan</v>
      </c>
      <c r="B136" s="321">
        <f>IF(ISBLANK(Regressions!B146), " ", Regressions!B146)</f>
        <v>2008</v>
      </c>
      <c r="C136" s="326" t="str">
        <f>IF(ISBLANK(Regressions!C146), " ", Regressions!C146)</f>
        <v>Primary</v>
      </c>
      <c r="D136" s="322">
        <f>IF(ISBLANK(Regressions!D146), " ", Regressions!D146)</f>
        <v>527994</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Azerbaijan</v>
      </c>
      <c r="B137" s="321">
        <f>IF(ISBLANK(Regressions!B147), " ", Regressions!B147)</f>
        <v>2009</v>
      </c>
      <c r="C137" s="326" t="str">
        <f>IF(ISBLANK(Regressions!C147), " ", Regressions!C147)</f>
        <v>Primary</v>
      </c>
      <c r="D137" s="322">
        <f>IF(ISBLANK(Regressions!D147), " ", Regressions!D147)</f>
        <v>515672</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Azerbaijan</v>
      </c>
      <c r="B138" s="321">
        <f>IF(ISBLANK(Regressions!B148), " ", Regressions!B148)</f>
        <v>2010</v>
      </c>
      <c r="C138" s="326" t="str">
        <f>IF(ISBLANK(Regressions!C148), " ", Regressions!C148)</f>
        <v>Primary</v>
      </c>
      <c r="D138" s="322">
        <f>IF(ISBLANK(Regressions!D148), " ", Regressions!D148)</f>
        <v>513587</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Azerbaijan</v>
      </c>
      <c r="B139" s="321">
        <f>IF(ISBLANK(Regressions!B149), " ", Regressions!B149)</f>
        <v>2011</v>
      </c>
      <c r="C139" s="326" t="str">
        <f>IF(ISBLANK(Regressions!C149), " ", Regressions!C149)</f>
        <v>Primary</v>
      </c>
      <c r="D139" s="322">
        <f>IF(ISBLANK(Regressions!D149), " ", Regressions!D149)</f>
        <v>505132</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Azerbaijan</v>
      </c>
      <c r="B140" s="321">
        <f>IF(ISBLANK(Regressions!B150), " ", Regressions!B150)</f>
        <v>2012</v>
      </c>
      <c r="C140" s="326" t="str">
        <f>IF(ISBLANK(Regressions!C150), " ", Regressions!C150)</f>
        <v>Primary</v>
      </c>
      <c r="D140" s="322">
        <f>IF(ISBLANK(Regressions!D150), " ", Regressions!D150)</f>
        <v>501738</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Azerbaijan</v>
      </c>
      <c r="B141" s="321">
        <f>IF(ISBLANK(Regressions!B151), " ", Regressions!B151)</f>
        <v>2013</v>
      </c>
      <c r="C141" s="326" t="str">
        <f>IF(ISBLANK(Regressions!C151), " ", Regressions!C151)</f>
        <v>Primary</v>
      </c>
      <c r="D141" s="322">
        <f>IF(ISBLANK(Regressions!D151), " ", Regressions!D151)</f>
        <v>495756</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Azerbaijan</v>
      </c>
      <c r="B142" s="321">
        <f>IF(ISBLANK(Regressions!B152), " ", Regressions!B152)</f>
        <v>2014</v>
      </c>
      <c r="C142" s="326" t="str">
        <f>IF(ISBLANK(Regressions!C152), " ", Regressions!C152)</f>
        <v>Primary</v>
      </c>
      <c r="D142" s="322">
        <f>IF(ISBLANK(Regressions!D152), " ", Regressions!D152)</f>
        <v>488128</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Azerbaijan</v>
      </c>
      <c r="B143" s="321">
        <f>IF(ISBLANK(Regressions!B153), " ", Regressions!B153)</f>
        <v>2015</v>
      </c>
      <c r="C143" s="326" t="str">
        <f>IF(ISBLANK(Regressions!C153), " ", Regressions!C153)</f>
        <v>Primary</v>
      </c>
      <c r="D143" s="322">
        <f>IF(ISBLANK(Regressions!D153), " ", Regressions!D153)</f>
        <v>516989</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Azerbaijan</v>
      </c>
      <c r="B144" s="321">
        <f>IF(ISBLANK(Regressions!B154), " ", Regressions!B154)</f>
        <v>2016</v>
      </c>
      <c r="C144" s="326" t="str">
        <f>IF(ISBLANK(Regressions!C154), " ", Regressions!C154)</f>
        <v>Primary</v>
      </c>
      <c r="D144" s="322">
        <f>IF(ISBLANK(Regressions!D154), " ", Regressions!D154)</f>
        <v>545871</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Azerbaijan</v>
      </c>
      <c r="B145" s="321">
        <f>IF(ISBLANK(Regressions!B155), " ", Regressions!B155)</f>
        <v>2017</v>
      </c>
      <c r="C145" s="326" t="str">
        <f>IF(ISBLANK(Regressions!C155), " ", Regressions!C155)</f>
        <v>Primary</v>
      </c>
      <c r="D145" s="322">
        <f>IF(ISBLANK(Regressions!D155), " ", Regressions!D155)</f>
        <v>588021</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Azerbaijan</v>
      </c>
      <c r="B146" s="321">
        <f>IF(ISBLANK(Regressions!B156), " ", Regressions!B156)</f>
        <v>2018</v>
      </c>
      <c r="C146" s="326" t="str">
        <f>IF(ISBLANK(Regressions!C156), " ", Regressions!C156)</f>
        <v>Primary</v>
      </c>
      <c r="D146" s="322">
        <f>IF(ISBLANK(Regressions!D156), " ", Regressions!D156)</f>
        <v>636923</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Azerbaijan</v>
      </c>
      <c r="B147" s="321">
        <f>IF(ISBLANK(Regressions!B157), " ", Regressions!B157)</f>
        <v>2019</v>
      </c>
      <c r="C147" s="326" t="str">
        <f>IF(ISBLANK(Regressions!C157), " ", Regressions!C157)</f>
        <v>Primary</v>
      </c>
      <c r="D147" s="322">
        <f>IF(ISBLANK(Regressions!D157), " ", Regressions!D157)</f>
        <v>658998</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Azerbaijan</v>
      </c>
      <c r="B148" s="321">
        <f>IF(ISBLANK(Regressions!B158), " ", Regressions!B158)</f>
        <v>2020</v>
      </c>
      <c r="C148" s="326" t="str">
        <f>IF(ISBLANK(Regressions!C158), " ", Regressions!C158)</f>
        <v>Primary</v>
      </c>
      <c r="D148" s="322">
        <f>IF(ISBLANK(Regressions!D158), " ", Regressions!D158)</f>
        <v>662952</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Azerbaijan</v>
      </c>
      <c r="B149" s="372">
        <f>IF(ISBLANK(Regressions!B159), " ", Regressions!B159)</f>
        <v>2021</v>
      </c>
      <c r="C149" s="373" t="str">
        <f>IF(ISBLANK(Regressions!C159), " ", Regressions!C159)</f>
        <v>Primary</v>
      </c>
      <c r="D149" s="374">
        <f>IF(ISBLANK(Regressions!D159), " ", Regressions!D159)</f>
        <v>660542</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Azerbaijan</v>
      </c>
      <c r="B150" s="321">
        <f>IF(ISBLANK(Regressions!B160), " ", Regressions!B160)</f>
        <v>2022</v>
      </c>
      <c r="C150" s="326" t="str">
        <f>IF(ISBLANK(Regressions!C160), " ", Regressions!C160)</f>
        <v>Primary</v>
      </c>
      <c r="D150" s="322">
        <f>IF(ISBLANK(Regressions!D160), " ", Regressions!D160)</f>
        <v>640055</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Azerbaijan</v>
      </c>
      <c r="B151" s="328">
        <f>IF(ISBLANK(Regressions!B161), " ", Regressions!B161)</f>
        <v>2023</v>
      </c>
      <c r="C151" s="329" t="str">
        <f>IF(ISBLANK(Regressions!C161), " ", Regressions!C161)</f>
        <v>Primary</v>
      </c>
      <c r="D151" s="330">
        <f>IF(ISBLANK(Regressions!D161), " ", Regressions!D161)</f>
        <v>567814</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Azerbaijan</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Azerbaijan</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Azerbaijan</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Azerbaijan</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Azerbaijan</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Azerbaijan</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Azerbaijan</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Azerbaijan</v>
      </c>
      <c r="B159" s="321">
        <f>IF(ISBLANK(Regressions!B169), " ", Regressions!B169)</f>
        <v>2000</v>
      </c>
      <c r="C159" s="326" t="str">
        <f>IF(ISBLANK(Regressions!C169), " ", Regressions!C169)</f>
        <v>Secondary</v>
      </c>
      <c r="D159" s="322">
        <f>IF(ISBLANK(Regressions!D169), " ", Regressions!D169)</f>
        <v>1263547</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Azerbaijan</v>
      </c>
      <c r="B160" s="321">
        <f>IF(ISBLANK(Regressions!B170), " ", Regressions!B170)</f>
        <v>2001</v>
      </c>
      <c r="C160" s="326" t="str">
        <f>IF(ISBLANK(Regressions!C170), " ", Regressions!C170)</f>
        <v>Secondary</v>
      </c>
      <c r="D160" s="322">
        <f>IF(ISBLANK(Regressions!D170), " ", Regressions!D170)</f>
        <v>1286297</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Azerbaijan</v>
      </c>
      <c r="B161" s="321">
        <f>IF(ISBLANK(Regressions!B171), " ", Regressions!B171)</f>
        <v>2002</v>
      </c>
      <c r="C161" s="326" t="str">
        <f>IF(ISBLANK(Regressions!C171), " ", Regressions!C171)</f>
        <v>Secondary</v>
      </c>
      <c r="D161" s="322">
        <f>IF(ISBLANK(Regressions!D171), " ", Regressions!D171)</f>
        <v>1298783</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Azerbaijan</v>
      </c>
      <c r="B162" s="321">
        <f>IF(ISBLANK(Regressions!B172), " ", Regressions!B172)</f>
        <v>2003</v>
      </c>
      <c r="C162" s="326" t="str">
        <f>IF(ISBLANK(Regressions!C172), " ", Regressions!C172)</f>
        <v>Secondary</v>
      </c>
      <c r="D162" s="322">
        <f>IF(ISBLANK(Regressions!D172), " ", Regressions!D172)</f>
        <v>1292198</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Azerbaijan</v>
      </c>
      <c r="B163" s="321">
        <f>IF(ISBLANK(Regressions!B173), " ", Regressions!B173)</f>
        <v>2004</v>
      </c>
      <c r="C163" s="326" t="str">
        <f>IF(ISBLANK(Regressions!C173), " ", Regressions!C173)</f>
        <v>Secondary</v>
      </c>
      <c r="D163" s="322">
        <f>IF(ISBLANK(Regressions!D173), " ", Regressions!D173)</f>
        <v>1286968</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Azerbaijan</v>
      </c>
      <c r="B164" s="321">
        <f>IF(ISBLANK(Regressions!B174), " ", Regressions!B174)</f>
        <v>2005</v>
      </c>
      <c r="C164" s="326" t="str">
        <f>IF(ISBLANK(Regressions!C174), " ", Regressions!C174)</f>
        <v>Secondary</v>
      </c>
      <c r="D164" s="322">
        <f>IF(ISBLANK(Regressions!D174), " ", Regressions!D174)</f>
        <v>1269855</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Azerbaijan</v>
      </c>
      <c r="B165" s="321">
        <f>IF(ISBLANK(Regressions!B175), " ", Regressions!B175)</f>
        <v>2006</v>
      </c>
      <c r="C165" s="326" t="str">
        <f>IF(ISBLANK(Regressions!C175), " ", Regressions!C175)</f>
        <v>Secondary</v>
      </c>
      <c r="D165" s="322">
        <f>IF(ISBLANK(Regressions!D175), " ", Regressions!D175)</f>
        <v>1243115</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Azerbaijan</v>
      </c>
      <c r="B166" s="321">
        <f>IF(ISBLANK(Regressions!B176), " ", Regressions!B176)</f>
        <v>2007</v>
      </c>
      <c r="C166" s="326" t="str">
        <f>IF(ISBLANK(Regressions!C176), " ", Regressions!C176)</f>
        <v>Secondary</v>
      </c>
      <c r="D166" s="322">
        <f>IF(ISBLANK(Regressions!D176), " ", Regressions!D176)</f>
        <v>1218922</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Azerbaijan</v>
      </c>
      <c r="B167" s="321">
        <f>IF(ISBLANK(Regressions!B177), " ", Regressions!B177)</f>
        <v>2008</v>
      </c>
      <c r="C167" s="326" t="str">
        <f>IF(ISBLANK(Regressions!C177), " ", Regressions!C177)</f>
        <v>Secondary</v>
      </c>
      <c r="D167" s="322">
        <f>IF(ISBLANK(Regressions!D177), " ", Regressions!D177)</f>
        <v>1167641</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Azerbaijan</v>
      </c>
      <c r="B168" s="321">
        <f>IF(ISBLANK(Regressions!B178), " ", Regressions!B178)</f>
        <v>2009</v>
      </c>
      <c r="C168" s="326" t="str">
        <f>IF(ISBLANK(Regressions!C178), " ", Regressions!C178)</f>
        <v>Secondary</v>
      </c>
      <c r="D168" s="322">
        <f>IF(ISBLANK(Regressions!D178), " ", Regressions!D178)</f>
        <v>1121555</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Azerbaijan</v>
      </c>
      <c r="B169" s="321">
        <f>IF(ISBLANK(Regressions!B179), " ", Regressions!B179)</f>
        <v>2010</v>
      </c>
      <c r="C169" s="326" t="str">
        <f>IF(ISBLANK(Regressions!C179), " ", Regressions!C179)</f>
        <v>Secondary</v>
      </c>
      <c r="D169" s="322">
        <f>IF(ISBLANK(Regressions!D179), " ", Regressions!D179)</f>
        <v>1075539</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Azerbaijan</v>
      </c>
      <c r="B170" s="321">
        <f>IF(ISBLANK(Regressions!B180), " ", Regressions!B180)</f>
        <v>2011</v>
      </c>
      <c r="C170" s="326" t="str">
        <f>IF(ISBLANK(Regressions!C180), " ", Regressions!C180)</f>
        <v>Secondary</v>
      </c>
      <c r="D170" s="322">
        <f>IF(ISBLANK(Regressions!D180), " ", Regressions!D180)</f>
        <v>1027392</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Azerbaijan</v>
      </c>
      <c r="B171" s="321">
        <f>IF(ISBLANK(Regressions!B181), " ", Regressions!B181)</f>
        <v>2012</v>
      </c>
      <c r="C171" s="326" t="str">
        <f>IF(ISBLANK(Regressions!C181), " ", Regressions!C181)</f>
        <v>Secondary</v>
      </c>
      <c r="D171" s="322">
        <f>IF(ISBLANK(Regressions!D181), " ", Regressions!D181)</f>
        <v>979497</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Azerbaijan</v>
      </c>
      <c r="B172" s="321">
        <f>IF(ISBLANK(Regressions!B182), " ", Regressions!B182)</f>
        <v>2013</v>
      </c>
      <c r="C172" s="326" t="str">
        <f>IF(ISBLANK(Regressions!C182), " ", Regressions!C182)</f>
        <v>Secondary</v>
      </c>
      <c r="D172" s="322">
        <f>IF(ISBLANK(Regressions!D182), " ", Regressions!D182)</f>
        <v>945005</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Azerbaijan</v>
      </c>
      <c r="B173" s="321">
        <f>IF(ISBLANK(Regressions!B183), " ", Regressions!B183)</f>
        <v>2014</v>
      </c>
      <c r="C173" s="326" t="str">
        <f>IF(ISBLANK(Regressions!C183), " ", Regressions!C183)</f>
        <v>Secondary</v>
      </c>
      <c r="D173" s="322">
        <f>IF(ISBLANK(Regressions!D183), " ", Regressions!D183)</f>
        <v>923476</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Azerbaijan</v>
      </c>
      <c r="B174" s="321">
        <f>IF(ISBLANK(Regressions!B184), " ", Regressions!B184)</f>
        <v>2015</v>
      </c>
      <c r="C174" s="326" t="str">
        <f>IF(ISBLANK(Regressions!C184), " ", Regressions!C184)</f>
        <v>Secondary</v>
      </c>
      <c r="D174" s="322">
        <f>IF(ISBLANK(Regressions!D184), " ", Regressions!D184)</f>
        <v>907062</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Azerbaijan</v>
      </c>
      <c r="B175" s="321">
        <f>IF(ISBLANK(Regressions!B185), " ", Regressions!B185)</f>
        <v>2016</v>
      </c>
      <c r="C175" s="326" t="str">
        <f>IF(ISBLANK(Regressions!C185), " ", Regressions!C185)</f>
        <v>Secondary</v>
      </c>
      <c r="D175" s="322">
        <f>IF(ISBLANK(Regressions!D185), " ", Regressions!D185)</f>
        <v>1027794</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Azerbaijan</v>
      </c>
      <c r="B176" s="321">
        <f>IF(ISBLANK(Regressions!B186), " ", Regressions!B186)</f>
        <v>2017</v>
      </c>
      <c r="C176" s="326" t="str">
        <f>IF(ISBLANK(Regressions!C186), " ", Regressions!C186)</f>
        <v>Secondary</v>
      </c>
      <c r="D176" s="322">
        <f>IF(ISBLANK(Regressions!D186), " ", Regressions!D186)</f>
        <v>1010160</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Azerbaijan</v>
      </c>
      <c r="B177" s="321">
        <f>IF(ISBLANK(Regressions!B187), " ", Regressions!B187)</f>
        <v>2018</v>
      </c>
      <c r="C177" s="326" t="str">
        <f>IF(ISBLANK(Regressions!C187), " ", Regressions!C187)</f>
        <v>Secondary</v>
      </c>
      <c r="D177" s="322">
        <f>IF(ISBLANK(Regressions!D187), " ", Regressions!D187)</f>
        <v>1000450</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Azerbaijan</v>
      </c>
      <c r="B178" s="321">
        <f>IF(ISBLANK(Regressions!B188), " ", Regressions!B188)</f>
        <v>2019</v>
      </c>
      <c r="C178" s="326" t="str">
        <f>IF(ISBLANK(Regressions!C188), " ", Regressions!C188)</f>
        <v>Secondary</v>
      </c>
      <c r="D178" s="322">
        <f>IF(ISBLANK(Regressions!D188), " ", Regressions!D188)</f>
        <v>1020785</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Azerbaijan</v>
      </c>
      <c r="B179" s="321">
        <f>IF(ISBLANK(Regressions!B189), " ", Regressions!B189)</f>
        <v>2020</v>
      </c>
      <c r="C179" s="326" t="str">
        <f>IF(ISBLANK(Regressions!C189), " ", Regressions!C189)</f>
        <v>Secondary</v>
      </c>
      <c r="D179" s="322">
        <f>IF(ISBLANK(Regressions!D189), " ", Regressions!D189)</f>
        <v>1203783</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Azerbaijan</v>
      </c>
      <c r="B180" s="372">
        <f>IF(ISBLANK(Regressions!B190), " ", Regressions!B190)</f>
        <v>2021</v>
      </c>
      <c r="C180" s="373" t="str">
        <f>IF(ISBLANK(Regressions!C190), " ", Regressions!C190)</f>
        <v>Secondary</v>
      </c>
      <c r="D180" s="374">
        <f>IF(ISBLANK(Regressions!D190), " ", Regressions!D190)</f>
        <v>1241332</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Azerbaijan</v>
      </c>
      <c r="B181" s="321">
        <f>IF(ISBLANK(Regressions!B191), " ", Regressions!B191)</f>
        <v>2022</v>
      </c>
      <c r="C181" s="326" t="str">
        <f>IF(ISBLANK(Regressions!C191), " ", Regressions!C191)</f>
        <v>Secondary</v>
      </c>
      <c r="D181" s="322">
        <f>IF(ISBLANK(Regressions!D191), " ", Regressions!D191)</f>
        <v>1277880</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Azerbaijan</v>
      </c>
      <c r="B182" s="328">
        <f>IF(ISBLANK(Regressions!B192), " ", Regressions!B192)</f>
        <v>2023</v>
      </c>
      <c r="C182" s="329" t="str">
        <f>IF(ISBLANK(Regressions!C192), " ", Regressions!C192)</f>
        <v>Secondary</v>
      </c>
      <c r="D182" s="330">
        <f>IF(ISBLANK(Regressions!D192), " ", Regressions!D192)</f>
        <v>1011131</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Azerbaijan</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Azerbaijan</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Azerbaijan</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Azerbaijan</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Azerbaijan</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Azerbaijan</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Azerbaijan</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385"/>
      <c r="F211" s="385"/>
      <c r="G211" s="386"/>
      <c r="H211" s="385"/>
      <c r="I211" s="386"/>
      <c r="J211" s="387"/>
      <c r="K211" s="387"/>
      <c r="L211" s="385"/>
      <c r="M211" s="387"/>
      <c r="N211" s="388"/>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AZE_2016_UIS</v>
      </c>
      <c r="B6" s="32" t="str">
        <f>+'Water Data'!C2</f>
        <v>Other</v>
      </c>
      <c r="C6" s="318">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AZE_2017_UIS</v>
      </c>
      <c r="B7" s="32" t="str">
        <f ca="true">+IF(OFFSET('Water Data'!$C$2,0,10*ROW('Water Data'!F1))="","",OFFSET('Water Data'!$C$2,0,10*ROW('Water Data'!F1)))</f>
        <v>Other</v>
      </c>
      <c r="C7" s="318">
        <f t="shared" ref="C7:C70" ca="true" si="0">+IF(ISNUMBER(VALUE(MID(A7,5,4))), VALUE(MID(A7, 5,4)),"")</f>
        <v>2017</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AZE_2018_UIS</v>
      </c>
      <c r="B8" s="32" t="str">
        <f ca="true">+IF(OFFSET('Water Data'!$C$2,0,10*ROW('Water Data'!F2))="","",OFFSET('Water Data'!$C$2,0,10*ROW('Water Data'!F2)))</f>
        <v>Other</v>
      </c>
      <c r="C8" s="318">
        <f t="shared" ca="true" si="0"/>
        <v>2018</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AZE_2019_UIS</v>
      </c>
      <c r="B9" s="32" t="str">
        <f ca="true">+IF(OFFSET('Water Data'!$C$2,0,10*ROW('Water Data'!F3))="","",OFFSET('Water Data'!$C$2,0,10*ROW('Water Data'!F3)))</f>
        <v>Other</v>
      </c>
      <c r="C9" s="318">
        <f t="shared" ca="true" si="0"/>
        <v>2019</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AZE_2020_UIS</v>
      </c>
      <c r="B10" s="32" t="str">
        <f ca="true">+IF(OFFSET('Water Data'!$C$2,0,10*ROW('Water Data'!F4))="","",OFFSET('Water Data'!$C$2,0,10*ROW('Water Data'!F4)))</f>
        <v>Other</v>
      </c>
      <c r="C10" s="318">
        <f t="shared" ca="true" si="0"/>
        <v>2020</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AZE_2020_PWH</v>
      </c>
      <c r="B11" s="32" t="str">
        <f ca="true">+IF(OFFSET('Water Data'!$C$2,0,10*ROW('Water Data'!F5))="","",OFFSET('Water Data'!$C$2,0,10*ROW('Water Data'!F5)))</f>
        <v>Other</v>
      </c>
      <c r="C11" s="318">
        <f t="shared" ca="true" si="0"/>
        <v>2020</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98</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
      </c>
      <c r="CF11" s="262" t="str">
        <f ca="true">+IF(OFFSET('Water Data'!$H$28,0,10*ROW('Water Data'!H5))="","",OFFSET('Water Data'!$H$28,0,10*ROW('Water Data'!H5)))</f>
        <v/>
      </c>
      <c r="CG11" s="262" t="str">
        <f ca="true">+IF(OFFSET('Water Data'!$H$29,0,10*ROW('Water Data'!H5))="","",OFFSET('Water Data'!$H$29,0,10*ROW('Water Data'!H5)))</f>
        <v/>
      </c>
      <c r="CH11" s="262" t="str">
        <f ca="true">+IF(OFFSET('Water Data'!$I$27,0,10*ROW('Water Data'!I5))="","",OFFSET('Water Data'!$I$27,0,10*ROW('Water Data'!I5)))</f>
        <v/>
      </c>
      <c r="CI11" s="262" t="str">
        <f ca="true">+IF(OFFSET('Water Data'!$I$28,0,10*ROW('Water Data'!I5))="","",OFFSET('Water Data'!$I$28,0,10*ROW('Water Data'!I5)))</f>
        <v/>
      </c>
      <c r="CJ11" s="262" t="str">
        <f ca="true">+IF(OFFSET('Water Data'!$I$29,0,10*ROW('Water Data'!I5))="","",OFFSET('Water Data'!$I$29,0,10*ROW('Water Data'!I5)))</f>
        <v/>
      </c>
      <c r="CK11" s="262" t="str">
        <f ca="true">+IF(OFFSET('Sanitation Data'!$D$28,0,10*ROW('Sanitation Data'!D5))="","",OFFSET('Sanitation Data'!$D$28,0,10*ROW('Sanitation Data'!D5)))</f>
        <v/>
      </c>
      <c r="CL11" s="262" t="str">
        <f ca="true">+IF(OFFSET('Sanitation Data'!$D$29,0,10*ROW('Sanitation Data'!D5))="","",OFFSET('Sanitation Data'!$D$29,0,10*ROW('Sanitation Data'!D5)))</f>
        <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
      </c>
      <c r="DF11" s="262" t="str">
        <f ca="true">+IF(OFFSET('Sanitation Data'!$H$29,0,10*ROW('Sanitation Data'!H5))="","",OFFSET('Sanitation Data'!$H$29,0,10*ROW('Sanitation Data'!H5)))</f>
        <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
      </c>
      <c r="DJ11" s="262" t="str">
        <f ca="true">+IF(OFFSET('Sanitation Data'!$I$28,0,10*ROW('Sanitation Data'!I5))="","",OFFSET('Sanitation Data'!$I$28,0,10*ROW('Sanitation Data'!I5)))</f>
        <v/>
      </c>
      <c r="DK11" s="262" t="str">
        <f ca="true">+IF(OFFSET('Sanitation Data'!$I$29,0,10*ROW('Sanitation Data'!I5))="","",OFFSET('Sanitation Data'!$I$29,0,10*ROW('Sanitation Data'!I5)))</f>
        <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AZE_2021_UIS</v>
      </c>
      <c r="B12" s="32" t="str">
        <f ca="true">+IF(OFFSET('Water Data'!$C$2,0,10*ROW('Water Data'!F6))="","",OFFSET('Water Data'!$C$2,0,10*ROW('Water Data'!F6)))</f>
        <v>Other</v>
      </c>
      <c r="C12" s="318">
        <f t="shared" ca="true" si="0"/>
        <v>2021</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AZE_2021_PWH</v>
      </c>
      <c r="B13" s="32" t="str">
        <f ca="true">+IF(OFFSET('Water Data'!$C$2,0,10*ROW('Water Data'!F7))="","",OFFSET('Water Data'!$C$2,0,10*ROW('Water Data'!F7)))</f>
        <v>Other</v>
      </c>
      <c r="C13" s="318">
        <f t="shared" ca="true" si="0"/>
        <v>2021</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98</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87">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8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87">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87">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87">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87">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87">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Yes</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Yes</v>
      </c>
      <c r="DP13" s="262" t="str">
        <f ca="true">+IF(OFFSET('Hygiene Data'!$D$12,0,10*ROW('Hygiene Data'!D7))="","",OFFSET('Hygiene Data'!$D$12,0,10*ROW('Hygiene Data'!D7)))</f>
        <v>Yes</v>
      </c>
      <c r="DQ13" s="262" t="str">
        <f ca="true">+IF(OFFSET('Hygiene Data'!$D$13,0,10*ROW('Hygiene Data'!D7))="","",OFFSET('Hygiene Data'!$D$13,0,10*ROW('Hygiene Data'!D7)))</f>
        <v>Yes</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Yes</v>
      </c>
      <c r="EB13" s="262" t="str">
        <f ca="true">+IF(OFFSET('Hygiene Data'!$H$12,0,10*ROW('Hygiene Data'!H7))="","",OFFSET('Hygiene Data'!$H$12,0,10*ROW('Hygiene Data'!H7)))</f>
        <v>Yes</v>
      </c>
      <c r="EC13" s="262" t="str">
        <f ca="true">+IF(OFFSET('Hygiene Data'!$H$13,0,10*ROW('Hygiene Data'!H7))="","",OFFSET('Hygiene Data'!$H$13,0,10*ROW('Hygiene Data'!H7)))</f>
        <v>Yes</v>
      </c>
      <c r="ED13" s="262" t="str">
        <f ca="true">+IF(OFFSET('Hygiene Data'!$I$11,0,10*ROW('Hygiene Data'!I7))="","",OFFSET('Hygiene Data'!$I$11,0,10*ROW('Hygiene Data'!I7)))</f>
        <v>Yes</v>
      </c>
      <c r="EE13" s="262" t="str">
        <f ca="true">+IF(OFFSET('Hygiene Data'!$I$12,0,10*ROW('Hygiene Data'!I7))="","",OFFSET('Hygiene Data'!$I$12,0,10*ROW('Hygiene Data'!I7)))</f>
        <v>Yes</v>
      </c>
      <c r="EF13" s="262" t="str">
        <f ca="true">+IF(OFFSET('Hygiene Data'!$I$13,0,10*ROW('Hygiene Data'!I7))="","",OFFSET('Hygiene Data'!$I$13,0,10*ROW('Hygiene Data'!I7)))</f>
        <v>Yes</v>
      </c>
    </row>
    <row xmlns:x14ac="http://schemas.microsoft.com/office/spreadsheetml/2009/9/ac" r="14" x14ac:dyDescent="0.2">
      <c r="A14" s="32" t="str">
        <f ca="true">+IF(OFFSET('Water Data'!$B$2,0,10*ROW('Water Data'!E8))="","",OFFSET('Water Data'!$B$2,0,10*ROW('Water Data'!E8)))</f>
        <v>AZE_2022_UIS</v>
      </c>
      <c r="B14" s="32" t="str">
        <f ca="true">+IF(OFFSET('Water Data'!$C$2,0,10*ROW('Water Data'!F8))="","",OFFSET('Water Data'!$C$2,0,10*ROW('Water Data'!F8)))</f>
        <v>Other</v>
      </c>
      <c r="C14" s="318">
        <f t="shared" ca="true" si="0"/>
        <v>2022</v>
      </c>
      <c r="D14" s="85">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85">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85">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85">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100</v>
      </c>
      <c r="R14" s="85">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100</v>
      </c>
      <c r="S14" s="85">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85">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85">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100</v>
      </c>
      <c r="V14" s="86">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86">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86">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100</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86">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86">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100</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100</v>
      </c>
      <c r="AZ14" s="87">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100</v>
      </c>
      <c r="BA14" s="87">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100</v>
      </c>
      <c r="BB14" s="87">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100</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100</v>
      </c>
      <c r="BM14" s="87">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100</v>
      </c>
      <c r="BN14" s="87">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100</v>
      </c>
      <c r="BO14" s="87">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100</v>
      </c>
      <c r="BP14" s="87">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100</v>
      </c>
      <c r="BQ14" s="87">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100</v>
      </c>
      <c r="BR14" s="262"/>
      <c r="BS14" s="262" t="str">
        <f ca="true">+IF(OFFSET('Water Data'!$D$27,0,10*ROW('Water Data'!D8))="","",OFFSET('Water Data'!$D$27,0,10*ROW('Water Data'!D8)))</f>
        <v>Yes</v>
      </c>
      <c r="BT14" s="262" t="str">
        <f ca="true">+IF(OFFSET('Water Data'!$D$28,0,10*ROW('Water Data'!D8))="","",OFFSET('Water Data'!$D$28,0,10*ROW('Water Data'!D8)))</f>
        <v>Yes</v>
      </c>
      <c r="BU14" s="262" t="str">
        <f ca="true">+IF(OFFSET('Water Data'!$D$29,0,10*ROW('Water Data'!D8))="","",OFFSET('Water Data'!$D$29,0,10*ROW('Water Data'!D8)))</f>
        <v>Yes</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Yes</v>
      </c>
      <c r="CF14" s="262" t="str">
        <f ca="true">+IF(OFFSET('Water Data'!$H$28,0,10*ROW('Water Data'!H8))="","",OFFSET('Water Data'!$H$28,0,10*ROW('Water Data'!H8)))</f>
        <v>Yes</v>
      </c>
      <c r="CG14" s="262" t="str">
        <f ca="true">+IF(OFFSET('Water Data'!$H$29,0,10*ROW('Water Data'!H8))="","",OFFSET('Water Data'!$H$29,0,10*ROW('Water Data'!H8)))</f>
        <v>Yes</v>
      </c>
      <c r="CH14" s="262" t="str">
        <f ca="true">+IF(OFFSET('Water Data'!$I$27,0,10*ROW('Water Data'!I8))="","",OFFSET('Water Data'!$I$27,0,10*ROW('Water Data'!I8)))</f>
        <v>Yes</v>
      </c>
      <c r="CI14" s="262" t="str">
        <f ca="true">+IF(OFFSET('Water Data'!$I$28,0,10*ROW('Water Data'!I8))="","",OFFSET('Water Data'!$I$28,0,10*ROW('Water Data'!I8)))</f>
        <v>Yes</v>
      </c>
      <c r="CJ14" s="262" t="str">
        <f ca="true">+IF(OFFSET('Water Data'!$I$29,0,10*ROW('Water Data'!I8))="","",OFFSET('Water Data'!$I$29,0,10*ROW('Water Data'!I8)))</f>
        <v>Yes</v>
      </c>
      <c r="CK14" s="262" t="str">
        <f ca="true">+IF(OFFSET('Sanitation Data'!$D$28,0,10*ROW('Sanitation Data'!D8))="","",OFFSET('Sanitation Data'!$D$28,0,10*ROW('Sanitation Data'!D8)))</f>
        <v>Yes</v>
      </c>
      <c r="CL14" s="262" t="str">
        <f ca="true">+IF(OFFSET('Sanitation Data'!$D$29,0,10*ROW('Sanitation Data'!D8))="","",OFFSET('Sanitation Data'!$D$29,0,10*ROW('Sanitation Data'!D8)))</f>
        <v>Yes</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Yes</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Yes</v>
      </c>
      <c r="DF14" s="262" t="str">
        <f ca="true">+IF(OFFSET('Sanitation Data'!$H$29,0,10*ROW('Sanitation Data'!H8))="","",OFFSET('Sanitation Data'!$H$29,0,10*ROW('Sanitation Data'!H8)))</f>
        <v>Yes</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Yes</v>
      </c>
      <c r="DJ14" s="262" t="str">
        <f ca="true">+IF(OFFSET('Sanitation Data'!$I$28,0,10*ROW('Sanitation Data'!I8))="","",OFFSET('Sanitation Data'!$I$28,0,10*ROW('Sanitation Data'!I8)))</f>
        <v>Yes</v>
      </c>
      <c r="DK14" s="262" t="str">
        <f ca="true">+IF(OFFSET('Sanitation Data'!$I$29,0,10*ROW('Sanitation Data'!I8))="","",OFFSET('Sanitation Data'!$I$29,0,10*ROW('Sanitation Data'!I8)))</f>
        <v>Yes</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Yes</v>
      </c>
      <c r="DO14" s="262" t="str">
        <f ca="true">+IF(OFFSET('Hygiene Data'!$D$11,0,10*ROW('Hygiene Data'!D8))="","",OFFSET('Hygiene Data'!$D$11,0,10*ROW('Hygiene Data'!D8)))</f>
        <v>Yes</v>
      </c>
      <c r="DP14" s="262" t="str">
        <f ca="true">+IF(OFFSET('Hygiene Data'!$D$12,0,10*ROW('Hygiene Data'!D8))="","",OFFSET('Hygiene Data'!$D$12,0,10*ROW('Hygiene Data'!D8)))</f>
        <v>Yes</v>
      </c>
      <c r="DQ14" s="262" t="str">
        <f ca="true">+IF(OFFSET('Hygiene Data'!$D$13,0,10*ROW('Hygiene Data'!D8))="","",OFFSET('Hygiene Data'!$D$13,0,10*ROW('Hygiene Data'!D8)))</f>
        <v>Yes</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Yes</v>
      </c>
      <c r="EB14" s="262" t="str">
        <f ca="true">+IF(OFFSET('Hygiene Data'!$H$12,0,10*ROW('Hygiene Data'!H8))="","",OFFSET('Hygiene Data'!$H$12,0,10*ROW('Hygiene Data'!H8)))</f>
        <v>Yes</v>
      </c>
      <c r="EC14" s="262" t="str">
        <f ca="true">+IF(OFFSET('Hygiene Data'!$H$13,0,10*ROW('Hygiene Data'!H8))="","",OFFSET('Hygiene Data'!$H$13,0,10*ROW('Hygiene Data'!H8)))</f>
        <v>Yes</v>
      </c>
      <c r="ED14" s="262" t="str">
        <f ca="true">+IF(OFFSET('Hygiene Data'!$I$11,0,10*ROW('Hygiene Data'!I8))="","",OFFSET('Hygiene Data'!$I$11,0,10*ROW('Hygiene Data'!I8)))</f>
        <v>Yes</v>
      </c>
      <c r="EE14" s="262" t="str">
        <f ca="true">+IF(OFFSET('Hygiene Data'!$I$12,0,10*ROW('Hygiene Data'!I8))="","",OFFSET('Hygiene Data'!$I$12,0,10*ROW('Hygiene Data'!I8)))</f>
        <v>Yes</v>
      </c>
      <c r="EF14" s="262" t="str">
        <f ca="true">+IF(OFFSET('Hygiene Data'!$I$13,0,10*ROW('Hygiene Data'!I8))="","",OFFSET('Hygiene Data'!$I$13,0,10*ROW('Hygiene Data'!I8)))</f>
        <v>Yes</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 min="252" max="252" width="24.625" style="108" customWidth="true"/>
    <col min="253" max="253" width="29.75" customWidth="true"/>
    <col min="254" max="259" width="7.875" customWidth="true"/>
    <col min="260" max="261" width="1.125" customWidth="true"/>
  </cols>
  <sheetData>
    <row xmlns:x14ac="http://schemas.microsoft.com/office/spreadsheetml/2009/9/ac" r="1" s="298" customFormat="true" ht="30" customHeight="true" x14ac:dyDescent="0.25">
      <c r="B1" s="312" t="s">
        <v>28</v>
      </c>
      <c r="C1" s="534" t="s">
        <v>217</v>
      </c>
      <c r="D1" s="307" t="s">
        <v>178</v>
      </c>
      <c r="E1" s="307"/>
      <c r="F1" s="307"/>
      <c r="G1" s="307"/>
      <c r="H1" s="307"/>
      <c r="I1" s="311"/>
      <c r="J1" s="299"/>
      <c r="K1" s="299"/>
      <c r="L1" s="312" t="s">
        <v>28</v>
      </c>
      <c r="M1" s="534" t="s">
        <v>218</v>
      </c>
      <c r="N1" s="307" t="s">
        <v>178</v>
      </c>
      <c r="O1" s="307"/>
      <c r="P1" s="307"/>
      <c r="Q1" s="307"/>
      <c r="R1" s="307"/>
      <c r="S1" s="311"/>
      <c r="T1" s="299"/>
      <c r="U1" s="299"/>
      <c r="V1" s="312" t="s">
        <v>28</v>
      </c>
      <c r="W1" s="534" t="s">
        <v>219</v>
      </c>
      <c r="X1" s="307" t="s">
        <v>178</v>
      </c>
      <c r="Y1" s="307"/>
      <c r="Z1" s="307"/>
      <c r="AA1" s="307"/>
      <c r="AB1" s="307"/>
      <c r="AC1" s="311"/>
      <c r="AD1" s="299"/>
      <c r="AE1" s="299"/>
      <c r="AF1" s="312" t="s">
        <v>28</v>
      </c>
      <c r="AG1" s="534">
        <v>2019</v>
      </c>
      <c r="AH1" s="307" t="s">
        <v>178</v>
      </c>
      <c r="AI1" s="307"/>
      <c r="AJ1" s="307"/>
      <c r="AK1" s="307"/>
      <c r="AL1" s="307"/>
      <c r="AM1" s="311"/>
      <c r="AN1" s="299"/>
      <c r="AO1" s="299"/>
      <c r="AP1" s="312" t="s">
        <v>28</v>
      </c>
      <c r="AQ1" s="534">
        <v>2020</v>
      </c>
      <c r="AR1" s="307" t="s">
        <v>178</v>
      </c>
      <c r="AS1" s="307"/>
      <c r="AT1" s="307"/>
      <c r="AU1" s="307"/>
      <c r="AV1" s="307"/>
      <c r="AW1" s="311"/>
      <c r="AX1" s="299"/>
      <c r="AY1" s="299"/>
      <c r="AZ1" s="312" t="s">
        <v>28</v>
      </c>
      <c r="BA1" s="534">
        <v>2020</v>
      </c>
      <c r="BB1" s="307" t="s">
        <v>178</v>
      </c>
      <c r="BC1" s="307"/>
      <c r="BD1" s="307"/>
      <c r="BE1" s="307"/>
      <c r="BF1" s="307"/>
      <c r="BG1" s="311"/>
      <c r="BH1" s="299"/>
      <c r="BI1" s="299"/>
      <c r="BJ1" s="312" t="s">
        <v>28</v>
      </c>
      <c r="BK1" s="534">
        <v>2021</v>
      </c>
      <c r="BL1" s="307" t="s">
        <v>178</v>
      </c>
      <c r="BM1" s="307"/>
      <c r="BN1" s="307"/>
      <c r="BO1" s="307"/>
      <c r="BP1" s="307"/>
      <c r="BQ1" s="311"/>
      <c r="BR1" s="299"/>
      <c r="BS1" s="299"/>
      <c r="BT1" s="312" t="s">
        <v>28</v>
      </c>
      <c r="BU1" s="534">
        <v>2021</v>
      </c>
      <c r="BV1" s="307" t="s">
        <v>178</v>
      </c>
      <c r="BW1" s="307"/>
      <c r="BX1" s="307"/>
      <c r="BY1" s="307"/>
      <c r="BZ1" s="307"/>
      <c r="CA1" s="311"/>
      <c r="CB1" s="299"/>
      <c r="CC1" s="299"/>
      <c r="CD1" s="312" t="s">
        <v>28</v>
      </c>
      <c r="CE1" s="534">
        <v>2022</v>
      </c>
      <c r="CF1" s="307" t="s">
        <v>178</v>
      </c>
      <c r="CG1" s="307"/>
      <c r="CH1" s="307"/>
      <c r="CI1" s="307"/>
      <c r="CJ1" s="307"/>
      <c r="CK1" s="311"/>
      <c r="CL1" s="299"/>
      <c r="CM1" s="299"/>
    </row>
    <row xmlns:x14ac="http://schemas.microsoft.com/office/spreadsheetml/2009/9/ac" r="2" s="298" customFormat="true" ht="30" customHeight="true" x14ac:dyDescent="0.25">
      <c r="A2" s="550" t="s">
        <v>239</v>
      </c>
      <c r="B2" s="308" t="s">
        <v>214</v>
      </c>
      <c r="C2" s="230" t="s">
        <v>176</v>
      </c>
      <c r="D2" s="230" t="s">
        <v>175</v>
      </c>
      <c r="E2" s="309"/>
      <c r="F2" s="309"/>
      <c r="G2" s="309"/>
      <c r="H2" s="309"/>
      <c r="I2" s="310"/>
      <c r="J2" s="299" t="s">
        <v>220</v>
      </c>
      <c r="K2" s="299"/>
      <c r="L2" s="308" t="s">
        <v>215</v>
      </c>
      <c r="M2" s="230" t="s">
        <v>176</v>
      </c>
      <c r="N2" s="230" t="s">
        <v>175</v>
      </c>
      <c r="O2" s="309"/>
      <c r="P2" s="309"/>
      <c r="Q2" s="309"/>
      <c r="R2" s="309"/>
      <c r="S2" s="310"/>
      <c r="T2" s="299" t="s">
        <v>220</v>
      </c>
      <c r="U2" s="299"/>
      <c r="V2" s="308" t="s">
        <v>216</v>
      </c>
      <c r="W2" s="230" t="s">
        <v>176</v>
      </c>
      <c r="X2" s="230" t="s">
        <v>175</v>
      </c>
      <c r="Y2" s="309"/>
      <c r="Z2" s="309"/>
      <c r="AA2" s="309"/>
      <c r="AB2" s="309"/>
      <c r="AC2" s="310"/>
      <c r="AD2" s="299" t="s">
        <v>220</v>
      </c>
      <c r="AE2" s="299"/>
      <c r="AF2" s="308" t="s">
        <v>236</v>
      </c>
      <c r="AG2" s="230" t="s">
        <v>176</v>
      </c>
      <c r="AH2" s="230" t="s">
        <v>175</v>
      </c>
      <c r="AI2" s="309"/>
      <c r="AJ2" s="309"/>
      <c r="AK2" s="309"/>
      <c r="AL2" s="309"/>
      <c r="AM2" s="310"/>
      <c r="AN2" s="299" t="s">
        <v>220</v>
      </c>
      <c r="AO2" s="299"/>
      <c r="AP2" s="308" t="s">
        <v>237</v>
      </c>
      <c r="AQ2" s="230" t="s">
        <v>176</v>
      </c>
      <c r="AR2" s="230" t="s">
        <v>175</v>
      </c>
      <c r="AS2" s="309"/>
      <c r="AT2" s="309"/>
      <c r="AU2" s="309"/>
      <c r="AV2" s="309"/>
      <c r="AW2" s="310"/>
      <c r="AX2" s="299" t="s">
        <v>220</v>
      </c>
      <c r="AY2" s="299"/>
      <c r="AZ2" s="308" t="s">
        <v>253</v>
      </c>
      <c r="BA2" s="230" t="s">
        <v>176</v>
      </c>
      <c r="BB2" s="230" t="s">
        <v>247</v>
      </c>
      <c r="BC2" s="309"/>
      <c r="BD2" s="309"/>
      <c r="BE2" s="309"/>
      <c r="BF2" s="309"/>
      <c r="BG2" s="310"/>
      <c r="BH2" s="299" t="s">
        <v>220</v>
      </c>
      <c r="BI2" s="299"/>
      <c r="BJ2" s="308" t="s">
        <v>244</v>
      </c>
      <c r="BK2" s="230" t="s">
        <v>176</v>
      </c>
      <c r="BL2" s="230" t="s">
        <v>175</v>
      </c>
      <c r="BM2" s="309"/>
      <c r="BN2" s="309"/>
      <c r="BO2" s="309"/>
      <c r="BP2" s="309"/>
      <c r="BQ2" s="310"/>
      <c r="BR2" s="299" t="s">
        <v>220</v>
      </c>
      <c r="BS2" s="299"/>
      <c r="BT2" s="308" t="s">
        <v>246</v>
      </c>
      <c r="BU2" s="230" t="s">
        <v>176</v>
      </c>
      <c r="BV2" s="230" t="s">
        <v>247</v>
      </c>
      <c r="BW2" s="309"/>
      <c r="BX2" s="309"/>
      <c r="BY2" s="309"/>
      <c r="BZ2" s="309"/>
      <c r="CA2" s="310"/>
      <c r="CB2" s="299" t="s">
        <v>220</v>
      </c>
      <c r="CC2" s="299"/>
      <c r="CD2" s="308" t="s">
        <v>245</v>
      </c>
      <c r="CE2" s="230" t="s">
        <v>176</v>
      </c>
      <c r="CF2" s="230" t="s">
        <v>175</v>
      </c>
      <c r="CG2" s="309"/>
      <c r="CH2" s="309"/>
      <c r="CI2" s="309"/>
      <c r="CJ2" s="309"/>
      <c r="CK2" s="310"/>
      <c r="CL2" s="299" t="s">
        <v>220</v>
      </c>
      <c r="CM2" s="299"/>
    </row>
    <row xmlns:x14ac="http://schemas.microsoft.com/office/spreadsheetml/2009/9/ac" r="3" s="238" customFormat="true" ht="18" customHeight="true" x14ac:dyDescent="0.25">
      <c r="A3" s="550"/>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1" t="s">
        <v>167</v>
      </c>
      <c r="CE3" s="232" t="s">
        <v>56</v>
      </c>
      <c r="CF3" s="233" t="s">
        <v>7</v>
      </c>
      <c r="CG3" s="234" t="s">
        <v>1</v>
      </c>
      <c r="CH3" s="234" t="s">
        <v>2</v>
      </c>
      <c r="CI3" s="234" t="s">
        <v>16</v>
      </c>
      <c r="CJ3" s="234" t="s">
        <v>17</v>
      </c>
      <c r="CK3" s="235" t="s">
        <v>18</v>
      </c>
      <c r="CL3" s="236"/>
      <c r="CM3" s="236"/>
      <c r="CN3" s="237"/>
      <c r="CX3" s="237"/>
      <c r="DH3" s="237"/>
      <c r="DR3" s="237"/>
      <c r="EB3" s="237"/>
      <c r="EL3" s="237"/>
      <c r="EV3" s="237"/>
      <c r="FF3" s="237"/>
      <c r="FP3" s="237"/>
      <c r="FZ3" s="237"/>
      <c r="GJ3" s="237"/>
      <c r="GT3" s="237"/>
      <c r="HD3" s="237"/>
      <c r="HN3" s="237"/>
      <c r="HX3" s="237"/>
      <c r="IH3" s="237"/>
      <c r="IR3" s="237"/>
    </row>
    <row xmlns:x14ac="http://schemas.microsoft.com/office/spreadsheetml/2009/9/ac" r="4" s="4" customFormat="true" x14ac:dyDescent="0.25">
      <c r="A4" s="364" t="str">
        <f>IF(ISBLANK('Data Summary'!A6),"",'Data Summary'!A6)</f>
        <v>AZE_2016_UIS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c r="BA4" s="126" t="s">
        <v>24</v>
      </c>
      <c r="BB4" s="8">
        <f>IF(COUNTA(BB13)=0,"",BB13)</f>
        <v>0</v>
      </c>
      <c r="BC4" s="8" t="str">
        <f t="shared" ref="BC4:BG4" si="5">IF(COUNTA(BC13)=0,"",BC13)</f>
        <v/>
      </c>
      <c r="BD4" s="8" t="str">
        <f t="shared" si="5"/>
        <v/>
      </c>
      <c r="BE4" s="8" t="str">
        <f t="shared" si="5"/>
        <v/>
      </c>
      <c r="BF4" s="8" t="str">
        <f t="shared" si="5"/>
        <v/>
      </c>
      <c r="BG4" s="25" t="str">
        <f t="shared" si="5"/>
        <v/>
      </c>
      <c r="BH4" s="19"/>
      <c r="BI4" s="19"/>
      <c r="BJ4" s="101" t="s">
        <v>183</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1"/>
      <c r="BU4" s="126" t="s">
        <v>24</v>
      </c>
      <c r="BV4" s="8">
        <f>IF(COUNTA(BV13)=0,"",BV13)</f>
        <v>0</v>
      </c>
      <c r="BW4" s="8" t="str">
        <f t="shared" ref="BW4:CA4" si="7">IF(COUNTA(BW13)=0,"",BW13)</f>
        <v/>
      </c>
      <c r="BX4" s="8" t="str">
        <f t="shared" si="7"/>
        <v/>
      </c>
      <c r="BY4" s="8" t="str">
        <f t="shared" si="7"/>
        <v/>
      </c>
      <c r="BZ4" s="8" t="str">
        <f t="shared" si="7"/>
        <v/>
      </c>
      <c r="CA4" s="25" t="str">
        <f t="shared" si="7"/>
        <v/>
      </c>
      <c r="CB4" s="19"/>
      <c r="CC4" s="19"/>
      <c r="CD4" s="101" t="s">
        <v>183</v>
      </c>
      <c r="CE4" s="126" t="s">
        <v>24</v>
      </c>
      <c r="CF4" s="8">
        <f>IF(COUNTA(CF13)=0,"",CF13)</f>
        <v>0</v>
      </c>
      <c r="CG4" s="8" t="str">
        <f t="shared" ref="CG4:CK4" si="8">IF(COUNTA(CG13)=0,"",CG13)</f>
        <v/>
      </c>
      <c r="CH4" s="8" t="str">
        <f t="shared" si="8"/>
        <v/>
      </c>
      <c r="CI4" s="8" t="str">
        <f t="shared" si="8"/>
        <v/>
      </c>
      <c r="CJ4" s="8">
        <f t="shared" si="8"/>
        <v>0</v>
      </c>
      <c r="CK4" s="25">
        <f t="shared" si="8"/>
        <v>0</v>
      </c>
      <c r="CL4" s="19"/>
      <c r="CM4" s="19"/>
      <c r="CN4" s="109"/>
      <c r="CX4" s="109"/>
      <c r="DH4" s="109"/>
      <c r="DR4" s="109"/>
      <c r="EB4" s="109"/>
      <c r="EL4" s="109"/>
      <c r="EV4" s="109"/>
      <c r="FF4" s="109"/>
      <c r="FP4" s="109"/>
      <c r="FZ4" s="109"/>
      <c r="GJ4" s="109"/>
      <c r="GT4" s="109"/>
      <c r="HD4" s="109"/>
      <c r="HN4" s="109"/>
      <c r="HX4" s="109"/>
      <c r="IH4" s="109"/>
      <c r="IR4" s="109"/>
    </row>
    <row xmlns:x14ac="http://schemas.microsoft.com/office/spreadsheetml/2009/9/ac" r="5" s="4" customFormat="true" x14ac:dyDescent="0.25">
      <c r="A5" s="364" t="str">
        <f ca="true">IF(ISBLANK('Data Summary'!A7),"",'Data Summary'!A7)</f>
        <v>AZE_2017_UIS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t="str">
        <f>IF((COUNTA(BF14:BF25)=0)+(COUNTA(BF13)=0),"",100-BF13-SUMPRODUCT(BA14:BA25,BF14:BF25))</f>
        <v/>
      </c>
      <c r="BG5" s="25" t="str">
        <f>IF((COUNTA(BG14:BG25)=0)+(COUNTA(BG13)=0),"",100-BG13-SUMPRODUCT(BA14:BA25,BG14:BG25))</f>
        <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t="str">
        <f>IF((COUNTA(BZ14:BZ25)=0)+(COUNTA(BZ13)=0),"",100-BZ13-SUMPRODUCT(BU14:BU25,BZ14:BZ25))</f>
        <v/>
      </c>
      <c r="CA5" s="25" t="str">
        <f>IF((COUNTA(CA14:CA25)=0)+(COUNTA(CA13)=0),"",100-CA13-SUMPRODUCT(BU14:BU25,CA14:CA25))</f>
        <v/>
      </c>
      <c r="CB5" s="19"/>
      <c r="CC5" s="19"/>
      <c r="CD5" s="101"/>
      <c r="CE5" s="126" t="s">
        <v>0</v>
      </c>
      <c r="CF5" s="8">
        <f>IF((COUNTA(CF14:CF25)=0)+(COUNTA(CF13)=0),"",100-CF13-SUMPRODUCT(CE14:CE25,CF14:CF25))</f>
        <v>0</v>
      </c>
      <c r="CG5" s="8" t="str">
        <f>IF((COUNTA(CG14:CG25)=0)+(COUNTA(CG13)=0),"",100-CG13-SUMPRODUCT(CE14:CE25,CG14:CG25))</f>
        <v/>
      </c>
      <c r="CH5" s="8" t="str">
        <f>IF((COUNTA(CH14:CH25)=0)+(COUNTA(CH13)=0),"",100-CH13-SUMPRODUCT(CE14:CE25,CH14:CH25))</f>
        <v/>
      </c>
      <c r="CI5" s="8" t="str">
        <f>IF((COUNTA(CI14:CI25)=0)+(COUNTA(CI13)=0),"",100-CI13-SUMPRODUCT(CE14:CE25,CI14:CI25))</f>
        <v/>
      </c>
      <c r="CJ5" s="8">
        <f>IF((COUNTA(CJ14:CJ25)=0)+(COUNTA(CJ13)=0),"",100-CJ13-SUMPRODUCT(CE14:CE25,CJ14:CJ25))</f>
        <v>0</v>
      </c>
      <c r="CK5" s="25">
        <f>IF((COUNTA(CK14:CK25)=0)+(COUNTA(CK13)=0),"",100-CK13-SUMPRODUCT(CE14:CE25,CK14:CK25))</f>
        <v>0</v>
      </c>
      <c r="CL5" s="19"/>
      <c r="CM5" s="19"/>
      <c r="CN5" s="109"/>
      <c r="CX5" s="109"/>
      <c r="DH5" s="109"/>
      <c r="DR5" s="109"/>
      <c r="EB5" s="109"/>
      <c r="EL5" s="109"/>
      <c r="EV5" s="109"/>
      <c r="FF5" s="109"/>
      <c r="FP5" s="109"/>
      <c r="FZ5" s="109"/>
      <c r="GJ5" s="109"/>
      <c r="GT5" s="109"/>
      <c r="HD5" s="109"/>
      <c r="HN5" s="109"/>
      <c r="HX5" s="109"/>
      <c r="IH5" s="109"/>
      <c r="IR5" s="109"/>
    </row>
    <row xmlns:x14ac="http://schemas.microsoft.com/office/spreadsheetml/2009/9/ac" r="6" s="4" customFormat="true" x14ac:dyDescent="0.25">
      <c r="A6" s="364" t="str">
        <f ca="true">IF(ISBLANK('Data Summary'!A8),"",'Data Summary'!A8)</f>
        <v>AZE_2018_UIS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t="str">
        <f>IF(COUNTA(BF14:BF25)=0,"",SUMPRODUCT(BF14:BF25,BA14:BA25))</f>
        <v/>
      </c>
      <c r="BG6" s="25" t="str">
        <f>IF(COUNTA(BG14:BG25)=0,"",SUMPRODUCT(BG14:BG25,BA14:BA25))</f>
        <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1"/>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t="str">
        <f>IF(COUNTA(BZ14:BZ25)=0,"",SUMPRODUCT(BZ14:BZ25,BU14:BU25))</f>
        <v/>
      </c>
      <c r="CA6" s="25" t="str">
        <f>IF(COUNTA(CA14:CA25)=0,"",SUMPRODUCT(CA14:CA25,BU14:BU25))</f>
        <v/>
      </c>
      <c r="CB6" s="19"/>
      <c r="CC6" s="19"/>
      <c r="CD6" s="101" t="s">
        <v>183</v>
      </c>
      <c r="CE6" s="126" t="s">
        <v>19</v>
      </c>
      <c r="CF6" s="8">
        <f>IF(COUNTA(CF14:CF25)=0,"",SUMPRODUCT(CF14:CF25,CE14:CE25))</f>
        <v>100</v>
      </c>
      <c r="CG6" s="8" t="str">
        <f>IF(COUNTA(CG14:CG25)=0,"",SUMPRODUCT(CG14:CG25,CE14:CE25))</f>
        <v/>
      </c>
      <c r="CH6" s="8" t="str">
        <f>IF(COUNTA(CH14:CH25)=0,"",SUMPRODUCT(CH14:CH25,CE14:CE25))</f>
        <v/>
      </c>
      <c r="CI6" s="8" t="str">
        <f>IF(COUNTA(CI14:CI25)=0,"",SUMPRODUCT(CI14:CI25,CE14:CE25))</f>
        <v/>
      </c>
      <c r="CJ6" s="8">
        <f>IF(COUNTA(CJ14:CJ25)=0,"",SUMPRODUCT(CJ14:CJ25,CE14:CE25))</f>
        <v>100</v>
      </c>
      <c r="CK6" s="25">
        <f>IF(COUNTA(CK14:CK25)=0,"",SUMPRODUCT(CK14:CK25,CE14:CE25))</f>
        <v>100</v>
      </c>
      <c r="CL6" s="19"/>
      <c r="CM6" s="19"/>
      <c r="CN6" s="109"/>
      <c r="CX6" s="109"/>
      <c r="DH6" s="109"/>
      <c r="DR6" s="109"/>
      <c r="EB6" s="109"/>
      <c r="EL6" s="109"/>
      <c r="EV6" s="109"/>
      <c r="FF6" s="109"/>
      <c r="FP6" s="109"/>
      <c r="FZ6" s="109"/>
      <c r="GJ6" s="109"/>
      <c r="GT6" s="109"/>
      <c r="HD6" s="109"/>
      <c r="HN6" s="109"/>
      <c r="HX6" s="109"/>
      <c r="IH6" s="109"/>
      <c r="IR6" s="109"/>
    </row>
    <row xmlns:x14ac="http://schemas.microsoft.com/office/spreadsheetml/2009/9/ac" r="7" s="4" customFormat="true" x14ac:dyDescent="0.25">
      <c r="A7" s="364" t="str">
        <f ca="true">IF(ISBLANK('Data Summary'!A9),"",'Data Summary'!A9)</f>
        <v>AZE_2019_UIS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1"/>
      <c r="CE7" s="127" t="s">
        <v>38</v>
      </c>
      <c r="CF7" s="7"/>
      <c r="CG7" s="7"/>
      <c r="CH7" s="7"/>
      <c r="CI7" s="7"/>
      <c r="CJ7" s="7"/>
      <c r="CK7" s="25"/>
      <c r="CL7" s="19"/>
      <c r="CM7" s="19"/>
      <c r="CN7" s="109"/>
      <c r="CX7" s="109"/>
      <c r="DH7" s="109"/>
      <c r="DR7" s="109"/>
      <c r="EB7" s="109"/>
      <c r="EL7" s="109"/>
      <c r="EV7" s="109"/>
      <c r="FF7" s="109"/>
      <c r="FP7" s="109"/>
      <c r="FZ7" s="109"/>
      <c r="GJ7" s="109"/>
      <c r="GT7" s="109"/>
      <c r="HD7" s="109"/>
      <c r="HN7" s="109"/>
      <c r="HX7" s="109"/>
      <c r="IH7" s="109"/>
      <c r="IR7" s="109"/>
    </row>
    <row xmlns:x14ac="http://schemas.microsoft.com/office/spreadsheetml/2009/9/ac" r="8" s="4" customFormat="true" ht="15.6" customHeight="true" x14ac:dyDescent="0.25">
      <c r="A8" s="364" t="str">
        <f ca="true">IF(ISBLANK('Data Summary'!A10),"",'Data Summary'!A10)</f>
        <v>AZE_2020_UIS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1"/>
      <c r="CE8" s="127" t="s">
        <v>106</v>
      </c>
      <c r="CF8" s="8"/>
      <c r="CG8" s="8"/>
      <c r="CH8" s="8"/>
      <c r="CI8" s="8"/>
      <c r="CJ8" s="8"/>
      <c r="CK8" s="25"/>
      <c r="CL8" s="19"/>
      <c r="CM8" s="19"/>
      <c r="CN8" s="109"/>
      <c r="CX8" s="109"/>
      <c r="DH8" s="109"/>
      <c r="DR8" s="109"/>
      <c r="EB8" s="109"/>
      <c r="EL8" s="109"/>
      <c r="EV8" s="109"/>
      <c r="FF8" s="109"/>
      <c r="FP8" s="109"/>
      <c r="FZ8" s="109"/>
      <c r="GJ8" s="109"/>
      <c r="GT8" s="109"/>
      <c r="HD8" s="109"/>
      <c r="HN8" s="109"/>
      <c r="HX8" s="109"/>
      <c r="IH8" s="109"/>
      <c r="IR8" s="109"/>
    </row>
    <row xmlns:x14ac="http://schemas.microsoft.com/office/spreadsheetml/2009/9/ac" r="9" s="4" customFormat="true" x14ac:dyDescent="0.25">
      <c r="A9" s="364" t="str">
        <f ca="true">IF(ISBLANK('Data Summary'!A11),"",'Data Summary'!A11)</f>
        <v>AZE_2020_PWH</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248</v>
      </c>
      <c r="BA9" s="126" t="s">
        <v>168</v>
      </c>
      <c r="BB9" s="7">
        <v>100</v>
      </c>
      <c r="BC9" s="128"/>
      <c r="BD9" s="128"/>
      <c r="BE9" s="128"/>
      <c r="BF9" s="128"/>
      <c r="BG9" s="21"/>
      <c r="BH9" s="19"/>
      <c r="BI9" s="19"/>
      <c r="BJ9" s="101" t="s">
        <v>177</v>
      </c>
      <c r="BK9" s="126" t="s">
        <v>168</v>
      </c>
      <c r="BL9" s="7">
        <v>100</v>
      </c>
      <c r="BM9" s="128"/>
      <c r="BN9" s="128"/>
      <c r="BO9" s="128"/>
      <c r="BP9" s="128">
        <v>100</v>
      </c>
      <c r="BQ9" s="21">
        <v>100</v>
      </c>
      <c r="BR9" s="19"/>
      <c r="BS9" s="19"/>
      <c r="BT9" s="101" t="s">
        <v>248</v>
      </c>
      <c r="BU9" s="126" t="s">
        <v>168</v>
      </c>
      <c r="BV9" s="7">
        <v>100</v>
      </c>
      <c r="BW9" s="128"/>
      <c r="BX9" s="128"/>
      <c r="BY9" s="128"/>
      <c r="BZ9" s="128"/>
      <c r="CA9" s="21"/>
      <c r="CB9" s="19"/>
      <c r="CC9" s="19"/>
      <c r="CD9" s="101" t="s">
        <v>177</v>
      </c>
      <c r="CE9" s="126" t="s">
        <v>168</v>
      </c>
      <c r="CF9" s="7">
        <v>100</v>
      </c>
      <c r="CG9" s="128"/>
      <c r="CH9" s="128"/>
      <c r="CI9" s="128"/>
      <c r="CJ9" s="128">
        <v>100</v>
      </c>
      <c r="CK9" s="21">
        <v>100</v>
      </c>
      <c r="CL9" s="19"/>
      <c r="CM9" s="19"/>
      <c r="CN9" s="109"/>
      <c r="CX9" s="109"/>
      <c r="DH9" s="109"/>
      <c r="DR9" s="109"/>
      <c r="EB9" s="109"/>
      <c r="EL9" s="109"/>
      <c r="EV9" s="109"/>
      <c r="FF9" s="109"/>
      <c r="FP9" s="109"/>
      <c r="FZ9" s="109"/>
      <c r="GJ9" s="109"/>
      <c r="GT9" s="109"/>
      <c r="HD9" s="109"/>
      <c r="HN9" s="109"/>
      <c r="HX9" s="109"/>
      <c r="IH9" s="109"/>
      <c r="IR9" s="109"/>
    </row>
    <row xmlns:x14ac="http://schemas.microsoft.com/office/spreadsheetml/2009/9/ac" r="10" s="4" customFormat="true" ht="15.6" customHeight="true" x14ac:dyDescent="0.25">
      <c r="A10" s="364" t="str">
        <f ca="true">IF(ISBLANK('Data Summary'!A12),"",'Data Summary'!A12)</f>
        <v>AZE_2021_UIS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1"/>
      <c r="CE10" s="126" t="s">
        <v>107</v>
      </c>
      <c r="CF10" s="129"/>
      <c r="CG10" s="128"/>
      <c r="CH10" s="128"/>
      <c r="CI10" s="128"/>
      <c r="CJ10" s="128"/>
      <c r="CK10" s="21"/>
      <c r="CL10" s="19"/>
      <c r="CM10" s="19"/>
      <c r="CN10" s="109"/>
      <c r="CX10" s="109"/>
      <c r="DH10" s="109"/>
      <c r="DR10" s="109"/>
      <c r="EB10" s="109"/>
      <c r="EL10" s="109"/>
      <c r="EV10" s="109"/>
      <c r="FF10" s="109"/>
      <c r="FP10" s="109"/>
      <c r="FZ10" s="109"/>
      <c r="GJ10" s="109"/>
      <c r="GT10" s="109"/>
      <c r="HD10" s="109"/>
      <c r="HN10" s="109"/>
      <c r="HX10" s="109"/>
      <c r="IH10" s="109"/>
      <c r="IR10" s="109"/>
    </row>
    <row xmlns:x14ac="http://schemas.microsoft.com/office/spreadsheetml/2009/9/ac" r="11" s="4" customFormat="true" ht="15.6" customHeight="true" x14ac:dyDescent="0.25">
      <c r="A11" s="364" t="str">
        <f ca="true">IF(ISBLANK('Data Summary'!A13),"",'Data Summary'!A13)</f>
        <v>AZE_2021_PWH</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1"/>
      <c r="CE11" s="126" t="s">
        <v>108</v>
      </c>
      <c r="CF11" s="129"/>
      <c r="CG11" s="128"/>
      <c r="CH11" s="128"/>
      <c r="CI11" s="128"/>
      <c r="CJ11" s="128"/>
      <c r="CK11" s="21"/>
      <c r="CL11" s="19"/>
      <c r="CM11" s="19"/>
      <c r="CN11" s="109"/>
      <c r="CX11" s="109"/>
      <c r="DH11" s="109"/>
      <c r="DR11" s="109"/>
      <c r="EB11" s="109"/>
      <c r="EL11" s="109"/>
      <c r="EV11" s="109"/>
      <c r="FF11" s="109"/>
      <c r="FP11" s="109"/>
      <c r="FZ11" s="109"/>
      <c r="GJ11" s="109"/>
      <c r="GT11" s="109"/>
      <c r="HD11" s="109"/>
      <c r="HN11" s="109"/>
      <c r="HX11" s="109"/>
      <c r="IH11" s="109"/>
      <c r="IR11" s="109"/>
    </row>
    <row xmlns:x14ac="http://schemas.microsoft.com/office/spreadsheetml/2009/9/ac" r="12" s="244" customFormat="true" ht="18" customHeight="true" x14ac:dyDescent="0.2">
      <c r="A12" s="364" t="str">
        <f ca="true">IF(ISBLANK('Data Summary'!A14),"",'Data Summary'!A14)</f>
        <v>AZE_2022_UIS</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39" t="s">
        <v>57</v>
      </c>
      <c r="CE12" s="240" t="s">
        <v>27</v>
      </c>
      <c r="CF12" s="241"/>
      <c r="CG12" s="241"/>
      <c r="CH12" s="241"/>
      <c r="CI12" s="241"/>
      <c r="CJ12" s="241"/>
      <c r="CK12" s="242"/>
      <c r="CL12" s="236"/>
      <c r="CM12" s="236"/>
      <c r="CN12" s="243"/>
      <c r="CX12" s="243"/>
      <c r="DH12" s="243"/>
      <c r="DR12" s="243"/>
      <c r="EB12" s="243"/>
      <c r="EL12" s="243"/>
      <c r="EV12" s="243"/>
      <c r="FF12" s="243"/>
      <c r="FP12" s="243"/>
      <c r="FZ12" s="243"/>
      <c r="GJ12" s="243"/>
      <c r="GT12" s="243"/>
      <c r="HD12" s="243"/>
      <c r="HN12" s="243"/>
      <c r="HX12" s="243"/>
      <c r="IH12" s="243"/>
      <c r="IR12" s="243"/>
    </row>
    <row xmlns:x14ac="http://schemas.microsoft.com/office/spreadsheetml/2009/9/ac" r="13" s="12" customFormat="true" ht="14.25" customHeight="true" x14ac:dyDescent="0.2">
      <c r="A13" s="365"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c r="BG13" s="59"/>
      <c r="BH13" s="10"/>
      <c r="BI13" s="10"/>
      <c r="BJ13" s="102" t="s">
        <v>55</v>
      </c>
      <c r="BK13" s="5">
        <v>0</v>
      </c>
      <c r="BL13" s="41">
        <v>0</v>
      </c>
      <c r="BM13" s="41"/>
      <c r="BN13" s="41"/>
      <c r="BO13" s="41"/>
      <c r="BP13" s="41">
        <v>0</v>
      </c>
      <c r="BQ13" s="59">
        <v>0</v>
      </c>
      <c r="BR13" s="10"/>
      <c r="BS13" s="10"/>
      <c r="BT13" s="102" t="s">
        <v>55</v>
      </c>
      <c r="BU13" s="5">
        <v>0</v>
      </c>
      <c r="BV13" s="41">
        <v>0</v>
      </c>
      <c r="BW13" s="41"/>
      <c r="BX13" s="41"/>
      <c r="BY13" s="41"/>
      <c r="BZ13" s="41"/>
      <c r="CA13" s="59"/>
      <c r="CB13" s="10"/>
      <c r="CC13" s="10"/>
      <c r="CD13" s="102" t="s">
        <v>55</v>
      </c>
      <c r="CE13" s="5">
        <v>0</v>
      </c>
      <c r="CF13" s="41">
        <v>0</v>
      </c>
      <c r="CG13" s="41"/>
      <c r="CH13" s="41"/>
      <c r="CI13" s="41"/>
      <c r="CJ13" s="41">
        <v>0</v>
      </c>
      <c r="CK13" s="59">
        <v>0</v>
      </c>
      <c r="CL13" s="10"/>
      <c r="CM13" s="10"/>
      <c r="CN13" s="111"/>
      <c r="CX13" s="111"/>
      <c r="DH13" s="111"/>
      <c r="DR13" s="111"/>
      <c r="EB13" s="111"/>
      <c r="EL13" s="111"/>
      <c r="EV13" s="111"/>
      <c r="FF13" s="111"/>
      <c r="FP13" s="111"/>
      <c r="FZ13" s="111"/>
      <c r="GJ13" s="111"/>
      <c r="GT13" s="111"/>
      <c r="HD13" s="111"/>
      <c r="HN13" s="111"/>
      <c r="HX13" s="111"/>
      <c r="IH13" s="111"/>
      <c r="IR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c r="CD14" s="103" t="s">
        <v>105</v>
      </c>
      <c r="CE14" s="130">
        <v>0</v>
      </c>
      <c r="CF14" s="41"/>
      <c r="CG14" s="41"/>
      <c r="CH14" s="41"/>
      <c r="CI14" s="41"/>
      <c r="CJ14" s="41"/>
      <c r="CK14" s="59"/>
      <c r="CL14" s="10"/>
      <c r="CM14" s="10"/>
    </row>
    <row xmlns:x14ac="http://schemas.microsoft.com/office/spreadsheetml/2009/9/ac" r="15" s="2" customFormat="true" x14ac:dyDescent="0.25">
      <c r="A15" s="365"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c r="BG15" s="59"/>
      <c r="BH15" s="10"/>
      <c r="BI15" s="10"/>
      <c r="BJ15" s="103" t="s">
        <v>184</v>
      </c>
      <c r="BK15" s="6">
        <v>1</v>
      </c>
      <c r="BL15" s="41">
        <v>100</v>
      </c>
      <c r="BM15" s="128"/>
      <c r="BN15" s="128"/>
      <c r="BO15" s="128"/>
      <c r="BP15" s="41">
        <v>100</v>
      </c>
      <c r="BQ15" s="59">
        <v>100</v>
      </c>
      <c r="BR15" s="10"/>
      <c r="BS15" s="10"/>
      <c r="BT15" s="103" t="s">
        <v>184</v>
      </c>
      <c r="BU15" s="6">
        <v>1</v>
      </c>
      <c r="BV15" s="41">
        <v>100</v>
      </c>
      <c r="BW15" s="128"/>
      <c r="BX15" s="128"/>
      <c r="BY15" s="128"/>
      <c r="BZ15" s="41"/>
      <c r="CA15" s="59"/>
      <c r="CB15" s="10"/>
      <c r="CC15" s="10"/>
      <c r="CD15" s="103" t="s">
        <v>184</v>
      </c>
      <c r="CE15" s="6">
        <v>1</v>
      </c>
      <c r="CF15" s="41">
        <v>100</v>
      </c>
      <c r="CG15" s="128"/>
      <c r="CH15" s="128"/>
      <c r="CI15" s="128"/>
      <c r="CJ15" s="41">
        <v>100</v>
      </c>
      <c r="CK15" s="59">
        <v>100</v>
      </c>
      <c r="CL15" s="10"/>
      <c r="CM15" s="10"/>
      <c r="CN15" s="112"/>
      <c r="CX15" s="112"/>
      <c r="DH15" s="112"/>
      <c r="DR15" s="112"/>
      <c r="EB15" s="112"/>
      <c r="EL15" s="112"/>
      <c r="EV15" s="112"/>
      <c r="FF15" s="112"/>
      <c r="FP15" s="112"/>
      <c r="FZ15" s="112"/>
      <c r="GJ15" s="112"/>
      <c r="GT15" s="112"/>
      <c r="HD15" s="112"/>
      <c r="HN15" s="112"/>
      <c r="HX15" s="112"/>
      <c r="IH15" s="112"/>
      <c r="IR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03"/>
      <c r="CE16" s="131"/>
      <c r="CF16" s="41"/>
      <c r="CG16" s="128"/>
      <c r="CH16" s="128"/>
      <c r="CI16" s="128"/>
      <c r="CJ16" s="41"/>
      <c r="CK16" s="59"/>
      <c r="CL16" s="10"/>
      <c r="CM16" s="10"/>
      <c r="CN16" s="112"/>
      <c r="CX16" s="112"/>
      <c r="DH16" s="112"/>
      <c r="DR16" s="112"/>
      <c r="EB16" s="112"/>
      <c r="EL16" s="112"/>
      <c r="EV16" s="112"/>
      <c r="FF16" s="112"/>
      <c r="FP16" s="112"/>
      <c r="FZ16" s="112"/>
      <c r="GJ16" s="112"/>
      <c r="GT16" s="112"/>
      <c r="HD16" s="112"/>
      <c r="HN16" s="112"/>
      <c r="HX16" s="112"/>
      <c r="IH16" s="112"/>
      <c r="IR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03"/>
      <c r="CE17" s="131"/>
      <c r="CF17" s="41"/>
      <c r="CG17" s="128"/>
      <c r="CH17" s="128"/>
      <c r="CI17" s="128"/>
      <c r="CJ17" s="128"/>
      <c r="CK17" s="21"/>
      <c r="CL17" s="10"/>
      <c r="CM17" s="10"/>
      <c r="CN17" s="112"/>
      <c r="CX17" s="112"/>
      <c r="DH17" s="112"/>
      <c r="DR17" s="112"/>
      <c r="EB17" s="112"/>
      <c r="EL17" s="112"/>
      <c r="EV17" s="112"/>
      <c r="FF17" s="112"/>
      <c r="FP17" s="112"/>
      <c r="FZ17" s="112"/>
      <c r="GJ17" s="112"/>
      <c r="GT17" s="112"/>
      <c r="HD17" s="112"/>
      <c r="HN17" s="112"/>
      <c r="HX17" s="112"/>
      <c r="IH17" s="112"/>
      <c r="IR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03"/>
      <c r="CE18" s="131"/>
      <c r="CF18" s="41"/>
      <c r="CG18" s="60"/>
      <c r="CH18" s="60"/>
      <c r="CI18" s="128"/>
      <c r="CJ18" s="128"/>
      <c r="CK18" s="21"/>
      <c r="CL18" s="10"/>
      <c r="CM18" s="10"/>
      <c r="CN18" s="112"/>
      <c r="CX18" s="112"/>
      <c r="DH18" s="112"/>
      <c r="DR18" s="112"/>
      <c r="EB18" s="112"/>
      <c r="EL18" s="112"/>
      <c r="EV18" s="112"/>
      <c r="FF18" s="112"/>
      <c r="FP18" s="112"/>
      <c r="FZ18" s="112"/>
      <c r="GJ18" s="112"/>
      <c r="GT18" s="112"/>
      <c r="HD18" s="112"/>
      <c r="HN18" s="112"/>
      <c r="HX18" s="112"/>
      <c r="IH18" s="112"/>
      <c r="IR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03"/>
      <c r="CE19" s="6"/>
      <c r="CF19" s="41"/>
      <c r="CG19" s="60"/>
      <c r="CH19" s="60"/>
      <c r="CI19" s="60"/>
      <c r="CJ19" s="60"/>
      <c r="CK19" s="61"/>
      <c r="CL19" s="10"/>
      <c r="CM19" s="10"/>
      <c r="CN19" s="112"/>
      <c r="CX19" s="112"/>
      <c r="DH19" s="112"/>
      <c r="DR19" s="112"/>
      <c r="EB19" s="112"/>
      <c r="EL19" s="112"/>
      <c r="EV19" s="112"/>
      <c r="FF19" s="112"/>
      <c r="FP19" s="112"/>
      <c r="FZ19" s="112"/>
      <c r="GJ19" s="112"/>
      <c r="GT19" s="112"/>
      <c r="HD19" s="112"/>
      <c r="HN19" s="112"/>
      <c r="HX19" s="112"/>
      <c r="IH19" s="112"/>
      <c r="IR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03"/>
      <c r="CE20" s="6"/>
      <c r="CF20" s="60"/>
      <c r="CG20" s="60"/>
      <c r="CH20" s="60"/>
      <c r="CI20" s="60"/>
      <c r="CJ20" s="60"/>
      <c r="CK20" s="62"/>
      <c r="CL20" s="10"/>
      <c r="CM20" s="10"/>
      <c r="CN20" s="112"/>
      <c r="CX20" s="112"/>
      <c r="DH20" s="112"/>
      <c r="DR20" s="112"/>
      <c r="EB20" s="112"/>
      <c r="EL20" s="112"/>
      <c r="EV20" s="112"/>
      <c r="FF20" s="112"/>
      <c r="FP20" s="112"/>
      <c r="FZ20" s="112"/>
      <c r="GJ20" s="112"/>
      <c r="GT20" s="112"/>
      <c r="HD20" s="112"/>
      <c r="HN20" s="112"/>
      <c r="HX20" s="112"/>
      <c r="IH20" s="112"/>
      <c r="IR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03"/>
      <c r="CE21" s="131"/>
      <c r="CF21" s="128"/>
      <c r="CG21" s="128"/>
      <c r="CH21" s="128"/>
      <c r="CI21" s="128"/>
      <c r="CJ21" s="128"/>
      <c r="CK21" s="62"/>
      <c r="CL21" s="10"/>
      <c r="CM21" s="10"/>
      <c r="CN21" s="112"/>
      <c r="CX21" s="112"/>
      <c r="DH21" s="112"/>
      <c r="DR21" s="112"/>
      <c r="EB21" s="112"/>
      <c r="EL21" s="112"/>
      <c r="EV21" s="112"/>
      <c r="FF21" s="112"/>
      <c r="FP21" s="112"/>
      <c r="FZ21" s="112"/>
      <c r="GJ21" s="112"/>
      <c r="GT21" s="112"/>
      <c r="HD21" s="112"/>
      <c r="HN21" s="112"/>
      <c r="HX21" s="112"/>
      <c r="IH21" s="112"/>
      <c r="IR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03"/>
      <c r="CE22" s="131"/>
      <c r="CF22" s="128"/>
      <c r="CG22" s="128"/>
      <c r="CH22" s="128"/>
      <c r="CI22" s="128"/>
      <c r="CJ22" s="128"/>
      <c r="CK22" s="21"/>
      <c r="CL22" s="10"/>
      <c r="CM22" s="10"/>
      <c r="CN22" s="112"/>
      <c r="CX22" s="112"/>
      <c r="DH22" s="112"/>
      <c r="DR22" s="112"/>
      <c r="EB22" s="112"/>
      <c r="EL22" s="112"/>
      <c r="EV22" s="112"/>
      <c r="FF22" s="112"/>
      <c r="FP22" s="112"/>
      <c r="FZ22" s="112"/>
      <c r="GJ22" s="112"/>
      <c r="GT22" s="112"/>
      <c r="HD22" s="112"/>
      <c r="HN22" s="112"/>
      <c r="HX22" s="112"/>
      <c r="IH22" s="112"/>
      <c r="IR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03"/>
      <c r="CE23" s="131"/>
      <c r="CF23" s="128"/>
      <c r="CG23" s="128"/>
      <c r="CH23" s="128"/>
      <c r="CI23" s="128"/>
      <c r="CJ23" s="128"/>
      <c r="CK23" s="21"/>
      <c r="CL23" s="10"/>
      <c r="CM23" s="10"/>
      <c r="CN23" s="112"/>
      <c r="CX23" s="112"/>
      <c r="DH23" s="112"/>
      <c r="DR23" s="112"/>
      <c r="EB23" s="112"/>
      <c r="EL23" s="112"/>
      <c r="EV23" s="112"/>
      <c r="FF23" s="112"/>
      <c r="FP23" s="112"/>
      <c r="FZ23" s="112"/>
      <c r="GJ23" s="112"/>
      <c r="GT23" s="112"/>
      <c r="HD23" s="112"/>
      <c r="HN23" s="112"/>
      <c r="HX23" s="112"/>
      <c r="IH23" s="112"/>
      <c r="IR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03"/>
      <c r="CE24" s="131"/>
      <c r="CF24" s="128"/>
      <c r="CG24" s="128"/>
      <c r="CH24" s="128"/>
      <c r="CI24" s="128"/>
      <c r="CJ24" s="128"/>
      <c r="CK24" s="21"/>
      <c r="CL24" s="10"/>
      <c r="CM24" s="10"/>
      <c r="CN24" s="112"/>
      <c r="CX24" s="112"/>
      <c r="DH24" s="112"/>
      <c r="DR24" s="112"/>
      <c r="EB24" s="112"/>
      <c r="EL24" s="112"/>
      <c r="EV24" s="112"/>
      <c r="FF24" s="112"/>
      <c r="FP24" s="112"/>
      <c r="FZ24" s="112"/>
      <c r="GJ24" s="112"/>
      <c r="GT24" s="112"/>
      <c r="HD24" s="112"/>
      <c r="HN24" s="112"/>
      <c r="HX24" s="112"/>
      <c r="IH24" s="112"/>
      <c r="IR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03"/>
      <c r="CE25" s="131"/>
      <c r="CF25" s="128"/>
      <c r="CG25" s="128"/>
      <c r="CH25" s="128"/>
      <c r="CI25" s="128"/>
      <c r="CJ25" s="128"/>
      <c r="CK25" s="21"/>
      <c r="CL25" s="10"/>
      <c r="CM25" s="10"/>
      <c r="CN25" s="112"/>
      <c r="CX25" s="112"/>
      <c r="DH25" s="112"/>
      <c r="DR25" s="112"/>
      <c r="EB25" s="112"/>
      <c r="EL25" s="112"/>
      <c r="EV25" s="112"/>
      <c r="FF25" s="112"/>
      <c r="FP25" s="112"/>
      <c r="FZ25" s="112"/>
      <c r="GJ25" s="112"/>
      <c r="GT25" s="112"/>
      <c r="HD25" s="112"/>
      <c r="HN25" s="112"/>
      <c r="HX25" s="112"/>
      <c r="IH25" s="112"/>
      <c r="IR25" s="112"/>
    </row>
    <row xmlns:x14ac="http://schemas.microsoft.com/office/spreadsheetml/2009/9/ac" r="26" s="2" customFormat="true" ht="83.25" customHeight="true" x14ac:dyDescent="0.25">
      <c r="A26" s="365" t="str">
        <f ca="true">IF(ISBLANK('Data Summary'!A28),"",'Data Summary'!A28)</f>
        <v/>
      </c>
      <c r="B26" s="104" t="s">
        <v>12</v>
      </c>
      <c r="C26" s="547" t="s">
        <v>185</v>
      </c>
      <c r="D26" s="548"/>
      <c r="E26" s="548"/>
      <c r="F26" s="548"/>
      <c r="G26" s="548"/>
      <c r="H26" s="548"/>
      <c r="I26" s="549"/>
      <c r="J26" s="10"/>
      <c r="K26" s="10"/>
      <c r="L26" s="104" t="s">
        <v>12</v>
      </c>
      <c r="M26" s="547" t="s">
        <v>185</v>
      </c>
      <c r="N26" s="548"/>
      <c r="O26" s="548"/>
      <c r="P26" s="548"/>
      <c r="Q26" s="548"/>
      <c r="R26" s="548"/>
      <c r="S26" s="549"/>
      <c r="T26" s="10"/>
      <c r="U26" s="10"/>
      <c r="V26" s="104" t="s">
        <v>12</v>
      </c>
      <c r="W26" s="547" t="s">
        <v>185</v>
      </c>
      <c r="X26" s="548"/>
      <c r="Y26" s="548"/>
      <c r="Z26" s="548"/>
      <c r="AA26" s="548"/>
      <c r="AB26" s="548"/>
      <c r="AC26" s="549"/>
      <c r="AD26" s="10"/>
      <c r="AE26" s="10"/>
      <c r="AF26" s="104" t="s">
        <v>12</v>
      </c>
      <c r="AG26" s="547" t="s">
        <v>185</v>
      </c>
      <c r="AH26" s="548"/>
      <c r="AI26" s="548"/>
      <c r="AJ26" s="548"/>
      <c r="AK26" s="548"/>
      <c r="AL26" s="548"/>
      <c r="AM26" s="549"/>
      <c r="AN26" s="10"/>
      <c r="AO26" s="10"/>
      <c r="AP26" s="104" t="s">
        <v>12</v>
      </c>
      <c r="AQ26" s="547" t="s">
        <v>185</v>
      </c>
      <c r="AR26" s="548"/>
      <c r="AS26" s="548"/>
      <c r="AT26" s="548"/>
      <c r="AU26" s="548"/>
      <c r="AV26" s="548"/>
      <c r="AW26" s="549"/>
      <c r="AX26" s="10"/>
      <c r="AY26" s="10"/>
      <c r="AZ26" s="104" t="s">
        <v>12</v>
      </c>
      <c r="BA26" s="547" t="s">
        <v>252</v>
      </c>
      <c r="BB26" s="548"/>
      <c r="BC26" s="548"/>
      <c r="BD26" s="548"/>
      <c r="BE26" s="548"/>
      <c r="BF26" s="548"/>
      <c r="BG26" s="549"/>
      <c r="BH26" s="10"/>
      <c r="BI26" s="10"/>
      <c r="BJ26" s="104" t="s">
        <v>12</v>
      </c>
      <c r="BK26" s="547" t="s">
        <v>185</v>
      </c>
      <c r="BL26" s="548"/>
      <c r="BM26" s="548"/>
      <c r="BN26" s="548"/>
      <c r="BO26" s="548"/>
      <c r="BP26" s="548"/>
      <c r="BQ26" s="549"/>
      <c r="BR26" s="10"/>
      <c r="BS26" s="10"/>
      <c r="BT26" s="104" t="s">
        <v>12</v>
      </c>
      <c r="BU26" s="547" t="s">
        <v>252</v>
      </c>
      <c r="BV26" s="548"/>
      <c r="BW26" s="548"/>
      <c r="BX26" s="548"/>
      <c r="BY26" s="548"/>
      <c r="BZ26" s="548"/>
      <c r="CA26" s="549"/>
      <c r="CB26" s="10"/>
      <c r="CC26" s="10"/>
      <c r="CD26" s="104" t="s">
        <v>12</v>
      </c>
      <c r="CE26" s="547" t="s">
        <v>185</v>
      </c>
      <c r="CF26" s="548"/>
      <c r="CG26" s="548"/>
      <c r="CH26" s="548"/>
      <c r="CI26" s="548"/>
      <c r="CJ26" s="548"/>
      <c r="CK26" s="549"/>
      <c r="CL26" s="10"/>
      <c r="CM26" s="10"/>
      <c r="CN26" s="112"/>
      <c r="CX26" s="112"/>
      <c r="DH26" s="112"/>
      <c r="DR26" s="112"/>
      <c r="EB26" s="112"/>
      <c r="EL26" s="112"/>
      <c r="EV26" s="112"/>
      <c r="FF26" s="112"/>
      <c r="FP26" s="112"/>
      <c r="FZ26" s="112"/>
      <c r="GJ26" s="112"/>
      <c r="GT26" s="112"/>
      <c r="HD26" s="112"/>
      <c r="HN26" s="112"/>
      <c r="HX26" s="112"/>
      <c r="IH26" s="112"/>
      <c r="IR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c r="BG27" s="89"/>
      <c r="BH27" s="10"/>
      <c r="BI27" s="10"/>
      <c r="BJ27" s="104"/>
      <c r="BK27" s="58" t="s">
        <v>120</v>
      </c>
      <c r="BL27" s="47" t="s">
        <v>158</v>
      </c>
      <c r="BM27" s="47"/>
      <c r="BN27" s="47"/>
      <c r="BO27" s="47"/>
      <c r="BP27" s="47" t="s">
        <v>158</v>
      </c>
      <c r="BQ27" s="89" t="s">
        <v>158</v>
      </c>
      <c r="BR27" s="10"/>
      <c r="BS27" s="10"/>
      <c r="BT27" s="104"/>
      <c r="BU27" s="58" t="s">
        <v>120</v>
      </c>
      <c r="BV27" s="47" t="s">
        <v>158</v>
      </c>
      <c r="BW27" s="47"/>
      <c r="BX27" s="47"/>
      <c r="BY27" s="47"/>
      <c r="BZ27" s="47"/>
      <c r="CA27" s="89"/>
      <c r="CB27" s="10"/>
      <c r="CC27" s="10"/>
      <c r="CD27" s="104"/>
      <c r="CE27" s="58" t="s">
        <v>120</v>
      </c>
      <c r="CF27" s="47" t="s">
        <v>158</v>
      </c>
      <c r="CG27" s="47"/>
      <c r="CH27" s="47"/>
      <c r="CI27" s="47"/>
      <c r="CJ27" s="47" t="s">
        <v>158</v>
      </c>
      <c r="CK27" s="89" t="s">
        <v>158</v>
      </c>
      <c r="CL27" s="10"/>
      <c r="CM27" s="10"/>
      <c r="CN27" s="112"/>
      <c r="CX27" s="112"/>
      <c r="DH27" s="112"/>
      <c r="DR27" s="112"/>
      <c r="EB27" s="112"/>
      <c r="EL27" s="112"/>
      <c r="EV27" s="112"/>
      <c r="FF27" s="112"/>
      <c r="FP27" s="112"/>
      <c r="FZ27" s="112"/>
      <c r="GJ27" s="112"/>
      <c r="GT27" s="112"/>
      <c r="HD27" s="112"/>
      <c r="HN27" s="112"/>
      <c r="HX27" s="112"/>
      <c r="IH27" s="112"/>
      <c r="IR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c r="BG28" s="89"/>
      <c r="BH28" s="10"/>
      <c r="BI28" s="10"/>
      <c r="BJ28" s="104"/>
      <c r="BK28" s="58" t="s">
        <v>102</v>
      </c>
      <c r="BL28" s="47" t="s">
        <v>158</v>
      </c>
      <c r="BM28" s="47"/>
      <c r="BN28" s="47"/>
      <c r="BO28" s="47"/>
      <c r="BP28" s="47" t="s">
        <v>158</v>
      </c>
      <c r="BQ28" s="89" t="s">
        <v>158</v>
      </c>
      <c r="BR28" s="10"/>
      <c r="BS28" s="10"/>
      <c r="BT28" s="104"/>
      <c r="BU28" s="58" t="s">
        <v>102</v>
      </c>
      <c r="BV28" s="47" t="s">
        <v>158</v>
      </c>
      <c r="BW28" s="47"/>
      <c r="BX28" s="47"/>
      <c r="BY28" s="47"/>
      <c r="BZ28" s="47"/>
      <c r="CA28" s="89"/>
      <c r="CB28" s="10"/>
      <c r="CC28" s="10"/>
      <c r="CD28" s="104"/>
      <c r="CE28" s="58" t="s">
        <v>102</v>
      </c>
      <c r="CF28" s="47" t="s">
        <v>158</v>
      </c>
      <c r="CG28" s="47"/>
      <c r="CH28" s="47"/>
      <c r="CI28" s="47"/>
      <c r="CJ28" s="47" t="s">
        <v>158</v>
      </c>
      <c r="CK28" s="89" t="s">
        <v>158</v>
      </c>
      <c r="CL28" s="10"/>
      <c r="CM28" s="10"/>
      <c r="CN28" s="112"/>
      <c r="CX28" s="112"/>
      <c r="DH28" s="112"/>
      <c r="DR28" s="112"/>
      <c r="EB28" s="112"/>
      <c r="EL28" s="112"/>
      <c r="EV28" s="112"/>
      <c r="FF28" s="112"/>
      <c r="FP28" s="112"/>
      <c r="FZ28" s="112"/>
      <c r="GJ28" s="112"/>
      <c r="GT28" s="112"/>
      <c r="HD28" s="112"/>
      <c r="HN28" s="112"/>
      <c r="HX28" s="112"/>
      <c r="IH28" s="112"/>
      <c r="IR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c r="BG29" s="89"/>
      <c r="BH29" s="10"/>
      <c r="BI29" s="10"/>
      <c r="BJ29" s="104"/>
      <c r="BK29" s="58" t="s">
        <v>159</v>
      </c>
      <c r="BL29" s="47" t="s">
        <v>158</v>
      </c>
      <c r="BM29" s="47"/>
      <c r="BN29" s="47"/>
      <c r="BO29" s="47"/>
      <c r="BP29" s="47" t="s">
        <v>158</v>
      </c>
      <c r="BQ29" s="89" t="s">
        <v>158</v>
      </c>
      <c r="BR29" s="10"/>
      <c r="BS29" s="10"/>
      <c r="BT29" s="104"/>
      <c r="BU29" s="58" t="s">
        <v>159</v>
      </c>
      <c r="BV29" s="47" t="s">
        <v>158</v>
      </c>
      <c r="BW29" s="47"/>
      <c r="BX29" s="47"/>
      <c r="BY29" s="47"/>
      <c r="BZ29" s="47"/>
      <c r="CA29" s="89"/>
      <c r="CB29" s="10"/>
      <c r="CC29" s="10"/>
      <c r="CD29" s="104"/>
      <c r="CE29" s="58" t="s">
        <v>159</v>
      </c>
      <c r="CF29" s="47" t="s">
        <v>158</v>
      </c>
      <c r="CG29" s="47"/>
      <c r="CH29" s="47"/>
      <c r="CI29" s="47"/>
      <c r="CJ29" s="47" t="s">
        <v>158</v>
      </c>
      <c r="CK29" s="89" t="s">
        <v>158</v>
      </c>
      <c r="CL29" s="10"/>
      <c r="CM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c r="CD30" s="105"/>
      <c r="CE30" s="11" t="s">
        <v>23</v>
      </c>
      <c r="CF30" s="63"/>
      <c r="CG30" s="63"/>
      <c r="CH30" s="63"/>
      <c r="CI30" s="64"/>
      <c r="CJ30" s="65"/>
      <c r="CK30" s="66"/>
      <c r="CL30" s="10"/>
      <c r="CM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6"/>
      <c r="CE31" s="67" t="s">
        <v>20</v>
      </c>
      <c r="CF31" s="68"/>
      <c r="CG31" s="68"/>
      <c r="CH31" s="68"/>
      <c r="CI31" s="68"/>
      <c r="CJ31" s="68"/>
      <c r="CK31" s="69"/>
      <c r="CL31" s="10"/>
      <c r="CM31" s="10"/>
      <c r="CN31" s="107"/>
      <c r="CX31" s="107"/>
      <c r="DH31" s="107"/>
      <c r="DR31" s="107"/>
      <c r="EB31" s="107"/>
      <c r="EL31" s="107"/>
      <c r="EV31" s="107"/>
      <c r="FF31" s="107"/>
      <c r="FP31" s="107"/>
      <c r="FZ31" s="107"/>
      <c r="GJ31" s="107"/>
      <c r="GT31" s="107"/>
      <c r="HD31" s="107"/>
      <c r="HN31" s="107"/>
      <c r="HX31" s="107"/>
      <c r="IH31" s="107"/>
      <c r="IR31" s="107"/>
    </row>
    <row xmlns:x14ac="http://schemas.microsoft.com/office/spreadsheetml/2009/9/ac" r="32" s="3" customFormat="true" x14ac:dyDescent="0.25">
      <c r="A32" s="365"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c r="IH32" s="107"/>
      <c r="IR32" s="107"/>
    </row>
    <row xmlns:x14ac="http://schemas.microsoft.com/office/spreadsheetml/2009/9/ac" r="33" s="3" customFormat="true" x14ac:dyDescent="0.25">
      <c r="A33" s="365"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c r="IH33" s="107"/>
      <c r="IR33" s="107"/>
    </row>
    <row xmlns:x14ac="http://schemas.microsoft.com/office/spreadsheetml/2009/9/ac" r="34" s="3" customFormat="true" x14ac:dyDescent="0.25">
      <c r="A34" s="365"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c r="IH34" s="107"/>
      <c r="IR34" s="107"/>
    </row>
    <row xmlns:x14ac="http://schemas.microsoft.com/office/spreadsheetml/2009/9/ac" r="35" s="3" customFormat="true" x14ac:dyDescent="0.25">
      <c r="A35" s="365"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c r="IH35" s="107"/>
      <c r="IR35" s="107"/>
    </row>
    <row xmlns:x14ac="http://schemas.microsoft.com/office/spreadsheetml/2009/9/ac" r="36" s="3" customFormat="true" x14ac:dyDescent="0.25">
      <c r="A36" s="365"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c r="IH36" s="107"/>
      <c r="IR36" s="107"/>
    </row>
    <row xmlns:x14ac="http://schemas.microsoft.com/office/spreadsheetml/2009/9/ac" r="37" s="3" customFormat="true" x14ac:dyDescent="0.25">
      <c r="A37" s="365"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c r="IH37" s="107"/>
      <c r="IR37" s="107"/>
    </row>
    <row xmlns:x14ac="http://schemas.microsoft.com/office/spreadsheetml/2009/9/ac" r="38" s="3" customFormat="true" x14ac:dyDescent="0.25">
      <c r="A38" s="365"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c r="IH38" s="107"/>
      <c r="IR38" s="107"/>
    </row>
    <row xmlns:x14ac="http://schemas.microsoft.com/office/spreadsheetml/2009/9/ac" r="39" s="3" customFormat="true" x14ac:dyDescent="0.25">
      <c r="A39" s="365"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c r="IH39" s="107"/>
      <c r="IR39" s="107"/>
    </row>
    <row xmlns:x14ac="http://schemas.microsoft.com/office/spreadsheetml/2009/9/ac" r="40" s="3" customFormat="true" x14ac:dyDescent="0.25">
      <c r="A40" s="365"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c r="IH40" s="107"/>
      <c r="IR40" s="107"/>
    </row>
    <row xmlns:x14ac="http://schemas.microsoft.com/office/spreadsheetml/2009/9/ac" r="41" s="3" customFormat="true" x14ac:dyDescent="0.25">
      <c r="A41" s="365"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c r="IH41" s="107"/>
      <c r="IR41" s="107"/>
    </row>
    <row xmlns:x14ac="http://schemas.microsoft.com/office/spreadsheetml/2009/9/ac" r="42" s="3" customFormat="true" x14ac:dyDescent="0.25">
      <c r="A42" s="365"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c r="IH42" s="107"/>
      <c r="IR42" s="107"/>
    </row>
    <row xmlns:x14ac="http://schemas.microsoft.com/office/spreadsheetml/2009/9/ac" r="43" s="3" customFormat="true" x14ac:dyDescent="0.25">
      <c r="A43" s="365"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c r="IH43" s="107"/>
      <c r="IR43" s="107"/>
    </row>
    <row xmlns:x14ac="http://schemas.microsoft.com/office/spreadsheetml/2009/9/ac" r="44" s="3" customFormat="true" x14ac:dyDescent="0.25">
      <c r="A44" s="365"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c r="IH44" s="107"/>
      <c r="IR44" s="107"/>
    </row>
    <row xmlns:x14ac="http://schemas.microsoft.com/office/spreadsheetml/2009/9/ac" r="45" s="3" customFormat="true" x14ac:dyDescent="0.25">
      <c r="A45" s="365"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c r="IH45" s="107"/>
      <c r="IR45" s="107"/>
    </row>
    <row xmlns:x14ac="http://schemas.microsoft.com/office/spreadsheetml/2009/9/ac" r="46" s="3" customFormat="true" x14ac:dyDescent="0.25">
      <c r="A46" s="365"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c r="IH46" s="107"/>
      <c r="IR46" s="107"/>
    </row>
    <row xmlns:x14ac="http://schemas.microsoft.com/office/spreadsheetml/2009/9/ac" r="47" s="3" customFormat="true" x14ac:dyDescent="0.25">
      <c r="A47" s="365"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c r="IH47" s="107"/>
      <c r="IR47" s="107"/>
    </row>
    <row xmlns:x14ac="http://schemas.microsoft.com/office/spreadsheetml/2009/9/ac" r="48" s="3" customFormat="true" x14ac:dyDescent="0.25">
      <c r="A48" s="365"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c r="IH48" s="107"/>
      <c r="IR48" s="107"/>
    </row>
    <row xmlns:x14ac="http://schemas.microsoft.com/office/spreadsheetml/2009/9/ac" r="49" s="3" customFormat="true" x14ac:dyDescent="0.25">
      <c r="A49" s="365"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c r="IH49" s="107"/>
      <c r="IR49" s="107"/>
    </row>
    <row xmlns:x14ac="http://schemas.microsoft.com/office/spreadsheetml/2009/9/ac" r="50" s="3" customFormat="true" x14ac:dyDescent="0.25">
      <c r="A50" s="365"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c r="IH50" s="107"/>
      <c r="IR50" s="107"/>
    </row>
    <row xmlns:x14ac="http://schemas.microsoft.com/office/spreadsheetml/2009/9/ac" r="51" s="3" customFormat="true" x14ac:dyDescent="0.25">
      <c r="A51" s="365"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c r="IH51" s="107"/>
      <c r="IR51" s="107"/>
    </row>
    <row xmlns:x14ac="http://schemas.microsoft.com/office/spreadsheetml/2009/9/ac" r="52" s="3" customFormat="true" x14ac:dyDescent="0.25">
      <c r="A52" s="365"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c r="IH52" s="107"/>
      <c r="IR52" s="107"/>
    </row>
    <row xmlns:x14ac="http://schemas.microsoft.com/office/spreadsheetml/2009/9/ac" r="53" s="3" customFormat="true" x14ac:dyDescent="0.25">
      <c r="A53" s="365"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c r="IH53" s="107"/>
      <c r="IR53" s="107"/>
    </row>
    <row xmlns:x14ac="http://schemas.microsoft.com/office/spreadsheetml/2009/9/ac" r="54" s="3" customFormat="true" x14ac:dyDescent="0.25">
      <c r="A54" s="365"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c r="IH54" s="107"/>
      <c r="IR54" s="107"/>
    </row>
    <row xmlns:x14ac="http://schemas.microsoft.com/office/spreadsheetml/2009/9/ac" r="55" s="3" customFormat="true" x14ac:dyDescent="0.25">
      <c r="A55" s="365"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c r="IH55" s="107"/>
      <c r="IR55" s="107"/>
    </row>
    <row xmlns:x14ac="http://schemas.microsoft.com/office/spreadsheetml/2009/9/ac" r="56" s="3" customFormat="true" x14ac:dyDescent="0.25">
      <c r="A56" s="365"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c r="IH56" s="107"/>
      <c r="IR56" s="107"/>
    </row>
    <row xmlns:x14ac="http://schemas.microsoft.com/office/spreadsheetml/2009/9/ac" r="57" s="3" customFormat="true" x14ac:dyDescent="0.25">
      <c r="A57" s="365"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c r="IH57" s="107"/>
      <c r="IR57" s="107"/>
    </row>
    <row xmlns:x14ac="http://schemas.microsoft.com/office/spreadsheetml/2009/9/ac" r="58" s="3" customFormat="true" x14ac:dyDescent="0.25">
      <c r="A58" s="365"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c r="IH58" s="107"/>
      <c r="IR58" s="107"/>
    </row>
    <row xmlns:x14ac="http://schemas.microsoft.com/office/spreadsheetml/2009/9/ac" r="59" s="3" customFormat="true" x14ac:dyDescent="0.25">
      <c r="A59" s="365"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c r="IH59" s="107"/>
      <c r="IR59" s="107"/>
    </row>
    <row xmlns:x14ac="http://schemas.microsoft.com/office/spreadsheetml/2009/9/ac" r="60" s="3" customFormat="true" x14ac:dyDescent="0.25">
      <c r="A60" s="365"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c r="IH60" s="107"/>
      <c r="IR60" s="107"/>
    </row>
    <row xmlns:x14ac="http://schemas.microsoft.com/office/spreadsheetml/2009/9/ac" r="61" s="3" customFormat="true" x14ac:dyDescent="0.25">
      <c r="A61" s="365"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c r="IH61" s="107"/>
      <c r="IR61" s="107"/>
    </row>
    <row xmlns:x14ac="http://schemas.microsoft.com/office/spreadsheetml/2009/9/ac" r="62" s="3" customFormat="true" x14ac:dyDescent="0.25">
      <c r="A62" s="365"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c r="IH62" s="107"/>
      <c r="IR62" s="107"/>
    </row>
    <row xmlns:x14ac="http://schemas.microsoft.com/office/spreadsheetml/2009/9/ac" r="63" s="3" customFormat="true" x14ac:dyDescent="0.25">
      <c r="A63" s="365"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c r="IH63" s="107"/>
      <c r="IR63" s="107"/>
    </row>
    <row xmlns:x14ac="http://schemas.microsoft.com/office/spreadsheetml/2009/9/ac" r="64" s="3" customFormat="true" x14ac:dyDescent="0.25">
      <c r="A64" s="365"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c r="IH64" s="107"/>
      <c r="IR64" s="107"/>
    </row>
    <row xmlns:x14ac="http://schemas.microsoft.com/office/spreadsheetml/2009/9/ac" r="65" s="3" customFormat="true" x14ac:dyDescent="0.25">
      <c r="A65" s="365"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c r="IH65" s="107"/>
      <c r="IR65" s="107"/>
    </row>
    <row xmlns:x14ac="http://schemas.microsoft.com/office/spreadsheetml/2009/9/ac" r="66" s="3" customFormat="true" x14ac:dyDescent="0.25">
      <c r="A66" s="365"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c r="IH66" s="107"/>
      <c r="IR66" s="107"/>
    </row>
    <row xmlns:x14ac="http://schemas.microsoft.com/office/spreadsheetml/2009/9/ac" r="67" s="3" customFormat="true" x14ac:dyDescent="0.25">
      <c r="A67" s="365"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c r="IH67" s="107"/>
      <c r="IR67" s="107"/>
    </row>
    <row xmlns:x14ac="http://schemas.microsoft.com/office/spreadsheetml/2009/9/ac" r="68" s="3" customFormat="true" x14ac:dyDescent="0.25">
      <c r="A68" s="365"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c r="IH68" s="107"/>
      <c r="IR68" s="107"/>
    </row>
    <row xmlns:x14ac="http://schemas.microsoft.com/office/spreadsheetml/2009/9/ac" r="69" s="3" customFormat="true" x14ac:dyDescent="0.25">
      <c r="A69" s="365"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c r="IH69" s="107"/>
      <c r="IR69" s="107"/>
    </row>
    <row xmlns:x14ac="http://schemas.microsoft.com/office/spreadsheetml/2009/9/ac" r="70" s="3" customFormat="true" x14ac:dyDescent="0.25">
      <c r="A70" s="365"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c r="IH70" s="107"/>
      <c r="IR70" s="107"/>
    </row>
    <row xmlns:x14ac="http://schemas.microsoft.com/office/spreadsheetml/2009/9/ac" r="71" s="3" customFormat="true" x14ac:dyDescent="0.25">
      <c r="A71" s="365"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c r="IH71" s="107"/>
      <c r="IR71" s="107"/>
    </row>
    <row xmlns:x14ac="http://schemas.microsoft.com/office/spreadsheetml/2009/9/ac" r="72" s="3" customFormat="true" x14ac:dyDescent="0.25">
      <c r="A72" s="365"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c r="IH72" s="107"/>
      <c r="IR72" s="107"/>
    </row>
    <row xmlns:x14ac="http://schemas.microsoft.com/office/spreadsheetml/2009/9/ac" r="73" s="3" customFormat="true" x14ac:dyDescent="0.25">
      <c r="A73" s="365"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c r="IH73" s="107"/>
      <c r="IR73" s="107"/>
    </row>
    <row xmlns:x14ac="http://schemas.microsoft.com/office/spreadsheetml/2009/9/ac" r="74" s="3" customFormat="true" x14ac:dyDescent="0.25">
      <c r="A74" s="365"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c r="IH74" s="107"/>
      <c r="IR74" s="107"/>
    </row>
    <row xmlns:x14ac="http://schemas.microsoft.com/office/spreadsheetml/2009/9/ac" r="75" s="3" customFormat="true" x14ac:dyDescent="0.25">
      <c r="A75" s="365"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c r="IH75" s="107"/>
      <c r="IR75" s="107"/>
    </row>
    <row xmlns:x14ac="http://schemas.microsoft.com/office/spreadsheetml/2009/9/ac" r="76" s="3" customFormat="true" x14ac:dyDescent="0.25">
      <c r="A76" s="365"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c r="IH76" s="107"/>
      <c r="IR76" s="107"/>
    </row>
    <row xmlns:x14ac="http://schemas.microsoft.com/office/spreadsheetml/2009/9/ac" r="77" s="3" customFormat="true" x14ac:dyDescent="0.25">
      <c r="A77" s="365"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c r="IH77" s="107"/>
      <c r="IR77" s="107"/>
    </row>
    <row xmlns:x14ac="http://schemas.microsoft.com/office/spreadsheetml/2009/9/ac" r="78" s="3" customFormat="true" x14ac:dyDescent="0.25">
      <c r="A78" s="365"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c r="IH78" s="107"/>
      <c r="IR78" s="107"/>
    </row>
    <row xmlns:x14ac="http://schemas.microsoft.com/office/spreadsheetml/2009/9/ac" r="79" s="3" customFormat="true" x14ac:dyDescent="0.25">
      <c r="A79" s="365"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c r="IH79" s="107"/>
      <c r="IR79" s="107"/>
    </row>
    <row xmlns:x14ac="http://schemas.microsoft.com/office/spreadsheetml/2009/9/ac" r="80" s="3" customFormat="true" x14ac:dyDescent="0.25">
      <c r="A80" s="365"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c r="IH80" s="107"/>
      <c r="IR80" s="107"/>
    </row>
    <row xmlns:x14ac="http://schemas.microsoft.com/office/spreadsheetml/2009/9/ac" r="81" s="3" customFormat="true" x14ac:dyDescent="0.25">
      <c r="A81" s="365"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c r="IH81" s="107"/>
      <c r="IR81" s="107"/>
    </row>
    <row xmlns:x14ac="http://schemas.microsoft.com/office/spreadsheetml/2009/9/ac" r="82" s="3" customFormat="true" x14ac:dyDescent="0.25">
      <c r="A82" s="365"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c r="IH82" s="107"/>
      <c r="IR82" s="107"/>
    </row>
    <row xmlns:x14ac="http://schemas.microsoft.com/office/spreadsheetml/2009/9/ac" r="83" s="3" customFormat="true" x14ac:dyDescent="0.25">
      <c r="A83" s="365"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c r="IH83" s="107"/>
      <c r="IR83" s="107"/>
    </row>
    <row xmlns:x14ac="http://schemas.microsoft.com/office/spreadsheetml/2009/9/ac" r="84" s="3" customFormat="true" x14ac:dyDescent="0.25">
      <c r="A84" s="365"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c r="IH84" s="107"/>
      <c r="IR84" s="107"/>
    </row>
    <row xmlns:x14ac="http://schemas.microsoft.com/office/spreadsheetml/2009/9/ac" r="85" s="3" customFormat="true" x14ac:dyDescent="0.25">
      <c r="A85" s="365"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c r="IH85" s="107"/>
      <c r="IR85" s="107"/>
    </row>
    <row xmlns:x14ac="http://schemas.microsoft.com/office/spreadsheetml/2009/9/ac" r="86" s="3" customFormat="true" x14ac:dyDescent="0.25">
      <c r="A86" s="365"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c r="IH86" s="107"/>
      <c r="IR86" s="107"/>
    </row>
    <row xmlns:x14ac="http://schemas.microsoft.com/office/spreadsheetml/2009/9/ac" r="87" s="3" customFormat="true" x14ac:dyDescent="0.25">
      <c r="A87" s="365"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c r="IH87" s="107"/>
      <c r="IR87" s="107"/>
    </row>
    <row xmlns:x14ac="http://schemas.microsoft.com/office/spreadsheetml/2009/9/ac" r="88" s="3" customFormat="true" x14ac:dyDescent="0.25">
      <c r="A88" s="365"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c r="IH88" s="107"/>
      <c r="IR88" s="107"/>
    </row>
    <row xmlns:x14ac="http://schemas.microsoft.com/office/spreadsheetml/2009/9/ac" r="89" s="3" customFormat="true" x14ac:dyDescent="0.25">
      <c r="A89" s="365"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c r="IH89" s="107"/>
      <c r="IR89" s="107"/>
    </row>
    <row xmlns:x14ac="http://schemas.microsoft.com/office/spreadsheetml/2009/9/ac" r="90" s="3" customFormat="true" x14ac:dyDescent="0.25">
      <c r="A90" s="365"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c r="IH90" s="107"/>
      <c r="IR90" s="107"/>
    </row>
    <row xmlns:x14ac="http://schemas.microsoft.com/office/spreadsheetml/2009/9/ac" r="91" s="3" customFormat="true" x14ac:dyDescent="0.25">
      <c r="A91" s="365"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c r="IH91" s="107"/>
      <c r="IR91" s="107"/>
    </row>
    <row xmlns:x14ac="http://schemas.microsoft.com/office/spreadsheetml/2009/9/ac" r="92" s="3" customFormat="true" x14ac:dyDescent="0.25">
      <c r="A92" s="365"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c r="IH92" s="107"/>
      <c r="IR92" s="107"/>
    </row>
    <row xmlns:x14ac="http://schemas.microsoft.com/office/spreadsheetml/2009/9/ac" r="93" s="3" customFormat="true" x14ac:dyDescent="0.25">
      <c r="A93" s="365"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c r="IH93" s="107"/>
      <c r="IR93" s="107"/>
    </row>
    <row xmlns:x14ac="http://schemas.microsoft.com/office/spreadsheetml/2009/9/ac" r="94" s="3" customFormat="true" x14ac:dyDescent="0.25">
      <c r="A94" s="365"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c r="IH94" s="107"/>
      <c r="IR94" s="107"/>
    </row>
    <row xmlns:x14ac="http://schemas.microsoft.com/office/spreadsheetml/2009/9/ac" r="95" s="3" customFormat="true" x14ac:dyDescent="0.25">
      <c r="A95" s="365"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c r="IH95" s="107"/>
      <c r="IR95" s="107"/>
    </row>
    <row xmlns:x14ac="http://schemas.microsoft.com/office/spreadsheetml/2009/9/ac" r="96" s="3" customFormat="true" x14ac:dyDescent="0.25">
      <c r="A96" s="365"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c r="IH96" s="107"/>
      <c r="IR96" s="107"/>
    </row>
    <row xmlns:x14ac="http://schemas.microsoft.com/office/spreadsheetml/2009/9/ac" r="97" s="3" customFormat="true" x14ac:dyDescent="0.25">
      <c r="A97" s="365"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c r="IH97" s="107"/>
      <c r="IR97" s="107"/>
    </row>
    <row xmlns:x14ac="http://schemas.microsoft.com/office/spreadsheetml/2009/9/ac" r="98" s="3" customFormat="true" x14ac:dyDescent="0.25">
      <c r="A98" s="365"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c r="IH98" s="107"/>
      <c r="IR98" s="107"/>
    </row>
    <row xmlns:x14ac="http://schemas.microsoft.com/office/spreadsheetml/2009/9/ac" r="99" s="3" customFormat="true" x14ac:dyDescent="0.25">
      <c r="A99" s="365"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c r="IH99" s="107"/>
      <c r="IR99" s="107"/>
    </row>
    <row xmlns:x14ac="http://schemas.microsoft.com/office/spreadsheetml/2009/9/ac" r="100" s="3" customFormat="true" x14ac:dyDescent="0.25">
      <c r="A100" s="365"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c r="IH100" s="107"/>
      <c r="IR100" s="107"/>
    </row>
    <row xmlns:x14ac="http://schemas.microsoft.com/office/spreadsheetml/2009/9/ac" r="101" s="3" customFormat="true" x14ac:dyDescent="0.25">
      <c r="A101" s="365"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c r="IH101" s="107"/>
      <c r="IR101" s="107"/>
    </row>
    <row xmlns:x14ac="http://schemas.microsoft.com/office/spreadsheetml/2009/9/ac" r="102" s="3" customFormat="true" x14ac:dyDescent="0.25">
      <c r="A102" s="365"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c r="IH102" s="107"/>
      <c r="IR102" s="107"/>
    </row>
    <row xmlns:x14ac="http://schemas.microsoft.com/office/spreadsheetml/2009/9/ac" r="103" s="3" customFormat="true" x14ac:dyDescent="0.25">
      <c r="A103" s="365"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c r="IH103" s="107"/>
      <c r="IR103" s="107"/>
    </row>
    <row xmlns:x14ac="http://schemas.microsoft.com/office/spreadsheetml/2009/9/ac" r="104" s="3" customFormat="true" x14ac:dyDescent="0.25">
      <c r="A104" s="365"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c r="IH104" s="107"/>
      <c r="IR104" s="107"/>
    </row>
    <row xmlns:x14ac="http://schemas.microsoft.com/office/spreadsheetml/2009/9/ac" r="105" s="3" customFormat="true" x14ac:dyDescent="0.25">
      <c r="A105" s="365"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c r="IH105" s="107"/>
      <c r="IR105" s="107"/>
    </row>
    <row xmlns:x14ac="http://schemas.microsoft.com/office/spreadsheetml/2009/9/ac" r="106" s="3" customFormat="true" x14ac:dyDescent="0.25">
      <c r="A106" s="365"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c r="IH106" s="107"/>
      <c r="IR106" s="107"/>
    </row>
    <row xmlns:x14ac="http://schemas.microsoft.com/office/spreadsheetml/2009/9/ac" r="107" s="3" customFormat="true" x14ac:dyDescent="0.25">
      <c r="A107" s="365"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c r="IH107" s="107"/>
      <c r="IR107" s="107"/>
    </row>
    <row xmlns:x14ac="http://schemas.microsoft.com/office/spreadsheetml/2009/9/ac" r="108" s="3" customFormat="true" x14ac:dyDescent="0.25">
      <c r="A108" s="365"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c r="IH108" s="107"/>
      <c r="IR108" s="107"/>
    </row>
    <row xmlns:x14ac="http://schemas.microsoft.com/office/spreadsheetml/2009/9/ac" r="109" s="3" customFormat="true" x14ac:dyDescent="0.25">
      <c r="A109" s="365"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c r="IH109" s="107"/>
      <c r="IR109" s="107"/>
    </row>
    <row xmlns:x14ac="http://schemas.microsoft.com/office/spreadsheetml/2009/9/ac" r="110" s="3" customFormat="true" x14ac:dyDescent="0.25">
      <c r="A110" s="365"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c r="IH110" s="107"/>
      <c r="IR110" s="107"/>
    </row>
    <row xmlns:x14ac="http://schemas.microsoft.com/office/spreadsheetml/2009/9/ac" r="111" s="3" customFormat="true" x14ac:dyDescent="0.25">
      <c r="A111" s="365"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c r="IH111" s="107"/>
      <c r="IR111" s="107"/>
    </row>
    <row xmlns:x14ac="http://schemas.microsoft.com/office/spreadsheetml/2009/9/ac" r="112" s="3" customFormat="true" x14ac:dyDescent="0.25">
      <c r="A112" s="365"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c r="IH112" s="107"/>
      <c r="IR112" s="107"/>
    </row>
    <row xmlns:x14ac="http://schemas.microsoft.com/office/spreadsheetml/2009/9/ac" r="113" s="3" customFormat="true" x14ac:dyDescent="0.25">
      <c r="A113" s="365"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c r="IH113" s="107"/>
      <c r="IR113" s="107"/>
    </row>
    <row xmlns:x14ac="http://schemas.microsoft.com/office/spreadsheetml/2009/9/ac" r="114" s="3" customFormat="true" x14ac:dyDescent="0.25">
      <c r="A114" s="365"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c r="IH114" s="107"/>
      <c r="IR114" s="107"/>
    </row>
    <row xmlns:x14ac="http://schemas.microsoft.com/office/spreadsheetml/2009/9/ac" r="115" s="3" customFormat="true" x14ac:dyDescent="0.25">
      <c r="A115" s="365"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c r="IH115" s="107"/>
      <c r="IR115" s="107"/>
    </row>
    <row xmlns:x14ac="http://schemas.microsoft.com/office/spreadsheetml/2009/9/ac" r="116" s="3" customFormat="true" x14ac:dyDescent="0.25">
      <c r="A116" s="365"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c r="IH116" s="107"/>
      <c r="IR116" s="107"/>
    </row>
    <row xmlns:x14ac="http://schemas.microsoft.com/office/spreadsheetml/2009/9/ac" r="117" s="3" customFormat="true" x14ac:dyDescent="0.25">
      <c r="A117" s="365"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c r="IH117" s="107"/>
      <c r="IR117" s="107"/>
    </row>
    <row xmlns:x14ac="http://schemas.microsoft.com/office/spreadsheetml/2009/9/ac" r="118" s="3" customFormat="true" x14ac:dyDescent="0.25">
      <c r="A118" s="365"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c r="IH118" s="107"/>
      <c r="IR118" s="107"/>
    </row>
    <row xmlns:x14ac="http://schemas.microsoft.com/office/spreadsheetml/2009/9/ac" r="119" s="3" customFormat="true" x14ac:dyDescent="0.25">
      <c r="A119" s="365"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c r="IH119" s="107"/>
      <c r="IR119" s="107"/>
    </row>
    <row xmlns:x14ac="http://schemas.microsoft.com/office/spreadsheetml/2009/9/ac" r="120" s="3" customFormat="true" x14ac:dyDescent="0.25">
      <c r="A120" s="365"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c r="IH120" s="107"/>
      <c r="IR120" s="107"/>
    </row>
    <row xmlns:x14ac="http://schemas.microsoft.com/office/spreadsheetml/2009/9/ac" r="121" s="3" customFormat="true" x14ac:dyDescent="0.25">
      <c r="A121" s="365"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c r="IH121" s="107"/>
      <c r="IR121" s="107"/>
    </row>
    <row xmlns:x14ac="http://schemas.microsoft.com/office/spreadsheetml/2009/9/ac" r="122" s="3" customFormat="true" x14ac:dyDescent="0.25">
      <c r="A122" s="365"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c r="IH122" s="107"/>
      <c r="IR122" s="107"/>
    </row>
    <row xmlns:x14ac="http://schemas.microsoft.com/office/spreadsheetml/2009/9/ac" r="123" s="3" customFormat="true" x14ac:dyDescent="0.25">
      <c r="A123" s="365"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c r="IH123" s="107"/>
      <c r="IR123" s="107"/>
    </row>
    <row xmlns:x14ac="http://schemas.microsoft.com/office/spreadsheetml/2009/9/ac" r="124" s="3" customFormat="true" x14ac:dyDescent="0.25">
      <c r="A124" s="365"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c r="IH124" s="107"/>
      <c r="IR124" s="107"/>
    </row>
    <row xmlns:x14ac="http://schemas.microsoft.com/office/spreadsheetml/2009/9/ac" r="125" s="3" customFormat="true" x14ac:dyDescent="0.25">
      <c r="A125" s="365"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c r="IH125" s="107"/>
      <c r="IR125" s="107"/>
    </row>
    <row xmlns:x14ac="http://schemas.microsoft.com/office/spreadsheetml/2009/9/ac" r="126" s="3" customFormat="true" x14ac:dyDescent="0.25">
      <c r="A126" s="365"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c r="IH126" s="107"/>
      <c r="IR126" s="107"/>
    </row>
    <row xmlns:x14ac="http://schemas.microsoft.com/office/spreadsheetml/2009/9/ac" r="127" s="3" customFormat="true" x14ac:dyDescent="0.25">
      <c r="A127" s="365"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c r="IH127" s="107"/>
      <c r="IR127" s="107"/>
    </row>
    <row xmlns:x14ac="http://schemas.microsoft.com/office/spreadsheetml/2009/9/ac" r="128" s="3" customFormat="true" x14ac:dyDescent="0.25">
      <c r="A128" s="365"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c r="IH128" s="107"/>
      <c r="IR128" s="107"/>
    </row>
    <row xmlns:x14ac="http://schemas.microsoft.com/office/spreadsheetml/2009/9/ac" r="129" s="3" customFormat="true" x14ac:dyDescent="0.25">
      <c r="A129" s="365"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c r="IH129" s="107"/>
      <c r="IR129" s="107"/>
    </row>
    <row xmlns:x14ac="http://schemas.microsoft.com/office/spreadsheetml/2009/9/ac" r="130" s="3" customFormat="true" x14ac:dyDescent="0.25">
      <c r="A130" s="365"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c r="IH130" s="107"/>
      <c r="IR130" s="107"/>
    </row>
    <row xmlns:x14ac="http://schemas.microsoft.com/office/spreadsheetml/2009/9/ac" r="131" s="3" customFormat="true" x14ac:dyDescent="0.25">
      <c r="A131" s="365"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c r="IH131" s="107"/>
      <c r="IR131" s="107"/>
    </row>
    <row xmlns:x14ac="http://schemas.microsoft.com/office/spreadsheetml/2009/9/ac" r="132" s="3" customFormat="true" x14ac:dyDescent="0.25">
      <c r="A132" s="365"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c r="IH132" s="107"/>
      <c r="IR132" s="107"/>
    </row>
    <row xmlns:x14ac="http://schemas.microsoft.com/office/spreadsheetml/2009/9/ac" r="133" s="3" customFormat="true" x14ac:dyDescent="0.25">
      <c r="A133" s="365"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c r="IH133" s="107"/>
      <c r="IR133" s="107"/>
    </row>
    <row xmlns:x14ac="http://schemas.microsoft.com/office/spreadsheetml/2009/9/ac" r="134" s="3" customFormat="true" x14ac:dyDescent="0.25">
      <c r="A134" s="365"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c r="IH134" s="107"/>
      <c r="IR134" s="107"/>
    </row>
    <row xmlns:x14ac="http://schemas.microsoft.com/office/spreadsheetml/2009/9/ac" r="135" s="3" customFormat="true" x14ac:dyDescent="0.25">
      <c r="A135" s="365"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c r="IH135" s="107"/>
      <c r="IR135" s="107"/>
    </row>
    <row xmlns:x14ac="http://schemas.microsoft.com/office/spreadsheetml/2009/9/ac" r="136" s="3" customFormat="true" x14ac:dyDescent="0.25">
      <c r="A136" s="365"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c r="IH136" s="107"/>
      <c r="IR136" s="107"/>
    </row>
    <row xmlns:x14ac="http://schemas.microsoft.com/office/spreadsheetml/2009/9/ac" r="137" s="3" customFormat="true" x14ac:dyDescent="0.25">
      <c r="A137" s="365"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c r="IH137" s="107"/>
      <c r="IR137" s="107"/>
    </row>
    <row xmlns:x14ac="http://schemas.microsoft.com/office/spreadsheetml/2009/9/ac" r="138" s="3" customFormat="true" x14ac:dyDescent="0.25">
      <c r="A138" s="365"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c r="IH138" s="107"/>
      <c r="IR138" s="107"/>
    </row>
    <row xmlns:x14ac="http://schemas.microsoft.com/office/spreadsheetml/2009/9/ac" r="139" s="3" customFormat="true" x14ac:dyDescent="0.25">
      <c r="A139" s="365"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c r="IH139" s="107"/>
      <c r="IR139" s="107"/>
    </row>
    <row xmlns:x14ac="http://schemas.microsoft.com/office/spreadsheetml/2009/9/ac" r="140" s="3" customFormat="true" x14ac:dyDescent="0.25">
      <c r="A140" s="365"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c r="IH140" s="107"/>
      <c r="IR140" s="107"/>
    </row>
    <row xmlns:x14ac="http://schemas.microsoft.com/office/spreadsheetml/2009/9/ac" r="141" s="3" customFormat="true" x14ac:dyDescent="0.25">
      <c r="A141" s="365"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c r="IH141" s="107"/>
      <c r="IR141" s="107"/>
    </row>
    <row xmlns:x14ac="http://schemas.microsoft.com/office/spreadsheetml/2009/9/ac" r="142" s="3" customFormat="true" x14ac:dyDescent="0.25">
      <c r="A142" s="365"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c r="IH142" s="107"/>
      <c r="IR142" s="107"/>
    </row>
    <row xmlns:x14ac="http://schemas.microsoft.com/office/spreadsheetml/2009/9/ac" r="143" s="3" customFormat="true" x14ac:dyDescent="0.25">
      <c r="A143" s="365"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c r="IH143" s="107"/>
      <c r="IR143" s="107"/>
    </row>
    <row xmlns:x14ac="http://schemas.microsoft.com/office/spreadsheetml/2009/9/ac" r="144" s="3" customFormat="true" x14ac:dyDescent="0.25">
      <c r="A144" s="365"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c r="IH144" s="107"/>
      <c r="IR144" s="107"/>
    </row>
    <row xmlns:x14ac="http://schemas.microsoft.com/office/spreadsheetml/2009/9/ac" r="145" s="3" customFormat="true" x14ac:dyDescent="0.25">
      <c r="A145" s="365"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c r="IH145" s="107"/>
      <c r="IR145" s="107"/>
    </row>
    <row xmlns:x14ac="http://schemas.microsoft.com/office/spreadsheetml/2009/9/ac" r="146" s="3" customFormat="true" x14ac:dyDescent="0.25">
      <c r="A146" s="365"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c r="IH146" s="107"/>
      <c r="IR146" s="107"/>
    </row>
    <row xmlns:x14ac="http://schemas.microsoft.com/office/spreadsheetml/2009/9/ac" r="147" s="3" customFormat="true" x14ac:dyDescent="0.25">
      <c r="A147" s="365"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c r="IH147" s="107"/>
      <c r="IR147" s="107"/>
    </row>
    <row xmlns:x14ac="http://schemas.microsoft.com/office/spreadsheetml/2009/9/ac" r="148" s="3" customFormat="true" x14ac:dyDescent="0.25">
      <c r="A148" s="365"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c r="IH148" s="107"/>
      <c r="IR148" s="107"/>
    </row>
    <row xmlns:x14ac="http://schemas.microsoft.com/office/spreadsheetml/2009/9/ac" r="149" s="3" customFormat="true" x14ac:dyDescent="0.25">
      <c r="A149" s="365"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c r="IH149" s="107"/>
      <c r="IR149" s="107"/>
    </row>
    <row xmlns:x14ac="http://schemas.microsoft.com/office/spreadsheetml/2009/9/ac" r="150" s="3" customFormat="true" x14ac:dyDescent="0.25">
      <c r="A150" s="365"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c r="IH150" s="107"/>
      <c r="IR150" s="107"/>
    </row>
    <row xmlns:x14ac="http://schemas.microsoft.com/office/spreadsheetml/2009/9/ac" r="151" s="3" customFormat="true" x14ac:dyDescent="0.25">
      <c r="A151" s="365"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c r="IH151" s="107"/>
      <c r="IR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c r="IH152" s="107"/>
      <c r="IR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c r="IH153" s="107"/>
      <c r="IR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c r="IH154" s="107"/>
      <c r="IR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c r="IH155" s="107"/>
      <c r="IR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c r="IH156" s="107"/>
      <c r="IR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c r="IH157" s="107"/>
      <c r="IR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c r="IH158" s="107"/>
      <c r="IR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c r="IH159" s="107"/>
      <c r="IR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c r="IH160" s="107"/>
      <c r="IR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c r="IH161" s="107"/>
      <c r="IR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c r="IH162" s="107"/>
      <c r="IR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c r="IH163" s="107"/>
      <c r="IR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c r="IH164" s="107"/>
      <c r="IR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c r="IH165" s="107"/>
      <c r="IR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c r="IH166" s="107"/>
      <c r="IR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c r="IH167" s="107"/>
      <c r="IR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c r="IH168" s="107"/>
      <c r="IR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c r="IH169" s="107"/>
      <c r="IR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c r="IH170" s="107"/>
      <c r="IR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c r="IH171" s="107"/>
      <c r="IR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c r="IH172" s="107"/>
      <c r="IR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c r="IH173" s="107"/>
      <c r="IR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c r="IH174" s="107"/>
      <c r="IR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c r="IH175" s="107"/>
      <c r="IR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c r="IH176" s="107"/>
      <c r="IR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c r="IH177" s="107"/>
      <c r="IR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c r="IH178" s="107"/>
      <c r="IR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c r="IH179" s="107"/>
      <c r="IR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c r="IH180" s="107"/>
      <c r="IR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c r="IH181" s="107"/>
      <c r="IR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c r="IH182" s="107"/>
      <c r="IR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c r="IH183" s="107"/>
      <c r="IR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c r="IH184" s="107"/>
      <c r="IR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c r="IH185" s="107"/>
      <c r="IR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c r="IH186" s="107"/>
      <c r="IR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c r="IH187" s="107"/>
      <c r="IR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c r="IH188" s="107"/>
      <c r="IR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c r="IH189" s="107"/>
      <c r="IR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c r="IH190" s="107"/>
      <c r="IR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c r="IH191" s="107"/>
      <c r="IR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c r="IH192" s="107"/>
      <c r="IR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c r="IH193" s="107"/>
      <c r="IR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c r="IH194" s="107"/>
      <c r="IR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c r="IH195" s="107"/>
      <c r="IR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c r="IH196" s="107"/>
      <c r="IR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c r="IH197" s="107"/>
      <c r="IR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c r="IH198" s="107"/>
      <c r="IR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c r="IH199" s="107"/>
      <c r="IR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c r="IH200" s="107"/>
      <c r="IR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c r="IH201" s="107"/>
      <c r="IR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c r="IH202" s="107"/>
      <c r="IR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c r="IH203" s="107"/>
      <c r="IR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c r="IH204" s="107"/>
      <c r="IR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c r="IH205" s="107"/>
      <c r="IR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c r="IH206" s="107"/>
      <c r="IR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c r="IH207" s="107"/>
      <c r="IR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c r="IH208" s="107"/>
      <c r="IR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c r="IH209" s="107"/>
      <c r="IR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c r="IH210" s="107"/>
      <c r="IR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c r="IH211" s="107"/>
      <c r="IR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c r="IH212" s="107"/>
      <c r="IR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c r="IH213" s="107"/>
      <c r="IR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c r="IH214" s="107"/>
      <c r="IR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c r="IH215" s="107"/>
      <c r="IR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c r="IH216" s="107"/>
      <c r="IR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c r="IH217" s="107"/>
      <c r="IR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c r="IH218" s="107"/>
      <c r="IR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c r="IH219" s="107"/>
      <c r="IR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c r="IH220" s="107"/>
      <c r="IR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c r="IH221" s="107"/>
      <c r="IR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c r="IH222" s="107"/>
      <c r="IR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c r="IH223" s="107"/>
      <c r="IR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c r="IH224" s="107"/>
      <c r="IR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c r="IH225" s="107"/>
      <c r="IR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c r="IH226" s="107"/>
      <c r="IR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c r="IH227" s="107"/>
      <c r="IR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c r="IH228" s="107"/>
      <c r="IR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c r="IH229" s="107"/>
      <c r="IR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c r="IH230" s="107"/>
      <c r="IR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c r="IH231" s="107"/>
      <c r="IR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c r="IH232" s="107"/>
      <c r="IR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c r="IH233" s="107"/>
      <c r="IR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c r="IH234" s="107"/>
      <c r="IR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c r="IH235" s="107"/>
      <c r="IR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c r="IH236" s="107"/>
      <c r="IR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c r="IH237" s="107"/>
      <c r="IR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c r="IH238" s="107"/>
      <c r="IR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c r="IH239" s="107"/>
      <c r="IR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c r="IH240" s="107"/>
      <c r="IR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c r="IH241" s="107"/>
      <c r="IR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c r="IH242" s="107"/>
      <c r="IR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c r="IH243" s="107"/>
      <c r="IR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c r="IH244" s="107"/>
      <c r="IR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c r="IH245" s="107"/>
      <c r="IR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c r="IH246" s="107"/>
      <c r="IR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c r="IH247" s="107"/>
      <c r="IR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c r="IH248" s="107"/>
      <c r="IR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c r="IH249" s="107"/>
      <c r="IR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c r="IH250" s="107"/>
      <c r="IR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c r="IH251" s="107"/>
      <c r="IR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c r="IH252" s="107"/>
      <c r="IR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c r="IH253" s="107"/>
      <c r="IR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c r="IH254" s="107"/>
      <c r="IR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c r="IH255" s="107"/>
      <c r="IR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c r="IH256" s="107"/>
      <c r="IR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c r="IH257" s="107"/>
      <c r="IR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c r="IH258" s="107"/>
      <c r="IR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c r="IH259" s="107"/>
      <c r="IR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c r="IH260" s="107"/>
      <c r="IR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c r="IH261" s="107"/>
      <c r="IR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c r="IH262" s="107"/>
      <c r="IR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c r="IH263" s="107"/>
      <c r="IR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c r="IH264" s="107"/>
      <c r="IR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c r="IH265" s="107"/>
      <c r="IR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c r="IH266" s="107"/>
      <c r="IR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c r="IH267" s="107"/>
      <c r="IR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c r="IH268" s="107"/>
      <c r="IR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c r="IH269" s="107"/>
      <c r="IR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c r="IH270" s="107"/>
      <c r="IR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c r="IH271" s="107"/>
      <c r="IR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c r="IH272" s="107"/>
      <c r="IR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c r="IH273" s="107"/>
      <c r="IR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c r="IH274" s="107"/>
      <c r="IR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c r="IH275" s="107"/>
      <c r="IR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c r="IH276" s="107"/>
      <c r="IR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c r="IH277" s="107"/>
      <c r="IR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c r="IH278" s="107"/>
      <c r="IR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c r="IH279" s="107"/>
      <c r="IR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c r="IH280" s="107"/>
      <c r="IR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c r="IH281" s="107"/>
      <c r="IR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c r="IH282" s="107"/>
      <c r="IR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c r="IH283" s="107"/>
      <c r="IR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c r="IH284" s="107"/>
      <c r="IR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c r="IH285" s="107"/>
      <c r="IR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c r="IH286" s="107"/>
      <c r="IR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c r="IH287" s="107"/>
      <c r="IR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c r="IH288" s="107"/>
      <c r="IR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c r="IH289" s="107"/>
      <c r="IR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c r="IH290" s="107"/>
      <c r="IR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c r="IH291" s="107"/>
      <c r="IR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c r="IH292" s="107"/>
      <c r="IR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c r="IH293" s="107"/>
      <c r="IR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c r="IH294" s="107"/>
      <c r="IR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c r="IH295" s="107"/>
      <c r="IR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c r="IH296" s="107"/>
      <c r="IR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c r="IH297" s="107"/>
      <c r="IR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c r="IH298" s="107"/>
      <c r="IR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c r="IH299" s="107"/>
      <c r="IR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c r="IH300" s="107"/>
      <c r="IR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c r="IH301" s="107"/>
      <c r="IR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c r="IH302" s="107"/>
      <c r="IR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c r="IH303" s="107"/>
      <c r="IR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c r="IH304" s="107"/>
      <c r="IR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c r="IH305" s="107"/>
      <c r="IR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c r="IH306" s="107"/>
      <c r="IR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c r="IH307" s="107"/>
      <c r="IR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c r="IH308" s="107"/>
      <c r="IR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c r="IH309" s="107"/>
      <c r="IR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c r="IH310" s="107"/>
      <c r="IR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c r="IH311" s="107"/>
      <c r="IR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c r="IH312" s="107"/>
      <c r="IR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c r="IH313" s="107"/>
      <c r="IR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c r="IH314" s="107"/>
      <c r="IR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c r="IH315" s="107"/>
      <c r="IR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c r="IH316" s="107"/>
      <c r="IR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c r="IH317" s="107"/>
      <c r="IR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c r="IH318" s="107"/>
      <c r="IR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c r="IH319" s="107"/>
      <c r="IR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c r="IH320" s="107"/>
      <c r="IR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c r="IH321" s="107"/>
      <c r="IR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c r="IH322" s="107"/>
      <c r="IR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c r="IH323" s="107"/>
      <c r="IR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c r="IH324" s="107"/>
      <c r="IR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c r="IH325" s="107"/>
      <c r="IR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c r="IH326" s="107"/>
      <c r="IR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c r="IH327" s="107"/>
      <c r="IR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c r="IH328" s="107"/>
      <c r="IR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c r="IH329" s="107"/>
      <c r="IR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c r="IH330" s="107"/>
      <c r="IR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c r="IH331" s="107"/>
      <c r="IR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c r="IH332" s="107"/>
      <c r="IR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c r="IH333" s="107"/>
      <c r="IR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c r="IH334" s="107"/>
      <c r="IR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c r="IH335" s="107"/>
      <c r="IR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c r="IH336" s="107"/>
      <c r="IR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c r="IH337" s="107"/>
      <c r="IR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c r="IH338" s="107"/>
      <c r="IR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c r="IH339" s="107"/>
      <c r="IR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c r="IH340" s="107"/>
      <c r="IR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c r="IH341" s="107"/>
      <c r="IR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c r="IH342" s="107"/>
      <c r="IR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c r="IH343" s="107"/>
      <c r="IR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c r="IH344" s="107"/>
      <c r="IR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c r="IH345" s="107"/>
      <c r="IR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c r="IH346" s="107"/>
      <c r="IR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c r="IH347" s="107"/>
      <c r="IR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c r="IH348" s="107"/>
      <c r="IR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c r="IH349" s="107"/>
      <c r="IR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c r="IH350" s="107"/>
      <c r="IR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c r="IH351" s="107"/>
      <c r="IR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c r="IH352" s="107"/>
      <c r="IR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c r="IH353" s="107"/>
      <c r="IR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c r="IH354" s="107"/>
      <c r="IR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c r="IH355" s="107"/>
      <c r="IR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c r="IH356" s="107"/>
      <c r="IR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c r="IH357" s="107"/>
      <c r="IR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c r="IH358" s="107"/>
      <c r="IR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c r="IH359" s="107"/>
      <c r="IR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c r="IH360" s="107"/>
      <c r="IR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c r="IH361" s="107"/>
      <c r="IR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c r="IH362" s="107"/>
      <c r="IR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c r="IH363" s="107"/>
      <c r="IR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c r="IH364" s="107"/>
      <c r="IR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c r="IH365" s="107"/>
      <c r="IR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c r="IH366" s="107"/>
      <c r="IR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c r="IH367" s="107"/>
      <c r="IR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c r="IH368" s="107"/>
      <c r="IR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c r="IH369" s="107"/>
      <c r="IR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c r="IH370" s="107"/>
      <c r="IR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c r="IH371" s="107"/>
      <c r="IR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c r="IH372" s="107"/>
      <c r="IR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c r="IH373" s="107"/>
      <c r="IR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c r="IH374" s="107"/>
      <c r="IR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c r="IH375" s="107"/>
      <c r="IR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c r="IH376" s="107"/>
      <c r="IR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c r="IH377" s="107"/>
      <c r="IR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c r="IH378" s="107"/>
      <c r="IR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c r="IH379" s="107"/>
      <c r="IR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c r="IH380" s="107"/>
      <c r="IR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c r="IH381" s="107"/>
      <c r="IR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c r="IH382" s="107"/>
      <c r="IR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c r="IH383" s="107"/>
      <c r="IR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c r="IH384" s="107"/>
      <c r="IR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c r="IH385" s="107"/>
      <c r="IR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c r="IH386" s="107"/>
      <c r="IR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c r="IH387" s="107"/>
      <c r="IR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c r="IH388" s="107"/>
      <c r="IR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c r="IH389" s="107"/>
      <c r="IR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c r="IH390" s="107"/>
      <c r="IR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c r="IH391" s="107"/>
      <c r="IR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c r="IH392" s="107"/>
      <c r="IR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c r="IH393" s="107"/>
      <c r="IR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c r="IH394" s="107"/>
      <c r="IR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c r="IH395" s="107"/>
      <c r="IR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c r="IH396" s="107"/>
      <c r="IR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c r="IH397" s="107"/>
      <c r="IR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c r="IH398" s="107"/>
      <c r="IR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c r="IH399" s="107"/>
      <c r="IR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c r="IH400" s="107"/>
      <c r="IR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c r="IH401" s="107"/>
      <c r="IR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c r="IH402" s="107"/>
      <c r="IR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c r="IH403" s="107"/>
      <c r="IR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c r="IH404" s="107"/>
      <c r="IR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c r="IH405" s="107"/>
      <c r="IR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c r="IH406" s="107"/>
      <c r="IR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c r="IH407" s="107"/>
      <c r="IR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c r="IH408" s="107"/>
      <c r="IR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c r="IH409" s="107"/>
      <c r="IR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c r="IH410" s="107"/>
      <c r="IR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c r="IH411" s="107"/>
      <c r="IR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c r="IH412" s="107"/>
      <c r="IR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c r="IH413" s="107"/>
      <c r="IR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c r="IH414" s="107"/>
      <c r="IR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c r="IH415" s="107"/>
      <c r="IR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c r="IH416" s="107"/>
      <c r="IR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c r="IH417" s="107"/>
      <c r="IR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c r="IH418" s="107"/>
      <c r="IR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c r="IH419" s="107"/>
      <c r="IR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c r="IH420" s="107"/>
      <c r="IR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c r="IH421" s="107"/>
      <c r="IR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c r="IH422" s="107"/>
      <c r="IR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c r="IH423" s="107"/>
      <c r="IR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c r="IH424" s="107"/>
      <c r="IR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c r="IH425" s="107"/>
      <c r="IR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c r="IH426" s="107"/>
      <c r="IR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c r="IH427" s="107"/>
      <c r="IR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c r="IH428" s="107"/>
      <c r="IR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c r="IH429" s="107"/>
      <c r="IR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c r="IH430" s="107"/>
      <c r="IR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c r="IH431" s="107"/>
      <c r="IR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c r="IH432" s="107"/>
      <c r="IR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c r="IH433" s="107"/>
      <c r="IR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c r="IH434" s="107"/>
      <c r="IR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c r="IH435" s="107"/>
      <c r="IR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c r="IH436" s="107"/>
      <c r="IR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c r="IH437" s="107"/>
      <c r="IR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c r="IH438" s="107"/>
      <c r="IR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c r="IH439" s="107"/>
      <c r="IR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c r="IH440" s="107"/>
      <c r="IR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c r="IH441" s="107"/>
      <c r="IR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c r="IH442" s="107"/>
      <c r="IR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c r="IH443" s="107"/>
      <c r="IR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c r="IH444" s="107"/>
      <c r="IR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c r="IH445" s="107"/>
      <c r="IR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c r="IH446" s="107"/>
      <c r="IR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c r="IH447" s="107"/>
      <c r="IR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c r="IH448" s="107"/>
      <c r="IR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c r="IH449" s="107"/>
      <c r="IR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c r="IH450" s="107"/>
      <c r="IR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c r="IH451" s="107"/>
      <c r="IR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c r="IH452" s="107"/>
      <c r="IR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c r="IH453" s="107"/>
      <c r="IR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c r="IH454" s="107"/>
      <c r="IR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c r="IH455" s="107"/>
      <c r="IR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c r="IH456" s="107"/>
      <c r="IR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c r="IH457" s="107"/>
      <c r="IR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c r="IH458" s="107"/>
      <c r="IR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c r="IH459" s="107"/>
      <c r="IR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c r="IH460" s="107"/>
      <c r="IR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c r="IH461" s="107"/>
      <c r="IR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c r="IH462" s="107"/>
      <c r="IR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c r="IH463" s="107"/>
      <c r="IR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c r="IH464" s="107"/>
      <c r="IR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c r="IH465" s="107"/>
      <c r="IR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c r="IH466" s="107"/>
      <c r="IR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c r="IH467" s="107"/>
      <c r="IR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c r="IH468" s="107"/>
      <c r="IR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c r="IH469" s="107"/>
      <c r="IR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c r="IH470" s="107"/>
      <c r="IR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c r="IH471" s="107"/>
      <c r="IR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c r="IH472" s="107"/>
      <c r="IR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c r="IH473" s="107"/>
      <c r="IR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c r="IH474" s="107"/>
      <c r="IR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c r="IH475" s="107"/>
      <c r="IR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c r="IH476" s="107"/>
      <c r="IR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c r="IH477" s="107"/>
      <c r="IR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c r="IH478" s="107"/>
      <c r="IR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c r="IH479" s="107"/>
      <c r="IR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c r="IH480" s="107"/>
      <c r="IR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c r="IH481" s="107"/>
      <c r="IR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c r="IH482" s="107"/>
      <c r="IR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c r="IH483" s="107"/>
      <c r="IR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c r="IH484" s="107"/>
      <c r="IR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c r="IH485" s="107"/>
      <c r="IR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c r="IH486" s="107"/>
      <c r="IR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c r="IH487" s="107"/>
      <c r="IR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c r="IH488" s="107"/>
      <c r="IR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c r="IH489" s="107"/>
      <c r="IR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c r="IH490" s="107"/>
      <c r="IR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c r="IH491" s="107"/>
      <c r="IR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c r="IH492" s="107"/>
      <c r="IR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c r="IH493" s="107"/>
      <c r="IR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c r="IH494" s="107"/>
      <c r="IR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c r="IH495" s="107"/>
      <c r="IR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c r="IH496" s="107"/>
      <c r="IR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c r="IH497" s="107"/>
      <c r="IR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c r="IH498" s="107"/>
      <c r="IR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c r="IH499" s="107"/>
      <c r="IR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c r="IH500" s="107"/>
      <c r="IR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c r="IH501" s="107"/>
      <c r="IR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c r="IH502" s="107"/>
      <c r="IR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c r="IH503" s="107"/>
      <c r="IR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c r="IH504" s="107"/>
      <c r="IR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c r="IH505" s="107"/>
      <c r="IR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c r="IH506" s="107"/>
      <c r="IR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c r="IH507" s="107"/>
      <c r="IR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c r="IH508" s="107"/>
      <c r="IR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c r="IH509" s="107"/>
      <c r="IR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c r="IH510" s="107"/>
      <c r="IR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c r="IH511" s="107"/>
      <c r="IR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c r="IH512" s="107"/>
      <c r="IR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c r="IH513" s="107"/>
      <c r="IR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c r="IH514" s="107"/>
      <c r="IR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c r="IH515" s="107"/>
      <c r="IR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c r="IH516" s="107"/>
      <c r="IR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c r="IH517" s="107"/>
      <c r="IR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c r="IH518" s="107"/>
      <c r="IR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c r="IH519" s="107"/>
      <c r="IR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c r="IH520" s="107"/>
      <c r="IR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c r="IH521" s="107"/>
      <c r="IR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c r="IH522" s="107"/>
      <c r="IR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c r="IH523" s="107"/>
      <c r="IR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c r="IH524" s="107"/>
      <c r="IR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c r="IH525" s="107"/>
      <c r="IR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c r="IH526" s="107"/>
      <c r="IR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c r="IH527" s="107"/>
      <c r="IR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c r="IH528" s="107"/>
      <c r="IR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c r="IH529" s="107"/>
      <c r="IR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c r="IH530" s="107"/>
      <c r="IR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c r="IH531" s="107"/>
      <c r="IR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c r="IH532" s="107"/>
      <c r="IR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c r="IH533" s="107"/>
      <c r="IR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c r="IH534" s="107"/>
      <c r="IR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c r="IH535" s="107"/>
      <c r="IR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c r="IH536" s="107"/>
      <c r="IR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c r="IH537" s="107"/>
      <c r="IR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c r="IH538" s="107"/>
      <c r="IR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c r="IH539" s="107"/>
      <c r="IR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c r="IH540" s="107"/>
      <c r="IR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c r="IH541" s="107"/>
      <c r="IR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c r="IH542" s="107"/>
      <c r="IR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c r="IH543" s="107"/>
      <c r="IR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c r="IH544" s="107"/>
      <c r="IR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c r="IH545" s="107"/>
      <c r="IR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c r="IH546" s="107"/>
      <c r="IR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c r="IH547" s="107"/>
      <c r="IR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c r="IH548" s="107"/>
      <c r="IR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c r="IH549" s="107"/>
      <c r="IR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c r="IH550" s="107"/>
      <c r="IR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c r="IH551" s="107"/>
      <c r="IR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c r="IH552" s="107"/>
      <c r="IR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c r="IH553" s="107"/>
      <c r="IR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c r="IH554" s="107"/>
      <c r="IR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c r="IH555" s="107"/>
      <c r="IR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c r="IH556" s="107"/>
      <c r="IR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c r="IH557" s="107"/>
      <c r="IR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c r="IH558" s="107"/>
      <c r="IR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c r="IH559" s="107"/>
      <c r="IR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c r="IH560" s="107"/>
      <c r="IR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c r="IH561" s="107"/>
      <c r="IR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c r="IH562" s="107"/>
      <c r="IR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c r="IH563" s="107"/>
      <c r="IR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c r="IH564" s="107"/>
      <c r="IR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c r="IH565" s="107"/>
      <c r="IR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c r="IH566" s="107"/>
      <c r="IR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c r="IH567" s="107"/>
      <c r="IR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c r="IH568" s="107"/>
      <c r="IR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c r="IH569" s="107"/>
      <c r="IR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c r="IH570" s="107"/>
      <c r="IR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c r="IH571" s="107"/>
      <c r="IR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c r="IH572" s="107"/>
      <c r="IR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c r="IH573" s="107"/>
      <c r="IR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c r="IH574" s="107"/>
      <c r="IR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c r="IH575" s="107"/>
      <c r="IR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c r="IH576" s="107"/>
      <c r="IR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c r="IH577" s="107"/>
      <c r="IR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c r="IH578" s="107"/>
      <c r="IR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c r="IH579" s="107"/>
      <c r="IR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c r="IH580" s="107"/>
      <c r="IR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c r="IH581" s="107"/>
      <c r="IR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c r="IH582" s="107"/>
      <c r="IR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c r="IH583" s="107"/>
      <c r="IR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c r="IH584" s="107"/>
      <c r="IR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c r="IH585" s="107"/>
      <c r="IR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c r="IH586" s="107"/>
      <c r="IR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c r="IH587" s="107"/>
      <c r="IR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c r="IH588" s="107"/>
      <c r="IR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c r="IH589" s="107"/>
      <c r="IR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c r="IH590" s="107"/>
      <c r="IR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c r="IH591" s="107"/>
      <c r="IR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c r="IH592" s="107"/>
      <c r="IR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c r="IH593" s="107"/>
      <c r="IR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c r="IH594" s="107"/>
      <c r="IR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c r="IH595" s="107"/>
      <c r="IR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c r="IH596" s="107"/>
      <c r="IR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c r="IH597" s="107"/>
      <c r="IR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c r="IH598" s="107"/>
      <c r="IR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c r="IH599" s="107"/>
      <c r="IR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c r="IH600" s="107"/>
      <c r="IR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c r="IH601" s="107"/>
      <c r="IR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c r="IH602" s="107"/>
      <c r="IR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c r="IH603" s="107"/>
      <c r="IR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c r="IH604" s="107"/>
      <c r="IR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c r="IH605" s="107"/>
      <c r="IR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c r="IH606" s="107"/>
      <c r="IR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c r="IH607" s="107"/>
      <c r="IR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c r="IH608" s="107"/>
      <c r="IR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c r="IH609" s="107"/>
      <c r="IR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c r="IH610" s="107"/>
      <c r="IR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c r="IH611" s="107"/>
      <c r="IR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c r="IH612" s="107"/>
      <c r="IR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c r="IH613" s="107"/>
      <c r="IR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c r="IH614" s="107"/>
      <c r="IR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c r="IH615" s="107"/>
      <c r="IR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c r="IH616" s="107"/>
      <c r="IR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c r="IH617" s="107"/>
      <c r="IR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c r="IH618" s="107"/>
      <c r="IR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c r="IH619" s="107"/>
      <c r="IR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c r="IH620" s="107"/>
      <c r="IR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c r="IH621" s="107"/>
      <c r="IR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c r="IH622" s="107"/>
      <c r="IR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c r="IH623" s="107"/>
      <c r="IR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c r="IH624" s="107"/>
      <c r="IR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c r="IH625" s="107"/>
      <c r="IR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c r="IH626" s="107"/>
      <c r="IR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c r="IH627" s="107"/>
      <c r="IR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c r="IH628" s="107"/>
      <c r="IR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c r="IH629" s="107"/>
      <c r="IR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c r="IH630" s="107"/>
      <c r="IR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c r="IH631" s="107"/>
      <c r="IR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c r="IH632" s="107"/>
      <c r="IR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c r="IH633" s="107"/>
      <c r="IR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c r="IH634" s="107"/>
      <c r="IR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c r="IH635" s="107"/>
      <c r="IR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c r="IH636" s="107"/>
      <c r="IR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c r="IH637" s="107"/>
      <c r="IR637" s="107"/>
    </row>
  </sheetData>
  <mergeCells count="10">
    <mergeCell ref="CE26:CK26"/>
    <mergeCell ref="A2:A3"/>
    <mergeCell ref="C26:I26"/>
    <mergeCell ref="BK26:BQ26"/>
    <mergeCell ref="M26:S26"/>
    <mergeCell ref="W26:AC26"/>
    <mergeCell ref="AG26:AM26"/>
    <mergeCell ref="AQ26:AW26"/>
    <mergeCell ref="BU26:CA26"/>
    <mergeCell ref="BA26:B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 min="252" max="252" width="24.625" style="108" customWidth="true"/>
    <col min="253" max="253" width="29.75" customWidth="true"/>
    <col min="254" max="259" width="7.875" customWidth="true"/>
    <col min="260" max="261" width="1.125" customWidth="true"/>
  </cols>
  <sheetData>
    <row xmlns:x14ac="http://schemas.microsoft.com/office/spreadsheetml/2009/9/ac" r="1" s="298" customFormat="true" ht="30" customHeight="true" x14ac:dyDescent="0.25">
      <c r="B1" s="314" t="s">
        <v>22</v>
      </c>
      <c r="C1" s="535" t="s">
        <v>217</v>
      </c>
      <c r="D1" s="295" t="s">
        <v>178</v>
      </c>
      <c r="E1" s="295"/>
      <c r="F1" s="295"/>
      <c r="G1" s="295"/>
      <c r="H1" s="295"/>
      <c r="I1" s="313"/>
      <c r="J1" s="296"/>
      <c r="K1" s="297"/>
      <c r="L1" s="314" t="s">
        <v>22</v>
      </c>
      <c r="M1" s="535" t="s">
        <v>218</v>
      </c>
      <c r="N1" s="295" t="s">
        <v>178</v>
      </c>
      <c r="O1" s="295"/>
      <c r="P1" s="295"/>
      <c r="Q1" s="295"/>
      <c r="R1" s="295"/>
      <c r="S1" s="313"/>
      <c r="T1" s="296"/>
      <c r="U1" s="297"/>
      <c r="V1" s="314" t="s">
        <v>22</v>
      </c>
      <c r="W1" s="535" t="s">
        <v>219</v>
      </c>
      <c r="X1" s="295" t="s">
        <v>178</v>
      </c>
      <c r="Y1" s="295"/>
      <c r="Z1" s="295"/>
      <c r="AA1" s="295"/>
      <c r="AB1" s="295"/>
      <c r="AC1" s="313"/>
      <c r="AD1" s="296"/>
      <c r="AE1" s="297"/>
      <c r="AF1" s="314" t="s">
        <v>22</v>
      </c>
      <c r="AG1" s="535">
        <v>2019</v>
      </c>
      <c r="AH1" s="295" t="s">
        <v>178</v>
      </c>
      <c r="AI1" s="295"/>
      <c r="AJ1" s="295"/>
      <c r="AK1" s="295"/>
      <c r="AL1" s="295"/>
      <c r="AM1" s="313"/>
      <c r="AN1" s="296"/>
      <c r="AO1" s="297"/>
      <c r="AP1" s="314" t="s">
        <v>22</v>
      </c>
      <c r="AQ1" s="535">
        <v>2020</v>
      </c>
      <c r="AR1" s="295" t="s">
        <v>178</v>
      </c>
      <c r="AS1" s="295"/>
      <c r="AT1" s="295"/>
      <c r="AU1" s="295"/>
      <c r="AV1" s="295"/>
      <c r="AW1" s="313"/>
      <c r="AX1" s="296"/>
      <c r="AY1" s="297"/>
      <c r="AZ1" s="314" t="s">
        <v>22</v>
      </c>
      <c r="BA1" s="535">
        <v>2020</v>
      </c>
      <c r="BB1" s="295" t="s">
        <v>178</v>
      </c>
      <c r="BC1" s="295"/>
      <c r="BD1" s="295"/>
      <c r="BE1" s="295"/>
      <c r="BF1" s="295"/>
      <c r="BG1" s="313"/>
      <c r="BH1" s="296"/>
      <c r="BI1" s="297"/>
      <c r="BJ1" s="314" t="s">
        <v>22</v>
      </c>
      <c r="BK1" s="535">
        <v>2021</v>
      </c>
      <c r="BL1" s="295" t="s">
        <v>178</v>
      </c>
      <c r="BM1" s="295"/>
      <c r="BN1" s="295"/>
      <c r="BO1" s="295"/>
      <c r="BP1" s="295"/>
      <c r="BQ1" s="313"/>
      <c r="BR1" s="296"/>
      <c r="BS1" s="297"/>
      <c r="BT1" s="314" t="s">
        <v>22</v>
      </c>
      <c r="BU1" s="535">
        <v>2021</v>
      </c>
      <c r="BV1" s="295" t="s">
        <v>178</v>
      </c>
      <c r="BW1" s="295"/>
      <c r="BX1" s="295"/>
      <c r="BY1" s="295"/>
      <c r="BZ1" s="295"/>
      <c r="CA1" s="313"/>
      <c r="CB1" s="296"/>
      <c r="CC1" s="297"/>
      <c r="CD1" s="314" t="s">
        <v>22</v>
      </c>
      <c r="CE1" s="535">
        <v>2022</v>
      </c>
      <c r="CF1" s="295" t="s">
        <v>178</v>
      </c>
      <c r="CG1" s="295"/>
      <c r="CH1" s="295"/>
      <c r="CI1" s="295"/>
      <c r="CJ1" s="295"/>
      <c r="CK1" s="313"/>
      <c r="CL1" s="296"/>
      <c r="CM1" s="297"/>
    </row>
    <row xmlns:x14ac="http://schemas.microsoft.com/office/spreadsheetml/2009/9/ac" r="2" s="298" customFormat="true" ht="30" customHeight="true" x14ac:dyDescent="0.25">
      <c r="A2" s="550" t="s">
        <v>239</v>
      </c>
      <c r="B2" s="301" t="s">
        <v>214</v>
      </c>
      <c r="C2" s="245" t="s">
        <v>176</v>
      </c>
      <c r="D2" s="245" t="s">
        <v>175</v>
      </c>
      <c r="E2" s="302"/>
      <c r="F2" s="302"/>
      <c r="G2" s="302"/>
      <c r="H2" s="302"/>
      <c r="I2" s="303"/>
      <c r="J2" s="299" t="s">
        <v>220</v>
      </c>
      <c r="K2" s="345"/>
      <c r="L2" s="301" t="s">
        <v>215</v>
      </c>
      <c r="M2" s="245" t="s">
        <v>176</v>
      </c>
      <c r="N2" s="245" t="s">
        <v>175</v>
      </c>
      <c r="O2" s="302"/>
      <c r="P2" s="302"/>
      <c r="Q2" s="302"/>
      <c r="R2" s="302"/>
      <c r="S2" s="303"/>
      <c r="T2" s="299" t="s">
        <v>220</v>
      </c>
      <c r="U2" s="345"/>
      <c r="V2" s="301" t="s">
        <v>216</v>
      </c>
      <c r="W2" s="245" t="s">
        <v>176</v>
      </c>
      <c r="X2" s="245" t="s">
        <v>175</v>
      </c>
      <c r="Y2" s="302"/>
      <c r="Z2" s="302"/>
      <c r="AA2" s="302"/>
      <c r="AB2" s="302"/>
      <c r="AC2" s="303"/>
      <c r="AD2" s="299" t="s">
        <v>220</v>
      </c>
      <c r="AE2" s="300"/>
      <c r="AF2" s="301" t="s">
        <v>236</v>
      </c>
      <c r="AG2" s="245" t="s">
        <v>176</v>
      </c>
      <c r="AH2" s="245" t="s">
        <v>175</v>
      </c>
      <c r="AI2" s="302"/>
      <c r="AJ2" s="302"/>
      <c r="AK2" s="302"/>
      <c r="AL2" s="302"/>
      <c r="AM2" s="303"/>
      <c r="AN2" s="299" t="s">
        <v>220</v>
      </c>
      <c r="AO2" s="300"/>
      <c r="AP2" s="301" t="s">
        <v>237</v>
      </c>
      <c r="AQ2" s="245" t="s">
        <v>176</v>
      </c>
      <c r="AR2" s="245" t="s">
        <v>175</v>
      </c>
      <c r="AS2" s="302"/>
      <c r="AT2" s="302"/>
      <c r="AU2" s="302"/>
      <c r="AV2" s="302"/>
      <c r="AW2" s="303"/>
      <c r="AX2" s="299" t="s">
        <v>220</v>
      </c>
      <c r="AY2" s="300"/>
      <c r="AZ2" s="301" t="s">
        <v>253</v>
      </c>
      <c r="BA2" s="245" t="s">
        <v>176</v>
      </c>
      <c r="BB2" s="245" t="s">
        <v>247</v>
      </c>
      <c r="BC2" s="302"/>
      <c r="BD2" s="302"/>
      <c r="BE2" s="302"/>
      <c r="BF2" s="302"/>
      <c r="BG2" s="303"/>
      <c r="BH2" s="299" t="s">
        <v>220</v>
      </c>
      <c r="BI2" s="300"/>
      <c r="BJ2" s="301" t="s">
        <v>244</v>
      </c>
      <c r="BK2" s="245" t="s">
        <v>176</v>
      </c>
      <c r="BL2" s="245" t="s">
        <v>175</v>
      </c>
      <c r="BM2" s="302"/>
      <c r="BN2" s="302"/>
      <c r="BO2" s="302"/>
      <c r="BP2" s="302"/>
      <c r="BQ2" s="303"/>
      <c r="BR2" s="299" t="s">
        <v>220</v>
      </c>
      <c r="BS2" s="300"/>
      <c r="BT2" s="301" t="s">
        <v>246</v>
      </c>
      <c r="BU2" s="245" t="s">
        <v>176</v>
      </c>
      <c r="BV2" s="245" t="s">
        <v>247</v>
      </c>
      <c r="BW2" s="302"/>
      <c r="BX2" s="302"/>
      <c r="BY2" s="302"/>
      <c r="BZ2" s="302"/>
      <c r="CA2" s="303"/>
      <c r="CB2" s="299" t="s">
        <v>220</v>
      </c>
      <c r="CC2" s="300"/>
      <c r="CD2" s="301" t="s">
        <v>245</v>
      </c>
      <c r="CE2" s="245" t="s">
        <v>176</v>
      </c>
      <c r="CF2" s="245" t="s">
        <v>175</v>
      </c>
      <c r="CG2" s="302"/>
      <c r="CH2" s="302"/>
      <c r="CI2" s="302"/>
      <c r="CJ2" s="302"/>
      <c r="CK2" s="303"/>
      <c r="CL2" s="299" t="s">
        <v>220</v>
      </c>
      <c r="CM2" s="300"/>
    </row>
    <row xmlns:x14ac="http://schemas.microsoft.com/office/spreadsheetml/2009/9/ac" r="3" s="238" customFormat="true" ht="18" customHeight="true" x14ac:dyDescent="0.25">
      <c r="A3" s="550"/>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344" t="s">
        <v>167</v>
      </c>
      <c r="CE3" s="247" t="s">
        <v>56</v>
      </c>
      <c r="CF3" s="248" t="s">
        <v>7</v>
      </c>
      <c r="CG3" s="249" t="s">
        <v>1</v>
      </c>
      <c r="CH3" s="249" t="s">
        <v>2</v>
      </c>
      <c r="CI3" s="249" t="s">
        <v>16</v>
      </c>
      <c r="CJ3" s="249" t="s">
        <v>17</v>
      </c>
      <c r="CK3" s="250" t="s">
        <v>18</v>
      </c>
      <c r="CL3" s="236"/>
      <c r="CM3" s="251"/>
      <c r="CN3" s="237"/>
      <c r="CX3" s="237"/>
      <c r="DH3" s="237"/>
      <c r="DR3" s="237"/>
      <c r="EB3" s="237"/>
      <c r="EL3" s="237"/>
      <c r="EV3" s="237"/>
      <c r="FF3" s="237"/>
      <c r="FP3" s="237"/>
      <c r="FZ3" s="237"/>
      <c r="GJ3" s="237"/>
      <c r="GT3" s="237"/>
      <c r="HD3" s="237"/>
      <c r="HN3" s="237"/>
      <c r="HX3" s="237"/>
      <c r="IH3" s="237"/>
      <c r="IR3" s="237"/>
    </row>
    <row xmlns:x14ac="http://schemas.microsoft.com/office/spreadsheetml/2009/9/ac" r="4" s="4" customFormat="true" x14ac:dyDescent="0.25">
      <c r="A4" s="366" t="str">
        <f>IF(ISBLANK('Data Summary'!A6),"",'Data Summary'!A6)</f>
        <v>AZE_2016_UIS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f t="shared" si="1"/>
        <v>0</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c r="BA4" s="132" t="s">
        <v>3</v>
      </c>
      <c r="BB4" s="8" t="str">
        <f t="shared" ref="BB4:BG4" si="5">IF(COUNTA(BB14)=0,"",BB14)</f>
        <v/>
      </c>
      <c r="BC4" s="8" t="str">
        <f t="shared" si="5"/>
        <v/>
      </c>
      <c r="BD4" s="8" t="str">
        <f t="shared" si="5"/>
        <v/>
      </c>
      <c r="BE4" s="8" t="str">
        <f t="shared" si="5"/>
        <v/>
      </c>
      <c r="BF4" s="8" t="str">
        <f t="shared" si="5"/>
        <v/>
      </c>
      <c r="BG4" s="25" t="str">
        <f t="shared" si="5"/>
        <v/>
      </c>
      <c r="BH4" s="19"/>
      <c r="BI4" s="14"/>
      <c r="BJ4" s="101" t="s">
        <v>183</v>
      </c>
      <c r="BK4" s="132" t="s">
        <v>3</v>
      </c>
      <c r="BL4" s="8">
        <f t="shared" ref="BL4:BQ4" si="6">IF(COUNTA(BL14)=0,"",BL14)</f>
        <v>0</v>
      </c>
      <c r="BM4" s="8" t="str">
        <f t="shared" si="6"/>
        <v/>
      </c>
      <c r="BN4" s="8" t="str">
        <f t="shared" si="6"/>
        <v/>
      </c>
      <c r="BO4" s="8" t="str">
        <f t="shared" si="6"/>
        <v/>
      </c>
      <c r="BP4" s="8">
        <f t="shared" si="6"/>
        <v>0</v>
      </c>
      <c r="BQ4" s="25">
        <f t="shared" si="6"/>
        <v>0</v>
      </c>
      <c r="BR4" s="19"/>
      <c r="BS4" s="14"/>
      <c r="BT4" s="101"/>
      <c r="BU4" s="132" t="s">
        <v>3</v>
      </c>
      <c r="BV4" s="8" t="str">
        <f t="shared" ref="BV4:CA4" si="7">IF(COUNTA(BV14)=0,"",BV14)</f>
        <v/>
      </c>
      <c r="BW4" s="8" t="str">
        <f t="shared" si="7"/>
        <v/>
      </c>
      <c r="BX4" s="8" t="str">
        <f t="shared" si="7"/>
        <v/>
      </c>
      <c r="BY4" s="8" t="str">
        <f t="shared" si="7"/>
        <v/>
      </c>
      <c r="BZ4" s="8" t="str">
        <f t="shared" si="7"/>
        <v/>
      </c>
      <c r="CA4" s="25" t="str">
        <f t="shared" si="7"/>
        <v/>
      </c>
      <c r="CB4" s="19"/>
      <c r="CC4" s="14"/>
      <c r="CD4" s="101" t="s">
        <v>183</v>
      </c>
      <c r="CE4" s="132" t="s">
        <v>3</v>
      </c>
      <c r="CF4" s="8">
        <f t="shared" ref="CF4:CK4" si="8">IF(COUNTA(CF14)=0,"",CF14)</f>
        <v>0</v>
      </c>
      <c r="CG4" s="8" t="str">
        <f t="shared" si="8"/>
        <v/>
      </c>
      <c r="CH4" s="8" t="str">
        <f t="shared" si="8"/>
        <v/>
      </c>
      <c r="CI4" s="8" t="str">
        <f t="shared" si="8"/>
        <v/>
      </c>
      <c r="CJ4" s="8">
        <f t="shared" si="8"/>
        <v>0</v>
      </c>
      <c r="CK4" s="25">
        <f t="shared" si="8"/>
        <v>0</v>
      </c>
      <c r="CL4" s="19"/>
      <c r="CM4" s="14"/>
      <c r="CN4" s="109"/>
      <c r="CX4" s="109"/>
      <c r="DH4" s="109"/>
      <c r="DR4" s="109"/>
      <c r="EB4" s="109"/>
      <c r="EL4" s="109"/>
      <c r="EV4" s="109"/>
      <c r="FF4" s="109"/>
      <c r="FP4" s="109"/>
      <c r="FZ4" s="109"/>
      <c r="GJ4" s="109"/>
      <c r="GT4" s="109"/>
      <c r="HD4" s="109"/>
      <c r="HN4" s="109"/>
      <c r="HX4" s="109"/>
      <c r="IH4" s="109"/>
      <c r="IR4" s="109"/>
    </row>
    <row xmlns:x14ac="http://schemas.microsoft.com/office/spreadsheetml/2009/9/ac" r="5" s="4" customFormat="true" x14ac:dyDescent="0.25">
      <c r="A5" s="366" t="str">
        <f ca="true">IF(ISBLANK('Data Summary'!A7),"",'Data Summary'!A7)</f>
        <v>AZE_2017_UIS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t="str">
        <f>IF((COUNTA(BB15:BB26)=0)+(COUNTA(BB14)=0),"",100-BB14-SUMPRODUCT(BA15:BA26,BB15:BB26))</f>
        <v/>
      </c>
      <c r="BC5" s="8" t="str">
        <f>IF((COUNTA(BC15:BC26)=0)+(COUNTA(BC14)=0),"",100-BC14-SUMPRODUCT(BA15:BA26,BC15:BC26))</f>
        <v/>
      </c>
      <c r="BD5" s="8" t="str">
        <f>IF((COUNTA(BD15:BD26)=0)+(COUNTA(BD14)=0),"",100-BD14-SUMPRODUCT(BA15:BA26,BD15:BD26))</f>
        <v/>
      </c>
      <c r="BE5" s="8" t="str">
        <f>IF((COUNTA(BE15:BE26)=0)+(COUNTA(BE14)=0),"",100-BE14-SUMPRODUCT(BA15:BA26,BE15:BE26))</f>
        <v/>
      </c>
      <c r="BF5" s="8" t="str">
        <f>IF((COUNTA(BF15:BF26)=0)+(COUNTA(BF14)=0),"",100-BF14-SUMPRODUCT(BA15:BA26,BF15:BF26))</f>
        <v/>
      </c>
      <c r="BG5" s="25" t="str">
        <f>IF((COUNTA(BG15:BG26)=0)+(COUNTA(BG14)=0),"",100-BG14-SUMPRODUCT(BA15:BA26,BG15:BG26))</f>
        <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1"/>
      <c r="BU5" s="132" t="s">
        <v>0</v>
      </c>
      <c r="BV5" s="8" t="str">
        <f>IF((COUNTA(BV15:BV26)=0)+(COUNTA(BV14)=0),"",100-BV14-SUMPRODUCT(BU15:BU26,BV15:BV26))</f>
        <v/>
      </c>
      <c r="BW5" s="8" t="str">
        <f>IF((COUNTA(BW15:BW26)=0)+(COUNTA(BW14)=0),"",100-BW14-SUMPRODUCT(BU15:BU26,BW15:BW26))</f>
        <v/>
      </c>
      <c r="BX5" s="8" t="str">
        <f>IF((COUNTA(BX15:BX26)=0)+(COUNTA(BX14)=0),"",100-BX14-SUMPRODUCT(BU15:BU26,BX15:BX26))</f>
        <v/>
      </c>
      <c r="BY5" s="8" t="str">
        <f>IF((COUNTA(BY15:BY26)=0)+(COUNTA(BY14)=0),"",100-BY14-SUMPRODUCT(BU15:BU26,BY15:BY26))</f>
        <v/>
      </c>
      <c r="BZ5" s="8" t="str">
        <f>IF((COUNTA(BZ15:BZ26)=0)+(COUNTA(BZ14)=0),"",100-BZ14-SUMPRODUCT(BU15:BU26,BZ15:BZ26))</f>
        <v/>
      </c>
      <c r="CA5" s="25" t="str">
        <f>IF((COUNTA(CA15:CA26)=0)+(COUNTA(CA14)=0),"",100-CA14-SUMPRODUCT(BU15:BU26,CA15:CA26))</f>
        <v/>
      </c>
      <c r="CB5" s="19"/>
      <c r="CC5" s="14"/>
      <c r="CD5" s="101"/>
      <c r="CE5" s="132" t="s">
        <v>0</v>
      </c>
      <c r="CF5" s="8">
        <f>IF((COUNTA(CF15:CF26)=0)+(COUNTA(CF14)=0),"",100-CF14-SUMPRODUCT(CE15:CE26,CF15:CF26))</f>
        <v>0</v>
      </c>
      <c r="CG5" s="8" t="str">
        <f>IF((COUNTA(CG15:CG26)=0)+(COUNTA(CG14)=0),"",100-CG14-SUMPRODUCT(CE15:CE26,CG15:CG26))</f>
        <v/>
      </c>
      <c r="CH5" s="8" t="str">
        <f>IF((COUNTA(CH15:CH26)=0)+(COUNTA(CH14)=0),"",100-CH14-SUMPRODUCT(CE15:CE26,CH15:CH26))</f>
        <v/>
      </c>
      <c r="CI5" s="8" t="str">
        <f>IF((COUNTA(CI15:CI26)=0)+(COUNTA(CI14)=0),"",100-CI14-SUMPRODUCT(CE15:CE26,CI15:CI26))</f>
        <v/>
      </c>
      <c r="CJ5" s="8">
        <f>IF((COUNTA(CJ15:CJ26)=0)+(COUNTA(CJ14)=0),"",100-CJ14-SUMPRODUCT(CE15:CE26,CJ15:CJ26))</f>
        <v>0</v>
      </c>
      <c r="CK5" s="25">
        <f>IF((COUNTA(CK15:CK26)=0)+(COUNTA(CK14)=0),"",100-CK14-SUMPRODUCT(CE15:CE26,CK15:CK26))</f>
        <v>0</v>
      </c>
      <c r="CL5" s="19"/>
      <c r="CM5" s="14"/>
      <c r="CN5" s="109"/>
      <c r="CX5" s="109"/>
      <c r="DH5" s="109"/>
      <c r="DR5" s="109"/>
      <c r="EB5" s="109"/>
      <c r="EL5" s="109"/>
      <c r="EV5" s="109"/>
      <c r="FF5" s="109"/>
      <c r="FP5" s="109"/>
      <c r="FZ5" s="109"/>
      <c r="GJ5" s="109"/>
      <c r="GT5" s="109"/>
      <c r="HD5" s="109"/>
      <c r="HN5" s="109"/>
      <c r="HX5" s="109"/>
      <c r="IH5" s="109"/>
      <c r="IR5" s="109"/>
    </row>
    <row xmlns:x14ac="http://schemas.microsoft.com/office/spreadsheetml/2009/9/ac" r="6" s="4" customFormat="true" x14ac:dyDescent="0.25">
      <c r="A6" s="366" t="str">
        <f ca="true">IF(ISBLANK('Data Summary'!A8),"",'Data Summary'!A8)</f>
        <v>AZE_2018_UIS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c r="BA6" s="132" t="s">
        <v>19</v>
      </c>
      <c r="BB6" s="8" t="str">
        <f>IF(COUNTA(BB15:BB26)=0,"",SUMPRODUCT(BB15:BB26,BA15:BA26))</f>
        <v/>
      </c>
      <c r="BC6" s="8" t="str">
        <f>IF(COUNTA(BC15:BC26)=0,"",SUMPRODUCT(BC15:BC26,BA15:BA26))</f>
        <v/>
      </c>
      <c r="BD6" s="8" t="str">
        <f>IF(COUNTA(BD15:BD26)=0,"",SUMPRODUCT(BD15:BD26,BA15:BA26))</f>
        <v/>
      </c>
      <c r="BE6" s="8" t="str">
        <f>IF(COUNTA(BE15:BE26)=0,"",SUMPRODUCT(BE15:BE26,BA15:BA26))</f>
        <v/>
      </c>
      <c r="BF6" s="8" t="str">
        <f>IF(COUNTA(BF15:BF26)=0,"",SUMPRODUCT(BF15:BF26,BA15:BA26))</f>
        <v/>
      </c>
      <c r="BG6" s="25" t="str">
        <f>IF(COUNTA(BG15:BG26)=0,"",SUMPRODUCT(BG15:BG26,BA15:BA26))</f>
        <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1"/>
      <c r="BU6" s="132" t="s">
        <v>19</v>
      </c>
      <c r="BV6" s="8" t="str">
        <f>IF(COUNTA(BV15:BV26)=0,"",SUMPRODUCT(BV15:BV26,BU15:BU26))</f>
        <v/>
      </c>
      <c r="BW6" s="8" t="str">
        <f>IF(COUNTA(BW15:BW26)=0,"",SUMPRODUCT(BW15:BW26,BU15:BU26))</f>
        <v/>
      </c>
      <c r="BX6" s="8" t="str">
        <f>IF(COUNTA(BX15:BX26)=0,"",SUMPRODUCT(BX15:BX26,BU15:BU26))</f>
        <v/>
      </c>
      <c r="BY6" s="8" t="str">
        <f>IF(COUNTA(BY15:BY26)=0,"",SUMPRODUCT(BY15:BY26,BU15:BU26))</f>
        <v/>
      </c>
      <c r="BZ6" s="8" t="str">
        <f>IF(COUNTA(BZ15:BZ26)=0,"",SUMPRODUCT(BZ15:BZ26,BU15:BU26))</f>
        <v/>
      </c>
      <c r="CA6" s="25" t="str">
        <f>IF(COUNTA(CA15:CA26)=0,"",SUMPRODUCT(CA15:CA26,BU15:BU26))</f>
        <v/>
      </c>
      <c r="CB6" s="19"/>
      <c r="CC6" s="14"/>
      <c r="CD6" s="101" t="s">
        <v>183</v>
      </c>
      <c r="CE6" s="132" t="s">
        <v>19</v>
      </c>
      <c r="CF6" s="8">
        <f>IF(COUNTA(CF15:CF26)=0,"",SUMPRODUCT(CF15:CF26,CE15:CE26))</f>
        <v>100</v>
      </c>
      <c r="CG6" s="8" t="str">
        <f>IF(COUNTA(CG15:CG26)=0,"",SUMPRODUCT(CG15:CG26,CE15:CE26))</f>
        <v/>
      </c>
      <c r="CH6" s="8" t="str">
        <f>IF(COUNTA(CH15:CH26)=0,"",SUMPRODUCT(CH15:CH26,CE15:CE26))</f>
        <v/>
      </c>
      <c r="CI6" s="8" t="str">
        <f>IF(COUNTA(CI15:CI26)=0,"",SUMPRODUCT(CI15:CI26,CE15:CE26))</f>
        <v/>
      </c>
      <c r="CJ6" s="8">
        <f>IF(COUNTA(CJ15:CJ26)=0,"",SUMPRODUCT(CJ15:CJ26,CE15:CE26))</f>
        <v>100</v>
      </c>
      <c r="CK6" s="25">
        <f>IF(COUNTA(CK15:CK26)=0,"",SUMPRODUCT(CK15:CK26,CE15:CE26))</f>
        <v>100</v>
      </c>
      <c r="CL6" s="19"/>
      <c r="CM6" s="14"/>
      <c r="CN6" s="109"/>
      <c r="CX6" s="109"/>
      <c r="DH6" s="109"/>
      <c r="DR6" s="109"/>
      <c r="EB6" s="109"/>
      <c r="EL6" s="109"/>
      <c r="EV6" s="109"/>
      <c r="FF6" s="109"/>
      <c r="FP6" s="109"/>
      <c r="FZ6" s="109"/>
      <c r="GJ6" s="109"/>
      <c r="GT6" s="109"/>
      <c r="HD6" s="109"/>
      <c r="HN6" s="109"/>
      <c r="HX6" s="109"/>
      <c r="IH6" s="109"/>
      <c r="IR6" s="109"/>
    </row>
    <row xmlns:x14ac="http://schemas.microsoft.com/office/spreadsheetml/2009/9/ac" r="7" s="4" customFormat="true" x14ac:dyDescent="0.25">
      <c r="A7" s="366" t="str">
        <f ca="true">IF(ISBLANK('Data Summary'!A9),"",'Data Summary'!A9)</f>
        <v>AZE_2019_UIS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1"/>
      <c r="CE7" s="133" t="s">
        <v>53</v>
      </c>
      <c r="CF7" s="129"/>
      <c r="CG7" s="129"/>
      <c r="CH7" s="129"/>
      <c r="CI7" s="129"/>
      <c r="CJ7" s="129"/>
      <c r="CK7" s="70"/>
      <c r="CL7" s="19"/>
      <c r="CM7" s="14"/>
      <c r="CN7" s="109"/>
      <c r="CX7" s="109"/>
      <c r="DH7" s="109"/>
      <c r="DR7" s="109"/>
      <c r="EB7" s="109"/>
      <c r="EL7" s="109"/>
      <c r="EV7" s="109"/>
      <c r="FF7" s="109"/>
      <c r="FP7" s="109"/>
      <c r="FZ7" s="109"/>
      <c r="GJ7" s="109"/>
      <c r="GT7" s="109"/>
      <c r="HD7" s="109"/>
      <c r="HN7" s="109"/>
      <c r="HX7" s="109"/>
      <c r="IH7" s="109"/>
      <c r="IR7" s="109"/>
    </row>
    <row xmlns:x14ac="http://schemas.microsoft.com/office/spreadsheetml/2009/9/ac" r="8" s="4" customFormat="true" x14ac:dyDescent="0.25">
      <c r="A8" s="366" t="str">
        <f ca="true">IF(ISBLANK('Data Summary'!A10),"",'Data Summary'!A10)</f>
        <v>AZE_2020_UIS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1"/>
      <c r="CE8" s="133" t="s">
        <v>58</v>
      </c>
      <c r="CF8" s="129"/>
      <c r="CG8" s="129"/>
      <c r="CH8" s="129"/>
      <c r="CI8" s="129"/>
      <c r="CJ8" s="129"/>
      <c r="CK8" s="70"/>
      <c r="CL8" s="19"/>
      <c r="CM8" s="14"/>
      <c r="CN8" s="109"/>
      <c r="CX8" s="109"/>
      <c r="DH8" s="109"/>
      <c r="DR8" s="109"/>
      <c r="EB8" s="109"/>
      <c r="EL8" s="109"/>
      <c r="EV8" s="109"/>
      <c r="FF8" s="109"/>
      <c r="FP8" s="109"/>
      <c r="FZ8" s="109"/>
      <c r="GJ8" s="109"/>
      <c r="GT8" s="109"/>
      <c r="HD8" s="109"/>
      <c r="HN8" s="109"/>
      <c r="HX8" s="109"/>
      <c r="IH8" s="109"/>
      <c r="IR8" s="109"/>
    </row>
    <row xmlns:x14ac="http://schemas.microsoft.com/office/spreadsheetml/2009/9/ac" r="9" s="4" customFormat="true" x14ac:dyDescent="0.25">
      <c r="A9" s="366" t="str">
        <f ca="true">IF(ISBLANK('Data Summary'!A11),"",'Data Summary'!A11)</f>
        <v>AZE_2020_PWH</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1"/>
      <c r="CE9" s="133" t="s">
        <v>109</v>
      </c>
      <c r="CF9" s="129"/>
      <c r="CG9" s="129"/>
      <c r="CH9" s="129"/>
      <c r="CI9" s="129"/>
      <c r="CJ9" s="129"/>
      <c r="CK9" s="70"/>
      <c r="CL9" s="19"/>
      <c r="CM9" s="14"/>
      <c r="CN9" s="109"/>
      <c r="CX9" s="109"/>
      <c r="DH9" s="109"/>
      <c r="DR9" s="109"/>
      <c r="EB9" s="109"/>
      <c r="EL9" s="109"/>
      <c r="EV9" s="109"/>
      <c r="FF9" s="109"/>
      <c r="FP9" s="109"/>
      <c r="FZ9" s="109"/>
      <c r="GJ9" s="109"/>
      <c r="GT9" s="109"/>
      <c r="HD9" s="109"/>
      <c r="HN9" s="109"/>
      <c r="HX9" s="109"/>
      <c r="IH9" s="109"/>
      <c r="IR9" s="109"/>
    </row>
    <row xmlns:x14ac="http://schemas.microsoft.com/office/spreadsheetml/2009/9/ac" r="10" s="4" customFormat="true" x14ac:dyDescent="0.25">
      <c r="A10" s="366" t="str">
        <f ca="true">IF(ISBLANK('Data Summary'!A12),"",'Data Summary'!A12)</f>
        <v>AZE_2021_UIS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1"/>
      <c r="CE10" s="126" t="s">
        <v>21</v>
      </c>
      <c r="CF10" s="129"/>
      <c r="CG10" s="129"/>
      <c r="CH10" s="129"/>
      <c r="CI10" s="129"/>
      <c r="CJ10" s="129"/>
      <c r="CK10" s="70"/>
      <c r="CL10" s="19"/>
      <c r="CM10" s="14"/>
      <c r="CN10" s="109"/>
      <c r="CX10" s="109"/>
      <c r="DH10" s="109"/>
      <c r="DR10" s="109"/>
      <c r="EB10" s="109"/>
      <c r="EL10" s="109"/>
      <c r="EV10" s="109"/>
      <c r="FF10" s="109"/>
      <c r="FP10" s="109"/>
      <c r="FZ10" s="109"/>
      <c r="GJ10" s="109"/>
      <c r="GT10" s="109"/>
      <c r="HD10" s="109"/>
      <c r="HN10" s="109"/>
      <c r="HX10" s="109"/>
      <c r="IH10" s="109"/>
      <c r="IR10" s="109"/>
    </row>
    <row xmlns:x14ac="http://schemas.microsoft.com/office/spreadsheetml/2009/9/ac" r="11" s="4" customFormat="true" x14ac:dyDescent="0.25">
      <c r="A11" s="366" t="str">
        <f ca="true">IF(ISBLANK('Data Summary'!A13),"",'Data Summary'!A13)</f>
        <v>AZE_2021_PWH</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1"/>
      <c r="CE11" s="126" t="s">
        <v>29</v>
      </c>
      <c r="CF11" s="129"/>
      <c r="CG11" s="128"/>
      <c r="CH11" s="128"/>
      <c r="CI11" s="128"/>
      <c r="CJ11" s="128"/>
      <c r="CK11" s="21"/>
      <c r="CL11" s="19"/>
      <c r="CM11" s="14"/>
      <c r="CN11" s="109"/>
      <c r="CX11" s="109"/>
      <c r="DH11" s="109"/>
      <c r="DR11" s="109"/>
      <c r="EB11" s="109"/>
      <c r="EL11" s="109"/>
      <c r="EV11" s="109"/>
      <c r="FF11" s="109"/>
      <c r="FP11" s="109"/>
      <c r="FZ11" s="109"/>
      <c r="GJ11" s="109"/>
      <c r="GT11" s="109"/>
      <c r="HD11" s="109"/>
      <c r="HN11" s="109"/>
      <c r="HX11" s="109"/>
      <c r="IH11" s="109"/>
      <c r="IR11" s="109"/>
    </row>
    <row xmlns:x14ac="http://schemas.microsoft.com/office/spreadsheetml/2009/9/ac" r="12" s="1" customFormat="true" ht="15.75" customHeight="true" x14ac:dyDescent="0.2">
      <c r="A12" s="366" t="str">
        <f ca="true">IF(ISBLANK('Data Summary'!A14),"",'Data Summary'!A14)</f>
        <v>AZE_2022_UIS</v>
      </c>
      <c r="B12" s="101" t="s">
        <v>180</v>
      </c>
      <c r="C12" s="126" t="s">
        <v>169</v>
      </c>
      <c r="D12" s="129">
        <v>100</v>
      </c>
      <c r="E12" s="129"/>
      <c r="F12" s="129"/>
      <c r="G12" s="129"/>
      <c r="H12" s="129">
        <v>100</v>
      </c>
      <c r="I12" s="70">
        <v>100</v>
      </c>
      <c r="J12" s="19"/>
      <c r="K12" s="14"/>
      <c r="L12" s="101" t="s">
        <v>180</v>
      </c>
      <c r="M12" s="126" t="s">
        <v>169</v>
      </c>
      <c r="N12" s="129">
        <v>100</v>
      </c>
      <c r="O12" s="129"/>
      <c r="P12" s="129"/>
      <c r="Q12" s="129"/>
      <c r="R12" s="129">
        <v>100</v>
      </c>
      <c r="S12" s="70">
        <v>100</v>
      </c>
      <c r="T12" s="19"/>
      <c r="U12" s="14"/>
      <c r="V12" s="101" t="s">
        <v>180</v>
      </c>
      <c r="W12" s="126" t="s">
        <v>169</v>
      </c>
      <c r="X12" s="129">
        <v>100</v>
      </c>
      <c r="Y12" s="129"/>
      <c r="Z12" s="129"/>
      <c r="AA12" s="129"/>
      <c r="AB12" s="129">
        <v>100</v>
      </c>
      <c r="AC12" s="70">
        <v>100</v>
      </c>
      <c r="AD12" s="19"/>
      <c r="AE12" s="14"/>
      <c r="AF12" s="101" t="s">
        <v>180</v>
      </c>
      <c r="AG12" s="126" t="s">
        <v>169</v>
      </c>
      <c r="AH12" s="129">
        <v>100</v>
      </c>
      <c r="AI12" s="129"/>
      <c r="AJ12" s="129"/>
      <c r="AK12" s="129"/>
      <c r="AL12" s="129">
        <v>100</v>
      </c>
      <c r="AM12" s="70">
        <v>100</v>
      </c>
      <c r="AN12" s="19"/>
      <c r="AO12" s="14"/>
      <c r="AP12" s="101" t="s">
        <v>180</v>
      </c>
      <c r="AQ12" s="126" t="s">
        <v>169</v>
      </c>
      <c r="AR12" s="129">
        <v>100</v>
      </c>
      <c r="AS12" s="129"/>
      <c r="AT12" s="129"/>
      <c r="AU12" s="129"/>
      <c r="AV12" s="129">
        <v>100</v>
      </c>
      <c r="AW12" s="70">
        <v>100</v>
      </c>
      <c r="AX12" s="19"/>
      <c r="AY12" s="14"/>
      <c r="AZ12" s="101" t="s">
        <v>249</v>
      </c>
      <c r="BA12" s="126" t="s">
        <v>169</v>
      </c>
      <c r="BB12" s="129">
        <v>98</v>
      </c>
      <c r="BC12" s="129"/>
      <c r="BD12" s="129"/>
      <c r="BE12" s="129"/>
      <c r="BF12" s="129"/>
      <c r="BG12" s="70"/>
      <c r="BH12" s="19"/>
      <c r="BI12" s="14"/>
      <c r="BJ12" s="101" t="s">
        <v>180</v>
      </c>
      <c r="BK12" s="126" t="s">
        <v>169</v>
      </c>
      <c r="BL12" s="129">
        <v>100</v>
      </c>
      <c r="BM12" s="129"/>
      <c r="BN12" s="129"/>
      <c r="BO12" s="129"/>
      <c r="BP12" s="129">
        <v>100</v>
      </c>
      <c r="BQ12" s="70">
        <v>100</v>
      </c>
      <c r="BR12" s="19"/>
      <c r="BS12" s="14"/>
      <c r="BT12" s="101" t="s">
        <v>249</v>
      </c>
      <c r="BU12" s="126" t="s">
        <v>169</v>
      </c>
      <c r="BV12" s="129">
        <v>98</v>
      </c>
      <c r="BW12" s="129"/>
      <c r="BX12" s="129"/>
      <c r="BY12" s="129"/>
      <c r="BZ12" s="129"/>
      <c r="CA12" s="70"/>
      <c r="CB12" s="19"/>
      <c r="CC12" s="14"/>
      <c r="CD12" s="101" t="s">
        <v>180</v>
      </c>
      <c r="CE12" s="126" t="s">
        <v>169</v>
      </c>
      <c r="CF12" s="129">
        <v>100</v>
      </c>
      <c r="CG12" s="129"/>
      <c r="CH12" s="129"/>
      <c r="CI12" s="129"/>
      <c r="CJ12" s="129">
        <v>100</v>
      </c>
      <c r="CK12" s="70">
        <v>100</v>
      </c>
      <c r="CL12" s="19"/>
      <c r="CM12" s="14"/>
      <c r="CN12" s="110"/>
      <c r="CX12" s="110"/>
      <c r="DH12" s="110"/>
      <c r="DR12" s="110"/>
      <c r="EB12" s="110"/>
      <c r="EL12" s="110"/>
      <c r="EV12" s="110"/>
      <c r="FF12" s="110"/>
      <c r="FP12" s="110"/>
      <c r="FZ12" s="110"/>
      <c r="GJ12" s="110"/>
      <c r="GT12" s="110"/>
      <c r="HD12" s="110"/>
      <c r="HN12" s="110"/>
      <c r="HX12" s="110"/>
      <c r="IH12" s="110"/>
      <c r="IR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46" t="s">
        <v>57</v>
      </c>
      <c r="CE13" s="252" t="s">
        <v>27</v>
      </c>
      <c r="CF13" s="253"/>
      <c r="CG13" s="253"/>
      <c r="CH13" s="253"/>
      <c r="CI13" s="254"/>
      <c r="CJ13" s="254"/>
      <c r="CK13" s="255"/>
      <c r="CL13" s="236"/>
      <c r="CM13" s="251"/>
      <c r="CN13" s="256"/>
      <c r="CX13" s="256"/>
      <c r="DH13" s="256"/>
      <c r="DR13" s="256"/>
      <c r="EB13" s="256"/>
      <c r="EL13" s="256"/>
      <c r="EV13" s="256"/>
      <c r="FF13" s="256"/>
      <c r="FP13" s="256"/>
      <c r="FZ13" s="256"/>
      <c r="GJ13" s="256"/>
      <c r="GT13" s="256"/>
      <c r="HD13" s="256"/>
      <c r="HN13" s="256"/>
      <c r="HX13" s="256"/>
      <c r="IH13" s="256"/>
      <c r="IR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c r="BC14" s="41"/>
      <c r="BD14" s="41"/>
      <c r="BE14" s="128"/>
      <c r="BF14" s="128"/>
      <c r="BG14" s="21"/>
      <c r="BH14" s="10"/>
      <c r="BI14" s="13"/>
      <c r="BJ14" s="102" t="s">
        <v>30</v>
      </c>
      <c r="BK14" s="16">
        <v>0</v>
      </c>
      <c r="BL14" s="41">
        <v>0</v>
      </c>
      <c r="BM14" s="41"/>
      <c r="BN14" s="41"/>
      <c r="BO14" s="128"/>
      <c r="BP14" s="128">
        <v>0</v>
      </c>
      <c r="BQ14" s="21">
        <v>0</v>
      </c>
      <c r="BR14" s="10"/>
      <c r="BS14" s="13"/>
      <c r="BT14" s="102" t="s">
        <v>30</v>
      </c>
      <c r="BU14" s="16">
        <v>0</v>
      </c>
      <c r="BV14" s="41"/>
      <c r="BW14" s="41"/>
      <c r="BX14" s="41"/>
      <c r="BY14" s="128"/>
      <c r="BZ14" s="128"/>
      <c r="CA14" s="21"/>
      <c r="CB14" s="10"/>
      <c r="CC14" s="13"/>
      <c r="CD14" s="102" t="s">
        <v>30</v>
      </c>
      <c r="CE14" s="16">
        <v>0</v>
      </c>
      <c r="CF14" s="41">
        <v>0</v>
      </c>
      <c r="CG14" s="41"/>
      <c r="CH14" s="41"/>
      <c r="CI14" s="128"/>
      <c r="CJ14" s="128">
        <v>0</v>
      </c>
      <c r="CK14" s="21">
        <v>0</v>
      </c>
      <c r="CL14" s="10"/>
      <c r="CM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02" t="s">
        <v>105</v>
      </c>
      <c r="CE15" s="71">
        <v>0</v>
      </c>
      <c r="CF15" s="41"/>
      <c r="CG15" s="41"/>
      <c r="CH15" s="41"/>
      <c r="CI15" s="128"/>
      <c r="CJ15" s="128"/>
      <c r="CK15" s="21"/>
      <c r="CL15" s="10"/>
      <c r="CM15" s="13"/>
      <c r="CN15" s="112"/>
      <c r="CX15" s="112"/>
      <c r="DH15" s="112"/>
      <c r="DR15" s="112"/>
      <c r="EB15" s="112"/>
      <c r="EL15" s="112"/>
      <c r="EV15" s="112"/>
      <c r="FF15" s="112"/>
      <c r="FP15" s="112"/>
      <c r="FZ15" s="112"/>
      <c r="GJ15" s="112"/>
      <c r="GT15" s="112"/>
      <c r="HD15" s="112"/>
      <c r="HN15" s="112"/>
      <c r="HX15" s="112"/>
      <c r="IH15" s="112"/>
      <c r="IR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v>100</v>
      </c>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c r="BA16" s="6"/>
      <c r="BB16" s="41"/>
      <c r="BC16" s="128"/>
      <c r="BD16" s="128"/>
      <c r="BE16" s="128"/>
      <c r="BF16" s="41"/>
      <c r="BG16" s="59"/>
      <c r="BH16" s="10"/>
      <c r="BI16" s="13"/>
      <c r="BJ16" s="103" t="s">
        <v>184</v>
      </c>
      <c r="BK16" s="6">
        <v>1</v>
      </c>
      <c r="BL16" s="41">
        <v>100</v>
      </c>
      <c r="BM16" s="128"/>
      <c r="BN16" s="128"/>
      <c r="BO16" s="128"/>
      <c r="BP16" s="41">
        <v>100</v>
      </c>
      <c r="BQ16" s="59">
        <v>100</v>
      </c>
      <c r="BR16" s="10"/>
      <c r="BS16" s="13"/>
      <c r="BT16" s="103"/>
      <c r="BU16" s="6"/>
      <c r="BV16" s="41"/>
      <c r="BW16" s="128"/>
      <c r="BX16" s="128"/>
      <c r="BY16" s="128"/>
      <c r="BZ16" s="41"/>
      <c r="CA16" s="59"/>
      <c r="CB16" s="10"/>
      <c r="CC16" s="13"/>
      <c r="CD16" s="103" t="s">
        <v>184</v>
      </c>
      <c r="CE16" s="6">
        <v>1</v>
      </c>
      <c r="CF16" s="41">
        <v>100</v>
      </c>
      <c r="CG16" s="128"/>
      <c r="CH16" s="128"/>
      <c r="CI16" s="128"/>
      <c r="CJ16" s="41">
        <v>100</v>
      </c>
      <c r="CK16" s="59">
        <v>100</v>
      </c>
      <c r="CL16" s="10"/>
      <c r="CM16" s="13"/>
      <c r="CN16" s="112"/>
      <c r="CX16" s="112"/>
      <c r="DH16" s="112"/>
      <c r="DR16" s="112"/>
      <c r="EB16" s="112"/>
      <c r="EL16" s="112"/>
      <c r="EV16" s="112"/>
      <c r="FF16" s="112"/>
      <c r="FP16" s="112"/>
      <c r="FZ16" s="112"/>
      <c r="GJ16" s="112"/>
      <c r="GT16" s="112"/>
      <c r="HD16" s="112"/>
      <c r="HN16" s="112"/>
      <c r="HX16" s="112"/>
      <c r="IH16" s="112"/>
      <c r="IR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03"/>
      <c r="CE17" s="130"/>
      <c r="CF17" s="41"/>
      <c r="CG17" s="128"/>
      <c r="CH17" s="128"/>
      <c r="CI17" s="128"/>
      <c r="CJ17" s="128"/>
      <c r="CK17" s="21"/>
      <c r="CL17" s="10"/>
      <c r="CM17" s="13"/>
      <c r="CN17" s="112"/>
      <c r="CX17" s="112"/>
      <c r="DH17" s="112"/>
      <c r="DR17" s="112"/>
      <c r="EB17" s="112"/>
      <c r="EL17" s="112"/>
      <c r="EV17" s="112"/>
      <c r="FF17" s="112"/>
      <c r="FP17" s="112"/>
      <c r="FZ17" s="112"/>
      <c r="GJ17" s="112"/>
      <c r="GT17" s="112"/>
      <c r="HD17" s="112"/>
      <c r="HN17" s="112"/>
      <c r="HX17" s="112"/>
      <c r="IH17" s="112"/>
      <c r="IR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03"/>
      <c r="CE18" s="130"/>
      <c r="CF18" s="128"/>
      <c r="CG18" s="128"/>
      <c r="CH18" s="128"/>
      <c r="CI18" s="128"/>
      <c r="CJ18" s="128"/>
      <c r="CK18" s="21"/>
      <c r="CL18" s="10"/>
      <c r="CM18" s="13"/>
      <c r="CN18" s="112"/>
      <c r="CX18" s="112"/>
      <c r="DH18" s="112"/>
      <c r="DR18" s="112"/>
      <c r="EB18" s="112"/>
      <c r="EL18" s="112"/>
      <c r="EV18" s="112"/>
      <c r="FF18" s="112"/>
      <c r="FP18" s="112"/>
      <c r="FZ18" s="112"/>
      <c r="GJ18" s="112"/>
      <c r="GT18" s="112"/>
      <c r="HD18" s="112"/>
      <c r="HN18" s="112"/>
      <c r="HX18" s="112"/>
      <c r="IH18" s="112"/>
      <c r="IR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03"/>
      <c r="CE19" s="130"/>
      <c r="CF19" s="128"/>
      <c r="CG19" s="128"/>
      <c r="CH19" s="60"/>
      <c r="CI19" s="128"/>
      <c r="CJ19" s="128"/>
      <c r="CK19" s="21"/>
      <c r="CL19" s="10"/>
      <c r="CM19" s="13"/>
      <c r="CN19" s="112"/>
      <c r="CX19" s="112"/>
      <c r="DH19" s="112"/>
      <c r="DR19" s="112"/>
      <c r="EB19" s="112"/>
      <c r="EL19" s="112"/>
      <c r="EV19" s="112"/>
      <c r="FF19" s="112"/>
      <c r="FP19" s="112"/>
      <c r="FZ19" s="112"/>
      <c r="GJ19" s="112"/>
      <c r="GT19" s="112"/>
      <c r="HD19" s="112"/>
      <c r="HN19" s="112"/>
      <c r="HX19" s="112"/>
      <c r="IH19" s="112"/>
      <c r="IR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03"/>
      <c r="CE20" s="17"/>
      <c r="CF20" s="128"/>
      <c r="CG20" s="60"/>
      <c r="CH20" s="60"/>
      <c r="CI20" s="128"/>
      <c r="CJ20" s="128"/>
      <c r="CK20" s="21"/>
      <c r="CL20" s="10"/>
      <c r="CM20" s="13"/>
      <c r="CN20" s="112"/>
      <c r="CX20" s="112"/>
      <c r="DH20" s="112"/>
      <c r="DR20" s="112"/>
      <c r="EB20" s="112"/>
      <c r="EL20" s="112"/>
      <c r="EV20" s="112"/>
      <c r="FF20" s="112"/>
      <c r="FP20" s="112"/>
      <c r="FZ20" s="112"/>
      <c r="GJ20" s="112"/>
      <c r="GT20" s="112"/>
      <c r="HD20" s="112"/>
      <c r="HN20" s="112"/>
      <c r="HX20" s="112"/>
      <c r="IH20" s="112"/>
      <c r="IR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03"/>
      <c r="CE21" s="17"/>
      <c r="CF21" s="60"/>
      <c r="CG21" s="60"/>
      <c r="CH21" s="60"/>
      <c r="CI21" s="60"/>
      <c r="CJ21" s="60"/>
      <c r="CK21" s="61"/>
      <c r="CL21" s="10"/>
      <c r="CM21" s="13"/>
      <c r="CN21" s="112"/>
      <c r="CX21" s="112"/>
      <c r="DH21" s="112"/>
      <c r="DR21" s="112"/>
      <c r="EB21" s="112"/>
      <c r="EL21" s="112"/>
      <c r="EV21" s="112"/>
      <c r="FF21" s="112"/>
      <c r="FP21" s="112"/>
      <c r="FZ21" s="112"/>
      <c r="GJ21" s="112"/>
      <c r="GT21" s="112"/>
      <c r="HD21" s="112"/>
      <c r="HN21" s="112"/>
      <c r="HX21" s="112"/>
      <c r="IH21" s="112"/>
      <c r="IR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03"/>
      <c r="CE22" s="17"/>
      <c r="CF22" s="60"/>
      <c r="CG22" s="60"/>
      <c r="CH22" s="60"/>
      <c r="CI22" s="60"/>
      <c r="CJ22" s="60"/>
      <c r="CK22" s="61"/>
      <c r="CL22" s="10"/>
      <c r="CM22" s="13"/>
      <c r="CN22" s="112"/>
      <c r="CX22" s="112"/>
      <c r="DH22" s="112"/>
      <c r="DR22" s="112"/>
      <c r="EB22" s="112"/>
      <c r="EL22" s="112"/>
      <c r="EV22" s="112"/>
      <c r="FF22" s="112"/>
      <c r="FP22" s="112"/>
      <c r="FZ22" s="112"/>
      <c r="GJ22" s="112"/>
      <c r="GT22" s="112"/>
      <c r="HD22" s="112"/>
      <c r="HN22" s="112"/>
      <c r="HX22" s="112"/>
      <c r="IH22" s="112"/>
      <c r="IR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03"/>
      <c r="CE23" s="17"/>
      <c r="CF23" s="60"/>
      <c r="CG23" s="60"/>
      <c r="CH23" s="60"/>
      <c r="CI23" s="60"/>
      <c r="CJ23" s="60"/>
      <c r="CK23" s="61"/>
      <c r="CL23" s="10"/>
      <c r="CM23" s="13"/>
      <c r="CN23" s="112"/>
      <c r="CX23" s="112"/>
      <c r="DH23" s="112"/>
      <c r="DR23" s="112"/>
      <c r="EB23" s="112"/>
      <c r="EL23" s="112"/>
      <c r="EV23" s="112"/>
      <c r="FF23" s="112"/>
      <c r="FP23" s="112"/>
      <c r="FZ23" s="112"/>
      <c r="GJ23" s="112"/>
      <c r="GT23" s="112"/>
      <c r="HD23" s="112"/>
      <c r="HN23" s="112"/>
      <c r="HX23" s="112"/>
      <c r="IH23" s="112"/>
      <c r="IR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03"/>
      <c r="CE24" s="17"/>
      <c r="CF24" s="60"/>
      <c r="CG24" s="60"/>
      <c r="CH24" s="60"/>
      <c r="CI24" s="60"/>
      <c r="CJ24" s="60"/>
      <c r="CK24" s="61"/>
      <c r="CL24" s="10"/>
      <c r="CM24" s="13"/>
      <c r="CN24" s="112"/>
      <c r="CX24" s="112"/>
      <c r="DH24" s="112"/>
      <c r="DR24" s="112"/>
      <c r="EB24" s="112"/>
      <c r="EL24" s="112"/>
      <c r="EV24" s="112"/>
      <c r="FF24" s="112"/>
      <c r="FP24" s="112"/>
      <c r="FZ24" s="112"/>
      <c r="GJ24" s="112"/>
      <c r="GT24" s="112"/>
      <c r="HD24" s="112"/>
      <c r="HN24" s="112"/>
      <c r="HX24" s="112"/>
      <c r="IH24" s="112"/>
      <c r="IR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03"/>
      <c r="CE25" s="17"/>
      <c r="CF25" s="60"/>
      <c r="CG25" s="60"/>
      <c r="CH25" s="60"/>
      <c r="CI25" s="60"/>
      <c r="CJ25" s="60"/>
      <c r="CK25" s="61"/>
      <c r="CL25" s="10"/>
      <c r="CM25" s="13"/>
      <c r="CN25" s="112"/>
      <c r="CX25" s="112"/>
      <c r="DH25" s="112"/>
      <c r="DR25" s="112"/>
      <c r="EB25" s="112"/>
      <c r="EL25" s="112"/>
      <c r="EV25" s="112"/>
      <c r="FF25" s="112"/>
      <c r="FP25" s="112"/>
      <c r="FZ25" s="112"/>
      <c r="GJ25" s="112"/>
      <c r="GT25" s="112"/>
      <c r="HD25" s="112"/>
      <c r="HN25" s="112"/>
      <c r="HX25" s="112"/>
      <c r="IH25" s="112"/>
      <c r="IR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03"/>
      <c r="CE26" s="18"/>
      <c r="CF26" s="6"/>
      <c r="CG26" s="6"/>
      <c r="CH26" s="6"/>
      <c r="CI26" s="6"/>
      <c r="CJ26" s="6"/>
      <c r="CK26" s="22"/>
      <c r="CL26" s="10"/>
      <c r="CM26" s="13"/>
      <c r="CN26" s="112"/>
      <c r="CX26" s="112"/>
      <c r="DH26" s="112"/>
      <c r="DR26" s="112"/>
      <c r="EB26" s="112"/>
      <c r="EL26" s="112"/>
      <c r="EV26" s="112"/>
      <c r="FF26" s="112"/>
      <c r="FP26" s="112"/>
      <c r="FZ26" s="112"/>
      <c r="GJ26" s="112"/>
      <c r="GT26" s="112"/>
      <c r="HD26" s="112"/>
      <c r="HN26" s="112"/>
      <c r="HX26" s="112"/>
      <c r="IH26" s="112"/>
      <c r="IR26" s="112"/>
    </row>
    <row xmlns:x14ac="http://schemas.microsoft.com/office/spreadsheetml/2009/9/ac" r="27" s="2" customFormat="true" ht="93" customHeight="true" x14ac:dyDescent="0.25">
      <c r="A27" s="367" t="str">
        <f ca="true">IF(ISBLANK('Data Summary'!A29),"",'Data Summary'!A29)</f>
        <v/>
      </c>
      <c r="B27" s="104" t="s">
        <v>12</v>
      </c>
      <c r="C27" s="551" t="s">
        <v>185</v>
      </c>
      <c r="D27" s="551"/>
      <c r="E27" s="551"/>
      <c r="F27" s="551"/>
      <c r="G27" s="551"/>
      <c r="H27" s="551"/>
      <c r="I27" s="552"/>
      <c r="J27" s="10"/>
      <c r="K27" s="13"/>
      <c r="L27" s="104" t="s">
        <v>12</v>
      </c>
      <c r="M27" s="551" t="s">
        <v>185</v>
      </c>
      <c r="N27" s="551"/>
      <c r="O27" s="551"/>
      <c r="P27" s="551"/>
      <c r="Q27" s="551"/>
      <c r="R27" s="551"/>
      <c r="S27" s="552"/>
      <c r="T27" s="10"/>
      <c r="U27" s="13"/>
      <c r="V27" s="104" t="s">
        <v>12</v>
      </c>
      <c r="W27" s="551" t="s">
        <v>185</v>
      </c>
      <c r="X27" s="551"/>
      <c r="Y27" s="551"/>
      <c r="Z27" s="551"/>
      <c r="AA27" s="551"/>
      <c r="AB27" s="551"/>
      <c r="AC27" s="552"/>
      <c r="AD27" s="10"/>
      <c r="AE27" s="13"/>
      <c r="AF27" s="104" t="s">
        <v>12</v>
      </c>
      <c r="AG27" s="551" t="s">
        <v>185</v>
      </c>
      <c r="AH27" s="551"/>
      <c r="AI27" s="551"/>
      <c r="AJ27" s="551"/>
      <c r="AK27" s="551"/>
      <c r="AL27" s="551"/>
      <c r="AM27" s="552"/>
      <c r="AN27" s="10"/>
      <c r="AO27" s="13"/>
      <c r="AP27" s="104" t="s">
        <v>12</v>
      </c>
      <c r="AQ27" s="551" t="s">
        <v>185</v>
      </c>
      <c r="AR27" s="551"/>
      <c r="AS27" s="551"/>
      <c r="AT27" s="551"/>
      <c r="AU27" s="551"/>
      <c r="AV27" s="551"/>
      <c r="AW27" s="552"/>
      <c r="AX27" s="10"/>
      <c r="AY27" s="13"/>
      <c r="AZ27" s="104" t="s">
        <v>12</v>
      </c>
      <c r="BA27" s="551"/>
      <c r="BB27" s="551"/>
      <c r="BC27" s="551"/>
      <c r="BD27" s="551"/>
      <c r="BE27" s="551"/>
      <c r="BF27" s="551"/>
      <c r="BG27" s="552"/>
      <c r="BH27" s="10"/>
      <c r="BI27" s="13"/>
      <c r="BJ27" s="104" t="s">
        <v>12</v>
      </c>
      <c r="BK27" s="551" t="s">
        <v>185</v>
      </c>
      <c r="BL27" s="551"/>
      <c r="BM27" s="551"/>
      <c r="BN27" s="551"/>
      <c r="BO27" s="551"/>
      <c r="BP27" s="551"/>
      <c r="BQ27" s="552"/>
      <c r="BR27" s="10"/>
      <c r="BS27" s="13"/>
      <c r="BT27" s="104" t="s">
        <v>12</v>
      </c>
      <c r="BU27" s="551"/>
      <c r="BV27" s="551"/>
      <c r="BW27" s="551"/>
      <c r="BX27" s="551"/>
      <c r="BY27" s="551"/>
      <c r="BZ27" s="551"/>
      <c r="CA27" s="552"/>
      <c r="CB27" s="10"/>
      <c r="CC27" s="13"/>
      <c r="CD27" s="104" t="s">
        <v>12</v>
      </c>
      <c r="CE27" s="551" t="s">
        <v>185</v>
      </c>
      <c r="CF27" s="551"/>
      <c r="CG27" s="551"/>
      <c r="CH27" s="551"/>
      <c r="CI27" s="551"/>
      <c r="CJ27" s="551"/>
      <c r="CK27" s="552"/>
      <c r="CL27" s="10"/>
      <c r="CM27" s="13"/>
      <c r="CN27" s="112"/>
      <c r="CX27" s="112"/>
      <c r="DH27" s="112"/>
      <c r="DR27" s="112"/>
      <c r="EB27" s="112"/>
      <c r="EL27" s="112"/>
      <c r="EV27" s="112"/>
      <c r="FF27" s="112"/>
      <c r="FP27" s="112"/>
      <c r="FZ27" s="112"/>
      <c r="GJ27" s="112"/>
      <c r="GT27" s="112"/>
      <c r="HD27" s="112"/>
      <c r="HN27" s="112"/>
      <c r="HX27" s="112"/>
      <c r="IH27" s="112"/>
      <c r="IR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c r="BC28" s="47"/>
      <c r="BD28" s="47"/>
      <c r="BE28" s="47"/>
      <c r="BF28" s="47"/>
      <c r="BG28" s="89"/>
      <c r="BH28" s="10"/>
      <c r="BI28" s="13"/>
      <c r="BJ28" s="104"/>
      <c r="BK28" s="58" t="s">
        <v>120</v>
      </c>
      <c r="BL28" s="47" t="s">
        <v>158</v>
      </c>
      <c r="BM28" s="47"/>
      <c r="BN28" s="47"/>
      <c r="BO28" s="47"/>
      <c r="BP28" s="47" t="s">
        <v>158</v>
      </c>
      <c r="BQ28" s="89" t="s">
        <v>158</v>
      </c>
      <c r="BR28" s="10"/>
      <c r="BS28" s="13"/>
      <c r="BT28" s="104"/>
      <c r="BU28" s="58" t="s">
        <v>120</v>
      </c>
      <c r="BV28" s="47"/>
      <c r="BW28" s="47"/>
      <c r="BX28" s="47"/>
      <c r="BY28" s="47"/>
      <c r="BZ28" s="47"/>
      <c r="CA28" s="89"/>
      <c r="CB28" s="10"/>
      <c r="CC28" s="13"/>
      <c r="CD28" s="104"/>
      <c r="CE28" s="58" t="s">
        <v>120</v>
      </c>
      <c r="CF28" s="47" t="s">
        <v>158</v>
      </c>
      <c r="CG28" s="47"/>
      <c r="CH28" s="47"/>
      <c r="CI28" s="47"/>
      <c r="CJ28" s="47" t="s">
        <v>158</v>
      </c>
      <c r="CK28" s="89" t="s">
        <v>158</v>
      </c>
      <c r="CL28" s="10"/>
      <c r="CM28" s="13"/>
      <c r="CN28" s="112"/>
      <c r="CX28" s="112"/>
      <c r="DH28" s="112"/>
      <c r="DR28" s="112"/>
      <c r="EB28" s="112"/>
      <c r="EL28" s="112"/>
      <c r="EV28" s="112"/>
      <c r="FF28" s="112"/>
      <c r="FP28" s="112"/>
      <c r="FZ28" s="112"/>
      <c r="GJ28" s="112"/>
      <c r="GT28" s="112"/>
      <c r="HD28" s="112"/>
      <c r="HN28" s="112"/>
      <c r="HX28" s="112"/>
      <c r="IH28" s="112"/>
      <c r="IR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c r="BC29" s="47"/>
      <c r="BD29" s="47"/>
      <c r="BE29" s="47"/>
      <c r="BF29" s="47"/>
      <c r="BG29" s="89"/>
      <c r="BH29" s="10"/>
      <c r="BI29" s="13"/>
      <c r="BJ29" s="104"/>
      <c r="BK29" s="58" t="s">
        <v>102</v>
      </c>
      <c r="BL29" s="47" t="s">
        <v>158</v>
      </c>
      <c r="BM29" s="47"/>
      <c r="BN29" s="47"/>
      <c r="BO29" s="47"/>
      <c r="BP29" s="47" t="s">
        <v>158</v>
      </c>
      <c r="BQ29" s="89" t="s">
        <v>158</v>
      </c>
      <c r="BR29" s="10"/>
      <c r="BS29" s="13"/>
      <c r="BT29" s="104"/>
      <c r="BU29" s="58" t="s">
        <v>102</v>
      </c>
      <c r="BV29" s="47"/>
      <c r="BW29" s="47"/>
      <c r="BX29" s="47"/>
      <c r="BY29" s="47"/>
      <c r="BZ29" s="47"/>
      <c r="CA29" s="89"/>
      <c r="CB29" s="10"/>
      <c r="CC29" s="13"/>
      <c r="CD29" s="104"/>
      <c r="CE29" s="58" t="s">
        <v>102</v>
      </c>
      <c r="CF29" s="47" t="s">
        <v>158</v>
      </c>
      <c r="CG29" s="47"/>
      <c r="CH29" s="47"/>
      <c r="CI29" s="47"/>
      <c r="CJ29" s="47" t="s">
        <v>158</v>
      </c>
      <c r="CK29" s="89" t="s">
        <v>158</v>
      </c>
      <c r="CL29" s="10"/>
      <c r="CM29" s="13"/>
      <c r="CN29" s="112"/>
      <c r="CX29" s="112"/>
      <c r="DH29" s="112"/>
      <c r="DR29" s="112"/>
      <c r="EB29" s="112"/>
      <c r="EL29" s="112"/>
      <c r="EV29" s="112"/>
      <c r="FF29" s="112"/>
      <c r="FP29" s="112"/>
      <c r="FZ29" s="112"/>
      <c r="GJ29" s="112"/>
      <c r="GT29" s="112"/>
      <c r="HD29" s="112"/>
      <c r="HN29" s="112"/>
      <c r="HX29" s="112"/>
      <c r="IH29" s="112"/>
      <c r="IR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04"/>
      <c r="CE30" s="58" t="s">
        <v>127</v>
      </c>
      <c r="CF30" s="47"/>
      <c r="CG30" s="47"/>
      <c r="CH30" s="47"/>
      <c r="CI30" s="47"/>
      <c r="CJ30" s="47"/>
      <c r="CK30" s="89"/>
      <c r="CL30" s="10"/>
      <c r="CM30" s="13"/>
      <c r="CN30" s="112"/>
      <c r="CX30" s="112"/>
      <c r="DH30" s="112"/>
      <c r="DR30" s="112"/>
      <c r="EB30" s="112"/>
      <c r="EL30" s="112"/>
      <c r="EV30" s="112"/>
      <c r="FF30" s="112"/>
      <c r="FP30" s="112"/>
      <c r="FZ30" s="112"/>
      <c r="GJ30" s="112"/>
      <c r="GT30" s="112"/>
      <c r="HD30" s="112"/>
      <c r="HN30" s="112"/>
      <c r="HX30" s="112"/>
      <c r="IH30" s="112"/>
      <c r="IR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c r="CD31" s="104"/>
      <c r="CE31" s="58" t="s">
        <v>128</v>
      </c>
      <c r="CF31" s="47"/>
      <c r="CG31" s="47"/>
      <c r="CH31" s="47"/>
      <c r="CI31" s="47"/>
      <c r="CJ31" s="47"/>
      <c r="CK31" s="89"/>
      <c r="CL31" s="10"/>
      <c r="CM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c r="BG32" s="89"/>
      <c r="BH32" s="10"/>
      <c r="BI32" s="13"/>
      <c r="BJ32" s="104"/>
      <c r="BK32" s="58" t="s">
        <v>103</v>
      </c>
      <c r="BL32" s="47" t="s">
        <v>158</v>
      </c>
      <c r="BM32" s="47"/>
      <c r="BN32" s="47"/>
      <c r="BO32" s="47"/>
      <c r="BP32" s="47" t="s">
        <v>158</v>
      </c>
      <c r="BQ32" s="89" t="s">
        <v>158</v>
      </c>
      <c r="BR32" s="10"/>
      <c r="BS32" s="13"/>
      <c r="BT32" s="104"/>
      <c r="BU32" s="58" t="s">
        <v>103</v>
      </c>
      <c r="BV32" s="47" t="s">
        <v>158</v>
      </c>
      <c r="BW32" s="47"/>
      <c r="BX32" s="47"/>
      <c r="BY32" s="47"/>
      <c r="BZ32" s="47"/>
      <c r="CA32" s="89"/>
      <c r="CB32" s="10"/>
      <c r="CC32" s="13"/>
      <c r="CD32" s="104"/>
      <c r="CE32" s="58" t="s">
        <v>103</v>
      </c>
      <c r="CF32" s="47" t="s">
        <v>158</v>
      </c>
      <c r="CG32" s="47"/>
      <c r="CH32" s="47"/>
      <c r="CI32" s="47"/>
      <c r="CJ32" s="47" t="s">
        <v>158</v>
      </c>
      <c r="CK32" s="89" t="s">
        <v>158</v>
      </c>
      <c r="CL32" s="10"/>
      <c r="CM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c r="CD33" s="105"/>
      <c r="CE33" s="11" t="s">
        <v>23</v>
      </c>
      <c r="CF33" s="63"/>
      <c r="CG33" s="9"/>
      <c r="CH33" s="9"/>
      <c r="CI33" s="64"/>
      <c r="CJ33" s="65"/>
      <c r="CK33" s="66"/>
      <c r="CL33" s="10"/>
      <c r="CM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6"/>
      <c r="CE34" s="23" t="s">
        <v>20</v>
      </c>
      <c r="CF34" s="68"/>
      <c r="CG34" s="68"/>
      <c r="CH34" s="68"/>
      <c r="CI34" s="68"/>
      <c r="CJ34" s="68"/>
      <c r="CK34" s="72"/>
      <c r="CL34" s="20"/>
      <c r="CM34" s="15"/>
      <c r="CN34" s="107"/>
      <c r="CX34" s="107"/>
      <c r="DH34" s="107"/>
      <c r="DR34" s="107"/>
      <c r="EB34" s="107"/>
      <c r="EL34" s="107"/>
      <c r="EV34" s="107"/>
      <c r="FF34" s="107"/>
      <c r="FP34" s="107"/>
      <c r="FZ34" s="107"/>
      <c r="GJ34" s="107"/>
      <c r="GT34" s="107"/>
      <c r="HD34" s="107"/>
      <c r="HN34" s="107"/>
      <c r="HX34" s="107"/>
      <c r="IH34" s="107"/>
      <c r="IR34" s="107"/>
    </row>
    <row xmlns:x14ac="http://schemas.microsoft.com/office/spreadsheetml/2009/9/ac" r="35" s="3" customFormat="true" x14ac:dyDescent="0.25">
      <c r="A35" s="367"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c r="IH35" s="107"/>
      <c r="IR35" s="107"/>
    </row>
    <row xmlns:x14ac="http://schemas.microsoft.com/office/spreadsheetml/2009/9/ac" r="36" s="3" customFormat="true" x14ac:dyDescent="0.25">
      <c r="A36" s="367"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c r="IH36" s="107"/>
      <c r="IR36" s="107"/>
    </row>
    <row xmlns:x14ac="http://schemas.microsoft.com/office/spreadsheetml/2009/9/ac" r="37" s="3" customFormat="true" x14ac:dyDescent="0.25">
      <c r="A37" s="367"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c r="IH37" s="107"/>
      <c r="IR37" s="107"/>
    </row>
    <row xmlns:x14ac="http://schemas.microsoft.com/office/spreadsheetml/2009/9/ac" r="38" s="3" customFormat="true" x14ac:dyDescent="0.25">
      <c r="A38" s="367"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c r="IH38" s="107"/>
      <c r="IR38" s="107"/>
    </row>
    <row xmlns:x14ac="http://schemas.microsoft.com/office/spreadsheetml/2009/9/ac" r="39" s="3" customFormat="true" x14ac:dyDescent="0.25">
      <c r="A39" s="367"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c r="IH39" s="107"/>
      <c r="IR39" s="107"/>
    </row>
    <row xmlns:x14ac="http://schemas.microsoft.com/office/spreadsheetml/2009/9/ac" r="40" s="3" customFormat="true" x14ac:dyDescent="0.25">
      <c r="A40" s="367"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c r="IH40" s="107"/>
      <c r="IR40" s="107"/>
    </row>
    <row xmlns:x14ac="http://schemas.microsoft.com/office/spreadsheetml/2009/9/ac" r="41" s="3" customFormat="true" x14ac:dyDescent="0.25">
      <c r="A41" s="367"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c r="IH41" s="107"/>
      <c r="IR41" s="107"/>
    </row>
    <row xmlns:x14ac="http://schemas.microsoft.com/office/spreadsheetml/2009/9/ac" r="42" s="3" customFormat="true" x14ac:dyDescent="0.25">
      <c r="A42" s="367"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c r="IH42" s="107"/>
      <c r="IR42" s="107"/>
    </row>
    <row xmlns:x14ac="http://schemas.microsoft.com/office/spreadsheetml/2009/9/ac" r="43" s="3" customFormat="true" x14ac:dyDescent="0.25">
      <c r="A43" s="367"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c r="IH43" s="107"/>
      <c r="IR43" s="107"/>
    </row>
    <row xmlns:x14ac="http://schemas.microsoft.com/office/spreadsheetml/2009/9/ac" r="44" s="3" customFormat="true" x14ac:dyDescent="0.25">
      <c r="A44" s="367"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c r="IH44" s="107"/>
      <c r="IR44" s="107"/>
    </row>
    <row xmlns:x14ac="http://schemas.microsoft.com/office/spreadsheetml/2009/9/ac" r="45" s="3" customFormat="true" x14ac:dyDescent="0.25">
      <c r="A45" s="367"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c r="IH45" s="107"/>
      <c r="IR45" s="107"/>
    </row>
    <row xmlns:x14ac="http://schemas.microsoft.com/office/spreadsheetml/2009/9/ac" r="46" s="3" customFormat="true" x14ac:dyDescent="0.25">
      <c r="A46" s="367"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c r="IH46" s="107"/>
      <c r="IR46" s="107"/>
    </row>
    <row xmlns:x14ac="http://schemas.microsoft.com/office/spreadsheetml/2009/9/ac" r="47" s="3" customFormat="true" x14ac:dyDescent="0.25">
      <c r="A47" s="367"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c r="IH47" s="107"/>
      <c r="IR47" s="107"/>
    </row>
    <row xmlns:x14ac="http://schemas.microsoft.com/office/spreadsheetml/2009/9/ac" r="48" s="3" customFormat="true" x14ac:dyDescent="0.25">
      <c r="A48" s="367"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c r="IH48" s="107"/>
      <c r="IR48" s="107"/>
    </row>
    <row xmlns:x14ac="http://schemas.microsoft.com/office/spreadsheetml/2009/9/ac" r="49" s="3" customFormat="true" x14ac:dyDescent="0.25">
      <c r="A49" s="367"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c r="IH49" s="107"/>
      <c r="IR49" s="107"/>
    </row>
    <row xmlns:x14ac="http://schemas.microsoft.com/office/spreadsheetml/2009/9/ac" r="50" s="3" customFormat="true" x14ac:dyDescent="0.25">
      <c r="A50" s="367"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c r="IH50" s="107"/>
      <c r="IR50" s="107"/>
    </row>
    <row xmlns:x14ac="http://schemas.microsoft.com/office/spreadsheetml/2009/9/ac" r="51" s="3" customFormat="true" x14ac:dyDescent="0.25">
      <c r="A51" s="367"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c r="IH51" s="107"/>
      <c r="IR51" s="107"/>
    </row>
    <row xmlns:x14ac="http://schemas.microsoft.com/office/spreadsheetml/2009/9/ac" r="52" s="3" customFormat="true" x14ac:dyDescent="0.25">
      <c r="A52" s="367"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c r="IH52" s="107"/>
      <c r="IR52" s="107"/>
    </row>
    <row xmlns:x14ac="http://schemas.microsoft.com/office/spreadsheetml/2009/9/ac" r="53" s="3" customFormat="true" x14ac:dyDescent="0.25">
      <c r="A53" s="367"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c r="IH53" s="107"/>
      <c r="IR53" s="107"/>
    </row>
    <row xmlns:x14ac="http://schemas.microsoft.com/office/spreadsheetml/2009/9/ac" r="54" s="3" customFormat="true" x14ac:dyDescent="0.25">
      <c r="A54" s="367"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c r="IH54" s="107"/>
      <c r="IR54" s="107"/>
    </row>
    <row xmlns:x14ac="http://schemas.microsoft.com/office/spreadsheetml/2009/9/ac" r="55" s="3" customFormat="true" x14ac:dyDescent="0.25">
      <c r="A55" s="367"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c r="IH55" s="107"/>
      <c r="IR55" s="107"/>
    </row>
    <row xmlns:x14ac="http://schemas.microsoft.com/office/spreadsheetml/2009/9/ac" r="56" s="3" customFormat="true" x14ac:dyDescent="0.25">
      <c r="A56" s="367"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c r="IH56" s="107"/>
      <c r="IR56" s="107"/>
    </row>
    <row xmlns:x14ac="http://schemas.microsoft.com/office/spreadsheetml/2009/9/ac" r="57" s="3" customFormat="true" x14ac:dyDescent="0.25">
      <c r="A57" s="367"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c r="IH57" s="107"/>
      <c r="IR57" s="107"/>
    </row>
    <row xmlns:x14ac="http://schemas.microsoft.com/office/spreadsheetml/2009/9/ac" r="58" s="3" customFormat="true" x14ac:dyDescent="0.25">
      <c r="A58" s="367"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c r="IH58" s="107"/>
      <c r="IR58" s="107"/>
    </row>
    <row xmlns:x14ac="http://schemas.microsoft.com/office/spreadsheetml/2009/9/ac" r="59" s="3" customFormat="true" x14ac:dyDescent="0.25">
      <c r="A59" s="367"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c r="IH59" s="107"/>
      <c r="IR59" s="107"/>
    </row>
    <row xmlns:x14ac="http://schemas.microsoft.com/office/spreadsheetml/2009/9/ac" r="60" s="3" customFormat="true" x14ac:dyDescent="0.25">
      <c r="A60" s="367"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c r="IH60" s="107"/>
      <c r="IR60" s="107"/>
    </row>
    <row xmlns:x14ac="http://schemas.microsoft.com/office/spreadsheetml/2009/9/ac" r="61" s="3" customFormat="true" x14ac:dyDescent="0.25">
      <c r="A61" s="367"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c r="IH61" s="107"/>
      <c r="IR61" s="107"/>
    </row>
    <row xmlns:x14ac="http://schemas.microsoft.com/office/spreadsheetml/2009/9/ac" r="62" s="3" customFormat="true" x14ac:dyDescent="0.25">
      <c r="A62" s="367"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c r="IH62" s="107"/>
      <c r="IR62" s="107"/>
    </row>
    <row xmlns:x14ac="http://schemas.microsoft.com/office/spreadsheetml/2009/9/ac" r="63" s="3" customFormat="true" x14ac:dyDescent="0.25">
      <c r="A63" s="367"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c r="IH63" s="107"/>
      <c r="IR63" s="107"/>
    </row>
    <row xmlns:x14ac="http://schemas.microsoft.com/office/spreadsheetml/2009/9/ac" r="64" s="3" customFormat="true" x14ac:dyDescent="0.25">
      <c r="A64" s="367"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c r="IH64" s="107"/>
      <c r="IR64" s="107"/>
    </row>
    <row xmlns:x14ac="http://schemas.microsoft.com/office/spreadsheetml/2009/9/ac" r="65" s="3" customFormat="true" x14ac:dyDescent="0.25">
      <c r="A65" s="367"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c r="IH65" s="107"/>
      <c r="IR65" s="107"/>
    </row>
    <row xmlns:x14ac="http://schemas.microsoft.com/office/spreadsheetml/2009/9/ac" r="66" s="3" customFormat="true" x14ac:dyDescent="0.25">
      <c r="A66" s="367"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c r="IH66" s="107"/>
      <c r="IR66" s="107"/>
    </row>
    <row xmlns:x14ac="http://schemas.microsoft.com/office/spreadsheetml/2009/9/ac" r="67" s="3" customFormat="true" x14ac:dyDescent="0.25">
      <c r="A67" s="367"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c r="IH67" s="107"/>
      <c r="IR67" s="107"/>
    </row>
    <row xmlns:x14ac="http://schemas.microsoft.com/office/spreadsheetml/2009/9/ac" r="68" s="3" customFormat="true" x14ac:dyDescent="0.25">
      <c r="A68" s="367"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c r="IH68" s="107"/>
      <c r="IR68" s="107"/>
    </row>
    <row xmlns:x14ac="http://schemas.microsoft.com/office/spreadsheetml/2009/9/ac" r="69" s="3" customFormat="true" x14ac:dyDescent="0.25">
      <c r="A69" s="367"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c r="IH69" s="107"/>
      <c r="IR69" s="107"/>
    </row>
    <row xmlns:x14ac="http://schemas.microsoft.com/office/spreadsheetml/2009/9/ac" r="70" s="3" customFormat="true" x14ac:dyDescent="0.25">
      <c r="A70" s="367"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c r="IH70" s="107"/>
      <c r="IR70" s="107"/>
    </row>
    <row xmlns:x14ac="http://schemas.microsoft.com/office/spreadsheetml/2009/9/ac" r="71" s="3" customFormat="true" x14ac:dyDescent="0.25">
      <c r="A71" s="367"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c r="IH71" s="107"/>
      <c r="IR71" s="107"/>
    </row>
    <row xmlns:x14ac="http://schemas.microsoft.com/office/spreadsheetml/2009/9/ac" r="72" s="3" customFormat="true" x14ac:dyDescent="0.25">
      <c r="A72" s="367"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c r="IH72" s="107"/>
      <c r="IR72" s="107"/>
    </row>
    <row xmlns:x14ac="http://schemas.microsoft.com/office/spreadsheetml/2009/9/ac" r="73" s="3" customFormat="true" x14ac:dyDescent="0.25">
      <c r="A73" s="367"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c r="IH73" s="107"/>
      <c r="IR73" s="107"/>
    </row>
    <row xmlns:x14ac="http://schemas.microsoft.com/office/spreadsheetml/2009/9/ac" r="74" s="3" customFormat="true" x14ac:dyDescent="0.25">
      <c r="A74" s="367"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c r="IH74" s="107"/>
      <c r="IR74" s="107"/>
    </row>
    <row xmlns:x14ac="http://schemas.microsoft.com/office/spreadsheetml/2009/9/ac" r="75" s="3" customFormat="true" x14ac:dyDescent="0.25">
      <c r="A75" s="367"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c r="IH75" s="107"/>
      <c r="IR75" s="107"/>
    </row>
    <row xmlns:x14ac="http://schemas.microsoft.com/office/spreadsheetml/2009/9/ac" r="76" s="3" customFormat="true" x14ac:dyDescent="0.25">
      <c r="A76" s="367"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c r="IH76" s="107"/>
      <c r="IR76" s="107"/>
    </row>
    <row xmlns:x14ac="http://schemas.microsoft.com/office/spreadsheetml/2009/9/ac" r="77" s="3" customFormat="true" x14ac:dyDescent="0.25">
      <c r="A77" s="367"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c r="IH77" s="107"/>
      <c r="IR77" s="107"/>
    </row>
    <row xmlns:x14ac="http://schemas.microsoft.com/office/spreadsheetml/2009/9/ac" r="78" s="3" customFormat="true" x14ac:dyDescent="0.25">
      <c r="A78" s="367"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c r="IH78" s="107"/>
      <c r="IR78" s="107"/>
    </row>
    <row xmlns:x14ac="http://schemas.microsoft.com/office/spreadsheetml/2009/9/ac" r="79" s="3" customFormat="true" x14ac:dyDescent="0.25">
      <c r="A79" s="367"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c r="IH79" s="107"/>
      <c r="IR79" s="107"/>
    </row>
    <row xmlns:x14ac="http://schemas.microsoft.com/office/spreadsheetml/2009/9/ac" r="80" s="3" customFormat="true" x14ac:dyDescent="0.25">
      <c r="A80" s="367"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c r="IH80" s="107"/>
      <c r="IR80" s="107"/>
    </row>
    <row xmlns:x14ac="http://schemas.microsoft.com/office/spreadsheetml/2009/9/ac" r="81" s="3" customFormat="true" x14ac:dyDescent="0.25">
      <c r="A81" s="367"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c r="IH81" s="107"/>
      <c r="IR81" s="107"/>
    </row>
    <row xmlns:x14ac="http://schemas.microsoft.com/office/spreadsheetml/2009/9/ac" r="82" s="3" customFormat="true" x14ac:dyDescent="0.25">
      <c r="A82" s="367"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c r="IH82" s="107"/>
      <c r="IR82" s="107"/>
    </row>
    <row xmlns:x14ac="http://schemas.microsoft.com/office/spreadsheetml/2009/9/ac" r="83" s="3" customFormat="true" x14ac:dyDescent="0.25">
      <c r="A83" s="367"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c r="IH83" s="107"/>
      <c r="IR83" s="107"/>
    </row>
    <row xmlns:x14ac="http://schemas.microsoft.com/office/spreadsheetml/2009/9/ac" r="84" s="3" customFormat="true" x14ac:dyDescent="0.25">
      <c r="A84" s="367"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c r="IH84" s="107"/>
      <c r="IR84" s="107"/>
    </row>
    <row xmlns:x14ac="http://schemas.microsoft.com/office/spreadsheetml/2009/9/ac" r="85" s="3" customFormat="true" x14ac:dyDescent="0.25">
      <c r="A85" s="367"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c r="IH85" s="107"/>
      <c r="IR85" s="107"/>
    </row>
    <row xmlns:x14ac="http://schemas.microsoft.com/office/spreadsheetml/2009/9/ac" r="86" s="3" customFormat="true" x14ac:dyDescent="0.25">
      <c r="A86" s="367"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c r="IH86" s="107"/>
      <c r="IR86" s="107"/>
    </row>
    <row xmlns:x14ac="http://schemas.microsoft.com/office/spreadsheetml/2009/9/ac" r="87" s="3" customFormat="true" x14ac:dyDescent="0.25">
      <c r="A87" s="367"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c r="IH87" s="107"/>
      <c r="IR87" s="107"/>
    </row>
    <row xmlns:x14ac="http://schemas.microsoft.com/office/spreadsheetml/2009/9/ac" r="88" s="3" customFormat="true" x14ac:dyDescent="0.25">
      <c r="A88" s="367"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c r="IH88" s="107"/>
      <c r="IR88" s="107"/>
    </row>
    <row xmlns:x14ac="http://schemas.microsoft.com/office/spreadsheetml/2009/9/ac" r="89" s="3" customFormat="true" x14ac:dyDescent="0.25">
      <c r="A89" s="367"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c r="IH89" s="107"/>
      <c r="IR89" s="107"/>
    </row>
    <row xmlns:x14ac="http://schemas.microsoft.com/office/spreadsheetml/2009/9/ac" r="90" s="3" customFormat="true" x14ac:dyDescent="0.25">
      <c r="A90" s="367"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c r="IH90" s="107"/>
      <c r="IR90" s="107"/>
    </row>
    <row xmlns:x14ac="http://schemas.microsoft.com/office/spreadsheetml/2009/9/ac" r="91" s="3" customFormat="true" x14ac:dyDescent="0.25">
      <c r="A91" s="367"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c r="IH91" s="107"/>
      <c r="IR91" s="107"/>
    </row>
    <row xmlns:x14ac="http://schemas.microsoft.com/office/spreadsheetml/2009/9/ac" r="92" s="3" customFormat="true" x14ac:dyDescent="0.25">
      <c r="A92" s="367"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c r="IH92" s="107"/>
      <c r="IR92" s="107"/>
    </row>
    <row xmlns:x14ac="http://schemas.microsoft.com/office/spreadsheetml/2009/9/ac" r="93" s="3" customFormat="true" x14ac:dyDescent="0.25">
      <c r="A93" s="367"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c r="IH93" s="107"/>
      <c r="IR93" s="107"/>
    </row>
    <row xmlns:x14ac="http://schemas.microsoft.com/office/spreadsheetml/2009/9/ac" r="94" s="3" customFormat="true" x14ac:dyDescent="0.25">
      <c r="A94" s="367"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c r="IH94" s="107"/>
      <c r="IR94" s="107"/>
    </row>
    <row xmlns:x14ac="http://schemas.microsoft.com/office/spreadsheetml/2009/9/ac" r="95" s="3" customFormat="true" x14ac:dyDescent="0.25">
      <c r="A95" s="367"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c r="IH95" s="107"/>
      <c r="IR95" s="107"/>
    </row>
    <row xmlns:x14ac="http://schemas.microsoft.com/office/spreadsheetml/2009/9/ac" r="96" s="3" customFormat="true" x14ac:dyDescent="0.25">
      <c r="A96" s="367"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c r="IH96" s="107"/>
      <c r="IR96" s="107"/>
    </row>
    <row xmlns:x14ac="http://schemas.microsoft.com/office/spreadsheetml/2009/9/ac" r="97" s="3" customFormat="true" x14ac:dyDescent="0.25">
      <c r="A97" s="367"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c r="IH97" s="107"/>
      <c r="IR97" s="107"/>
    </row>
    <row xmlns:x14ac="http://schemas.microsoft.com/office/spreadsheetml/2009/9/ac" r="98" s="3" customFormat="true" x14ac:dyDescent="0.25">
      <c r="A98" s="367"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c r="IH98" s="107"/>
      <c r="IR98" s="107"/>
    </row>
    <row xmlns:x14ac="http://schemas.microsoft.com/office/spreadsheetml/2009/9/ac" r="99" s="3" customFormat="true" x14ac:dyDescent="0.25">
      <c r="A99" s="367"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c r="IH99" s="107"/>
      <c r="IR99" s="107"/>
    </row>
    <row xmlns:x14ac="http://schemas.microsoft.com/office/spreadsheetml/2009/9/ac" r="100" s="3" customFormat="true" x14ac:dyDescent="0.25">
      <c r="A100" s="367"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c r="IH100" s="107"/>
      <c r="IR100" s="107"/>
    </row>
    <row xmlns:x14ac="http://schemas.microsoft.com/office/spreadsheetml/2009/9/ac" r="101" s="3" customFormat="true" x14ac:dyDescent="0.25">
      <c r="A101" s="367"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c r="IH101" s="107"/>
      <c r="IR101" s="107"/>
    </row>
    <row xmlns:x14ac="http://schemas.microsoft.com/office/spreadsheetml/2009/9/ac" r="102" s="3" customFormat="true" x14ac:dyDescent="0.25">
      <c r="A102" s="367"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c r="IH102" s="107"/>
      <c r="IR102" s="107"/>
    </row>
    <row xmlns:x14ac="http://schemas.microsoft.com/office/spreadsheetml/2009/9/ac" r="103" s="3" customFormat="true" x14ac:dyDescent="0.25">
      <c r="A103" s="367"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c r="IH103" s="107"/>
      <c r="IR103" s="107"/>
    </row>
    <row xmlns:x14ac="http://schemas.microsoft.com/office/spreadsheetml/2009/9/ac" r="104" s="3" customFormat="true" x14ac:dyDescent="0.25">
      <c r="A104" s="367"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c r="IH104" s="107"/>
      <c r="IR104" s="107"/>
    </row>
    <row xmlns:x14ac="http://schemas.microsoft.com/office/spreadsheetml/2009/9/ac" r="105" s="3" customFormat="true" x14ac:dyDescent="0.25">
      <c r="A105" s="367"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c r="IH105" s="107"/>
      <c r="IR105" s="107"/>
    </row>
    <row xmlns:x14ac="http://schemas.microsoft.com/office/spreadsheetml/2009/9/ac" r="106" s="3" customFormat="true" x14ac:dyDescent="0.25">
      <c r="A106" s="367"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c r="IH106" s="107"/>
      <c r="IR106" s="107"/>
    </row>
    <row xmlns:x14ac="http://schemas.microsoft.com/office/spreadsheetml/2009/9/ac" r="107" s="3" customFormat="true" x14ac:dyDescent="0.25">
      <c r="A107" s="367"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c r="IH107" s="107"/>
      <c r="IR107" s="107"/>
    </row>
    <row xmlns:x14ac="http://schemas.microsoft.com/office/spreadsheetml/2009/9/ac" r="108" s="3" customFormat="true" x14ac:dyDescent="0.25">
      <c r="A108" s="367"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c r="IH108" s="107"/>
      <c r="IR108" s="107"/>
    </row>
    <row xmlns:x14ac="http://schemas.microsoft.com/office/spreadsheetml/2009/9/ac" r="109" s="3" customFormat="true" x14ac:dyDescent="0.25">
      <c r="A109" s="367"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c r="IH109" s="107"/>
      <c r="IR109" s="107"/>
    </row>
    <row xmlns:x14ac="http://schemas.microsoft.com/office/spreadsheetml/2009/9/ac" r="110" s="3" customFormat="true" x14ac:dyDescent="0.25">
      <c r="A110" s="367"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c r="IH110" s="107"/>
      <c r="IR110" s="107"/>
    </row>
    <row xmlns:x14ac="http://schemas.microsoft.com/office/spreadsheetml/2009/9/ac" r="111" s="3" customFormat="true" x14ac:dyDescent="0.25">
      <c r="A111" s="367"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c r="IH111" s="107"/>
      <c r="IR111" s="107"/>
    </row>
    <row xmlns:x14ac="http://schemas.microsoft.com/office/spreadsheetml/2009/9/ac" r="112" s="3" customFormat="true" x14ac:dyDescent="0.25">
      <c r="A112" s="367"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c r="IH112" s="107"/>
      <c r="IR112" s="107"/>
    </row>
    <row xmlns:x14ac="http://schemas.microsoft.com/office/spreadsheetml/2009/9/ac" r="113" s="3" customFormat="true" x14ac:dyDescent="0.25">
      <c r="A113" s="367"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c r="IH113" s="107"/>
      <c r="IR113" s="107"/>
    </row>
    <row xmlns:x14ac="http://schemas.microsoft.com/office/spreadsheetml/2009/9/ac" r="114" s="3" customFormat="true" x14ac:dyDescent="0.25">
      <c r="A114" s="367"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c r="IH114" s="107"/>
      <c r="IR114" s="107"/>
    </row>
    <row xmlns:x14ac="http://schemas.microsoft.com/office/spreadsheetml/2009/9/ac" r="115" s="3" customFormat="true" x14ac:dyDescent="0.25">
      <c r="A115" s="367"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c r="IH115" s="107"/>
      <c r="IR115" s="107"/>
    </row>
    <row xmlns:x14ac="http://schemas.microsoft.com/office/spreadsheetml/2009/9/ac" r="116" s="3" customFormat="true" x14ac:dyDescent="0.25">
      <c r="A116" s="367"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c r="IH116" s="107"/>
      <c r="IR116" s="107"/>
    </row>
    <row xmlns:x14ac="http://schemas.microsoft.com/office/spreadsheetml/2009/9/ac" r="117" s="3" customFormat="true" x14ac:dyDescent="0.25">
      <c r="A117" s="367"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c r="IH117" s="107"/>
      <c r="IR117" s="107"/>
    </row>
    <row xmlns:x14ac="http://schemas.microsoft.com/office/spreadsheetml/2009/9/ac" r="118" s="3" customFormat="true" x14ac:dyDescent="0.25">
      <c r="A118" s="367"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c r="IH118" s="107"/>
      <c r="IR118" s="107"/>
    </row>
    <row xmlns:x14ac="http://schemas.microsoft.com/office/spreadsheetml/2009/9/ac" r="119" s="3" customFormat="true" x14ac:dyDescent="0.25">
      <c r="A119" s="367"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c r="IH119" s="107"/>
      <c r="IR119" s="107"/>
    </row>
    <row xmlns:x14ac="http://schemas.microsoft.com/office/spreadsheetml/2009/9/ac" r="120" s="3" customFormat="true" x14ac:dyDescent="0.25">
      <c r="A120" s="367"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c r="IH120" s="107"/>
      <c r="IR120" s="107"/>
    </row>
    <row xmlns:x14ac="http://schemas.microsoft.com/office/spreadsheetml/2009/9/ac" r="121" s="3" customFormat="true" x14ac:dyDescent="0.25">
      <c r="A121" s="367"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c r="IH121" s="107"/>
      <c r="IR121" s="107"/>
    </row>
    <row xmlns:x14ac="http://schemas.microsoft.com/office/spreadsheetml/2009/9/ac" r="122" s="3" customFormat="true" x14ac:dyDescent="0.25">
      <c r="A122" s="367"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c r="IH122" s="107"/>
      <c r="IR122" s="107"/>
    </row>
    <row xmlns:x14ac="http://schemas.microsoft.com/office/spreadsheetml/2009/9/ac" r="123" s="3" customFormat="true" x14ac:dyDescent="0.25">
      <c r="A123" s="367"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c r="IH123" s="107"/>
      <c r="IR123" s="107"/>
    </row>
    <row xmlns:x14ac="http://schemas.microsoft.com/office/spreadsheetml/2009/9/ac" r="124" s="3" customFormat="true" x14ac:dyDescent="0.25">
      <c r="A124" s="367"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c r="IH124" s="107"/>
      <c r="IR124" s="107"/>
    </row>
    <row xmlns:x14ac="http://schemas.microsoft.com/office/spreadsheetml/2009/9/ac" r="125" s="3" customFormat="true" x14ac:dyDescent="0.25">
      <c r="A125" s="367"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c r="IH125" s="107"/>
      <c r="IR125" s="107"/>
    </row>
    <row xmlns:x14ac="http://schemas.microsoft.com/office/spreadsheetml/2009/9/ac" r="126" s="3" customFormat="true" x14ac:dyDescent="0.25">
      <c r="A126" s="367"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c r="IH126" s="107"/>
      <c r="IR126" s="107"/>
    </row>
    <row xmlns:x14ac="http://schemas.microsoft.com/office/spreadsheetml/2009/9/ac" r="127" s="3" customFormat="true" x14ac:dyDescent="0.25">
      <c r="A127" s="367"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c r="IH127" s="107"/>
      <c r="IR127" s="107"/>
    </row>
    <row xmlns:x14ac="http://schemas.microsoft.com/office/spreadsheetml/2009/9/ac" r="128" s="3" customFormat="true" x14ac:dyDescent="0.25">
      <c r="A128" s="367"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c r="IH128" s="107"/>
      <c r="IR128" s="107"/>
    </row>
    <row xmlns:x14ac="http://schemas.microsoft.com/office/spreadsheetml/2009/9/ac" r="129" s="3" customFormat="true" x14ac:dyDescent="0.25">
      <c r="A129" s="367"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c r="IH129" s="107"/>
      <c r="IR129" s="107"/>
    </row>
    <row xmlns:x14ac="http://schemas.microsoft.com/office/spreadsheetml/2009/9/ac" r="130" s="3" customFormat="true" x14ac:dyDescent="0.25">
      <c r="A130" s="367"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c r="IH130" s="107"/>
      <c r="IR130" s="107"/>
    </row>
    <row xmlns:x14ac="http://schemas.microsoft.com/office/spreadsheetml/2009/9/ac" r="131" s="3" customFormat="true" x14ac:dyDescent="0.25">
      <c r="A131" s="367"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c r="IH131" s="107"/>
      <c r="IR131" s="107"/>
    </row>
    <row xmlns:x14ac="http://schemas.microsoft.com/office/spreadsheetml/2009/9/ac" r="132" s="3" customFormat="true" x14ac:dyDescent="0.25">
      <c r="A132" s="367"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c r="IH132" s="107"/>
      <c r="IR132" s="107"/>
    </row>
    <row xmlns:x14ac="http://schemas.microsoft.com/office/spreadsheetml/2009/9/ac" r="133" s="3" customFormat="true" x14ac:dyDescent="0.25">
      <c r="A133" s="367"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c r="IH133" s="107"/>
      <c r="IR133" s="107"/>
    </row>
    <row xmlns:x14ac="http://schemas.microsoft.com/office/spreadsheetml/2009/9/ac" r="134" s="3" customFormat="true" x14ac:dyDescent="0.25">
      <c r="A134" s="367"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c r="IH134" s="107"/>
      <c r="IR134" s="107"/>
    </row>
    <row xmlns:x14ac="http://schemas.microsoft.com/office/spreadsheetml/2009/9/ac" r="135" s="3" customFormat="true" x14ac:dyDescent="0.25">
      <c r="A135" s="367"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c r="IH135" s="107"/>
      <c r="IR135" s="107"/>
    </row>
    <row xmlns:x14ac="http://schemas.microsoft.com/office/spreadsheetml/2009/9/ac" r="136" s="3" customFormat="true" x14ac:dyDescent="0.25">
      <c r="A136" s="367"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c r="IH136" s="107"/>
      <c r="IR136" s="107"/>
    </row>
    <row xmlns:x14ac="http://schemas.microsoft.com/office/spreadsheetml/2009/9/ac" r="137" s="3" customFormat="true" x14ac:dyDescent="0.25">
      <c r="A137" s="367"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c r="IH137" s="107"/>
      <c r="IR137" s="107"/>
    </row>
    <row xmlns:x14ac="http://schemas.microsoft.com/office/spreadsheetml/2009/9/ac" r="138" s="3" customFormat="true" x14ac:dyDescent="0.25">
      <c r="A138" s="367"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c r="IH138" s="107"/>
      <c r="IR138" s="107"/>
    </row>
    <row xmlns:x14ac="http://schemas.microsoft.com/office/spreadsheetml/2009/9/ac" r="139" s="3" customFormat="true" x14ac:dyDescent="0.25">
      <c r="A139" s="367"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c r="IH139" s="107"/>
      <c r="IR139" s="107"/>
    </row>
    <row xmlns:x14ac="http://schemas.microsoft.com/office/spreadsheetml/2009/9/ac" r="140" s="3" customFormat="true" x14ac:dyDescent="0.25">
      <c r="A140" s="367"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c r="IH140" s="107"/>
      <c r="IR140" s="107"/>
    </row>
    <row xmlns:x14ac="http://schemas.microsoft.com/office/spreadsheetml/2009/9/ac" r="141" s="3" customFormat="true" x14ac:dyDescent="0.25">
      <c r="A141" s="367"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c r="IH141" s="107"/>
      <c r="IR141" s="107"/>
    </row>
    <row xmlns:x14ac="http://schemas.microsoft.com/office/spreadsheetml/2009/9/ac" r="142" s="3" customFormat="true" x14ac:dyDescent="0.25">
      <c r="A142" s="367"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c r="IH142" s="107"/>
      <c r="IR142" s="107"/>
    </row>
    <row xmlns:x14ac="http://schemas.microsoft.com/office/spreadsheetml/2009/9/ac" r="143" s="3" customFormat="true" x14ac:dyDescent="0.25">
      <c r="A143" s="367"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c r="IH143" s="107"/>
      <c r="IR143" s="107"/>
    </row>
    <row xmlns:x14ac="http://schemas.microsoft.com/office/spreadsheetml/2009/9/ac" r="144" s="3" customFormat="true" x14ac:dyDescent="0.25">
      <c r="A144" s="367"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c r="IH144" s="107"/>
      <c r="IR144" s="107"/>
    </row>
    <row xmlns:x14ac="http://schemas.microsoft.com/office/spreadsheetml/2009/9/ac" r="145" s="3" customFormat="true" x14ac:dyDescent="0.25">
      <c r="A145" s="367"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c r="IH145" s="107"/>
      <c r="IR145" s="107"/>
    </row>
    <row xmlns:x14ac="http://schemas.microsoft.com/office/spreadsheetml/2009/9/ac" r="146" s="3" customFormat="true" x14ac:dyDescent="0.25">
      <c r="A146" s="367"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c r="IH146" s="107"/>
      <c r="IR146" s="107"/>
    </row>
    <row xmlns:x14ac="http://schemas.microsoft.com/office/spreadsheetml/2009/9/ac" r="147" s="3" customFormat="true" x14ac:dyDescent="0.25">
      <c r="A147" s="367"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c r="IH147" s="107"/>
      <c r="IR147" s="107"/>
    </row>
    <row xmlns:x14ac="http://schemas.microsoft.com/office/spreadsheetml/2009/9/ac" r="148" s="3" customFormat="true" x14ac:dyDescent="0.25">
      <c r="A148" s="367"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c r="IH148" s="107"/>
      <c r="IR148" s="107"/>
    </row>
    <row xmlns:x14ac="http://schemas.microsoft.com/office/spreadsheetml/2009/9/ac" r="149" s="3" customFormat="true" x14ac:dyDescent="0.25">
      <c r="A149" s="367"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c r="IH149" s="107"/>
      <c r="IR149" s="107"/>
    </row>
    <row xmlns:x14ac="http://schemas.microsoft.com/office/spreadsheetml/2009/9/ac" r="150" s="3" customFormat="true" x14ac:dyDescent="0.25">
      <c r="A150" s="367"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c r="IH150" s="107"/>
      <c r="IR150" s="107"/>
    </row>
    <row xmlns:x14ac="http://schemas.microsoft.com/office/spreadsheetml/2009/9/ac" r="151" s="3" customFormat="true" x14ac:dyDescent="0.25">
      <c r="A151" s="367"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c r="IH151" s="107"/>
      <c r="IR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c r="IH152" s="107"/>
      <c r="IR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c r="IH153" s="107"/>
      <c r="IR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c r="IH154" s="107"/>
      <c r="IR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c r="IH155" s="107"/>
      <c r="IR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c r="IH156" s="107"/>
      <c r="IR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c r="IH157" s="107"/>
      <c r="IR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c r="IH158" s="107"/>
      <c r="IR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c r="IH159" s="107"/>
      <c r="IR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c r="IH160" s="107"/>
      <c r="IR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c r="IH161" s="107"/>
      <c r="IR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c r="IH162" s="107"/>
      <c r="IR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c r="IH163" s="107"/>
      <c r="IR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c r="IH164" s="107"/>
      <c r="IR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c r="IH165" s="107"/>
      <c r="IR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c r="IH166" s="107"/>
      <c r="IR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c r="IH167" s="107"/>
      <c r="IR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c r="IH168" s="107"/>
      <c r="IR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c r="IH169" s="107"/>
      <c r="IR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c r="IH170" s="107"/>
      <c r="IR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c r="IH171" s="107"/>
      <c r="IR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c r="IH172" s="107"/>
      <c r="IR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c r="IH173" s="107"/>
      <c r="IR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c r="IH174" s="107"/>
      <c r="IR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c r="IH175" s="107"/>
      <c r="IR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c r="IH176" s="107"/>
      <c r="IR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c r="IH177" s="107"/>
      <c r="IR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c r="IH178" s="107"/>
      <c r="IR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c r="IH179" s="107"/>
      <c r="IR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c r="IH180" s="107"/>
      <c r="IR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c r="IH181" s="107"/>
      <c r="IR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c r="IH182" s="107"/>
      <c r="IR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c r="IH183" s="107"/>
      <c r="IR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c r="IH184" s="107"/>
      <c r="IR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c r="IH185" s="107"/>
      <c r="IR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c r="IH186" s="107"/>
      <c r="IR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c r="IH187" s="107"/>
      <c r="IR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c r="IH188" s="107"/>
      <c r="IR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c r="IH189" s="107"/>
      <c r="IR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c r="IH190" s="107"/>
      <c r="IR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c r="IH191" s="107"/>
      <c r="IR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c r="IH192" s="107"/>
      <c r="IR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c r="IH193" s="107"/>
      <c r="IR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c r="IH194" s="107"/>
      <c r="IR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c r="IH195" s="107"/>
      <c r="IR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c r="IH196" s="107"/>
      <c r="IR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c r="IH197" s="107"/>
      <c r="IR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c r="IH198" s="107"/>
      <c r="IR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c r="IH199" s="107"/>
      <c r="IR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c r="IH200" s="107"/>
      <c r="IR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c r="IH201" s="107"/>
      <c r="IR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c r="IH202" s="107"/>
      <c r="IR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c r="IH203" s="107"/>
      <c r="IR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c r="IH204" s="107"/>
      <c r="IR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c r="IH205" s="107"/>
      <c r="IR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c r="IH206" s="107"/>
      <c r="IR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c r="IH207" s="107"/>
      <c r="IR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c r="IH208" s="107"/>
      <c r="IR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c r="IH209" s="107"/>
      <c r="IR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c r="IH210" s="107"/>
      <c r="IR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c r="IH211" s="107"/>
      <c r="IR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c r="IH212" s="107"/>
      <c r="IR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c r="IH213" s="107"/>
      <c r="IR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c r="IH214" s="107"/>
      <c r="IR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c r="IH215" s="107"/>
      <c r="IR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c r="IH216" s="107"/>
      <c r="IR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c r="IH217" s="107"/>
      <c r="IR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c r="IH218" s="107"/>
      <c r="IR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c r="IH219" s="107"/>
      <c r="IR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c r="IH220" s="107"/>
      <c r="IR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c r="IH221" s="107"/>
      <c r="IR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c r="IH222" s="107"/>
      <c r="IR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c r="IH223" s="107"/>
      <c r="IR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c r="IH224" s="107"/>
      <c r="IR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c r="IH225" s="107"/>
      <c r="IR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c r="IH226" s="107"/>
      <c r="IR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c r="IH227" s="107"/>
      <c r="IR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c r="IH228" s="107"/>
      <c r="IR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c r="IH229" s="107"/>
      <c r="IR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c r="IH230" s="107"/>
      <c r="IR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c r="IH231" s="107"/>
      <c r="IR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c r="IH232" s="107"/>
      <c r="IR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c r="IH233" s="107"/>
      <c r="IR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c r="IH234" s="107"/>
      <c r="IR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c r="IH235" s="107"/>
      <c r="IR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c r="IH236" s="107"/>
      <c r="IR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c r="IH237" s="107"/>
      <c r="IR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c r="IH238" s="107"/>
      <c r="IR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c r="IH239" s="107"/>
      <c r="IR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c r="IH240" s="107"/>
      <c r="IR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c r="IH241" s="107"/>
      <c r="IR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c r="IH242" s="107"/>
      <c r="IR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c r="IH243" s="107"/>
      <c r="IR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c r="IH244" s="107"/>
      <c r="IR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c r="IH245" s="107"/>
      <c r="IR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c r="IH246" s="107"/>
      <c r="IR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c r="IH247" s="107"/>
      <c r="IR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c r="IH248" s="107"/>
      <c r="IR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c r="IH249" s="107"/>
      <c r="IR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c r="IH250" s="107"/>
      <c r="IR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c r="IH251" s="107"/>
      <c r="IR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c r="IH252" s="107"/>
      <c r="IR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c r="IH253" s="107"/>
      <c r="IR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c r="IH254" s="107"/>
      <c r="IR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c r="IH255" s="107"/>
      <c r="IR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c r="IH256" s="107"/>
      <c r="IR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c r="IH257" s="107"/>
      <c r="IR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c r="IH258" s="107"/>
      <c r="IR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c r="IH259" s="107"/>
      <c r="IR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c r="IH260" s="107"/>
      <c r="IR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c r="IH261" s="107"/>
      <c r="IR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c r="IH262" s="107"/>
      <c r="IR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c r="IH263" s="107"/>
      <c r="IR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c r="IH264" s="107"/>
      <c r="IR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c r="IH265" s="107"/>
      <c r="IR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c r="IH266" s="107"/>
      <c r="IR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c r="IH267" s="107"/>
      <c r="IR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c r="IH268" s="107"/>
      <c r="IR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c r="IH269" s="107"/>
      <c r="IR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c r="IH270" s="107"/>
      <c r="IR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c r="IH271" s="107"/>
      <c r="IR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c r="IH272" s="107"/>
      <c r="IR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c r="IH273" s="107"/>
      <c r="IR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c r="IH274" s="107"/>
      <c r="IR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c r="IH275" s="107"/>
      <c r="IR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c r="IH276" s="107"/>
      <c r="IR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c r="IH277" s="107"/>
      <c r="IR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c r="IH278" s="107"/>
      <c r="IR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c r="IH279" s="107"/>
      <c r="IR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c r="IH280" s="107"/>
      <c r="IR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c r="IH281" s="107"/>
      <c r="IR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c r="IH282" s="107"/>
      <c r="IR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c r="IH283" s="107"/>
      <c r="IR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c r="IH284" s="107"/>
      <c r="IR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c r="IH285" s="107"/>
      <c r="IR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c r="IH286" s="107"/>
      <c r="IR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c r="IH287" s="107"/>
      <c r="IR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c r="IH288" s="107"/>
      <c r="IR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c r="IH289" s="107"/>
      <c r="IR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c r="IH290" s="107"/>
      <c r="IR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c r="IH291" s="107"/>
      <c r="IR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c r="IH292" s="107"/>
      <c r="IR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c r="IH293" s="107"/>
      <c r="IR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c r="IH294" s="107"/>
      <c r="IR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c r="IH295" s="107"/>
      <c r="IR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c r="IH296" s="107"/>
      <c r="IR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c r="IH297" s="107"/>
      <c r="IR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c r="IH298" s="107"/>
      <c r="IR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c r="IH299" s="107"/>
      <c r="IR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c r="IH300" s="107"/>
      <c r="IR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c r="IH301" s="107"/>
      <c r="IR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c r="IH302" s="107"/>
      <c r="IR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c r="IH303" s="107"/>
      <c r="IR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c r="IH304" s="107"/>
      <c r="IR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c r="IH305" s="107"/>
      <c r="IR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c r="IH306" s="107"/>
      <c r="IR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c r="IH307" s="107"/>
      <c r="IR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c r="IH308" s="107"/>
      <c r="IR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c r="IH309" s="107"/>
      <c r="IR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c r="IH310" s="107"/>
      <c r="IR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c r="IH311" s="107"/>
      <c r="IR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c r="IH312" s="107"/>
      <c r="IR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c r="IH313" s="107"/>
      <c r="IR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c r="IH314" s="107"/>
      <c r="IR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c r="IH315" s="107"/>
      <c r="IR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c r="IH316" s="107"/>
      <c r="IR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c r="IH317" s="107"/>
      <c r="IR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c r="IH318" s="107"/>
      <c r="IR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c r="IH319" s="107"/>
      <c r="IR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c r="IH320" s="107"/>
      <c r="IR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c r="IH321" s="107"/>
      <c r="IR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c r="IH322" s="107"/>
      <c r="IR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c r="IH323" s="107"/>
      <c r="IR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c r="IH324" s="107"/>
      <c r="IR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c r="IH325" s="107"/>
      <c r="IR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c r="IH326" s="107"/>
      <c r="IR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c r="IH327" s="107"/>
      <c r="IR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c r="IH328" s="107"/>
      <c r="IR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c r="IH329" s="107"/>
      <c r="IR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c r="IH330" s="107"/>
      <c r="IR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c r="IH331" s="107"/>
      <c r="IR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c r="IH332" s="107"/>
      <c r="IR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c r="IH333" s="107"/>
      <c r="IR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c r="IH334" s="107"/>
      <c r="IR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c r="IH335" s="107"/>
      <c r="IR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c r="IH336" s="107"/>
      <c r="IR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c r="IH337" s="107"/>
      <c r="IR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c r="IH338" s="107"/>
      <c r="IR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c r="IH339" s="107"/>
      <c r="IR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c r="IH340" s="107"/>
      <c r="IR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c r="IH341" s="107"/>
      <c r="IR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c r="IH342" s="107"/>
      <c r="IR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c r="IH343" s="107"/>
      <c r="IR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c r="IH344" s="107"/>
      <c r="IR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c r="IH345" s="107"/>
      <c r="IR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c r="IH346" s="107"/>
      <c r="IR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c r="IH347" s="107"/>
      <c r="IR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c r="IH348" s="107"/>
      <c r="IR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c r="IH349" s="107"/>
      <c r="IR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c r="IH350" s="107"/>
      <c r="IR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c r="IH351" s="107"/>
      <c r="IR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c r="IH352" s="107"/>
      <c r="IR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c r="IH353" s="107"/>
      <c r="IR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c r="IH354" s="107"/>
      <c r="IR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c r="IH355" s="107"/>
      <c r="IR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c r="IH356" s="107"/>
      <c r="IR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c r="IH357" s="107"/>
      <c r="IR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c r="IH358" s="107"/>
      <c r="IR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c r="IH359" s="107"/>
      <c r="IR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c r="IH360" s="107"/>
      <c r="IR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c r="IH361" s="107"/>
      <c r="IR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c r="IH362" s="107"/>
      <c r="IR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c r="IH363" s="107"/>
      <c r="IR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c r="IH364" s="107"/>
      <c r="IR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c r="IH365" s="107"/>
      <c r="IR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c r="IH366" s="107"/>
      <c r="IR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c r="IH367" s="107"/>
      <c r="IR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c r="IH368" s="107"/>
      <c r="IR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c r="IH369" s="107"/>
      <c r="IR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c r="IH370" s="107"/>
      <c r="IR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c r="IH371" s="107"/>
      <c r="IR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c r="IH372" s="107"/>
      <c r="IR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c r="IH373" s="107"/>
      <c r="IR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c r="IH374" s="107"/>
      <c r="IR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c r="IH375" s="107"/>
      <c r="IR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c r="IH376" s="107"/>
      <c r="IR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c r="IH377" s="107"/>
      <c r="IR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c r="IH378" s="107"/>
      <c r="IR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c r="IH379" s="107"/>
      <c r="IR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c r="IH380" s="107"/>
      <c r="IR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c r="IH381" s="107"/>
      <c r="IR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c r="IH382" s="107"/>
      <c r="IR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c r="IH383" s="107"/>
      <c r="IR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c r="IH384" s="107"/>
      <c r="IR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c r="IH385" s="107"/>
      <c r="IR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c r="IH386" s="107"/>
      <c r="IR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c r="IH387" s="107"/>
      <c r="IR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c r="IH388" s="107"/>
      <c r="IR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c r="IH389" s="107"/>
      <c r="IR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c r="IH390" s="107"/>
      <c r="IR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c r="IH391" s="107"/>
      <c r="IR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c r="IH392" s="107"/>
      <c r="IR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c r="IH393" s="107"/>
      <c r="IR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c r="IH394" s="107"/>
      <c r="IR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c r="IH395" s="107"/>
      <c r="IR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c r="IH396" s="107"/>
      <c r="IR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c r="IH397" s="107"/>
      <c r="IR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c r="IH398" s="107"/>
      <c r="IR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c r="IH399" s="107"/>
      <c r="IR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c r="IH400" s="107"/>
      <c r="IR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c r="IH401" s="107"/>
      <c r="IR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c r="IH402" s="107"/>
      <c r="IR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c r="IH403" s="107"/>
      <c r="IR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c r="IH404" s="107"/>
      <c r="IR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c r="IH405" s="107"/>
      <c r="IR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c r="IH406" s="107"/>
      <c r="IR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c r="IH407" s="107"/>
      <c r="IR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c r="IH408" s="107"/>
      <c r="IR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c r="IH409" s="107"/>
      <c r="IR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c r="IH410" s="107"/>
      <c r="IR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c r="IH411" s="107"/>
      <c r="IR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c r="IH412" s="107"/>
      <c r="IR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c r="IH413" s="107"/>
      <c r="IR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c r="IH414" s="107"/>
      <c r="IR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c r="IH415" s="107"/>
      <c r="IR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c r="IH416" s="107"/>
      <c r="IR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c r="IH417" s="107"/>
      <c r="IR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c r="IH418" s="107"/>
      <c r="IR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c r="IH419" s="107"/>
      <c r="IR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c r="IH420" s="107"/>
      <c r="IR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c r="IH421" s="107"/>
      <c r="IR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c r="IH422" s="107"/>
      <c r="IR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c r="IH423" s="107"/>
      <c r="IR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c r="IH424" s="107"/>
      <c r="IR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c r="IH425" s="107"/>
      <c r="IR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c r="IH426" s="107"/>
      <c r="IR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c r="IH427" s="107"/>
      <c r="IR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c r="IH428" s="107"/>
      <c r="IR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c r="IH429" s="107"/>
      <c r="IR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c r="IH430" s="107"/>
      <c r="IR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c r="IH431" s="107"/>
      <c r="IR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c r="IH432" s="107"/>
      <c r="IR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c r="IH433" s="107"/>
      <c r="IR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c r="IH434" s="107"/>
      <c r="IR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c r="IH435" s="107"/>
      <c r="IR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c r="IH436" s="107"/>
      <c r="IR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c r="IH437" s="107"/>
      <c r="IR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c r="IH438" s="107"/>
      <c r="IR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c r="IH439" s="107"/>
      <c r="IR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c r="IH440" s="107"/>
      <c r="IR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c r="IH441" s="107"/>
      <c r="IR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c r="IH442" s="107"/>
      <c r="IR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c r="IH443" s="107"/>
      <c r="IR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c r="IH444" s="107"/>
      <c r="IR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c r="IH445" s="107"/>
      <c r="IR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c r="IH446" s="107"/>
      <c r="IR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c r="IH447" s="107"/>
      <c r="IR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c r="IH448" s="107"/>
      <c r="IR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c r="IH449" s="107"/>
      <c r="IR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c r="IH450" s="107"/>
      <c r="IR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c r="IH451" s="107"/>
      <c r="IR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c r="IH452" s="107"/>
      <c r="IR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c r="IH453" s="107"/>
      <c r="IR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c r="IH454" s="107"/>
      <c r="IR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c r="IH455" s="107"/>
      <c r="IR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c r="IH456" s="107"/>
      <c r="IR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c r="IH457" s="107"/>
      <c r="IR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c r="IH458" s="107"/>
      <c r="IR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c r="IH459" s="107"/>
      <c r="IR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c r="IH460" s="107"/>
      <c r="IR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c r="IH461" s="107"/>
      <c r="IR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c r="IH462" s="107"/>
      <c r="IR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c r="IH463" s="107"/>
      <c r="IR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c r="IH464" s="107"/>
      <c r="IR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c r="IH465" s="107"/>
      <c r="IR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c r="IH466" s="107"/>
      <c r="IR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c r="IH467" s="107"/>
      <c r="IR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c r="IH468" s="107"/>
      <c r="IR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c r="IH469" s="107"/>
      <c r="IR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c r="IH470" s="107"/>
      <c r="IR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c r="IH471" s="107"/>
      <c r="IR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c r="IH472" s="107"/>
      <c r="IR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c r="IH473" s="107"/>
      <c r="IR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c r="IH474" s="107"/>
      <c r="IR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c r="IH475" s="107"/>
      <c r="IR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c r="IH476" s="107"/>
      <c r="IR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c r="IH477" s="107"/>
      <c r="IR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c r="IH478" s="107"/>
      <c r="IR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c r="IH479" s="107"/>
      <c r="IR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c r="IH480" s="107"/>
      <c r="IR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c r="IH481" s="107"/>
      <c r="IR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c r="IH482" s="107"/>
      <c r="IR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c r="IH483" s="107"/>
      <c r="IR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c r="IH484" s="107"/>
      <c r="IR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c r="IH485" s="107"/>
      <c r="IR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c r="IH486" s="107"/>
      <c r="IR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c r="IH487" s="107"/>
      <c r="IR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c r="IH488" s="107"/>
      <c r="IR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c r="IH489" s="107"/>
      <c r="IR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c r="IH490" s="107"/>
      <c r="IR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c r="IH491" s="107"/>
      <c r="IR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c r="IH492" s="107"/>
      <c r="IR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c r="IH493" s="107"/>
      <c r="IR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c r="IH494" s="107"/>
      <c r="IR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c r="IH495" s="107"/>
      <c r="IR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c r="IH496" s="107"/>
      <c r="IR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c r="IH497" s="107"/>
      <c r="IR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c r="IH498" s="107"/>
      <c r="IR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c r="IH499" s="107"/>
      <c r="IR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c r="IH500" s="107"/>
      <c r="IR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c r="IH501" s="107"/>
      <c r="IR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c r="IH502" s="107"/>
      <c r="IR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c r="IH503" s="107"/>
      <c r="IR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c r="IH504" s="107"/>
      <c r="IR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c r="IH505" s="107"/>
      <c r="IR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c r="IH506" s="107"/>
      <c r="IR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c r="IH507" s="107"/>
      <c r="IR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c r="IH508" s="107"/>
      <c r="IR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c r="IH509" s="107"/>
      <c r="IR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c r="IH510" s="107"/>
      <c r="IR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c r="IH511" s="107"/>
      <c r="IR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c r="IH512" s="107"/>
      <c r="IR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c r="IH513" s="107"/>
      <c r="IR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c r="IH514" s="107"/>
      <c r="IR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c r="IH515" s="107"/>
      <c r="IR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c r="IH516" s="107"/>
      <c r="IR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c r="IH517" s="107"/>
      <c r="IR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c r="IH518" s="107"/>
      <c r="IR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c r="IH519" s="107"/>
      <c r="IR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c r="IH520" s="107"/>
      <c r="IR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c r="IH521" s="107"/>
      <c r="IR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c r="IH522" s="107"/>
      <c r="IR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c r="IH523" s="107"/>
      <c r="IR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c r="IH524" s="107"/>
      <c r="IR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c r="IH525" s="107"/>
      <c r="IR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c r="IH526" s="107"/>
      <c r="IR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c r="IH527" s="107"/>
      <c r="IR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c r="IH528" s="107"/>
      <c r="IR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c r="IH529" s="107"/>
      <c r="IR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c r="IH530" s="107"/>
      <c r="IR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c r="IH531" s="107"/>
      <c r="IR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c r="IH532" s="107"/>
      <c r="IR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c r="IH533" s="107"/>
      <c r="IR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c r="IH534" s="107"/>
      <c r="IR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c r="IH535" s="107"/>
      <c r="IR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c r="IH536" s="107"/>
      <c r="IR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c r="IH537" s="107"/>
      <c r="IR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c r="IH538" s="107"/>
      <c r="IR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c r="IH539" s="107"/>
      <c r="IR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c r="IH540" s="107"/>
      <c r="IR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c r="IH541" s="107"/>
      <c r="IR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c r="IH542" s="107"/>
      <c r="IR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c r="IH543" s="107"/>
      <c r="IR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c r="IH544" s="107"/>
      <c r="IR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c r="IH545" s="107"/>
      <c r="IR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c r="IH546" s="107"/>
      <c r="IR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c r="IH547" s="107"/>
      <c r="IR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c r="IH548" s="107"/>
      <c r="IR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c r="IH549" s="107"/>
      <c r="IR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c r="IH550" s="107"/>
      <c r="IR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c r="IH551" s="107"/>
      <c r="IR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c r="IH552" s="107"/>
      <c r="IR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c r="IH553" s="107"/>
      <c r="IR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c r="IH554" s="107"/>
      <c r="IR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c r="IH555" s="107"/>
      <c r="IR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c r="IH556" s="107"/>
      <c r="IR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c r="IH557" s="107"/>
      <c r="IR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c r="IH558" s="107"/>
      <c r="IR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c r="IH559" s="107"/>
      <c r="IR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c r="IH560" s="107"/>
      <c r="IR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c r="IH561" s="107"/>
      <c r="IR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c r="IH562" s="107"/>
      <c r="IR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c r="IH563" s="107"/>
      <c r="IR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c r="IH564" s="107"/>
      <c r="IR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c r="IH565" s="107"/>
      <c r="IR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c r="IH566" s="107"/>
      <c r="IR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c r="IH567" s="107"/>
      <c r="IR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c r="IH568" s="107"/>
      <c r="IR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c r="IH569" s="107"/>
      <c r="IR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c r="IH570" s="107"/>
      <c r="IR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c r="IH571" s="107"/>
      <c r="IR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c r="IH572" s="107"/>
      <c r="IR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c r="IH573" s="107"/>
      <c r="IR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c r="IH574" s="107"/>
      <c r="IR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c r="IH575" s="107"/>
      <c r="IR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c r="IH576" s="107"/>
      <c r="IR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c r="IH577" s="107"/>
      <c r="IR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c r="IH578" s="107"/>
      <c r="IR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c r="IH579" s="107"/>
      <c r="IR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c r="IH580" s="107"/>
      <c r="IR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c r="IH581" s="107"/>
      <c r="IR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c r="IH582" s="107"/>
      <c r="IR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c r="IH583" s="107"/>
      <c r="IR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c r="IH584" s="107"/>
      <c r="IR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c r="IH585" s="107"/>
      <c r="IR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c r="IH586" s="107"/>
      <c r="IR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c r="IH587" s="107"/>
      <c r="IR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c r="IH588" s="107"/>
      <c r="IR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c r="IH589" s="107"/>
      <c r="IR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c r="IH590" s="107"/>
      <c r="IR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c r="IH591" s="107"/>
      <c r="IR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c r="IH592" s="107"/>
      <c r="IR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c r="IH593" s="107"/>
      <c r="IR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c r="IH594" s="107"/>
      <c r="IR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c r="IH595" s="107"/>
      <c r="IR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c r="IH596" s="107"/>
      <c r="IR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c r="IH597" s="107"/>
      <c r="IR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c r="IH598" s="107"/>
      <c r="IR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c r="IH599" s="107"/>
      <c r="IR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c r="IH600" s="107"/>
      <c r="IR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c r="IH601" s="107"/>
      <c r="IR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c r="IH602" s="107"/>
      <c r="IR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c r="IH603" s="107"/>
      <c r="IR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c r="IH604" s="107"/>
      <c r="IR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c r="IH605" s="107"/>
      <c r="IR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c r="IH606" s="107"/>
      <c r="IR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c r="IH607" s="107"/>
      <c r="IR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c r="IH608" s="107"/>
      <c r="IR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c r="IH609" s="107"/>
      <c r="IR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c r="IH610" s="107"/>
      <c r="IR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c r="IH611" s="107"/>
      <c r="IR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c r="IH612" s="107"/>
      <c r="IR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c r="IH613" s="107"/>
      <c r="IR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c r="IH614" s="107"/>
      <c r="IR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c r="IH615" s="107"/>
      <c r="IR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c r="IH616" s="107"/>
      <c r="IR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c r="IH617" s="107"/>
      <c r="IR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c r="IH618" s="107"/>
      <c r="IR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c r="IH619" s="107"/>
      <c r="IR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c r="IH620" s="107"/>
      <c r="IR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c r="IH621" s="107"/>
      <c r="IR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c r="IH622" s="107"/>
      <c r="IR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c r="IH623" s="107"/>
      <c r="IR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c r="IH624" s="107"/>
      <c r="IR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c r="IH625" s="107"/>
      <c r="IR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c r="IH626" s="107"/>
      <c r="IR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c r="IH627" s="107"/>
      <c r="IR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c r="IH628" s="107"/>
      <c r="IR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c r="IH629" s="107"/>
      <c r="IR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c r="IH630" s="107"/>
      <c r="IR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c r="IH631" s="107"/>
      <c r="IR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c r="IH632" s="107"/>
      <c r="IR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c r="IH633" s="107"/>
      <c r="IR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c r="IH634" s="107"/>
      <c r="IR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c r="IH635" s="107"/>
      <c r="IR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c r="IH636" s="107"/>
      <c r="IR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c r="IH637" s="107"/>
      <c r="IR637" s="107"/>
    </row>
    <row xmlns:x14ac="http://schemas.microsoft.com/office/spreadsheetml/2009/9/ac" r="638" s="3" customFormat="true" x14ac:dyDescent="0.25">
      <c r="A638" s="363"/>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c r="HX638" s="107"/>
      <c r="IH638" s="107"/>
      <c r="IR638" s="107"/>
    </row>
    <row xmlns:x14ac="http://schemas.microsoft.com/office/spreadsheetml/2009/9/ac" r="639" s="3" customFormat="true" x14ac:dyDescent="0.25">
      <c r="A639" s="363"/>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c r="HX639" s="107"/>
      <c r="IH639" s="107"/>
      <c r="IR639" s="107"/>
    </row>
    <row xmlns:x14ac="http://schemas.microsoft.com/office/spreadsheetml/2009/9/ac" r="640" s="3" customFormat="true" x14ac:dyDescent="0.25">
      <c r="A640" s="363"/>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c r="HX640" s="107"/>
      <c r="IH640" s="107"/>
      <c r="IR640" s="107"/>
    </row>
  </sheetData>
  <mergeCells count="10">
    <mergeCell ref="CE27:CK27"/>
    <mergeCell ref="A2:A3"/>
    <mergeCell ref="C27:I27"/>
    <mergeCell ref="BK27:BQ27"/>
    <mergeCell ref="M27:S27"/>
    <mergeCell ref="W27:AC27"/>
    <mergeCell ref="AG27:AM27"/>
    <mergeCell ref="AQ27:AW27"/>
    <mergeCell ref="BU27:CA27"/>
    <mergeCell ref="BA27:BG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27</vt:i4>
      </vt:variant>
    </vt:vector>
  </HeadingPairs>
  <TitlesOfParts>
    <vt:vector size="39"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myrangeS0</vt:lpstr>
      <vt:lpstr>myrangeS1</vt:lpstr>
      <vt:lpstr>myrangeS2</vt:lpstr>
      <vt:lpstr>myrangeS3</vt:lpstr>
      <vt:lpstr>myrangeS4</vt:lpstr>
      <vt:lpstr>myrangeS5</vt:lpstr>
      <vt:lpstr>myrangeS6</vt:lpstr>
      <vt:lpstr>myrangeS7</vt:lpstr>
      <vt:lpstr>myrangeS8</vt:lpstr>
      <vt:lpstr>myrangeW0</vt:lpstr>
      <vt:lpstr>myrangeW1</vt:lpstr>
      <vt:lpstr>myrangeW2</vt:lpstr>
      <vt:lpstr>myrangeW3</vt:lpstr>
      <vt:lpstr>myrangeW4</vt:lpstr>
      <vt:lpstr>myrangeW5</vt:lpstr>
      <vt:lpstr>myrangeW6</vt:lpstr>
      <vt:lpstr>myrangeW7</vt:lpstr>
      <vt:lpstr>myrangeW8</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2024-04-24T06:09:09Z</dcterms:modified>
</cp:coreProperties>
</file>